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drawings/drawing3.xml" ContentType="application/vnd.openxmlformats-officedocument.drawing+xml"/>
  <Override PartName="/xl/drawings/drawing4.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7.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8.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9.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0.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1.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2.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3.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4.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5.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6.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7.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8.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9.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tables/table1.xml" ContentType="application/vnd.openxmlformats-officedocument.spreadsheetml.table+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pivotTables/pivotTable1.xml" ContentType="application/vnd.openxmlformats-officedocument.spreadsheetml.pivotTable+xml"/>
  <Override PartName="/xl/drawings/drawing43.xml" ContentType="application/vnd.openxmlformats-officedocument.drawing+xml"/>
  <Override PartName="/xl/tables/table2.xml" ContentType="application/vnd.openxmlformats-officedocument.spreadsheetml.table+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F:\"/>
    </mc:Choice>
  </mc:AlternateContent>
  <xr:revisionPtr revIDLastSave="0" documentId="13_ncr:1_{8122D5B0-E7AD-4E05-869A-4B23C99355DF}" xr6:coauthVersionLast="47" xr6:coauthVersionMax="47" xr10:uidLastSave="{00000000-0000-0000-0000-000000000000}"/>
  <bookViews>
    <workbookView xWindow="-120" yWindow="-120" windowWidth="29040" windowHeight="15840" tabRatio="886" firstSheet="18" activeTab="27" xr2:uid="{8D5FBBB8-3ABA-4A8A-9A41-293AD2F0D610}"/>
  </bookViews>
  <sheets>
    <sheet name="Hoja1" sheetId="90" state="hidden" r:id="rId1"/>
    <sheet name="INDICE" sheetId="88" r:id="rId2"/>
    <sheet name="INFOGRAFIAS" sheetId="113" r:id="rId3"/>
    <sheet name="POBLACION_PROTEGIDA" sheetId="4" r:id="rId4"/>
    <sheet name="POB_NACIONAL_CPS_24" sheetId="5" r:id="rId5"/>
    <sheet name="LA PAZ_24" sheetId="6" r:id="rId6"/>
    <sheet name="COCHABAMBA_24" sheetId="7" r:id="rId7"/>
    <sheet name="SANTA_CRUZ_24" sheetId="8" r:id="rId8"/>
    <sheet name="CAMIRI_24" sheetId="9" r:id="rId9"/>
    <sheet name="SUCRE_24" sheetId="10" r:id="rId10"/>
    <sheet name="TARIJA_24" sheetId="11" r:id="rId11"/>
    <sheet name="ORURO_24" sheetId="12" r:id="rId12"/>
    <sheet name="BERMEJO_24" sheetId="13" r:id="rId13"/>
    <sheet name="TRINIDAD_24" sheetId="14" r:id="rId14"/>
    <sheet name="YACUIBA_24" sheetId="15" r:id="rId15"/>
    <sheet name="VILLAMONTES_24" sheetId="16" r:id="rId16"/>
    <sheet name="POTOSI_24" sheetId="17" r:id="rId17"/>
    <sheet name="GUAYARAMERIN_24" sheetId="18" r:id="rId18"/>
    <sheet name="RIBERALTA_24" sheetId="19" r:id="rId19"/>
    <sheet name="COBIJA_24" sheetId="20" r:id="rId20"/>
    <sheet name="CONSULTA_EXTERNA" sheetId="21" r:id="rId21"/>
    <sheet name="OFERTADAS_REALIZADAS_CE" sheetId="22" r:id="rId22"/>
    <sheet name="OTORGADAS_S_CAT_PACIENTE" sheetId="23" r:id="rId23"/>
    <sheet name="CONS_ODONTOLOGICA" sheetId="24" r:id="rId24"/>
    <sheet name="ODONTO_SEG_CATEGORIA" sheetId="25" r:id="rId25"/>
    <sheet name="ESTABLECIMIENTOS" sheetId="1" r:id="rId26"/>
    <sheet name="C_A_EQ" sheetId="89" r:id="rId27"/>
    <sheet name="RRHH" sheetId="54" r:id="rId28"/>
    <sheet name="HOSP_SCZ" sheetId="27" r:id="rId29"/>
    <sheet name="HOSP_GUARACA" sheetId="28" r:id="rId30"/>
    <sheet name="HOSP LA PAZ" sheetId="42" r:id="rId31"/>
    <sheet name="HOSP_CBBA" sheetId="37" r:id="rId32"/>
    <sheet name="HOSP_CAMIRI" sheetId="40" r:id="rId33"/>
    <sheet name="HOSP_SUCRE" sheetId="34" r:id="rId34"/>
    <sheet name="HOSP_ORURO" sheetId="35" r:id="rId35"/>
    <sheet name="HOSP_YACUIBA" sheetId="41" r:id="rId36"/>
    <sheet name="HOSP_VILLAM" sheetId="36" r:id="rId37"/>
    <sheet name="HOSP_SAN_JOSE" sheetId="30" r:id="rId38"/>
    <sheet name="HOSP_P_QUIJARRO" sheetId="29" r:id="rId39"/>
    <sheet name="HOSP POTOSI" sheetId="32" r:id="rId40"/>
    <sheet name="HOSP_TARIJA" sheetId="26" r:id="rId41"/>
    <sheet name="HOSP_TRINI" sheetId="39" r:id="rId42"/>
    <sheet name="CIRUGIAS" sheetId="44" r:id="rId43"/>
    <sheet name="cirugias_x_especialidad" sheetId="59" r:id="rId44"/>
    <sheet name="Hoja4" sheetId="57" state="hidden" r:id="rId45"/>
    <sheet name="PARTOS" sheetId="43" r:id="rId46"/>
    <sheet name="EMERGENCIAS" sheetId="45" r:id="rId47"/>
    <sheet name="BAJAS" sheetId="46" r:id="rId48"/>
    <sheet name="CIT_REG" sheetId="83" r:id="rId49"/>
    <sheet name="CIT_CIE" sheetId="84" r:id="rId50"/>
    <sheet name="CIT_3D" sheetId="85" r:id="rId51"/>
    <sheet name="Hoja6" sheetId="86" state="hidden" r:id="rId52"/>
    <sheet name="Hoja7" sheetId="87" state="hidden" r:id="rId53"/>
    <sheet name="MORBILIDAD_CE" sheetId="47" r:id="rId54"/>
    <sheet name="MORTALIDAD" sheetId="49" r:id="rId55"/>
    <sheet name="ECOGRAFIAS" sheetId="50" r:id="rId56"/>
    <sheet name="RAYOS_X" sheetId="51" r:id="rId57"/>
    <sheet name="LABORATORIOS" sheetId="52" r:id="rId58"/>
    <sheet name="SANTACRUZ_ENF" sheetId="60" r:id="rId59"/>
    <sheet name="GUARACACHI_ENF" sheetId="63" r:id="rId60"/>
    <sheet name="PUERTOQUIJARRO_ENF" sheetId="64" r:id="rId61"/>
    <sheet name="SANJOSE_ENF" sheetId="65" r:id="rId62"/>
    <sheet name="ANDRESIBAÑE_ENF" sheetId="67" r:id="rId63"/>
    <sheet name="CENTRALCBBA_ENF" sheetId="68" r:id="rId64"/>
    <sheet name="SETON_CBBA" sheetId="69" r:id="rId65"/>
    <sheet name="PNORTE_CBBA" sheetId="70" r:id="rId66"/>
    <sheet name="COBIJA_ENF" sheetId="71" r:id="rId67"/>
    <sheet name="BERMEJO_ENF" sheetId="78" r:id="rId68"/>
    <sheet name="CAMIRI_ENF" sheetId="79" r:id="rId69"/>
    <sheet name="RIBERALTA_ENF" sheetId="72" r:id="rId70"/>
    <sheet name="YACUIBA_ENF" sheetId="80" r:id="rId71"/>
    <sheet name="TRINI_ENF" sheetId="81" r:id="rId72"/>
    <sheet name="LPZ_ENF" sheetId="82" r:id="rId73"/>
    <sheet name="SUCRE_ENF" sheetId="73" r:id="rId74"/>
    <sheet name="TARIJA_ENF" sheetId="74" r:id="rId75"/>
    <sheet name="ORURO_ENF" sheetId="75" r:id="rId76"/>
    <sheet name="RIBE_ENF" sheetId="76" r:id="rId77"/>
    <sheet name="VILLA_ENF" sheetId="77" r:id="rId78"/>
    <sheet name="MEDICAMENTOS" sheetId="62" r:id="rId79"/>
    <sheet name="INDICADOR_FINAN" sheetId="91" r:id="rId80"/>
    <sheet name="INDICADOR FINA" sheetId="92" r:id="rId81"/>
    <sheet name="MOVIMIENTO_HOSP_ION" sheetId="93" r:id="rId82"/>
    <sheet name="CONSULTA_EXTERNA ION" sheetId="95" r:id="rId83"/>
    <sheet name="RECETAS_INSUMOS_ION" sheetId="96" r:id="rId84"/>
    <sheet name="LABORATORIO_ION" sheetId="97" r:id="rId85"/>
    <sheet name="MORTALIDAD ION" sheetId="98" r:id="rId86"/>
    <sheet name="MOLDES_RADIO ION" sheetId="99" r:id="rId87"/>
    <sheet name="ESTUDIOS_PATOLOGICO ION" sheetId="101" r:id="rId88"/>
    <sheet name="QUIMIOTERAPIAS ION" sheetId="102" r:id="rId89"/>
    <sheet name="REF_CONTRAREF ION" sheetId="103" r:id="rId90"/>
    <sheet name="BRAQUITERAPIAS ION" sheetId="104" r:id="rId91"/>
    <sheet name="DOSIMETRIAS ION" sheetId="105" r:id="rId92"/>
    <sheet name="ACT_ENFERMERIA ION" sheetId="106" r:id="rId93"/>
    <sheet name="CIRUGIAS ION" sheetId="107" r:id="rId94"/>
    <sheet name="SIMULACIONES ION" sheetId="108" r:id="rId95"/>
    <sheet name="RAYOS_X ION" sheetId="109" r:id="rId96"/>
    <sheet name="PLACAS_RX ION" sheetId="110" r:id="rId97"/>
    <sheet name="RADIOTERAPIA ION" sheetId="111" r:id="rId98"/>
  </sheets>
  <externalReferences>
    <externalReference r:id="rId99"/>
    <externalReference r:id="rId100"/>
  </externalReferences>
  <definedNames>
    <definedName name="_xlnm._FilterDatabase" localSheetId="49" hidden="1">CIT_CIE!$A$6:$C$6564</definedName>
    <definedName name="_xlnm._FilterDatabase" localSheetId="44" hidden="1">Hoja4!$A$1:$O$342</definedName>
    <definedName name="_xlnm._FilterDatabase" localSheetId="78" hidden="1">MEDICAMENTOS!$A$2:$G$518</definedName>
    <definedName name="_Regression_Int" localSheetId="92" hidden="1">1</definedName>
    <definedName name="_xlnm.Print_Area" localSheetId="62">ANDRESIBAÑE_ENF!$B$1:$E$49</definedName>
    <definedName name="_xlnm.Print_Area" localSheetId="47">BAJAS!$A$1:$D$43</definedName>
    <definedName name="_xlnm.Print_Area" localSheetId="12">BERMEJO_24!$A$35:$S$74</definedName>
    <definedName name="_xlnm.Print_Area" localSheetId="67">BERMEJO_ENF!$A$1:$D$21</definedName>
    <definedName name="_xlnm.Print_Area" localSheetId="26">C_A_EQ!$A$1:$D$138</definedName>
    <definedName name="_xlnm.Print_Area" localSheetId="8">CAMIRI_24!$B$36:$T$72</definedName>
    <definedName name="_xlnm.Print_Area" localSheetId="68">CAMIRI_ENF!$A$1:$D$28</definedName>
    <definedName name="_xlnm.Print_Area" localSheetId="63">CENTRALCBBA_ENF!$A$1:$E$16</definedName>
    <definedName name="_xlnm.Print_Area" localSheetId="42">CIRUGIAS!$A$1:$N$21</definedName>
    <definedName name="_xlnm.Print_Area" localSheetId="93">'CIRUGIAS ION'!$A$1:$N$18</definedName>
    <definedName name="_xlnm.Print_Area" localSheetId="43">cirugias_x_especialidad!$A$1:$AQ$35</definedName>
    <definedName name="_xlnm.Print_Area" localSheetId="50">CIT_3D!$A$1:$C$10858</definedName>
    <definedName name="_xlnm.Print_Area" localSheetId="49">CIT_CIE!$A$1:$D$6562</definedName>
    <definedName name="_xlnm.Print_Area" localSheetId="48">CIT_REG!$A$1:$D$92</definedName>
    <definedName name="_xlnm.Print_Area" localSheetId="19">COBIJA_24!$A$37:$S$73</definedName>
    <definedName name="_xlnm.Print_Area" localSheetId="66">COBIJA_ENF!$A$1:$E$17</definedName>
    <definedName name="_xlnm.Print_Area" localSheetId="6">COCHABAMBA_24!$B$37:$T$73</definedName>
    <definedName name="_xlnm.Print_Area" localSheetId="23">CONS_ODONTOLOGICA!$A$1:$J$40</definedName>
    <definedName name="_xlnm.Print_Area" localSheetId="20">CONSULTA_EXTERNA!$A$5:$AE$71</definedName>
    <definedName name="_xlnm.Print_Area" localSheetId="55">ECOGRAFIAS!$A$1:$D$19</definedName>
    <definedName name="_xlnm.Print_Area" localSheetId="46">EMERGENCIAS!$A$1:$L$42</definedName>
    <definedName name="_xlnm.Print_Area" localSheetId="25">ESTABLECIMIENTOS!$A$6:$S$45</definedName>
    <definedName name="_xlnm.Print_Area" localSheetId="59">GUARACACHI_ENF!$A$1:$H$86</definedName>
    <definedName name="_xlnm.Print_Area" localSheetId="17">GUAYARAMERIN_24!$A$35:$S$71</definedName>
    <definedName name="_xlnm.Print_Area" localSheetId="30">'HOSP LA PAZ'!$A$1:$H$20</definedName>
    <definedName name="_xlnm.Print_Area" localSheetId="39">'HOSP POTOSI'!$A$1:$I$20</definedName>
    <definedName name="_xlnm.Print_Area" localSheetId="32">HOSP_CAMIRI!$A$1:$F$20</definedName>
    <definedName name="_xlnm.Print_Area" localSheetId="31">HOSP_CBBA!$A$1:$I$20</definedName>
    <definedName name="_xlnm.Print_Area" localSheetId="29">HOSP_GUARACA!$A$1:$G$20</definedName>
    <definedName name="_xlnm.Print_Area" localSheetId="34">HOSP_ORURO!$A$1:$I$20</definedName>
    <definedName name="_xlnm.Print_Area" localSheetId="38">HOSP_P_QUIJARRO!$A$1:$F$20</definedName>
    <definedName name="_xlnm.Print_Area" localSheetId="37">HOSP_SAN_JOSE!$A$1:$F$20</definedName>
    <definedName name="_xlnm.Print_Area" localSheetId="28">HOSP_SCZ!$A$1:$J$20</definedName>
    <definedName name="_xlnm.Print_Area" localSheetId="33">HOSP_SUCRE!$A$1:$G$20</definedName>
    <definedName name="_xlnm.Print_Area" localSheetId="40">HOSP_TARIJA!$A$1:$I$20</definedName>
    <definedName name="_xlnm.Print_Area" localSheetId="41">HOSP_TRINI!$A$1:$I$20</definedName>
    <definedName name="_xlnm.Print_Area" localSheetId="36">HOSP_VILLAM!$A$1:$I$20</definedName>
    <definedName name="_xlnm.Print_Area" localSheetId="35">HOSP_YACUIBA!$A$1:$I$20</definedName>
    <definedName name="_xlnm.Print_Area" localSheetId="80">'INDICADOR FINA'!$A$1:$J$21</definedName>
    <definedName name="_xlnm.Print_Area" localSheetId="79">INDICADOR_FINAN!$B$1:$J$20</definedName>
    <definedName name="_xlnm.Print_Area" localSheetId="1">INDICE!$B$1:$B$92</definedName>
    <definedName name="_xlnm.Print_Area" localSheetId="5">'LA PAZ_24'!$B$38:$T$78</definedName>
    <definedName name="_xlnm.Print_Area" localSheetId="57">LABORATORIOS!$A$1:$E$19</definedName>
    <definedName name="_xlnm.Print_Area" localSheetId="72">LPZ_ENF!$A$1:$D$50</definedName>
    <definedName name="_xlnm.Print_Area" localSheetId="78">MEDICAMENTOS!$A$1:$G$520</definedName>
    <definedName name="_xlnm.Print_Area" localSheetId="53">MORBILIDAD_CE!$A$1:$H$38</definedName>
    <definedName name="_xlnm.Print_Area" localSheetId="54">MORTALIDAD!$A$1:$P$15</definedName>
    <definedName name="_xlnm.Print_Area" localSheetId="81">MOVIMIENTO_HOSP_ION!$A$1:$V$26</definedName>
    <definedName name="_xlnm.Print_Area" localSheetId="24">ODONTO_SEG_CATEGORIA!$A$1:$G$32</definedName>
    <definedName name="_xlnm.Print_Area" localSheetId="21">OFERTADAS_REALIZADAS_CE!$A$1:$J$50</definedName>
    <definedName name="_xlnm.Print_Area" localSheetId="11">ORURO_24!$A$37:$S$73</definedName>
    <definedName name="_xlnm.Print_Area" localSheetId="75">ORURO_ENF!$A$1:$D$33</definedName>
    <definedName name="_xlnm.Print_Area" localSheetId="22">OTORGADAS_S_CAT_PACIENTE!$A$1:$G$33</definedName>
    <definedName name="_xlnm.Print_Area" localSheetId="45">PARTOS!$A$1:$M$22</definedName>
    <definedName name="_xlnm.Print_Area" localSheetId="65">PNORTE_CBBA!$A$1:$E$16</definedName>
    <definedName name="_xlnm.Print_Area" localSheetId="4">POB_NACIONAL_CPS_24!$B$33:$U$69</definedName>
    <definedName name="_xlnm.Print_Area" localSheetId="3">POBLACION_PROTEGIDA!$A$1:$J$24</definedName>
    <definedName name="_xlnm.Print_Area" localSheetId="16">POTOSI_24!$A$36:$S$71</definedName>
    <definedName name="_xlnm.Print_Area" localSheetId="60">PUERTOQUIJARRO_ENF!$A$1:$E$45</definedName>
    <definedName name="_xlnm.Print_Area" localSheetId="88">'QUIMIOTERAPIAS ION'!$A$1:$T$24</definedName>
    <definedName name="_xlnm.Print_Area" localSheetId="56">RAYOS_X!$A$1:$D$19</definedName>
    <definedName name="_xlnm.Print_Area" localSheetId="76">RIBE_ENF!$A$1:$D$18</definedName>
    <definedName name="_xlnm.Print_Area" localSheetId="18">RIBERALTA_24!$A$37:$S$73</definedName>
    <definedName name="_xlnm.Print_Area" localSheetId="69">RIBERALTA_ENF!$A$1:$D$16</definedName>
    <definedName name="_xlnm.Print_Area" localSheetId="27">RRHH!$A$5:$AD$8</definedName>
    <definedName name="_xlnm.Print_Area" localSheetId="61">SANJOSE_ENF!$A$1:$D$33</definedName>
    <definedName name="_xlnm.Print_Area" localSheetId="7">SANTA_CRUZ_24!$B$35:$T$71</definedName>
    <definedName name="_xlnm.Print_Area" localSheetId="58">SANTACRUZ_ENF!$B$6:$AC$38</definedName>
    <definedName name="_xlnm.Print_Area" localSheetId="64">SETON_CBBA!$A$1:$E$22</definedName>
    <definedName name="_xlnm.Print_Area" localSheetId="9">SUCRE_24!$A$36:$S$72</definedName>
    <definedName name="_xlnm.Print_Area" localSheetId="73">SUCRE_ENF!$A$1:$D$22</definedName>
    <definedName name="_xlnm.Print_Area" localSheetId="10">TARIJA_24!$A$35:$S$71</definedName>
    <definedName name="_xlnm.Print_Area" localSheetId="74">TARIJA_ENF!$A$1:$D$20</definedName>
    <definedName name="_xlnm.Print_Area" localSheetId="71">TRINI_ENF!$A$1:$D$37</definedName>
    <definedName name="_xlnm.Print_Area" localSheetId="13">TRINIDAD_24!$A$35:$S$70</definedName>
    <definedName name="_xlnm.Print_Area" localSheetId="77">VILLA_ENF!$A$1:$J$42</definedName>
    <definedName name="_xlnm.Print_Area" localSheetId="15">VILLAMONTES_24!$A$36:$S$71</definedName>
    <definedName name="_xlnm.Print_Area" localSheetId="14">YACUIBA_24!$A$36:$S$71</definedName>
    <definedName name="_xlnm.Print_Area" localSheetId="70">YACUIBA_ENF!$A$1:$D$46</definedName>
    <definedName name="cilindro">[1]listas!$J$6:$J$9</definedName>
    <definedName name="dificultad">[1]listas!$E$6:$E$8</definedName>
    <definedName name="energia">[1]listas!$D$6:$D$13</definedName>
    <definedName name="equipos">[1]listas!$C$6:$C$8</definedName>
    <definedName name="fisicos">[1]listas!$K$6:$K$7</definedName>
    <definedName name="Imprimir_área_IM" localSheetId="92">'ACT_ENFERMERIA ION'!$A$4:$I$20</definedName>
    <definedName name="ovoides">[1]listas!$H$6:$H$9</definedName>
    <definedName name="programa">[1]listas!$G$6:$G$11</definedName>
    <definedName name="sexo">[1]listas!$F$6:$F$7</definedName>
    <definedName name="tandem">[1]listas!$I$6:$I$11</definedName>
    <definedName name="_xlnm.Print_Titles" localSheetId="26">C_A_EQ!$1:$2</definedName>
    <definedName name="_xlnm.Print_Titles" localSheetId="50">CIT_3D!$1:$4</definedName>
    <definedName name="_xlnm.Print_Titles" localSheetId="49">CIT_CIE!$1:$7</definedName>
    <definedName name="_xlnm.Print_Titles" localSheetId="48">CIT_REG!$1:$3</definedName>
    <definedName name="_xlnm.Print_Titles" localSheetId="59">GUARACACHI_ENF!$1:$8</definedName>
    <definedName name="_xlnm.Print_Titles" localSheetId="1">INDICE!$1:$1</definedName>
    <definedName name="_xlnm.Print_Titles" localSheetId="83">RECETAS_INSUMOS_ION!$1:$7</definedName>
    <definedName name="_xlnm.Print_Titles" localSheetId="27">RRHH!$5:$7</definedName>
  </definedNames>
  <calcPr calcId="181029"/>
  <pivotCaches>
    <pivotCache cacheId="3" r:id="rId101"/>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27" i="111" l="1"/>
  <c r="AC20" i="97"/>
  <c r="AB20" i="97"/>
  <c r="AA20" i="97"/>
  <c r="AC19" i="97"/>
  <c r="AB19" i="97"/>
  <c r="AA19" i="97"/>
  <c r="AC18" i="97"/>
  <c r="AB18" i="97"/>
  <c r="AA18" i="97"/>
  <c r="AC17" i="97"/>
  <c r="AB17" i="97"/>
  <c r="AA17" i="97"/>
  <c r="AC16" i="97"/>
  <c r="AB16" i="97"/>
  <c r="AA16" i="97"/>
  <c r="AC15" i="97"/>
  <c r="AB15" i="97"/>
  <c r="AA15" i="97"/>
  <c r="AC14" i="97"/>
  <c r="AB14" i="97"/>
  <c r="AA14" i="97"/>
  <c r="AC13" i="97"/>
  <c r="AB13" i="97"/>
  <c r="AB12" i="97" s="1"/>
  <c r="AA13" i="97"/>
  <c r="AA12" i="97" s="1"/>
  <c r="AC12" i="97"/>
  <c r="B23" i="93"/>
  <c r="B22" i="93"/>
  <c r="B21" i="93"/>
  <c r="B18" i="93"/>
  <c r="B20" i="93" s="1"/>
  <c r="B16" i="93"/>
  <c r="W15" i="93"/>
  <c r="S19" i="1" l="1"/>
  <c r="C10857" i="85" l="1"/>
  <c r="B10857" i="85"/>
  <c r="C6561" i="84"/>
  <c r="B6561" i="84"/>
  <c r="C8" i="76"/>
  <c r="D8" i="76"/>
  <c r="B8" i="76"/>
  <c r="C26" i="75"/>
  <c r="D26" i="75"/>
  <c r="B26" i="75"/>
  <c r="C7" i="75"/>
  <c r="D7" i="75"/>
  <c r="B7" i="75"/>
  <c r="C8" i="74"/>
  <c r="D8" i="74"/>
  <c r="B8" i="74"/>
  <c r="C9" i="73"/>
  <c r="D9" i="73"/>
  <c r="B9" i="73"/>
  <c r="C28" i="82"/>
  <c r="D28" i="82"/>
  <c r="B28" i="82"/>
  <c r="C8" i="82"/>
  <c r="D8" i="82"/>
  <c r="B8" i="82"/>
  <c r="C8" i="81"/>
  <c r="D8" i="81"/>
  <c r="B8" i="81"/>
  <c r="C29" i="81"/>
  <c r="D29" i="81"/>
  <c r="B29" i="81"/>
  <c r="C8" i="80"/>
  <c r="D8" i="80"/>
  <c r="B8" i="80"/>
  <c r="C32" i="80"/>
  <c r="D32" i="80"/>
  <c r="B32" i="80"/>
  <c r="C8" i="72"/>
  <c r="D8" i="72"/>
  <c r="B8" i="72"/>
  <c r="C8" i="78"/>
  <c r="D8" i="78"/>
  <c r="B8" i="78"/>
  <c r="C8" i="71"/>
  <c r="D8" i="71"/>
  <c r="E8" i="71"/>
  <c r="B8" i="71"/>
  <c r="C6" i="65"/>
  <c r="D6" i="65"/>
  <c r="B6" i="65"/>
  <c r="C7" i="64"/>
  <c r="B7" i="64"/>
  <c r="C9" i="63"/>
  <c r="D9" i="63"/>
  <c r="E9" i="63"/>
  <c r="F9" i="63"/>
  <c r="G9" i="63"/>
  <c r="H9" i="63"/>
  <c r="B11" i="63"/>
  <c r="B12" i="63"/>
  <c r="B13" i="63"/>
  <c r="B14" i="63"/>
  <c r="B15" i="63"/>
  <c r="B16" i="63"/>
  <c r="B17" i="63"/>
  <c r="B18" i="63"/>
  <c r="B19" i="63"/>
  <c r="B20" i="63"/>
  <c r="B21" i="63"/>
  <c r="B22" i="63"/>
  <c r="B23" i="63"/>
  <c r="B24" i="63"/>
  <c r="B25" i="63"/>
  <c r="B26" i="63"/>
  <c r="B27" i="63"/>
  <c r="B28" i="63"/>
  <c r="B29" i="63"/>
  <c r="B30" i="63"/>
  <c r="B31" i="63"/>
  <c r="B32" i="63"/>
  <c r="B33" i="63"/>
  <c r="B34" i="63"/>
  <c r="B35" i="63"/>
  <c r="B36" i="63"/>
  <c r="B37" i="63"/>
  <c r="B38" i="63"/>
  <c r="B39" i="63"/>
  <c r="B40" i="63"/>
  <c r="B41" i="63"/>
  <c r="B42" i="63"/>
  <c r="B43" i="63"/>
  <c r="B44" i="63"/>
  <c r="B45" i="63"/>
  <c r="B46" i="63"/>
  <c r="B47" i="63"/>
  <c r="B48" i="63"/>
  <c r="B49" i="63"/>
  <c r="B50" i="63"/>
  <c r="B51" i="63"/>
  <c r="B52" i="63"/>
  <c r="B53" i="63"/>
  <c r="B54" i="63"/>
  <c r="B55" i="63"/>
  <c r="B56" i="63"/>
  <c r="B57" i="63"/>
  <c r="B58" i="63"/>
  <c r="B59" i="63"/>
  <c r="B60" i="63"/>
  <c r="B61" i="63"/>
  <c r="B62" i="63"/>
  <c r="B63" i="63"/>
  <c r="B64" i="63"/>
  <c r="B65" i="63"/>
  <c r="B66" i="63"/>
  <c r="B67" i="63"/>
  <c r="B68" i="63"/>
  <c r="B69" i="63"/>
  <c r="B70" i="63"/>
  <c r="B71" i="63"/>
  <c r="B72" i="63"/>
  <c r="B73" i="63"/>
  <c r="B74" i="63"/>
  <c r="B75" i="63"/>
  <c r="B76" i="63"/>
  <c r="B77" i="63"/>
  <c r="B78" i="63"/>
  <c r="B79" i="63"/>
  <c r="B80" i="63"/>
  <c r="B81" i="63"/>
  <c r="B82" i="63"/>
  <c r="B83" i="63"/>
  <c r="B84" i="63"/>
  <c r="B85" i="63"/>
  <c r="B86" i="63"/>
  <c r="B10" i="63"/>
  <c r="B9" i="63" s="1"/>
  <c r="F38" i="60"/>
  <c r="G38" i="60"/>
  <c r="H38" i="60"/>
  <c r="I38" i="60"/>
  <c r="J38" i="60"/>
  <c r="K38" i="60"/>
  <c r="L38" i="60"/>
  <c r="M38" i="60"/>
  <c r="N38" i="60"/>
  <c r="O38" i="60"/>
  <c r="P38" i="60"/>
  <c r="Q38" i="60"/>
  <c r="R38" i="60"/>
  <c r="S38" i="60"/>
  <c r="T38" i="60"/>
  <c r="U38" i="60"/>
  <c r="V38" i="60"/>
  <c r="W38" i="60"/>
  <c r="X38" i="60"/>
  <c r="Y38" i="60"/>
  <c r="Z38" i="60"/>
  <c r="AA38" i="60"/>
  <c r="AB38" i="60"/>
  <c r="AC38" i="60"/>
  <c r="E13" i="60"/>
  <c r="E14" i="60"/>
  <c r="E15" i="60"/>
  <c r="E16" i="60"/>
  <c r="E17" i="60"/>
  <c r="E18" i="60"/>
  <c r="E19" i="60"/>
  <c r="E20" i="60"/>
  <c r="E21" i="60"/>
  <c r="E22" i="60"/>
  <c r="E23" i="60"/>
  <c r="E24" i="60"/>
  <c r="E25" i="60"/>
  <c r="E26" i="60"/>
  <c r="E27" i="60"/>
  <c r="E28" i="60"/>
  <c r="E29" i="60"/>
  <c r="E30" i="60"/>
  <c r="E31" i="60"/>
  <c r="E32" i="60"/>
  <c r="E33" i="60"/>
  <c r="E34" i="60"/>
  <c r="E35" i="60"/>
  <c r="E36" i="60"/>
  <c r="E37" i="60"/>
  <c r="D13" i="60"/>
  <c r="C13" i="60" s="1"/>
  <c r="D14" i="60"/>
  <c r="C14" i="60" s="1"/>
  <c r="D15" i="60"/>
  <c r="C15" i="60" s="1"/>
  <c r="D16" i="60"/>
  <c r="C16" i="60" s="1"/>
  <c r="D17" i="60"/>
  <c r="C17" i="60" s="1"/>
  <c r="D18" i="60"/>
  <c r="D19" i="60"/>
  <c r="C19" i="60" s="1"/>
  <c r="D20" i="60"/>
  <c r="D21" i="60"/>
  <c r="C21" i="60" s="1"/>
  <c r="D22" i="60"/>
  <c r="C22" i="60" s="1"/>
  <c r="D23" i="60"/>
  <c r="C23" i="60" s="1"/>
  <c r="D24" i="60"/>
  <c r="C24" i="60" s="1"/>
  <c r="D25" i="60"/>
  <c r="C25" i="60" s="1"/>
  <c r="D26" i="60"/>
  <c r="D27" i="60"/>
  <c r="C27" i="60" s="1"/>
  <c r="D28" i="60"/>
  <c r="C28" i="60" s="1"/>
  <c r="D29" i="60"/>
  <c r="C29" i="60" s="1"/>
  <c r="D30" i="60"/>
  <c r="C30" i="60" s="1"/>
  <c r="D31" i="60"/>
  <c r="C31" i="60" s="1"/>
  <c r="D32" i="60"/>
  <c r="C32" i="60" s="1"/>
  <c r="D33" i="60"/>
  <c r="C33" i="60" s="1"/>
  <c r="D34" i="60"/>
  <c r="D35" i="60"/>
  <c r="C35" i="60" s="1"/>
  <c r="D36" i="60"/>
  <c r="C36" i="60" s="1"/>
  <c r="D37" i="60"/>
  <c r="C37" i="60" s="1"/>
  <c r="E12" i="60"/>
  <c r="D12" i="60"/>
  <c r="D38" i="60" l="1"/>
  <c r="E38" i="60"/>
  <c r="C20" i="60"/>
  <c r="C34" i="60"/>
  <c r="C26" i="60"/>
  <c r="C18" i="60"/>
  <c r="C12" i="60"/>
  <c r="C38" i="60" s="1"/>
  <c r="D22" i="43"/>
  <c r="C21" i="43"/>
  <c r="H22" i="43" l="1"/>
  <c r="I22" i="43"/>
  <c r="J22" i="43"/>
  <c r="K22" i="43"/>
  <c r="L22" i="43"/>
  <c r="M22" i="43"/>
  <c r="C2" i="57" l="1"/>
  <c r="C3" i="57"/>
  <c r="C4" i="57"/>
  <c r="C5" i="57"/>
  <c r="C6" i="57"/>
  <c r="C7" i="57"/>
  <c r="C8" i="57"/>
  <c r="C9" i="57"/>
  <c r="C10" i="57"/>
  <c r="C11" i="57"/>
  <c r="C12" i="57"/>
  <c r="C13" i="57"/>
  <c r="C14" i="57"/>
  <c r="C15" i="57"/>
  <c r="C16" i="57"/>
  <c r="C17" i="57"/>
  <c r="C18" i="57"/>
  <c r="C19" i="57"/>
  <c r="C20" i="57"/>
  <c r="C21" i="57"/>
  <c r="C22" i="57"/>
  <c r="C23" i="57"/>
  <c r="C24" i="57"/>
  <c r="C25" i="57"/>
  <c r="C26" i="57"/>
  <c r="C27" i="57"/>
  <c r="C28" i="57"/>
  <c r="C29" i="57"/>
  <c r="C30" i="57"/>
  <c r="C31" i="57"/>
  <c r="C32" i="57"/>
  <c r="C33" i="57"/>
  <c r="C34" i="57"/>
  <c r="C35" i="57"/>
  <c r="C36" i="57"/>
  <c r="C37" i="57"/>
  <c r="C38" i="57"/>
  <c r="C39" i="57"/>
  <c r="C40" i="57"/>
  <c r="C41" i="57"/>
  <c r="C42" i="57"/>
  <c r="C43" i="57"/>
  <c r="C44" i="57"/>
  <c r="C45" i="57"/>
  <c r="C46" i="57"/>
  <c r="C47" i="57"/>
  <c r="C48" i="57"/>
  <c r="C49" i="57"/>
  <c r="C50" i="57"/>
  <c r="C51" i="57"/>
  <c r="C52" i="57"/>
  <c r="C53" i="57"/>
  <c r="C54" i="57"/>
  <c r="C55" i="57"/>
  <c r="C56" i="57"/>
  <c r="C57" i="57"/>
  <c r="C58" i="57"/>
  <c r="C59" i="57"/>
  <c r="C60" i="57"/>
  <c r="C61" i="57"/>
  <c r="C62" i="57"/>
  <c r="C63" i="57"/>
  <c r="C64" i="57"/>
  <c r="C65" i="57"/>
  <c r="C66" i="57"/>
  <c r="C67" i="57"/>
  <c r="C68" i="57"/>
  <c r="C69" i="57"/>
  <c r="C70" i="57"/>
  <c r="C71" i="57"/>
  <c r="C72" i="57"/>
  <c r="C73" i="57"/>
  <c r="C74" i="57"/>
  <c r="C75" i="57"/>
  <c r="C76" i="57"/>
  <c r="C77" i="57"/>
  <c r="C78" i="57"/>
  <c r="C79" i="57"/>
  <c r="C80" i="57"/>
  <c r="C81" i="57"/>
  <c r="C82" i="57"/>
  <c r="C83" i="57"/>
  <c r="C84" i="57"/>
  <c r="C85" i="57"/>
  <c r="C86" i="57"/>
  <c r="C87" i="57"/>
  <c r="C88" i="57"/>
  <c r="C89" i="57"/>
  <c r="C90" i="57"/>
  <c r="C91" i="57"/>
  <c r="C92" i="57"/>
  <c r="C93" i="57"/>
  <c r="C94" i="57"/>
  <c r="C95" i="57"/>
  <c r="C96" i="57"/>
  <c r="C97" i="57"/>
  <c r="C98" i="57"/>
  <c r="C99" i="57"/>
  <c r="C100" i="57"/>
  <c r="C101" i="57"/>
  <c r="C102" i="57"/>
  <c r="C103" i="57"/>
  <c r="C104" i="57"/>
  <c r="C105" i="57"/>
  <c r="C106" i="57"/>
  <c r="C107" i="57"/>
  <c r="C108" i="57"/>
  <c r="C109" i="57"/>
  <c r="C110" i="57"/>
  <c r="C111" i="57"/>
  <c r="C112" i="57"/>
  <c r="C113" i="57"/>
  <c r="C114" i="57"/>
  <c r="C115" i="57"/>
  <c r="C116" i="57"/>
  <c r="C117" i="57"/>
  <c r="C118" i="57"/>
  <c r="C119" i="57"/>
  <c r="C120" i="57"/>
  <c r="C121" i="57"/>
  <c r="C122" i="57"/>
  <c r="C123" i="57"/>
  <c r="C124" i="57"/>
  <c r="C125" i="57"/>
  <c r="C126" i="57"/>
  <c r="C127" i="57"/>
  <c r="C128" i="57"/>
  <c r="C129" i="57"/>
  <c r="C130" i="57"/>
  <c r="C131" i="57"/>
  <c r="C132" i="57"/>
  <c r="C133" i="57"/>
  <c r="C134" i="57"/>
  <c r="C135" i="57"/>
  <c r="C136" i="57"/>
  <c r="C137" i="57"/>
  <c r="C138" i="57"/>
  <c r="C139" i="57"/>
  <c r="C140" i="57"/>
  <c r="C141" i="57"/>
  <c r="C142" i="57"/>
  <c r="C143" i="57"/>
  <c r="C144" i="57"/>
  <c r="C145" i="57"/>
  <c r="C146" i="57"/>
  <c r="C147" i="57"/>
  <c r="C148" i="57"/>
  <c r="C149" i="57"/>
  <c r="C150" i="57"/>
  <c r="C151" i="57"/>
  <c r="C152" i="57"/>
  <c r="C153" i="57"/>
  <c r="C154" i="57"/>
  <c r="C155" i="57"/>
  <c r="C156" i="57"/>
  <c r="C157" i="57"/>
  <c r="C158" i="57"/>
  <c r="C159" i="57"/>
  <c r="C160" i="57"/>
  <c r="C161" i="57"/>
  <c r="C162" i="57"/>
  <c r="C163" i="57"/>
  <c r="C164" i="57"/>
  <c r="C165" i="57"/>
  <c r="C166" i="57"/>
  <c r="C167" i="57"/>
  <c r="C168" i="57"/>
  <c r="C169" i="57"/>
  <c r="C170" i="57"/>
  <c r="C171" i="57"/>
  <c r="C172" i="57"/>
  <c r="C173" i="57"/>
  <c r="C174" i="57"/>
  <c r="C175" i="57"/>
  <c r="C176" i="57"/>
  <c r="C177" i="57"/>
  <c r="C178" i="57"/>
  <c r="C179" i="57"/>
  <c r="C180" i="57"/>
  <c r="C181" i="57"/>
  <c r="C182" i="57"/>
  <c r="C183" i="57"/>
  <c r="C184" i="57"/>
  <c r="C185" i="57"/>
  <c r="C186" i="57"/>
  <c r="C187" i="57"/>
  <c r="C188" i="57"/>
  <c r="C189" i="57"/>
  <c r="C190" i="57"/>
  <c r="C191" i="57"/>
  <c r="C192" i="57"/>
  <c r="C193" i="57"/>
  <c r="C194" i="57"/>
  <c r="C195" i="57"/>
  <c r="C196" i="57"/>
  <c r="C197" i="57"/>
  <c r="C198" i="57"/>
  <c r="C199" i="57"/>
  <c r="C200" i="57"/>
  <c r="C201" i="57"/>
  <c r="C202" i="57"/>
  <c r="C203" i="57"/>
  <c r="C204" i="57"/>
  <c r="C205" i="57"/>
  <c r="C206" i="57"/>
  <c r="C207" i="57"/>
  <c r="C208" i="57"/>
  <c r="C209" i="57"/>
  <c r="C210" i="57"/>
  <c r="C211" i="57"/>
  <c r="C212" i="57"/>
  <c r="C213" i="57"/>
  <c r="C214" i="57"/>
  <c r="C215" i="57"/>
  <c r="C216" i="57"/>
  <c r="C217" i="57"/>
  <c r="C218" i="57"/>
  <c r="C219" i="57"/>
  <c r="C220" i="57"/>
  <c r="C221" i="57"/>
  <c r="C222" i="57"/>
  <c r="C223" i="57"/>
  <c r="C224" i="57"/>
  <c r="C225" i="57"/>
  <c r="C226" i="57"/>
  <c r="C227" i="57"/>
  <c r="C228" i="57"/>
  <c r="C229" i="57"/>
  <c r="C230" i="57"/>
  <c r="C231" i="57"/>
  <c r="C232" i="57"/>
  <c r="C233" i="57"/>
  <c r="C234" i="57"/>
  <c r="C235" i="57"/>
  <c r="C236" i="57"/>
  <c r="C237" i="57"/>
  <c r="C238" i="57"/>
  <c r="C239" i="57"/>
  <c r="C240" i="57"/>
  <c r="C241" i="57"/>
  <c r="C242" i="57"/>
  <c r="C243" i="57"/>
  <c r="C244" i="57"/>
  <c r="C245" i="57"/>
  <c r="C246" i="57"/>
  <c r="C247" i="57"/>
  <c r="C248" i="57"/>
  <c r="C249" i="57"/>
  <c r="C250" i="57"/>
  <c r="C251" i="57"/>
  <c r="C252" i="57"/>
  <c r="C253" i="57"/>
  <c r="C254" i="57"/>
  <c r="C255" i="57"/>
  <c r="C256" i="57"/>
  <c r="C257" i="57"/>
  <c r="C258" i="57"/>
  <c r="C259" i="57"/>
  <c r="C260" i="57"/>
  <c r="C261" i="57"/>
  <c r="C262" i="57"/>
  <c r="C263" i="57"/>
  <c r="C264" i="57"/>
  <c r="C265" i="57"/>
  <c r="C266" i="57"/>
  <c r="C267" i="57"/>
  <c r="C268" i="57"/>
  <c r="C269" i="57"/>
  <c r="C270" i="57"/>
  <c r="C271" i="57"/>
  <c r="C272" i="57"/>
  <c r="C273" i="57"/>
  <c r="C274" i="57"/>
  <c r="C275" i="57"/>
  <c r="C276" i="57"/>
  <c r="C277" i="57"/>
  <c r="C278" i="57"/>
  <c r="C279" i="57"/>
  <c r="C280" i="57"/>
  <c r="C281" i="57"/>
  <c r="C282" i="57"/>
  <c r="C283" i="57"/>
  <c r="C284" i="57"/>
  <c r="C285" i="57"/>
  <c r="C286" i="57"/>
  <c r="C287" i="57"/>
  <c r="C288" i="57"/>
  <c r="C289" i="57"/>
  <c r="C290" i="57"/>
  <c r="C291" i="57"/>
  <c r="C292" i="57"/>
  <c r="C293" i="57"/>
  <c r="C294" i="57"/>
  <c r="C295" i="57"/>
  <c r="C296" i="57"/>
  <c r="C297" i="57"/>
  <c r="C298" i="57"/>
  <c r="C299" i="57"/>
  <c r="C300" i="57"/>
  <c r="C301" i="57"/>
  <c r="C302" i="57"/>
  <c r="C303" i="57"/>
  <c r="C304" i="57"/>
  <c r="C305" i="57"/>
  <c r="C306" i="57"/>
  <c r="C307" i="57"/>
  <c r="C308" i="57"/>
  <c r="C309" i="57"/>
  <c r="C310" i="57"/>
  <c r="C311" i="57"/>
  <c r="C312" i="57"/>
  <c r="C313" i="57"/>
  <c r="C314" i="57"/>
  <c r="C315" i="57"/>
  <c r="C316" i="57"/>
  <c r="C317" i="57"/>
  <c r="C318" i="57"/>
  <c r="C319" i="57"/>
  <c r="C320" i="57"/>
  <c r="C321" i="57"/>
  <c r="C322" i="57"/>
  <c r="C323" i="57"/>
  <c r="C324" i="57"/>
  <c r="C325" i="57"/>
  <c r="C326" i="57"/>
  <c r="C327" i="57"/>
  <c r="C328" i="57"/>
  <c r="C329" i="57"/>
  <c r="C330" i="57"/>
  <c r="C331" i="57"/>
  <c r="C332" i="57"/>
  <c r="C333" i="57"/>
  <c r="C334" i="57"/>
  <c r="C335" i="57"/>
  <c r="C336" i="57"/>
  <c r="C337" i="57"/>
  <c r="C338" i="57"/>
  <c r="C339" i="57"/>
  <c r="C340" i="57"/>
  <c r="C341" i="57"/>
  <c r="C342" i="57"/>
  <c r="D2" i="57"/>
  <c r="D3" i="57"/>
  <c r="D4" i="57"/>
  <c r="D5" i="57"/>
  <c r="D6" i="57"/>
  <c r="D7" i="57"/>
  <c r="D8" i="57"/>
  <c r="D9" i="57"/>
  <c r="D10" i="57"/>
  <c r="D11" i="57"/>
  <c r="D12" i="57"/>
  <c r="D13" i="57"/>
  <c r="D14" i="57"/>
  <c r="D15" i="57"/>
  <c r="D16" i="57"/>
  <c r="D17" i="57"/>
  <c r="D18" i="57"/>
  <c r="D19" i="57"/>
  <c r="D20" i="57"/>
  <c r="D21" i="57"/>
  <c r="D22" i="57"/>
  <c r="D23" i="57"/>
  <c r="D24" i="57"/>
  <c r="D25" i="57"/>
  <c r="D26" i="57"/>
  <c r="D27" i="57"/>
  <c r="D28" i="57"/>
  <c r="D29" i="57"/>
  <c r="D30" i="57"/>
  <c r="D31" i="57"/>
  <c r="D32" i="57"/>
  <c r="D33" i="57"/>
  <c r="D34" i="57"/>
  <c r="D35" i="57"/>
  <c r="D36" i="57"/>
  <c r="D37" i="57"/>
  <c r="D38" i="57"/>
  <c r="D39" i="57"/>
  <c r="D40" i="57"/>
  <c r="D41" i="57"/>
  <c r="D42" i="57"/>
  <c r="D43" i="57"/>
  <c r="D44" i="57"/>
  <c r="D45" i="57"/>
  <c r="D46" i="57"/>
  <c r="D47" i="57"/>
  <c r="D48" i="57"/>
  <c r="D49" i="57"/>
  <c r="D50" i="57"/>
  <c r="D51" i="57"/>
  <c r="D52" i="57"/>
  <c r="D53" i="57"/>
  <c r="D54" i="57"/>
  <c r="D55" i="57"/>
  <c r="D56" i="57"/>
  <c r="D57" i="57"/>
  <c r="D58" i="57"/>
  <c r="D59" i="57"/>
  <c r="D60" i="57"/>
  <c r="D61" i="57"/>
  <c r="D62" i="57"/>
  <c r="D63"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3" i="57"/>
  <c r="D94" i="57"/>
  <c r="D95" i="57"/>
  <c r="D96" i="57"/>
  <c r="D97" i="57"/>
  <c r="D98" i="57"/>
  <c r="D99" i="57"/>
  <c r="D100" i="57"/>
  <c r="D101" i="57"/>
  <c r="D102" i="57"/>
  <c r="D103" i="57"/>
  <c r="D104" i="57"/>
  <c r="D105" i="57"/>
  <c r="D106" i="57"/>
  <c r="D107" i="57"/>
  <c r="D108" i="57"/>
  <c r="D109" i="57"/>
  <c r="D110" i="57"/>
  <c r="D111" i="57"/>
  <c r="D112" i="57"/>
  <c r="D113" i="57"/>
  <c r="D114" i="57"/>
  <c r="D115" i="57"/>
  <c r="D116" i="57"/>
  <c r="D117" i="57"/>
  <c r="D118" i="57"/>
  <c r="D119" i="57"/>
  <c r="D120" i="57"/>
  <c r="D121" i="57"/>
  <c r="D122" i="57"/>
  <c r="D123" i="57"/>
  <c r="D124" i="57"/>
  <c r="D125" i="57"/>
  <c r="D126" i="57"/>
  <c r="D127" i="57"/>
  <c r="D128" i="57"/>
  <c r="D129" i="57"/>
  <c r="D130" i="57"/>
  <c r="D131" i="57"/>
  <c r="D132" i="57"/>
  <c r="D133" i="57"/>
  <c r="D134" i="57"/>
  <c r="D135" i="57"/>
  <c r="D136" i="57"/>
  <c r="D137" i="57"/>
  <c r="D138" i="57"/>
  <c r="D139" i="57"/>
  <c r="D140" i="57"/>
  <c r="D141" i="57"/>
  <c r="D142" i="57"/>
  <c r="D143" i="57"/>
  <c r="D144" i="57"/>
  <c r="D145" i="57"/>
  <c r="D146" i="57"/>
  <c r="D147" i="57"/>
  <c r="D148" i="57"/>
  <c r="D149" i="57"/>
  <c r="D150" i="57"/>
  <c r="D151" i="57"/>
  <c r="D152" i="57"/>
  <c r="D153" i="57"/>
  <c r="D154" i="57"/>
  <c r="D155" i="57"/>
  <c r="D156" i="57"/>
  <c r="D157" i="57"/>
  <c r="D158" i="57"/>
  <c r="D159" i="57"/>
  <c r="D160" i="57"/>
  <c r="D161" i="57"/>
  <c r="D162" i="57"/>
  <c r="D163" i="57"/>
  <c r="D164" i="57"/>
  <c r="D165" i="57"/>
  <c r="D166" i="57"/>
  <c r="D167" i="57"/>
  <c r="D168" i="57"/>
  <c r="D169" i="57"/>
  <c r="D170" i="57"/>
  <c r="D171" i="57"/>
  <c r="D172" i="57"/>
  <c r="D173" i="57"/>
  <c r="D174" i="57"/>
  <c r="D175" i="57"/>
  <c r="D176" i="57"/>
  <c r="D177" i="57"/>
  <c r="D178" i="57"/>
  <c r="D179" i="57"/>
  <c r="D180" i="57"/>
  <c r="D181" i="57"/>
  <c r="D182" i="57"/>
  <c r="D183" i="57"/>
  <c r="D184" i="57"/>
  <c r="D185" i="57"/>
  <c r="D186" i="57"/>
  <c r="D187" i="57"/>
  <c r="D188" i="57"/>
  <c r="D189" i="57"/>
  <c r="D190" i="57"/>
  <c r="D191" i="57"/>
  <c r="D192" i="57"/>
  <c r="D193" i="57"/>
  <c r="D194" i="57"/>
  <c r="D195" i="57"/>
  <c r="D196" i="57"/>
  <c r="D197" i="57"/>
  <c r="D198" i="57"/>
  <c r="D199" i="57"/>
  <c r="D200" i="57"/>
  <c r="D201" i="57"/>
  <c r="D202" i="57"/>
  <c r="D203" i="57"/>
  <c r="D204" i="57"/>
  <c r="D205" i="57"/>
  <c r="D206" i="57"/>
  <c r="D207" i="57"/>
  <c r="D208" i="57"/>
  <c r="D209" i="57"/>
  <c r="D210" i="57"/>
  <c r="D211" i="57"/>
  <c r="D212" i="57"/>
  <c r="D213" i="57"/>
  <c r="D214" i="57"/>
  <c r="D215" i="57"/>
  <c r="D216" i="57"/>
  <c r="D217" i="57"/>
  <c r="D218" i="57"/>
  <c r="D219" i="57"/>
  <c r="D220" i="57"/>
  <c r="D221" i="57"/>
  <c r="D222" i="57"/>
  <c r="D223" i="57"/>
  <c r="D224" i="57"/>
  <c r="D225" i="57"/>
  <c r="D226" i="57"/>
  <c r="D227" i="57"/>
  <c r="D228" i="57"/>
  <c r="D229" i="57"/>
  <c r="D230" i="57"/>
  <c r="D231" i="57"/>
  <c r="D232" i="57"/>
  <c r="D233" i="57"/>
  <c r="D234" i="57"/>
  <c r="D235" i="57"/>
  <c r="D236" i="57"/>
  <c r="D237" i="57"/>
  <c r="D238" i="57"/>
  <c r="D239" i="57"/>
  <c r="D240" i="57"/>
  <c r="D241" i="57"/>
  <c r="D242" i="57"/>
  <c r="D243" i="57"/>
  <c r="D244" i="57"/>
  <c r="D245" i="57"/>
  <c r="D246" i="57"/>
  <c r="D247" i="57"/>
  <c r="D248" i="57"/>
  <c r="D249" i="57"/>
  <c r="D250" i="57"/>
  <c r="D251" i="57"/>
  <c r="D252" i="57"/>
  <c r="D253" i="57"/>
  <c r="D254" i="57"/>
  <c r="D255" i="57"/>
  <c r="D256" i="57"/>
  <c r="D257" i="57"/>
  <c r="D258" i="57"/>
  <c r="D259" i="57"/>
  <c r="D260" i="57"/>
  <c r="D261" i="57"/>
  <c r="D262" i="57"/>
  <c r="D263" i="57"/>
  <c r="D264" i="57"/>
  <c r="D265" i="57"/>
  <c r="D266" i="57"/>
  <c r="D267" i="57"/>
  <c r="D268" i="57"/>
  <c r="D269" i="57"/>
  <c r="D270" i="57"/>
  <c r="D271" i="57"/>
  <c r="D272" i="57"/>
  <c r="D273" i="57"/>
  <c r="D274" i="57"/>
  <c r="D275" i="57"/>
  <c r="D276" i="57"/>
  <c r="D277" i="57"/>
  <c r="D278" i="57"/>
  <c r="D279" i="57"/>
  <c r="D280" i="57"/>
  <c r="D281" i="57"/>
  <c r="D282" i="57"/>
  <c r="D283" i="57"/>
  <c r="D284" i="57"/>
  <c r="D285" i="57"/>
  <c r="D286" i="57"/>
  <c r="D287" i="57"/>
  <c r="D288" i="57"/>
  <c r="D289" i="57"/>
  <c r="D290" i="57"/>
  <c r="D291" i="57"/>
  <c r="D292" i="57"/>
  <c r="D293" i="57"/>
  <c r="D294" i="57"/>
  <c r="D295" i="57"/>
  <c r="D296" i="57"/>
  <c r="D297" i="57"/>
  <c r="D298" i="57"/>
  <c r="D299" i="57"/>
  <c r="D300" i="57"/>
  <c r="D301" i="57"/>
  <c r="D302" i="57"/>
  <c r="D303" i="57"/>
  <c r="D304" i="57"/>
  <c r="D305" i="57"/>
  <c r="D306" i="57"/>
  <c r="D307" i="57"/>
  <c r="D308" i="57"/>
  <c r="D309" i="57"/>
  <c r="D310" i="57"/>
  <c r="D311" i="57"/>
  <c r="D312" i="57"/>
  <c r="D313" i="57"/>
  <c r="D314" i="57"/>
  <c r="D315" i="57"/>
  <c r="D316" i="57"/>
  <c r="D317" i="57"/>
  <c r="D318" i="57"/>
  <c r="D319" i="57"/>
  <c r="D320" i="57"/>
  <c r="D321" i="57"/>
  <c r="D322" i="57"/>
  <c r="D323" i="57"/>
  <c r="D324" i="57"/>
  <c r="D325" i="57"/>
  <c r="D326" i="57"/>
  <c r="D327" i="57"/>
  <c r="D328" i="57"/>
  <c r="D329" i="57"/>
  <c r="D330" i="57"/>
  <c r="D331" i="57"/>
  <c r="D332" i="57"/>
  <c r="D333" i="57"/>
  <c r="D334" i="57"/>
  <c r="D335" i="57"/>
  <c r="D336" i="57"/>
  <c r="D337" i="57"/>
  <c r="D338" i="57"/>
  <c r="D339" i="57"/>
  <c r="D340" i="57"/>
  <c r="D341" i="57"/>
  <c r="D342" i="57"/>
  <c r="E2" i="57"/>
  <c r="E3" i="57"/>
  <c r="E4" i="57"/>
  <c r="E5" i="57"/>
  <c r="E6" i="57"/>
  <c r="E7" i="57"/>
  <c r="E8" i="57"/>
  <c r="E9" i="57"/>
  <c r="E10" i="57"/>
  <c r="E11" i="57"/>
  <c r="E12" i="57"/>
  <c r="E13" i="57"/>
  <c r="E14" i="57"/>
  <c r="E15" i="57"/>
  <c r="E16" i="57"/>
  <c r="E17" i="57"/>
  <c r="E18" i="57"/>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50" i="57"/>
  <c r="E51" i="57"/>
  <c r="E52" i="57"/>
  <c r="E53" i="57"/>
  <c r="E54" i="57"/>
  <c r="E55" i="57"/>
  <c r="E56" i="57"/>
  <c r="E57" i="57"/>
  <c r="E58" i="57"/>
  <c r="E59" i="57"/>
  <c r="E60" i="57"/>
  <c r="E61" i="57"/>
  <c r="E62" i="57"/>
  <c r="E63" i="57"/>
  <c r="E64" i="57"/>
  <c r="E65" i="57"/>
  <c r="E66" i="57"/>
  <c r="E67" i="57"/>
  <c r="E68" i="57"/>
  <c r="E69" i="57"/>
  <c r="E70" i="57"/>
  <c r="E71" i="57"/>
  <c r="E72" i="57"/>
  <c r="E73" i="57"/>
  <c r="E74" i="57"/>
  <c r="E75" i="57"/>
  <c r="E76" i="57"/>
  <c r="E77" i="57"/>
  <c r="E78" i="57"/>
  <c r="E79" i="57"/>
  <c r="E80" i="57"/>
  <c r="E81" i="57"/>
  <c r="E82" i="57"/>
  <c r="E83" i="57"/>
  <c r="E84" i="57"/>
  <c r="E85" i="57"/>
  <c r="E86" i="57"/>
  <c r="E87" i="57"/>
  <c r="E88" i="57"/>
  <c r="E89" i="57"/>
  <c r="E90" i="57"/>
  <c r="E91" i="57"/>
  <c r="E92" i="57"/>
  <c r="E93" i="57"/>
  <c r="E94" i="57"/>
  <c r="E95" i="57"/>
  <c r="E96" i="57"/>
  <c r="E97" i="57"/>
  <c r="E98" i="57"/>
  <c r="E99" i="57"/>
  <c r="E100" i="57"/>
  <c r="E101" i="57"/>
  <c r="E102" i="57"/>
  <c r="E103" i="57"/>
  <c r="E104" i="57"/>
  <c r="E105" i="57"/>
  <c r="E106" i="57"/>
  <c r="E107" i="57"/>
  <c r="E108" i="57"/>
  <c r="E109" i="57"/>
  <c r="E110" i="57"/>
  <c r="E111" i="57"/>
  <c r="E112" i="57"/>
  <c r="E113" i="57"/>
  <c r="E114" i="57"/>
  <c r="E115" i="57"/>
  <c r="E116" i="57"/>
  <c r="E117" i="57"/>
  <c r="E118" i="57"/>
  <c r="E119" i="57"/>
  <c r="E120" i="57"/>
  <c r="E121" i="57"/>
  <c r="E122" i="57"/>
  <c r="E123" i="57"/>
  <c r="E124" i="57"/>
  <c r="E125" i="57"/>
  <c r="E126" i="57"/>
  <c r="E127" i="57"/>
  <c r="E128" i="57"/>
  <c r="E129" i="57"/>
  <c r="E130" i="57"/>
  <c r="E131" i="57"/>
  <c r="E132" i="57"/>
  <c r="E133" i="57"/>
  <c r="E134" i="57"/>
  <c r="E135" i="57"/>
  <c r="E136" i="57"/>
  <c r="E137" i="57"/>
  <c r="E138" i="57"/>
  <c r="E139" i="57"/>
  <c r="E140" i="57"/>
  <c r="E141" i="57"/>
  <c r="E142" i="57"/>
  <c r="E143" i="57"/>
  <c r="E144" i="57"/>
  <c r="E145" i="57"/>
  <c r="E146" i="57"/>
  <c r="E147" i="57"/>
  <c r="E148" i="57"/>
  <c r="E149" i="57"/>
  <c r="E150" i="57"/>
  <c r="E151" i="57"/>
  <c r="E152" i="57"/>
  <c r="E153" i="57"/>
  <c r="E154" i="57"/>
  <c r="E155" i="57"/>
  <c r="E156" i="57"/>
  <c r="E157" i="57"/>
  <c r="E158" i="57"/>
  <c r="E159" i="57"/>
  <c r="E160" i="57"/>
  <c r="E161" i="57"/>
  <c r="E162" i="57"/>
  <c r="E163" i="57"/>
  <c r="E164" i="57"/>
  <c r="E165" i="57"/>
  <c r="E166" i="57"/>
  <c r="E167" i="57"/>
  <c r="E168" i="57"/>
  <c r="E169" i="57"/>
  <c r="E170" i="57"/>
  <c r="E171" i="57"/>
  <c r="E172" i="57"/>
  <c r="E173" i="57"/>
  <c r="E174" i="57"/>
  <c r="E175" i="57"/>
  <c r="E176" i="57"/>
  <c r="E177" i="57"/>
  <c r="E178" i="57"/>
  <c r="E179" i="57"/>
  <c r="E180" i="57"/>
  <c r="E181" i="57"/>
  <c r="E182" i="57"/>
  <c r="E183" i="57"/>
  <c r="E184" i="57"/>
  <c r="E185" i="57"/>
  <c r="E186" i="57"/>
  <c r="E187" i="57"/>
  <c r="E188" i="57"/>
  <c r="E189" i="57"/>
  <c r="E190" i="57"/>
  <c r="E191" i="57"/>
  <c r="E192" i="57"/>
  <c r="E193" i="57"/>
  <c r="E194" i="57"/>
  <c r="E195" i="57"/>
  <c r="E196" i="57"/>
  <c r="E197" i="57"/>
  <c r="E198" i="57"/>
  <c r="B198" i="57" s="1"/>
  <c r="E199" i="57"/>
  <c r="E200" i="57"/>
  <c r="E201" i="57"/>
  <c r="E202" i="57"/>
  <c r="E203" i="57"/>
  <c r="E204" i="57"/>
  <c r="E205" i="57"/>
  <c r="E206" i="57"/>
  <c r="E207" i="57"/>
  <c r="E208" i="57"/>
  <c r="E209" i="57"/>
  <c r="E210" i="57"/>
  <c r="E211" i="57"/>
  <c r="E212" i="57"/>
  <c r="E213" i="57"/>
  <c r="E214" i="57"/>
  <c r="E215" i="57"/>
  <c r="E216" i="57"/>
  <c r="E217" i="57"/>
  <c r="E218" i="57"/>
  <c r="E219" i="57"/>
  <c r="E220" i="57"/>
  <c r="E221" i="57"/>
  <c r="E222" i="57"/>
  <c r="E223" i="57"/>
  <c r="E224" i="57"/>
  <c r="E225" i="57"/>
  <c r="E226" i="57"/>
  <c r="E227" i="57"/>
  <c r="E228" i="57"/>
  <c r="E229" i="57"/>
  <c r="E230" i="57"/>
  <c r="E231" i="57"/>
  <c r="E232" i="57"/>
  <c r="E233" i="57"/>
  <c r="E234" i="57"/>
  <c r="E235" i="57"/>
  <c r="E236" i="57"/>
  <c r="E237" i="57"/>
  <c r="E238" i="57"/>
  <c r="E239" i="57"/>
  <c r="E240" i="57"/>
  <c r="E241" i="57"/>
  <c r="E242" i="57"/>
  <c r="E243" i="57"/>
  <c r="E244" i="57"/>
  <c r="E245" i="57"/>
  <c r="E246" i="57"/>
  <c r="E247" i="57"/>
  <c r="E248" i="57"/>
  <c r="E249" i="57"/>
  <c r="E250" i="57"/>
  <c r="E251" i="57"/>
  <c r="E252" i="57"/>
  <c r="E253" i="57"/>
  <c r="E254" i="57"/>
  <c r="E255" i="57"/>
  <c r="E256" i="57"/>
  <c r="E257" i="57"/>
  <c r="E258" i="57"/>
  <c r="E259" i="57"/>
  <c r="E260" i="57"/>
  <c r="E261" i="57"/>
  <c r="E262" i="57"/>
  <c r="E263" i="57"/>
  <c r="E264" i="57"/>
  <c r="E265" i="57"/>
  <c r="E266" i="57"/>
  <c r="E267" i="57"/>
  <c r="E268" i="57"/>
  <c r="E269" i="57"/>
  <c r="E270" i="57"/>
  <c r="E271" i="57"/>
  <c r="E272" i="57"/>
  <c r="E273" i="57"/>
  <c r="E274" i="57"/>
  <c r="E275" i="57"/>
  <c r="E276" i="57"/>
  <c r="E277" i="57"/>
  <c r="E278" i="57"/>
  <c r="E279" i="57"/>
  <c r="E280" i="57"/>
  <c r="E281" i="57"/>
  <c r="E282" i="57"/>
  <c r="E283" i="57"/>
  <c r="E284" i="57"/>
  <c r="E285" i="57"/>
  <c r="E286" i="57"/>
  <c r="E287" i="57"/>
  <c r="E288" i="57"/>
  <c r="E289" i="57"/>
  <c r="E290" i="57"/>
  <c r="E291" i="57"/>
  <c r="E292" i="57"/>
  <c r="E293" i="57"/>
  <c r="E294" i="57"/>
  <c r="E295" i="57"/>
  <c r="E296" i="57"/>
  <c r="E297" i="57"/>
  <c r="E298" i="57"/>
  <c r="E299" i="57"/>
  <c r="E300" i="57"/>
  <c r="E301" i="57"/>
  <c r="E302" i="57"/>
  <c r="E303" i="57"/>
  <c r="E304" i="57"/>
  <c r="E305" i="57"/>
  <c r="E306" i="57"/>
  <c r="E307" i="57"/>
  <c r="E308" i="57"/>
  <c r="E309" i="57"/>
  <c r="E310" i="57"/>
  <c r="E311" i="57"/>
  <c r="E312" i="57"/>
  <c r="E313" i="57"/>
  <c r="E314" i="57"/>
  <c r="E315" i="57"/>
  <c r="E316" i="57"/>
  <c r="E317" i="57"/>
  <c r="E318" i="57"/>
  <c r="E319" i="57"/>
  <c r="E320" i="57"/>
  <c r="E321" i="57"/>
  <c r="E322" i="57"/>
  <c r="E323" i="57"/>
  <c r="E324" i="57"/>
  <c r="E325" i="57"/>
  <c r="E326" i="57"/>
  <c r="E327" i="57"/>
  <c r="E328" i="57"/>
  <c r="E329" i="57"/>
  <c r="E330" i="57"/>
  <c r="E331" i="57"/>
  <c r="E332" i="57"/>
  <c r="E333" i="57"/>
  <c r="E334" i="57"/>
  <c r="E335" i="57"/>
  <c r="E336" i="57"/>
  <c r="E337" i="57"/>
  <c r="E338" i="57"/>
  <c r="E339" i="57"/>
  <c r="E340" i="57"/>
  <c r="E341" i="57"/>
  <c r="E342" i="57"/>
  <c r="E13" i="1" l="1"/>
  <c r="F13" i="1"/>
  <c r="G13" i="1"/>
  <c r="H13" i="1"/>
  <c r="I13" i="1"/>
  <c r="D13" i="1"/>
  <c r="K13" i="1" l="1"/>
  <c r="D18" i="52"/>
  <c r="C18" i="52"/>
  <c r="E8" i="52"/>
  <c r="E6" i="52"/>
  <c r="C18" i="51"/>
  <c r="B18" i="51"/>
  <c r="D10" i="51"/>
  <c r="D8" i="51"/>
  <c r="D6" i="51"/>
  <c r="C18" i="50"/>
  <c r="B18" i="50"/>
  <c r="D11" i="50"/>
  <c r="D10" i="50"/>
  <c r="D9" i="50"/>
  <c r="D6" i="49"/>
  <c r="D7" i="49"/>
  <c r="D9" i="49"/>
  <c r="D11" i="49"/>
  <c r="D14" i="49"/>
  <c r="E8" i="43" l="1"/>
  <c r="F8" i="43"/>
  <c r="G8" i="43"/>
  <c r="E9" i="43"/>
  <c r="F9" i="43"/>
  <c r="G9" i="43"/>
  <c r="E10" i="43"/>
  <c r="F10" i="43"/>
  <c r="G10" i="43"/>
  <c r="E11" i="43"/>
  <c r="F11" i="43"/>
  <c r="G11" i="43"/>
  <c r="E12" i="43"/>
  <c r="F12" i="43"/>
  <c r="G12" i="43"/>
  <c r="E13" i="43"/>
  <c r="F13" i="43"/>
  <c r="G13" i="43"/>
  <c r="E14" i="43"/>
  <c r="F14" i="43"/>
  <c r="G14" i="43"/>
  <c r="E15" i="43"/>
  <c r="F15" i="43"/>
  <c r="G15" i="43"/>
  <c r="E16" i="43"/>
  <c r="F16" i="43"/>
  <c r="G16" i="43"/>
  <c r="E17" i="43"/>
  <c r="F17" i="43"/>
  <c r="G17" i="43"/>
  <c r="E18" i="43"/>
  <c r="F18" i="43"/>
  <c r="G18" i="43"/>
  <c r="E19" i="43"/>
  <c r="F19" i="43"/>
  <c r="G19" i="43"/>
  <c r="E20" i="43"/>
  <c r="F20" i="43"/>
  <c r="G20" i="43"/>
  <c r="F7" i="43"/>
  <c r="G7" i="43"/>
  <c r="E7" i="43"/>
  <c r="C9" i="44"/>
  <c r="D9" i="44"/>
  <c r="E9" i="44"/>
  <c r="C10" i="44"/>
  <c r="D10" i="44"/>
  <c r="E10" i="44"/>
  <c r="C11" i="44"/>
  <c r="D11" i="44"/>
  <c r="E11" i="44"/>
  <c r="C12" i="44"/>
  <c r="D12" i="44"/>
  <c r="E12" i="44"/>
  <c r="C13" i="44"/>
  <c r="D13" i="44"/>
  <c r="E13" i="44"/>
  <c r="C14" i="44"/>
  <c r="D14" i="44"/>
  <c r="E14" i="44"/>
  <c r="C15" i="44"/>
  <c r="D15" i="44"/>
  <c r="E15" i="44"/>
  <c r="C16" i="44"/>
  <c r="D16" i="44"/>
  <c r="E16" i="44"/>
  <c r="C17" i="44"/>
  <c r="D17" i="44"/>
  <c r="E17" i="44"/>
  <c r="C18" i="44"/>
  <c r="D18" i="44"/>
  <c r="B18" i="44" s="1"/>
  <c r="E18" i="44"/>
  <c r="C19" i="44"/>
  <c r="D19" i="44"/>
  <c r="E19" i="44"/>
  <c r="E8" i="44"/>
  <c r="D8" i="44"/>
  <c r="C8" i="44"/>
  <c r="F21" i="44"/>
  <c r="G21" i="44"/>
  <c r="H21" i="44"/>
  <c r="I21" i="44"/>
  <c r="J21" i="44"/>
  <c r="K21" i="44"/>
  <c r="L21" i="44"/>
  <c r="M21" i="44"/>
  <c r="N21" i="44"/>
  <c r="B16" i="44" l="1"/>
  <c r="C13" i="43"/>
  <c r="B13" i="44"/>
  <c r="C18" i="43"/>
  <c r="C10" i="43"/>
  <c r="B8" i="44"/>
  <c r="B10" i="44"/>
  <c r="B15" i="44"/>
  <c r="C15" i="43"/>
  <c r="B12" i="44"/>
  <c r="C20" i="43"/>
  <c r="C12" i="43"/>
  <c r="B9" i="44"/>
  <c r="C17" i="43"/>
  <c r="C9" i="43"/>
  <c r="B17" i="44"/>
  <c r="B14" i="44"/>
  <c r="C14" i="43"/>
  <c r="B19" i="44"/>
  <c r="B11" i="44"/>
  <c r="C7" i="43"/>
  <c r="C19" i="43"/>
  <c r="C11" i="43"/>
  <c r="C16" i="43"/>
  <c r="C8" i="43"/>
  <c r="F22" i="43"/>
  <c r="G22" i="43"/>
  <c r="E22" i="43"/>
  <c r="C22" i="43" l="1"/>
  <c r="E20" i="44"/>
  <c r="E21" i="44" s="1"/>
  <c r="D20" i="44"/>
  <c r="D21" i="44" s="1"/>
  <c r="C20" i="44"/>
  <c r="C20" i="39"/>
  <c r="D20" i="39"/>
  <c r="E20" i="39"/>
  <c r="F20" i="39"/>
  <c r="G20" i="39"/>
  <c r="H20" i="39"/>
  <c r="I20" i="39"/>
  <c r="C19" i="39"/>
  <c r="D19" i="39"/>
  <c r="E19" i="39"/>
  <c r="F19" i="39"/>
  <c r="G19" i="39"/>
  <c r="H19" i="39"/>
  <c r="I19" i="39"/>
  <c r="C18" i="39"/>
  <c r="D18" i="39"/>
  <c r="E18" i="39"/>
  <c r="F18" i="39"/>
  <c r="G18" i="39"/>
  <c r="H18" i="39"/>
  <c r="I18" i="39"/>
  <c r="I17" i="39"/>
  <c r="C15" i="39"/>
  <c r="C17" i="39" s="1"/>
  <c r="D15" i="39"/>
  <c r="D17" i="39" s="1"/>
  <c r="E15" i="39"/>
  <c r="E17" i="39" s="1"/>
  <c r="F15" i="39"/>
  <c r="F17" i="39" s="1"/>
  <c r="G15" i="39"/>
  <c r="G17" i="39" s="1"/>
  <c r="H15" i="39"/>
  <c r="H17" i="39" s="1"/>
  <c r="I15" i="39"/>
  <c r="C13" i="39"/>
  <c r="D13" i="39"/>
  <c r="E13" i="39"/>
  <c r="F13" i="39"/>
  <c r="G13" i="39"/>
  <c r="H13" i="39"/>
  <c r="I13" i="39"/>
  <c r="B14" i="34"/>
  <c r="B20" i="44" l="1"/>
  <c r="B21" i="44" s="1"/>
  <c r="C21" i="44"/>
  <c r="C20" i="30"/>
  <c r="D20" i="30"/>
  <c r="E20" i="30"/>
  <c r="F20" i="30"/>
  <c r="C20" i="29"/>
  <c r="D20" i="29"/>
  <c r="E20" i="29"/>
  <c r="F20" i="29"/>
  <c r="B20" i="29"/>
  <c r="C20" i="32"/>
  <c r="D20" i="32"/>
  <c r="E20" i="32"/>
  <c r="F20" i="32"/>
  <c r="G20" i="32"/>
  <c r="H20" i="32"/>
  <c r="I20" i="32"/>
  <c r="C20" i="42"/>
  <c r="D20" i="42"/>
  <c r="E20" i="42"/>
  <c r="F20" i="42"/>
  <c r="G20" i="42"/>
  <c r="H20" i="42"/>
  <c r="C20" i="40"/>
  <c r="D20" i="40"/>
  <c r="E20" i="40"/>
  <c r="F20" i="40"/>
  <c r="C20" i="37"/>
  <c r="D20" i="37"/>
  <c r="E20" i="37"/>
  <c r="F20" i="37"/>
  <c r="G20" i="37"/>
  <c r="H20" i="37"/>
  <c r="I20" i="37"/>
  <c r="B20" i="37"/>
  <c r="C20" i="36"/>
  <c r="D20" i="36"/>
  <c r="E20" i="36"/>
  <c r="F20" i="36"/>
  <c r="G20" i="36"/>
  <c r="H20" i="36"/>
  <c r="I20" i="36"/>
  <c r="C20" i="35"/>
  <c r="D20" i="35"/>
  <c r="E20" i="35"/>
  <c r="F20" i="35"/>
  <c r="G20" i="35"/>
  <c r="H20" i="35"/>
  <c r="I20" i="35"/>
  <c r="C20" i="34"/>
  <c r="D20" i="34"/>
  <c r="E20" i="34"/>
  <c r="F20" i="34"/>
  <c r="G20" i="34"/>
  <c r="D20" i="28"/>
  <c r="E20" i="28"/>
  <c r="F20" i="28"/>
  <c r="G20" i="28"/>
  <c r="C20" i="28"/>
  <c r="B20" i="28"/>
  <c r="C20" i="27"/>
  <c r="D20" i="27"/>
  <c r="E20" i="27"/>
  <c r="F20" i="27"/>
  <c r="G20" i="27"/>
  <c r="H20" i="27"/>
  <c r="I20" i="27"/>
  <c r="J20" i="27"/>
  <c r="B20" i="27"/>
  <c r="C20" i="26"/>
  <c r="D20" i="26"/>
  <c r="E20" i="26"/>
  <c r="F20" i="26"/>
  <c r="G20" i="26"/>
  <c r="H20" i="26"/>
  <c r="I20" i="26"/>
  <c r="B20" i="26"/>
  <c r="H19" i="42" l="1"/>
  <c r="G19" i="42"/>
  <c r="F19" i="42"/>
  <c r="E19" i="42"/>
  <c r="D19" i="42"/>
  <c r="C19" i="42"/>
  <c r="H18" i="42"/>
  <c r="G18" i="42"/>
  <c r="F18" i="42"/>
  <c r="E18" i="42"/>
  <c r="D18" i="42"/>
  <c r="C18" i="42"/>
  <c r="B16" i="42"/>
  <c r="H15" i="42"/>
  <c r="H17" i="42" s="1"/>
  <c r="G15" i="42"/>
  <c r="G17" i="42" s="1"/>
  <c r="F15" i="42"/>
  <c r="F17" i="42" s="1"/>
  <c r="E15" i="42"/>
  <c r="E17" i="42" s="1"/>
  <c r="D15" i="42"/>
  <c r="D17" i="42" s="1"/>
  <c r="C15" i="42"/>
  <c r="C17" i="42" s="1"/>
  <c r="B14" i="42"/>
  <c r="B15" i="42" s="1"/>
  <c r="H13" i="42"/>
  <c r="G13" i="42"/>
  <c r="F13" i="42"/>
  <c r="E13" i="42"/>
  <c r="D13" i="42"/>
  <c r="C13" i="42"/>
  <c r="B12" i="42"/>
  <c r="B11" i="42"/>
  <c r="B10" i="42"/>
  <c r="B9" i="42"/>
  <c r="B8" i="42"/>
  <c r="B7" i="42"/>
  <c r="B18" i="42" s="1"/>
  <c r="B6" i="42"/>
  <c r="B20" i="42" s="1"/>
  <c r="B16" i="39"/>
  <c r="B14" i="39"/>
  <c r="B15" i="39" s="1"/>
  <c r="B12" i="39"/>
  <c r="B11" i="39"/>
  <c r="B10" i="39"/>
  <c r="B9" i="39"/>
  <c r="B8" i="39"/>
  <c r="B7" i="39"/>
  <c r="B6" i="39"/>
  <c r="B20" i="39" s="1"/>
  <c r="B19" i="42" l="1"/>
  <c r="B17" i="42"/>
  <c r="B13" i="42"/>
  <c r="B13" i="39"/>
  <c r="B19" i="39"/>
  <c r="B17" i="39"/>
  <c r="B18" i="39"/>
  <c r="F19" i="40" l="1"/>
  <c r="E19" i="40"/>
  <c r="D19" i="40"/>
  <c r="C19" i="40"/>
  <c r="F18" i="40"/>
  <c r="E18" i="40"/>
  <c r="D18" i="40"/>
  <c r="C18" i="40"/>
  <c r="B16" i="40"/>
  <c r="F15" i="40"/>
  <c r="F17" i="40" s="1"/>
  <c r="E15" i="40"/>
  <c r="E17" i="40" s="1"/>
  <c r="D15" i="40"/>
  <c r="D17" i="40" s="1"/>
  <c r="C15" i="40"/>
  <c r="C17" i="40" s="1"/>
  <c r="B14" i="40"/>
  <c r="B15" i="40" s="1"/>
  <c r="F13" i="40"/>
  <c r="E13" i="40"/>
  <c r="D13" i="40"/>
  <c r="C13" i="40"/>
  <c r="B12" i="40"/>
  <c r="B11" i="40"/>
  <c r="B10" i="40"/>
  <c r="B9" i="40"/>
  <c r="B8" i="40"/>
  <c r="B7" i="40"/>
  <c r="B6" i="40"/>
  <c r="B20" i="40" s="1"/>
  <c r="I19" i="36"/>
  <c r="H19" i="36"/>
  <c r="G19" i="36"/>
  <c r="F19" i="36"/>
  <c r="E19" i="36"/>
  <c r="D19" i="36"/>
  <c r="C19" i="36"/>
  <c r="I18" i="36"/>
  <c r="H18" i="36"/>
  <c r="G18" i="36"/>
  <c r="F18" i="36"/>
  <c r="E18" i="36"/>
  <c r="D18" i="36"/>
  <c r="C18" i="36"/>
  <c r="B16" i="36"/>
  <c r="I15" i="36"/>
  <c r="I17" i="36" s="1"/>
  <c r="H15" i="36"/>
  <c r="H17" i="36" s="1"/>
  <c r="G15" i="36"/>
  <c r="G17" i="36" s="1"/>
  <c r="F15" i="36"/>
  <c r="F17" i="36" s="1"/>
  <c r="E15" i="36"/>
  <c r="E17" i="36" s="1"/>
  <c r="D15" i="36"/>
  <c r="D17" i="36" s="1"/>
  <c r="C15" i="36"/>
  <c r="C17" i="36" s="1"/>
  <c r="B14" i="36"/>
  <c r="B15" i="36" s="1"/>
  <c r="I13" i="36"/>
  <c r="H13" i="36"/>
  <c r="G13" i="36"/>
  <c r="F13" i="36"/>
  <c r="E13" i="36"/>
  <c r="D13" i="36"/>
  <c r="C13" i="36"/>
  <c r="B12" i="36"/>
  <c r="B11" i="36"/>
  <c r="B10" i="36"/>
  <c r="B9" i="36"/>
  <c r="B19" i="36" s="1"/>
  <c r="B8" i="36"/>
  <c r="B7" i="36"/>
  <c r="B6" i="36"/>
  <c r="B20" i="36" s="1"/>
  <c r="I19" i="35"/>
  <c r="H19" i="35"/>
  <c r="G19" i="35"/>
  <c r="F19" i="35"/>
  <c r="E19" i="35"/>
  <c r="D19" i="35"/>
  <c r="C19" i="35"/>
  <c r="I18" i="35"/>
  <c r="H18" i="35"/>
  <c r="G18" i="35"/>
  <c r="F18" i="35"/>
  <c r="E18" i="35"/>
  <c r="D18" i="35"/>
  <c r="C18" i="35"/>
  <c r="B16" i="35"/>
  <c r="I15" i="35"/>
  <c r="I17" i="35" s="1"/>
  <c r="H15" i="35"/>
  <c r="H17" i="35" s="1"/>
  <c r="G15" i="35"/>
  <c r="G17" i="35" s="1"/>
  <c r="F15" i="35"/>
  <c r="F17" i="35" s="1"/>
  <c r="E15" i="35"/>
  <c r="E17" i="35" s="1"/>
  <c r="D15" i="35"/>
  <c r="D17" i="35" s="1"/>
  <c r="C15" i="35"/>
  <c r="C17" i="35" s="1"/>
  <c r="B15" i="35"/>
  <c r="B14" i="35"/>
  <c r="I13" i="35"/>
  <c r="H13" i="35"/>
  <c r="G13" i="35"/>
  <c r="F13" i="35"/>
  <c r="E13" i="35"/>
  <c r="D13" i="35"/>
  <c r="C13" i="35"/>
  <c r="B12" i="35"/>
  <c r="B11" i="35"/>
  <c r="B10" i="35"/>
  <c r="B9" i="35"/>
  <c r="B8" i="35"/>
  <c r="B7" i="35"/>
  <c r="B18" i="35" s="1"/>
  <c r="B6" i="35"/>
  <c r="B20" i="35" s="1"/>
  <c r="G19" i="34"/>
  <c r="F19" i="34"/>
  <c r="E19" i="34"/>
  <c r="D19" i="34"/>
  <c r="C19" i="34"/>
  <c r="G18" i="34"/>
  <c r="F18" i="34"/>
  <c r="E18" i="34"/>
  <c r="D18" i="34"/>
  <c r="C18" i="34"/>
  <c r="B16" i="34"/>
  <c r="G15" i="34"/>
  <c r="G17" i="34" s="1"/>
  <c r="F15" i="34"/>
  <c r="F17" i="34" s="1"/>
  <c r="E15" i="34"/>
  <c r="E17" i="34" s="1"/>
  <c r="D15" i="34"/>
  <c r="D17" i="34" s="1"/>
  <c r="C15" i="34"/>
  <c r="C17" i="34" s="1"/>
  <c r="B15" i="34"/>
  <c r="G13" i="34"/>
  <c r="F13" i="34"/>
  <c r="E13" i="34"/>
  <c r="D13" i="34"/>
  <c r="C13" i="34"/>
  <c r="B12" i="34"/>
  <c r="B11" i="34"/>
  <c r="B10" i="34"/>
  <c r="B9" i="34"/>
  <c r="B8" i="34"/>
  <c r="B7" i="34"/>
  <c r="B18" i="34" s="1"/>
  <c r="B6" i="34"/>
  <c r="B20" i="34" s="1"/>
  <c r="I19" i="32"/>
  <c r="H19" i="32"/>
  <c r="G19" i="32"/>
  <c r="F19" i="32"/>
  <c r="E19" i="32"/>
  <c r="D19" i="32"/>
  <c r="C19" i="32"/>
  <c r="I18" i="32"/>
  <c r="H18" i="32"/>
  <c r="G18" i="32"/>
  <c r="F18" i="32"/>
  <c r="E18" i="32"/>
  <c r="D18" i="32"/>
  <c r="C18" i="32"/>
  <c r="B16" i="32"/>
  <c r="I15" i="32"/>
  <c r="I17" i="32" s="1"/>
  <c r="H15" i="32"/>
  <c r="H17" i="32" s="1"/>
  <c r="G15" i="32"/>
  <c r="G17" i="32" s="1"/>
  <c r="F15" i="32"/>
  <c r="F17" i="32" s="1"/>
  <c r="E15" i="32"/>
  <c r="E17" i="32" s="1"/>
  <c r="D15" i="32"/>
  <c r="D17" i="32" s="1"/>
  <c r="C15" i="32"/>
  <c r="C17" i="32" s="1"/>
  <c r="B14" i="32"/>
  <c r="B15" i="32" s="1"/>
  <c r="I13" i="32"/>
  <c r="H13" i="32"/>
  <c r="G13" i="32"/>
  <c r="F13" i="32"/>
  <c r="E13" i="32"/>
  <c r="D13" i="32"/>
  <c r="C13" i="32"/>
  <c r="B12" i="32"/>
  <c r="B11" i="32"/>
  <c r="B10" i="32"/>
  <c r="B9" i="32"/>
  <c r="B8" i="32"/>
  <c r="B7" i="32"/>
  <c r="B6" i="32"/>
  <c r="B20" i="32" s="1"/>
  <c r="C19" i="30"/>
  <c r="C18" i="30"/>
  <c r="B16" i="30"/>
  <c r="C15" i="30"/>
  <c r="C17" i="30" s="1"/>
  <c r="B14" i="30"/>
  <c r="B15" i="30" s="1"/>
  <c r="C13" i="30"/>
  <c r="B12" i="30"/>
  <c r="B11" i="30"/>
  <c r="B10" i="30"/>
  <c r="B9" i="30"/>
  <c r="B8" i="30"/>
  <c r="B7" i="30"/>
  <c r="B6" i="30"/>
  <c r="B20" i="30" s="1"/>
  <c r="F34" i="22"/>
  <c r="D58" i="20"/>
  <c r="C58" i="20"/>
  <c r="E57" i="20"/>
  <c r="E56" i="20"/>
  <c r="E55" i="20"/>
  <c r="E54" i="20"/>
  <c r="E53" i="20"/>
  <c r="E52" i="20"/>
  <c r="E51" i="20"/>
  <c r="E50" i="20"/>
  <c r="E49" i="20"/>
  <c r="E48" i="20"/>
  <c r="E47" i="20"/>
  <c r="E46" i="20"/>
  <c r="E45" i="20"/>
  <c r="E44" i="20"/>
  <c r="E43" i="20"/>
  <c r="E42" i="20"/>
  <c r="E41" i="20"/>
  <c r="D58" i="19"/>
  <c r="C58" i="19"/>
  <c r="E57" i="19"/>
  <c r="E56" i="19"/>
  <c r="E55" i="19"/>
  <c r="E54" i="19"/>
  <c r="E53" i="19"/>
  <c r="E52" i="19"/>
  <c r="E51" i="19"/>
  <c r="E50" i="19"/>
  <c r="E49" i="19"/>
  <c r="E48" i="19"/>
  <c r="E47" i="19"/>
  <c r="E46" i="19"/>
  <c r="E45" i="19"/>
  <c r="E44" i="19"/>
  <c r="E43" i="19"/>
  <c r="E42" i="19"/>
  <c r="E41" i="19"/>
  <c r="D56" i="18"/>
  <c r="C56" i="18"/>
  <c r="E55" i="18"/>
  <c r="E54" i="18"/>
  <c r="E53" i="18"/>
  <c r="E52" i="18"/>
  <c r="E51" i="18"/>
  <c r="E50" i="18"/>
  <c r="E49" i="18"/>
  <c r="E48" i="18"/>
  <c r="E47" i="18"/>
  <c r="E46" i="18"/>
  <c r="E45" i="18"/>
  <c r="E44" i="18"/>
  <c r="E43" i="18"/>
  <c r="E42" i="18"/>
  <c r="E41" i="18"/>
  <c r="E40" i="18"/>
  <c r="E39" i="18"/>
  <c r="D57" i="17"/>
  <c r="C57" i="17"/>
  <c r="E56" i="17"/>
  <c r="E55" i="17"/>
  <c r="E54" i="17"/>
  <c r="E53" i="17"/>
  <c r="E52" i="17"/>
  <c r="E51" i="17"/>
  <c r="E50" i="17"/>
  <c r="E49" i="17"/>
  <c r="E48" i="17"/>
  <c r="E47" i="17"/>
  <c r="E46" i="17"/>
  <c r="E45" i="17"/>
  <c r="E44" i="17"/>
  <c r="E43" i="17"/>
  <c r="E42" i="17"/>
  <c r="E41" i="17"/>
  <c r="E40" i="17"/>
  <c r="D57" i="16"/>
  <c r="C57" i="16"/>
  <c r="E56" i="16"/>
  <c r="E55" i="16"/>
  <c r="E54" i="16"/>
  <c r="E53" i="16"/>
  <c r="E52" i="16"/>
  <c r="E51" i="16"/>
  <c r="E50" i="16"/>
  <c r="E49" i="16"/>
  <c r="E48" i="16"/>
  <c r="E47" i="16"/>
  <c r="E46" i="16"/>
  <c r="E45" i="16"/>
  <c r="E44" i="16"/>
  <c r="E43" i="16"/>
  <c r="E42" i="16"/>
  <c r="E41" i="16"/>
  <c r="E40" i="16"/>
  <c r="D57" i="15"/>
  <c r="C57" i="15"/>
  <c r="E56" i="15"/>
  <c r="E55" i="15"/>
  <c r="E54" i="15"/>
  <c r="E53" i="15"/>
  <c r="E52" i="15"/>
  <c r="E51" i="15"/>
  <c r="E50" i="15"/>
  <c r="E49" i="15"/>
  <c r="E48" i="15"/>
  <c r="E47" i="15"/>
  <c r="E46" i="15"/>
  <c r="E45" i="15"/>
  <c r="E44" i="15"/>
  <c r="E43" i="15"/>
  <c r="E42" i="15"/>
  <c r="E41" i="15"/>
  <c r="E40" i="15"/>
  <c r="D56" i="14"/>
  <c r="C56" i="14"/>
  <c r="E55" i="14"/>
  <c r="E54" i="14"/>
  <c r="E53" i="14"/>
  <c r="E52" i="14"/>
  <c r="E51" i="14"/>
  <c r="E50" i="14"/>
  <c r="E49" i="14"/>
  <c r="E48" i="14"/>
  <c r="E47" i="14"/>
  <c r="E46" i="14"/>
  <c r="E45" i="14"/>
  <c r="E44" i="14"/>
  <c r="E43" i="14"/>
  <c r="E42" i="14"/>
  <c r="E41" i="14"/>
  <c r="E40" i="14"/>
  <c r="E39" i="14"/>
  <c r="D56" i="13"/>
  <c r="C56" i="13"/>
  <c r="E55" i="13"/>
  <c r="E54" i="13"/>
  <c r="E53" i="13"/>
  <c r="E52" i="13"/>
  <c r="E51" i="13"/>
  <c r="E50" i="13"/>
  <c r="E49" i="13"/>
  <c r="E48" i="13"/>
  <c r="E47" i="13"/>
  <c r="E46" i="13"/>
  <c r="E45" i="13"/>
  <c r="E44" i="13"/>
  <c r="E43" i="13"/>
  <c r="E42" i="13"/>
  <c r="E41" i="13"/>
  <c r="E40" i="13"/>
  <c r="E39" i="13"/>
  <c r="D58" i="12"/>
  <c r="C58" i="12"/>
  <c r="E57" i="12"/>
  <c r="E56" i="12"/>
  <c r="E55" i="12"/>
  <c r="E54" i="12"/>
  <c r="E53" i="12"/>
  <c r="E52" i="12"/>
  <c r="E51" i="12"/>
  <c r="E50" i="12"/>
  <c r="E49" i="12"/>
  <c r="E48" i="12"/>
  <c r="E47" i="12"/>
  <c r="E46" i="12"/>
  <c r="E45" i="12"/>
  <c r="E44" i="12"/>
  <c r="E43" i="12"/>
  <c r="E42" i="12"/>
  <c r="E41" i="12"/>
  <c r="D56" i="11"/>
  <c r="C56" i="11"/>
  <c r="E55" i="11"/>
  <c r="E54" i="11"/>
  <c r="E53" i="11"/>
  <c r="E52" i="11"/>
  <c r="E51" i="11"/>
  <c r="E50" i="11"/>
  <c r="E49" i="11"/>
  <c r="E48" i="11"/>
  <c r="E47" i="11"/>
  <c r="E46" i="11"/>
  <c r="E45" i="11"/>
  <c r="E44" i="11"/>
  <c r="E43" i="11"/>
  <c r="E42" i="11"/>
  <c r="E41" i="11"/>
  <c r="E40" i="11"/>
  <c r="E39" i="11"/>
  <c r="D58" i="10"/>
  <c r="C58" i="10"/>
  <c r="E57" i="10"/>
  <c r="E56" i="10"/>
  <c r="E55" i="10"/>
  <c r="E54" i="10"/>
  <c r="E53" i="10"/>
  <c r="E52" i="10"/>
  <c r="E51" i="10"/>
  <c r="E50" i="10"/>
  <c r="E49" i="10"/>
  <c r="E48" i="10"/>
  <c r="E47" i="10"/>
  <c r="E46" i="10"/>
  <c r="E45" i="10"/>
  <c r="E44" i="10"/>
  <c r="E43" i="10"/>
  <c r="E42" i="10"/>
  <c r="E41" i="10"/>
  <c r="E58" i="9"/>
  <c r="D58" i="9"/>
  <c r="F57" i="9"/>
  <c r="G57" i="9" s="1"/>
  <c r="F56" i="9"/>
  <c r="G56" i="9" s="1"/>
  <c r="F55" i="9"/>
  <c r="G55" i="9" s="1"/>
  <c r="F54" i="9"/>
  <c r="G54" i="9" s="1"/>
  <c r="F53" i="9"/>
  <c r="G53" i="9" s="1"/>
  <c r="F52" i="9"/>
  <c r="G52" i="9" s="1"/>
  <c r="F51" i="9"/>
  <c r="G51" i="9" s="1"/>
  <c r="F50" i="9"/>
  <c r="G50" i="9" s="1"/>
  <c r="F49" i="9"/>
  <c r="G49" i="9" s="1"/>
  <c r="F48" i="9"/>
  <c r="G48" i="9" s="1"/>
  <c r="F47" i="9"/>
  <c r="G47" i="9" s="1"/>
  <c r="F46" i="9"/>
  <c r="G46" i="9" s="1"/>
  <c r="F45" i="9"/>
  <c r="G45" i="9" s="1"/>
  <c r="F44" i="9"/>
  <c r="G44" i="9" s="1"/>
  <c r="F43" i="9"/>
  <c r="G43" i="9" s="1"/>
  <c r="F42" i="9"/>
  <c r="G42" i="9" s="1"/>
  <c r="F41" i="9"/>
  <c r="D57" i="8"/>
  <c r="C57" i="8"/>
  <c r="E56" i="8"/>
  <c r="E55" i="8"/>
  <c r="E54" i="8"/>
  <c r="E53" i="8"/>
  <c r="E52" i="8"/>
  <c r="E51" i="8"/>
  <c r="E50" i="8"/>
  <c r="E49" i="8"/>
  <c r="E48" i="8"/>
  <c r="E47" i="8"/>
  <c r="E46" i="8"/>
  <c r="E45" i="8"/>
  <c r="E44" i="8"/>
  <c r="E43" i="8"/>
  <c r="E42" i="8"/>
  <c r="E41" i="8"/>
  <c r="E40" i="8"/>
  <c r="D59" i="7"/>
  <c r="C59" i="7"/>
  <c r="E58" i="7"/>
  <c r="E57" i="7"/>
  <c r="E56" i="7"/>
  <c r="E55" i="7"/>
  <c r="E54" i="7"/>
  <c r="E53" i="7"/>
  <c r="E52" i="7"/>
  <c r="E51" i="7"/>
  <c r="E50" i="7"/>
  <c r="E49" i="7"/>
  <c r="E48" i="7"/>
  <c r="E47" i="7"/>
  <c r="E46" i="7"/>
  <c r="E45" i="7"/>
  <c r="E44" i="7"/>
  <c r="E43" i="7"/>
  <c r="E42" i="7"/>
  <c r="D60" i="6"/>
  <c r="C60" i="6"/>
  <c r="E59" i="6"/>
  <c r="E58" i="6"/>
  <c r="E57" i="6"/>
  <c r="E56" i="6"/>
  <c r="E55" i="6"/>
  <c r="E54" i="6"/>
  <c r="E53" i="6"/>
  <c r="E52" i="6"/>
  <c r="E51" i="6"/>
  <c r="E50" i="6"/>
  <c r="E49" i="6"/>
  <c r="E48" i="6"/>
  <c r="E47" i="6"/>
  <c r="E46" i="6"/>
  <c r="E45" i="6"/>
  <c r="E44" i="6"/>
  <c r="E43" i="6"/>
  <c r="E23" i="20"/>
  <c r="C23" i="20"/>
  <c r="D20" i="20"/>
  <c r="D19" i="20"/>
  <c r="D18" i="20"/>
  <c r="D17" i="20"/>
  <c r="D16" i="20"/>
  <c r="D15" i="20"/>
  <c r="D14" i="20"/>
  <c r="D13" i="20"/>
  <c r="D12" i="20"/>
  <c r="D11" i="20"/>
  <c r="D10" i="20"/>
  <c r="D9" i="20"/>
  <c r="D8" i="20"/>
  <c r="D7" i="20"/>
  <c r="D6" i="20"/>
  <c r="D5" i="20"/>
  <c r="D4" i="20"/>
  <c r="E2" i="20"/>
  <c r="C2" i="20"/>
  <c r="E23" i="19"/>
  <c r="C23" i="19"/>
  <c r="D20" i="19"/>
  <c r="D19" i="19"/>
  <c r="D18" i="19"/>
  <c r="D17" i="19"/>
  <c r="D16" i="19"/>
  <c r="D15" i="19"/>
  <c r="D14" i="19"/>
  <c r="D13" i="19"/>
  <c r="D12" i="19"/>
  <c r="D11" i="19"/>
  <c r="D10" i="19"/>
  <c r="D9" i="19"/>
  <c r="D8" i="19"/>
  <c r="D7" i="19"/>
  <c r="D6" i="19"/>
  <c r="D5" i="19"/>
  <c r="D4" i="19"/>
  <c r="E2" i="19"/>
  <c r="C2" i="19"/>
  <c r="F2" i="19" s="1"/>
  <c r="H3" i="19" s="1"/>
  <c r="E23" i="18"/>
  <c r="C23" i="18"/>
  <c r="D20" i="18"/>
  <c r="D19" i="18"/>
  <c r="D18" i="18"/>
  <c r="D17" i="18"/>
  <c r="D16" i="18"/>
  <c r="D15" i="18"/>
  <c r="D14" i="18"/>
  <c r="D13" i="18"/>
  <c r="D12" i="18"/>
  <c r="D11" i="18"/>
  <c r="D10" i="18"/>
  <c r="D9" i="18"/>
  <c r="D8" i="18"/>
  <c r="D7" i="18"/>
  <c r="D6" i="18"/>
  <c r="D5" i="18"/>
  <c r="D4" i="18"/>
  <c r="E2" i="18"/>
  <c r="C2" i="18"/>
  <c r="E23" i="17"/>
  <c r="C23" i="17"/>
  <c r="D20" i="17"/>
  <c r="D19" i="17"/>
  <c r="D18" i="17"/>
  <c r="D17" i="17"/>
  <c r="D16" i="17"/>
  <c r="D15" i="17"/>
  <c r="D14" i="17"/>
  <c r="D13" i="17"/>
  <c r="D12" i="17"/>
  <c r="D11" i="17"/>
  <c r="D10" i="17"/>
  <c r="D9" i="17"/>
  <c r="D8" i="17"/>
  <c r="D7" i="17"/>
  <c r="D6" i="17"/>
  <c r="D5" i="17"/>
  <c r="D4" i="17"/>
  <c r="E2" i="17"/>
  <c r="C2" i="17"/>
  <c r="E23" i="16"/>
  <c r="C23" i="16"/>
  <c r="D20" i="16"/>
  <c r="D19" i="16"/>
  <c r="D18" i="16"/>
  <c r="D17" i="16"/>
  <c r="D16" i="16"/>
  <c r="D15" i="16"/>
  <c r="D14" i="16"/>
  <c r="D13" i="16"/>
  <c r="D12" i="16"/>
  <c r="D11" i="16"/>
  <c r="D10" i="16"/>
  <c r="D9" i="16"/>
  <c r="D8" i="16"/>
  <c r="D7" i="16"/>
  <c r="D6" i="16"/>
  <c r="D5" i="16"/>
  <c r="D4" i="16"/>
  <c r="E2" i="16"/>
  <c r="C2" i="16"/>
  <c r="E23" i="15"/>
  <c r="C23" i="15"/>
  <c r="D20" i="15"/>
  <c r="D19" i="15"/>
  <c r="D18" i="15"/>
  <c r="D17" i="15"/>
  <c r="D16" i="15"/>
  <c r="D15" i="15"/>
  <c r="D14" i="15"/>
  <c r="D13" i="15"/>
  <c r="D12" i="15"/>
  <c r="D11" i="15"/>
  <c r="D10" i="15"/>
  <c r="D9" i="15"/>
  <c r="D8" i="15"/>
  <c r="D7" i="15"/>
  <c r="D6" i="15"/>
  <c r="D5" i="15"/>
  <c r="D4" i="15"/>
  <c r="E2" i="15"/>
  <c r="C2" i="15"/>
  <c r="E23" i="14"/>
  <c r="C23" i="14"/>
  <c r="D20" i="14"/>
  <c r="D19" i="14"/>
  <c r="D18" i="14"/>
  <c r="D17" i="14"/>
  <c r="D16" i="14"/>
  <c r="D15" i="14"/>
  <c r="D14" i="14"/>
  <c r="D13" i="14"/>
  <c r="D12" i="14"/>
  <c r="D11" i="14"/>
  <c r="D10" i="14"/>
  <c r="D9" i="14"/>
  <c r="D8" i="14"/>
  <c r="D7" i="14"/>
  <c r="D6" i="14"/>
  <c r="D5" i="14"/>
  <c r="D4" i="14"/>
  <c r="E2" i="14"/>
  <c r="C2" i="14"/>
  <c r="E23" i="13"/>
  <c r="C23" i="13"/>
  <c r="D20" i="13"/>
  <c r="D19" i="13"/>
  <c r="D18" i="13"/>
  <c r="D17" i="13"/>
  <c r="D16" i="13"/>
  <c r="D15" i="13"/>
  <c r="D14" i="13"/>
  <c r="D13" i="13"/>
  <c r="D12" i="13"/>
  <c r="D11" i="13"/>
  <c r="D10" i="13"/>
  <c r="D9" i="13"/>
  <c r="D8" i="13"/>
  <c r="D7" i="13"/>
  <c r="D6" i="13"/>
  <c r="D5" i="13"/>
  <c r="D4" i="13"/>
  <c r="E2" i="13"/>
  <c r="C2" i="13"/>
  <c r="E23" i="12"/>
  <c r="C23" i="12"/>
  <c r="D20" i="12"/>
  <c r="D19" i="12"/>
  <c r="D18" i="12"/>
  <c r="D17" i="12"/>
  <c r="D16" i="12"/>
  <c r="D15" i="12"/>
  <c r="D14" i="12"/>
  <c r="D13" i="12"/>
  <c r="D12" i="12"/>
  <c r="D11" i="12"/>
  <c r="D10" i="12"/>
  <c r="D9" i="12"/>
  <c r="D8" i="12"/>
  <c r="D7" i="12"/>
  <c r="D6" i="12"/>
  <c r="D5" i="12"/>
  <c r="D4" i="12"/>
  <c r="E2" i="12"/>
  <c r="C2" i="12"/>
  <c r="E23" i="11"/>
  <c r="C23" i="11"/>
  <c r="D20" i="11"/>
  <c r="D19" i="11"/>
  <c r="D18" i="11"/>
  <c r="D17" i="11"/>
  <c r="D16" i="11"/>
  <c r="D15" i="11"/>
  <c r="D14" i="11"/>
  <c r="D13" i="11"/>
  <c r="D12" i="11"/>
  <c r="D11" i="11"/>
  <c r="D10" i="11"/>
  <c r="D9" i="11"/>
  <c r="D8" i="11"/>
  <c r="D7" i="11"/>
  <c r="D6" i="11"/>
  <c r="D5" i="11"/>
  <c r="D4" i="11"/>
  <c r="E2" i="11"/>
  <c r="C2" i="11"/>
  <c r="F2" i="11" s="1"/>
  <c r="H2" i="11" s="1"/>
  <c r="E23" i="10"/>
  <c r="C23" i="10"/>
  <c r="D20" i="10"/>
  <c r="D19" i="10"/>
  <c r="D18" i="10"/>
  <c r="D17" i="10"/>
  <c r="D16" i="10"/>
  <c r="D15" i="10"/>
  <c r="D14" i="10"/>
  <c r="D13" i="10"/>
  <c r="D12" i="10"/>
  <c r="D11" i="10"/>
  <c r="D10" i="10"/>
  <c r="D9" i="10"/>
  <c r="D8" i="10"/>
  <c r="D7" i="10"/>
  <c r="D6" i="10"/>
  <c r="D5" i="10"/>
  <c r="D4" i="10"/>
  <c r="E2" i="10"/>
  <c r="C2" i="10"/>
  <c r="E23" i="9"/>
  <c r="C23" i="9"/>
  <c r="D20" i="9"/>
  <c r="D19" i="9"/>
  <c r="D18" i="9"/>
  <c r="D17" i="9"/>
  <c r="D16" i="9"/>
  <c r="D15" i="9"/>
  <c r="D14" i="9"/>
  <c r="D13" i="9"/>
  <c r="D12" i="9"/>
  <c r="D11" i="9"/>
  <c r="D10" i="9"/>
  <c r="D9" i="9"/>
  <c r="D8" i="9"/>
  <c r="D7" i="9"/>
  <c r="D6" i="9"/>
  <c r="D5" i="9"/>
  <c r="D4" i="9"/>
  <c r="E2" i="9"/>
  <c r="C2" i="9"/>
  <c r="E23" i="8"/>
  <c r="C23" i="8"/>
  <c r="D20" i="8"/>
  <c r="D19" i="8"/>
  <c r="D18" i="8"/>
  <c r="D17" i="8"/>
  <c r="D16" i="8"/>
  <c r="D15" i="8"/>
  <c r="D14" i="8"/>
  <c r="D13" i="8"/>
  <c r="D12" i="8"/>
  <c r="D11" i="8"/>
  <c r="D10" i="8"/>
  <c r="D9" i="8"/>
  <c r="D8" i="8"/>
  <c r="D7" i="8"/>
  <c r="D6" i="8"/>
  <c r="D5" i="8"/>
  <c r="D4" i="8"/>
  <c r="E2" i="8"/>
  <c r="C2" i="8"/>
  <c r="E23" i="7"/>
  <c r="C23" i="7"/>
  <c r="D20" i="7"/>
  <c r="D19" i="7"/>
  <c r="D18" i="7"/>
  <c r="D17" i="7"/>
  <c r="D16" i="7"/>
  <c r="D15" i="7"/>
  <c r="D14" i="7"/>
  <c r="D13" i="7"/>
  <c r="D12" i="7"/>
  <c r="D11" i="7"/>
  <c r="D10" i="7"/>
  <c r="D9" i="7"/>
  <c r="D8" i="7"/>
  <c r="D7" i="7"/>
  <c r="D6" i="7"/>
  <c r="D5" i="7"/>
  <c r="D4" i="7"/>
  <c r="E2" i="7"/>
  <c r="C2" i="7"/>
  <c r="F2" i="7" s="1"/>
  <c r="H2" i="7" s="1"/>
  <c r="E23" i="6"/>
  <c r="C23" i="6"/>
  <c r="D20" i="6"/>
  <c r="D19" i="6"/>
  <c r="D18" i="6"/>
  <c r="D17" i="6"/>
  <c r="D16" i="6"/>
  <c r="D15" i="6"/>
  <c r="D14" i="6"/>
  <c r="D13" i="6"/>
  <c r="D12" i="6"/>
  <c r="D11" i="6"/>
  <c r="D10" i="6"/>
  <c r="D9" i="6"/>
  <c r="D8" i="6"/>
  <c r="D7" i="6"/>
  <c r="D6" i="6"/>
  <c r="D5" i="6"/>
  <c r="D4" i="6"/>
  <c r="E2" i="6"/>
  <c r="C2" i="6"/>
  <c r="D56" i="5"/>
  <c r="C56" i="5"/>
  <c r="E40" i="5"/>
  <c r="E41" i="5"/>
  <c r="E42" i="5"/>
  <c r="E43" i="5"/>
  <c r="E44" i="5"/>
  <c r="E45" i="5"/>
  <c r="E46" i="5"/>
  <c r="E47" i="5"/>
  <c r="E48" i="5"/>
  <c r="E49" i="5"/>
  <c r="E50" i="5"/>
  <c r="E51" i="5"/>
  <c r="E52" i="5"/>
  <c r="E53" i="5"/>
  <c r="E54" i="5"/>
  <c r="E55" i="5"/>
  <c r="E39" i="5"/>
  <c r="E24" i="5"/>
  <c r="C24" i="5"/>
  <c r="D21" i="5"/>
  <c r="D20" i="5"/>
  <c r="D19" i="5"/>
  <c r="D18" i="5"/>
  <c r="D17" i="5"/>
  <c r="D16" i="5"/>
  <c r="D15" i="5"/>
  <c r="D14" i="5"/>
  <c r="D13" i="5"/>
  <c r="D12" i="5"/>
  <c r="D11" i="5"/>
  <c r="D10" i="5"/>
  <c r="D9" i="5"/>
  <c r="D8" i="5"/>
  <c r="D7" i="5"/>
  <c r="D6" i="5"/>
  <c r="D5" i="5"/>
  <c r="E2" i="5"/>
  <c r="C2" i="5"/>
  <c r="I23" i="4"/>
  <c r="B23" i="4"/>
  <c r="G22" i="4"/>
  <c r="F22" i="4"/>
  <c r="E22" i="4"/>
  <c r="D22" i="4"/>
  <c r="C22" i="4"/>
  <c r="G21" i="4"/>
  <c r="F21" i="4"/>
  <c r="E21" i="4"/>
  <c r="D21" i="4"/>
  <c r="C21" i="4"/>
  <c r="D20" i="4"/>
  <c r="C20" i="4"/>
  <c r="J20" i="4" s="1"/>
  <c r="D19" i="4"/>
  <c r="C19" i="4"/>
  <c r="F18" i="4"/>
  <c r="E18" i="4"/>
  <c r="D18" i="4"/>
  <c r="C18" i="4"/>
  <c r="F17" i="4"/>
  <c r="E17" i="4"/>
  <c r="D17" i="4"/>
  <c r="C17" i="4"/>
  <c r="G16" i="4"/>
  <c r="F16" i="4"/>
  <c r="E16" i="4"/>
  <c r="D16" i="4"/>
  <c r="C16" i="4"/>
  <c r="D15" i="4"/>
  <c r="C15" i="4"/>
  <c r="G14" i="4"/>
  <c r="F14" i="4"/>
  <c r="E14" i="4"/>
  <c r="D14" i="4"/>
  <c r="C14" i="4"/>
  <c r="G13" i="4"/>
  <c r="F13" i="4"/>
  <c r="E13" i="4"/>
  <c r="D13" i="4"/>
  <c r="C13" i="4"/>
  <c r="G12" i="4"/>
  <c r="F12" i="4"/>
  <c r="E12" i="4"/>
  <c r="D12" i="4"/>
  <c r="C12" i="4"/>
  <c r="F11" i="4"/>
  <c r="E11" i="4"/>
  <c r="D11" i="4"/>
  <c r="C11" i="4"/>
  <c r="G10" i="4"/>
  <c r="F10" i="4"/>
  <c r="E10" i="4"/>
  <c r="D10" i="4"/>
  <c r="C10" i="4"/>
  <c r="G9" i="4"/>
  <c r="F9" i="4"/>
  <c r="E9" i="4"/>
  <c r="D9" i="4"/>
  <c r="C9" i="4"/>
  <c r="H8" i="4"/>
  <c r="H23" i="4" s="1"/>
  <c r="G8" i="4"/>
  <c r="F8" i="4"/>
  <c r="E8" i="4"/>
  <c r="D8" i="4"/>
  <c r="C8" i="4"/>
  <c r="F2" i="10" l="1"/>
  <c r="D23" i="7"/>
  <c r="B13" i="30"/>
  <c r="B18" i="36"/>
  <c r="J15" i="4"/>
  <c r="B13" i="40"/>
  <c r="D23" i="14"/>
  <c r="J21" i="4"/>
  <c r="B13" i="32"/>
  <c r="J11" i="4"/>
  <c r="F2" i="15"/>
  <c r="H2" i="15" s="1"/>
  <c r="J8" i="4"/>
  <c r="B19" i="34"/>
  <c r="B13" i="35"/>
  <c r="B18" i="40"/>
  <c r="B17" i="30"/>
  <c r="B17" i="40"/>
  <c r="B19" i="40"/>
  <c r="B17" i="36"/>
  <c r="B13" i="36"/>
  <c r="B19" i="35"/>
  <c r="B17" i="35"/>
  <c r="B17" i="34"/>
  <c r="B13" i="34"/>
  <c r="B18" i="32"/>
  <c r="B19" i="32"/>
  <c r="B17" i="32"/>
  <c r="D23" i="9"/>
  <c r="D23" i="4"/>
  <c r="J13" i="4"/>
  <c r="E56" i="5"/>
  <c r="F50" i="5" s="1"/>
  <c r="H3" i="11"/>
  <c r="F23" i="4"/>
  <c r="J17" i="4"/>
  <c r="J19" i="4"/>
  <c r="D23" i="8"/>
  <c r="D23" i="10"/>
  <c r="D23" i="11"/>
  <c r="D23" i="17"/>
  <c r="D23" i="15"/>
  <c r="D23" i="18"/>
  <c r="G23" i="4"/>
  <c r="H3" i="7"/>
  <c r="D23" i="12"/>
  <c r="J12" i="4"/>
  <c r="J22" i="4"/>
  <c r="D24" i="5"/>
  <c r="D23" i="13"/>
  <c r="D23" i="20"/>
  <c r="J16" i="4"/>
  <c r="E23" i="4"/>
  <c r="J9" i="4"/>
  <c r="J10" i="4"/>
  <c r="J14" i="4"/>
  <c r="J18" i="4"/>
  <c r="D23" i="16"/>
  <c r="F2" i="18"/>
  <c r="H3" i="18" s="1"/>
  <c r="D23" i="19"/>
  <c r="B18" i="30"/>
  <c r="B19" i="30"/>
  <c r="E58" i="20"/>
  <c r="F58" i="20" s="1"/>
  <c r="E58" i="19"/>
  <c r="F55" i="19" s="1"/>
  <c r="E56" i="18"/>
  <c r="E57" i="17"/>
  <c r="F57" i="17" s="1"/>
  <c r="E57" i="16"/>
  <c r="F48" i="16" s="1"/>
  <c r="E57" i="15"/>
  <c r="F50" i="15" s="1"/>
  <c r="E56" i="14"/>
  <c r="F50" i="14" s="1"/>
  <c r="E56" i="13"/>
  <c r="F45" i="13" s="1"/>
  <c r="E58" i="12"/>
  <c r="F54" i="12" s="1"/>
  <c r="E56" i="11"/>
  <c r="E58" i="10"/>
  <c r="F50" i="10" s="1"/>
  <c r="F58" i="9"/>
  <c r="G58" i="9" s="1"/>
  <c r="G41" i="9"/>
  <c r="E57" i="8"/>
  <c r="F40" i="8" s="1"/>
  <c r="E59" i="7"/>
  <c r="F52" i="7" s="1"/>
  <c r="E60" i="6"/>
  <c r="F43" i="6" s="1"/>
  <c r="D23" i="6"/>
  <c r="H2" i="18"/>
  <c r="H2" i="10"/>
  <c r="H3" i="10"/>
  <c r="H2" i="19"/>
  <c r="F2" i="20"/>
  <c r="H2" i="20" s="1"/>
  <c r="F2" i="13"/>
  <c r="H2" i="13" s="1"/>
  <c r="F2" i="12"/>
  <c r="H3" i="12" s="1"/>
  <c r="F2" i="6"/>
  <c r="H3" i="6" s="1"/>
  <c r="F2" i="14"/>
  <c r="H2" i="14" s="1"/>
  <c r="F2" i="8"/>
  <c r="H2" i="8" s="1"/>
  <c r="F2" i="16"/>
  <c r="H3" i="16" s="1"/>
  <c r="F2" i="9"/>
  <c r="H3" i="9" s="1"/>
  <c r="F2" i="17"/>
  <c r="H3" i="17" s="1"/>
  <c r="F2" i="5"/>
  <c r="H4" i="5" s="1"/>
  <c r="C23" i="4"/>
  <c r="S45" i="1"/>
  <c r="S43" i="1"/>
  <c r="S41" i="1"/>
  <c r="S39" i="1"/>
  <c r="S31" i="1"/>
  <c r="F56" i="16" l="1"/>
  <c r="H3" i="15"/>
  <c r="F53" i="5"/>
  <c r="J23" i="4"/>
  <c r="H3" i="13"/>
  <c r="F42" i="11"/>
  <c r="F55" i="11"/>
  <c r="F50" i="11"/>
  <c r="F47" i="11"/>
  <c r="F56" i="11"/>
  <c r="F39" i="11"/>
  <c r="F48" i="15"/>
  <c r="F51" i="11"/>
  <c r="F41" i="14"/>
  <c r="F43" i="19"/>
  <c r="F44" i="6"/>
  <c r="F42" i="13"/>
  <c r="F42" i="8"/>
  <c r="F49" i="19"/>
  <c r="F53" i="14"/>
  <c r="F51" i="10"/>
  <c r="F49" i="6"/>
  <c r="F47" i="13"/>
  <c r="F55" i="8"/>
  <c r="F51" i="14"/>
  <c r="F57" i="10"/>
  <c r="F58" i="12"/>
  <c r="F49" i="12"/>
  <c r="F57" i="12"/>
  <c r="F48" i="12"/>
  <c r="F56" i="12"/>
  <c r="F41" i="18"/>
  <c r="F39" i="18"/>
  <c r="F54" i="18"/>
  <c r="F46" i="18"/>
  <c r="F47" i="18"/>
  <c r="F55" i="18"/>
  <c r="F40" i="18"/>
  <c r="F48" i="18"/>
  <c r="F56" i="18"/>
  <c r="F49" i="18"/>
  <c r="F40" i="15"/>
  <c r="F43" i="11"/>
  <c r="F52" i="19"/>
  <c r="F41" i="12"/>
  <c r="F52" i="18"/>
  <c r="F40" i="5"/>
  <c r="F55" i="12"/>
  <c r="F55" i="7"/>
  <c r="F41" i="19"/>
  <c r="F46" i="12"/>
  <c r="F45" i="14"/>
  <c r="F43" i="10"/>
  <c r="F39" i="13"/>
  <c r="F47" i="8"/>
  <c r="F43" i="14"/>
  <c r="F49" i="10"/>
  <c r="F58" i="19"/>
  <c r="F53" i="19"/>
  <c r="F48" i="19"/>
  <c r="F45" i="19"/>
  <c r="F46" i="19"/>
  <c r="F54" i="19"/>
  <c r="F56" i="19"/>
  <c r="F56" i="10"/>
  <c r="F44" i="19"/>
  <c r="F52" i="8"/>
  <c r="F44" i="18"/>
  <c r="F47" i="12"/>
  <c r="F47" i="7"/>
  <c r="F50" i="18"/>
  <c r="F49" i="8"/>
  <c r="F48" i="13"/>
  <c r="F56" i="8"/>
  <c r="F47" i="19"/>
  <c r="F52" i="12"/>
  <c r="F54" i="13"/>
  <c r="F41" i="10"/>
  <c r="H2" i="16"/>
  <c r="F58" i="7"/>
  <c r="F50" i="7"/>
  <c r="F49" i="7"/>
  <c r="F57" i="7"/>
  <c r="F59" i="7"/>
  <c r="F48" i="14"/>
  <c r="F40" i="14"/>
  <c r="F47" i="14"/>
  <c r="F55" i="14"/>
  <c r="F56" i="14"/>
  <c r="F44" i="5"/>
  <c r="F51" i="5"/>
  <c r="F52" i="5"/>
  <c r="F47" i="5"/>
  <c r="F55" i="5"/>
  <c r="F56" i="5"/>
  <c r="F43" i="5"/>
  <c r="F42" i="14"/>
  <c r="F48" i="10"/>
  <c r="F53" i="18"/>
  <c r="F44" i="8"/>
  <c r="F49" i="11"/>
  <c r="F50" i="19"/>
  <c r="F48" i="11"/>
  <c r="F42" i="18"/>
  <c r="F41" i="8"/>
  <c r="F40" i="13"/>
  <c r="F48" i="8"/>
  <c r="F44" i="12"/>
  <c r="F44" i="7"/>
  <c r="F46" i="13"/>
  <c r="F51" i="7"/>
  <c r="F54" i="6"/>
  <c r="F51" i="6"/>
  <c r="F60" i="6"/>
  <c r="F59" i="6"/>
  <c r="F46" i="6"/>
  <c r="F54" i="15"/>
  <c r="F43" i="15"/>
  <c r="F46" i="15"/>
  <c r="F57" i="15"/>
  <c r="F51" i="15"/>
  <c r="F45" i="15"/>
  <c r="F53" i="15"/>
  <c r="F53" i="13"/>
  <c r="F42" i="7"/>
  <c r="F45" i="18"/>
  <c r="F53" i="6"/>
  <c r="F41" i="11"/>
  <c r="F42" i="19"/>
  <c r="F40" i="11"/>
  <c r="F41" i="5"/>
  <c r="F52" i="15"/>
  <c r="F54" i="7"/>
  <c r="F53" i="12"/>
  <c r="F42" i="15"/>
  <c r="F53" i="11"/>
  <c r="F56" i="6"/>
  <c r="F51" i="12"/>
  <c r="F43" i="7"/>
  <c r="H2" i="9"/>
  <c r="F46" i="5"/>
  <c r="F55" i="15"/>
  <c r="F45" i="6"/>
  <c r="F56" i="7"/>
  <c r="F51" i="18"/>
  <c r="F53" i="10"/>
  <c r="F49" i="5"/>
  <c r="F44" i="15"/>
  <c r="F46" i="7"/>
  <c r="F45" i="12"/>
  <c r="F53" i="7"/>
  <c r="F52" i="14"/>
  <c r="F45" i="11"/>
  <c r="F48" i="6"/>
  <c r="F43" i="12"/>
  <c r="F55" i="6"/>
  <c r="F41" i="13"/>
  <c r="F44" i="13"/>
  <c r="F56" i="13"/>
  <c r="F49" i="13"/>
  <c r="F43" i="13"/>
  <c r="F51" i="13"/>
  <c r="F52" i="13"/>
  <c r="F43" i="8"/>
  <c r="F46" i="8"/>
  <c r="F57" i="8"/>
  <c r="F51" i="8"/>
  <c r="F54" i="8"/>
  <c r="F45" i="8"/>
  <c r="F53" i="8"/>
  <c r="F50" i="12"/>
  <c r="F54" i="5"/>
  <c r="F47" i="15"/>
  <c r="F39" i="5"/>
  <c r="F48" i="7"/>
  <c r="F43" i="18"/>
  <c r="F45" i="10"/>
  <c r="F50" i="6"/>
  <c r="F54" i="14"/>
  <c r="F58" i="6"/>
  <c r="F54" i="11"/>
  <c r="F45" i="7"/>
  <c r="F44" i="14"/>
  <c r="F49" i="15"/>
  <c r="F52" i="11"/>
  <c r="F47" i="6"/>
  <c r="F44" i="10"/>
  <c r="F52" i="10"/>
  <c r="F58" i="10"/>
  <c r="F55" i="10"/>
  <c r="F47" i="10"/>
  <c r="F46" i="10"/>
  <c r="F54" i="10"/>
  <c r="F52" i="16"/>
  <c r="F40" i="16"/>
  <c r="F56" i="15"/>
  <c r="F42" i="12"/>
  <c r="F48" i="5"/>
  <c r="F49" i="14"/>
  <c r="F51" i="19"/>
  <c r="F52" i="6"/>
  <c r="F50" i="13"/>
  <c r="F50" i="8"/>
  <c r="F57" i="19"/>
  <c r="F46" i="14"/>
  <c r="F42" i="5"/>
  <c r="F46" i="11"/>
  <c r="F57" i="6"/>
  <c r="F55" i="13"/>
  <c r="F42" i="10"/>
  <c r="F41" i="15"/>
  <c r="F44" i="11"/>
  <c r="F45" i="5"/>
  <c r="F50" i="20"/>
  <c r="F47" i="20"/>
  <c r="F46" i="20"/>
  <c r="F44" i="20"/>
  <c r="F43" i="20"/>
  <c r="F42" i="20"/>
  <c r="F57" i="20"/>
  <c r="F56" i="20"/>
  <c r="F53" i="20"/>
  <c r="F54" i="20"/>
  <c r="F49" i="20"/>
  <c r="F41" i="20"/>
  <c r="F48" i="20"/>
  <c r="F45" i="20"/>
  <c r="F51" i="20"/>
  <c r="F55" i="20"/>
  <c r="F52" i="20"/>
  <c r="F47" i="17"/>
  <c r="F41" i="17"/>
  <c r="F53" i="17"/>
  <c r="F49" i="17"/>
  <c r="F45" i="17"/>
  <c r="F42" i="17"/>
  <c r="F56" i="17"/>
  <c r="F48" i="17"/>
  <c r="F43" i="17"/>
  <c r="F55" i="17"/>
  <c r="F52" i="17"/>
  <c r="F40" i="17"/>
  <c r="F54" i="17"/>
  <c r="F44" i="17"/>
  <c r="F50" i="17"/>
  <c r="F46" i="17"/>
  <c r="F51" i="17"/>
  <c r="F47" i="16"/>
  <c r="F53" i="16"/>
  <c r="F44" i="16"/>
  <c r="F51" i="16"/>
  <c r="F49" i="16"/>
  <c r="F41" i="16"/>
  <c r="F42" i="16"/>
  <c r="F46" i="16"/>
  <c r="F50" i="16"/>
  <c r="F54" i="16"/>
  <c r="F57" i="16"/>
  <c r="F43" i="16"/>
  <c r="F45" i="16"/>
  <c r="F55" i="16"/>
  <c r="F39" i="14"/>
  <c r="H3" i="14"/>
  <c r="H3" i="8"/>
  <c r="H2" i="6"/>
  <c r="H2" i="17"/>
  <c r="H2" i="12"/>
  <c r="H3" i="20"/>
  <c r="H2" i="5"/>
  <c r="S27" i="1"/>
  <c r="S26" i="1"/>
  <c r="S25" i="1"/>
  <c r="S24" i="1"/>
  <c r="S23" i="1"/>
  <c r="S34" i="1"/>
  <c r="S33" i="1"/>
  <c r="S30" i="1"/>
  <c r="S29" i="1"/>
  <c r="S40" i="1"/>
  <c r="S38" i="1"/>
  <c r="S32" i="1"/>
  <c r="S44" i="1"/>
  <c r="S28" i="1"/>
  <c r="S18" i="1"/>
  <c r="S17" i="1"/>
  <c r="S16" i="1"/>
  <c r="S15" i="1"/>
  <c r="S14" i="1"/>
  <c r="R13" i="1"/>
  <c r="Q13" i="1"/>
  <c r="P13" i="1"/>
  <c r="O13" i="1"/>
  <c r="N13" i="1"/>
  <c r="M13" i="1"/>
  <c r="L13" i="1"/>
  <c r="C13" i="1"/>
  <c r="S13" i="1" l="1"/>
</calcChain>
</file>

<file path=xl/sharedStrings.xml><?xml version="1.0" encoding="utf-8"?>
<sst xmlns="http://schemas.openxmlformats.org/spreadsheetml/2006/main" count="28935" uniqueCount="21782">
  <si>
    <t>RECURSOS MATERIALES E INFRAESTRUCTURA</t>
  </si>
  <si>
    <t>ESTABLECIMIENTOS DE CONSULTA EXTERNA Y HOSPITALIZACION</t>
  </si>
  <si>
    <t>DEPARTAMENTALES, REGIONALES, ZONAS Y SUB ZONAS</t>
  </si>
  <si>
    <t>Nº  DE CONSUL TORIOS</t>
  </si>
  <si>
    <t>CONSULTA EXTERNA</t>
  </si>
  <si>
    <t>HOSPITALIZACION</t>
  </si>
  <si>
    <t>NUMERO DE CAMAS</t>
  </si>
  <si>
    <t>TOTAL     Nº DE CAMAS</t>
  </si>
  <si>
    <t>POLICONSULTORIOS</t>
  </si>
  <si>
    <t>PUESTO MEDICO</t>
  </si>
  <si>
    <t>HOSPITAL</t>
  </si>
  <si>
    <t>CLINICA</t>
  </si>
  <si>
    <t xml:space="preserve">PROPIO </t>
  </si>
  <si>
    <t>ALQUILADO</t>
  </si>
  <si>
    <t>PROPIO</t>
  </si>
  <si>
    <t>ALQUILADA</t>
  </si>
  <si>
    <t>MEDICINA</t>
  </si>
  <si>
    <t>CIRUGIA</t>
  </si>
  <si>
    <t>GINECO</t>
  </si>
  <si>
    <t>PEDIATRIA</t>
  </si>
  <si>
    <t>ONCO
PEDIATRIA</t>
  </si>
  <si>
    <t>TERAPIA INTERMEDIA</t>
  </si>
  <si>
    <t>UTI. ADUL</t>
  </si>
  <si>
    <t>UTI. NIÑOS</t>
  </si>
  <si>
    <t>T O T A L E S</t>
  </si>
  <si>
    <t>X</t>
  </si>
  <si>
    <t>HOSPITAL SETON</t>
  </si>
  <si>
    <t>C.P.S. POTOSI</t>
  </si>
  <si>
    <t>HOSPITAL PETROLERO ORURO</t>
  </si>
  <si>
    <t>POLICONSULTORIO 20 DE OCT.</t>
  </si>
  <si>
    <t>POLICONSULTORIO EL ALTO</t>
  </si>
  <si>
    <t>HOSPITAL OBRAJES</t>
  </si>
  <si>
    <t>CONSULTORIOS DE EMERGENCIA HOSPITAL OBRAJES C.P.S.</t>
  </si>
  <si>
    <t>POLICLINICO CENTRAL</t>
  </si>
  <si>
    <t>POLICLINICO NORTE</t>
  </si>
  <si>
    <t>CAMIRI</t>
  </si>
  <si>
    <t>ADMINISTRACION</t>
  </si>
  <si>
    <t>ODONTOLOGIA</t>
  </si>
  <si>
    <t>YACUIBA</t>
  </si>
  <si>
    <t>BERMEJO</t>
  </si>
  <si>
    <t>GUAYARAMERIN</t>
  </si>
  <si>
    <t>HOSPITAL SANTA CRUZ</t>
  </si>
  <si>
    <t>GUARACACHI</t>
  </si>
  <si>
    <t>SAN JOSE DE CHIQUITOS</t>
  </si>
  <si>
    <t>PUERTO QUIJARRO</t>
  </si>
  <si>
    <t>MONTERO</t>
  </si>
  <si>
    <t>SAN IGNACIO DE VELASCO</t>
  </si>
  <si>
    <t>ROBORE</t>
  </si>
  <si>
    <t>CARMEN RIVERO TORREZ</t>
  </si>
  <si>
    <t>SUCRE</t>
  </si>
  <si>
    <t>UYUNI</t>
  </si>
  <si>
    <t>TUPIZA</t>
  </si>
  <si>
    <t>VILLAZON</t>
  </si>
  <si>
    <t xml:space="preserve"> TARIJA</t>
  </si>
  <si>
    <t>VILLAMONTES</t>
  </si>
  <si>
    <t>RIBERALTA</t>
  </si>
  <si>
    <t>COBIJA</t>
  </si>
  <si>
    <t>CAJA PETROLERA DE SALUD GESTION 2024</t>
  </si>
  <si>
    <t>ANDRES IBAÑEZ</t>
  </si>
  <si>
    <t>EMPRESAS AFILIADAS Y POBLACIÓN PROTEGIDA POR LA CAJA PETROLERA DE SALUD</t>
  </si>
  <si>
    <t>A DICIEMBRE 2024</t>
  </si>
  <si>
    <t>ADMINISTRACIONES</t>
  </si>
  <si>
    <t>TOTAL NUMERO DE EMPRESAS</t>
  </si>
  <si>
    <t>POBLACION ACTIVA</t>
  </si>
  <si>
    <t>POBLACION PASIVA</t>
  </si>
  <si>
    <t>ASEG. VOLUNTARIOS</t>
  </si>
  <si>
    <t>TOTAL GRAL. POBLACION PROTEGIDA</t>
  </si>
  <si>
    <t>TITULARES</t>
  </si>
  <si>
    <t>BENEFICIARIOS</t>
  </si>
  <si>
    <t xml:space="preserve">RENTISTAS  TITULARES </t>
  </si>
  <si>
    <t xml:space="preserve">RENTISTAS BENEFICIARIOS </t>
  </si>
  <si>
    <t>DERECHO HABIENTES</t>
  </si>
  <si>
    <t>LA PAZ</t>
  </si>
  <si>
    <t>COCHABAMBA</t>
  </si>
  <si>
    <t>SANTA CRUZ</t>
  </si>
  <si>
    <t>POTOSI</t>
  </si>
  <si>
    <t>TARIJA</t>
  </si>
  <si>
    <t>ORURO</t>
  </si>
  <si>
    <t>TRINIDAD</t>
  </si>
  <si>
    <t>TOTALES</t>
  </si>
  <si>
    <t>Fuente: Reportes Mensuales del Sistema INFORMIX de Afiliaciones a nivel Nacional a diciembre de 2024</t>
  </si>
  <si>
    <t>POBLACIÓN TOTAL AL 30 DE JUNIO SEGÚN SEXO. 2015</t>
  </si>
  <si>
    <t>H</t>
  </si>
  <si>
    <t>GRUPOS ETÁREOS EDAD</t>
  </si>
  <si>
    <t>Hombres</t>
  </si>
  <si>
    <t>Mujeres</t>
  </si>
  <si>
    <t>M</t>
  </si>
  <si>
    <t>0-00 a 1-00</t>
  </si>
  <si>
    <t>1-01 a 5-00</t>
  </si>
  <si>
    <t>5-01 a 10-00</t>
  </si>
  <si>
    <t>10-01 a 15-00</t>
  </si>
  <si>
    <t>15-01 a 20-00</t>
  </si>
  <si>
    <t>20-01 a 25-00</t>
  </si>
  <si>
    <t>25-01 a 30-00</t>
  </si>
  <si>
    <t>30-01 a 35-00</t>
  </si>
  <si>
    <t xml:space="preserve"> 35-01 a 40-00</t>
  </si>
  <si>
    <t>40-01 a 45-00</t>
  </si>
  <si>
    <t>45-01 a 50-00</t>
  </si>
  <si>
    <t>50-01 a 55-00</t>
  </si>
  <si>
    <t>55-01 a 60-00</t>
  </si>
  <si>
    <t>60-01 a 65-00</t>
  </si>
  <si>
    <t>65-01 a 70-00</t>
  </si>
  <si>
    <t>70-01 a 75-00</t>
  </si>
  <si>
    <t xml:space="preserve"> 75-01 a &gt;</t>
  </si>
  <si>
    <t>SEXO</t>
  </si>
  <si>
    <t>TOTAL</t>
  </si>
  <si>
    <t>%</t>
  </si>
  <si>
    <t xml:space="preserve"> &lt;   -   1</t>
  </si>
  <si>
    <t xml:space="preserve"> 1   -   4</t>
  </si>
  <si>
    <t xml:space="preserve"> 5   -   9</t>
  </si>
  <si>
    <t>10   -   14</t>
  </si>
  <si>
    <t>15   -   19</t>
  </si>
  <si>
    <t>20   -   24</t>
  </si>
  <si>
    <t>25   -   29</t>
  </si>
  <si>
    <t>30   -   34</t>
  </si>
  <si>
    <t>35   -   39</t>
  </si>
  <si>
    <t>40   -   44</t>
  </si>
  <si>
    <t>45   -   49</t>
  </si>
  <si>
    <t>50   -   54</t>
  </si>
  <si>
    <t>55   -   59</t>
  </si>
  <si>
    <t>60   -   64</t>
  </si>
  <si>
    <t>65   -   69</t>
  </si>
  <si>
    <t>70   -   74</t>
  </si>
  <si>
    <t>75   y   +</t>
  </si>
  <si>
    <t>Total general</t>
  </si>
  <si>
    <t>ESPECIALIDAD</t>
  </si>
  <si>
    <t>POLICONSULTORIO BERMEJO</t>
  </si>
  <si>
    <t>POLICONSULTORIO CAMIRI</t>
  </si>
  <si>
    <t>POLICONSULTORIO COCHABAMBA</t>
  </si>
  <si>
    <t>POLICONSULTORIO COCHABAMBA NI</t>
  </si>
  <si>
    <t>POLICONSULTORIO NORTE</t>
  </si>
  <si>
    <t>CLINICA ARCE</t>
  </si>
  <si>
    <t>CONS. EL PRADO</t>
  </si>
  <si>
    <t>POL.20 DE OCTUBRE</t>
  </si>
  <si>
    <t>POL.EL ALTO</t>
  </si>
  <si>
    <t>POLICONSULTORIO ORURO</t>
  </si>
  <si>
    <t>POLICONSULTORIO POTOSI</t>
  </si>
  <si>
    <t>POLICONSULTORIO ANDRES IBA</t>
  </si>
  <si>
    <t>POLICONSULTORIO PUERTO QUIJARRO</t>
  </si>
  <si>
    <t>POLICONSULTORIO ROBORE</t>
  </si>
  <si>
    <t>POLICONSULTORIO SAN JOSE CHIQUITOS</t>
  </si>
  <si>
    <t>POLICONSULTORIO SANTA CRUZ</t>
  </si>
  <si>
    <t>PARTICULAR</t>
  </si>
  <si>
    <t>POLICONSULTORIO SUCRE</t>
  </si>
  <si>
    <t>POLICONSULTORIO TARIJA</t>
  </si>
  <si>
    <t>POLICONSULTORIO TRINIDAD</t>
  </si>
  <si>
    <t>POLICONSULTORIO VILLAMONTES</t>
  </si>
  <si>
    <t>POLICONSULTORIO YACUIBA</t>
  </si>
  <si>
    <t>POLICONSULTORIO COBIJA</t>
  </si>
  <si>
    <t>POLICONSULTORIO GUAYARAMERIN</t>
  </si>
  <si>
    <t>POLICONSULTORIO UYUNI</t>
  </si>
  <si>
    <t>POLICONSULTORIO RIBERALTA</t>
  </si>
  <si>
    <t>ANESTESIOLOGIA</t>
  </si>
  <si>
    <t>CARDIOLOGIA</t>
  </si>
  <si>
    <t>CARDIOLOGIA PEDIATRICA</t>
  </si>
  <si>
    <t>CIRUGIA  CARA CUELLO</t>
  </si>
  <si>
    <t>CIRUGIA CARDIOVASCULAR</t>
  </si>
  <si>
    <t>CIRUGIA DE TORAX</t>
  </si>
  <si>
    <t>CIRUGIA GRAL.</t>
  </si>
  <si>
    <t>CIRUGIA MAXILOFACIAL</t>
  </si>
  <si>
    <t>CIRUGIA ONCOLOGICA</t>
  </si>
  <si>
    <t>CIRUGIA PEDIATRICA</t>
  </si>
  <si>
    <t>CIRUGIA RECONSTRUCTIVA</t>
  </si>
  <si>
    <t>CIRUGIA TORAXICA</t>
  </si>
  <si>
    <t>CIRUGIA VASCULAR PERIFERICO</t>
  </si>
  <si>
    <t>COLPOSCOPIA</t>
  </si>
  <si>
    <t>DERMATOLOGIA</t>
  </si>
  <si>
    <t>DIABETOLOGIA</t>
  </si>
  <si>
    <t>ENDOCRINOLOGIA</t>
  </si>
  <si>
    <t>EPIDEMIOLOGIA</t>
  </si>
  <si>
    <t>FISIATRIA</t>
  </si>
  <si>
    <t>GASTROENTEROLOGIA</t>
  </si>
  <si>
    <t>GERIATRIA</t>
  </si>
  <si>
    <t>GINECOLOGIA ONCOLOGIA</t>
  </si>
  <si>
    <t>GINECO-OBSTETRICIA</t>
  </si>
  <si>
    <t>HEMATOLOGIA</t>
  </si>
  <si>
    <t>HEMATO-ONCOLOGIA PEDIATRICA</t>
  </si>
  <si>
    <t>INFECTOLOGIA</t>
  </si>
  <si>
    <t>MASTOLOGIA</t>
  </si>
  <si>
    <t>MEDICINA FAMILIAR</t>
  </si>
  <si>
    <t>MEDICINA GENERAL</t>
  </si>
  <si>
    <t>MEDICINA INTERNA</t>
  </si>
  <si>
    <t>MEDICINA TRADICIONAL</t>
  </si>
  <si>
    <t>NEFROLOGIA</t>
  </si>
  <si>
    <t>NEFROLOGIA PEDIATRICA</t>
  </si>
  <si>
    <t>NEONATOLOGIA</t>
  </si>
  <si>
    <t>NEUMOLOGIA</t>
  </si>
  <si>
    <t>NEUMOLOGIA PEDIATRICA</t>
  </si>
  <si>
    <t>NEUROCIRUGIA</t>
  </si>
  <si>
    <t>NEUROLOGIA</t>
  </si>
  <si>
    <t>NEUROLOGIA PEDIATRICA</t>
  </si>
  <si>
    <t xml:space="preserve">NEUROLOGIA PEDIATRICA </t>
  </si>
  <si>
    <t>OFTALMOLOGIA</t>
  </si>
  <si>
    <t>ONCOLOGIA CLINICA</t>
  </si>
  <si>
    <t>ONCOLOGIA GINECOLOGICA</t>
  </si>
  <si>
    <t>ONCOLOGO-MASTOLOGO</t>
  </si>
  <si>
    <t>OTORRINOLARINGOLOGIA</t>
  </si>
  <si>
    <t>PEDIATRA ENDOCRINOLOGO</t>
  </si>
  <si>
    <t>PEDIATRA GASTROENTEROLOGO</t>
  </si>
  <si>
    <t>PEDIATRIA ONCOLOGICA</t>
  </si>
  <si>
    <t>PROCTOLOGIA</t>
  </si>
  <si>
    <t>PSICOLOGIA</t>
  </si>
  <si>
    <t>PSIQUIATRIA</t>
  </si>
  <si>
    <t>REUMATOLOGIA</t>
  </si>
  <si>
    <t>SAFCI</t>
  </si>
  <si>
    <t>TERAPIA DEL DOLOR</t>
  </si>
  <si>
    <t>TRATAMIENTO PROLONGADO</t>
  </si>
  <si>
    <t>TRAUMATOLOGIA</t>
  </si>
  <si>
    <t>TRAUMATOLOGIA PEDIATRICA</t>
  </si>
  <si>
    <t>UROLOGIA</t>
  </si>
  <si>
    <t>AUDIOLOGIA</t>
  </si>
  <si>
    <t xml:space="preserve">FONIATRIA </t>
  </si>
  <si>
    <t>NUTRICIONISTA</t>
  </si>
  <si>
    <t>POLICONSULTORIO ANDRES IBAÑEZ</t>
  </si>
  <si>
    <t>Total Consulta Externa</t>
  </si>
  <si>
    <t>LUGAR DE ATENCION</t>
  </si>
  <si>
    <t>Suma de OFERTADAS</t>
  </si>
  <si>
    <t>Suma de REALIZADAS</t>
  </si>
  <si>
    <t>ADMINISTRACION DEPARTAMENTAL, REGIONAL, ZONAL, SUB ZONAL</t>
  </si>
  <si>
    <t xml:space="preserve"> HORAS MEDICO DISPONIBLES</t>
  </si>
  <si>
    <t>OFERTADAS</t>
  </si>
  <si>
    <t>REALIZADAS</t>
  </si>
  <si>
    <t xml:space="preserve"> % DE UTILIZACION</t>
  </si>
  <si>
    <t>RENDIMIENTO HORA MEDICO</t>
  </si>
  <si>
    <t xml:space="preserve"> NUEVA</t>
  </si>
  <si>
    <t>REPETIDA</t>
  </si>
  <si>
    <t>CONCENTRACION</t>
  </si>
  <si>
    <t>CONSULTAS MEDICAS</t>
  </si>
  <si>
    <t>TIPO CONSULTA</t>
  </si>
  <si>
    <t>ASEGURADOS</t>
  </si>
  <si>
    <t>BENEFICIARIOS DE RENTISTA</t>
  </si>
  <si>
    <t>RENTISTAS</t>
  </si>
  <si>
    <t>SEGURO INTEGRAL DE SALUD (SIS)</t>
  </si>
  <si>
    <t>BERMEJO POLICONSULTORIO BERMEJO</t>
  </si>
  <si>
    <t>CAMIRI POLICONSULTORIO CAMIRI</t>
  </si>
  <si>
    <t>COBIJA POLICONSULTORIO COBIJA</t>
  </si>
  <si>
    <t>COCHABAMBA POLICONSULTORIO COCHABAMBA</t>
  </si>
  <si>
    <t>COCHABAMBA HOSPITAL SETON</t>
  </si>
  <si>
    <t>COCHABAMBA POLICONSULTORIO NORTE</t>
  </si>
  <si>
    <t>GUAYARAMERIN POLICONSULTORIO GUAYARAMERIN</t>
  </si>
  <si>
    <t>LA PAZ POL.20 DE OCTUBRE</t>
  </si>
  <si>
    <t>LA PAZ CLINICA ARCE</t>
  </si>
  <si>
    <t>LA PAZ POL.EL ALTO</t>
  </si>
  <si>
    <t>LA PAZ HOSPITAL OBRAJES</t>
  </si>
  <si>
    <t>ORURO POLICONSULTORIO ORURO</t>
  </si>
  <si>
    <t>POTOSI POLICONSULTORIO POTOSI</t>
  </si>
  <si>
    <t>POTOSI POLICONSULTORIO UYUNI</t>
  </si>
  <si>
    <t>RIBERALTA POLICONSULTORIO RIBERALTA</t>
  </si>
  <si>
    <t>SANTA CRUZ POLICONSULTORIO SANTA CRUZ</t>
  </si>
  <si>
    <t>SANTA CRUZ GUARACACHI</t>
  </si>
  <si>
    <t>SANTA CRUZ POLICONSULTORIO PUERTO QUIJARRO</t>
  </si>
  <si>
    <t>SANTA CRUZ POLICONSULTORIO ROBORE</t>
  </si>
  <si>
    <t>SANTA CRUZ POLICONSULTORIO SAN JOSE CHIQUITOS</t>
  </si>
  <si>
    <t>SANTA CRUZ POLICONSULTORIO ANDRES IBA</t>
  </si>
  <si>
    <t>SUCRE POLICONSULTORIO SUCRE</t>
  </si>
  <si>
    <t>TARIJA POLICONSULTORIO TARIJA</t>
  </si>
  <si>
    <t>TRINIDAD POLICONSULTORIO TRINIDAD</t>
  </si>
  <si>
    <t>VILLAMONTES POLICONSULTORIO VILLAMONTES</t>
  </si>
  <si>
    <t>YACUIBA POLICONSULTORIO YACUIBA</t>
  </si>
  <si>
    <t>COCHABAMBA POLICONSULTORIO COCHABAMBA NI</t>
  </si>
  <si>
    <t>TOTAL CONSULTAS REALIZADAS</t>
  </si>
  <si>
    <t>CONSULTAS SEGÚN CATEGORIA DE PACIENTES</t>
  </si>
  <si>
    <t>Suma de OTORGADAS</t>
  </si>
  <si>
    <t>Suma de NO ASISTIERON</t>
  </si>
  <si>
    <t>FICHAS EXTRA</t>
  </si>
  <si>
    <t>*9963 FICHAS EXTRA OTORGADAS EN LAS ADM. COBIJA, RIBERALTA,GUAYARAMERIN, BERMEJO, LA PAZ, COCHABAMBA. TOTAL REALIZADAS NACIONAL:</t>
  </si>
  <si>
    <t>ENDODONCIA</t>
  </si>
  <si>
    <t>ODONTO-PEDIATRIA</t>
  </si>
  <si>
    <t>MAXILOFACIAL</t>
  </si>
  <si>
    <t>ODONTO PEDIATRIA</t>
  </si>
  <si>
    <t>ODONTO PEDIATRA</t>
  </si>
  <si>
    <t xml:space="preserve"> RX PERIAPICAL </t>
  </si>
  <si>
    <t>RX PANORAMICA</t>
  </si>
  <si>
    <t>POLICONSULTORIO SUR</t>
  </si>
  <si>
    <t>HORAS MEDICO DISPONIBLES</t>
  </si>
  <si>
    <t xml:space="preserve"> OFERTADAS</t>
  </si>
  <si>
    <t xml:space="preserve"> REALIZADAS</t>
  </si>
  <si>
    <t xml:space="preserve"> RENDIMIENTO HORA MEDICO</t>
  </si>
  <si>
    <t xml:space="preserve"> CONCENTRACION</t>
  </si>
  <si>
    <t>CONSULTAS ODONTOLOGICAS</t>
  </si>
  <si>
    <t>CONSULTAS</t>
  </si>
  <si>
    <t>CONSULTAS ODONTOLOGICAS OFERTADAS Y REALIZADAS POR TIPO DE CONSULTA POR ADM. DEPARTAMENTAL, REGIONAL, AGENCIAS, ZONAL, SUB ZONAL-CAJA PETROLERA DE SALUD GESTION 2024</t>
  </si>
  <si>
    <t>CONSULTAS REALIZADAS</t>
  </si>
  <si>
    <t>CONSULTAS ODONTOLOGICAS SEGÚN CATEGORIA DE PACIENTES POR ADM. DEPARTAMENTAL, REGIONAL, ZONAL, SUB ZONAL - CAJA PETROLERA GESTION 2024</t>
  </si>
  <si>
    <t xml:space="preserve">       TOTALES</t>
  </si>
  <si>
    <t>S  E  R  V  I  C  I  O  S</t>
  </si>
  <si>
    <t>MEDICINA Y ESP. CLÍNICAS</t>
  </si>
  <si>
    <t>CIRUGÍA Y ESP. QUIRÚRGICAS</t>
  </si>
  <si>
    <t>GINECOLOGÍA OBSTETRICIA</t>
  </si>
  <si>
    <t>PEDIATRÍA NEONATO LOGÍA</t>
  </si>
  <si>
    <t>UNIDAD DE TERAPIA INTENSIVA NIÑOS</t>
  </si>
  <si>
    <t>UNIDAD DE TERAPIA INTENSIVA ADULTOS</t>
  </si>
  <si>
    <t xml:space="preserve">  INGRESOS</t>
  </si>
  <si>
    <t xml:space="preserve">  EGRESOS</t>
  </si>
  <si>
    <t xml:space="preserve">    -  Altas</t>
  </si>
  <si>
    <t xml:space="preserve">    -  Defunciones</t>
  </si>
  <si>
    <t xml:space="preserve">       -  Antes de las 48 horas</t>
  </si>
  <si>
    <t xml:space="preserve">       -  Después de las 48 horas</t>
  </si>
  <si>
    <t xml:space="preserve">  DÍAS DE ESTADA PACIENTES EGRESADOS</t>
  </si>
  <si>
    <t xml:space="preserve">  ESTANCIA MEDIA</t>
  </si>
  <si>
    <t xml:space="preserve">  DOTACIÓN NORMAL DE CAMAS</t>
  </si>
  <si>
    <t xml:space="preserve">  DÍAS CAMA DISPONIBLE</t>
  </si>
  <si>
    <t xml:space="preserve">  DÍAS CAMA OCUPADAS</t>
  </si>
  <si>
    <t xml:space="preserve">  PORCENTAJE OCUPACIONAL</t>
  </si>
  <si>
    <t xml:space="preserve">  RENDIMIENTO CAMA</t>
  </si>
  <si>
    <t xml:space="preserve">  PORCENTAJE DE  MORTALIDAD HOSPITALARIA</t>
  </si>
  <si>
    <t xml:space="preserve">  PROMEDIO CENSO DIARIO</t>
  </si>
  <si>
    <t>ACTIVIDADES HOSPITALARIAS</t>
  </si>
  <si>
    <t>MOVIMIENTO HOSPITALARIO POR SERVICIOS Y CATEGORIA DE PACIENTES - ADMINISTRACION TARIJA GESTION 2024</t>
  </si>
  <si>
    <t>ONCO-PEDIATRIA</t>
  </si>
  <si>
    <t>UCIM</t>
  </si>
  <si>
    <t>D E T A L L E</t>
  </si>
  <si>
    <t>DETALLE</t>
  </si>
  <si>
    <t xml:space="preserve">SERVICIOS </t>
  </si>
  <si>
    <t xml:space="preserve">MEDICINA Y ESP CLINICAS </t>
  </si>
  <si>
    <t xml:space="preserve">CIRUJGIA Y ESP. QUIRURGICAS </t>
  </si>
  <si>
    <t>GINECO-OBSTE.</t>
  </si>
  <si>
    <t xml:space="preserve">PEDIATRIA </t>
  </si>
  <si>
    <t xml:space="preserve">  DÍAS DE ESTADIA PACIENTES EGRESADOS</t>
  </si>
  <si>
    <t xml:space="preserve">PEDIATRÍA  </t>
  </si>
  <si>
    <t>UNIDAD DE TERAPA INTERMEDIA</t>
  </si>
  <si>
    <t>UNIDAD DE TERAPA INTENSIVA NIÑOS</t>
  </si>
  <si>
    <t xml:space="preserve">S E R V I C I O S </t>
  </si>
  <si>
    <t>GINECOLOGIA</t>
  </si>
  <si>
    <t xml:space="preserve">I N G R E S O S </t>
  </si>
  <si>
    <t xml:space="preserve">   EGRESOS</t>
  </si>
  <si>
    <t xml:space="preserve">   _  ALTAS  MEDICAS</t>
  </si>
  <si>
    <t xml:space="preserve">   _  DEFUNCIONES  </t>
  </si>
  <si>
    <t>ANTES DE LAS 48  HORAS</t>
  </si>
  <si>
    <t>DESPUES DE LAS 48 HORAS</t>
  </si>
  <si>
    <t xml:space="preserve">   DIAS DE ESTADA EGRESOS</t>
  </si>
  <si>
    <t xml:space="preserve">   ESTANCIA   MEDIA</t>
  </si>
  <si>
    <t xml:space="preserve">   DOTACION  DE  CAMAS</t>
  </si>
  <si>
    <t xml:space="preserve">   DIAS  CAMA  DISPONIBLES</t>
  </si>
  <si>
    <t xml:space="preserve">   DIAS  CAMA  OCUPADAS</t>
  </si>
  <si>
    <t xml:space="preserve">   PORCENTAJE  OCUPACION</t>
  </si>
  <si>
    <t xml:space="preserve">   RENDIMIENTO  CAMA</t>
  </si>
  <si>
    <t xml:space="preserve">   PORCENTAJE DE MORTALIDAD</t>
  </si>
  <si>
    <t>SALA AISLAMIENTO COVID-19</t>
  </si>
  <si>
    <t>UNIDAD DE COVID-19</t>
  </si>
  <si>
    <t xml:space="preserve">                                 S E R V I C I O S</t>
  </si>
  <si>
    <t xml:space="preserve">MEDICINA </t>
  </si>
  <si>
    <t>CIRUGÍA</t>
  </si>
  <si>
    <t>GINECOLOGÍA</t>
  </si>
  <si>
    <t>PEDIATRÍA</t>
  </si>
  <si>
    <t>TERAPIA INTENSIVA</t>
  </si>
  <si>
    <t>TERAPIA NEONATAL</t>
  </si>
  <si>
    <t>ESP. CLÍNICAS</t>
  </si>
  <si>
    <t>ESP. QUIRÚRGICAS</t>
  </si>
  <si>
    <t>OBSTETRICIA</t>
  </si>
  <si>
    <t>NEONATOLOGÍA</t>
  </si>
  <si>
    <t>COVID - 19</t>
  </si>
  <si>
    <t>Y PEDIATRICA</t>
  </si>
  <si>
    <t>INGRESOS</t>
  </si>
  <si>
    <t>EGRESOS</t>
  </si>
  <si>
    <t xml:space="preserve">  - ALTAS</t>
  </si>
  <si>
    <t xml:space="preserve">  - DEFUNCIONES</t>
  </si>
  <si>
    <t xml:space="preserve">        ANTES DE LAS 48 HORAS</t>
  </si>
  <si>
    <t xml:space="preserve">        DESPUES DE LAS 48 HORAS </t>
  </si>
  <si>
    <t>DIAS DE ESTADA PAC. EGRESADOS</t>
  </si>
  <si>
    <t>ESTANCIA  MEDIA</t>
  </si>
  <si>
    <t>DOTACION DE CAMAS</t>
  </si>
  <si>
    <t>DIAS CAMAS DISPONIBLE</t>
  </si>
  <si>
    <t>DIAS CAMA OCUPADA</t>
  </si>
  <si>
    <t>PORCENTAJE OCUPACIONAL</t>
  </si>
  <si>
    <t>RENDIMIENTO CAMA</t>
  </si>
  <si>
    <t>PORCENTAJE DE MORTALIDAD HOSP.</t>
  </si>
  <si>
    <t>PROMEDIO CENSO DIARIO</t>
  </si>
  <si>
    <t>UNIDAD DE COVID-19-UNIDAD DE TERAPIA INTENSIVA ADULTOS</t>
  </si>
  <si>
    <t>REGIONAL: SANTA CRUZ</t>
  </si>
  <si>
    <t>ANUAL 2024</t>
  </si>
  <si>
    <t>SERVICIOS</t>
  </si>
  <si>
    <t>GINECO-OBST</t>
  </si>
  <si>
    <t>UTI PEDIATRIA</t>
  </si>
  <si>
    <t>UTI ADULTO</t>
  </si>
  <si>
    <t>ADMINISTRACION:    SANTA CRUZ GUARACACHI</t>
  </si>
  <si>
    <t>Año: 2024   Anualizado Del  01/01/2024 al  31/12/2024</t>
  </si>
  <si>
    <t xml:space="preserve">CIRUGIA Y ESP. QUIRURGICAS </t>
  </si>
  <si>
    <t>CENTRO DE SALUD CON INTERNACION DE PUERTO QUIJARRO</t>
  </si>
  <si>
    <t>E U T O C I C O S</t>
  </si>
  <si>
    <t>C E S A R E A S</t>
  </si>
  <si>
    <t>MEDICO</t>
  </si>
  <si>
    <t>POB. PROT.</t>
  </si>
  <si>
    <t>PARTIC.</t>
  </si>
  <si>
    <t>SIS</t>
  </si>
  <si>
    <t>MAGNITUD DE LA CIRUGIA</t>
  </si>
  <si>
    <t>ADM</t>
  </si>
  <si>
    <t>MAYOR</t>
  </si>
  <si>
    <t>MEDIA</t>
  </si>
  <si>
    <t>MENOR</t>
  </si>
  <si>
    <t>TOTAL 
GENERAL</t>
  </si>
  <si>
    <t>PP</t>
  </si>
  <si>
    <t>PART</t>
  </si>
  <si>
    <t xml:space="preserve"> CAMIRI</t>
  </si>
  <si>
    <t xml:space="preserve"> COCHABAMBA</t>
  </si>
  <si>
    <t xml:space="preserve"> GUARACACHI</t>
  </si>
  <si>
    <t xml:space="preserve"> GUAYARAMERIN</t>
  </si>
  <si>
    <t xml:space="preserve"> LA PAZ</t>
  </si>
  <si>
    <t xml:space="preserve"> ORURO</t>
  </si>
  <si>
    <t xml:space="preserve"> RIBERALTA</t>
  </si>
  <si>
    <t xml:space="preserve"> SANTA CRUZ</t>
  </si>
  <si>
    <t xml:space="preserve"> SUCRE</t>
  </si>
  <si>
    <t xml:space="preserve"> VILLAMONTES</t>
  </si>
  <si>
    <t xml:space="preserve"> YACUIBA</t>
  </si>
  <si>
    <t>EMERGENCIAS</t>
  </si>
  <si>
    <t>COVID-19</t>
  </si>
  <si>
    <t>MEDICINA LABORAL</t>
  </si>
  <si>
    <t>CLINICO INFLUENZA</t>
  </si>
  <si>
    <t>Total</t>
  </si>
  <si>
    <t>Total EMERGENCIAS</t>
  </si>
  <si>
    <t>DIAS BAJA</t>
  </si>
  <si>
    <t>CERTIFICADOS INCAPACIDAD TEMPORAL</t>
  </si>
  <si>
    <t>BAJA MAYOR A 3 DIAS</t>
  </si>
  <si>
    <t>BAJA MENOR O IGUAL A 3 DIAS</t>
  </si>
  <si>
    <t>MOVIMIENTO HOSPITALARIO POR SERVICIOS Y CATEGORIA DE PACIENTES - ADMINISTRACION SANTA CRUZ HOSPITAL CENTRAL GESTION 2024</t>
  </si>
  <si>
    <t>MOVIMIENTO HOSPITALARIO POR SERVICIOS Y CATEGORIA DE PACIENTES - ADMINISTRACION SANTA CRUZ, HOSPITAL GUARACACHI GESTION 2024</t>
  </si>
  <si>
    <t>MOVIMIENTO HOSPITALARIO POR SERVICIOS Y CATEGORIA DE PACIENTES - ADMINISTRACION LA PAZ, HOSPITAL OBRAJES GESTION 2024</t>
  </si>
  <si>
    <t>MOVIMIENTO HOSPITALARIO POR SERVICIOS Y CATEGORIA DE PACIENTES - ADMINISTRACION COCHABAMBA, HOSPITAL ELIZABETH SETTON GESTION 2024</t>
  </si>
  <si>
    <t>MOVIMIENTO HOSPITALARIO POR SERVICIOS Y CATEGORIA DE PACIENTES - ADMINISTRACION REGIONAL CAMIRI, HOSPITAL PETROLERO GESTION 2024</t>
  </si>
  <si>
    <t>MOVIMIENTO HOSPITALARIO POR SERVICIOS Y CATEGORIA DE PACIENTES - ADMINISTRACION REGIONAL SUCRE, CENTRO MEDICO SUCRE GESTION 2024</t>
  </si>
  <si>
    <t>MOVIMIENTO HOSPITALARIO POR SERVICIOS Y CATEGORIA DE PACIENTES - ADMINISTRACION ZONAL ORURO, HOSPITAL PETROLERO GESTION 2024</t>
  </si>
  <si>
    <t>MOVIMIENTO HOSPITALARIO POR SERVICIOS Y CATEGORIA DE PACIENTES - ADMINISTRACION SUB ZONAL YACUIBA, HOSPITAL CAJA PETROLERA GESTION 2024</t>
  </si>
  <si>
    <t>MOVIMIENTO HOSPITALARIO POR SERVICIOS Y CATEGORIA DE PACIENTES - ADMINISTRACION SUB ZONAL VILLAMONTES, HOSPITAL CAJA PETROLERA GESTION 2024</t>
  </si>
  <si>
    <t>MOVIMIENTO HOSPITALARIO POR SERVICIOS Y CATEGORIA DE PACIENTES - ADMINISTRACION ZONAL POTOSI GESTION 2024</t>
  </si>
  <si>
    <t>MOVIMIENTO HOSPITALARIO POR SERVICIOS Y CATEGORIA DE PACIENTES - ADMINISTRACION SANTA CRUZ, PUERTO QUIJARRO GESTION 2024</t>
  </si>
  <si>
    <t>MOVIMIENTO HOSPITALARIO POR SERVICIOS Y CATEGORIA DE PACIENTES - ADMINISTRACION SANTA CRUZ, SAN JOSE DE CHIQUITOS GESTION 2024</t>
  </si>
  <si>
    <t>MOVIMIENTO HOSPITALARIO POR SERVICIOS Y CATEGORIA DE PACIENTES - ADMINISTRACION ZONAL TRINIDAD GESTION 2024</t>
  </si>
  <si>
    <t>INTERVENCIONES QUIRURGICAS REALIZADAS POR CATEGORIA SEGÚN MAGNITUD POR ADM. DEPARTAMENTAL, REGIONAL, ZONAL, SUB ZONAL - GESTION 2024</t>
  </si>
  <si>
    <t>NUMERO DE PARTOS SEGÚN CLASE Y CATEGORIA DE PACIENTE POR ADMINISTRACION, DEPARTAMENTAL, REGIONAL, ZONAL, SUB ZONAL GESTION 2024</t>
  </si>
  <si>
    <t>PARTOS POR CATEGORIA</t>
  </si>
  <si>
    <t>CLASE PARTOS</t>
  </si>
  <si>
    <t>TOTAL POR CATEGORIA</t>
  </si>
  <si>
    <t>CONSULTAS MEDICAS REALIZADAS EN SERVICIO DE EMERGENCIAS POR ESPECIALIDAD  Y ADMINISTRACION DEPARTAMENTAL, REGIONAL, ZONAL, SUB ZONAL, GESTION 2024</t>
  </si>
  <si>
    <t>Nº</t>
  </si>
  <si>
    <t xml:space="preserve">CIE 1O </t>
  </si>
  <si>
    <t>DIAGNOSTICO</t>
  </si>
  <si>
    <t>CONSULTA</t>
  </si>
  <si>
    <t>F</t>
  </si>
  <si>
    <t>N</t>
  </si>
  <si>
    <t>R</t>
  </si>
  <si>
    <t>I10</t>
  </si>
  <si>
    <t>HIPERTENSION ESENCIAL (PRIMARIA)</t>
  </si>
  <si>
    <t>E11</t>
  </si>
  <si>
    <t>DIABETES MELLITUS NO INSULINODEPENDIENTE</t>
  </si>
  <si>
    <t>M545</t>
  </si>
  <si>
    <t>LUMBAGO NO ESPECIFICADO</t>
  </si>
  <si>
    <t>E10</t>
  </si>
  <si>
    <t>DIABETES MELLITUS INSULINODEPENDIENTE</t>
  </si>
  <si>
    <t>M190</t>
  </si>
  <si>
    <t>ARTROSIS PRIMARIA DE OTRAS ARTICULACIONES</t>
  </si>
  <si>
    <t>N40</t>
  </si>
  <si>
    <t>HIPERPLASIA DE LA PROSTATA</t>
  </si>
  <si>
    <t>M05</t>
  </si>
  <si>
    <t>ARTRITIS REUMATOIDE SEROPOSITIVA</t>
  </si>
  <si>
    <t>J45</t>
  </si>
  <si>
    <t>ASMA</t>
  </si>
  <si>
    <t>I43</t>
  </si>
  <si>
    <t>CARDIOMIOPATIA EN ENFERMEDADES CLASIFICADAS EN OTRA PARTE</t>
  </si>
  <si>
    <t>E66</t>
  </si>
  <si>
    <t>OBESIDAD</t>
  </si>
  <si>
    <t xml:space="preserve"> </t>
  </si>
  <si>
    <t xml:space="preserve">Otras causas </t>
  </si>
  <si>
    <t>Fuente: Informes Administraciones CPS 2024</t>
  </si>
  <si>
    <t>CAJA PETROLERA DE SALUD 10 PRINCIPALES CAUSAS DE MORBILIDAD CONSULTA EXTERNA DE ENFERMEDADES NO TRANSMISIBLES GESTION:     2024</t>
  </si>
  <si>
    <t>CAJA PETROLERA DE SALUD                                                                                                                                                                                                                                                                                                                                                                                                                                                                                                                   10 PRINCIPALES CAUSAS DE MORBILIDAD CONSULTA EXTERNA DE ENFERMEDADES TRANSMISIBLES                                                                                                                                                                                                                                                                                                                                                 GESTION:     2024</t>
  </si>
  <si>
    <t>J02</t>
  </si>
  <si>
    <t>FARINGITIS AGUDA</t>
  </si>
  <si>
    <t>J00</t>
  </si>
  <si>
    <t>RINOFARINGITIS AGUDA [RESFRIADO COMUN]</t>
  </si>
  <si>
    <t>J20</t>
  </si>
  <si>
    <t>BRONQUITIS AGUDA</t>
  </si>
  <si>
    <t>j03</t>
  </si>
  <si>
    <t>AMIGDALITIS AGUDA</t>
  </si>
  <si>
    <t>A09</t>
  </si>
  <si>
    <t>DIARREA Y GASTROENTERITIS DE PRESUNTO ORIGEN INFECCIOSO</t>
  </si>
  <si>
    <t>N390</t>
  </si>
  <si>
    <t>INFECCION DE VIAS URINARIAS SITIO NO ESPECIFICADO</t>
  </si>
  <si>
    <t>H10</t>
  </si>
  <si>
    <t>CONJUNTIVITIS</t>
  </si>
  <si>
    <t>N771</t>
  </si>
  <si>
    <t>VAGINITIS, VULVITIS Y VULVOVAGINITIS EN ENFERMEDADES INFECCIOSAS Y PARASITARIAS CLASIFICADAS EN OTRA PARTE</t>
  </si>
  <si>
    <t>J040</t>
  </si>
  <si>
    <t>LARINGITIS AGUDA</t>
  </si>
  <si>
    <t>B82</t>
  </si>
  <si>
    <t>PARASITOSIS INTESTINAL</t>
  </si>
  <si>
    <t xml:space="preserve">POLICONSULTORIO CENTRAL </t>
  </si>
  <si>
    <t>CONSULTAS MEDICAS REALIZADAS POR ESPECIALIDADES EN CONSULTA EXTERNA</t>
  </si>
  <si>
    <t>CONSULTAS MEDICAS OFERTADAS Y REALIZADAS EN CONSULTA EXTERNA SEGÚN TIPO DE CONSULTA POR ADM. DEPARTAMENTALES, AGENCIAS, ZONAS Y SUB ZONAS - CAJA PETROELRA DE SALUD GESTION 2024</t>
  </si>
  <si>
    <t>CONSULTAS MEDICAS OTORGADAS EN CONSULTA EXTERNA SEGÚN CATEGORIA DE PACIENTE - CAJA PETROLERA DE SALUD GESTION 2024</t>
  </si>
  <si>
    <t xml:space="preserve"> COBIJA</t>
  </si>
  <si>
    <t>CAJA PETROLERA DE SALUD                                                                                                                                                                                                                                                                                                                                                                                                                                                                                                  10 PRINCIPALES CAUSAS DE MORTALIDAD HOSPITALARIA                                                                                                                                                                                                                                                                                                                                                                                                                                                   GESTION:    2024</t>
  </si>
  <si>
    <t>GRUPO ETAREO</t>
  </si>
  <si>
    <t>&lt; 6 Meses</t>
  </si>
  <si>
    <t>6 meses a menor de 1 año</t>
  </si>
  <si>
    <t xml:space="preserve"> 1-4</t>
  </si>
  <si>
    <t xml:space="preserve"> 5-9</t>
  </si>
  <si>
    <t xml:space="preserve"> 10-14</t>
  </si>
  <si>
    <t>15-19</t>
  </si>
  <si>
    <t>20-39</t>
  </si>
  <si>
    <t>40-49</t>
  </si>
  <si>
    <t>50-59</t>
  </si>
  <si>
    <t>60+</t>
  </si>
  <si>
    <t>R57</t>
  </si>
  <si>
    <t>Choque, no clasificado en otra parte</t>
  </si>
  <si>
    <t>A41</t>
  </si>
  <si>
    <t>Otras Septicemias</t>
  </si>
  <si>
    <t>A 419</t>
  </si>
  <si>
    <t>Septicemia no especificada</t>
  </si>
  <si>
    <t>J 960</t>
  </si>
  <si>
    <t>Insuficiencia Repiratoria Aguda</t>
  </si>
  <si>
    <t>R 570</t>
  </si>
  <si>
    <t>Choque Cardiogenico</t>
  </si>
  <si>
    <t>J18</t>
  </si>
  <si>
    <t>Influenza (Gripe) Y Neumonia</t>
  </si>
  <si>
    <t>J 96</t>
  </si>
  <si>
    <t>Insuficiencia Renal Cronica, no especificada</t>
  </si>
  <si>
    <t>J96</t>
  </si>
  <si>
    <t>Iinsuf. Respiratoria Aguda</t>
  </si>
  <si>
    <t>I64</t>
  </si>
  <si>
    <t>Accidente Cerebro Vascular</t>
  </si>
  <si>
    <t>R571</t>
  </si>
  <si>
    <t>Choque Hipovolemico</t>
  </si>
  <si>
    <t>OTRAS CAUSAS</t>
  </si>
  <si>
    <t>CAJA PETROLERA DE SALUD                                                                                                                                                                                                                                                                                                                                                                                                                                                                                           EXAMENES DE ECOGRAFIA POR 100 CONSULTAS                                                                                                                                                                                                                                                                                                                                                                                                                                                                                                                                                                                                                                                                                                                                                                                                GESTION:     2024</t>
  </si>
  <si>
    <t>NUMERO DE EXAMENES DE ECOGRAFIA</t>
  </si>
  <si>
    <t>TOTAL DE CONSULTAS REALIZADAS</t>
  </si>
  <si>
    <t>15.26</t>
  </si>
  <si>
    <t xml:space="preserve"> 9.24</t>
  </si>
  <si>
    <t>36.16</t>
  </si>
  <si>
    <t>6.43</t>
  </si>
  <si>
    <t>1.8</t>
  </si>
  <si>
    <t>3.68</t>
  </si>
  <si>
    <t>45.3</t>
  </si>
  <si>
    <t>CAJA PETROLERA DE SALUD                                                                                                                                                                                                                                                                                                                                                                                                                                                                                       EXAMENES DE RX  POR 100 CONSULTAS                                                                                                                                                                                                                                                                                                            GESTION:    2024</t>
  </si>
  <si>
    <t xml:space="preserve">NUMERO DE EXAMENES DE RX  </t>
  </si>
  <si>
    <t>CAJA PETROLERA DE SALUD                                                                                                                                                                                                                                                                                                                                                                                                                                                                                          EXAMENES DE LABORATORIO  POR 100 CONSULTAS                                                                                                                                                                                                                                                                                                                                                                                                                                                                              GESTION:     2024</t>
  </si>
  <si>
    <t xml:space="preserve">NUMERO DE EXAMENES DE LABORATORIO          </t>
  </si>
  <si>
    <t>25.7</t>
  </si>
  <si>
    <t>728.64</t>
  </si>
  <si>
    <t>622.90</t>
  </si>
  <si>
    <t xml:space="preserve">Fuente: Informes Administraciones CPS </t>
  </si>
  <si>
    <t>Fuente: Datos Administraciones Desconcentradas CE y EMERGENCIAS</t>
  </si>
  <si>
    <t>x</t>
  </si>
  <si>
    <t>TC</t>
  </si>
  <si>
    <t>MT</t>
  </si>
  <si>
    <t>ALERGOLOGO</t>
  </si>
  <si>
    <t>ANATOMO-PATOLOGO</t>
  </si>
  <si>
    <t>ANESTESIOLOGO</t>
  </si>
  <si>
    <t>ANESTESIOLOGO-PEDIATRA</t>
  </si>
  <si>
    <t>AUDITOR MEDICO</t>
  </si>
  <si>
    <t>CARDIOLOGO</t>
  </si>
  <si>
    <t>CIRUJANO CARDIOTORACICO</t>
  </si>
  <si>
    <t>CIRUJANO CARDIOVASCULAR</t>
  </si>
  <si>
    <t>CIRUJANO COLOPROCTOLOGO</t>
  </si>
  <si>
    <t>CIRUJANO DE TORAX</t>
  </si>
  <si>
    <t>CIRUJANO GENERAL</t>
  </si>
  <si>
    <t>CIRUJANO MAXILO FACIAL</t>
  </si>
  <si>
    <t>CIRUJANO ONCOLOGO</t>
  </si>
  <si>
    <t>CIRUJANO PEDIATRA</t>
  </si>
  <si>
    <t>CIRUJANO RECONSTRUCTOR</t>
  </si>
  <si>
    <t>CIRUJANO TORAXICO</t>
  </si>
  <si>
    <t>CIRUJANO VASCULAR (ANGIOLOGO)</t>
  </si>
  <si>
    <t>DERMATOLOGO</t>
  </si>
  <si>
    <t>DIETISTA-NUTRICIONISTA</t>
  </si>
  <si>
    <t>ENDOCRINOLOGO</t>
  </si>
  <si>
    <t>FISICO</t>
  </si>
  <si>
    <t>FISIOTERAPEUTA</t>
  </si>
  <si>
    <t>FONOAUDIOLOGA</t>
  </si>
  <si>
    <t>GASTROENTEROLOGO</t>
  </si>
  <si>
    <t>GERIATRA</t>
  </si>
  <si>
    <t>GINECOLOGO ONCOLOGO</t>
  </si>
  <si>
    <t>GINECO-OBSTETRA</t>
  </si>
  <si>
    <t>HEMATOLOGO</t>
  </si>
  <si>
    <t>MEDICO DE EMERGENCIA</t>
  </si>
  <si>
    <t>MEDICO DEL TRABAJO</t>
  </si>
  <si>
    <t>MEDICO DIABETOLOGO</t>
  </si>
  <si>
    <t>MEDICO ECOGRAFISTA</t>
  </si>
  <si>
    <t>MEDICO EPIDEMIOLOGO</t>
  </si>
  <si>
    <t>MEDICO FAMILIAR</t>
  </si>
  <si>
    <t>MEDICO FISIATRA</t>
  </si>
  <si>
    <t>MEDICO GENERAL</t>
  </si>
  <si>
    <t>MEDICO HEMODINAMISTA</t>
  </si>
  <si>
    <t>MEDICO IMAGENOLOGO</t>
  </si>
  <si>
    <t>MEDICO INTENSIVISTA</t>
  </si>
  <si>
    <t>MEDICO INTENSIVISTA PEDIATRA</t>
  </si>
  <si>
    <t>MEDICO INTERNISTA</t>
  </si>
  <si>
    <t>MEDICO NUCLEAR</t>
  </si>
  <si>
    <t>MEDICO PLANIFICADOR</t>
  </si>
  <si>
    <t>MEDICO RADIOTERAPEUTA</t>
  </si>
  <si>
    <t>MEDICO SALUBRISTA</t>
  </si>
  <si>
    <t>NEFROLOGO</t>
  </si>
  <si>
    <t>NEFROLOGO PEDIATRIA</t>
  </si>
  <si>
    <t>NEUMOLOGO</t>
  </si>
  <si>
    <t>NEUROCIRUJANO</t>
  </si>
  <si>
    <t>NEUROLOGO</t>
  </si>
  <si>
    <t>ODONTOLOGO</t>
  </si>
  <si>
    <t>ODONTOPEDIATRA</t>
  </si>
  <si>
    <t>OFTALMOLOGO</t>
  </si>
  <si>
    <t>ONCOLOGO CLINICO</t>
  </si>
  <si>
    <t>OTORRINOLARINGOLOGO</t>
  </si>
  <si>
    <t>PEDIATRA</t>
  </si>
  <si>
    <t>PEDIATRA CARDIOLOGO</t>
  </si>
  <si>
    <t>PEDIATRA INTENSIVISTA</t>
  </si>
  <si>
    <t>PEDIATRA NEONATOLOGO</t>
  </si>
  <si>
    <t>PEDIATRA NEUROLOGO</t>
  </si>
  <si>
    <t>PEDIATRA ONCOLOGO</t>
  </si>
  <si>
    <t>PEDIATRA-NEONATOLOGO</t>
  </si>
  <si>
    <t>PROCTOLOGO</t>
  </si>
  <si>
    <t>PSICOLOGA</t>
  </si>
  <si>
    <t>PSIQUIATRA</t>
  </si>
  <si>
    <t>REUMATOLOGO</t>
  </si>
  <si>
    <t>TRAUMATOLOGO</t>
  </si>
  <si>
    <t>TRAUMATOLOGO PEDIATRA</t>
  </si>
  <si>
    <t>UROLOGO</t>
  </si>
  <si>
    <t>CIRUGIA PLASTICA</t>
  </si>
  <si>
    <t>CIRG. ONCOLOGICA</t>
  </si>
  <si>
    <t>ONCOLOGIA/PED</t>
  </si>
  <si>
    <t>CIRUGIA. GRAL</t>
  </si>
  <si>
    <t>CIRG. MAXILOFACIAL</t>
  </si>
  <si>
    <t>EMERGENCIA</t>
  </si>
  <si>
    <t>IMAGENOLOGIA</t>
  </si>
  <si>
    <t>GINECOLOGIA ONCOLOGICA</t>
  </si>
  <si>
    <t xml:space="preserve">CIRUGIA LAPARASCOPICA </t>
  </si>
  <si>
    <t>CIRUJANO CUELLO CARA</t>
  </si>
  <si>
    <t>COLOPROCTOLOGO</t>
  </si>
  <si>
    <t>NEUROPEDIATRIA</t>
  </si>
  <si>
    <t>CIRUJANO EMERGENCIAS</t>
  </si>
  <si>
    <t>PP MAYOR</t>
  </si>
  <si>
    <t>PART MAYOR</t>
  </si>
  <si>
    <t>SIS MAYOR</t>
  </si>
  <si>
    <t>PP MEDIA</t>
  </si>
  <si>
    <t>PART MEDIA</t>
  </si>
  <si>
    <t>SIS MEDIA</t>
  </si>
  <si>
    <t>PP MENOR</t>
  </si>
  <si>
    <t>PART MENOR</t>
  </si>
  <si>
    <t>SIS MENOR</t>
  </si>
  <si>
    <t>Suma de PP</t>
  </si>
  <si>
    <t>Valores</t>
  </si>
  <si>
    <t>Total Suma de PP</t>
  </si>
  <si>
    <t>Total Suma de PART</t>
  </si>
  <si>
    <t>Suma de PART</t>
  </si>
  <si>
    <t>Total Suma de SIS</t>
  </si>
  <si>
    <t>Suma de SIS</t>
  </si>
  <si>
    <t>ESPECIALIDAD QUIRURGICA</t>
  </si>
  <si>
    <t>CPS</t>
  </si>
  <si>
    <t>TOTAL CPS</t>
  </si>
  <si>
    <t>TOTAL PART</t>
  </si>
  <si>
    <t>TOTAL SIS</t>
  </si>
  <si>
    <t>CLASIFICACION DE OPERACIONES POR ESPECIALIDAD, CATEGORIA Y ADM. DEPARTAMENTAL, REGIONAL,ZONAL Y SUB ZONAL - GESTION 2024</t>
  </si>
  <si>
    <t>VIVOS</t>
  </si>
  <si>
    <t>MUERTOS</t>
  </si>
  <si>
    <t>TOTAL NACIMIENTOS</t>
  </si>
  <si>
    <t>CODIGO</t>
  </si>
  <si>
    <t>UNIDAD</t>
  </si>
  <si>
    <t>C-09-02</t>
  </si>
  <si>
    <t>LOSARTAN</t>
  </si>
  <si>
    <t>COMPRIMIDO</t>
  </si>
  <si>
    <t>50 MG.</t>
  </si>
  <si>
    <t>A-10-04</t>
  </si>
  <si>
    <t>METFORMINA</t>
  </si>
  <si>
    <t>850 MG.</t>
  </si>
  <si>
    <t>M-01-05</t>
  </si>
  <si>
    <t>IBUPROFENO</t>
  </si>
  <si>
    <t>400 MG.</t>
  </si>
  <si>
    <t>A-02-02</t>
  </si>
  <si>
    <t>OMEPRAZOL</t>
  </si>
  <si>
    <t>CAPSULA</t>
  </si>
  <si>
    <t>20 MG.</t>
  </si>
  <si>
    <t>N-02-08</t>
  </si>
  <si>
    <t>PARACETAMOL(ACETAMINOFENO)</t>
  </si>
  <si>
    <t>500 MG.</t>
  </si>
  <si>
    <t>B-01-01</t>
  </si>
  <si>
    <t>ACIDO ACETIL SALICILICO</t>
  </si>
  <si>
    <t>100 MG</t>
  </si>
  <si>
    <t>A-11-06</t>
  </si>
  <si>
    <t>COMPLEJO B</t>
  </si>
  <si>
    <t>S/G CE</t>
  </si>
  <si>
    <t>R-05-01</t>
  </si>
  <si>
    <t>ANTIGRIPAL</t>
  </si>
  <si>
    <t>S/G DISP</t>
  </si>
  <si>
    <t>N-03-20</t>
  </si>
  <si>
    <t>PREGABALINA</t>
  </si>
  <si>
    <t>CAPSULAS/TABLETAS</t>
  </si>
  <si>
    <t>75 MG</t>
  </si>
  <si>
    <t>C-10-05</t>
  </si>
  <si>
    <t>ATORVASTATINA</t>
  </si>
  <si>
    <t>20 MG</t>
  </si>
  <si>
    <t>C-07-05</t>
  </si>
  <si>
    <t>CARVEDILOL</t>
  </si>
  <si>
    <t>12.5 MG</t>
  </si>
  <si>
    <t>R-06-07</t>
  </si>
  <si>
    <t>CETIRIZINA</t>
  </si>
  <si>
    <t>10MG</t>
  </si>
  <si>
    <t>A-10-01</t>
  </si>
  <si>
    <t>GLIBENCLAMIDA</t>
  </si>
  <si>
    <t>5 MG.</t>
  </si>
  <si>
    <t>H-03-01</t>
  </si>
  <si>
    <t>LEVOTIROXINA</t>
  </si>
  <si>
    <t>0,1 MG</t>
  </si>
  <si>
    <t>A-12-02</t>
  </si>
  <si>
    <t>CALCIO + VITAMINA D3</t>
  </si>
  <si>
    <t>M-01-02</t>
  </si>
  <si>
    <t>DICLOFENACO SODICO</t>
  </si>
  <si>
    <t>A-11-09</t>
  </si>
  <si>
    <t>MULTIVITAMINAS</t>
  </si>
  <si>
    <t>C-08-07</t>
  </si>
  <si>
    <t>AMLODIPINA</t>
  </si>
  <si>
    <t>C-10-02</t>
  </si>
  <si>
    <t>GENFIBROZILO</t>
  </si>
  <si>
    <t>600 MG</t>
  </si>
  <si>
    <t>C-08-02</t>
  </si>
  <si>
    <t>NIMODIPINA</t>
  </si>
  <si>
    <t>30 MG.</t>
  </si>
  <si>
    <t>B-03-01</t>
  </si>
  <si>
    <t>ACIDO FOLICO</t>
  </si>
  <si>
    <t>B-05-01</t>
  </si>
  <si>
    <t>AGUA DESTILADA</t>
  </si>
  <si>
    <t>AMPOLLA</t>
  </si>
  <si>
    <t>5 ML.</t>
  </si>
  <si>
    <t>N-05-01</t>
  </si>
  <si>
    <t>ALPRAZOLAM</t>
  </si>
  <si>
    <t>0.5 MG.</t>
  </si>
  <si>
    <t>H-02-04</t>
  </si>
  <si>
    <t>DEXAMETASONA</t>
  </si>
  <si>
    <t>4 MG/ML</t>
  </si>
  <si>
    <t>A-02-03</t>
  </si>
  <si>
    <t>RANITIDINA</t>
  </si>
  <si>
    <t>150 MG.</t>
  </si>
  <si>
    <t>J-01-27</t>
  </si>
  <si>
    <t>CIPROFLOXACINA</t>
  </si>
  <si>
    <t>H-02-08</t>
  </si>
  <si>
    <t>PREDNISONA</t>
  </si>
  <si>
    <t>5 MG</t>
  </si>
  <si>
    <t>J-01-05</t>
  </si>
  <si>
    <t>AMOXICILINA</t>
  </si>
  <si>
    <t>1 G.</t>
  </si>
  <si>
    <t>B-03-08</t>
  </si>
  <si>
    <t>SULFATO FERROSO+AC. FOL+VIT. C</t>
  </si>
  <si>
    <t>200MG+0,5MG+150MG</t>
  </si>
  <si>
    <t>A-03-06</t>
  </si>
  <si>
    <t>DOMPERIDONA</t>
  </si>
  <si>
    <t>10 MG</t>
  </si>
  <si>
    <t>J-01-09</t>
  </si>
  <si>
    <t>AMOXICILINA+INHIBIDOR BETALACTA</t>
  </si>
  <si>
    <t>500/125MG</t>
  </si>
  <si>
    <t>N-03-04</t>
  </si>
  <si>
    <t>CARBAMAZEPINA</t>
  </si>
  <si>
    <t>200 MG.</t>
  </si>
  <si>
    <t>C-03-07</t>
  </si>
  <si>
    <t>HIDROCLOROTIAZIDA + AMILORIDA</t>
  </si>
  <si>
    <t>50 MG/5MG</t>
  </si>
  <si>
    <t>N-02-05</t>
  </si>
  <si>
    <t>METAMIZOL SODICO (DIPIRONA)</t>
  </si>
  <si>
    <t>1 G</t>
  </si>
  <si>
    <t>M-01-11</t>
  </si>
  <si>
    <t>MELOXICAM</t>
  </si>
  <si>
    <t>15 MG</t>
  </si>
  <si>
    <t>A-03-13</t>
  </si>
  <si>
    <t>SIMETICONA</t>
  </si>
  <si>
    <t>N-06-04</t>
  </si>
  <si>
    <t>FLUOXETINA</t>
  </si>
  <si>
    <t>N-03-03</t>
  </si>
  <si>
    <t>ACIDO VALPROICO</t>
  </si>
  <si>
    <t>500 MG</t>
  </si>
  <si>
    <t>A-09-01</t>
  </si>
  <si>
    <t>ENCIMAS PANCREATICAS</t>
  </si>
  <si>
    <t>170 MG</t>
  </si>
  <si>
    <t>N-03-06</t>
  </si>
  <si>
    <t>CLONAZEPAN</t>
  </si>
  <si>
    <t>2 MG</t>
  </si>
  <si>
    <t>A-03-02</t>
  </si>
  <si>
    <t>BUTILBROMURO DE HIOSCINA</t>
  </si>
  <si>
    <t>10 MG.</t>
  </si>
  <si>
    <t>R-06-01</t>
  </si>
  <si>
    <t>CLORFENIRAMINA</t>
  </si>
  <si>
    <t>4 MG.</t>
  </si>
  <si>
    <t>N-03-08</t>
  </si>
  <si>
    <t>FENITOINA</t>
  </si>
  <si>
    <t>100 MG.</t>
  </si>
  <si>
    <t>N-02-15</t>
  </si>
  <si>
    <t>TRAMADOL</t>
  </si>
  <si>
    <t>50 MG</t>
  </si>
  <si>
    <t>M-01-03</t>
  </si>
  <si>
    <t>75 MG.</t>
  </si>
  <si>
    <t>A-12-01</t>
  </si>
  <si>
    <t>CALCIO (CARBONATO CITRATO)</t>
  </si>
  <si>
    <t>N-06-01</t>
  </si>
  <si>
    <t>AMITRIPTILINA</t>
  </si>
  <si>
    <t>25 MG</t>
  </si>
  <si>
    <t>H-02-09</t>
  </si>
  <si>
    <t>C-03-06</t>
  </si>
  <si>
    <t>HIDROCLOROTIAZIDA</t>
  </si>
  <si>
    <t>C-09-01</t>
  </si>
  <si>
    <t>ENALAPRIL MALEATO</t>
  </si>
  <si>
    <t>C-10-01</t>
  </si>
  <si>
    <t>J-01-06</t>
  </si>
  <si>
    <t>J-01-29</t>
  </si>
  <si>
    <t>CLARITROMICINA</t>
  </si>
  <si>
    <t>C-03-04</t>
  </si>
  <si>
    <t>FUROSEMIDA</t>
  </si>
  <si>
    <t>40 MG.</t>
  </si>
  <si>
    <t>N-04-02</t>
  </si>
  <si>
    <t>LEVODOPA+CARBIDOPA</t>
  </si>
  <si>
    <t>250 MG+25 MG</t>
  </si>
  <si>
    <t>A-11-07</t>
  </si>
  <si>
    <t>B-05-23</t>
  </si>
  <si>
    <t>SOLUCION FISIOLOGICA</t>
  </si>
  <si>
    <t>FRASCO</t>
  </si>
  <si>
    <t>0.9% (1000ML)</t>
  </si>
  <si>
    <t>A-12-06</t>
  </si>
  <si>
    <t>ZINC</t>
  </si>
  <si>
    <t>20MG</t>
  </si>
  <si>
    <t>B-03-05</t>
  </si>
  <si>
    <t>MICRONUTRIENTES ( CHISPITAS NUTRICIONALES )</t>
  </si>
  <si>
    <t>SOBRE</t>
  </si>
  <si>
    <t>P-01-09</t>
  </si>
  <si>
    <t>METRONIDAZOL</t>
  </si>
  <si>
    <t>L-01-26</t>
  </si>
  <si>
    <t>METOTREXATO</t>
  </si>
  <si>
    <t>2.5 MG.</t>
  </si>
  <si>
    <t>B-01-06</t>
  </si>
  <si>
    <t>CLOPIDOGREL</t>
  </si>
  <si>
    <t>75MG</t>
  </si>
  <si>
    <t>J-01-37</t>
  </si>
  <si>
    <t>COTRIMOXAZOL(SULFAMETOXAZOL</t>
  </si>
  <si>
    <t>800+160MG</t>
  </si>
  <si>
    <t>A-11-19</t>
  </si>
  <si>
    <t>VITAMINA E (TOCOFEROL)</t>
  </si>
  <si>
    <t>1,000 UI</t>
  </si>
  <si>
    <t>M-01-09</t>
  </si>
  <si>
    <t>KETOROLACO</t>
  </si>
  <si>
    <t>30 MG/ML</t>
  </si>
  <si>
    <t>L-04-07</t>
  </si>
  <si>
    <t>MICOFELANATO DE MOFETILO</t>
  </si>
  <si>
    <t>B-01-05</t>
  </si>
  <si>
    <t>WARFARINA</t>
  </si>
  <si>
    <t>A-03-07</t>
  </si>
  <si>
    <t>METOCLOPRAMIDA</t>
  </si>
  <si>
    <t>J-01-23</t>
  </si>
  <si>
    <t>CEFRADINA</t>
  </si>
  <si>
    <t>M-01-07</t>
  </si>
  <si>
    <t>INDOMETACINA</t>
  </si>
  <si>
    <t>SUPOSITORIO</t>
  </si>
  <si>
    <t>C-03-02</t>
  </si>
  <si>
    <t>ESPIRINOLACTONA</t>
  </si>
  <si>
    <t>C-01-02</t>
  </si>
  <si>
    <t>AMIODARONA CLORHIDRATO</t>
  </si>
  <si>
    <t>A-03-08</t>
  </si>
  <si>
    <t>10 MG/ 2 ML</t>
  </si>
  <si>
    <t>J-01-41</t>
  </si>
  <si>
    <t>DICLOXACILINA SODICA</t>
  </si>
  <si>
    <t>500 MG%</t>
  </si>
  <si>
    <t>J-01-13</t>
  </si>
  <si>
    <t>AZITROMICINA</t>
  </si>
  <si>
    <t>C-07-04</t>
  </si>
  <si>
    <t>6.25 MG</t>
  </si>
  <si>
    <t>N-02-03</t>
  </si>
  <si>
    <t>ERGOTAMINA CAFEINA</t>
  </si>
  <si>
    <t>1 MG+100 MG</t>
  </si>
  <si>
    <t>A-02-04</t>
  </si>
  <si>
    <t>M-04-01</t>
  </si>
  <si>
    <t>ALOPURINOL</t>
  </si>
  <si>
    <t>300 MG.</t>
  </si>
  <si>
    <t>M-01-01</t>
  </si>
  <si>
    <t>DICLOFENACO</t>
  </si>
  <si>
    <t>TUBO</t>
  </si>
  <si>
    <t>M-01-04</t>
  </si>
  <si>
    <t>100 MG/5ML</t>
  </si>
  <si>
    <t>N-07-01</t>
  </si>
  <si>
    <t>DIMENHIDRINATO</t>
  </si>
  <si>
    <t>J-01-58</t>
  </si>
  <si>
    <t>CEFIXIMA</t>
  </si>
  <si>
    <t>400MG</t>
  </si>
  <si>
    <t>B-05-22</t>
  </si>
  <si>
    <t>0.9% (500 ML</t>
  </si>
  <si>
    <t>R-05-03</t>
  </si>
  <si>
    <t>DEXTROMETORFANO BROMOHIDRATO</t>
  </si>
  <si>
    <t>10 MG/5ML</t>
  </si>
  <si>
    <t>J-01-51</t>
  </si>
  <si>
    <t>NITROFURANTOINA</t>
  </si>
  <si>
    <t>G-01-04</t>
  </si>
  <si>
    <t>OVULO</t>
  </si>
  <si>
    <t>D-02-03</t>
  </si>
  <si>
    <t>UNGUENTO DERMICO EUCALIPTO MENTOL</t>
  </si>
  <si>
    <t>A-11-05</t>
  </si>
  <si>
    <t>VITAMINA D3 (COLECALCIFEROL)</t>
  </si>
  <si>
    <t>0,25 MCG</t>
  </si>
  <si>
    <t>M-04-02</t>
  </si>
  <si>
    <t>COLCHICINA</t>
  </si>
  <si>
    <t>A-02-05</t>
  </si>
  <si>
    <t>40MG/ML</t>
  </si>
  <si>
    <t>J-01-66</t>
  </si>
  <si>
    <t>LEVOFLOXACINA</t>
  </si>
  <si>
    <t>G-01-02</t>
  </si>
  <si>
    <t>CLOTRIMAZOL</t>
  </si>
  <si>
    <t>J-01-22</t>
  </si>
  <si>
    <t>CEFOTAXIMA</t>
  </si>
  <si>
    <t>INYECTABLE</t>
  </si>
  <si>
    <t>J-01-26</t>
  </si>
  <si>
    <t>CEFTRIAXONA</t>
  </si>
  <si>
    <t>C-07-01</t>
  </si>
  <si>
    <t>ATENOLOL</t>
  </si>
  <si>
    <t>L-04-01</t>
  </si>
  <si>
    <t>AZATIOPRINA</t>
  </si>
  <si>
    <t>N-02-05b</t>
  </si>
  <si>
    <t>AMPOLLA GRANDE 4ML</t>
  </si>
  <si>
    <t>L-04-12</t>
  </si>
  <si>
    <t>LEFLUNAMIDA</t>
  </si>
  <si>
    <t>P-01-27</t>
  </si>
  <si>
    <t>HIDROXICLOROQUINA SULFATO</t>
  </si>
  <si>
    <t>C-02-08</t>
  </si>
  <si>
    <t>SILDENAFIL</t>
  </si>
  <si>
    <t>A-11-02</t>
  </si>
  <si>
    <t>ACIDO ASCORBICO(VITAMINA C)</t>
  </si>
  <si>
    <t>500MG/ML</t>
  </si>
  <si>
    <t>N-06-08</t>
  </si>
  <si>
    <t>DULOXETINA</t>
  </si>
  <si>
    <t>30 MG</t>
  </si>
  <si>
    <t>A-06-04</t>
  </si>
  <si>
    <t>FIBRA NATURAL (SEM.PLANTAGO OVATA)</t>
  </si>
  <si>
    <t>X-31-05</t>
  </si>
  <si>
    <t>EQUIPO DE VENOCLISIS</t>
  </si>
  <si>
    <t>PIEZA</t>
  </si>
  <si>
    <t>(en blanco)</t>
  </si>
  <si>
    <t>B-03-06</t>
  </si>
  <si>
    <t>SULFATO FERROSO</t>
  </si>
  <si>
    <t>200 MG</t>
  </si>
  <si>
    <t>L-04-10</t>
  </si>
  <si>
    <t>TACROLIMUS</t>
  </si>
  <si>
    <t>1 MG</t>
  </si>
  <si>
    <t>J-02-08</t>
  </si>
  <si>
    <t>FLUCONAZOL</t>
  </si>
  <si>
    <t>150 MG</t>
  </si>
  <si>
    <t>A-07-06</t>
  </si>
  <si>
    <t>SALES DE REHIDRATACION ORAL (B OSM)</t>
  </si>
  <si>
    <t>C-03-05</t>
  </si>
  <si>
    <t>10 MG/ML.</t>
  </si>
  <si>
    <t>J-01-44</t>
  </si>
  <si>
    <t>DOXICICLINA</t>
  </si>
  <si>
    <t>A-03-04</t>
  </si>
  <si>
    <t>20 MG/ML.</t>
  </si>
  <si>
    <t>L-02-03</t>
  </si>
  <si>
    <t>FLUTAMIDA</t>
  </si>
  <si>
    <t>250 MG.</t>
  </si>
  <si>
    <t>B-05-30</t>
  </si>
  <si>
    <t>SOLUCION RINGER LACTATO</t>
  </si>
  <si>
    <t>1000 ML.</t>
  </si>
  <si>
    <t>G-04-01</t>
  </si>
  <si>
    <t>FINASTERIDE</t>
  </si>
  <si>
    <t>A-03-10</t>
  </si>
  <si>
    <t>PROPINOXATO</t>
  </si>
  <si>
    <t>L-02-01</t>
  </si>
  <si>
    <t>ANASTRAZOL</t>
  </si>
  <si>
    <t>1 MG.</t>
  </si>
  <si>
    <t>B-05-32</t>
  </si>
  <si>
    <t>SOLUCION RINGER NORMAL</t>
  </si>
  <si>
    <t>V-03-01</t>
  </si>
  <si>
    <t>ACETIL CISTEINA</t>
  </si>
  <si>
    <t>C-07-02</t>
  </si>
  <si>
    <t>PROPANOLOL</t>
  </si>
  <si>
    <t>N-05-04</t>
  </si>
  <si>
    <t>DIAZEPAN</t>
  </si>
  <si>
    <t>J-05-43</t>
  </si>
  <si>
    <t>ACICLOVIR</t>
  </si>
  <si>
    <t>800 MG</t>
  </si>
  <si>
    <t>M-05-03</t>
  </si>
  <si>
    <t>ALENDRONATO</t>
  </si>
  <si>
    <t>70 MG.</t>
  </si>
  <si>
    <t>V-06-04</t>
  </si>
  <si>
    <t>COMPLEMENTO NUTRICIONAL CARMELO</t>
  </si>
  <si>
    <t>M-01-06</t>
  </si>
  <si>
    <t>25 MG.</t>
  </si>
  <si>
    <t>N-04-01</t>
  </si>
  <si>
    <t>BIPERIDENO CLORHIDRATO</t>
  </si>
  <si>
    <t>4 MG</t>
  </si>
  <si>
    <t>C-01-06</t>
  </si>
  <si>
    <t>DIGOXINA</t>
  </si>
  <si>
    <t>0.25 MG.</t>
  </si>
  <si>
    <t>J-01-21</t>
  </si>
  <si>
    <t>CEFAZOLINA</t>
  </si>
  <si>
    <t>P-01-07</t>
  </si>
  <si>
    <t>B-05-06</t>
  </si>
  <si>
    <t>CLORURO DE POTASIO</t>
  </si>
  <si>
    <t>J-05-04</t>
  </si>
  <si>
    <t>C-02-04</t>
  </si>
  <si>
    <t>METILDOPA (ALFAMETILDOPA)</t>
  </si>
  <si>
    <t>B-01-04</t>
  </si>
  <si>
    <t>HEPARINA SODICA</t>
  </si>
  <si>
    <t>5,000 UI/ML</t>
  </si>
  <si>
    <t>S-01-18</t>
  </si>
  <si>
    <t>LAGRIMAS ARTIFICIALES</t>
  </si>
  <si>
    <t>0.3% ó 1%</t>
  </si>
  <si>
    <t>A-02-01</t>
  </si>
  <si>
    <t>HIDROXIDO DE ALUMINIO Y MAGNESIO</t>
  </si>
  <si>
    <t>P-01-11</t>
  </si>
  <si>
    <t>NITAZOXANIDA</t>
  </si>
  <si>
    <t>J-01-28</t>
  </si>
  <si>
    <t>N-02-14</t>
  </si>
  <si>
    <t>J-01-57</t>
  </si>
  <si>
    <t>N-01-13</t>
  </si>
  <si>
    <t>PROPOFOL</t>
  </si>
  <si>
    <t>N-05-12</t>
  </si>
  <si>
    <t>RISPERIDONA</t>
  </si>
  <si>
    <t>3 MG.</t>
  </si>
  <si>
    <t>C-07-06</t>
  </si>
  <si>
    <t>BISOPROLOL</t>
  </si>
  <si>
    <t>A-07-02</t>
  </si>
  <si>
    <t>LOPERAMIDA</t>
  </si>
  <si>
    <t>2 MG.</t>
  </si>
  <si>
    <t>B-01-03</t>
  </si>
  <si>
    <t>HEPARINA DE BAJO PESO MOLECULAR</t>
  </si>
  <si>
    <t>R-03-13</t>
  </si>
  <si>
    <t>MONTELUKAST</t>
  </si>
  <si>
    <t>J-01-50</t>
  </si>
  <si>
    <t>IMIPENEN(CILASTATINA)</t>
  </si>
  <si>
    <t>500MG+500MG</t>
  </si>
  <si>
    <t>A-12-05</t>
  </si>
  <si>
    <t>A-11-17</t>
  </si>
  <si>
    <t>TIAMINA VITAMINA B1</t>
  </si>
  <si>
    <t>300 MG</t>
  </si>
  <si>
    <t>H-02-01</t>
  </si>
  <si>
    <t>BETAMETASONA FOSFATO</t>
  </si>
  <si>
    <t>B-05-14</t>
  </si>
  <si>
    <t>SOLUCION BASICA/BICAR DE SODIO</t>
  </si>
  <si>
    <t>R-06-08</t>
  </si>
  <si>
    <t>JARABE</t>
  </si>
  <si>
    <t>5 MG/5 ML</t>
  </si>
  <si>
    <t>J-01-49</t>
  </si>
  <si>
    <t>GENTAMICINA SULFATO</t>
  </si>
  <si>
    <t>80 MG.</t>
  </si>
  <si>
    <t>B-05-13</t>
  </si>
  <si>
    <t>SOLUCION ACIDA</t>
  </si>
  <si>
    <t>A-04-01</t>
  </si>
  <si>
    <t>ONDANSETRON</t>
  </si>
  <si>
    <t>8 MG.</t>
  </si>
  <si>
    <t>A-10-02</t>
  </si>
  <si>
    <t>INSULINA RECOMBINANTE HUMANA NPH</t>
  </si>
  <si>
    <t>100 UI/ML.</t>
  </si>
  <si>
    <t>N-06-05</t>
  </si>
  <si>
    <t>IMIPRAMINA CLORHIDRATO</t>
  </si>
  <si>
    <t>A-06-02</t>
  </si>
  <si>
    <t>BISACODILO</t>
  </si>
  <si>
    <t>R-06-03</t>
  </si>
  <si>
    <t>10 MG/ML</t>
  </si>
  <si>
    <t>R-03-06</t>
  </si>
  <si>
    <t>SALBUTAMOL</t>
  </si>
  <si>
    <t>0.1 MG/INH</t>
  </si>
  <si>
    <t>N-02-10</t>
  </si>
  <si>
    <t>100 MG/ML.</t>
  </si>
  <si>
    <t>C-03-03</t>
  </si>
  <si>
    <t>B-05-33</t>
  </si>
  <si>
    <t>SULFATO DE MAGNESIO</t>
  </si>
  <si>
    <t>J-01-04</t>
  </si>
  <si>
    <t>AMIKACINA</t>
  </si>
  <si>
    <t>250 MG/ML</t>
  </si>
  <si>
    <t>R-05-02</t>
  </si>
  <si>
    <t>CODEINA</t>
  </si>
  <si>
    <t>R-03-11</t>
  </si>
  <si>
    <t>SALMETEROL + FLUTICASONA</t>
  </si>
  <si>
    <t>AEROSOL</t>
  </si>
  <si>
    <t>A-11-13</t>
  </si>
  <si>
    <t>RETINOL (VITAMINA A)</t>
  </si>
  <si>
    <t>10,000 UI</t>
  </si>
  <si>
    <t>J-01-18</t>
  </si>
  <si>
    <t>BENCILPENICILINA PROCAINICA</t>
  </si>
  <si>
    <t>800,000UI</t>
  </si>
  <si>
    <t>N-05-11</t>
  </si>
  <si>
    <t>MIDAZOLAM</t>
  </si>
  <si>
    <t>5 MG/ML.</t>
  </si>
  <si>
    <t>J-01-69</t>
  </si>
  <si>
    <t>MEROPENEN</t>
  </si>
  <si>
    <t>G-02-03</t>
  </si>
  <si>
    <t>ERGOMETRINA MALEATO</t>
  </si>
  <si>
    <t>0.2 MG</t>
  </si>
  <si>
    <t>N-02-09</t>
  </si>
  <si>
    <t>125 MG/5ML.</t>
  </si>
  <si>
    <t>B-05-07</t>
  </si>
  <si>
    <t>CLORURO DE SODIO</t>
  </si>
  <si>
    <t>J-01-55</t>
  </si>
  <si>
    <t>VANCOMICINA</t>
  </si>
  <si>
    <t>B-03-02</t>
  </si>
  <si>
    <t>ERITROPEYETINA</t>
  </si>
  <si>
    <t>H-02-05</t>
  </si>
  <si>
    <t>HIDROCORTISONA SUCCINATO</t>
  </si>
  <si>
    <t>R-06-02</t>
  </si>
  <si>
    <t>2 MG/5ML</t>
  </si>
  <si>
    <t>J-01-15</t>
  </si>
  <si>
    <t>BENCILPENICILINA BENZATINICA</t>
  </si>
  <si>
    <t>1,200,000UI</t>
  </si>
  <si>
    <t>A-04-02</t>
  </si>
  <si>
    <t>8 MG</t>
  </si>
  <si>
    <t>J-01-64</t>
  </si>
  <si>
    <t>CLINDAMICINA</t>
  </si>
  <si>
    <t>S-01-24</t>
  </si>
  <si>
    <t>CORTICOIDE+ANTIINFECCIOSO DE ACC TOP</t>
  </si>
  <si>
    <t>C-01-15</t>
  </si>
  <si>
    <t>NORADRENALINA</t>
  </si>
  <si>
    <t>1 MG/ML</t>
  </si>
  <si>
    <t>N-03-09</t>
  </si>
  <si>
    <t>FENOBARBITAL</t>
  </si>
  <si>
    <t>C-01-10</t>
  </si>
  <si>
    <t>ADRENALINA EPINEFRINA</t>
  </si>
  <si>
    <t>1MG/ML</t>
  </si>
  <si>
    <t>L-01-03</t>
  </si>
  <si>
    <t>CAPECITABINE</t>
  </si>
  <si>
    <t>N-02-07</t>
  </si>
  <si>
    <t>MORFINA SULFATO</t>
  </si>
  <si>
    <t>V-06-01</t>
  </si>
  <si>
    <t>PROTEINAS</t>
  </si>
  <si>
    <t>B-02-02</t>
  </si>
  <si>
    <t>FITOMENADIONA (VITAMINA K)</t>
  </si>
  <si>
    <t>10 MG./ML</t>
  </si>
  <si>
    <t>B-05-15</t>
  </si>
  <si>
    <t>SOLUCION DE GLUCOSA</t>
  </si>
  <si>
    <t>5% (500ML)</t>
  </si>
  <si>
    <t>N-01-05</t>
  </si>
  <si>
    <t>FENTANILO CON CONSERVANTE</t>
  </si>
  <si>
    <t>0,05 MG/ML 10 ml</t>
  </si>
  <si>
    <t>B-05-25</t>
  </si>
  <si>
    <t>SOLUCION GLUCOSADA CLORURADA</t>
  </si>
  <si>
    <t>N-01-12</t>
  </si>
  <si>
    <t>LIDOCAINA CLORHIDRATO SIN CONSERVANTE</t>
  </si>
  <si>
    <t>A-11-04</t>
  </si>
  <si>
    <t>CIANOCOBALAMINA (VITAMINA B12)</t>
  </si>
  <si>
    <t>1 MG/ML.</t>
  </si>
  <si>
    <t>N-07-08</t>
  </si>
  <si>
    <t>FLUNARIZINA</t>
  </si>
  <si>
    <t>C-03-01</t>
  </si>
  <si>
    <t>ACETAZOLAMIDA</t>
  </si>
  <si>
    <t>250MG</t>
  </si>
  <si>
    <t>J-01-16</t>
  </si>
  <si>
    <t>2,400,000UI</t>
  </si>
  <si>
    <t>C-01-11</t>
  </si>
  <si>
    <t>ISOSORBIDE MONONITRATO</t>
  </si>
  <si>
    <t>A-03-11</t>
  </si>
  <si>
    <t>B-05-34</t>
  </si>
  <si>
    <t>SOLUCION FISIOLOGICA 0.9%</t>
  </si>
  <si>
    <t>150 ML.</t>
  </si>
  <si>
    <t>B-03-04</t>
  </si>
  <si>
    <t>HIERRO</t>
  </si>
  <si>
    <t>N-01-11</t>
  </si>
  <si>
    <t>LIDOCAINA CLORHIDRATO+EPINEFRINA</t>
  </si>
  <si>
    <t>CARTUCHO DENTAL</t>
  </si>
  <si>
    <t>2%/1:200,000</t>
  </si>
  <si>
    <t>B-05-16</t>
  </si>
  <si>
    <t>5% (1000ML)</t>
  </si>
  <si>
    <t>C-05-01</t>
  </si>
  <si>
    <t>CORTICOIDE+ANESTESICO</t>
  </si>
  <si>
    <t>P-01-03</t>
  </si>
  <si>
    <t>CLOROQUINA FOSFATO</t>
  </si>
  <si>
    <t>250 MG(150 MG BASE)</t>
  </si>
  <si>
    <t>G-03-02</t>
  </si>
  <si>
    <t>ETINIL ESTRADIOL+CIPROTERONA</t>
  </si>
  <si>
    <t>CAJA</t>
  </si>
  <si>
    <t>0.035MG+2MG</t>
  </si>
  <si>
    <t>A-07-07</t>
  </si>
  <si>
    <t>MESALAZINA</t>
  </si>
  <si>
    <t>N-01-06</t>
  </si>
  <si>
    <t>FENTANILO SIN CONSERVANTE</t>
  </si>
  <si>
    <t>0,05 MG/ML 2 ml</t>
  </si>
  <si>
    <t>J-01-68</t>
  </si>
  <si>
    <t>D-02-02</t>
  </si>
  <si>
    <t>OXIDO DE ZINC CON O SIN ACEITE</t>
  </si>
  <si>
    <t>D-07-01</t>
  </si>
  <si>
    <t>BETAMETASONA (VALERATO)</t>
  </si>
  <si>
    <t>A-06-07</t>
  </si>
  <si>
    <t>LACTULOSA</t>
  </si>
  <si>
    <t>B-05-02</t>
  </si>
  <si>
    <t>ALBUMINA HUMANA</t>
  </si>
  <si>
    <t>B-05-10</t>
  </si>
  <si>
    <t>CALCIO GLUCONATO</t>
  </si>
  <si>
    <t>B-05-04</t>
  </si>
  <si>
    <t>BICARBONATO DE SODIO</t>
  </si>
  <si>
    <t>M-01-10</t>
  </si>
  <si>
    <t>KETOPROFENO</t>
  </si>
  <si>
    <t>100 MG/ 2ML</t>
  </si>
  <si>
    <t>D-07-04</t>
  </si>
  <si>
    <t>HIDROCORTISONA ACETATO</t>
  </si>
  <si>
    <t>L-02-09</t>
  </si>
  <si>
    <t>ACETATO ABIRATERONA</t>
  </si>
  <si>
    <t>250 MG</t>
  </si>
  <si>
    <t>S-01-22</t>
  </si>
  <si>
    <t>TIMOLOL MALEATO</t>
  </si>
  <si>
    <t>R-06-04</t>
  </si>
  <si>
    <t>KETOTIFENO</t>
  </si>
  <si>
    <t>B-05-20</t>
  </si>
  <si>
    <t>50% (20 ML)</t>
  </si>
  <si>
    <t>G-02-09</t>
  </si>
  <si>
    <t>OXITOCINA</t>
  </si>
  <si>
    <t>10 UI/ML</t>
  </si>
  <si>
    <t>J-01-10</t>
  </si>
  <si>
    <t>250MG/62,5MG/5ML</t>
  </si>
  <si>
    <t>J-01-30</t>
  </si>
  <si>
    <t>250 MG/5ML</t>
  </si>
  <si>
    <t>B-05-29</t>
  </si>
  <si>
    <t>500 ML.</t>
  </si>
  <si>
    <t>N-02-04</t>
  </si>
  <si>
    <t>METADONA</t>
  </si>
  <si>
    <t>B-05-31</t>
  </si>
  <si>
    <t>L-02-11</t>
  </si>
  <si>
    <t>ENZATULAMIDA</t>
  </si>
  <si>
    <t>40 MG</t>
  </si>
  <si>
    <t>C-10-03</t>
  </si>
  <si>
    <t>ROSUVASTATINA</t>
  </si>
  <si>
    <t>20 MG%</t>
  </si>
  <si>
    <t>N-07-03</t>
  </si>
  <si>
    <t>50MG/ML</t>
  </si>
  <si>
    <t>R-03-03</t>
  </si>
  <si>
    <t>BECLOMETASONA DIPROPIONATO</t>
  </si>
  <si>
    <t>50MCG/INHAL</t>
  </si>
  <si>
    <t>A-11-10</t>
  </si>
  <si>
    <t>M-03-01</t>
  </si>
  <si>
    <t>ATRACURIO BESILATO</t>
  </si>
  <si>
    <t>D-01-03</t>
  </si>
  <si>
    <t>CLOTRIMAZOL (DERMATOLOGICO)</t>
  </si>
  <si>
    <t>N-03-07</t>
  </si>
  <si>
    <t>50 MG/ML.</t>
  </si>
  <si>
    <t>N-05-18</t>
  </si>
  <si>
    <t>QUETIAPINA</t>
  </si>
  <si>
    <t>J-01-63</t>
  </si>
  <si>
    <t>SUSPENSION</t>
  </si>
  <si>
    <t>100 MG/5 ML</t>
  </si>
  <si>
    <t>D-01-02</t>
  </si>
  <si>
    <t>BACITRACINA+NEOMICINA SULFAT</t>
  </si>
  <si>
    <t>500 UI/5MG.</t>
  </si>
  <si>
    <t>B-02-06</t>
  </si>
  <si>
    <t>ACIDO TRANEXANICO</t>
  </si>
  <si>
    <t>G-01-05</t>
  </si>
  <si>
    <t>NISTATINA</t>
  </si>
  <si>
    <t>100,000UI</t>
  </si>
  <si>
    <t>N-02-06</t>
  </si>
  <si>
    <t>G-01-03</t>
  </si>
  <si>
    <t>CLOTRIMAZOL (CREMA VAGINAL)</t>
  </si>
  <si>
    <t>J-01-25</t>
  </si>
  <si>
    <t>CEFTAZIDIMA</t>
  </si>
  <si>
    <t>L-01-23</t>
  </si>
  <si>
    <t>MERCAPTOPURINA</t>
  </si>
  <si>
    <t>J-02-02</t>
  </si>
  <si>
    <t>B-05-21</t>
  </si>
  <si>
    <t>SOLUCION DE MANITOL</t>
  </si>
  <si>
    <t>20% (500 ML)</t>
  </si>
  <si>
    <t>N-03-18</t>
  </si>
  <si>
    <t>--</t>
  </si>
  <si>
    <t>B</t>
  </si>
  <si>
    <t>R-03-05</t>
  </si>
  <si>
    <t>N-05-10</t>
  </si>
  <si>
    <t>LITIO CARBONATO</t>
  </si>
  <si>
    <t>N-01-02</t>
  </si>
  <si>
    <t>BUPIVACAINA CLORHIDRATO PESADA</t>
  </si>
  <si>
    <t>J-01-11</t>
  </si>
  <si>
    <t>1G+500MG</t>
  </si>
  <si>
    <t>S-01-27</t>
  </si>
  <si>
    <t>LATANOPROST</t>
  </si>
  <si>
    <t>50 MCG/ML</t>
  </si>
  <si>
    <t>P-02-01</t>
  </si>
  <si>
    <t>ALBENDAZOL</t>
  </si>
  <si>
    <t>N-06-06</t>
  </si>
  <si>
    <t>METILFENIDATO</t>
  </si>
  <si>
    <t>P-02-14</t>
  </si>
  <si>
    <t>IVERMECTINA</t>
  </si>
  <si>
    <t>6 MG</t>
  </si>
  <si>
    <t>B-05-17</t>
  </si>
  <si>
    <t>10% (500 ML)</t>
  </si>
  <si>
    <t>S-01-12</t>
  </si>
  <si>
    <t>DORZOLAMIDA</t>
  </si>
  <si>
    <t>J-01-34</t>
  </si>
  <si>
    <t>CLOXACILINA</t>
  </si>
  <si>
    <t>R-03-14</t>
  </si>
  <si>
    <t>L-01-19</t>
  </si>
  <si>
    <t>HIDROXIUREA</t>
  </si>
  <si>
    <t>J-01-38</t>
  </si>
  <si>
    <t>200+40 MG/5ML</t>
  </si>
  <si>
    <t>D-04-01</t>
  </si>
  <si>
    <t>LIDOCAINA</t>
  </si>
  <si>
    <t>S-01-19</t>
  </si>
  <si>
    <t>NAFAZOLINA CLORHIDRATO</t>
  </si>
  <si>
    <t>A-03-09</t>
  </si>
  <si>
    <t>0.35%o0.5%</t>
  </si>
  <si>
    <t>J-01-45</t>
  </si>
  <si>
    <t>ERITROMICINA (ESTEARATO)</t>
  </si>
  <si>
    <t>P-02-03</t>
  </si>
  <si>
    <t>MEBENDAZOL</t>
  </si>
  <si>
    <t>A-03-01</t>
  </si>
  <si>
    <t>ATROPINA SULFATO</t>
  </si>
  <si>
    <t>N-07-05</t>
  </si>
  <si>
    <t>NEOSTIGMINE</t>
  </si>
  <si>
    <t>0,5 MG/ML</t>
  </si>
  <si>
    <t>H-02-07</t>
  </si>
  <si>
    <t>METILPREDNISOLONA SCC SOD</t>
  </si>
  <si>
    <t>N-05-05</t>
  </si>
  <si>
    <t>S-01-09</t>
  </si>
  <si>
    <t>D-07-02</t>
  </si>
  <si>
    <t>CLOBETAZOL CREMA</t>
  </si>
  <si>
    <t>S-01-16</t>
  </si>
  <si>
    <t>GENTAMICINA</t>
  </si>
  <si>
    <t>L-04-08</t>
  </si>
  <si>
    <t>TALIDOMIDA</t>
  </si>
  <si>
    <t>N-01-16</t>
  </si>
  <si>
    <t>REMIFENTANILO</t>
  </si>
  <si>
    <t>L-03-01</t>
  </si>
  <si>
    <t>FILGASTRIN</t>
  </si>
  <si>
    <t>300 MCG/ml</t>
  </si>
  <si>
    <t>H-02-06</t>
  </si>
  <si>
    <t>FRASCO AMPOLLA</t>
  </si>
  <si>
    <t>C-08-08</t>
  </si>
  <si>
    <t>NIFEDIPINO</t>
  </si>
  <si>
    <t>D-08-01</t>
  </si>
  <si>
    <t>ALCOHOL ETILICO (ETANOL)</t>
  </si>
  <si>
    <t>70% o90%</t>
  </si>
  <si>
    <t>A-06-08</t>
  </si>
  <si>
    <t>20 G A 30 G</t>
  </si>
  <si>
    <t>A-10-03</t>
  </si>
  <si>
    <t>INSULINA ZINC CRISTALINA RECOMB H.</t>
  </si>
  <si>
    <t>C-08-01</t>
  </si>
  <si>
    <t>N-05-08</t>
  </si>
  <si>
    <t>HALOPERIDOL</t>
  </si>
  <si>
    <t>B-05-03</t>
  </si>
  <si>
    <t>AMINOACIDOS</t>
  </si>
  <si>
    <t>P-02-04</t>
  </si>
  <si>
    <t>100MG/5ML</t>
  </si>
  <si>
    <t>L-01-24</t>
  </si>
  <si>
    <t>D-01-04</t>
  </si>
  <si>
    <t>N-05-02</t>
  </si>
  <si>
    <t>CLORPROMAZINA</t>
  </si>
  <si>
    <t>L-02-05</t>
  </si>
  <si>
    <t>TAMOXIFENO</t>
  </si>
  <si>
    <t>N-01-01</t>
  </si>
  <si>
    <t>BUPIVACAINA CLORHIDRATO</t>
  </si>
  <si>
    <t>N-01-14</t>
  </si>
  <si>
    <t>SEVOFLURANE (TRIFLUOROMETIL ETIL)</t>
  </si>
  <si>
    <t>250 ML.</t>
  </si>
  <si>
    <t>A-07-04</t>
  </si>
  <si>
    <t>500,000 UI / 5 ML</t>
  </si>
  <si>
    <t>B-05-11</t>
  </si>
  <si>
    <t>OLIGOELEMENTOS</t>
  </si>
  <si>
    <t>C-01-03</t>
  </si>
  <si>
    <t>P-01-06</t>
  </si>
  <si>
    <t>G-02-04</t>
  </si>
  <si>
    <t>0.2 MG/ML</t>
  </si>
  <si>
    <t>S-01-26</t>
  </si>
  <si>
    <t>0.3 % o 0.1 %</t>
  </si>
  <si>
    <t>J-01-71</t>
  </si>
  <si>
    <t>AMOXICILINA+INHIBIDOR BETALACTAMASA</t>
  </si>
  <si>
    <t>875 MG</t>
  </si>
  <si>
    <t>N-03-17</t>
  </si>
  <si>
    <t>LAMOTRIGINA</t>
  </si>
  <si>
    <t>G-03-09</t>
  </si>
  <si>
    <t>ESTROGENOS CONJUGADOS</t>
  </si>
  <si>
    <t>0,150MG+0,625 MG</t>
  </si>
  <si>
    <t>Z-01-22</t>
  </si>
  <si>
    <t>JERINGA</t>
  </si>
  <si>
    <t>10 ML</t>
  </si>
  <si>
    <t>V-08-02</t>
  </si>
  <si>
    <t>CONTRASTE IODADO</t>
  </si>
  <si>
    <t>50/ML</t>
  </si>
  <si>
    <t>H-02-03</t>
  </si>
  <si>
    <t>C-01-13</t>
  </si>
  <si>
    <t>ETILEFRINA</t>
  </si>
  <si>
    <t>10MG/ML</t>
  </si>
  <si>
    <t>G-02-11</t>
  </si>
  <si>
    <t>CABERGOLINA</t>
  </si>
  <si>
    <t>0.5 MG</t>
  </si>
  <si>
    <t>L-01-36</t>
  </si>
  <si>
    <t>BEVASIZUMAB</t>
  </si>
  <si>
    <t>S-01-15</t>
  </si>
  <si>
    <t>J-01-36</t>
  </si>
  <si>
    <t>J-01-12</t>
  </si>
  <si>
    <t>AMPICILINA</t>
  </si>
  <si>
    <t>J-02-03</t>
  </si>
  <si>
    <t>B-02-03</t>
  </si>
  <si>
    <t>ETAMSILATO</t>
  </si>
  <si>
    <t>250MG/2ML</t>
  </si>
  <si>
    <t>S-01-04</t>
  </si>
  <si>
    <t>M-03-03</t>
  </si>
  <si>
    <t>ROCURONIO BROMURO</t>
  </si>
  <si>
    <t>L-04-17</t>
  </si>
  <si>
    <t>LENALIDOMIDA</t>
  </si>
  <si>
    <t>G-03-12</t>
  </si>
  <si>
    <t>ETINIL ESTRADIOL+LEVONORGESTREL</t>
  </si>
  <si>
    <t>0,150MG+0,03MG</t>
  </si>
  <si>
    <t>J-01-62</t>
  </si>
  <si>
    <t>B-05-24</t>
  </si>
  <si>
    <t>N-03-16</t>
  </si>
  <si>
    <t>B-03-09</t>
  </si>
  <si>
    <t>125MG+0,25MG+30MG</t>
  </si>
  <si>
    <t>C-08-04</t>
  </si>
  <si>
    <t>VERAPAMILO</t>
  </si>
  <si>
    <t>A-05-01</t>
  </si>
  <si>
    <t>ACIDO URSODEOXICOLICO</t>
  </si>
  <si>
    <t>P-01-26</t>
  </si>
  <si>
    <t>S-01-25</t>
  </si>
  <si>
    <t>N-03-01</t>
  </si>
  <si>
    <t>VALPROATO SODICO</t>
  </si>
  <si>
    <t>200 MG/5ML.</t>
  </si>
  <si>
    <t>Z-01-21</t>
  </si>
  <si>
    <t>5 ML</t>
  </si>
  <si>
    <t>J-01-01</t>
  </si>
  <si>
    <t>ACIDO NALIDIXICO</t>
  </si>
  <si>
    <t>N-01-03</t>
  </si>
  <si>
    <t>BUPIVACAINA CLORHIDRATO CON EPINEFRINA</t>
  </si>
  <si>
    <t>0,5%/1:200,000</t>
  </si>
  <si>
    <t>P-02-02</t>
  </si>
  <si>
    <t>N-03-10</t>
  </si>
  <si>
    <t>J-01-67</t>
  </si>
  <si>
    <t>COLISTINA</t>
  </si>
  <si>
    <t>L-02-02</t>
  </si>
  <si>
    <t>ACETATO DE CIPROTERONA</t>
  </si>
  <si>
    <t>B-05-09</t>
  </si>
  <si>
    <t>EMULSION DE LIPIDOS</t>
  </si>
  <si>
    <t>S/D</t>
  </si>
  <si>
    <t>B-05-19</t>
  </si>
  <si>
    <t>50% (500 ML)</t>
  </si>
  <si>
    <t>R-03-09A</t>
  </si>
  <si>
    <t>BECLOMETASONA DIPROPIONATO (NASAL)</t>
  </si>
  <si>
    <t>50 MCG</t>
  </si>
  <si>
    <t>L-01-17</t>
  </si>
  <si>
    <t>FLUOROURACILO</t>
  </si>
  <si>
    <t>E-F-04</t>
  </si>
  <si>
    <t>BICATULAMIDA</t>
  </si>
  <si>
    <t>50 MG%</t>
  </si>
  <si>
    <t>N-05-07</t>
  </si>
  <si>
    <t>2 MG/ML.</t>
  </si>
  <si>
    <t>D-06-03</t>
  </si>
  <si>
    <t>ACICLOVIR 5% CREMA</t>
  </si>
  <si>
    <t>5 g</t>
  </si>
  <si>
    <t>L-01-41</t>
  </si>
  <si>
    <t>RITUXIMAB</t>
  </si>
  <si>
    <t>J-01-19</t>
  </si>
  <si>
    <t>BENCILPENICILINA SODICA</t>
  </si>
  <si>
    <t>1,000,000 UI</t>
  </si>
  <si>
    <t>B-03-11</t>
  </si>
  <si>
    <t>ERITROPOYETINA</t>
  </si>
  <si>
    <t>4000 ui</t>
  </si>
  <si>
    <t>V-08-03</t>
  </si>
  <si>
    <t>100 o 200/ML</t>
  </si>
  <si>
    <t>N-02-18</t>
  </si>
  <si>
    <t>PARACETAMOL</t>
  </si>
  <si>
    <t>1G</t>
  </si>
  <si>
    <t>J-01-54</t>
  </si>
  <si>
    <t>TETRACICLINA</t>
  </si>
  <si>
    <t>J-01-42</t>
  </si>
  <si>
    <t>A-01-01</t>
  </si>
  <si>
    <t>20 G</t>
  </si>
  <si>
    <t>B-03-07</t>
  </si>
  <si>
    <t>125 MG/ML.</t>
  </si>
  <si>
    <t>X-31-10</t>
  </si>
  <si>
    <t>EQUIPO PARA BOMBA DE INFUSION</t>
  </si>
  <si>
    <t>-</t>
  </si>
  <si>
    <t>J-01-24</t>
  </si>
  <si>
    <t>S-01-05</t>
  </si>
  <si>
    <t>CLORANFENICOL</t>
  </si>
  <si>
    <t>L-03-02</t>
  </si>
  <si>
    <t>INTERFERON ALFA 2B RECOMBINANTE</t>
  </si>
  <si>
    <t>10,000,00UI</t>
  </si>
  <si>
    <t>V-03-07</t>
  </si>
  <si>
    <t>LEUCOVORINA</t>
  </si>
  <si>
    <t>G-03-03</t>
  </si>
  <si>
    <t>CLOMIFENO CITRATO</t>
  </si>
  <si>
    <t>E-F-05</t>
  </si>
  <si>
    <t>25 G.</t>
  </si>
  <si>
    <t>L-02-07</t>
  </si>
  <si>
    <t>TRIPTORELINA</t>
  </si>
  <si>
    <t>11.25 MG</t>
  </si>
  <si>
    <t>A-02-06</t>
  </si>
  <si>
    <t>MISOPROSTOL</t>
  </si>
  <si>
    <t>200 mcg</t>
  </si>
  <si>
    <t>A-10-05</t>
  </si>
  <si>
    <t>INSULINA GLARGINA LANTUS</t>
  </si>
  <si>
    <t>100 UI/ML</t>
  </si>
  <si>
    <t>V-08-07</t>
  </si>
  <si>
    <t>MEGLUMINA DIATRIZOATO</t>
  </si>
  <si>
    <t>70 o76%(50 ML)</t>
  </si>
  <si>
    <t>D-08-05</t>
  </si>
  <si>
    <t>HIPOCLORITO SODIO</t>
  </si>
  <si>
    <t>G-03-13</t>
  </si>
  <si>
    <t>MEDROXIPROGESTERONA ACETATO</t>
  </si>
  <si>
    <t>150 MG/ML</t>
  </si>
  <si>
    <t>R-03-01</t>
  </si>
  <si>
    <t>AMINOFILINA</t>
  </si>
  <si>
    <t>25 MG/ML</t>
  </si>
  <si>
    <t>A-06-01</t>
  </si>
  <si>
    <t>ACEITE MINERAL</t>
  </si>
  <si>
    <t>A-03-12</t>
  </si>
  <si>
    <t>3%o4%</t>
  </si>
  <si>
    <t>L-01-06</t>
  </si>
  <si>
    <t>CICLOFOSFAMIDA</t>
  </si>
  <si>
    <t>L-01-30</t>
  </si>
  <si>
    <t>VINCRISTINA</t>
  </si>
  <si>
    <t>L-01-48</t>
  </si>
  <si>
    <t>DOXORUBICINA LIPOSOMAL PEGILADDA</t>
  </si>
  <si>
    <t>20 MG/10 ML</t>
  </si>
  <si>
    <t>B-05-18</t>
  </si>
  <si>
    <t>10% (100 ML)</t>
  </si>
  <si>
    <t>L-04-15</t>
  </si>
  <si>
    <t>J-01-65</t>
  </si>
  <si>
    <t>COTRIMOXAZOL (SULFAMETOXAZOL+TRIMETROPINA)</t>
  </si>
  <si>
    <t>400/80MG/5ML</t>
  </si>
  <si>
    <t>C-05-02</t>
  </si>
  <si>
    <t>J-06-03</t>
  </si>
  <si>
    <t>INMUNOGLOBULINA HUMANA NORMAL</t>
  </si>
  <si>
    <t>5g IV</t>
  </si>
  <si>
    <t>A-11-15</t>
  </si>
  <si>
    <t>100.000 UI</t>
  </si>
  <si>
    <t>D-08-10</t>
  </si>
  <si>
    <t>PEROXIDO DE HIDROG.(AGUA OXIGEN)</t>
  </si>
  <si>
    <t>2%o3%</t>
  </si>
  <si>
    <t>M-05-04</t>
  </si>
  <si>
    <t>ACIDO ZOLEDRONICO</t>
  </si>
  <si>
    <t>L-01-38</t>
  </si>
  <si>
    <t>DOCETAXEL</t>
  </si>
  <si>
    <t>40 MG/ML (2 ML)</t>
  </si>
  <si>
    <t>S-01-17</t>
  </si>
  <si>
    <t>0.25MG/ML</t>
  </si>
  <si>
    <t>V-08-09</t>
  </si>
  <si>
    <t>SULFATO DE BARIO POLVO</t>
  </si>
  <si>
    <t>95% a 97,4%</t>
  </si>
  <si>
    <t>L-01-55</t>
  </si>
  <si>
    <t>BORTEZOMIB</t>
  </si>
  <si>
    <t>3.5 MG</t>
  </si>
  <si>
    <t>C-01-09</t>
  </si>
  <si>
    <t>DOPAMINA</t>
  </si>
  <si>
    <t>L-01-35</t>
  </si>
  <si>
    <t>OXALIPLATINO</t>
  </si>
  <si>
    <t>O-01-07</t>
  </si>
  <si>
    <t>TENOFOVIR DISOPROXILO/DOLUTEGRAVIR/LAMIVUDINA</t>
  </si>
  <si>
    <t>300 mg + 50 mg + 300</t>
  </si>
  <si>
    <t>L-01-25</t>
  </si>
  <si>
    <t>B-05-12</t>
  </si>
  <si>
    <t>POLIGELINA</t>
  </si>
  <si>
    <t>3,5% (500ML)</t>
  </si>
  <si>
    <t>N-05-15</t>
  </si>
  <si>
    <t>ARIPIPRAZOL</t>
  </si>
  <si>
    <t>L-01-12</t>
  </si>
  <si>
    <t>DACARBAZINA</t>
  </si>
  <si>
    <t>L-01-16</t>
  </si>
  <si>
    <t>ETOPOSIDO</t>
  </si>
  <si>
    <t>A-06-05</t>
  </si>
  <si>
    <t>GLICEROL (GLICERINA)</t>
  </si>
  <si>
    <t>2 G A 4G</t>
  </si>
  <si>
    <t>D-04-02</t>
  </si>
  <si>
    <t>LIDOCAINA CLORHIDRATO</t>
  </si>
  <si>
    <t>10 MG/</t>
  </si>
  <si>
    <t>L-01-18</t>
  </si>
  <si>
    <t>GENCITABINE</t>
  </si>
  <si>
    <t>L-01-40</t>
  </si>
  <si>
    <t>IRINOTECAN</t>
  </si>
  <si>
    <t>100 MG/ 5ML</t>
  </si>
  <si>
    <t>L-01-52</t>
  </si>
  <si>
    <t>TEMOZOLAMIDA</t>
  </si>
  <si>
    <t>M-03-04</t>
  </si>
  <si>
    <t>SUXAMETONIO (SUCCINIL COLINA)</t>
  </si>
  <si>
    <t>L-04-03</t>
  </si>
  <si>
    <t>CICLOSPORINA</t>
  </si>
  <si>
    <t>L-01-09</t>
  </si>
  <si>
    <t>CISPLATINO</t>
  </si>
  <si>
    <t>N-03-11</t>
  </si>
  <si>
    <t>N-03-19</t>
  </si>
  <si>
    <t>L-01-50</t>
  </si>
  <si>
    <t>IMATINIB</t>
  </si>
  <si>
    <t>N-01-08</t>
  </si>
  <si>
    <t>KETAMINA (CETAMINA)</t>
  </si>
  <si>
    <t>Z-01-33</t>
  </si>
  <si>
    <t>AGUJA DESCARTABLE</t>
  </si>
  <si>
    <t>N° 22 X 1"</t>
  </si>
  <si>
    <t>N-01-15</t>
  </si>
  <si>
    <t>TIOPENTAL SODICO</t>
  </si>
  <si>
    <t>L-01-04</t>
  </si>
  <si>
    <t>CARBOPLATINO</t>
  </si>
  <si>
    <t>450 MG</t>
  </si>
  <si>
    <t>D-08-08</t>
  </si>
  <si>
    <t>YODOPOVIDONA SOLUCION</t>
  </si>
  <si>
    <t>R-03-04</t>
  </si>
  <si>
    <t>5MG/ML</t>
  </si>
  <si>
    <t>V-08-08</t>
  </si>
  <si>
    <t>SULFATO DE BARIO SUSPENC.</t>
  </si>
  <si>
    <t>95% a 98%</t>
  </si>
  <si>
    <t>L-01-15</t>
  </si>
  <si>
    <t>DOXORUBICINA CLORHIDRATO</t>
  </si>
  <si>
    <t>L-01-47</t>
  </si>
  <si>
    <t>DASATINIB</t>
  </si>
  <si>
    <t>H-01-04</t>
  </si>
  <si>
    <t>SOMATROPINA</t>
  </si>
  <si>
    <t>4 UI (36 UI =1 AMPOLLA)</t>
  </si>
  <si>
    <t>MP-003</t>
  </si>
  <si>
    <t>MEGLUMINA ANTIOMONNIATO</t>
  </si>
  <si>
    <t>1.5 g/5 ml</t>
  </si>
  <si>
    <t>C-01-08</t>
  </si>
  <si>
    <t>DOBUTAMINA CLORHIDRATO</t>
  </si>
  <si>
    <t>N-03-22</t>
  </si>
  <si>
    <t>200 MG/ML</t>
  </si>
  <si>
    <t>A-10-06</t>
  </si>
  <si>
    <t>INSULINA GLULISINA APIDRA</t>
  </si>
  <si>
    <t>V-08-12</t>
  </si>
  <si>
    <t>ACIDO GADOTERICO</t>
  </si>
  <si>
    <t>0.5 MMOL/ML</t>
  </si>
  <si>
    <t>L-01-60</t>
  </si>
  <si>
    <t>PACLITAXEL</t>
  </si>
  <si>
    <t>300 MG/ 50 ML</t>
  </si>
  <si>
    <t>L-02-08</t>
  </si>
  <si>
    <t>TRIPTOLERINA</t>
  </si>
  <si>
    <t>22,5 MG</t>
  </si>
  <si>
    <t>V-03-09</t>
  </si>
  <si>
    <t>NALOXONA</t>
  </si>
  <si>
    <t>0.4 MG/ML</t>
  </si>
  <si>
    <t>R-03-09</t>
  </si>
  <si>
    <t>IPRATROPIO BROMURO</t>
  </si>
  <si>
    <t>20UG/DOSIS</t>
  </si>
  <si>
    <t>L-03-04</t>
  </si>
  <si>
    <t>INTERFERON BETA</t>
  </si>
  <si>
    <t>0.3MG</t>
  </si>
  <si>
    <t>S-02-01</t>
  </si>
  <si>
    <t>GLICERINA+CARBONATO DE SODIO</t>
  </si>
  <si>
    <t>C-01-05</t>
  </si>
  <si>
    <t>0.25 MG/ML.</t>
  </si>
  <si>
    <t>S-01-21</t>
  </si>
  <si>
    <t>X-31-13</t>
  </si>
  <si>
    <t>EQUIPO DE VENOCLIS OPACO</t>
  </si>
  <si>
    <t>Z-01-11</t>
  </si>
  <si>
    <t>BRANULA</t>
  </si>
  <si>
    <t>Nº 22</t>
  </si>
  <si>
    <t>Z-01-14</t>
  </si>
  <si>
    <t>V-06-03</t>
  </si>
  <si>
    <t>COMPLEJO NUTRICIONAL- NUTRIBEBE</t>
  </si>
  <si>
    <t>SEGUN DISPONIBILIDAD</t>
  </si>
  <si>
    <t>J-01-02</t>
  </si>
  <si>
    <t>D-07-03</t>
  </si>
  <si>
    <t>CLOBETAZOL</t>
  </si>
  <si>
    <t>0,5 MG.</t>
  </si>
  <si>
    <t>B-05-35</t>
  </si>
  <si>
    <t>SOLUCION PARA DIALISIS INTRAPERITONEAL</t>
  </si>
  <si>
    <t>L-01-53</t>
  </si>
  <si>
    <t>L-01-11</t>
  </si>
  <si>
    <t>CITARABINA</t>
  </si>
  <si>
    <t>A-06-06</t>
  </si>
  <si>
    <t>1 G. A 1,80 G</t>
  </si>
  <si>
    <t>V-03-08</t>
  </si>
  <si>
    <t>MESNA ( MERCAPTOETILSULFONA</t>
  </si>
  <si>
    <t>L-01-27</t>
  </si>
  <si>
    <t>MITOMICINA</t>
  </si>
  <si>
    <t>S-01-20</t>
  </si>
  <si>
    <t>PROXIMETACAINA (PROPARACAINA)</t>
  </si>
  <si>
    <t>L-01-42</t>
  </si>
  <si>
    <t>TRANSTUZUMAB</t>
  </si>
  <si>
    <t>440 M G / 50 ML</t>
  </si>
  <si>
    <t>J-01-46</t>
  </si>
  <si>
    <t>ERITROMICINA (ETILSUCCINAT)</t>
  </si>
  <si>
    <t>250MG/5ML</t>
  </si>
  <si>
    <t>D-02-04</t>
  </si>
  <si>
    <t>VASELINA LIQUIDA</t>
  </si>
  <si>
    <t>1 L.</t>
  </si>
  <si>
    <t>J-05-45</t>
  </si>
  <si>
    <t>V-08-06</t>
  </si>
  <si>
    <t>70 o76%(20 ML)</t>
  </si>
  <si>
    <t>G-03-07</t>
  </si>
  <si>
    <t>0,625 MG</t>
  </si>
  <si>
    <t>L-01-01</t>
  </si>
  <si>
    <t>BLEOMICINA SULFATO</t>
  </si>
  <si>
    <t>15 UI</t>
  </si>
  <si>
    <t>N-05-09</t>
  </si>
  <si>
    <t>HALOPERIDOL DECANOATO</t>
  </si>
  <si>
    <t>D-08-09</t>
  </si>
  <si>
    <t>NITROFURAL (NITROFURAZONA)</t>
  </si>
  <si>
    <t>0.2%/450g</t>
  </si>
  <si>
    <t>R-07-01</t>
  </si>
  <si>
    <t>SURFACTANTE PULMONAR</t>
  </si>
  <si>
    <t>25 ó 30 MG/ML</t>
  </si>
  <si>
    <t>J-06-02</t>
  </si>
  <si>
    <t>INMUNOGLOBULINA ANTI D (RH +)</t>
  </si>
  <si>
    <t>0,1MG/ML 0,2MG/ML</t>
  </si>
  <si>
    <t>D-10-03</t>
  </si>
  <si>
    <t>PEROXIDO DE BENZOILO</t>
  </si>
  <si>
    <t>D-06-02b</t>
  </si>
  <si>
    <t>SULFADIAZINA ARGENTICA</t>
  </si>
  <si>
    <t>P-03-01</t>
  </si>
  <si>
    <t>BENZOATO DE BENCILO</t>
  </si>
  <si>
    <t>20% o 25%</t>
  </si>
  <si>
    <t>S-01-23</t>
  </si>
  <si>
    <t>TROPICAMIDA</t>
  </si>
  <si>
    <t>L-01-10</t>
  </si>
  <si>
    <t>L-01-58</t>
  </si>
  <si>
    <t>PERTUZUMAB</t>
  </si>
  <si>
    <t>420 MG/14ML</t>
  </si>
  <si>
    <t>Z-01-12</t>
  </si>
  <si>
    <t>Nº 24</t>
  </si>
  <si>
    <t>Z-01-09</t>
  </si>
  <si>
    <t>BARBIJO</t>
  </si>
  <si>
    <t>L-01-61</t>
  </si>
  <si>
    <t>PEGASPARGASA</t>
  </si>
  <si>
    <t>750 MG/ML</t>
  </si>
  <si>
    <t>D-01-07</t>
  </si>
  <si>
    <t>VIOLETA DE GENCIANA(CLORURO DE ME</t>
  </si>
  <si>
    <t>A-11-03</t>
  </si>
  <si>
    <t>C-01-12</t>
  </si>
  <si>
    <t>NITROGLICERINA</t>
  </si>
  <si>
    <t>D-08-02</t>
  </si>
  <si>
    <t>CLORHEXIDINA GLUCONATO</t>
  </si>
  <si>
    <t>Z-01-31</t>
  </si>
  <si>
    <t>VENDA DE GASA</t>
  </si>
  <si>
    <t>10CM X 4.5 MT</t>
  </si>
  <si>
    <t>D-08-07</t>
  </si>
  <si>
    <t>YODOPOVIDONA CREMA</t>
  </si>
  <si>
    <t>10%500 G</t>
  </si>
  <si>
    <t>E-01-23</t>
  </si>
  <si>
    <t>AZACITIDINA</t>
  </si>
  <si>
    <t>S-01-01</t>
  </si>
  <si>
    <t>J-01-60</t>
  </si>
  <si>
    <t>COTRIMOXAZOL(SULFAMETOXAZOL/TRIM</t>
  </si>
  <si>
    <t>400MG+80MG/5ML</t>
  </si>
  <si>
    <t>D-06-02</t>
  </si>
  <si>
    <t>1% CREMA O POMADA S/D</t>
  </si>
  <si>
    <t>N-06-07</t>
  </si>
  <si>
    <t>CAFEINA CITRATO</t>
  </si>
  <si>
    <t>20MG/1ML</t>
  </si>
  <si>
    <t>C-02-05</t>
  </si>
  <si>
    <t>NITROPRUSIATO DE SODIO</t>
  </si>
  <si>
    <t>25 MG/ML.</t>
  </si>
  <si>
    <t>Z-01-07</t>
  </si>
  <si>
    <t>BAJA LENGUA</t>
  </si>
  <si>
    <t>Z-01-68</t>
  </si>
  <si>
    <t>SEDA NEGRA</t>
  </si>
  <si>
    <t>TRENZADA</t>
  </si>
  <si>
    <t>Z-01-23</t>
  </si>
  <si>
    <t>20 ML</t>
  </si>
  <si>
    <t>Z-01-06</t>
  </si>
  <si>
    <t>ALGODON</t>
  </si>
  <si>
    <t>200 GR</t>
  </si>
  <si>
    <t>G-03-18</t>
  </si>
  <si>
    <t>TESTOSTERONA UNDECANOATO</t>
  </si>
  <si>
    <t>1000 MG/4 ML</t>
  </si>
  <si>
    <t>Z-01-19</t>
  </si>
  <si>
    <t>GUANTES DE PROCEDIMIENTO</t>
  </si>
  <si>
    <t>TAM M</t>
  </si>
  <si>
    <t>L-01-31</t>
  </si>
  <si>
    <t>VINORELBINE</t>
  </si>
  <si>
    <t>D-02-05</t>
  </si>
  <si>
    <t>VASELINA SOLIDA</t>
  </si>
  <si>
    <t>PASTA</t>
  </si>
  <si>
    <t>1 KG.</t>
  </si>
  <si>
    <t>Z-01-29</t>
  </si>
  <si>
    <t>TAPON HEPARINIZADO</t>
  </si>
  <si>
    <t>N-01-09</t>
  </si>
  <si>
    <t>J-06-01</t>
  </si>
  <si>
    <t>ANTITOXINA TETANICA</t>
  </si>
  <si>
    <t>N-02-11</t>
  </si>
  <si>
    <t>Z-01-75</t>
  </si>
  <si>
    <t>BISTURI N° 22 PIEZA</t>
  </si>
  <si>
    <t>Z-01-41</t>
  </si>
  <si>
    <t>GUANTES TAM L</t>
  </si>
  <si>
    <t>Z-01-15</t>
  </si>
  <si>
    <t>ESPARADRAPO</t>
  </si>
  <si>
    <t>ROLLO 10 CM X 4.5 MT</t>
  </si>
  <si>
    <t>Z-01-59</t>
  </si>
  <si>
    <t>KN 95</t>
  </si>
  <si>
    <t>Z-01-35</t>
  </si>
  <si>
    <t>SUTURA DE SEDA</t>
  </si>
  <si>
    <t>N° 3/0 C/AGUJA 2.5 1/2 CIRC.</t>
  </si>
  <si>
    <t>Z-01-32</t>
  </si>
  <si>
    <t>N° 21 X 1 1/2</t>
  </si>
  <si>
    <t>Z-01-20</t>
  </si>
  <si>
    <t>1 ML</t>
  </si>
  <si>
    <t>Z-01-72</t>
  </si>
  <si>
    <t>50 ML</t>
  </si>
  <si>
    <t>Z-01-26</t>
  </si>
  <si>
    <t>MICROGOTERO</t>
  </si>
  <si>
    <t>150 ML</t>
  </si>
  <si>
    <t>J-05-30</t>
  </si>
  <si>
    <t>200 MG/5ML</t>
  </si>
  <si>
    <t>D-08-04</t>
  </si>
  <si>
    <t>FORMALDEHIDO</t>
  </si>
  <si>
    <t>40%P/V</t>
  </si>
  <si>
    <t>Z-01-16</t>
  </si>
  <si>
    <t>MICROPORE</t>
  </si>
  <si>
    <t>ROLLO 5 CM</t>
  </si>
  <si>
    <t>P-02-08</t>
  </si>
  <si>
    <t>PIRANTEL PAMOATO</t>
  </si>
  <si>
    <t>X-31-11</t>
  </si>
  <si>
    <t>EQUIPO AMBAR PARA BOMBA DE INFUSION</t>
  </si>
  <si>
    <t>A-07-05</t>
  </si>
  <si>
    <t>SALES DE REHIDRATACION ORAL</t>
  </si>
  <si>
    <t>Z-01-47</t>
  </si>
  <si>
    <t>SUTURA NYLON</t>
  </si>
  <si>
    <t>4-0</t>
  </si>
  <si>
    <t>L-01-34</t>
  </si>
  <si>
    <t>J-01-56</t>
  </si>
  <si>
    <t>Z-01-38</t>
  </si>
  <si>
    <t>BRANULA N° 18</t>
  </si>
  <si>
    <t>CATETER</t>
  </si>
  <si>
    <t>Z-01-37</t>
  </si>
  <si>
    <t>BRANULA N° 20</t>
  </si>
  <si>
    <t>Z-01-04</t>
  </si>
  <si>
    <t>ALCOHOL MEDICINAL</t>
  </si>
  <si>
    <t>1000ML.</t>
  </si>
  <si>
    <t>Z-01-44</t>
  </si>
  <si>
    <t>6" (15 CM)</t>
  </si>
  <si>
    <t>N-03-02</t>
  </si>
  <si>
    <t>E-F-73</t>
  </si>
  <si>
    <t>TOCILIZUMAB</t>
  </si>
  <si>
    <t>E-F-37</t>
  </si>
  <si>
    <t>A-11-16</t>
  </si>
  <si>
    <t>200.000 UI</t>
  </si>
  <si>
    <t>C-01-01</t>
  </si>
  <si>
    <t>ADENOSINA</t>
  </si>
  <si>
    <t>6MG/2 ML</t>
  </si>
  <si>
    <t>Z-01-45</t>
  </si>
  <si>
    <t>VENDA ELASTICA</t>
  </si>
  <si>
    <t>10 CM</t>
  </si>
  <si>
    <t>Z-01-08</t>
  </si>
  <si>
    <t>BISTURI</t>
  </si>
  <si>
    <t>Nº 10</t>
  </si>
  <si>
    <t>Z-01-65</t>
  </si>
  <si>
    <t>CATETER VENOSO CENTRAL</t>
  </si>
  <si>
    <t>DOBLE LUMEN 7X20</t>
  </si>
  <si>
    <t>Z-01-56</t>
  </si>
  <si>
    <t>TRAJE DE PROTECCIÓN</t>
  </si>
  <si>
    <t>REHUSABLE</t>
  </si>
  <si>
    <t>N-03-12</t>
  </si>
  <si>
    <t>2.5MG/ML</t>
  </si>
  <si>
    <t>Z-01-18</t>
  </si>
  <si>
    <t>TAM S</t>
  </si>
  <si>
    <t>Z-01-01</t>
  </si>
  <si>
    <t>AGUA OXIGENADA</t>
  </si>
  <si>
    <t>Z-01-34</t>
  </si>
  <si>
    <t>JERINGA DESCARTABLE</t>
  </si>
  <si>
    <t>3 ML CON AGUJA 21x1 1/2" C/ROSCA</t>
  </si>
  <si>
    <t>Z-01-17</t>
  </si>
  <si>
    <t>GASA</t>
  </si>
  <si>
    <t>YARDA</t>
  </si>
  <si>
    <t>Z-01-66</t>
  </si>
  <si>
    <t>LLAVE DE 3 VÍAS</t>
  </si>
  <si>
    <t>SIN ALARGADOR</t>
  </si>
  <si>
    <t>L-01-20</t>
  </si>
  <si>
    <t>IFOSFAMIDA</t>
  </si>
  <si>
    <t>D-08-03</t>
  </si>
  <si>
    <t>ETER ALIFATICO DIETILAMINO ETANOL</t>
  </si>
  <si>
    <t>NOMBRE MEDICAMENTO</t>
  </si>
  <si>
    <t>TOTAL CONSUMO NACIONAL</t>
  </si>
  <si>
    <t>CONSUMO EN CONSULTA EXTERNA</t>
  </si>
  <si>
    <t>CONSUMO EN HOSPITALIZACION</t>
  </si>
  <si>
    <t>ATENCIONES DE ENFERMERÍA EN HOSPITALIZACION Y EMERGENCIAS</t>
  </si>
  <si>
    <t>SERVICIO DE INYECTABLES, CURACIONES Y OTROS</t>
  </si>
  <si>
    <t>REGIONAL: ..HOSPITAL SANTA CRUZ</t>
  </si>
  <si>
    <t>TIPO DE ATENCIÓN</t>
  </si>
  <si>
    <t>CATEGORÍA DE PACIENTES</t>
  </si>
  <si>
    <t>1° PISO MEDICINA INTERNA</t>
  </si>
  <si>
    <t>2° PISO  MEDICINA CIRUGIA</t>
  </si>
  <si>
    <t>3° PISO PEDIATRIA</t>
  </si>
  <si>
    <t>3° PISO ONCO-PEDIATRIA</t>
  </si>
  <si>
    <t>ONCO-HEMATOLOGIA</t>
  </si>
  <si>
    <t xml:space="preserve">UTI PEDIATRIA </t>
  </si>
  <si>
    <t>PABELLON QUIRURGICO</t>
  </si>
  <si>
    <t>QUIROFANO</t>
  </si>
  <si>
    <t>DIALISIS</t>
  </si>
  <si>
    <t xml:space="preserve">HEMODIALISIS  </t>
  </si>
  <si>
    <t>TRANSPLANTE RENAL</t>
  </si>
  <si>
    <t>P.   PART</t>
  </si>
  <si>
    <t>P. PART</t>
  </si>
  <si>
    <t>P.  PART</t>
  </si>
  <si>
    <t>Inyecciones colocadas</t>
  </si>
  <si>
    <t>Curaciones realizadas</t>
  </si>
  <si>
    <t>Nebulizaciones</t>
  </si>
  <si>
    <t>Venoclisis ( SUEROS)</t>
  </si>
  <si>
    <t>Yesos</t>
  </si>
  <si>
    <t>Presión Arterial</t>
  </si>
  <si>
    <t>Vendajes</t>
  </si>
  <si>
    <t xml:space="preserve">Otros </t>
  </si>
  <si>
    <t>PAC-1</t>
  </si>
  <si>
    <t xml:space="preserve"> ATENCIÓN AL CLIENTE INGRESO EGRESO</t>
  </si>
  <si>
    <t>PMCV-2</t>
  </si>
  <si>
    <t xml:space="preserve">MEDICIÓN DE CONSTANTES VITALES </t>
  </si>
  <si>
    <t>PTM-3</t>
  </si>
  <si>
    <t>TOMA DE MUESTRAS</t>
  </si>
  <si>
    <t>PCBH-4</t>
  </si>
  <si>
    <t>CUIDADOS BÁSICOS DE HIGIENE</t>
  </si>
  <si>
    <t>PCRS-5</t>
  </si>
  <si>
    <t>COMODIDAD REPOSO Y SUEÑO</t>
  </si>
  <si>
    <t>PCS-6</t>
  </si>
  <si>
    <t>CUIDADOS SEGURIDAD DEL PACIENTE</t>
  </si>
  <si>
    <t>PO-7</t>
  </si>
  <si>
    <t>OXIGENOTERAPIA</t>
  </si>
  <si>
    <t>PN-8</t>
  </si>
  <si>
    <t xml:space="preserve"> NUTRICION</t>
  </si>
  <si>
    <t>PEU-9</t>
  </si>
  <si>
    <t>ELIMINACION URINARIA</t>
  </si>
  <si>
    <t>PEI-10</t>
  </si>
  <si>
    <t xml:space="preserve"> ELIMINACION INTESTINAL</t>
  </si>
  <si>
    <t>PRT-11</t>
  </si>
  <si>
    <t>REGULACION DE LA TEMPERATURA</t>
  </si>
  <si>
    <t>PPPQ-12</t>
  </si>
  <si>
    <t xml:space="preserve">CUIDADOS PRE Y POST OPERATORIOS </t>
  </si>
  <si>
    <t>PPMT-13</t>
  </si>
  <si>
    <t xml:space="preserve"> PREPARACIÓN Y MANTENIMIENTO DE TRATAMIENTO </t>
  </si>
  <si>
    <t>PTP-14</t>
  </si>
  <si>
    <t xml:space="preserve"> TÉCNICAS REALIZADAS AL PACIENTE </t>
  </si>
  <si>
    <t>PICMD-15</t>
  </si>
  <si>
    <t xml:space="preserve">INSERCIÓN, CUIDADOS Y MANTENIMIENTO DE DISPOSITIVOS </t>
  </si>
  <si>
    <t>PCI-16</t>
  </si>
  <si>
    <t>CONTROL DE INFECCIONES</t>
  </si>
  <si>
    <t>PEM-17</t>
  </si>
  <si>
    <t>PUQ-18</t>
  </si>
  <si>
    <t>UNIDAD QUIRURGICA</t>
  </si>
  <si>
    <t>OP-19</t>
  </si>
  <si>
    <t xml:space="preserve">OTROS </t>
  </si>
  <si>
    <t>TOTAL PROCEDIMIENTOS</t>
  </si>
  <si>
    <t>ATENCIONES DE ENFERMERÍA EN HOSPITALIZACION</t>
  </si>
  <si>
    <t>ADMINISTRACION: HOSP. GUARACACHI</t>
  </si>
  <si>
    <t>TOTAL GENERAL</t>
  </si>
  <si>
    <t>ACCIDENTE LABORAL</t>
  </si>
  <si>
    <t>ALIMENTACION NUTRICIONAL / ASISTENCIAL</t>
  </si>
  <si>
    <t>ALIMENTACION NUTRICIONAL / SNG</t>
  </si>
  <si>
    <t>ASEO BUCAL Y PERSONAL</t>
  </si>
  <si>
    <t>ASEO PARCIAL/PERINEAL</t>
  </si>
  <si>
    <t>ASISTENCIA EN EL PARTO</t>
  </si>
  <si>
    <t>ASPIRACION DE SECRECION</t>
  </si>
  <si>
    <t>ATENCION DEL RECIEN NACIDO</t>
  </si>
  <si>
    <t>BALANCE HIDRICO</t>
  </si>
  <si>
    <t>BAÑO AL RECIEN NACIDO</t>
  </si>
  <si>
    <t>BAÑO EN DUCHA</t>
  </si>
  <si>
    <t>BAÑO EN CAMA</t>
  </si>
  <si>
    <t>CAMBIO DE BOLSA COLOSTOMIA</t>
  </si>
  <si>
    <t>CAMBIO DE SUEROS</t>
  </si>
  <si>
    <t>CAMBIOS DE POSICION</t>
  </si>
  <si>
    <t>CANALIZACION VIA</t>
  </si>
  <si>
    <t>COLOCACION  SONDA NASOGRASTRICA</t>
  </si>
  <si>
    <t xml:space="preserve">COLOCACION DE FERULA </t>
  </si>
  <si>
    <t>COLOCACION DE SONDA RECTAL</t>
  </si>
  <si>
    <t>COLOCACION DE SONDA VESICAL</t>
  </si>
  <si>
    <t>COLOCACION DE VIA CENTRAL</t>
  </si>
  <si>
    <t>COLOCACION Y RETIRO DE S. FOLEY</t>
  </si>
  <si>
    <t>COLOCACION Y RETIRO DE YESO</t>
  </si>
  <si>
    <t>COLOCACION Y RETIRO SONDA SNG.</t>
  </si>
  <si>
    <t>COLOCACION/CANALIZACION DE SUERO</t>
  </si>
  <si>
    <t>CONFORT DE PACTE.</t>
  </si>
  <si>
    <t>CONTROL DE DIURESIS</t>
  </si>
  <si>
    <t>CONTROL DE GLICEMIA</t>
  </si>
  <si>
    <t>CONTROL DE PVC</t>
  </si>
  <si>
    <t>CONTROL DE SIGNOS VITALES</t>
  </si>
  <si>
    <t>CONTROL DE SUEROS</t>
  </si>
  <si>
    <t>CONTROL DE VENOCLISIS</t>
  </si>
  <si>
    <t>CURACION DE QUEMADURAS</t>
  </si>
  <si>
    <t>CURACIONES</t>
  </si>
  <si>
    <t>DESINFECCION MATUTINO</t>
  </si>
  <si>
    <t>DRENAJE DE ABCESO</t>
  </si>
  <si>
    <t>ECOGRAFIAS</t>
  </si>
  <si>
    <t>EDUCACION DE ATENCION AL RN</t>
  </si>
  <si>
    <t>EDUCACION POST PARTO</t>
  </si>
  <si>
    <t>EDUCACION S/ TRATAMIENTO AMBUL</t>
  </si>
  <si>
    <t>ELECTROCARDIOGRAMAS</t>
  </si>
  <si>
    <t>ENEMAS</t>
  </si>
  <si>
    <t>ENTUBACION</t>
  </si>
  <si>
    <t>EXCERESIS DE UÑA</t>
  </si>
  <si>
    <t>EXTRACION DE LIPOMA</t>
  </si>
  <si>
    <t>GASOMETRIA</t>
  </si>
  <si>
    <t>INYECTABLES EV.</t>
  </si>
  <si>
    <t>LAVADO DE OIDO</t>
  </si>
  <si>
    <t>LAVADO GASTRICO</t>
  </si>
  <si>
    <t>MONITOR CARDIACA CONTINUA</t>
  </si>
  <si>
    <t>MONITORIZACION POR HORA</t>
  </si>
  <si>
    <t>MONITORIZACION FETAL</t>
  </si>
  <si>
    <t>MONITORIZACION POR PACTE</t>
  </si>
  <si>
    <t>MORDEDURA DE PERRO</t>
  </si>
  <si>
    <t>NEBULIZACION</t>
  </si>
  <si>
    <t>POST MORTUM</t>
  </si>
  <si>
    <t>PREPARACION PRE QUIRURGICA</t>
  </si>
  <si>
    <t xml:space="preserve">PROCEDIMIENTO </t>
  </si>
  <si>
    <t>RASURADO DE BARBILLA</t>
  </si>
  <si>
    <t>RECOLECCCION DE MUESTRA</t>
  </si>
  <si>
    <t>RETIRO DE CUERPO EXTRAÑO</t>
  </si>
  <si>
    <t>RETIRO DE PUNTOS</t>
  </si>
  <si>
    <t>REVISION DE HISTORIA CLINICA</t>
  </si>
  <si>
    <t>SALIDA DE AMBULANCIA</t>
  </si>
  <si>
    <t>SUTURAS</t>
  </si>
  <si>
    <t>TAPON HEPARANIZADO</t>
  </si>
  <si>
    <t>TAPON NASAL</t>
  </si>
  <si>
    <t>TOMA DE PRESION ARTERIAL</t>
  </si>
  <si>
    <t>TRANSFUCION DE ALBUMINAS</t>
  </si>
  <si>
    <t>TRANSFUCION SANGUINEA</t>
  </si>
  <si>
    <t>TRATAMIENTO VIA IM.</t>
  </si>
  <si>
    <t>TRATAMIENTO VO.</t>
  </si>
  <si>
    <t>TRICOTOMIA</t>
  </si>
  <si>
    <t>USO DE MICROGOTERO</t>
  </si>
  <si>
    <t>USO DE VENTILADOR</t>
  </si>
  <si>
    <t>VISITA DE ENFERMERIA</t>
  </si>
  <si>
    <t>OTROS</t>
  </si>
  <si>
    <t>ATENCIONES DE ENFERMERÍA EN CONSULTA EXTERNA</t>
  </si>
  <si>
    <t>PARTICULARES</t>
  </si>
  <si>
    <t>INYECCIONES COLOCADAS IM</t>
  </si>
  <si>
    <t>INYECTABLE EV</t>
  </si>
  <si>
    <t>TRATAMIENTO VO</t>
  </si>
  <si>
    <t>CURACIONES REALIZADAS</t>
  </si>
  <si>
    <t>NEBULIZACIONES</t>
  </si>
  <si>
    <t>CONTROL DE GLICEMIA CAPILAR</t>
  </si>
  <si>
    <t>ADM. DE OXIGENO</t>
  </si>
  <si>
    <t>PPS</t>
  </si>
  <si>
    <t>INYECCION S/C</t>
  </si>
  <si>
    <t>VIA INTRADERMICA</t>
  </si>
  <si>
    <t>SUTURA</t>
  </si>
  <si>
    <t>MEDICIÓN DE LA FRECUENCIA CARDIACA</t>
  </si>
  <si>
    <t>MEDICIÓN DE LA FRECUENCIA RESPIRATORIA</t>
  </si>
  <si>
    <t>MEDICIÓN DE LA PRESIÓN ARTERIAL</t>
  </si>
  <si>
    <t>MEDICIÓN DE LA TEMPERATURA CORPORAL</t>
  </si>
  <si>
    <t>MEDICION SATURACION DE OXIGENO</t>
  </si>
  <si>
    <t>MEDIDAS ANTROPROMETRICAS PESO/TALLA</t>
  </si>
  <si>
    <t>CUIDADOS Y MANTENIMIENTO DE ACCESOS VENOSOS</t>
  </si>
  <si>
    <t>INSERCIÓN DE UN CATÉTER VENOSO PERIFÉRICO</t>
  </si>
  <si>
    <t>RETIRADA DEL ACCESO VENOSO PERIFÉRICO</t>
  </si>
  <si>
    <t>LAVADO DE MANOS</t>
  </si>
  <si>
    <t>USO DE BARBIJO</t>
  </si>
  <si>
    <t>USO DE GUANTES ESTERILES</t>
  </si>
  <si>
    <t>UÑICOTOMIA</t>
  </si>
  <si>
    <t>VENDAJES COLOCACIÓN Y CUIDADOS</t>
  </si>
  <si>
    <t>PREPARACION CARRO DE CURACION</t>
  </si>
  <si>
    <t>LIMPIEZA Y DESCONTAMINACION DE INSTRUMENTAL</t>
  </si>
  <si>
    <t>RETIRO DE CUERPO EXTRAÑOS</t>
  </si>
  <si>
    <t>PREPARACIÓN Y ADMINISTRACIÓN DE FÁRMACOS VÍA SUBLINGUAL</t>
  </si>
  <si>
    <t>COMPRESAS FRIAS</t>
  </si>
  <si>
    <t>ADMINISTRACIÓN DE FÁRMACOS VÍA ÓTICA</t>
  </si>
  <si>
    <t>ADMINISTRACIÓN DE FÁRMACOS VÍA OFTÁLMICA</t>
  </si>
  <si>
    <t>PREPARACIÓN Y ADMINISTRACIÓN DE FÁRMACOS  CISTOSTATICOS POR VÍA ENDOVENOSA</t>
  </si>
  <si>
    <t xml:space="preserve">FERULA DE YESO </t>
  </si>
  <si>
    <t>Venoclisis</t>
  </si>
  <si>
    <t>Control de Signos Vitales</t>
  </si>
  <si>
    <t>Vacuna</t>
  </si>
  <si>
    <t>Sutura</t>
  </si>
  <si>
    <t>Retiro de puntos</t>
  </si>
  <si>
    <t>Retiro de cuerpo extraño</t>
  </si>
  <si>
    <t>Temperatura Axilar</t>
  </si>
  <si>
    <t>Temperatura Rectal</t>
  </si>
  <si>
    <t>Tapon heparinizado</t>
  </si>
  <si>
    <t>Retiro de tapon heparinizado</t>
  </si>
  <si>
    <t>Monitorizacion Signos Vitales</t>
  </si>
  <si>
    <t>Nebulizacion</t>
  </si>
  <si>
    <t>P.A.P.</t>
  </si>
  <si>
    <t>Via Oral</t>
  </si>
  <si>
    <t>Medios Fisicos</t>
  </si>
  <si>
    <t>Glicemia Capilar</t>
  </si>
  <si>
    <t>Gotas Oftalmicas</t>
  </si>
  <si>
    <t>Oxigeno por Bigotera</t>
  </si>
  <si>
    <t>Sonda vesical</t>
  </si>
  <si>
    <t>Retiro de sonda vesical</t>
  </si>
  <si>
    <t>Lavado Otico</t>
  </si>
  <si>
    <t>Gotas Oticas</t>
  </si>
  <si>
    <t>Peso</t>
  </si>
  <si>
    <t>Talla</t>
  </si>
  <si>
    <t>WIV.</t>
  </si>
  <si>
    <t>POLICONSULTORIO  ANDRES IBAÑEZ</t>
  </si>
  <si>
    <t>MES/AÑO: ANUAL / 2024</t>
  </si>
  <si>
    <t>N°</t>
  </si>
  <si>
    <t>POB. PROTEGIDA</t>
  </si>
  <si>
    <t xml:space="preserve">COLOCACION DE VIA </t>
  </si>
  <si>
    <t>PREPARACION DE SUERO</t>
  </si>
  <si>
    <t>CONTROL DE GOTEO</t>
  </si>
  <si>
    <t>RETIRO DE SUERO</t>
  </si>
  <si>
    <t>COLOCACION TAPON HEPARINIZADO</t>
  </si>
  <si>
    <t>RETIRO DE TAPON HEPARINIZADO</t>
  </si>
  <si>
    <t>CONTROL DE PESO</t>
  </si>
  <si>
    <t>CONTROL DE TALLA</t>
  </si>
  <si>
    <t>CONTROL DE TEMPERATURA</t>
  </si>
  <si>
    <t>CONTROL DE PULSO</t>
  </si>
  <si>
    <t>CONTROL DE PRESION ARTERIAL</t>
  </si>
  <si>
    <t>TX. ENDOVENOSO</t>
  </si>
  <si>
    <t>TX. INTRAMUSCULAR</t>
  </si>
  <si>
    <t>TX. SUBCUTANEA</t>
  </si>
  <si>
    <t>TX SUBLINGUAL</t>
  </si>
  <si>
    <t>TX VIA ORAL</t>
  </si>
  <si>
    <t>PCTE OBSERVACION ADULTO</t>
  </si>
  <si>
    <t>PCTE OBSERVACION PEDIATRICO</t>
  </si>
  <si>
    <t>PCTES TRANSFERIDOS ADULTO</t>
  </si>
  <si>
    <t>PCTES TRANSFERIDOS PEDIATRICO</t>
  </si>
  <si>
    <t>PCTES DE URGENCIA ADULTO</t>
  </si>
  <si>
    <t>PCTES DE URGENCIA PEDIATRICO</t>
  </si>
  <si>
    <t>TENDIDO DE CAMA</t>
  </si>
  <si>
    <t>DRENAJES</t>
  </si>
  <si>
    <t>CURACION</t>
  </si>
  <si>
    <t>OXIGENO HUMEDO</t>
  </si>
  <si>
    <t xml:space="preserve">MEDIOS FISICOS </t>
  </si>
  <si>
    <t>PUFF CON AEREO CAMARA</t>
  </si>
  <si>
    <t>VENDAJE</t>
  </si>
  <si>
    <t xml:space="preserve">ENEMA EVACUANTE </t>
  </si>
  <si>
    <t>ATENCION PAC( SERV TB+ VIH)</t>
  </si>
  <si>
    <t>ELECTROCARDIOGRAMA</t>
  </si>
  <si>
    <t>PROGRAMACACION DE PAP</t>
  </si>
  <si>
    <t>ASISTENCIA LAVADO DE OIDO</t>
  </si>
  <si>
    <t>APOYO  EN LA TOMA DE MUESTRA PAP</t>
  </si>
  <si>
    <t>RETIRO DE DIU</t>
  </si>
  <si>
    <t xml:space="preserve">TOTAL </t>
  </si>
  <si>
    <t xml:space="preserve">SERVICIO DE INYECTABLES, CURACIONES Y OTROS </t>
  </si>
  <si>
    <t>SUS</t>
  </si>
  <si>
    <t>T O T A L</t>
  </si>
  <si>
    <t>INYECCIONES COLOCADAS</t>
  </si>
  <si>
    <t>VENOCLISIS</t>
  </si>
  <si>
    <t>YESOS</t>
  </si>
  <si>
    <t>PRESION ARTERIAL</t>
  </si>
  <si>
    <t>GLICEMIAS</t>
  </si>
  <si>
    <t>VENDAJES</t>
  </si>
  <si>
    <t>OTROS (ANOTAR)</t>
  </si>
  <si>
    <t>ATENCIONES DE ENFER. EN HOSPITALIZACION Y CONS.EXTERNA</t>
  </si>
  <si>
    <t>PRESION ARTERIAL(SIGNOS VITALES)</t>
  </si>
  <si>
    <t>RECOLECCION DE MUESTRAS</t>
  </si>
  <si>
    <t>SATURACION DE OXIGENO</t>
  </si>
  <si>
    <t>ADMINSTRACION DE OXIGENO P/HORA</t>
  </si>
  <si>
    <t>ASPIRACIONES DE SECRECIONES</t>
  </si>
  <si>
    <t>CONTROL DE LIQUIDOS</t>
  </si>
  <si>
    <t>ALIMENTACION ENTERAL</t>
  </si>
  <si>
    <t>OTRAS ACTIVIDADES</t>
  </si>
  <si>
    <t>ADMINISTRACION COCHABAMBA</t>
  </si>
  <si>
    <t xml:space="preserve">   </t>
  </si>
  <si>
    <t>REGIONAL:  CPS Sub Zonal Cobija</t>
  </si>
  <si>
    <t>Otros (Anotar)</t>
  </si>
  <si>
    <t>Lavado de oído</t>
  </si>
  <si>
    <t xml:space="preserve">REGIONAL: SUB-ZONAL RIBERALTA </t>
  </si>
  <si>
    <t>PESO</t>
  </si>
  <si>
    <t>TALLA</t>
  </si>
  <si>
    <t>ADMINISTRACION REGIONAL: SUCRE</t>
  </si>
  <si>
    <t>Presión Arterial (C.P.A.)</t>
  </si>
  <si>
    <t>Otros (Anotar)Extracción verrugas</t>
  </si>
  <si>
    <t>Infiltración</t>
  </si>
  <si>
    <t>Control Talla y Peso</t>
  </si>
  <si>
    <t>Enema</t>
  </si>
  <si>
    <t>Exámen proctológico</t>
  </si>
  <si>
    <t>Cambio sonda foley</t>
  </si>
  <si>
    <t>REGIONAL: TARIJA</t>
  </si>
  <si>
    <t>Otros</t>
  </si>
  <si>
    <t>Electrocardiograma</t>
  </si>
  <si>
    <t>PAP</t>
  </si>
  <si>
    <t>Uniceptomía</t>
  </si>
  <si>
    <t>Cambio sonda vesical</t>
  </si>
  <si>
    <r>
      <rPr>
        <b/>
        <sz val="10"/>
        <rFont val="Times New Roman"/>
        <family val="1"/>
      </rPr>
      <t>ADMINISTRACION:</t>
    </r>
    <r>
      <rPr>
        <sz val="10"/>
        <rFont val="Times New Roman"/>
        <family val="1"/>
      </rPr>
      <t xml:space="preserve"> AGENCIA ZONAL ORURO</t>
    </r>
  </si>
  <si>
    <t>Inyecciones</t>
  </si>
  <si>
    <t>Sueros</t>
  </si>
  <si>
    <t>control de signos vitales</t>
  </si>
  <si>
    <t>tratamiento via oral</t>
  </si>
  <si>
    <t>Sonda Vesical</t>
  </si>
  <si>
    <t>otros</t>
  </si>
  <si>
    <t>balance hidrico</t>
  </si>
  <si>
    <t>Control Signos Vitales</t>
  </si>
  <si>
    <t>Sonda Foley</t>
  </si>
  <si>
    <t>Tratamiento Via Oral</t>
  </si>
  <si>
    <t>REGIONAL: SUB-ZONAL RIBERALTA</t>
  </si>
  <si>
    <t>REGIONAL: SUB ZONAL VILLA MONTES..</t>
  </si>
  <si>
    <t>S.S.P.A.M.</t>
  </si>
  <si>
    <t>S.U.M.I.</t>
  </si>
  <si>
    <t>MED.GRAL</t>
  </si>
  <si>
    <t>MED.INT.</t>
  </si>
  <si>
    <t>CIR</t>
  </si>
  <si>
    <t>TRAUM.</t>
  </si>
  <si>
    <t>PED</t>
  </si>
  <si>
    <t>GINEC</t>
  </si>
  <si>
    <t>EM</t>
  </si>
  <si>
    <t>ODONT</t>
  </si>
  <si>
    <t xml:space="preserve">Presión Arterial </t>
  </si>
  <si>
    <r>
      <t xml:space="preserve">Otros (Anotar) </t>
    </r>
    <r>
      <rPr>
        <sz val="9"/>
        <color indexed="8"/>
        <rFont val="Arial"/>
        <family val="2"/>
      </rPr>
      <t>PESO TALLA</t>
    </r>
  </si>
  <si>
    <t>T°-FC-FR-SPO2</t>
  </si>
  <si>
    <t>C.S.V. (Control de Signos Vitales)</t>
  </si>
  <si>
    <t>REGIONAL: SUB ZONAL VILLA MONTES</t>
  </si>
  <si>
    <t>Otros (Anotar) peso talla (cambio de postura, mobilización)</t>
  </si>
  <si>
    <t>C.S.V.</t>
  </si>
  <si>
    <t>TRATAMIENTO VIA ORAL</t>
  </si>
  <si>
    <t>SO2 - FC - FR</t>
  </si>
  <si>
    <t>OTROS T"</t>
  </si>
  <si>
    <t>V O</t>
  </si>
  <si>
    <t>ATENCIONES DE ENFERMERÍA EN EMERGENCIAS</t>
  </si>
  <si>
    <t xml:space="preserve">         MES/AÑO: ANUAL/2024</t>
  </si>
  <si>
    <t>PARTIC.SEG.UNIVERS.</t>
  </si>
  <si>
    <t xml:space="preserve">Yesos </t>
  </si>
  <si>
    <t>Otros (Anotar) PESO TALLA</t>
  </si>
  <si>
    <t xml:space="preserve">C.S.V. </t>
  </si>
  <si>
    <t>T°+FC+SO2+FR</t>
  </si>
  <si>
    <t>Otros (T° Temperatura)</t>
  </si>
  <si>
    <t>REGIONAL: SUB ZONAL BERMEJO.</t>
  </si>
  <si>
    <t>Lavado de oido</t>
  </si>
  <si>
    <t>Hemotransfusion</t>
  </si>
  <si>
    <t>Unisectomia</t>
  </si>
  <si>
    <t>ATENCIONES  DE  ENFERMERIA EN LOS SERVICIOS DE INYECTABLES, CURACIONES, POSTAS  Y  OTROS</t>
  </si>
  <si>
    <t xml:space="preserve">DE ATENCION DE CONSULTA EXTERNA </t>
  </si>
  <si>
    <t>AL 31 DE DICIEMBRE DE 2024</t>
  </si>
  <si>
    <t>TIPO DE ATENCION</t>
  </si>
  <si>
    <t>P A C I E N T E S</t>
  </si>
  <si>
    <t>C.P.S.</t>
  </si>
  <si>
    <t>CURACIONES  REALIZADAS</t>
  </si>
  <si>
    <t>DE ATENCION DE HOSPITALIZADOS</t>
  </si>
  <si>
    <r>
      <rPr>
        <b/>
        <sz val="9"/>
        <rFont val="Cambria"/>
        <family val="1"/>
      </rPr>
      <t xml:space="preserve">ADMINISTRACION: </t>
    </r>
    <r>
      <rPr>
        <sz val="9"/>
        <rFont val="Cambria"/>
        <family val="1"/>
      </rPr>
      <t>CAJA PETROLERA DE SALUD SUB ZONAL YACUIBA</t>
    </r>
  </si>
  <si>
    <t>Sueños</t>
  </si>
  <si>
    <t>Toma de signos vitaes</t>
  </si>
  <si>
    <t>Control peso y talla</t>
  </si>
  <si>
    <t>Registro de ordenes de servicio</t>
  </si>
  <si>
    <t xml:space="preserve">Limpieza de material medico </t>
  </si>
  <si>
    <t>TOTAL DE ACTIVIDADES</t>
  </si>
  <si>
    <t>STO2</t>
  </si>
  <si>
    <t>Enemas</t>
  </si>
  <si>
    <t>permeabilizacion de via</t>
  </si>
  <si>
    <t>control goteo</t>
  </si>
  <si>
    <r>
      <t xml:space="preserve">REGIONAL: </t>
    </r>
    <r>
      <rPr>
        <b/>
        <sz val="10"/>
        <color indexed="8"/>
        <rFont val="Arial"/>
        <family val="2"/>
      </rPr>
      <t>AGENCIA ZONAL TRINIDAD</t>
    </r>
    <r>
      <rPr>
        <sz val="10"/>
        <color indexed="8"/>
        <rFont val="Arial"/>
        <family val="2"/>
      </rPr>
      <t xml:space="preserve"> </t>
    </r>
  </si>
  <si>
    <t>Monitoreo Fetal</t>
  </si>
  <si>
    <t>otros…....................</t>
  </si>
  <si>
    <r>
      <t xml:space="preserve">REGIONAL: </t>
    </r>
    <r>
      <rPr>
        <b/>
        <sz val="10"/>
        <color indexed="8"/>
        <rFont val="Arial"/>
        <family val="2"/>
      </rPr>
      <t>ZONAL TRINIDAD</t>
    </r>
  </si>
  <si>
    <t>Otros (glicemia capilar)</t>
  </si>
  <si>
    <t>REGIONAL: …LA PAZ</t>
  </si>
  <si>
    <t>CONTROL PRESIÓN ARTERIAL</t>
  </si>
  <si>
    <t>CONTROL DE PESO / TALLA</t>
  </si>
  <si>
    <t>CENTRAL DE ESTERILIZACION</t>
  </si>
  <si>
    <t>OTROS (Procediemientos)</t>
  </si>
  <si>
    <t>ENDO. VENOS</t>
  </si>
  <si>
    <t>INTR MUSC</t>
  </si>
  <si>
    <t>SUB CUT</t>
  </si>
  <si>
    <t>VIA ORAL</t>
  </si>
  <si>
    <t>NEBULIZACIN</t>
  </si>
  <si>
    <t>EKG</t>
  </si>
  <si>
    <t>SIGNOS VITALES - OXIMETR PULSO</t>
  </si>
  <si>
    <t>ADM, OXIGENO</t>
  </si>
  <si>
    <t>MONITORIZACION</t>
  </si>
  <si>
    <t>GLICEMIA CAPILAR</t>
  </si>
  <si>
    <t>SONDA VESICAL</t>
  </si>
  <si>
    <t>ASEO PERINEAL</t>
  </si>
  <si>
    <t>VENDAJE GASA</t>
  </si>
  <si>
    <t>VENDA DE YESO</t>
  </si>
  <si>
    <t>VENDAJE ELASTICO</t>
  </si>
  <si>
    <t>LAVADO OCULAR</t>
  </si>
  <si>
    <t>INSTALAR SNG</t>
  </si>
  <si>
    <t xml:space="preserve"> PROCEDIMIENTOS DE  ENFERMERIA</t>
  </si>
  <si>
    <t>REGIONAL: HOSPITAL SETON COCHABAMBA</t>
  </si>
  <si>
    <t>ADMINISTRACION: COCHABAMBA-</t>
  </si>
  <si>
    <t>CONSUMO NACIONAL DE MEDICAMENTOS CPS GESTION 2024 POR SERVICIO DE CONSULTA EXTERNA Y HOSPITALIZACION</t>
  </si>
  <si>
    <t>|</t>
  </si>
  <si>
    <t xml:space="preserve">P. PARTICULARES </t>
  </si>
  <si>
    <t>Cuenta de MATRICULA</t>
  </si>
  <si>
    <t>Suma de DIAS BAJA</t>
  </si>
  <si>
    <t>ENFERMEDAD COMUN</t>
  </si>
  <si>
    <t>ACCIDENTE COMUN</t>
  </si>
  <si>
    <t>ACCIDENTE DE TRABAJO</t>
  </si>
  <si>
    <t>MATERNIDAD</t>
  </si>
  <si>
    <t>RIESGO EXTRAORDINARIO</t>
  </si>
  <si>
    <t>ACCIDENTE DE TRANSITO (SOAT-FISO)</t>
  </si>
  <si>
    <t>ACCIDENTE DE TRANSITO (SOAT)</t>
  </si>
  <si>
    <t>ENFERMEDAD PROFESIONAL</t>
  </si>
  <si>
    <t>CIT MAYOR OMENOR A 3 DIAS</t>
  </si>
  <si>
    <t>Z392 SEGUIMIENTO POSTPARTO, DE RUTINA (Desc. Diag.:CERTIFICADO DE INCAPACIDAD TEMPORAL DE MATERNIDAD POR DIFERIMIENTO EN CUMPLIMIENTO A LA LEY 1516)</t>
  </si>
  <si>
    <t>Z34 SUPERVISION DE EMBARAZO NORMAL (Desc. Diag.:)</t>
  </si>
  <si>
    <t>S934 ESGUINCES Y TORCEDURAS DEL TOBILLO (Desc. Diag.:)</t>
  </si>
  <si>
    <t>Z48 OTROS CUIDADOS POSTERIORES A LA CIRUGIA (Desc. Diag.:)</t>
  </si>
  <si>
    <t>S82 FRACTURA DE LA PIERNA, INCLUSIVE EL TOBILLO (Desc. Diag.:)</t>
  </si>
  <si>
    <t>Z35 SUPERVISION DE EMBARAZO DE ALTO RIESGO (Desc. Diag.:)</t>
  </si>
  <si>
    <t>S835 ESGUINCES Y TORCEDURAS QUE COMPROMETEN EL LIGAMENTO CRUZADO (ANTERIOR) (POSTERIOR) DE LA RODILLA (Desc. Diag.:)</t>
  </si>
  <si>
    <t>S525 FRACTURA DE LA EPIFISIS INFERIOR DEL RADIO (Desc. Diag.:)</t>
  </si>
  <si>
    <t>S62 FRACTURA A NIVEL DE LA MUÑECA Y DE LA MANO (Desc. Diag.:)</t>
  </si>
  <si>
    <t>S420 FRACTURA DE LA CLAVICULA (Desc. Diag.:)</t>
  </si>
  <si>
    <t>S923 FRACTURA DE HUESO DEL METATARSO (Desc. Diag.:)</t>
  </si>
  <si>
    <t>S860 TRAUMATISMO DEL TENDON DE AQUILES (Desc. Diag.:)</t>
  </si>
  <si>
    <t>M23 TRASTORNO INTERNO DE LA RODILLA (Desc. Diag.:)</t>
  </si>
  <si>
    <t>Z340 SUPERVISION DE PRIMER EMBARAZO NORMAL (Desc. Diag.:)</t>
  </si>
  <si>
    <t>O82 PARTO UNICO POR CESAREA (Desc. Diag.:PUERPERIO QUIRURGICO INMEDIATO)</t>
  </si>
  <si>
    <t>S431 LUXACION DE LA ARTICULACION ACROMIOCLAVICULAR (Desc. Diag.:)</t>
  </si>
  <si>
    <t>A150 TUBERCULOSIS DEL PULMON, CONFIRMADA POR HALLAZGO MICROSCOPICO DEL BACILO TUBERCULOSO EN ESPUTO, CON O SIN CULTIVO (Desc. Diag.:)</t>
  </si>
  <si>
    <t>M544 LUMBAGO CON CIATICA (Desc. Diag.:)</t>
  </si>
  <si>
    <t>S822 FRACTURA DE LA DIAFISIS DE LA TIBIA (Desc. Diag.:)</t>
  </si>
  <si>
    <t>G560 SINDROME DEL TUNEL CARPIANO (Desc. Diag.:)</t>
  </si>
  <si>
    <t>M545 LUMBAGO NO ESPECIFICADO (Desc. Diag.:)</t>
  </si>
  <si>
    <t>S824 FRACTURA DEL PERONE SOLAMENTE (Desc. Diag.:)</t>
  </si>
  <si>
    <t>S821 FRACTURA DE LA EPIFISIS SUPERIOR DE LA TIBIA (Desc. Diag.:)</t>
  </si>
  <si>
    <t>D355 TUMOR BENIGNO DEL CUERPO CAROTIDEO (Desc. Diag.:)</t>
  </si>
  <si>
    <t>S834 ESGUINCES Y TORCEDURAS QUE COMPROMETEN LOS LIGAMENTOS LATERALES (EXTERNO) (INTERNO) DE LA RODILLA (Desc. Diag.:)</t>
  </si>
  <si>
    <t>S836 ESGUINCES Y TORCEDURAS DE OTRAS PARTES Y LAS NO ESPECIFICADAS DE LA RODILLA (Desc. Diag.:)</t>
  </si>
  <si>
    <t>u071 COVID-19, VIRUS IDENTIFICADO (Desc. Diag.:)</t>
  </si>
  <si>
    <t>Z489 CUIDADO POSTERIOR A LA CIRUGIA, NO ESPECIFICADO (Desc. Diag.:)</t>
  </si>
  <si>
    <t>K811 COLECISTITIS CRONICA (Desc. Diag.:COLECISTITIS CRONICA LITIASICA)</t>
  </si>
  <si>
    <t>G551 COMPRESIONES DE LAS RAICES Y PLEXOS NERVIOSOS EN TRASTORNOS DE LOS DISCOS INTERVERTEBRALES (M50-M51+) (Desc. Diag.:)</t>
  </si>
  <si>
    <t>F10 TRASTORNOS MENTALES Y DEL COMPORTAMIENTO DEBIDOS AL USO DE ALCOHOL (Desc. Diag.:)</t>
  </si>
  <si>
    <t>C833 LINFOMA NO HODGKIN DE CELULAS GRANDES (DIFUSO) (Desc. Diag.:)</t>
  </si>
  <si>
    <t>I69 SECUELAS DE ENFERMEDAD CEREBROVASCULAR (Desc. Diag.:)</t>
  </si>
  <si>
    <t>S623 FRACTURA DE OTROS HUESOS METACARPIANOS (Desc. Diag.:)</t>
  </si>
  <si>
    <t>S626 FRACTURA DE OTRO DEDO DE LA MANO (Desc. Diag.:)</t>
  </si>
  <si>
    <t>S93 LUXACION, ESGUINCE Y TORCEDURA DE ARTICULACIONES Y LIGAMENTOS DEL TOBILLO Y DEL PIE (Desc. Diag.:)</t>
  </si>
  <si>
    <t>S832 DESGARRO DE MENISCOS, PRESENTE (Desc. Diag.:)</t>
  </si>
  <si>
    <t>S920 FRACTURA DEL CALCANEO (Desc. Diag.:)</t>
  </si>
  <si>
    <t>O82 PARTO UNICO POR CESAREA (Desc. Diag.:PUERPERIO QUIRURGICO INMEDIATO )</t>
  </si>
  <si>
    <t>S521 FRACTURA DE LA EPIFISIS SUPERIOR DEL RADIO (Desc. Diag.:)</t>
  </si>
  <si>
    <t>H110 PTERIGION (Desc. Diag.:)</t>
  </si>
  <si>
    <t>Z090 EXAMEN DE SEGUIMIENTO CONSECUTIVO A CIRUGIA POR OTRAS AFECCIONES (Desc. Diag.:)</t>
  </si>
  <si>
    <t>S422 FRACTURA DE LA EPIFISIS SUPERIOR DEL HUMERO (Desc. Diag.:)</t>
  </si>
  <si>
    <t>M160 COXARTROSIS PRIMARIA, BILATERAL (Desc. Diag.:)</t>
  </si>
  <si>
    <t>C50 TUMOR MALIGNO DE LA MAMA (Desc. Diag.:)</t>
  </si>
  <si>
    <t>S524 FRACTURA DE LA DIAFISIS DEL CUBITO Y DEL RADIO (Desc. Diag.:)</t>
  </si>
  <si>
    <t>D46 SINDROMES MIELODISPLASICOS (Desc. Diag.:)</t>
  </si>
  <si>
    <t>M654 TENOSINOVITIS DE ESTILOIDES RADIAL [DE QUERVAIN] (Desc. Diag.:)</t>
  </si>
  <si>
    <t>O80 PARTO UNICO ESPONTANEO (Desc. Diag.:PUERPERIO FISIOLOGICO INMEDIATO)</t>
  </si>
  <si>
    <t>F03 DEMENCIA, NO ESPECIFICADA (Desc. Diag.:)</t>
  </si>
  <si>
    <t>M16 COXARTROSIS [ARTROSIS DE LA CADERA] (Desc. Diag.:)</t>
  </si>
  <si>
    <t>M233 OTROS TRASTORNOS DE LOS MENISCOS (Desc. Diag.:)</t>
  </si>
  <si>
    <t>S924 FRACTURA DE LOS HUESOS DEL DEDO GORDO DEL PIE (Desc. Diag.:)</t>
  </si>
  <si>
    <t>S925 FRACTURA DE LOS HUESOS DE OTRO(S) DEDO(S) DEL PIE (Desc. Diag.:)</t>
  </si>
  <si>
    <t>M751 SINDROME DEL MANGUITO ROTATORIO (Desc. Diag.:)</t>
  </si>
  <si>
    <t>K810 COLECISTITIS AGUDA (Desc. Diag.:COLECISTITIS AGUDA)</t>
  </si>
  <si>
    <t>B02 HERPES ZOSTER (Desc. Diag.:)</t>
  </si>
  <si>
    <t>S635 ESGUINCES Y TORCEDURAS DE LA MUÑECA (Desc. Diag.:)</t>
  </si>
  <si>
    <t>O821 PARTO POR CESAREA DE EMERGENCIA (Desc. Diag.:PUERPERIO QUIRURGICO INMEDIATO)</t>
  </si>
  <si>
    <t>K80 COLELITIASIS (Desc. Diag.:COLELITIASIS)</t>
  </si>
  <si>
    <t>S826 FRACTURA DEL MALEOLO EXTERNO (Desc. Diag.:)</t>
  </si>
  <si>
    <t>S610 HERIDA DE DEDO(S) DE LA MANO, SIN DAÑO DE LA(S) UÑA(S) (Desc. Diag.:)</t>
  </si>
  <si>
    <t>S423 FRACTURA DE LA DIAFISIS DEL HUMERO (Desc. Diag.:)</t>
  </si>
  <si>
    <t>S223 FRACTURA DE COSTILLA (Desc. Diag.:)</t>
  </si>
  <si>
    <t>R234 CAMBIOS EN LA TEXTURA DE LA PIEL (Desc. Diag.:)</t>
  </si>
  <si>
    <t>J20 BRONQUITIS AGUDA (Desc. Diag.:)</t>
  </si>
  <si>
    <t>S860 TRAUMATISMO DEL TENDON DE AQUILES (Desc. Diag.:Ruptura de tendon de aquiles)</t>
  </si>
  <si>
    <t>M545 LUMBAGO NO ESPECIFICADO (Desc. Diag.:Lumbago)</t>
  </si>
  <si>
    <t>N390 INFECCION DE VIAS URINARIAS, SITIO NO ESPECIFICADO (Desc. Diag.:PIELONEFRITIS AGUDA)</t>
  </si>
  <si>
    <t>M17 GONARTROSIS [ARTROSIS DE LA RODILLA] (Desc. Diag.:)</t>
  </si>
  <si>
    <t>H262 CATARATA COMPLICADA (Desc. Diag.:)</t>
  </si>
  <si>
    <t>K35 APENDICITIS AGUDA (Desc. Diag.:APENDICITIS AGUDA)</t>
  </si>
  <si>
    <t>B01 VARICELA (Desc. Diag.:)</t>
  </si>
  <si>
    <t>O80 PARTO UNICO ESPONTANEO (Desc. Diag.:PUERPERIO FISIOLOGICO INMEDIATO )</t>
  </si>
  <si>
    <t>K810 COLECISTITIS AGUDA (Desc. Diag.:)</t>
  </si>
  <si>
    <t>J159 NEUMONIA BACTERIANA, NO ESPECIFICADA (Desc. Diag.:)</t>
  </si>
  <si>
    <t>A09 DIARREA Y GASTROENTERITIS DE PRESUNTO ORIGEN INFECCIOSO (Desc. Diag.:)</t>
  </si>
  <si>
    <t>S934 ESGUINCES Y TORCEDURAS DEL TOBILLO (Desc. Diag.:Esg de tobillo izdo)</t>
  </si>
  <si>
    <t>S934 ESGUINCES Y TORCEDURAS DEL TOBILLO (Desc. Diag.:Esg de tobillo der )</t>
  </si>
  <si>
    <t>S823 FRACTURA DE LA EPIFISIS INFERIOR DE LA TIBIA (Desc. Diag.:)</t>
  </si>
  <si>
    <t>S83 LUXACION, ESGUINCE Y TORCEDURA DE ARTICULACIONES Y LIGAMENTOS DE LA RODILLA (Desc. Diag.:)</t>
  </si>
  <si>
    <t>S62 FRACTURA A NIVEL DE LA MUÃECA Y DE LA MANO (Desc. Diag.:)</t>
  </si>
  <si>
    <t>A971 DENGUE CON SIGNOS DE ALARMA (Desc. Diag.:)</t>
  </si>
  <si>
    <t>Z940 TRASPLANTE DE RIÑON (Desc. Diag.:)</t>
  </si>
  <si>
    <t>S526 FRACTURA DE LA EPIFISIS INFERIOR DEL CUBITO Y DEL RADIO (Desc. Diag.:)</t>
  </si>
  <si>
    <t>O82 PARTO UNICO POR CESAREA (Desc. Diag.:PUERPERIO INMEDIATO POST-CESÁREA)</t>
  </si>
  <si>
    <t>S202 CONTUSION DEL TORAX (Desc. Diag.:)</t>
  </si>
  <si>
    <t>S322 FRACTURA DEL COCCIX (Desc. Diag.:)</t>
  </si>
  <si>
    <t>O200 AMENAZA DE ABORTO (Desc. Diag.:Amenaza de aborto controlada)</t>
  </si>
  <si>
    <t>K140A ABSCESO (Desc. Diag.:)</t>
  </si>
  <si>
    <t>F332 TRASTORNO DEPRESIVO RECURRENTE, EPISODIO DEPRESIVO GRAVE PRESENTE SIN SINTOMAS PSICOTICOS (Desc. Diag.:)</t>
  </si>
  <si>
    <t>T90 SECUELAS DE TRAUMATISMOS DE LA CABEZA (Desc. Diag.:)</t>
  </si>
  <si>
    <t>S611 HERIDA DE DEDO(S) DE LA MANO, CON DAÑO DE LA(S) UÑA(S) (Desc. Diag.:)</t>
  </si>
  <si>
    <t>S424 FRACTURA DE LA EPIFISIS INFERIOR DEL HUMERO (Desc. Diag.:)</t>
  </si>
  <si>
    <t>M545 LUMBAGO NO ESPECIFICADO (Desc. Diag.:LUMBALGIA)</t>
  </si>
  <si>
    <t>O200 AMENAZA DE ABORTO (Desc. Diag.:)</t>
  </si>
  <si>
    <t>N390 INFECCION DE VIAS URINARIAS, SITIO NO ESPECIFICADO (Desc. Diag.:)</t>
  </si>
  <si>
    <t>M511 TRASTORNOS DE DISCO LUMBAR Y OTROS, CON RADICULOPATIA (Desc. Diag.:radiculopatia)</t>
  </si>
  <si>
    <t>K80 COLELITIASIS (Desc. Diag.:)</t>
  </si>
  <si>
    <t>M238 OTROS TRASTORNOS INTERNOS DE LA RODILLA (Desc. Diag.:)</t>
  </si>
  <si>
    <t>I83 VENAS VARICOSAS DE LOS MIEMBROS INFERIORES (Desc. Diag.:)</t>
  </si>
  <si>
    <t>C73 TUMOR MALIGNO DE LA GLANDULA TIROIDES (Desc. Diag.:)</t>
  </si>
  <si>
    <t>S934 ESGUINCES Y TORCEDURAS DEL TOBILLO (Desc. Diag.:esguince de tobillo derecho)</t>
  </si>
  <si>
    <t>S934 ESGUINCES Y TORCEDURAS DEL TOBILLO (Desc. Diag.:izq)</t>
  </si>
  <si>
    <t>O821 PARTO POR CESAREA DE EMERGENCIA (Desc. Diag.:PUERPERIO QUIRURGICO MEDIATO)</t>
  </si>
  <si>
    <t>O82 PARTO UNICO POR CESAREA (Desc. Diag.:PARTO UNICO POR CESAREA)</t>
  </si>
  <si>
    <t>K811 COLECISTITIS CRONICA (Desc. Diag.:COLECISTITIS CRONICA LITIASICA TRATADA POR COLECISTECTOMIA LAPAROSCOPICA)</t>
  </si>
  <si>
    <t>H25 CATARATA SENIL (Desc. Diag.:)</t>
  </si>
  <si>
    <t>K35 APENDICITIS AGUDA (Desc. Diag.:)</t>
  </si>
  <si>
    <t>K01 DIENTES INCLUIDOS E IMPACTADOS (Desc. Diag.:DIENTES INCLUIDOS E IMPACTADOS)</t>
  </si>
  <si>
    <t>Z981 ESTADO DE ARTRODESIS (Desc. Diag.:)</t>
  </si>
  <si>
    <t>S860 TRAUMATISMO DEL TENDON DE AQUILES (Desc. Diag.:P.O RUPTURA DE TENDON DE AQUILES IZQUIERDO)</t>
  </si>
  <si>
    <t>S90 TRAUMATISMO SUPERFICIAL DEL TOBILLO Y DEL PIE (Desc. Diag.:esguince d e tobillo)</t>
  </si>
  <si>
    <t>S860 TRAUMATISMO DEL TENDON DE AQUILES (Desc. Diag.:ruptura del tendon de aquiles)</t>
  </si>
  <si>
    <t>S860 TRAUMATISMO DEL TENDON DE AQUILES (Desc. Diag.:ruptura de tendon de aquiles izquierdo)</t>
  </si>
  <si>
    <t>S800 CONTUSION DE LA RODILLA (Desc. Diag.:)</t>
  </si>
  <si>
    <t>S62 FRACTURA A NIVEL DE LA MUÑECA Y DE LA MANO (Desc. Diag.:EDR izq)</t>
  </si>
  <si>
    <t>O821 PARTO POR CESAREA DE EMERGENCIA (Desc. Diag.:)</t>
  </si>
  <si>
    <t>M621 OTROS DESGARROS (NO TRAUMATICOS) DEL MUSCULO (Desc. Diag.:)</t>
  </si>
  <si>
    <t>O200 AMENAZA DE ABORTO (Desc. Diag.:AMENAZA DE ABORTO)</t>
  </si>
  <si>
    <t>K810 COLECISTITIS AGUDA (Desc. Diag.:COLECISTITIS AGUDA LITIASICA)</t>
  </si>
  <si>
    <t>K811 COLECISTITIS CRONICA (Desc. Diag.:COLECISTITIS CRONICA)</t>
  </si>
  <si>
    <t>K811 COLECISTITIS CRONICA (Desc. Diag.:COLECISTITIS CRONICA LITIASICA REAGUDIZADA)</t>
  </si>
  <si>
    <t>H813 OTROS VERTIGOS PERIFERICOS (Desc. Diag.:)</t>
  </si>
  <si>
    <t>H110 PTERIGION (Desc. Diag.:pterigion)</t>
  </si>
  <si>
    <t>I84 HEMORROIDES (Desc. Diag.:HEMORROIDES)</t>
  </si>
  <si>
    <t>C920 LEUCEMIA MIELOIDE AGUDA (Desc. Diag.:)</t>
  </si>
  <si>
    <t>S934 ESGUINCES Y TORCEDURAS DEL TOBILLO (Desc. Diag.:IZQUIERDO)</t>
  </si>
  <si>
    <t>Z321 EMBARAZO CONFIRMADO (Desc. Diag.:)</t>
  </si>
  <si>
    <t>T905 SECUELAS DE TRAUMATISMO INTRACRANEAL (Desc. Diag.:)</t>
  </si>
  <si>
    <t>S821 FRACTURA DE LA EPIFISIS SUPERIOR DE LA TIBIA (Desc. Diag.:FRACTURA DE MESETA TIBIAL IZQUIERDA)</t>
  </si>
  <si>
    <t>S820 FRACTURA DE LA ROTULA (Desc. Diag.:)</t>
  </si>
  <si>
    <t>S682 AMPUTACION TRAUMATICA DE DOS O MAS DEDOS SOLAMENTE (COMPLETA) (PARCIAL) (Desc. Diag.:)</t>
  </si>
  <si>
    <t>S82 FRACTURA DE LA PIERNA, INCLUSIVE EL TOBILLO (Desc. Diag.:FRACTURA DIAFISIS PERONE MULTIFRAGMENTARIA, ROTURA DE LA SINDESMOSIS Y LIGAMENTO DELTOIDEO TOBILLO DERECHO)</t>
  </si>
  <si>
    <t>S628 FRACTURA DE OTRAS PARTES Y DE LAS NO ESPECIFICADAS DE LA MUÑECA Y DE LA MANO (Desc. Diag.:)</t>
  </si>
  <si>
    <t>O82 PARTO UNICO POR CESAREA (Desc. Diag.:PUERPERIO QUIRÚRGICO INMEDIATO)</t>
  </si>
  <si>
    <t>O821 PARTO POR CESAREA DE EMERGENCIA (Desc. Diag.:PUERPERIO QUIRURGICO INMEDIATO )</t>
  </si>
  <si>
    <t>S52 FRACTURA DEL ANTEBRAZO (Desc. Diag.:)</t>
  </si>
  <si>
    <t>S228 FRACTURA DE OTRAS PARTES DEL TORAX OSEO (Desc. Diag.:)</t>
  </si>
  <si>
    <t>M869 OSTEOMIELITIS, NO ESPECIFICADA (Desc. Diag.:POSTOPERADO OSTEOMIELITIS MESETA TIBIAL IZQUIERDA)</t>
  </si>
  <si>
    <t>M773 ESPOLON CALCANEO (Desc. Diag.:)</t>
  </si>
  <si>
    <t>M866 OTRAS OSTEOMIELITIS CRONICAS (Desc. Diag.:OSTEOMIELITIS CRONICA FEMUR DERECHO)</t>
  </si>
  <si>
    <t>L031 CELULITIS DE OTRAS PARTES DE LOS MIEMBROS (Desc. Diag.:)</t>
  </si>
  <si>
    <t>I612 HEMORRAGIA INTRACEREBRAL EN HEMISFERIO, NO ESPECIFICADA (Desc. Diag.:ESTADO VEGETATIVO PERSISTENTE POR SECUELAS DE ACCIDENTE VASCULAR CEREBRAL HEMORRÁGICO REITERATIVO)</t>
  </si>
  <si>
    <t>J10 INFLUENZA DEBIDA A VIRUS DE LA INFLUENZA IDENTIFICADO (Desc. Diag.:)</t>
  </si>
  <si>
    <t>E10 DIABETES MELLITUS INSULINODEPENDIENTE (Desc. Diag.:)</t>
  </si>
  <si>
    <t>C20 TUMOR MALIGNO DEL RECTO (Desc. Diag.:CANCER DE RECTO)</t>
  </si>
  <si>
    <t>E135 DIABETES MELLITUS ESPECIFICADA, CON COMPLICACIONES CIRCULATORIAS PERIFERICAS (Desc. Diag.:)</t>
  </si>
  <si>
    <t>G04 ENCEFALITIS, MIELITIS Y ENCEFALOMIELITIS (Desc. Diag.:ENCEFALITIS IDIOPATICA)</t>
  </si>
  <si>
    <t>C760 TUMOR MALIGNO DE LA CABEZA, CARA Y CUELLO (Desc. Diag.:)</t>
  </si>
  <si>
    <t>S934 ESGUINCES Y TORCEDURAS DEL TOBILLO (Desc. Diag.:derecho)</t>
  </si>
  <si>
    <t>S860 TRAUMATISMO DEL TENDON DE AQUILES (Desc. Diag.:tenorrafia del aquiles der )</t>
  </si>
  <si>
    <t>S92 FRACTURA DEL PIE, EXCEPTO DEL TOBILLO (Desc. Diag.:)</t>
  </si>
  <si>
    <t>S860 TRAUMATISMO DEL TENDON DE AQUILES (Desc. Diag.:Ruptura de tendon de aquiles derecho)</t>
  </si>
  <si>
    <t>S82 FRACTURA DE LA PIERNA, INCLUSIVE EL TOBILLO (Desc. Diag.:fx de tobillo der )</t>
  </si>
  <si>
    <t>S761 TRAUMATISMO DEL TENDON Y MUSCULO CUADRICEPS (Desc. Diag.:)</t>
  </si>
  <si>
    <t>S681 AMPUTACION TRAUMATICA DE OTRO DEDO UNICO (COMPLETA) (PARCIAL) (Desc. Diag.:)</t>
  </si>
  <si>
    <t>S09 OTROS TRAUMATISMOS Y LOS NO ESPECIFICADOS DE LA CABEZA (Desc. Diag.:)</t>
  </si>
  <si>
    <t>S460 TRAUMATISMO DEL TENDON DEL MANGUITO ROTATORIO DEL HOMBRO (Desc. Diag.:)</t>
  </si>
  <si>
    <t>O82 PARTO UNICO POR CESAREA (Desc. Diag.:)</t>
  </si>
  <si>
    <t>K811 COLECISTITIS CRONICA (Desc. Diag.:COLECISTITIS CRONICA LITIASICA )</t>
  </si>
  <si>
    <t>M170 GONARTROSIS PRIMARIA, BILATERAL (Desc. Diag.:)</t>
  </si>
  <si>
    <t>K810 COLECISTITIS AGUDA (Desc. Diag.:COLECISTITIS AGUDA LITIASICA TRATADA POR COLECISTECTOMIA LAPAROSCOPICA)</t>
  </si>
  <si>
    <t>K85 PANCREATITIS AGUDA (Desc. Diag.:PANCREATITIS AGUDA)</t>
  </si>
  <si>
    <t>K81 COLECISTITIS (Desc. Diag.:)</t>
  </si>
  <si>
    <t>K800 CALCULO DE LA VESICULA BILIAR CON COLECISTITIS AGUDA (Desc. Diag.:COLECISTITIS AGUDA LITIASICA)</t>
  </si>
  <si>
    <t>K811 COLECISTITIS CRONICA (Desc. Diag.:COLECISTITIS CRONICA LITIASICA RESUELTA POR COLECISTECTOMIA LAPAROSCOPICA)</t>
  </si>
  <si>
    <t>I694 SECUELAS DE ENFERMEDAD CEREBROVASCULAR, NO ESPECIFICADA COMO HEMORRAGICA U OCLUSIVA (Desc. Diag.:POSTOPERATORIO MEDIATO DE CRANEOTOMÍA FRONTOTEMPOROPARIETOOCCIPITAL DERECHA + DURECTOMIA Y PLASTIA AMPLIATORIA POR CRÁNEO HIPERTENSIVO ACCIDENTE CEREBRO VASCULAR MALIGNO DE ARTERIA CEREBRAL MEDIA DERECHA CON CONVERSIÓN HEMORRÁGICA)</t>
  </si>
  <si>
    <t>I693 SECUELAS DE INFARTO CEREBRAL (Desc. Diag.:secuelas de infarto cerebral.)</t>
  </si>
  <si>
    <t>C531 TUMOR MALIGNO DEL EXOCERVIX (Desc. Diag.:)</t>
  </si>
  <si>
    <t>H10 CONJUNTIVITIS (Desc. Diag.:)</t>
  </si>
  <si>
    <t>G560 SINDROME DEL TUNEL CARPIANO (Desc. Diag.:SINDROME DEL TUNEL CARPIANO)</t>
  </si>
  <si>
    <t>A150 TUBERCULOSIS DEL PULMON, CONFIRMADA POR HALLAZGO MICROSCOPICO DEL BACILO TUBERCULOSO EN ESPUTO, CON O SIN CULTIVO (Desc. Diag.:Insuficiencia respiratoria)</t>
  </si>
  <si>
    <t>C53 TUMOR MALIGNO DEL CUELLO DEL UTERO (Desc. Diag.:)</t>
  </si>
  <si>
    <t>G510 PARALISIS DE BELL (Desc. Diag.:)</t>
  </si>
  <si>
    <t>Z351 SUPERVISION DE EMBARAZO CON HISTORIA DE ABORTO (Desc. Diag.:)</t>
  </si>
  <si>
    <t>Z544 CONVALECENCIA CONSECUTIVA A TRATAMIENTO DE FRACTURA (Desc. Diag.:)</t>
  </si>
  <si>
    <t>S930 LUXACION DE LA ARTICULACION DEL TOBILLO (Desc. Diag.:)</t>
  </si>
  <si>
    <t>Z488 OTROS CUIDADOS ESPECIFICADOS POSTERIORES A LA CIRUGIA (Desc. Diag.:)</t>
  </si>
  <si>
    <t>S97 TRAUMATISMO POR APLASTAMIENTO DEL PIE Y DEL TOBILLO (Desc. Diag.:)</t>
  </si>
  <si>
    <t>S531 LUXACION DEL CODO, NO ESPECIFICADA (Desc. Diag.:)</t>
  </si>
  <si>
    <t>S621 FRACTURA DE OTRO(S) HUESO(S) DEL CARPO (Desc. Diag.:)</t>
  </si>
  <si>
    <t>S72 FRACTURA DEL FEMUR (Desc. Diag.:)</t>
  </si>
  <si>
    <t>S634 RUPTURA TRAUMATICA DE LIGAMENTOS DEL DEDO DE LA MANO EN LA(S) ARTICULACION(ES) METACARPOFALANGICA E INTERFALANGICA (Desc. Diag.:)</t>
  </si>
  <si>
    <t>S626 FRACTURA DE OTRO DEDO DE LA MANO (Desc. Diag.:FRACTURA FALANGE PROXIMAL 4TO DEDO MANO DERECHA)</t>
  </si>
  <si>
    <t>S435 ESGUINCES Y TORCEDURAS DE LA ARTICULACION ACROMIOCLAVICULAR (Desc. Diag.:)</t>
  </si>
  <si>
    <t>R529 DOLOR, NO ESPECIFICADO (Desc. Diag.:síndrome de dolor regional complejo tobillo derecho)</t>
  </si>
  <si>
    <t>S424 FRACTURA DE LA EPIFISIS INFERIOR DEL HUMERO (Desc. Diag.:fractura de humero y radio distal)</t>
  </si>
  <si>
    <t>O82 PARTO UNICO POR CESAREA (Desc. Diag.:PUERPERIO INMEDIATO)</t>
  </si>
  <si>
    <t>S022 FRACTURA DE LOS HUESOS DE LA NARIZ (Desc. Diag.:)</t>
  </si>
  <si>
    <t>N411 PROSTATITIS CRONICA (Desc. Diag.:)</t>
  </si>
  <si>
    <t>M233 OTROS TRASTORNOS DE LOS MENISCOS (Desc. Diag.:DESGARRO MENISCO EXTERNO RODILLA IZQUIERDA OPERADO 	)</t>
  </si>
  <si>
    <t>K810 COLECISTITIS AGUDA (Desc. Diag.:control post operatorio )</t>
  </si>
  <si>
    <t>M252 ARTICULACION INESTABLE (Desc. Diag.:DESGARRO LCA RODILLA DERECHA. OPERADO 	)</t>
  </si>
  <si>
    <t>J180 BRONCONEUMONIA, NO ESPECIFICADA (Desc. Diag.:)</t>
  </si>
  <si>
    <t>K047 ABSCESO PERIAPICAL SIN FISTULA (Desc. Diag.:NECROSIS DENTAL)</t>
  </si>
  <si>
    <t>J02 FARINGITIS AGUDA (Desc. Diag.:)</t>
  </si>
  <si>
    <t>I693 SECUELAS DE INFARTO CEREBRAL (Desc. Diag.:)</t>
  </si>
  <si>
    <t>S934 ESGUINCES Y TORCEDURAS DEL TOBILLO (Desc. Diag.:izquierdo )</t>
  </si>
  <si>
    <t>S929 FRACTURA DEL PIE, NO ESPECIFICADA (Desc. Diag.:)</t>
  </si>
  <si>
    <t>S934 ESGUINCES Y TORCEDURAS DEL TOBILLO (Desc. Diag.:ESGUINCE DE TOBILLO IZQUIERDO)</t>
  </si>
  <si>
    <t>T253 QUEMADURA DEL TOBILLO Y DEL PIE, DE TERCER GRADO (Desc. Diag.:)</t>
  </si>
  <si>
    <t>S982 AMPUTACION TRAUMATICA DE DOS O MAS DEDOS DEL PIE (Desc. Diag.:)</t>
  </si>
  <si>
    <t>Z10 CONTROL GENERAL DE SALUD DE RUTINA DE SUBPOBLACIONES DEFINIDAS (Desc. Diag.:)</t>
  </si>
  <si>
    <t>T300 QUEMADURA DE REGION DEL CUERPO Y GRADO NO ESPECIFICADOS (Desc. Diag.:)</t>
  </si>
  <si>
    <t>S821 FRACTURA DE LA EPIFISIS SUPERIOR DE LA TIBIA (Desc. Diag.:FRACTURA PLATILLO TIBIAL EXTERNO NO DESPLAZADO, Y DESGARRO COMPLETO DEL LIGAMENTO CRUZADO POSTERIOR RODILLA DERECHA )</t>
  </si>
  <si>
    <t>S826 FRACTURA DEL MALEOLO EXTERNO (Desc. Diag.:FRACTURA MALEOLO PERONE TOBILLO DERECHO OPERADO)</t>
  </si>
  <si>
    <t>S623 FRACTURA DE OTROS HUESOS METACARPIANOS (Desc. Diag.:fractura de 5to metacarpiano derecho)</t>
  </si>
  <si>
    <t>S626 FRACTURA DE OTRO DEDO DE LA MANO (Desc. Diag.:1- FRACTURA EN DEDO INDICE IZQUIERDO, BAJA MEDICA POR TRAUMATOLOGIA, RIESGO LABORAL: ENFERMEDAD COMUN)</t>
  </si>
  <si>
    <t>S801 CONTUSION DE OTRAS PARTES Y LAS NO ESPECIFICADAS DE LA PIERNA (Desc. Diag.:)</t>
  </si>
  <si>
    <t>S53 LUXACION, ESGUINCE Y TORCEDURA DE ARTICULACIONES Y LIGAMENTOS DEL CODO (Desc. Diag.:)</t>
  </si>
  <si>
    <t>S62 FRACTURA A NIVEL DE LA MUÑECA Y DE LA MANO (Desc. Diag.:Fx de muñeca izda)</t>
  </si>
  <si>
    <t>S82 FRACTURA DE LA PIERNA, INCLUSIVE EL TOBILLO (Desc. Diag.:Derecho)</t>
  </si>
  <si>
    <t>S525 FRACTURA DE LA EPIFISIS INFERIOR DEL RADIO (Desc. Diag.:Fractura de radio distal izquierdo)</t>
  </si>
  <si>
    <t>S430 LUXACION DE LA ARTICULACION DEL HOMBRO (Desc. Diag.:)</t>
  </si>
  <si>
    <t>S525 FRACTURA DE LA EPIFISIS INFERIOR DEL RADIO (Desc. Diag.:FRACTURA EDR MUÑECA DERECHA INMOVILIZADA 	)</t>
  </si>
  <si>
    <t>S460 TRAUMATISMO DEL TENDON DEL MANGUITO ROTATORIO DEL HOMBRO (Desc. Diag.:DESGARRO MANGUITO ROTADOR HOMBRO DERECHO OPERADA 	)</t>
  </si>
  <si>
    <t>S224 FRACTURAS MULTIPLES DE COSTILLAS (Desc. Diag.:)</t>
  </si>
  <si>
    <t>S320 FRACTURA DE VERTEBRA LUMBAR (Desc. Diag.:)</t>
  </si>
  <si>
    <t>O82 PARTO UNICO POR CESAREA (Desc. Diag.:PUERPERIO QUIRÙRGICO INMEDIATO)</t>
  </si>
  <si>
    <t>M34 ESCLEROSIS SISTEMICA (Desc. Diag.:)</t>
  </si>
  <si>
    <t>N390 INFECCION DE VIAS URINARIAS, SITIO NO ESPECIFICADO (Desc. Diag.:INFECCION DE VIAS URINARIAS)</t>
  </si>
  <si>
    <t>M654 TENOSINOVITIS DE ESTILOIDES RADIAL [DE QUERVAIN] (Desc. Diag.:ATROFIA DE SUDECK)</t>
  </si>
  <si>
    <t>N39 OTROS TRASTORNOS DEL SISTEMA URINARIO (Desc. Diag.:)</t>
  </si>
  <si>
    <t>M542 CERVICALGIA (Desc. Diag.:)</t>
  </si>
  <si>
    <t>K603 FISTULA ANAL (Desc. Diag.:FISTULA ANAL)</t>
  </si>
  <si>
    <t>M252 ARTICULACION INESTABLE (Desc. Diag.:DESGARRO LIGAMENTO CRUZADO ANTERIOR Y LIGAMENTO MEDIAL RODILLA DERECHA OPERADO 	)</t>
  </si>
  <si>
    <t>K701 HEPATITIS ALCOHOLICA (Desc. Diag.:HEPATITIS ALCOHOLICA)</t>
  </si>
  <si>
    <t>K922 HEMORRAGIA GASTROINTESTINAL, NO ESPECIFICADA (Desc. Diag.:hemorragia digestiva alta)</t>
  </si>
  <si>
    <t>L03 CELULITIS (Desc. Diag.:)</t>
  </si>
  <si>
    <t>M17 GONARTROSIS [ARTROSIS DE LA RODILLA] (Desc. Diag.:ARTROSIS Y DESGARRO MENISCOS RODILLA IZQUIERDA 	)</t>
  </si>
  <si>
    <t>K35 APENDICITIS AGUDA (Desc. Diag.:apendicitis aguda )</t>
  </si>
  <si>
    <t>J159 NEUMONIA BACTERIANA, NO ESPECIFICADA (Desc. Diag.:Neumonia adquirida en la comunidad)</t>
  </si>
  <si>
    <t>K42 HERNIA UMBILICAL (Desc. Diag.:HERNIA UMBILICAL)</t>
  </si>
  <si>
    <t>I64 ACCIDENTE VASCULAR ENCEFALICO AGUDO, NO ESPECIFICADO COMO HEMORRAGICO O  ISQUEMICO (Desc. Diag.:)</t>
  </si>
  <si>
    <t>J15 NEUMONIA BACTERIANA, NO CLASIFICADA EN OTRA PARTE (Desc. Diag.:)</t>
  </si>
  <si>
    <t>K35 APENDICITIS AGUDA (Desc. Diag.:CONTROL POST OPERATORIO )</t>
  </si>
  <si>
    <t>J11 INFLUENZA DEBIDA A VIRUS NO IDENTIFICADO (Desc. Diag.:influenza)</t>
  </si>
  <si>
    <t>H82 SINDROMES VERTIGINOSOS EN ENFERMEDADES CLASIFICADAS EN OTRA PARTE (Desc. Diag.:)</t>
  </si>
  <si>
    <t>A30 LEPRA [ENFERMEDAD DE HANSEN] (Desc. Diag.:)</t>
  </si>
  <si>
    <t>C62 TUMOR MALIGNO DEL TESTICULO (Desc. Diag.:CANCER DE TESTICULO)</t>
  </si>
  <si>
    <t>A86 ENCEFALITIS VIRAL, NO ESPECIFICADA (Desc. Diag.:)</t>
  </si>
  <si>
    <t>F412 TRASTORNO MIXTO DE ANSIEDAD Y DEPRESION (Desc. Diag.:)</t>
  </si>
  <si>
    <t>D320 TUMOR BENIGNO DE LAS MENINGES CEREBRALES (Desc. Diag.:)</t>
  </si>
  <si>
    <t>A165 PLEURESIA TUBERCULOSA, SIN MENCION DE CONFIRMACION BACTERIOLOGICA O HISTOLOGICA (Desc. Diag.:)</t>
  </si>
  <si>
    <t>G580 NEUROPATIA INTERCOSTAL (Desc. Diag.:)</t>
  </si>
  <si>
    <t>D038 MELANOMA IN SITU DE OTROS SITIOS (Desc. Diag.:)</t>
  </si>
  <si>
    <t>A971 DENGUE CON SIGNOS DE ALARMA (Desc. Diag.:DENGUE CON SIGNOS DE ALARMA)</t>
  </si>
  <si>
    <t>T232 QUEMADURA DE LA MUÑECA Y DE LA MANO, DE SEGUNDO GRADO (Desc. Diag.:)</t>
  </si>
  <si>
    <t>Z358 SUPERVISION DE OTROS EMBARAZOS DE ALTO RIESGO (Desc. Diag.:)</t>
  </si>
  <si>
    <t>Z348 SUPERVISION DE OTROS EMBARAZOS NORMALES (Desc. Diag.:)</t>
  </si>
  <si>
    <t>Z544 CONVALECENCIA CONSECUTIVA A TRATAMIENTO DE FRACTURA (Desc. Diag.:CONTROL POST-OPERATORIO DE OSTEOSINTESIS DE FRACTURA DE TIBIA Y PERONE IZQUIERDO)</t>
  </si>
  <si>
    <t>T012 HERIDAS QUE AFECTAN MULTIPLES REGIONES DEL (DE LOS) MIEMBRO(S) SUPERIOR(ES) (Desc. Diag.:)</t>
  </si>
  <si>
    <t>Z98 OTROS ESTADOS POSTQUIRURGICOS (Desc. Diag.:)</t>
  </si>
  <si>
    <t>Y835 AMPUTACION DE MIEMBRO(S) (Desc. Diag.:)</t>
  </si>
  <si>
    <t>S934 ESGUINCES Y TORCEDURAS DEL TOBILLO (Desc. Diag.:DERECHO )</t>
  </si>
  <si>
    <t>S909 TRAUMATISMO SUPERFICIAL DEL PIE Y DEL TOBILLO, NO ESPECIFICADO (Desc. Diag.:)</t>
  </si>
  <si>
    <t>S920 FRACTURA DEL CALCANEO (Desc. Diag.:Fx de calcaneo izdo)</t>
  </si>
  <si>
    <t>S821 FRACTURA DE LA EPIFISIS SUPERIOR DE LA TIBIA (Desc. Diag.:FRACTURA DE ESPINA TIBIAL IZQUIERDA Y LESION DEL LCM RODILLA IZQUIERDA 	)</t>
  </si>
  <si>
    <t>S860 TRAUMATISMO DEL TENDON DE AQUILES (Desc. Diag.:DESGARRO COMPLETO TENDON DE AQUILES DERECHO OPERADO)</t>
  </si>
  <si>
    <t>S820 FRACTURA DE LA ROTULA (Desc. Diag.:Fx de rotula der )</t>
  </si>
  <si>
    <t>S860 TRAUMATISMO DEL TENDON DE AQUILES (Desc. Diag.:post infeccion tenorrafia)</t>
  </si>
  <si>
    <t>S924 FRACTURA DE LOS HUESOS DEL DEDO GORDO DEL PIE (Desc. Diag.:FRACTURA 1° ORTEJO PIE DERECHO )</t>
  </si>
  <si>
    <t>S62 FRACTURA A NIVEL DE LA MUÑECA Y DE LA MANO (Desc. Diag.:IZQ)</t>
  </si>
  <si>
    <t>S700 CONTUSION DE LA CADERA (Desc. Diag.:)</t>
  </si>
  <si>
    <t>S636 ESGUINCES Y TORCEDURAS DE DEDO(S) DE LA MANO (Desc. Diag.:)</t>
  </si>
  <si>
    <t>S82 FRACTURA DE LA PIERNA, INCLUSIVE EL TOBILLO (Desc. Diag.:FRACTURA DE TOBILLO DERECHO POST QUIRURGICO)</t>
  </si>
  <si>
    <t>S72 FRACTURA DEL FEMUR (Desc. Diag.:FRACTURA BASICERVICAL Y DIAFISIARIA DE FÉMUR DERECHO DESPLAZADA)</t>
  </si>
  <si>
    <t>S601 CONTUSION DE DEDO(S) DE LA MANO, CON DAÑO DE LA(S) UÑA(S) (Desc. Diag.:)</t>
  </si>
  <si>
    <t>S631 LUXACION DE DEDOS DE LA MANO (Desc. Diag.:)</t>
  </si>
  <si>
    <t>S623 FRACTURA DE OTROS HUESOS METACARPIANOS (Desc. Diag.:P.O. LUXOFRACTURA EXPUESTA MUÑECA IZQUIERDA)</t>
  </si>
  <si>
    <t>S82 FRACTURA DE LA PIERNA, INCLUSIVE EL TOBILLO (Desc. Diag.:Fractura de tobillo izquierdo)</t>
  </si>
  <si>
    <t>S625 FRACTURA DEL PULGAR (Desc. Diag.:)</t>
  </si>
  <si>
    <t>O82 PARTO UNICO POR CESAREA (Desc. Diag.:PUERPERIO QUIRURGICO MEDIATO)</t>
  </si>
  <si>
    <t>R10 DOLOR ABDOMINAL Y PELVICO (Desc. Diag.:)</t>
  </si>
  <si>
    <t>O828 OTROS PARTOS UNICOS POR CESAREA (Desc. Diag.:)</t>
  </si>
  <si>
    <t>O821 PARTO POR CESAREA DE EMERGENCIA (Desc. Diag.:PARTO POR CESAREA DE EMERGENCIA)</t>
  </si>
  <si>
    <t>S52 FRACTURA DEL ANTEBRAZO (Desc. Diag.:FRACTURA DEL ANTEBRAZO)</t>
  </si>
  <si>
    <t>M662 RUPTURA ESPONTANEA DE TENDONES EXTENSORES (Desc. Diag.:)</t>
  </si>
  <si>
    <t>N390 INFECCION DE VIAS URINARIAS, SITIO NO ESPECIFICADO (Desc. Diag.:PIELONEFRITIS AGUDA )</t>
  </si>
  <si>
    <t>N23 COLICO RENAL, NO ESPECIFICADO (Desc. Diag.:)</t>
  </si>
  <si>
    <t>M750 CAPSULITIS ADHESIVA DEL HOMBRO (Desc. Diag.:)</t>
  </si>
  <si>
    <t>M239 TRASTORNO INTERNO DE LA RODILLA, NO ESPECIFICADO (Desc. Diag.:)</t>
  </si>
  <si>
    <t>K810 COLECISTITIS AGUDA (Desc. Diag.:CONTROL POST OPERATORIO)</t>
  </si>
  <si>
    <t>M252 ARTICULACION INESTABLE (Desc. Diag.:DESGARRO LIGAMENTO CRUZADO ANTERIOR Y LIGAMENTO MEDIAL RODILLA DERECHA 	)</t>
  </si>
  <si>
    <t>K769 ENFERMEDAD DEL HIGADO, NO ESPECIFICADA (Desc. Diag.:)</t>
  </si>
  <si>
    <t>K810 COLECISTITIS AGUDA (Desc. Diag.:COLECISTITIS AGUDA LITIASICA RESUELTA POR COLECISTECTOMIA LAPAROSCOPICA)</t>
  </si>
  <si>
    <t>K800 CALCULO DE LA VESICULA BILIAR CON COLECISTITIS AGUDA (Desc. Diag.:PO COLECISTECTOMIA LAPAROSCOPICA)</t>
  </si>
  <si>
    <t>K804 CALCULO DE CONDUCTO BILIAR CON COLECISTITIS (Desc. Diag.:)</t>
  </si>
  <si>
    <t>M232 TRASTORNO DE MENISCO DEBIDO A DESGARRO O LESION ANTIGUA (Desc. Diag.:)</t>
  </si>
  <si>
    <t>K811 COLECISTITIS CRONICA (Desc. Diag.:COLECISTITIS CRÓNICA LITIÁSICA)</t>
  </si>
  <si>
    <t>K610 ABSCESO ANAL (Desc. Diag.:ABSCESO ANAL)</t>
  </si>
  <si>
    <t>M252 ARTICULACION INESTABLE (Desc. Diag.:DESGARRO LIGAMENTO CRUZADO ANTERIOR Y MENISCO EXTERNO RODILLA DERECHA OPERADO 	)</t>
  </si>
  <si>
    <t>J20 BRONQUITIS AGUDA (Desc. Diag.:bronquitis aguda complicada)</t>
  </si>
  <si>
    <t>K140A ABSCESO (Desc. Diag.:ABSCESO)</t>
  </si>
  <si>
    <t>I829 EMBOLIA Y TROMBOSIS DE VENA NO ESPECIFICADA (Desc. Diag.:)</t>
  </si>
  <si>
    <t>I830 VENAS VARICOSAS DE LOS MIEMBROS INFERIORES CON ULCERA (Desc. Diag.:)</t>
  </si>
  <si>
    <t>I82 OTRAS EMBOLIAS Y TROMBOSIS VENOSAS (Desc. Diag.:)</t>
  </si>
  <si>
    <t>I843 HEMORROIDES EXTERNAS TROMBOSADAS (Desc. Diag.:the)</t>
  </si>
  <si>
    <t>K40 HERNIA INGUINAL (Desc. Diag.:)</t>
  </si>
  <si>
    <t>C64 TUMOR MALIGNO DEL RIÃON, EXCEPTO DE LA PELVIS RENAL (Desc. Diag.:)</t>
  </si>
  <si>
    <t>C61 TUMOR MALIGNO DE LA PROSTATA (Desc. Diag.:CA DE PROSTATA)</t>
  </si>
  <si>
    <t>C531 TUMOR MALIGNO DEL EXOCERVIX (Desc. Diag.:Cancer de cervix en tratamiento paliativo)</t>
  </si>
  <si>
    <t>C509 TUMOR MALIGNO DE LA MAMA, PARTE NO ESPECIFICADA (Desc. Diag.:DESCANSO MEDICO )</t>
  </si>
  <si>
    <t>Z540 CONVALECENCIA CONSECUTIVA A CIRUGIA (Desc. Diag.:CONTROL POST-OPERATORIO DE COLECISTECTOMIA Y EXPLORACION DE VIA BILIAR)</t>
  </si>
  <si>
    <t>Z544 CONVALECENCIA CONSECUTIVA A TRATAMIENTO DE FRACTURA (Desc. Diag.:CONTROL POST-OPERATORIO DE LUXACION ACROMIOCLAVICULAR)</t>
  </si>
  <si>
    <t>S934 ESGUINCES Y TORCEDURAS DEL TOBILLO (Desc. Diag.:esg de tobillo  izdo)</t>
  </si>
  <si>
    <t>u071 COVID-19, VIRUS IDENTIFICADO (Desc. Diag.:.)</t>
  </si>
  <si>
    <t>T08 FRACTURA DE LA COLUMNA VERTEBRAL, NIVEL NO ESPECIFICADO (Desc. Diag.:)</t>
  </si>
  <si>
    <t>S934 ESGUINCES Y TORCEDURAS DEL TOBILLO (Desc. Diag.:Esguince lateral de tobillo izquierdo)</t>
  </si>
  <si>
    <t>T936 SECUELAS DE APLASTAMIENTO Y AMPUTACION TRAUMATICAS DE MIEMBRO INFERIOR (Desc. Diag.:)</t>
  </si>
  <si>
    <t>U5151 EXODONCIA COMPLEJA (Desc. Diag.:necrosis dental)</t>
  </si>
  <si>
    <t>Z480 ATENCION DE LOS APOSITOS Y SUTURAS (Desc. Diag.:)</t>
  </si>
  <si>
    <t>Z544 CONVALECENCIA CONSECUTIVA A TRATAMIENTO DE FRACTURA (Desc. Diag.:POST OPERATORIO OSTEOSISNTESIS DE TIBIA Y PERONE IZQUIERDO)</t>
  </si>
  <si>
    <t>T312 QUEMADURAS QUE AFECTAN DEL 20 AL 29% DE LA SUPERFICIE DEL CUERPO (Desc. Diag.:)</t>
  </si>
  <si>
    <t>S923 FRACTURA DE HUESO DEL METATARSO (Desc. Diag.:FRACTURA DE 5TO METATARSIANO PIE DERECHO)</t>
  </si>
  <si>
    <t>S82 FRACTURA DE LA PIERNA, INCLUSIVE EL TOBILLO (Desc. Diag.:LUXOFRACTURA TOBILLO IZQUIERDO)</t>
  </si>
  <si>
    <t>S923 FRACTURA DE HUESO DEL METATARSO (Desc. Diag.:5to derecho)</t>
  </si>
  <si>
    <t>S836 ESGUINCES Y TORCEDURAS DE OTRAS PARTES Y LAS NO ESPECIFICADAS DE LA RODILLA (Desc. Diag.:IZQUIERDA)</t>
  </si>
  <si>
    <t>S82 FRACTURA DE LA PIERNA, INCLUSIVE EL TOBILLO (Desc. Diag.:P.O. DE LUXOFRACTURA DE TOBILLO IZQUIERDO )</t>
  </si>
  <si>
    <t>S90 TRAUMATISMO SUPERFICIAL DEL TOBILLO Y DEL PIE (Desc. Diag.:esguince  de  tobillo)</t>
  </si>
  <si>
    <t>S923 FRACTURA DE HUESO DEL METATARSO (Desc. Diag.:fractura del 5to metatarsiano pie derecho)</t>
  </si>
  <si>
    <t>S821 FRACTURA DE LA EPIFISIS SUPERIOR DE LA TIBIA (Desc. Diag.:FRACTURA DE LA MESETA TIBIAL DERECHA ( HUNDIMIENTO Y SEPARACION PLATO EXTERNO + FRACTURA SIMPLE NO DESPLAZADA PLATO INTERNO))</t>
  </si>
  <si>
    <t>S82 FRACTURA DE LA PIERNA, INCLUSIVE EL TOBILLO (Desc. Diag.:P.O. de fractura de tobillo izquierdo )</t>
  </si>
  <si>
    <t>S868 TRAUMATISMO DE OTROS TENDONES Y MUSCULOS A NIVEL DE LA PIERNA (Desc. Diag.:)</t>
  </si>
  <si>
    <t>S824 FRACTURA DEL PERONE SOLAMENTE (Desc. Diag.:FRACTURA PARCIAL MALEOLO PERONE TOBILLO IZQUIERDO 	)</t>
  </si>
  <si>
    <t>S822 FRACTURA DE LA DIAFISIS DE LA TIBIA (Desc. Diag.:FRACTURA DE TIBIA Y PERONE IZQUIERDOS POST QUIRURGICO)</t>
  </si>
  <si>
    <t>S860 TRAUMATISMO DEL TENDON DE AQUILES (Desc. Diag.:ruptura de tendÃ³n de aquiles)</t>
  </si>
  <si>
    <t>S626 FRACTURA DE OTRO DEDO DE LA MANO (Desc. Diag.:1- FRACTURA CONMINUTA DEDO MEÑIQUE IZQUIERDO. BAJA MEDICA POR INFORME DE TRAUMATOLOGIA.)</t>
  </si>
  <si>
    <t>S61 HERIDA DE LA MUÑECA Y DE LA MANO (Desc. Diag.:)</t>
  </si>
  <si>
    <t>S723 FRACTURA DE LA DIAFISIS DEL FEMUR (Desc. Diag.:luxacion de ambas caderas y fractura de femur derecho)</t>
  </si>
  <si>
    <t>S531 LUXACION DEL CODO, NO ESPECIFICADA (Desc. Diag.:LUXACION TRAUMATICA DE CODO IZQUIERDO)</t>
  </si>
  <si>
    <t>S82 FRACTURA DE LA PIERNA, INCLUSIVE EL TOBILLO (Desc. Diag.:fractura d e  tobillo)</t>
  </si>
  <si>
    <t>S82 FRACTURA DE LA PIERNA, INCLUSIVE EL TOBILLO (Desc. Diag.:FRACTURA TOBILLO IZQUIERDO INMOVILIZADA )</t>
  </si>
  <si>
    <t>S526 FRACTURA DE LA EPIFISIS INFERIOR DEL CUBITO Y DEL RADIO (Desc. Diag.:FRACTURA EDR Y ESTILOIDES CUBITO MUÑECA IZQUIERDA 	)</t>
  </si>
  <si>
    <t>S600 CONTUSION DE DEDO(S) DE LA MANO, SIN DAÑO DE LA(S) UÑA(S) (Desc. Diag.:)</t>
  </si>
  <si>
    <t>S623 FRACTURA DE OTROS HUESOS METACARPIANOS (Desc. Diag.:fractura de quinto metacarpiano derecho en tratamiento)</t>
  </si>
  <si>
    <t>S621 FRACTURA DE OTRO(S) HUESO(S) DEL CARPO (Desc. Diag.:pisiforme izq)</t>
  </si>
  <si>
    <t>S82 FRACTURA DE LA PIERNA, INCLUSIVE EL TOBILLO (Desc. Diag.:FRACTURA BIMALEOLAR DE TOBILLO IZQUIERDO)</t>
  </si>
  <si>
    <t>S662 TRAUMATISMO DEL TENDON Y MUSCULO EXTENSOR DEL PULGAR A NIVEL DE LA MUÑECA Y DE LA MANO (Desc. Diag.:mallet finger 4° dedo mano derecha )</t>
  </si>
  <si>
    <t>S610 HERIDA DE DEDO(S) DE LA MANO, SIN DAÃO DE LA(S) UÃA(S) (Desc. Diag.:)</t>
  </si>
  <si>
    <t>S663 TRAUMATISMO DEL TENDON Y MUSCULO EXTENSOR DE OTRO(S) DEDO(S) A NIVEL DE LA MUÑECA Y DE LA MANO (Desc. Diag.:)</t>
  </si>
  <si>
    <t>S622 FRACTURA DEL PRIMER METACARPIANO (Desc. Diag.:)</t>
  </si>
  <si>
    <t>S82 FRACTURA DE LA PIERNA, INCLUSIVE EL TOBILLO (Desc. Diag.:fx de tobillo der)</t>
  </si>
  <si>
    <t>S460 TRAUMATISMO DEL TENDON DEL MANGUITO ROTATORIO DEL HOMBRO (Desc. Diag.:DESGARRO MANGUITO ROTADOR HOMBRO IZQUIERDO OPERADA 	)</t>
  </si>
  <si>
    <t>S071 TRAUMATISMO POR APLASTAMIENTO DEL CRANEO (Desc. Diag.:)</t>
  </si>
  <si>
    <t>S51 HERIDA DEL ANTEBRAZO Y DEL CODO (Desc. Diag.:)</t>
  </si>
  <si>
    <t>S122 FRACTURA DE OTRAS VERTEBRAS CERVICALES ESPECIFICADAS (Desc. Diag.:)</t>
  </si>
  <si>
    <t>S065 HEMORRAGIA SUBDURAL TRAUMATICA (Desc. Diag.:)</t>
  </si>
  <si>
    <t>S525 FRACTURA DE LA EPIFISIS INFERIOR DEL RADIO (Desc. Diag.:FRACTURA EDR MUÑECA DERECHA NO DESPLAZADO 	)</t>
  </si>
  <si>
    <t>S48 AMPUTACION TRAUMATICA DEL HOMBRO Y DEL BRAZO (Desc. Diag.:)</t>
  </si>
  <si>
    <t>R040 EPISTAXIS (Desc. Diag.:)</t>
  </si>
  <si>
    <t>S424 FRACTURA DE LA EPIFISIS INFERIOR DEL HUMERO (Desc. Diag.:fractura de humero y radio distal derecho)</t>
  </si>
  <si>
    <t>S525 FRACTURA DE LA EPIFISIS INFERIOR DEL RADIO (Desc. Diag.:Fractura de radio distal derecho)</t>
  </si>
  <si>
    <t>O821 PARTO POR CESAREA DE EMERGENCIA (Desc. Diag.:BAJA POSNATAL)</t>
  </si>
  <si>
    <t>S523 FRACTURA DE LA DIAFISIS DEL RADIO (Desc. Diag.:)</t>
  </si>
  <si>
    <t>S223 FRACTURA DE COSTILLA (Desc. Diag.:FRACTURA COSTAL)</t>
  </si>
  <si>
    <t>S311 HERIDA DE LA PARED ABDOMINAL (Desc. Diag.:)</t>
  </si>
  <si>
    <t>R042 HEMOPTISIS (Desc. Diag.:)</t>
  </si>
  <si>
    <t>S460 TRAUMATISMO DEL TENDON DEL MANGUITO ROTATORIO DEL HOMBRO (Desc. Diag.:derecho)</t>
  </si>
  <si>
    <t>S525 FRACTURA DE LA EPIFISIS INFERIOR DEL RADIO (Desc. Diag.:FRACTURA MULTIFRAGMENTARIA DE RADIO DISTAL DERECHO )</t>
  </si>
  <si>
    <t>N200 CALCULO DEL RIÑON (Desc. Diag.:)</t>
  </si>
  <si>
    <t>M511 TRASTORNOS DE DISCO LUMBAR Y OTROS, CON RADICULOPATIA (Desc. Diag.:Cirugia de hernia discal lumbar)</t>
  </si>
  <si>
    <t>M511 TRASTORNOS DE DISCO LUMBAR Y OTROS, CON RADICULOPATIA (Desc. Diag.:)</t>
  </si>
  <si>
    <t>N390 INFECCION DE VIAS URINARIAS, SITIO NO ESPECIFICADO (Desc. Diag.:Infeccion de vias urinarias )</t>
  </si>
  <si>
    <t>M771 EPICONDILITIS LATERAL (Desc. Diag.:)</t>
  </si>
  <si>
    <t>O80 PARTO UNICO ESPONTANEO (Desc. Diag.:PUERPERIO FISIOLÓGICO INMEDIATO)</t>
  </si>
  <si>
    <t>K810 COLECISTITIS AGUDA (Desc. Diag.:COLECISTITIS AGUDA RESUELTA POR COLECISTECTOMIA LAPAROSCOPICA)</t>
  </si>
  <si>
    <t>M17 GONARTROSIS [ARTROSIS DE LA RODILLA] (Desc. Diag.:ARTROSIS DE 4° GRADO FEMOROTIBIAL EXTERNO, DESINSERCION SUBTOTAL DEL MENISCO EXTERNO, DESGARRO ANTIGUO DEL LIGAMENTO CRUZADO ANTERIOR RODILLA DERECHA OPERADO.)</t>
  </si>
  <si>
    <t>L024 ABSCESO CUTANEO, FURUNCULO Y ANTRAX DE MIEMBRO (Desc. Diag.:)</t>
  </si>
  <si>
    <t>K800 CALCULO DE LA VESICULA BILIAR CON COLECISTITIS AGUDA (Desc. Diag.:colecistitis aguda)</t>
  </si>
  <si>
    <t>M23 TRASTORNO INTERNO DE LA RODILLA (Desc. Diag.:esguince d e rodilla)</t>
  </si>
  <si>
    <t>K800 CALCULO DE LA VESICULA BILIAR CON COLECISTITIS AGUDA (Desc. Diag.:POSTOPERADO DE COLECISTECTOMIA LAPAROSCOPICA)</t>
  </si>
  <si>
    <t>M233 OTROS TRASTORNOS DE LOS MENISCOS (Desc. Diag.:DESGARRO Y DESINSERCION MENISCO INTERNO RODILLA DERECHA 	)</t>
  </si>
  <si>
    <t>I63 INFARTO CEREBRAL (Desc. Diag.:INFARTO CEREBRAL)</t>
  </si>
  <si>
    <t>I63 INFARTO CEREBRAL (Desc. Diag.:)</t>
  </si>
  <si>
    <t>H160 ULCERA DE LA CORNEA (Desc. Diag.:)</t>
  </si>
  <si>
    <t>K409 HERNIA INGUINAL UNILATERAL O NO ESPECIFICADA, SIN OBSTRUCCION NI GANGRENA (Desc. Diag.:HERNIA INGUINAL DERECHA)</t>
  </si>
  <si>
    <t>J45 ASMA (Desc. Diag.:)</t>
  </si>
  <si>
    <t>H16 QUERATITIS (Desc. Diag.:)</t>
  </si>
  <si>
    <t>I10 HIPERTENSION ESENCIAL (PRIMARIA) (Desc. Diag.:)</t>
  </si>
  <si>
    <t>I693 SECUELAS DE INFARTO CEREBRAL (Desc. Diag.:secuelas de infarto cerebral)</t>
  </si>
  <si>
    <t>J45 ASMA (Desc. Diag.:Exacerbacion asmatica)</t>
  </si>
  <si>
    <t>K42 HERNIA UMBILICAL (Desc. Diag.:)</t>
  </si>
  <si>
    <t>I612 HEMORRAGIA INTRACEREBRAL EN HEMISFERIO, NO ESPECIFICADA (Desc. Diag.:EPILEPSIA EN TRATAMIENTO / EVC HEMORRÁGICO SECUELAR / TRAQUEOBRONQUITIS POR Klebsiella pneumonie MDR EN TRATAMIENTO / HIPERTENSION ARTERIAL SISTEMICA EN TRATAMIENTO / PO MEDIATO DE CRANIECTOMIA DESCOMPRESIVA MAS CONFECCION DE BOLSA MARSUPIAL POR HEMATOMA INTRAPARENQUIMATOSO EN REGION FRONTOPARIETAL IZQUIERDO / ERC EN TERAPIA DE REEMPLAZO RENAL)</t>
  </si>
  <si>
    <t>I872 INSUFICIENCIA VENOSA (CRONICA) (PERIFERICA) (Desc. Diag.:PO safenectomia)</t>
  </si>
  <si>
    <t>I844 HEMORROIDES EXTERNAS CON OTRAS COMPLICACIONES (Desc. Diag.:POST OPERADA DE HEMORROIDES EXTERNA RADIO 6 GRANDE)</t>
  </si>
  <si>
    <t>G510 PARALISIS DE BELL (Desc. Diag.:PARALISIS DE BELL)</t>
  </si>
  <si>
    <t>A150 TUBERCULOSIS DEL PULMON, CONFIRMADA POR HALLAZGO MICROSCOPICO DEL BACILO TUBERCULOSO EN ESPUTO, CON O SIN CULTIVO (Desc. Diag.:TUBERCULOSIS PULMONAR BAAR (+))</t>
  </si>
  <si>
    <t>D500 ANEMIA POR DEFICIENCIA DE HIERRO SECUNDARIA A PERDIDA DE SANGRE (CRONICA) (Desc. Diag.:)</t>
  </si>
  <si>
    <t>C531 TUMOR MALIGNO DEL EXOCERVIX (Desc. Diag.:Carcinoma de cervix en tratamiento paliativo)</t>
  </si>
  <si>
    <t>G122 ENFERMEDADES DE LAS NEURONAS MOTORAS (Desc. Diag.:)</t>
  </si>
  <si>
    <t>A158 OTRAS TUBERCULOSIS RESPIRATORIAS, CONFIRMADAS BACTERIOLOGICA E HISTOLOGICAMENTE (Desc. Diag.:)</t>
  </si>
  <si>
    <t>B019 VARICELA SIN COMPLICACIONES (Desc. Diag.:)</t>
  </si>
  <si>
    <t>H001 CALACIO [CHALAZION] (Desc. Diag.:)</t>
  </si>
  <si>
    <t>E10 DIABETES MELLITUS INSULINODEPENDIENTE (Desc. Diag.:Pie diabetico)</t>
  </si>
  <si>
    <t>A979 DENGUE, NO ESPECIFICADO (Desc. Diag.:)</t>
  </si>
  <si>
    <t>C50 TUMOR MALIGNO DE LA MAMA (Desc. Diag.:CANCER DE MAMA)</t>
  </si>
  <si>
    <t>D27 TUMOR BENIGNO DEL OVARIO (Desc. Diag.:)</t>
  </si>
  <si>
    <t>G20 ENFERMEDAD DE PARKINSON (Desc. Diag.:)</t>
  </si>
  <si>
    <t>G570 LESION DEL NERVIO CIATICO (Desc. Diag.:)</t>
  </si>
  <si>
    <t>G560 SINDROME DEL TUNEL CARPIANO (Desc. Diag.:SINDROME DE TUNEL CARPIANO)</t>
  </si>
  <si>
    <t>D352 TUMOR BENIGNO DE LA HIPOFISIS (Desc. Diag.:)</t>
  </si>
  <si>
    <t>G610 SINDROME DE GUILLAIN-BARRE (Desc. Diag.:SINDROME DE GUILLAIN BARRE)</t>
  </si>
  <si>
    <t>C34 TUMOR MALIGNO DE LOS BRONQUIOS Y DEL PULMON (Desc. Diag.:)</t>
  </si>
  <si>
    <t>C418 LESION DE SITIOS CONTIGUOS DEL HUESO Y DEL CARTILAGO ARTICULAR (Desc. Diag.:)</t>
  </si>
  <si>
    <t>S934 ESGUINCES Y TORCEDURAS DEL TOBILLO (Desc. Diag.:1- Esguince tobillo derecho grado II 2- Desgarro parcial ligamento peroneo astragalino anterior, baja medica por traumatologia, RIESGO LABORAL: ENFERMEDAD COMUN.)</t>
  </si>
  <si>
    <t>S93 LUXACION, ESGUINCE Y TORCEDURA DE ARTICULACIONES Y LIGAMENTOS DEL TOBILLO Y DEL PIE (Desc. Diag.:ESGUINCE DE TOBILLO DERECHO GRADO II )</t>
  </si>
  <si>
    <t>U07 COVID-19 (Desc. Diag.:)</t>
  </si>
  <si>
    <t>T029 FRACTURAS MULTIPLES, NO ESPECIFICADAS (Desc. Diag.:FRACTURA FEMUR IZQUIERDO, FRACTURA TIBIA IZQUIERDA Y FRACTURA RADIO ANTEBRAZO IZQUIERDO OPERADOS 	)</t>
  </si>
  <si>
    <t>Z48 OTROS CUIDADOS POSTERIORES A LA CIRUGIA (Desc. Diag.:PUERPERIO FISIOLOGICO POSTCESAREA (BAJA POST NATAL))</t>
  </si>
  <si>
    <t>S934 ESGUINCES Y TORCEDURAS DEL TOBILLO (Desc. Diag.:ESGUINCE TOBILLO DERECHO)</t>
  </si>
  <si>
    <t>T814 INFECCION CONSECUTIVA A PROCEDIMIENTO, NO CLASIFICADA EN OTRA PARTE (Desc. Diag.:)</t>
  </si>
  <si>
    <t>Z014 EXAMEN GINECOLOGICO (GENERAL) (DE RUTINA) (Desc. Diag.:)</t>
  </si>
  <si>
    <t>T029 FRACTURAS MULTIPLES, NO ESPECIFICADAS (Desc. Diag.:)</t>
  </si>
  <si>
    <t>Z090 EXAMEN DE SEGUIMIENTO CONSECUTIVO A CIRUGIA POR OTRAS AFECCIONES (Desc. Diag.:POST COLECISTECTOMIA LAPAROSCOPICA)</t>
  </si>
  <si>
    <t>Z359 SUPERVISION DE EMBARAZO DE ALTO RIESGO, SIN OTRA ESPECIFICACION (Desc. Diag.:)</t>
  </si>
  <si>
    <t>S934 ESGUINCES Y TORCEDURAS DEL TOBILLO (Desc. Diag.:ENTORSIS TOBILLO DERECHO)</t>
  </si>
  <si>
    <t>T301 QUEMADURA DE PRIMER GRADO, REGION DEL CUERPO NO ESPECIFICADA (Desc. Diag.:)</t>
  </si>
  <si>
    <t>Z128 EXAMEN DE PESQUISA ESPECIAL PARA TUMORES DE OTROS SITIOS (Desc. Diag.:)</t>
  </si>
  <si>
    <t>T810 HEMORRAGIA Y HEMATOMA QUE COMPLICAN UN PROCEDIMIENTO, NO CLASIFICADOS EN OTRA PARTE (Desc. Diag.:)</t>
  </si>
  <si>
    <t>T242 QUEMADURA DE LA CADERA Y MIEMBRO INFERIOR, DE SEGUNDO GRADO, EXCEPTO TOBILLO Y PIE (Desc. Diag.:)</t>
  </si>
  <si>
    <t>S934 ESGUINCES Y TORCEDURAS DEL TOBILLO (Desc. Diag.:ENTORSIS DE TOBILLO IZQUIERDO)</t>
  </si>
  <si>
    <t>Z349 SUPERVISION DE EMBARAZO NORMAL NO ESPECIFICADO (Desc. Diag.:)</t>
  </si>
  <si>
    <t>T027 FRACTURAS QUE AFECTAN EL TORAX CON LA REGION LUMBOSACRA Y LA PELVIS CON MIEMBRO(S) (Desc. Diag.:FRACTURA DE RAMA ISQUIOPUBIANA DERECHA - FRACTURA DE CADERA RADIAL DERECHA)</t>
  </si>
  <si>
    <t>S93 LUXACION, ESGUINCE Y TORCEDURA DE ARTICULACIONES Y LIGAMENTOS DEL TOBILLO Y DEL PIE (Desc. Diag.:1- ESGUINCE DE TOBILLO DERECHO GRADO II 2- DESGARRO PARCIAL LIGAMENTO PERONEO ASTRAGALINO POSTERIOR, BAJA MEDICA TRAUMATOLOGIA, RIESGO LABORAL: ENFERMEDAD COMUN)</t>
  </si>
  <si>
    <t>Z352 SUPERVISION DE EMBARAZO CON OTRO RIESGO EN LA HISTORIA OBSTETRICA O REPRODUCTIVA (Desc. Diag.:)</t>
  </si>
  <si>
    <t>T911 SECUELAS DE FRACTURA DE LA COLUMNA VERTEBRAL (Desc. Diag.:)</t>
  </si>
  <si>
    <t>S826 FRACTURA DEL MALEOLO EXTERNO (Desc. Diag.:fractura de maleolo lateral)</t>
  </si>
  <si>
    <t>S834 ESGUINCES Y TORCEDURAS QUE COMPROMETEN LOS LIGAMENTOS LATERALES (EXTERNO) (INTERNO) DE LA RODILLA (Desc. Diag.:ESGUINCE DE RODILLA IZQUIERDA)</t>
  </si>
  <si>
    <t>S822 FRACTURA DE LA DIAFISIS DE LA TIBIA (Desc. Diag.:P.O. ENCLAVADO ENDOMEDULAR DE TIBIA)</t>
  </si>
  <si>
    <t>S860 TRAUMATISMO DEL TENDON DE AQUILES (Desc. Diag.:RUPTURA TENDON DE AQUILES)</t>
  </si>
  <si>
    <t>S821 FRACTURA DE LA EPIFISIS SUPERIOR DE LA TIBIA (Desc. Diag.:fractura de meseta tibial derecha)</t>
  </si>
  <si>
    <t>S836 ESGUINCES Y TORCEDURAS DE OTRAS PARTES Y LAS NO ESPECIFICADAS DE LA RODILLA (Desc. Diag.:ESGUINCE DE RODILLA IZQUIERDA)</t>
  </si>
  <si>
    <t>S822 FRACTURA DE LA DIAFISIS DE LA TIBIA (Desc. Diag.:FRACTURA DE TIBIA PERONE IZQUIERDOS POST QUIRURGICO)</t>
  </si>
  <si>
    <t>S826 FRACTURA DEL MALEOLO EXTERNO (Desc. Diag.:FRACTURA MALEOLO PERONE TOBILLO IZQUIERDO INMOVILIZADA)</t>
  </si>
  <si>
    <t>S860 TRAUMATISMO DEL TENDON DE AQUILES (Desc. Diag.:P.O. TENORRAFIA TENDON DE AQUILES)</t>
  </si>
  <si>
    <t>S826 FRACTURA DEL MALEOLO EXTERNO (Desc. Diag.:fractura de maleolo peroneal derecho)</t>
  </si>
  <si>
    <t>S860 TRAUMATISMO DEL TENDON DE AQUILES (Desc. Diag.:Ruptura completa de tendon de aquiles derecho)</t>
  </si>
  <si>
    <t>S821 FRACTURA DE LA EPIFISIS SUPERIOR DE LA TIBIA (Desc. Diag.:FRACTURA DE MESTA TIBIAL IZQUIERDA POST OPERATORIO DE RAFI)</t>
  </si>
  <si>
    <t>S923 FRACTURA DE HUESO DEL METATARSO (Desc. Diag.:5TO IZQUIERDO )</t>
  </si>
  <si>
    <t>S901 CONTUSION DE DEDO(S) DEL PIE, SIN DAÑO DE LA(S) UÑA(S) (Desc. Diag.:)</t>
  </si>
  <si>
    <t>S923 FRACTURA DE HUESO DEL METATARSO (Desc. Diag.:FRACTURA DE BASE DE 5TO MTT DERECHO)</t>
  </si>
  <si>
    <t>S82 FRACTURA DE LA PIERNA, INCLUSIVE EL TOBILLO (Desc. Diag.:P.O. OSTEOSINTESIS FRACTURA DE TOBILLO)</t>
  </si>
  <si>
    <t>S826 FRACTURA DEL MALEOLO EXTERNO (Desc. Diag.:FRACTURA MALEOLO PERONE TOBILLO IZQUIERDO INMOVILIZADA )</t>
  </si>
  <si>
    <t>S911 HERIDA DE DEDO(S) DEL PIE SIN DAÑO DE LA(S) UÑA(S) (Desc. Diag.:)</t>
  </si>
  <si>
    <t>S860 TRAUMATISMO DEL TENDON DE AQUILES (Desc. Diag.:P.O RUPTURA DE TENDON DE AQUILES)</t>
  </si>
  <si>
    <t>S924 FRACTURA DE LOS HUESOS DEL DEDO GORDO DEL PIE (Desc. Diag.:Fx del ortejo mayor der )</t>
  </si>
  <si>
    <t>S626 FRACTURA DE OTRO DEDO DE LA MANO (Desc. Diag.:FRACTURA DE F2 DEDO PULGAR IZQUIERDO)</t>
  </si>
  <si>
    <t>S626 FRACTURA DE OTRO DEDO DE LA MANO (Desc. Diag.:P.O. FRACTURA EXPUESTA DEDO INDICE)</t>
  </si>
  <si>
    <t>S82 FRACTURA DE LA PIERNA, INCLUSIVE EL TOBILLO (Desc. Diag.:FRACTURA BIMALEOLAR DE TOBILLO IZQUIERDO TIPO WEBBER B)</t>
  </si>
  <si>
    <t>S635 ESGUINCES Y TORCEDURAS DE LA MUÑECA (Desc. Diag.:esguince d e  muñeca)</t>
  </si>
  <si>
    <t>S723 FRACTURA DE LA DIAFISIS DEL FEMUR (Desc. Diag.:luxacion de ambas caderas y fractura de femur)</t>
  </si>
  <si>
    <t>S617 HERIDAS MULTIPLES DE LA MUÑECA Y DE LA MANO (Desc. Diag.:)</t>
  </si>
  <si>
    <t>S810 HERIDA DE LA RODILLA (Desc. Diag.:HERIDA CONTUSA CORTANTE, SUTURADA, INFECTADA DE RODILLA DERECHA OPERADO 	)</t>
  </si>
  <si>
    <t>S637 ESGUINCES Y TORCEDURAS DE OTRAS PARTES Y DE LAS NO ESPECIFICADAS DE LA MUÑECA Y DE LA MANO (Desc. Diag.:)</t>
  </si>
  <si>
    <t>S82 FRACTURA DE LA PIERNA, INCLUSIVE EL TOBILLO (Desc. Diag.:FRACTURA BIMALEOLAR TOBILLO IZQUIERDO)</t>
  </si>
  <si>
    <t>S624 FRACTURAS MULTIPLES DE HUESOS METACARPIANOS (Desc. Diag.:)</t>
  </si>
  <si>
    <t>S623 FRACTURA DE OTROS HUESOS METACARPIANOS (Desc. Diag.:Fractura de quinto metacarpiano derecho)</t>
  </si>
  <si>
    <t>S618 HERIDAS DE OTRAS PARTES DE LA MUÃECA Y DE LA MANO (Desc. Diag.:)</t>
  </si>
  <si>
    <t>S724 FRACTURA DE LA EPIFISIS INFERIOR DEL FEMUR (Desc. Diag.:)</t>
  </si>
  <si>
    <t>S680 AMPUTACION TRAUMATICA DEL PULGAR (COMPLETA) (PARCIAL) (Desc. Diag.:)</t>
  </si>
  <si>
    <t>S81 HERIDA DE LA PIERNA (Desc. Diag.:)</t>
  </si>
  <si>
    <t>S623 FRACTURA DE OTROS HUESOS METACARPIANOS (Desc. Diag.:FRACTURA DE 4TO MTC IZQUIERDO)</t>
  </si>
  <si>
    <t>S626 FRACTURA DE OTRO DEDO DE LA MANO (Desc. Diag.:FRACTURA F1 MEÑIQUE DERECHO NO DESPLAZADO INMOVILIZADO 	)</t>
  </si>
  <si>
    <t>S620 FRACTURA DEL HUESO ESCAFOIDES [NAVICULAR] DE LA MANO (Desc. Diag.:)</t>
  </si>
  <si>
    <t>S621 FRACTURA DE OTRO(S) HUESO(S) DEL CARPO (Desc. Diag.:fractura de escafoides carpiano izquierdo)</t>
  </si>
  <si>
    <t>S720 FRACTURA DEL CUELLO DE FEMUR (Desc. Diag.:FRACTURA SUBCAPITAL DE CADERA DERECHA 	)</t>
  </si>
  <si>
    <t>S82 FRACTURA DE LA PIERNA, INCLUSIVE EL TOBILLO (Desc. Diag.:Fx de tobillo izdo)</t>
  </si>
  <si>
    <t>S723 FRACTURA DE LA DIAFISIS DEL FEMUR (Desc. Diag.:)</t>
  </si>
  <si>
    <t>S627 FRACTURAS MULTIPLES DE LOS DEDOS DE LA MANO (Desc. Diag.:FRACTURA MULTIFRAGMENTARIA DE CABEZA DE F3 DE QUINTO DEDO MANO IZQUIERDA)</t>
  </si>
  <si>
    <t>S723 FRACTURA DE LA DIAFISIS DEL FEMUR (Desc. Diag.:luxaciÃ³n de ambas caderas y fractura de fÃ©mur derecho)</t>
  </si>
  <si>
    <t>S626 FRACTURA DE OTRO DEDO DE LA MANO (Desc. Diag.:FRACTURA DE 4TO Y 5TO ORTEJO DERECHO EN CONSOLIDACION)</t>
  </si>
  <si>
    <t>S626 FRACTURA DE OTRO DEDO DE LA MANO (Desc. Diag.:FRACTURA F1 MEÑIQUE DERECHO NO DESPLAZADO INMOVILIZADO)</t>
  </si>
  <si>
    <t>O829 PARTO POR CESAREA, SIN OTRA ESPECIFICACION (Desc. Diag.:Puerperio quirurtgico inmediato / RN vivo)</t>
  </si>
  <si>
    <t>S229 FRACTURA DEL TORAX OSEO, PARTE NO ESPECIFICADA (Desc. Diag.:)</t>
  </si>
  <si>
    <t>S525 FRACTURA DE LA EPIFISIS INFERIOR DEL RADIO (Desc. Diag.:fractura d e  muñeca)</t>
  </si>
  <si>
    <t>O821 PARTO POR CESAREA DE EMERGENCIA (Desc. Diag.:PUERPERIO QUIRÙRGICO INMEDIATO)</t>
  </si>
  <si>
    <t>R52 DOLOR, NO CLASIFICADO EN OTRA PARTE (Desc. Diag.:Sindrome de dolor regional complejo tobillo derecho )</t>
  </si>
  <si>
    <t>S431 LUXACION DE LA ARTICULACION ACROMIOCLAVICULAR (Desc. Diag.:DERECHA)</t>
  </si>
  <si>
    <t>O829 PARTO POR CESAREA, SIN OTRA ESPECIFICACION (Desc. Diag.:BAJA POSNATAL)</t>
  </si>
  <si>
    <t>S431 LUXACION DE LA ARTICULACION ACROMIOCLAVICULAR (Desc. Diag.:luxaciÃ³n acromioclavicular izquierda)</t>
  </si>
  <si>
    <t>S525 FRACTURA DE LA EPIFISIS INFERIOR DEL RADIO (Desc. Diag.:fractura de radio distal izquierdo )</t>
  </si>
  <si>
    <t>S434 ESGUINCES Y TORCEDURAS DE LA ARTICULACION DEL HOMBRO (Desc. Diag.:)</t>
  </si>
  <si>
    <t>O821 PARTO POR CESAREA DE EMERGENCIA (Desc. Diag.:PARTO POR CESAREA DE EMERGENCIA )</t>
  </si>
  <si>
    <t>Q831 MAMA SUPERNUMERARIA (Desc. Diag.:)</t>
  </si>
  <si>
    <t>S525 FRACTURA DE LA EPIFISIS INFERIOR DEL RADIO (Desc. Diag.:FRACTURA MUÑECA IZQUIERDA INMOVILIZADA)</t>
  </si>
  <si>
    <t>R51 CEFALEA (Desc. Diag.:)</t>
  </si>
  <si>
    <t>S423 FRACTURA DE LA DIAFISIS DEL HUMERO (Desc. Diag.:posoperado de fractura de húmero izquierdo )</t>
  </si>
  <si>
    <t>S051 CONTUSION DEL GLOBO OCULAR Y DEL TEJIDO ORBITARIO (Desc. Diag.:)</t>
  </si>
  <si>
    <t>O829 PARTO POR CESAREA, SIN OTRA ESPECIFICACION (Desc. Diag.:PUERPERIO QUIRURGICO INMEDIATO)</t>
  </si>
  <si>
    <t>S335 ESGUINCES Y TORCEDURAS DE LA COLUMNA LUMBAR (Desc. Diag.:)</t>
  </si>
  <si>
    <t>R52 DOLOR, NO CLASIFICADO EN OTRA PARTE (Desc. Diag.:Síndrome de dolor regional complejo tobillo derecho)</t>
  </si>
  <si>
    <t>O821 PARTO POR CESAREA DE EMERGENCIA (Desc. Diag.:PARTO POR CESAREA)</t>
  </si>
  <si>
    <t>S525 FRACTURA DE LA EPIFISIS INFERIOR DEL RADIO (Desc. Diag.:FRACTURA RADIO DISTAL IZQUIERDO)</t>
  </si>
  <si>
    <t>S462 TRAUMATISMO DEL TENDON Y MUSCULO DE OTRAS PARTES DEL BICEPS (Desc. Diag.:RUPTURA DEL BICEPS PROXIMAL A NIVEL DE LA UNION MUSCULO TENDINOSA EN TRATAMIENTO ORTOPEDICO)</t>
  </si>
  <si>
    <t>S300 CONTUSION DE LA REGION LUMBOSACRA Y DE LA PELVIS (Desc. Diag.:)</t>
  </si>
  <si>
    <t>S421 FRACTURA DEL OMOPLATO (Desc. Diag.:FRACTURA DE ESCAPULA IZQUIERDA)</t>
  </si>
  <si>
    <t>S422 FRACTURA DE LA EPIFISIS SUPERIOR DEL HUMERO (Desc. Diag.:FRACTURA DE HUMERO PROXIMAL DERECHO)</t>
  </si>
  <si>
    <t>S525 FRACTURA DE LA EPIFISIS INFERIOR DEL RADIO (Desc. Diag.:FRACTURA NO DESPLAZADA DE MUÑECA DERECHA 	)</t>
  </si>
  <si>
    <t>S422 FRACTURA DE LA EPIFISIS SUPERIOR DEL HUMERO (Desc. Diag.:FRACTURA DE HÙMERO PROXIMAL IZQUIERDO DESPLAZADO MULTIFRAGMENTADO)</t>
  </si>
  <si>
    <t>O821 PARTO POR CESAREA DE EMERGENCIA (Desc. Diag.:PUERPERIO QUIRÚRGICO INMEDIATO )</t>
  </si>
  <si>
    <t>S400 CONTUSION DEL HOMBRO Y DEL BRAZO (Desc. Diag.:)</t>
  </si>
  <si>
    <t>M866 OTRAS OSTEOMIELITIS CRONICAS (Desc. Diag.:OSTEOMIELITIS CRONICA FEMUR DERECHA)</t>
  </si>
  <si>
    <t>M75 LESIONES DEL HOMBRO (Desc. Diag.:)</t>
  </si>
  <si>
    <t>O200 AMENAZA DE ABORTO (Desc. Diag.:AMENAZA DE ABORTO )</t>
  </si>
  <si>
    <t>M501 TRASTORNO DE DISCO CERVICAL CON RADICULOPATIA (Desc. Diag.:)</t>
  </si>
  <si>
    <t>M759 LESION DEL HOMBRO, NO ESPECIFICADA (Desc. Diag.:)</t>
  </si>
  <si>
    <t>M511 TRASTORNOS DE DISCO LUMBAR Y OTROS, CON RADICULOPATIA (Desc. Diag.:radiculopatia lumbar.)</t>
  </si>
  <si>
    <t>N390 INFECCION DE VIAS URINARIAS, SITIO NO ESPECIFICADO (Desc. Diag.:ITU CEPA BLEE)</t>
  </si>
  <si>
    <t>M511 TRASTORNOS DE DISCO LUMBAR Y OTROS, CON RADICULOPATIA (Desc. Diag.:radiculopatia.)</t>
  </si>
  <si>
    <t>O342 ATENCION MATERNA POR CICATRIZ UTERINA DEBIDA A CIRUGIA PREVIA (Desc. Diag.:)</t>
  </si>
  <si>
    <t>M512 OTROS DESPLAZAMIENTOS ESPECIFICADOS DE DISCO INTERVERTEBRAL (Desc. Diag.:)</t>
  </si>
  <si>
    <t>M755 BURSITIS DEL HOMBRO (Desc. Diag.:)</t>
  </si>
  <si>
    <t>M541 RADICULOPATIA (Desc. Diag.:)</t>
  </si>
  <si>
    <t>M86 OSTEOMIELITIS (Desc. Diag.:P.O. OSTEOMIELITIS MESETA TIBIAL IZQUIERDA)</t>
  </si>
  <si>
    <t>M620 DIASTASIS DEL MUSCULO (Desc. Diag.:)</t>
  </si>
  <si>
    <t>M949 TRASTORNO DEL CARTILAGO, NO ESPECIFICADO (Desc. Diag.:)</t>
  </si>
  <si>
    <t>M621 OTROS DESGARROS (NO TRAUMATICOS) DEL MUSCULO (Desc. Diag.:DESGARRO MUSCULAR PIERNA IZQUIERDA)</t>
  </si>
  <si>
    <t>M461 SACROILIITIS, NO CLASIFICADA EN OTRA PARTE (Desc. Diag.:)</t>
  </si>
  <si>
    <t>M624 CONTRACTURA MUSCULAR (Desc. Diag.:)</t>
  </si>
  <si>
    <t>O200 AMENAZA DE ABORTO (Desc. Diag.:control)</t>
  </si>
  <si>
    <t>M673 SINOVITIS TRANSITORIA (Desc. Diag.:)</t>
  </si>
  <si>
    <t>O470 FALSO TRABAJO DE PARTO ANTES DE LAS 37 SEMANAS COMPLETAS DE GESTACION (Desc. Diag.:amenaza de parto pretermino)</t>
  </si>
  <si>
    <t>M673 SINOVITIS TRANSITORIA (Desc. Diag.:DE RODILLA)</t>
  </si>
  <si>
    <t>M792 NEURALGIA Y NEURITIS, NO ESPECIFICADAS (Desc. Diag.:)</t>
  </si>
  <si>
    <t>K85 PANCREATITIS AGUDA (Desc. Diag.:PANCREATITIS AGUDA COMPLICADA CON MULTIPLES ABSCESOS + FÌSTULA BILIAR POSTOPERATORIO DE LAPAROTOMIA EXPLORATORIA+ DRENAJE DE ABSCESO + DRENAJE DE FÌSTULA BILIAR Y NECROSECTOMIA)</t>
  </si>
  <si>
    <t>L031 CELULITIS DE OTRAS PARTES DE LOS MIEMBROS (Desc. Diag.:HERIDAS POR GRANULOMA EN PIERNA Y RODILLA IZQUIERDA)</t>
  </si>
  <si>
    <t>L03 CELULITIS (Desc. Diag.:CELULITIS PIERNA DERECHA)</t>
  </si>
  <si>
    <t>K800 CALCULO DE LA VESICULA BILIAR CON COLECISTITIS AGUDA (Desc. Diag.:POSTOPERADA DE COLECISTECTOMIA LAPAROSCOPICA)</t>
  </si>
  <si>
    <t>L600 UÑA ENCARNADA (Desc. Diag.:)</t>
  </si>
  <si>
    <t>K800 CALCULO DE LA VESICULA BILIAR CON COLECISTITIS AGUDA (Desc. Diag.:POSTOPERADO DE COLECISTECTOMIA LAPAROSCOPICA POR COLECISTITIS AGUDA LITIASICA)</t>
  </si>
  <si>
    <t>L02 ABSCESO CUTANEO, FURUNCULO Y ANTRAX (Desc. Diag.:)</t>
  </si>
  <si>
    <t>K810 COLECISTITIS AGUDA (Desc. Diag.:COLECISTITIS AGUDA LITIASICA )</t>
  </si>
  <si>
    <t>L03 CELULITIS (Desc. Diag.:CELULITIS)</t>
  </si>
  <si>
    <t>K810 COLECISTITIS AGUDA (Desc. Diag.:COLECISTITIS AGUDA LITIASICA TRATADA POR COLECISTECTOMIA LAPAROSCOPICA )</t>
  </si>
  <si>
    <t>L303 DERMATITIS INFECCIOSA (Desc. Diag.:)</t>
  </si>
  <si>
    <t>K811 COLECISTITIS CRONICA (Desc. Diag.:COLECISTITIS CRONICA )</t>
  </si>
  <si>
    <t>M169 COXARTROSIS, NO ESPECIFICADA (Desc. Diag.:)</t>
  </si>
  <si>
    <t>K811 COLECISTITIS CRONICA (Desc. Diag.:COLECISTITIS CRONICA REAGUDIZADA)</t>
  </si>
  <si>
    <t>M233 OTROS TRASTORNOS DE LOS MENISCOS (Desc. Diag.:DESGARRO MENISCO INTERNO RODILLA DERECHA 	)</t>
  </si>
  <si>
    <t>K42 HERNIA UMBILICAL (Desc. Diag.:CONTROL POST OPERATORIO)</t>
  </si>
  <si>
    <t>J342 DESVIACION DEL TABIQUE NASAL (Desc. Diag.:Septoplastia Operado)</t>
  </si>
  <si>
    <t>I21 INFARTO AGUDO DEL MIOCARDIO (Desc. Diag.:infarto agudo de miocardio )</t>
  </si>
  <si>
    <t>I843 HEMORROIDES EXTERNAS TROMBOSADAS (Desc. Diag.:hemorroides externas trombosadas)</t>
  </si>
  <si>
    <t>I69 SECUELAS DE ENFERMEDAD CEREBROVASCULAR (Desc. Diag.:SECUELAS DE ENFERMEDAD CEREBROVASCULAR )</t>
  </si>
  <si>
    <t>I82 OTRAS EMBOLIAS Y TROMBOSIS VENOSAS (Desc. Diag.:TROMBOSIS VENOSA PROFUNDA )</t>
  </si>
  <si>
    <t>I060 ESTENOSIS AORTICA REUMATICA (Desc. Diag.:)</t>
  </si>
  <si>
    <t>J159 NEUMONIA BACTERIANA, NO ESPECIFICADA (Desc. Diag.:neumonia bacteriana)</t>
  </si>
  <si>
    <t>K35 APENDICITIS AGUDA (Desc. Diag.:POSTOPERADA DE APENDICECTOMIA LAPAROSCOPICA)</t>
  </si>
  <si>
    <t>K43 HERNIA VENTRAL (Desc. Diag.:)</t>
  </si>
  <si>
    <t>K409 HERNIA INGUINAL UNILATERAL O NO ESPECIFICADA, SIN OBSTRUCCION NI GANGRENA (Desc. Diag.:)</t>
  </si>
  <si>
    <t>H110 PTERIGION (Desc. Diag.:PTERIGION NASAL GRADO II  EN OJO IZQUIERDO)</t>
  </si>
  <si>
    <t>I832 VENAS VARICOSAS DE LOS MIEMBROS INFERIORES CON ULCERA E INFLAMACION (Desc. Diag.:)</t>
  </si>
  <si>
    <t>K35 APENDICITIS AGUDA (Desc. Diag.:APENDICITIS AGUDA RESUELTA POR APENDICECTOMIA ABIERTA)</t>
  </si>
  <si>
    <t>J91 DERRAME PLEURAL EN AFECCIONES CLASIFICADAS EN OTRA PARTE (Desc. Diag.:)</t>
  </si>
  <si>
    <t>K35 APENDICITIS AGUDA (Desc. Diag.:APENDICITIS AGUDA RESUELTA POR APENDICETOMÌA LAPAROSCÒPICA, HEMOPERITONEO RESUELTO POR LAPAROTOMIA.)</t>
  </si>
  <si>
    <t>J20 BRONQUITIS AGUDA (Desc. Diag.:bronquitis aguda complicada )</t>
  </si>
  <si>
    <t>I872 INSUFICIENCIA VENOSA (CRONICA) (PERIFERICA) (Desc. Diag.:)</t>
  </si>
  <si>
    <t>B941 SECUELAS DE ENCEFALITIS VIRAL (Desc. Diag.:)</t>
  </si>
  <si>
    <t>C509 TUMOR MALIGNO DE LA MAMA, PARTE NO ESPECIFICADA (Desc. Diag.:CANCER DE MAMA EC IIB LUMINAL B)</t>
  </si>
  <si>
    <t>G55 COMPRESIONES DE LAS RAICES Y DE LOS PLEXOS NERVIOSOS EN ENFERMEDADES  CLASIFICADAS EN OTRA PARTE (Desc. Diag.:)</t>
  </si>
  <si>
    <t>C189 TUMOR MALIGNO DEL COLON, PARTE NO ESPECIFICADA (Desc. Diag.:CANCER DE COLON EC II AR)</t>
  </si>
  <si>
    <t>A178 OTRAS TUBERCULOSIS DEL SISTEMA NERVIOSO (Desc. Diag.:Tuberculomas cerebrales con edema perilesional, cefalea intensa secundaria, tuberculosis pulmonar	)</t>
  </si>
  <si>
    <t>G91 HIDROCEFALO (Desc. Diag.:hidrocefalia)</t>
  </si>
  <si>
    <t>C50 TUMOR MALIGNO DE LA MAMA (Desc. Diag.:POSTUMORECTOMIA IZQUIERDA (ROLL) + VACIAMIENTO GANGLIONAR AXILAR IZQUIERDO POR CANCER DE MAMA IZQUIERDA LUMINAL B N3 EC IIIC)</t>
  </si>
  <si>
    <t>C509 TUMOR MALIGNO DE LA MAMA, PARTE NO ESPECIFICADA (Desc. Diag.:DESCANSO MEDICO)</t>
  </si>
  <si>
    <t>A971 DENGUE CON SIGNOS DE ALARMA (Desc. Diag.:DENGUE CON SIGNOS DE ALARMA )</t>
  </si>
  <si>
    <t>A170 MENINGITIS TUBERCULOSA (G01*) (Desc. Diag.:TUBERCULOSIS MENINGEA-GRANULOMATOSIS CON POLIANGEITIS)</t>
  </si>
  <si>
    <t>C765 TUMOR MALIGNO DEL MIEMBRO INFERIOR (Desc. Diag.:ANGIOSARCOMA AVANZADO EN TTO CON QUIMIOTERAPIA)</t>
  </si>
  <si>
    <t>D612 ANEMIA APLASTICA DEBIDA A OTROS AGENTES EXTERNOS (Desc. Diag.:ANEMIA APLASICA)</t>
  </si>
  <si>
    <t>D061 CARCINOMA IN SITU DEL EXOCERVIX (Desc. Diag.:CANCER DE CERVIX)</t>
  </si>
  <si>
    <t>D693 PUPURA TROMBOCITOPENICA IDIOPATICA (Desc. Diag.:)</t>
  </si>
  <si>
    <t>G40 EPILEPSIA (Desc. Diag.:)</t>
  </si>
  <si>
    <t>A46 ERISIPELA (Desc. Diag.:)</t>
  </si>
  <si>
    <t>B440 ASPERGILOSIS PULMONAR INVASIVA (Desc. Diag.:)</t>
  </si>
  <si>
    <t>C20 TUMOR MALIGNO DEL RECTO (Desc. Diag.:CA DE RECTO)</t>
  </si>
  <si>
    <t>A09 DIARREA Y GASTROENTERITIS DE PRESUNTO ORIGEN INFECCIOSO (Desc. Diag.:GASTROENTERITIS)</t>
  </si>
  <si>
    <t>D05 CARCINOMA IN SITU DE LA MAMA (Desc. Diag.:)</t>
  </si>
  <si>
    <t>C64 TUMOR MALIGNO DEL RIÑON, EXCEPTO DE LA PELVIS RENAL (Desc. Diag.:)</t>
  </si>
  <si>
    <t>F019 DEMENCIA VASCULAR, NO ESPECIFICADA (Desc. Diag.:)</t>
  </si>
  <si>
    <t>C61 TUMOR MALIGNO DE LA PROSTATA (Desc. Diag.:DESCANSO MEDICO )</t>
  </si>
  <si>
    <t>F250 TRASTORNO ESQUIZOAFECTIVO DE TIPO MANIACO (Desc. Diag.:)</t>
  </si>
  <si>
    <t>G610 SINDROME DE GUILLAIN-BARRE (Desc. Diag.:)</t>
  </si>
  <si>
    <t>A970 DENGUE SIN SIGNOS DE ALARMA (Desc. Diag.:DENGUE SIN SIGNOS DE ALARMA)</t>
  </si>
  <si>
    <t>D06 CARCINOMA IN SITU DEL CUELLO DEL UTERO (Desc. Diag.:)</t>
  </si>
  <si>
    <t>G952 COMPRESION MEDULAR, NO ESPECIFICADA (Desc. Diag.:)</t>
  </si>
  <si>
    <t>D469 SINDROME MIELODISPLASICO, SIN OTRA ESPECIFICACION (Desc. Diag.:)</t>
  </si>
  <si>
    <t>D486 TUMOR DE COMPORTAMIENTO INCIERTO O DESCONOCIDO DE LA MAMA (Desc. Diag.:)</t>
  </si>
  <si>
    <t>D25 LEIOMIOMA DEL UTERO (Desc. Diag.:)</t>
  </si>
  <si>
    <t>A971 DENGUE CON SIGNOS DE ALARMA (Desc. Diag.:DENGUE)</t>
  </si>
  <si>
    <t>Z719 CONSULTA, NO ESPECIFICADA (Desc. Diag.:OSTEOCONDRITIS CONDILO FEMORAL LATERAL IZQUIERDO)</t>
  </si>
  <si>
    <t>S934 ESGUINCES Y TORCEDURAS DEL TOBILLO (Desc. Diag.:Esguince IIÂº tobillo izquierdo.)</t>
  </si>
  <si>
    <t>S927 FRACTURAS MULTIPLES DEL PIE (Desc. Diag.:base del 3er y 4to MTT)</t>
  </si>
  <si>
    <t>T810 HEMORRAGIA Y HEMATOMA QUE COMPLICAN UN PROCEDIMIENTO, NO CLASIFICADOS EN OTRA PARTE (Desc. Diag.:HEMATOMA ENTRE MUSCULO SOLEO Y GASTROCNEMIO INTERNO RESUELTO POR DRENAJE QUIRUGICO)</t>
  </si>
  <si>
    <t>Z540 CONVALECENCIA CONSECUTIVA A CIRUGIA (Desc. Diag.:post histerectomia total)</t>
  </si>
  <si>
    <t>S93 LUXACION, ESGUINCE Y TORCEDURA DE ARTICULACIONES Y LIGAMENTOS DEL TOBILLO Y DEL PIE (Desc. Diag.:esguince tobillo izquierdo)</t>
  </si>
  <si>
    <t>S934 ESGUINCES Y TORCEDURAS DEL TOBILLO (Desc. Diag.:esguince de tobillo izquierdo grado III)</t>
  </si>
  <si>
    <t>T902 SECUELAS DE FRACTURA DEL CRANEO Y DE HUESOS FACIALES (Desc. Diag.:)</t>
  </si>
  <si>
    <t>Z48 OTROS CUIDADOS POSTERIORES A LA CIRUGIA (Desc. Diag.:PO REVISION ENDOSCOPICA + EVACUACIONN DE COAGULOS + CONTROL DE HEMOSTASIA)</t>
  </si>
  <si>
    <t>Z932 ILEOSTOMIA (Desc. Diag.:)</t>
  </si>
  <si>
    <t>Z491 DIALISIS EXTRACORPOREA (Desc. Diag.:)</t>
  </si>
  <si>
    <t>Z950 PRESENCIA DE MARCAPASO CARDIACO (Desc. Diag.:)</t>
  </si>
  <si>
    <t>Z544 CONVALECENCIA CONSECUTIVA A TRATAMIENTO DE FRACTURA (Desc. Diag.:PORTADOR DE TUTORES EXTERNOS EN PIERNA IZQUIERDA)</t>
  </si>
  <si>
    <t>S93 LUXACION, ESGUINCE Y TORCEDURA DE ARTICULACIONES Y LIGAMENTOS DEL TOBILLO Y DEL PIE (Desc. Diag.:Esg de tobillo izdo)</t>
  </si>
  <si>
    <t>S93 LUXACION, ESGUINCE Y TORCEDURA DE ARTICULACIONES Y LIGAMENTOS DEL TOBILLO Y DEL PIE (Desc. Diag.:ESGUINCE GRADO II DE TOBILLO Y PIE IZQUIERDO)</t>
  </si>
  <si>
    <t>S934 ESGUINCES Y TORCEDURAS DEL TOBILLO (Desc. Diag.:tobillo izquierdo)</t>
  </si>
  <si>
    <t>T213 QUEMADURA DEL TRONCO, DE TERCER GRADO (Desc. Diag.:)</t>
  </si>
  <si>
    <t>T938 SECUELAS DE OTROS TRAUMATISMOS ESPECIFICADOS DE MIEMBRO INFERIOR (Desc. Diag.:)</t>
  </si>
  <si>
    <t>Z48 OTROS CUIDADOS POSTERIORES A LA CIRUGIA (Desc. Diag.:CONTROL POST OPERATORIO DE EMBARAZO ECTOPICO DERECHO	)</t>
  </si>
  <si>
    <t>S934 ESGUINCES Y TORCEDURAS DEL TOBILLO (Desc. Diag.:esg de tobillo der)</t>
  </si>
  <si>
    <t>S934 ESGUINCES Y TORCEDURAS DEL TOBILLO (Desc. Diag.:Esguince grado II de tobillo izquierdo)</t>
  </si>
  <si>
    <t>S978 TRAUMATISMO POR APLASTAMIENTO DE OTRAS PARTES DEL PIE Y DEL TOBILLO (Desc. Diag.:)</t>
  </si>
  <si>
    <t>Z489 CUIDADO POSTERIOR A LA CIRUGIA, NO ESPECIFICADO (Desc. Diag.:HEMORROIDES)</t>
  </si>
  <si>
    <t>u071 COVID-19, VIRUS IDENTIFICADO (Desc. Diag.:COVID 19)</t>
  </si>
  <si>
    <t>Z540 CONVALECENCIA CONSECUTIVA A CIRUGIA (Desc. Diag.:)</t>
  </si>
  <si>
    <t>u071 COVID-19, VIRUS IDENTIFICADO (Desc. Diag.:COVID-19)</t>
  </si>
  <si>
    <t>S931 LUXACION DE DEDO(S) DEL PIE (Desc. Diag.:)</t>
  </si>
  <si>
    <t>U5151 EXODONCIA COMPLEJA (Desc. Diag.:diente en mal pocision)</t>
  </si>
  <si>
    <t>Z544 CONVALECENCIA CONSECUTIVA A TRATAMIENTO DE FRACTURA (Desc. Diag.:POST-OPERATORIO DE OSTEOSINTESIS DE FRACTURA DE TIBIA Y PERONÃ IZQUIERDO)</t>
  </si>
  <si>
    <t>S934 ESGUINCES Y TORCEDURAS DEL TOBILLO (Desc. Diag.:esg de tobillo izdo
Coxigodinea)</t>
  </si>
  <si>
    <t>Z719 CONSULTA, NO ESPECIFICADA (Desc. Diag.:SINDROME DOLOROSO REGIONAL COMPLEJO PIERNA Y TOBILLO DERECHO)</t>
  </si>
  <si>
    <t>S983 AMPUTACION TRAUMATICA DE OTRAS PARTES DEL PIE (Desc. Diag.:)</t>
  </si>
  <si>
    <t>Z35 SUPERVISION DE EMBARAZO DE ALTO RIESGO (Desc. Diag.:SUPERVISION DE EMBARAZO DE ALTO RIESGO)</t>
  </si>
  <si>
    <t>Z98 OTROS ESTADOS POSTQUIRURGICOS (Desc. Diag.:POST MIOMECTOMIA POR MIOMA GIGANTE )</t>
  </si>
  <si>
    <t>T131 HERIDA DE MIEMBRO INFERIOR, NIVEL NO ESPECIFICADO (Desc. Diag.:HERIDA OPERATORIA INFECTADA EN PIE IZQUIERDO )</t>
  </si>
  <si>
    <t>Z98 OTROS ESTADOS POSTQUIRURGICOS (Desc. Diag.:POSTQUIRURGICO OSTEOMIELITIS CRONICA FEMUR DERECHO)</t>
  </si>
  <si>
    <t>T231 QUEMADURA DE LA MUÑECA Y DE LA MANO, DE PRIMER GRADO (Desc. Diag.:)</t>
  </si>
  <si>
    <t>V234 MOTOCICLISTA LESIONADO POR COLISION CON AUTOMOVIL, CAMIONETA O FURGONETA, CONDUCTOR LESIONADO EN ACCIDENTE DE TRANSITO (Desc. Diag.:)</t>
  </si>
  <si>
    <t>Z48 OTROS CUIDADOS POSTERIORES A LA CIRUGIA (Desc. Diag.:-)</t>
  </si>
  <si>
    <t>V234 MOTOCICLISTA LESIONADO POR COLISION CON AUTOMOVIL, CAMIONETA O FURGONETA, CONDUCTOR LESIONADO EN ACCIDENTE DE TRANSITO (Desc. Diag.:POST QUIRURGICO OSTEOSINTESIS DE TIBIA Y PERONE IZQ)</t>
  </si>
  <si>
    <t>Z48 OTROS CUIDADOS POSTERIORES A LA CIRUGIA (Desc. Diag.:PO Evisceraciòn OI)</t>
  </si>
  <si>
    <t>V28 MOTOCICLISTA LESIONADO EN ACCIDENTE DE TRANSPORTE SIN COLISION (Desc. Diag.:POLICONTUSION SECUNDARIO A CAIDA DE MOTOCICLETA)</t>
  </si>
  <si>
    <t>S93 LUXACION, ESGUINCE Y TORCEDURA DE ARTICULACIONES Y LIGAMENTOS DEL TOBILLO Y DEL PIE (Desc. Diag.:Esguince de tobillo izquierdo)</t>
  </si>
  <si>
    <t>S998 OTROS TRAUMATISMOS DEL PIE Y DEL TOBILLO, ESPECIFICADOS (Desc. Diag.:)</t>
  </si>
  <si>
    <t>T252 QUEMADURA DEL TOBILLO Y DEL PIE, DE SEGUNDO GRADO (Desc. Diag.:)</t>
  </si>
  <si>
    <t>S934 ESGUINCES Y TORCEDURAS DEL TOBILLO (Desc. Diag.:esguince d e tobillo)</t>
  </si>
  <si>
    <t>Z489 CUIDADO POSTERIOR A LA CIRUGIA, NO ESPECIFICADO (Desc. Diag.:Hemorroidectomía )</t>
  </si>
  <si>
    <t>Z090 EXAMEN DE SEGUIMIENTO CONSECUTIVO A CIRUGIA POR OTRAS AFECCIONES (Desc. Diag.:POST APENDICECTOMIA)</t>
  </si>
  <si>
    <t>Z489 CUIDADO POSTERIOR A LA CIRUGIA, NO ESPECIFICADO (Desc. Diag.:QSC OPERADO)</t>
  </si>
  <si>
    <t>T016 HERIDAS QUE AFECTAN MULTIPLES REGIONES DEL (DE LOS)  MIEMBRO(S) SUPERIOR(ES) CON MIEMBRO(S) INFERIOR(ES) (Desc. Diag.:)</t>
  </si>
  <si>
    <t>Z524 DONANTE DE RIÑON (Desc. Diag.:)</t>
  </si>
  <si>
    <t>Z090 EXAMEN DE SEGUIMIENTO CONSECUTIVO A CIRUGIA POR OTRAS AFECCIONES (Desc. Diag.:POST FISTULECTOMIA)</t>
  </si>
  <si>
    <t>T256 CORROSION DEL TOBILLO Y DEL PIE, DE SEGUNDO GRADO (Desc. Diag.:)</t>
  </si>
  <si>
    <t>S934 ESGUINCES Y TORCEDURAS DEL TOBILLO (Desc. Diag.:esguince de tobillo derecho en tratamiento)</t>
  </si>
  <si>
    <t>S934 ESGUINCES Y TORCEDURAS DEL TOBILLO (Desc. Diag.:ENTORSIS DE TOBILLO DERECHO)</t>
  </si>
  <si>
    <t>Z10 CONTROL GENERAL DE SALUD DE RUTINA DE SUBPOBLACIONES DEFINIDAS (Desc. Diag.:control)</t>
  </si>
  <si>
    <t>T311 QUEMADURAS QUE AFECTAN DEL 10 AL 19% DE LA SUPERFICIE DEL CUERPO (Desc. Diag.:)</t>
  </si>
  <si>
    <t>S934 ESGUINCES Y TORCEDURAS DEL TOBILLO (Desc. Diag.:esguince de tobillo derecho grado II )</t>
  </si>
  <si>
    <t>S934 ESGUINCES Y TORCEDURAS DEL TOBILLO (Desc. Diag.:ESGUINCE TOBILLO IZQUIERDO )</t>
  </si>
  <si>
    <t>S93 LUXACION, ESGUINCE Y TORCEDURA DE ARTICULACIONES Y LIGAMENTOS DEL TOBILLO Y DEL PIE (Desc. Diag.:1- ESGUINCE TOBILLO IZQUIERDO GRADO I 2- DISTENDION LIGAMENTARIA TOBILLO IZQUIERDO BAJA MEDICA POR TRAUMATOLOGIA ,RIESGO LABORAL: ACCIDENTE DE TRABAJO)</t>
  </si>
  <si>
    <t>Z719 CONSULTA, NO ESPECIFICADA (Desc. Diag.:FRACTURA AVULSION MALEOLO PERONEAL DERECHO. LESION LIGAMENTO PERONEO ASTRAGALINO ANTERIOR, DERECHO)</t>
  </si>
  <si>
    <t>S925 FRACTURA DE LOS HUESOS DE OTRO(S) DEDO(S) DEL PIE (Desc. Diag.:izq)</t>
  </si>
  <si>
    <t>Z719 CONSULTA, NO ESPECIFICADA (Desc. Diag.:Síndrome de dolor regional complejo tobillo derecho])</t>
  </si>
  <si>
    <t>Z34 SUPERVISION DE EMBARAZO NORMAL (Desc. Diag.:EMBARAZO DE 40.1 SEMANAS )</t>
  </si>
  <si>
    <t>Z719 CONSULTA, NO ESPECIFICADA (Desc. Diag.:SINDROME DOLOROSO REGIONAL COMPLEJO, TOBILLO DERECHO. )</t>
  </si>
  <si>
    <t>S934 ESGUINCES Y TORCEDURAS DEL TOBILLO (Desc. Diag.:Esguince de tobillo izdo)</t>
  </si>
  <si>
    <t>T029 FRACTURAS MULTIPLES, NO ESPECIFICADAS (Desc. Diag.:POLIFRACTURADO)</t>
  </si>
  <si>
    <t>Z958 PRESENCIA DE OTROS INJERTOS Y PROTESIS CARDIOVASCULARES (Desc. Diag.:)</t>
  </si>
  <si>
    <t>T905 SECUELAS DE TRAUMATISMO INTRACRANEAL (Desc. Diag.:SECUELAS DE TRAUMATISMO INTRACRANEAL)</t>
  </si>
  <si>
    <t>Z988 OTROS ESTADOS POSTQUIRURGICOS ESPECIFICADOS (Desc. Diag.:Control post cirugia.)</t>
  </si>
  <si>
    <t>S909 TRAUMATISMO SUPERFICIAL DEL PIE Y DEL TOBILLO, NO ESPECIFICADO (Desc. Diag.:esguince de  tobillo)</t>
  </si>
  <si>
    <t>S860 TRAUMATISMO DEL TENDON DE AQUILES (Desc. Diag.:ROTURA AGUDA DE TENDON DE AQUILES IZQUIERDO TRATADO POR TENORRAFIA)</t>
  </si>
  <si>
    <t>S923 FRACTURA DE HUESO DEL METATARSO (Desc. Diag.:fractura de quinto metatarsiano derecho en tto)</t>
  </si>
  <si>
    <t>S821 FRACTURA DE LA EPIFISIS SUPERIOR DE LA TIBIA (Desc. Diag.:FRACTURA DE MESETA TIBIAL POSTERIOR INTRAARTICULAR PARCIAL MULTIFRAGMENTARIA IZQUIERDA)</t>
  </si>
  <si>
    <t>S867 TRAUMATISMO DE MULTIPLES TENDONES Y MUSCULOS A NIVEL DE LA PIERNA (Desc. Diag.:)</t>
  </si>
  <si>
    <t>S82 FRACTURA DE LA PIERNA, INCLUSIVE EL TOBILLO (Desc. Diag.:P.O. FRACTURA DE TOBILLO)</t>
  </si>
  <si>
    <t>S923 FRACTURA DE HUESO DEL METATARSO (Desc. Diag.:2.3.4)</t>
  </si>
  <si>
    <t>S822 FRACTURA DE LA DIAFISIS DE LA TIBIA (Desc. Diag.:FRACTURA DE LA DIAFISIS DE LA TIBIA)</t>
  </si>
  <si>
    <t>S860 TRAUMATISMO DEL TENDON DE AQUILES (Desc. Diag.:DESGARRO COMPLETO TENDON DE AQUILES DERECHO OPERADO, TROMBOEMBOLISMO PULMONAR MASIVO)</t>
  </si>
  <si>
    <t>S822 FRACTURA DE LA DIAFISIS DE LA TIBIA (Desc. Diag.:FRACTURA DE TIBIA Y PERONE)</t>
  </si>
  <si>
    <t>S860 TRAUMATISMO DEL TENDON DE AQUILES (Desc. Diag.:ruptura del aquiles der )</t>
  </si>
  <si>
    <t>S822 FRACTURA DE LA DIAFISIS DE LA TIBIA (Desc. Diag.:fractura diafisiaria de tibia derecha)</t>
  </si>
  <si>
    <t>S90 TRAUMATISMO SUPERFICIAL DEL TOBILLO Y DEL PIE (Desc. Diag.:esguince d  e  tobillo)</t>
  </si>
  <si>
    <t>S822 FRACTURA DE LA DIAFISIS DE LA TIBIA (Desc. Diag.:FRACTURA DIAFISIARIA TIBIA DERECHA)</t>
  </si>
  <si>
    <t>S920 FRACTURA DEL CALCANEO (Desc. Diag.:DERECHO )</t>
  </si>
  <si>
    <t>S822 FRACTURA DE LA DIAFISIS DE LA TIBIA (Desc. Diag.:Fx de tibia derecha)</t>
  </si>
  <si>
    <t>S923 FRACTURA DE HUESO DEL METATARSO (Desc. Diag.:FRACTURA DE 5TO METATARSIANO RESUELTO POR RAFI)</t>
  </si>
  <si>
    <t>S824 FRACTURA DEL PERONE SOLAMENTE (Desc. Diag.:FRACTURA DE MALEOLO PERONEO DERECHO)</t>
  </si>
  <si>
    <t>S925 FRACTURA DE LOS HUESOS DE OTRO(S) DEDO(S) DEL PIE (Desc. Diag.:fractura de 5° ortejo pie izquierdo )</t>
  </si>
  <si>
    <t>S824 FRACTURA DEL PERONE SOLAMENTE (Desc. Diag.:FRACTURA DE MALEOLO PERONEO IZQUIERDO COMPLICADO CON DEHISCENCIA DE DE HERIDA OPERATORIA TRATADA POR COLGAJO ROTACIONAL DE PERONEO CORTO IPSILATERAL)</t>
  </si>
  <si>
    <t>S860 TRAUMATISMO DEL TENDON DE AQUILES (Desc. Diag.:P.O RUPTURA DE TENDON DE AQUILES DERECHO)</t>
  </si>
  <si>
    <t>S824 FRACTURA DEL PERONE SOLAMENTE (Desc. Diag.:FRACTURA DE MALEOLO PERONEO IZQUIERDO)</t>
  </si>
  <si>
    <t>S860 TRAUMATISMO DEL TENDON DE AQUILES (Desc. Diag.:ROTURA TENDON AQUILES DERECHO)</t>
  </si>
  <si>
    <t>S824 FRACTURA DEL PERONE SOLAMENTE (Desc. Diag.:FRACTURA DE PERONÉ DERECHO)</t>
  </si>
  <si>
    <t>S860 TRAUMATISMO DEL TENDON DE AQUILES (Desc. Diag.:ruptura tendÃ³n de aquiles)</t>
  </si>
  <si>
    <t>S824 FRACTURA DEL PERONE SOLAMENTE (Desc. Diag.:Fractura de perone distal derecho)</t>
  </si>
  <si>
    <t>S90 TRAUMATISMO SUPERFICIAL DEL TOBILLO Y DEL PIE (Desc. Diag.:esguicne d e tobillo)</t>
  </si>
  <si>
    <t>S824 FRACTURA DEL PERONE SOLAMENTE (Desc. Diag.:FRACTURA DE PERONE DISTAL)</t>
  </si>
  <si>
    <t>S902 CONTUSION DE DEDO(S) DEL PIE, CON DAÑO DE LA(S) UÑA(S) (Desc. Diag.:)</t>
  </si>
  <si>
    <t>S824 FRACTURA DEL PERONE SOLAMENTE (Desc. Diag.:Fractura de tobillo derecho)</t>
  </si>
  <si>
    <t>S913 HERIDA DE OTRAS PARTES DEL PIE (Desc. Diag.:)</t>
  </si>
  <si>
    <t>S824 FRACTURA DEL PERONE SOLAMENTE (Desc. Diag.:FRACTURA DIAFISIS PERONEO PROXIMAL PIERNA DERECHA 	)</t>
  </si>
  <si>
    <t>S920 FRACTURA DEL CALCANEO (Desc. Diag.:FRACTURA DE CALCANEO DERECHO)</t>
  </si>
  <si>
    <t>S824 FRACTURA DEL PERONE SOLAMENTE (Desc. Diag.:FRACTURA MALEOLO PERONE IZQUIERDO)</t>
  </si>
  <si>
    <t>S923 FRACTURA DE HUESO DEL METATARSO (Desc. Diag.:5to D)</t>
  </si>
  <si>
    <t>S824 FRACTURA DEL PERONE SOLAMENTE (Desc. Diag.:FRACTURA MALEOLO PERONEO DERECHO)</t>
  </si>
  <si>
    <t>S923 FRACTURA DE HUESO DEL METATARSO (Desc. Diag.:FRACTURA DE BASE DE 5TO METATARSIANO DERECHO)</t>
  </si>
  <si>
    <t>S82 FRACTURA DE LA PIERNA, INCLUSIVE EL TOBILLO (Desc. Diag.:LUXO FRACTURA TOBILLO DERECHO OPERADA - DIABETICA INSULINO DEPENDIENTE 	)</t>
  </si>
  <si>
    <t>S924 FRACTURA DE LOS HUESOS DEL DEDO GORDO DEL PIE (Desc. Diag.:FRACTURA DE FALANGE DISTAL DEDO GORDO PIE IZQUIERDO NO DESPLAZADO)</t>
  </si>
  <si>
    <t>S824 FRACTURA DEL PERONE SOLAMENTE (Desc. Diag.:fractura transindesmal tobillo derecho )</t>
  </si>
  <si>
    <t>S860 TRAUMATISMO DEL TENDON DE AQUILES (Desc. Diag.:CIRUGIA DEL AQUILES DER )</t>
  </si>
  <si>
    <t>S824 FRACTURA DEL PERONE SOLAMENTE (Desc. Diag.:FRATURA DIAFISIS PERONE PIERNA DERECHA NO DESPLAZADA )</t>
  </si>
  <si>
    <t>S860 TRAUMATISMO DEL TENDON DE AQUILES (Desc. Diag.:izq)</t>
  </si>
  <si>
    <t>S825 FRACTURA DEL MALEOLO INTERNO (Desc. Diag.:)</t>
  </si>
  <si>
    <t>S860 TRAUMATISMO DEL TENDON DE AQUILES (Desc. Diag.:post op. ruptura de tendon de aquiles)</t>
  </si>
  <si>
    <t>S825 FRACTURA DEL MALEOLO INTERNO (Desc. Diag.:FRACTURA DE MALEOLO TIBIAL DERECHO)</t>
  </si>
  <si>
    <t>S860 TRAUMATISMO DEL TENDON DE AQUILES (Desc. Diag.:rotura de tendon aquiles izquierdo)</t>
  </si>
  <si>
    <t>S825 FRACTURA DEL MALEOLO INTERNO (Desc. Diag.:FRACTURA MALEOLO MEDIAL TOBILLO DERECHO OPERADO)</t>
  </si>
  <si>
    <t>S860 TRAUMATISMO DEL TENDON DE AQUILES (Desc. Diag.:RUPTURA DE TENDON DE AQUILES  DERECHO)</t>
  </si>
  <si>
    <t>S825 FRACTURA DEL MALEOLO INTERNO (Desc. Diag.:FRACTURA MALEOLO MEDIAL TOBILLO IZQUIERDO INMOVILIZADO )</t>
  </si>
  <si>
    <t>S860 TRAUMATISMO DEL TENDON DE AQUILES (Desc. Diag.:ruptura del tendÃ³n de aquiles)</t>
  </si>
  <si>
    <t>S826 FRACTURA DEL MALEOLO EXTERNO (Desc. Diag.:fractura de maleolo lateral derecho)</t>
  </si>
  <si>
    <t>S860 TRAUMATISMO DEL TENDON DE AQUILES (Desc. Diag.:tenorrafia del aquiles der)</t>
  </si>
  <si>
    <t>S82 FRACTURA DE LA PIERNA, INCLUSIVE EL TOBILLO (Desc. Diag.:Posoperada de fractura trimaleolar tobillo izquierdo )</t>
  </si>
  <si>
    <t>S870 TRAUMATISMO POR APLASTAMIENTO DE LA RODILLA (Desc. Diag.:)</t>
  </si>
  <si>
    <t>S826 FRACTURA DEL MALEOLO EXTERNO (Desc. Diag.:fractura de maleolo peroneal)</t>
  </si>
  <si>
    <t>S90 TRAUMATISMO SUPERFICIAL DEL TOBILLO Y DEL PIE (Desc. Diag.:esguince   d e tobillo)</t>
  </si>
  <si>
    <t>S826 FRACTURA DEL MALEOLO EXTERNO (Desc. Diag.:fractura de tobillo derecho)</t>
  </si>
  <si>
    <t>S90 TRAUMATISMO SUPERFICIAL DEL TOBILLO Y DEL PIE (Desc. Diag.:esguince d e  tobillo)</t>
  </si>
  <si>
    <t>S826 FRACTURA DEL MALEOLO EXTERNO (Desc. Diag.:FRACTURA MALEOLO PERONE TOBILLO DERECHO OPERADO (ACCIDENTE COMUN) 	)</t>
  </si>
  <si>
    <t>S909 TRAUMATISMO SUPERFICIAL DEL PIE Y DEL TOBILLO, NO ESPECIFICADO (Desc. Diag.:esguince d e tobillo)</t>
  </si>
  <si>
    <t>S826 FRACTURA DEL MALEOLO EXTERNO (Desc. Diag.:FRACTURA MALEOLO PERONE TOBILLO DERECHO)</t>
  </si>
  <si>
    <t>S911 HERIDA DE DEDO(S) DEL PIE SIN DAÃO DE LA(S) UÃA(S) (Desc. Diag.:)</t>
  </si>
  <si>
    <t>S826 FRACTURA DEL MALEOLO EXTERNO (Desc. Diag.:FRACTURA MALEOLO PERONE TOBILLO IZQUIERDO )</t>
  </si>
  <si>
    <t>S92 FRACTURA DEL PIE, EXCEPTO DEL TOBILLO (Desc. Diag.:FRACTURA EXPUESTA DE PÍE DERECHO Y SCALP EN MUSLO DERECHO )</t>
  </si>
  <si>
    <t>S826 FRACTURA DEL MALEOLO EXTERNO (Desc. Diag.:Perone derecho)</t>
  </si>
  <si>
    <t>S920 FRACTURA DEL CALCANEO (Desc. Diag.:fractura de calcaneo derecho )</t>
  </si>
  <si>
    <t>S826 FRACTURA DEL MALEOLO EXTERNO (Desc. Diag.:post operatorio fractura de tobillo derecho)</t>
  </si>
  <si>
    <t>S920 FRACTURA DEL CALCANEO (Desc. Diag.:fractura de calcaneo izquierdo multifragmentaria)</t>
  </si>
  <si>
    <t>S828 FRACTURA DE OTRAS PARTES DE LA PIERNA (Desc. Diag.:)</t>
  </si>
  <si>
    <t>S923 FRACTURA DE HUESO DEL METATARSO (Desc. Diag.:5to  D)</t>
  </si>
  <si>
    <t>S828 FRACTURA DE OTRAS PARTES DE LA PIERNA (Desc. Diag.:pierna derecha)</t>
  </si>
  <si>
    <t>S923 FRACTURA DE HUESO DEL METATARSO (Desc. Diag.:Fractura avulsion del 5to metatarsiano pie izquierdo post operado de RAFI)</t>
  </si>
  <si>
    <t>S829 FRACTURA DE LA PIERNA, PARTE NO ESPECIFICADA (Desc. Diag.:Fractura de pierna der )</t>
  </si>
  <si>
    <t>S923 FRACTURA DE HUESO DEL METATARSO (Desc. Diag.:FRACTURA DE 5TO MTT PIE IZQ )</t>
  </si>
  <si>
    <t>S832 DESGARRO DE MENISCOS, PRESENTE (Desc. Diag.:DESGARRO MENISCO EXTERNO RODILLA IZQUIERDA 	)</t>
  </si>
  <si>
    <t>S923 FRACTURA DE HUESO DEL METATARSO (Desc. Diag.:Fractura de quinto metatarsiano derecho en tratamiento)</t>
  </si>
  <si>
    <t>S833 DESGARRO DEL CARTILAGO ARTICULAR DE LA RODILLA, PRESENTE (Desc. Diag.:)</t>
  </si>
  <si>
    <t>S923 FRACTURA DE HUESO DEL METATARSO (Desc. Diag.:pie D)</t>
  </si>
  <si>
    <t>S834 ESGUINCES Y TORCEDURAS QUE COMPROMETEN LOS LIGAMENTOS LATERALES (EXTERNO) (INTERNO) DE LA RODILLA (Desc. Diag.:Esg interno de rodilla izda)</t>
  </si>
  <si>
    <t>S924 FRACTURA DE LOS HUESOS DEL DEDO GORDO DEL PIE (Desc. Diag.:FRACTURA EXPUESTA CON LESION TENDINOSA 1ER ORTEJO DERECHO POST QUIRURGICO	)</t>
  </si>
  <si>
    <t>S834 ESGUINCES Y TORCEDURAS QUE COMPROMETEN LOS LIGAMENTOS LATERALES (EXTERNO) (INTERNO) DE LA RODILLA (Desc. Diag.:esguince de rodilla derecha)</t>
  </si>
  <si>
    <t>S836 ESGUINCES Y TORCEDURAS DE OTRAS PARTES Y LAS NO ESPECIFICADAS DE LA RODILLA (Desc. Diag.:esg de rodilla izda)</t>
  </si>
  <si>
    <t>S818 HERIDA DE OTRAS PARTES DE LA PIERNA (Desc. Diag.:)</t>
  </si>
  <si>
    <t>S82 FRACTURA DE LA PIERNA, INCLUSIVE EL TOBILLO (Desc. Diag.:fractura trimaleolar tobillo izquierdo )</t>
  </si>
  <si>
    <t>S531 LUXACION DEL CODO, NO ESPECIFICADA (Desc. Diag.:LUXACION TRAUMATICA DE CODO IZQUIERDO REDUCIDA)</t>
  </si>
  <si>
    <t>S623 FRACTURA DE OTROS HUESOS METACARPIANOS (Desc. Diag.:FRACTURA DE 5TO MTC DERECHO)</t>
  </si>
  <si>
    <t>S81 HERIDA DE LA PIERNA (Desc. Diag.:P.O. de herida laserante con exposicion osea de pierna derecha mas ruptura de ligamento colateral medial )</t>
  </si>
  <si>
    <t>S62 FRACTURA A NIVEL DE LA MUÑECA Y DE LA MANO (Desc. Diag.:IZQUIERDA)</t>
  </si>
  <si>
    <t>S82 FRACTURA DE LA PIERNA, INCLUSIVE EL TOBILLO (Desc. Diag.:Fractura bimaleolar de tobillo derecho)</t>
  </si>
  <si>
    <t>S62 FRACTURA A NIVEL DE LA MUÃECA Y DE LA MANO (Desc. Diag.:fractura de muÃ±eca derecha)</t>
  </si>
  <si>
    <t>S82 FRACTURA DE LA PIERNA, INCLUSIVE EL TOBILLO (Desc. Diag.:FRACTURA PATOLOGICA PERONE DISTAL IZQUIERDO)</t>
  </si>
  <si>
    <t>S636 ESGUINCES Y TORCEDURAS DE DEDO(S) DE LA MANO (Desc. Diag.:ESGUINCE PULGAR DERECHO )</t>
  </si>
  <si>
    <t>S626 FRACTURA DE OTRO DEDO DE LA MANO (Desc. Diag.:fractura de dedo)</t>
  </si>
  <si>
    <t>S636 ESGUINCES Y TORCEDURAS DE DEDO(S) DE LA MANO (Desc. Diag.:luxacion de articulacion interfalangica proximal dedo anular derecho )</t>
  </si>
  <si>
    <t>S626 FRACTURA DE OTRO DEDO DE LA MANO (Desc. Diag.:fractura de falange distal dedo pulgar derecho no desplazado )</t>
  </si>
  <si>
    <t>S623 FRACTURA DE OTROS HUESOS METACARPIANOS (Desc. Diag.:fractura del V metacarpiano)</t>
  </si>
  <si>
    <t>S626 FRACTURA DE OTRO DEDO DE LA MANO (Desc. Diag.:FRACTURA EXPUESTA GIII PERDIDA CUTANEA PERDIDA OSEA FALANGE DISTAL Y MEDIA DEDO INDICE IZQUIERDO POST OPERADO	)</t>
  </si>
  <si>
    <t>S623 FRACTURA DE OTROS HUESOS METACARPIANOS (Desc. Diag.:FRACTURA SUBCAPITAL DE 5TO METACARPIANO DERECHO)</t>
  </si>
  <si>
    <t>S623 FRACTURA DE OTROS HUESOS METACARPIANOS (Desc. Diag.:FRACTURA 5TO METACARPIANO IZQUIERDO)</t>
  </si>
  <si>
    <t>S663 TRAUMATISMO DEL TENDON Y MUSCULO EXTENSOR DE OTRO(S) DEDO(S) A NIVEL DE LA MUÃECA Y DE LA MANO (Desc. Diag.:traumatismo de dedos de la mano derecha)</t>
  </si>
  <si>
    <t>S602 CONTUSION DE OTRAS PARTES DE LA MUÑECA Y DE LA MANO (Desc. Diag.:)</t>
  </si>
  <si>
    <t>S623 FRACTURA DE OTROS HUESOS METACARPIANOS (Desc. Diag.:P.O. LUXOFRACTURA EXPUESTA MUÑECA IZQUIERDA )</t>
  </si>
  <si>
    <t>S82 FRACTURA DE LA PIERNA, INCLUSIVE EL TOBILLO (Desc. Diag.:FRACTURA TOBILLO IZQUIERDO INMOVILIZADA)</t>
  </si>
  <si>
    <t>S663 TRAUMATISMO DEL TENDON Y MUSCULO EXTENSOR DE OTRO(S) DEDO(S) A NIVEL DE LA MUÑECA Y DE LA MANO (Desc. Diag.:SECCION TENDON EXTENSOR Y CAPSULA IFP DEL DEDDO INDICE MANO IZQUIERDA OPERADO 	)</t>
  </si>
  <si>
    <t>S623 FRACTURA DE OTROS HUESOS METACARPIANOS (Desc. Diag.:FRACTURA 3° METACARPIANO MANO IZQUIERDA 	)</t>
  </si>
  <si>
    <t>S663 TRAUMATISMO DEL TENDON Y MUSCULO EXTENSOR DE OTRO(S) DEDO(S) A NIVEL DE LA MUÑECA Y DE LA MANO (Desc. Diag.:SECCIÓN TRAUMÁTICA DE TENDÓN EXTENSOR DEL 3ER DEDO MANO IZQUIERDA)</t>
  </si>
  <si>
    <t>S623 FRACTURA DE OTROS HUESOS METACARPIANOS (Desc. Diag.:FRACTURA 3° METACARPIANO MANO IZQUIERDA )</t>
  </si>
  <si>
    <t>S666 TRAUMATISMO DE MULTIPLES TENDONES Y MUSCULOS FLEXORES A NIVEL DE LA MUÑECA Y DE LA MANO (Desc. Diag.:)</t>
  </si>
  <si>
    <t>S81 HERIDA DE LA PIERNA (Desc. Diag.:S81 - HERIDA DE LA PIERNA IZQUIERDA)</t>
  </si>
  <si>
    <t>S669 TRAUMATISMO DE TENDON Y MUSCULO NO ESPECIFICADO, A NIVEL DE LA MUÑECA Y DE LA MANO (Desc. Diag.:)</t>
  </si>
  <si>
    <t>S817 HERIDAS MULTIPLES DE LA PIERNA (Desc. Diag.:)</t>
  </si>
  <si>
    <t>S62 FRACTURA A NIVEL DE LA MUÃECA Y DE LA MANO (Desc. Diag.:Fractura de muÃ±eca izquierda)</t>
  </si>
  <si>
    <t>S819 HERIDA DE LA PIERNA, PARTE NO ESPECIFICADA (Desc. Diag.:)</t>
  </si>
  <si>
    <t>S682 AMPUTACION TRAUMATICA DE DOS O MAS DEDOS SOLAMENTE (COMPLETA) (PARCIAL) (Desc. Diag.:meñique  derecho)</t>
  </si>
  <si>
    <t>S82 FRACTURA DE LA PIERNA, INCLUSIVE EL TOBILLO (Desc. Diag.:FRACTURA BIMALEOLAR DE TOBILLO DERECHO )</t>
  </si>
  <si>
    <t>S623 FRACTURA DE OTROS HUESOS METACARPIANOS (Desc. Diag.:posoperada de luxofractura de 4 y 5° metacarpiano mano izquierda )</t>
  </si>
  <si>
    <t>S623 FRACTURA DE OTROS HUESOS METACARPIANOS (Desc. Diag.:fractura 5to metacarpiano derecho)</t>
  </si>
  <si>
    <t>S62 FRACTURA A NIVEL DE LA MUÑECA Y DE LA MANO (Desc. Diag.:FRACTURA DE MUÑECA IZQUIERDA)</t>
  </si>
  <si>
    <t>S82 FRACTURA DE LA PIERNA, INCLUSIVE EL TOBILLO (Desc. Diag.:FRACTURA BIMALEOLAR TOBILLO DERECHO, DIASTASIS TIBIOPERONE DERECHO)</t>
  </si>
  <si>
    <t>S62 FRACTURA A NIVEL DE LA MUÑECA Y DE LA MANO (Desc. Diag.:Fx de muñeca der )</t>
  </si>
  <si>
    <t>S626 FRACTURA DE OTRO DEDO DE LA MANO (Desc. Diag.:P.O. FRACTURA EXPUESTA DEDO INDICE DERECHO)</t>
  </si>
  <si>
    <t>S622 FRACTURA DEL PRIMER METACARPIANO (Desc. Diag.:fractura de bennett)</t>
  </si>
  <si>
    <t>S627 FRACTURAS MULTIPLES DE LOS DEDOS DE LA MANO (Desc. Diag.:FRACTURA CORONAL F3 DEDO ANULAR MANO DERECHA 	)</t>
  </si>
  <si>
    <t>S623 FRACTURA DE OTROS HUESOS METACARPIANOS (Desc. Diag.:5TO DERECHO )</t>
  </si>
  <si>
    <t>S623 FRACTURA DE OTROS HUESOS METACARPIANOS (Desc. Diag.:FRACTURA DE 5TO METACARPIANO IZQUIERDO)</t>
  </si>
  <si>
    <t>S723 FRACTURA DE LA DIAFISIS DEL FEMUR (Desc. Diag.:luxaciÃ³n de ambas caderas y fractura de femur)</t>
  </si>
  <si>
    <t>S82 FRACTURA DE LA PIERNA, INCLUSIVE EL TOBILLO (Desc. Diag.:FRACTURA TRIMALEOLAR DE TOBILLO IZQUIERDO)</t>
  </si>
  <si>
    <t>S626 FRACTURA DE OTRO DEDO DE LA MANO (Desc. Diag.:1- FRACTURA EN DEDO INDICE IZQUIERDO, BAJA MEDICA POR TRAUMATOLOGIA, RIESGO LABORAL: ENFERMEDAD COMUN.)</t>
  </si>
  <si>
    <t>S630 LUXACION DE LA MUÑECA (Desc. Diag.:)</t>
  </si>
  <si>
    <t>S626 FRACTURA DE OTRO DEDO DE LA MANO (Desc. Diag.:ATRISION FALANGE DISTAL MEDIA DEDO INDICE IZQUIERDO CON FRACTURA EXPUESTA GIII PERDIDA CUTANEA PERDIDA OSEA POST OPERADO	)</t>
  </si>
  <si>
    <t>S626 FRACTURA DE OTRO DEDO DE LA MANO (Desc. Diag.:FRACTURA F2 NO DESPLAZADA DEDO ANULAR IZQUIERDO)</t>
  </si>
  <si>
    <t>S626 FRACTURA DE OTRO DEDO DE LA MANO (Desc. Diag.:FX BASE FALANGE DISTAL DEDO ANULAR)</t>
  </si>
  <si>
    <t>O821 PARTO POR CESAREA DE EMERGENCIA (Desc. Diag.:POSTCESAREA)</t>
  </si>
  <si>
    <t>O821 PARTO POR CESAREA DE EMERGENCIA (Desc. Diag.:CESAREA DE EMERGENCIA)</t>
  </si>
  <si>
    <t>S423 FRACTURA DE LA DIAFISIS DEL HUMERO (Desc. Diag.:PO FRACTURA DIAFISIARIA DE HUMERO IZQUIERDO)</t>
  </si>
  <si>
    <t>O821 PARTO POR CESAREA DE EMERGENCIA (Desc. Diag.:PUERPERIO MEDIATO)</t>
  </si>
  <si>
    <t>S521 FRACTURA DE LA EPIFISIS SUPERIOR DEL RADIO (Desc. Diag.:FRACTURA MULTIFRAGMENTARIA ARTICULAR DE CABEZA DE RADIO IZQUIERDO)</t>
  </si>
  <si>
    <t>O82 PARTO UNICO POR CESAREA (Desc. Diag.:O82 - PARTO UNICO POR CESAREA)</t>
  </si>
  <si>
    <t>S423 FRACTURA DE LA DIAFISIS DEL HUMERO (Desc. Diag.:FRACTURA DE CONMINUTA DIAFISIS HUMERO IZQUIERDO OPERADO 	)</t>
  </si>
  <si>
    <t>O82 PARTO UNICO POR CESAREA (Desc. Diag.:PARTO UNICO POR CESAREA )</t>
  </si>
  <si>
    <t>S431 LUXACION DE LA ARTICULACION ACROMIOCLAVICULAR (Desc. Diag.:LUXACION DE LA ARTICULACION ACROMIOCLAVICULAR)</t>
  </si>
  <si>
    <t>O821 PARTO POR CESAREA DE EMERGENCIA (Desc. Diag.:PUERPERIO QUIRURGÌCO INMEDIATO)</t>
  </si>
  <si>
    <t>S48 AMPUTACION TRAUMATICA DEL HOMBRO Y DEL BRAZO (Desc. Diag.:AMPUTACION TRAUMATICA TRASHUMERAL IZQUIERDA)</t>
  </si>
  <si>
    <t>O821 PARTO POR CESAREA DE EMERGENCIA (Desc. Diag.:PUERPERIO QUIRÚRGICO INMEDIATO)</t>
  </si>
  <si>
    <t>S525 FRACTURA DE LA EPIFISIS INFERIOR DEL RADIO (Desc. Diag.:FRACTURA EDR MUÑECA DERECHA - INMOVILIZADA - )</t>
  </si>
  <si>
    <t>O829 PARTO POR CESAREA, SIN OTRA ESPECIFICACION (Desc. Diag.:post cesarea)</t>
  </si>
  <si>
    <t>S421 FRACTURA DEL OMOPLATO (Desc. Diag.:fractura de escapula)</t>
  </si>
  <si>
    <t>O829 PARTO POR CESAREA, SIN OTRA ESPECIFICACION (Desc. Diag.:PUERPERIO QUIRURGICO MEDIATO)</t>
  </si>
  <si>
    <t>S423 FRACTURA DE LA DIAFISIS DEL HUMERO (Desc. Diag.:P.O. ENCLAVADO ENDOMEDULAR DE HUMERO)</t>
  </si>
  <si>
    <t>O82 PARTO UNICO POR CESAREA (Desc. Diag.:PUERPERIO INMEDIATO FISIOLÓGICO)</t>
  </si>
  <si>
    <t>S430 LUXACION DE LA ARTICULACION DEL HOMBRO (Desc. Diag.:Lux acromioclavicular izdo)</t>
  </si>
  <si>
    <t>R001 BRADICARDIA, NO ESPECIFICADA (Desc. Diag.:)</t>
  </si>
  <si>
    <t>S460 TRAUMATISMO DEL TENDON DEL MANGUITO ROTATORIO DEL HOMBRO (Desc. Diag.:contractura trapecio)</t>
  </si>
  <si>
    <t>R100 ABDOMEN AGUDO (Desc. Diag.:)</t>
  </si>
  <si>
    <t>S462 TRAUMATISMO DEL TENDON Y MUSCULO DE OTRAS PARTES DEL BICEPS (Desc. Diag.: RUPTURA DE BICEPS BRAQUIAL EN TRATAMIENTO ORTOPEDICO )</t>
  </si>
  <si>
    <t>R102 DOLOR PELVICO Y PERINEAL (Desc. Diag.:dolor anal)</t>
  </si>
  <si>
    <t>O821 PARTO POR CESAREA DE EMERGENCIA (Desc. Diag.:CESAREA)</t>
  </si>
  <si>
    <t>R31 HEMATURIA, NO ESPECIFICADA (Desc. Diag.:)</t>
  </si>
  <si>
    <t>S525 FRACTURA DE LA EPIFISIS INFERIOR DEL RADIO (Desc. Diag.:FRACTURA DE EPIFISIS INFERIOR DE RADIO IZQUIERDO)</t>
  </si>
  <si>
    <t>R52 DOLOR, NO CLASIFICADO EN OTRA PARTE (Desc. Diag.:Síndrome de dolor regional complejo tobillo derecho )</t>
  </si>
  <si>
    <t>S525 FRACTURA DE LA EPIFISIS INFERIOR DEL RADIO (Desc. Diag.:FRACTURA EDR MUÑECA DERECHA INMOVILIZADA)</t>
  </si>
  <si>
    <t>R529 DOLOR, NO ESPECIFICADO (Desc. Diag.:Sindrome de dolor regional complejo tobillo derecho )</t>
  </si>
  <si>
    <t>S525 FRACTURA DE LA EPIFISIS INFERIOR DEL RADIO (Desc. Diag.:FRACTURA NO DESPLAZADA DE MUÑECA DERECHA )</t>
  </si>
  <si>
    <t>R572 CHOQUE SEPTICO (Desc. Diag.:SEPSIS A FOCO PULMONAR)</t>
  </si>
  <si>
    <t>S422 FRACTURA DE LA EPIFISIS SUPERIOR DEL HUMERO (Desc. Diag.:Fx de humero izdo)</t>
  </si>
  <si>
    <t>R600 EDEMA LOCALIZADO (Desc. Diag.:)</t>
  </si>
  <si>
    <t>S423 FRACTURA DE LA DIAFISIS DEL HUMERO (Desc. Diag.:FRACTURA DIAFISIARIA DE HUMERO IZQUIERDO)</t>
  </si>
  <si>
    <t>R92 HALLAZGOS ANORMALES EN DIAGNOSTICO POR IMAGEN DE LA MAMA (Desc. Diag.:)</t>
  </si>
  <si>
    <t>S423 FRACTURA DE LA DIAFISIS DEL HUMERO (Desc. Diag.:P.O. RETIRO DE UTN)</t>
  </si>
  <si>
    <t>S00 TRAUMATISMO SUPERFICIAL DE LA CABEZA (Desc. Diag.:)</t>
  </si>
  <si>
    <t>S430 LUXACION DE LA ARTICULACION DEL HOMBRO (Desc. Diag.:Lux acromioclavicular izda)</t>
  </si>
  <si>
    <t>S001 CONTUSION DE LOS PARPADOS Y DE LA REGION PERIOCULAR (Desc. Diag.:)</t>
  </si>
  <si>
    <t>S430 LUXACION DE LA ARTICULACION DEL HOMBRO (Desc. Diag.:LUXACION GLENOHUMERAL ANTERIOR HOMBRO DERECHO INMOVILIZADO. 	)</t>
  </si>
  <si>
    <t>S07 TRAUMATISMO POR APLASTAMIENTO DE LA CABEZA (Desc. Diag.:)</t>
  </si>
  <si>
    <t>O821 PARTO POR CESAREA DE EMERGENCIA (Desc. Diag.:CESAREA DE EMERGENCIA )</t>
  </si>
  <si>
    <t>S070 TRAUMATISMO POR APLASTAMIENTO DE LA CARA (Desc. Diag.:TRAUMATISMO POR APLASTAMIENTO DE LA CARA)</t>
  </si>
  <si>
    <t>S460 TRAUMATISMO DEL TENDON DEL MANGUITO ROTATORIO DEL HOMBRO (Desc. Diag.:derecho post op)</t>
  </si>
  <si>
    <t>S098 OTROS TRAUMATISMOS DE LA CABEZA, ESPECIFICADOS (Desc. Diag.:traumatismo craneo encefalico)</t>
  </si>
  <si>
    <t>S460 TRAUMATISMO DEL TENDON DEL MANGUITO ROTATORIO DEL HOMBRO (Desc. Diag.:izq)</t>
  </si>
  <si>
    <t>O82 PARTO UNICO POR CESAREA (Desc. Diag.:PUERPERIO QUIRÚRGICO INMEDIATO )</t>
  </si>
  <si>
    <t>S48 AMPUTACION TRAUMATICA DEL HOMBRO Y DEL BRAZO (Desc. Diag.:AMPUTACION TRANSHUMERAL IZQUIERDA)</t>
  </si>
  <si>
    <t>S234 ESGUINCES Y TORCEDURAS DE COSTILLAS Y ESTERNON (Desc. Diag.:)</t>
  </si>
  <si>
    <t>S489 AMPUTACION TRAUMATICA DEL HOMBRO Y DEL BRAZO, NIVEL NO ESPECIFICADO (Desc. Diag.:)</t>
  </si>
  <si>
    <t>S298 OTROS TRAUMATISMOS DEL TORAX, ESPECIFICADOS (Desc. Diag.:)</t>
  </si>
  <si>
    <t>S520 FRACTURA DE LA EPIFISIS SUPERIOR DEL CUBITO (Desc. Diag.:FRACTURA DE EPIFISIS PROXIMAL DEL CUBITO IZQUIERDO)</t>
  </si>
  <si>
    <t>O82 PARTO UNICO POR CESAREA (Desc. Diag.:CESAREA DE EMERGENCIA)</t>
  </si>
  <si>
    <t>S522 FRACTURA DE LA DIAFISIS DEL CUBITO (Desc. Diag.:FRACTURA EXPUSTA DE DIAFISIS DE CUBITO IZQUIERDO NO DESPLAZADO GUSTILO Y ANDERSON GRADO I)</t>
  </si>
  <si>
    <t>S300 CONTUSION DE LA REGION LUMBOSACRA Y DE LA PELVIS (Desc. Diag.:CONTUSION DORSOLUMBAR)</t>
  </si>
  <si>
    <t>S525 FRACTURA DE LA EPIFISIS INFERIOR DEL RADIO (Desc. Diag.:FRACTURA DISTAL DE RADIO DERECHO)</t>
  </si>
  <si>
    <t>S322 FRACTURA DEL COCCIX (Desc. Diag.:fractura del coxis)</t>
  </si>
  <si>
    <t>S525 FRACTURA DE LA EPIFISIS INFERIOR DEL RADIO (Desc. Diag.:FRACTURA EDR MUÑECA DERECHA - INMOVILIZADA)</t>
  </si>
  <si>
    <t>S525 FRACTURA DE LA EPIFISIS INFERIOR DEL RADIO (Desc. Diag.:izquierdo)</t>
  </si>
  <si>
    <t>S525 FRACTURA DE LA EPIFISIS INFERIOR DEL RADIO (Desc. Diag.:FRACTURA INTRAARTICULAR DE RADIO DISTAL DERECHO)</t>
  </si>
  <si>
    <t>O82 PARTO UNICO POR CESAREA (Desc. Diag.:PUERPERIO)</t>
  </si>
  <si>
    <t>S525 FRACTURA DE LA EPIFISIS INFERIOR DEL RADIO (Desc. Diag.:FRACTURA MULTIFRAGMENTARIA INTRAARTICULAR DE RADIO DISTAL DERECHO)</t>
  </si>
  <si>
    <t>S420 FRACTURA DE LA CLAVICULA (Desc. Diag.:fractrua d e clavicula)</t>
  </si>
  <si>
    <t>S420 FRACTURA DE LA CLAVICULA (Desc. Diag.:fractura d e clavicula)</t>
  </si>
  <si>
    <t>S525 FRACTURA DE LA EPIFISIS INFERIOR DEL RADIO (Desc. Diag.:FRACTURA RADIO DISTAL IZQUIERDA)</t>
  </si>
  <si>
    <t>N47 PREPUCIO REDUNDANTE, FIMOSIS Y PARAFIMOSIS (Desc. Diag.:)</t>
  </si>
  <si>
    <t>O60 PARTO PREMATURO (Desc. Diag.:AMENAZA DE PARTO PREMATURO)</t>
  </si>
  <si>
    <t>M653 DEDO EN GATILLO (Desc. Diag.:)</t>
  </si>
  <si>
    <t>M662 RUPTURA ESPONTANEA DE TENDONES EXTENSORES (Desc. Diag.:RUPTURA DE TENDON EXTENSOR)</t>
  </si>
  <si>
    <t>N40 HIPERPLASIA DE LA PROSTATA (Desc. Diag.:)</t>
  </si>
  <si>
    <t>M664 RUPTURA ESPONTANEA DE OTROS TENDONES (Desc. Diag.:POST TENORRAFIA + INJERTO TENDON DE AQUILES IZQUIERDO)</t>
  </si>
  <si>
    <t>O021 ABORTO RETENIDO (Desc. Diag.:ABORTO RETEMIDO RESUELTO)</t>
  </si>
  <si>
    <t>M670 ACORTAMIENTO DEL TENDON DE AQUILES (ADQUIRIDO) (Desc. Diag.:)</t>
  </si>
  <si>
    <t>O210 HIPEREMESIS GRAVIDICA LEVE (Desc. Diag.:hiperemesis gravidica   gestacion de 8 sem por ecografia )</t>
  </si>
  <si>
    <t>M531 SINDROME CERVICOBRAQUIAL (Desc. Diag.:)</t>
  </si>
  <si>
    <t>M313 GRANULOMATOSIS DE WEGENER (Desc. Diag.:TUBERCULOSIS MENINGEA-GRANULOMATOSIS CON POLIANGEITIS)</t>
  </si>
  <si>
    <t>M511 TRASTORNOS DE DISCO LUMBAR Y OTROS, CON RADICULOPATIA (Desc. Diag.:Pos operatorio de hernia discal lumbar)</t>
  </si>
  <si>
    <t>M431 ESPONDILOLISTESIS (Desc. Diag.:)</t>
  </si>
  <si>
    <t>M544 LUMBAGO CON CIATICA (Desc. Diag.:Discopatia degenerativa L5-S1)</t>
  </si>
  <si>
    <t>N736 ADHERENCIAS PERITONEALES PELVICAS FEMENINAS (Desc. Diag.:TU de  ovario izquierdo complicado  con PLASTRON  que compromiso intestinal, 
de ovario con contendido achocolatado
se realizo  laparotomÃ­a  exploratoria por  ooforectomia izquierda  y se realizo salpingectomia  derecha e izquierda.por  hematosalpinx 
apendicetomÃ­a profilÃ¡ctica  por inflamaciÃ³n regional 
 adherencias intestinales  comprometen retroperitoneo y  fondo de saco posterior 
 )</t>
  </si>
  <si>
    <t>M751 SINDROME DEL MANGUITO ROTATORIO (Desc. Diag.:IZQUIERDO)</t>
  </si>
  <si>
    <t>O034 ABORTO ESPONTANEO, INCOMPLETO, SIN COMPLICACION (Desc. Diag.:ABORTO INCOMPLETO RESUELTO POR AMEU/LUI)</t>
  </si>
  <si>
    <t>M751 SINDROME DEL MANGUITO ROTATORIO (Desc. Diag.:P.O MANGUITO ROTADOR DERECHO)</t>
  </si>
  <si>
    <t>O200 AMENAZA DE ABORTO (Desc. Diag.:AMENAZA DE ABORTO RESUELTA )</t>
  </si>
  <si>
    <t>M545 LUMBAGO NO ESPECIFICADO (Desc. Diag.:LUMBALGIA )</t>
  </si>
  <si>
    <t>M654 TENOSINOVITIS DE ESTILOIDES RADIAL [DE QUERVAIN] (Desc. Diag.:TENOSINOVITIS DE ESTILOIDES RADIAL [DE QUERVAIN] IZQUIERDA OPERADO 	)</t>
  </si>
  <si>
    <t>M545 LUMBAGO NO ESPECIFICADO (Desc. Diag.:LUMBALGIA DE ESFUERZO)</t>
  </si>
  <si>
    <t>M662 RUPTURA ESPONTANEA DE TENDONES EXTENSORES (Desc. Diag.:ruptura de tendÃ³n extensor de IV dedo)</t>
  </si>
  <si>
    <t>M791 MIALGIA (Desc. Diag.:)</t>
  </si>
  <si>
    <t>N390 INFECCION DE VIAS URINARIAS, SITIO NO ESPECIFICADO (Desc. Diag.:PIELONEFRITIS)</t>
  </si>
  <si>
    <t>O80 PARTO UNICO ESPONTANEO (Desc. Diag.:BAJA POSNATAL)</t>
  </si>
  <si>
    <t>N40 HIPERPLASIA DE LA PROSTATA (Desc. Diag.:PO PROSTATECTOMIA ABIERTA)</t>
  </si>
  <si>
    <t>M549 DORSALGIA, NO ESPECIFICADA (Desc. Diag.:)</t>
  </si>
  <si>
    <t>N45 ORQUITIS Y EPIDIDIMITIS (Desc. Diag.:epididimo orquitis)</t>
  </si>
  <si>
    <t>M495 VERTEBRA COLAPSADA EN ENFERMEDADES CLASIFICADAS EN OTRA PARTE (Desc. Diag.:APLASTAMIENTO VERTEBRAL MULTIPLE )</t>
  </si>
  <si>
    <t>N735 PERITONITIS PELVICA FEMENINA, NO ESPECIFICADA (Desc. Diag.:ABSCESO TUBOOVARICO)</t>
  </si>
  <si>
    <t>O80 PARTO UNICO ESPONTANEO (Desc. Diag.:Puerperio fisiológico inmediato )</t>
  </si>
  <si>
    <t>N921 MENSTRUACION EXCESIVA Y FRECUENTE CON CICLO IRREGULAR (Desc. Diag.:POST OPERADA DE HISTERECTOMIA TOTAL ABDOMINAL)</t>
  </si>
  <si>
    <t>M942 CONDROMALACIA (Desc. Diag.:rodilla izquierda)</t>
  </si>
  <si>
    <t>O021 ABORTO RETENIDO (Desc. Diag.:ABORTO RETENIDO)</t>
  </si>
  <si>
    <t>M620 DIASTASIS DEL MUSCULO (Desc. Diag.:control post operatorio normal)</t>
  </si>
  <si>
    <t>M511 TRASTORNOS DE DISCO LUMBAR Y OTROS, CON RADICULOPATIA (Desc. Diag.:Cirugia de hernia discal lumbar.)</t>
  </si>
  <si>
    <t>N18 INSUFICIENCIA RENAL CRONICA (Desc. Diag.:)</t>
  </si>
  <si>
    <t>O200 AMENAZA DE ABORTO (Desc. Diag.:AMENAZA DE ABORTO CONTROLADA, EMBARAZO DE 8 SEMANAS POR FUM)</t>
  </si>
  <si>
    <t>N184 ENFERMEDAD RENAL CRONICA, ETAPA 4 (Desc. Diag.:)</t>
  </si>
  <si>
    <t>M32 LUPUS ERITEMATOSO SISTEMICO (Desc. Diag.:TROMBOSIS VENOSA PROFUNDA EXTREMIDAD PELVICA DERECHA, LUPUS ERITEMATOSO SISTEMICO)</t>
  </si>
  <si>
    <t>N20 CALCULO DEL RIÑON Y DEL URETER (Desc. Diag.:)</t>
  </si>
  <si>
    <t>M654 TENOSINOVITIS DE ESTILOIDES RADIAL [DE QUERVAIN] (Desc. Diag.:epicondilitis codo izq)</t>
  </si>
  <si>
    <t>N201 CALCULO DEL URETER (Desc. Diag.:)</t>
  </si>
  <si>
    <t>O60 PARTO PREMATURO (Desc. Diag.:AMENAZA DE PARTO PREMATURO CONTROLADA )</t>
  </si>
  <si>
    <t>N23 COLICO RENAL, NO ESPECIFICADO (Desc. Diag.:COLICO RENOURETERAL)</t>
  </si>
  <si>
    <t>O80 PARTO UNICO ESPONTANEO (Desc. Diag.:)</t>
  </si>
  <si>
    <t>N23 COLICO RENAL, NO ESPECIFICADO (Desc. Diag.:litiasis ureteral derecha)</t>
  </si>
  <si>
    <t>N390 INFECCION DE VIAS URINARIAS, SITIO NO ESPECIFICADO (Desc. Diag.:ITU ALTA COMPLICADA)</t>
  </si>
  <si>
    <t>M913 PSEUDOCOXALGIA (Desc. Diag.:)</t>
  </si>
  <si>
    <t>K802 CALCULO DE LA VESICULA BILIAR SIN COLECISTITIS (Desc. Diag.:)</t>
  </si>
  <si>
    <t>M201 HALLUX VALGUS (ADQUIRIDO) (Desc. Diag.:)</t>
  </si>
  <si>
    <t>M05 ARTRITIS REUMATOIDE SEROPOSITIVA (Desc. Diag.:AR)</t>
  </si>
  <si>
    <t>K74 FIBROSIS Y CIRROSIS DEL HIGADO (Desc. Diag.:CIRROSIS HEPATICA)</t>
  </si>
  <si>
    <t>K650 PERITONITIS AGUDA (Desc. Diag.:APENDICITIS / DIVERTICULITIS / PERITONITIS )</t>
  </si>
  <si>
    <t>K752 HEPATITIS REACTIVA NO ESPECIFICA (Desc. Diag.:)</t>
  </si>
  <si>
    <t>L98 OTROS TRASTORNOS DE LA PIEL Y DEL TEJIDO SUBCUTANEO, NO CLASIFICADOS EN OTRA PARTE (Desc. Diag.:)</t>
  </si>
  <si>
    <t>K605 FISTULA ANORRECTAL (Desc. Diag.:)</t>
  </si>
  <si>
    <t>M169 COXARTROSIS, NO ESPECIFICADA (Desc. Diag.:Po de  Artroplastia total de cadera derecha )</t>
  </si>
  <si>
    <t>K57 ENFERMEDAD DIVERTICULAR DEL INTESTINO (Desc. Diag.:ENFERMEDAD DIVERTICULAR DEL INTESTINO)</t>
  </si>
  <si>
    <t>L03 CELULITIS (Desc. Diag.:CELULITIS EN PIERNA DERECHA )</t>
  </si>
  <si>
    <t>K811 COLECISTITIS CRONICA (Desc. Diag.:COLECISITITIS CRONICA LITIASICA)</t>
  </si>
  <si>
    <t>L031 CELULITIS DE OTRAS PARTES DE LOS MIEMBROS (Desc. Diag.:CELULITIS EN MIEMBRO INFERIOR DERECHO)</t>
  </si>
  <si>
    <t>K811 COLECISTITIS CRONICA (Desc. Diag.:COLECISTECTOMIA LAPAROSCOPICA MAS CPRE)</t>
  </si>
  <si>
    <t>K565 ADHERENCIAS [BRIDAS] INTESTINALES CON OBSTRUCCION (Desc. Diag.:OCLUSION INTESTINAL)</t>
  </si>
  <si>
    <t>K811 COLECISTITIS CRONICA (Desc. Diag.:COLECISTECTOMIA LAPAROSCOPICA)</t>
  </si>
  <si>
    <t>L984 ULCERA CRONICA DE LA PIEL, NO CLASIFICADA EN OTRA PARTE (Desc. Diag.:)</t>
  </si>
  <si>
    <t>K80 COLELITIASIS (Desc. Diag.:coledocolitiasis)</t>
  </si>
  <si>
    <t>M16 COXARTROSIS [ARTROSIS DE LA CADERA] (Desc. Diag.:aflojamiento aseptico protesis de cadera izquierda )</t>
  </si>
  <si>
    <t>K811 COLECISTITIS CRONICA (Desc. Diag.:COLECISTITIS CRONICA LITIASICA REAGUDIZADA )</t>
  </si>
  <si>
    <t>M17 GONARTROSIS [ARTROSIS DE LA RODILLA] (Desc. Diag.:ARTROSIS Y LESION MENISCO EXTERNO RODILLA DERECHA OPERADO 	)</t>
  </si>
  <si>
    <t>K811 COLECISTITIS CRONICA (Desc. Diag.:COLECISTITIS CRÓNICA LITIÁSICA RESUELTA POR COLECISTECTOMÍA LAPAROSCÓPICA)</t>
  </si>
  <si>
    <t>K810 COLECISTITIS AGUDA (Desc. Diag.:COLECISTITIS AGUDA LITIACICA)</t>
  </si>
  <si>
    <t>K601 FISURA ANAL CRONICA (Desc. Diag.:POST OPERATORIO [FISURA ANAL CRONICA POSTERIOR , SENO ANAL FISTULA ANAL POSTERIOR CIEGA)</t>
  </si>
  <si>
    <t>L03 CELULITIS (Desc. Diag.:CELULITIS EN PIERNA DERECHA)</t>
  </si>
  <si>
    <t>K811 COLECISTITIS CRONICA (Desc. Diag.:COLECISTITIS CRONICA TRATADA POR COLECISTECTOMIA LAPAROSCOPICA)</t>
  </si>
  <si>
    <t>K603 FISTULA ANAL (Desc. Diag.:)</t>
  </si>
  <si>
    <t>K82 OTRAS ENFERMEDADES DE LA VESICULA BILIAR (Desc. Diag.:POLIPO VESICULAR)</t>
  </si>
  <si>
    <t>L031 CELULITIS DE OTRAS PARTES DE LOS MIEMBROS (Desc. Diag.:CELULITIS EN MIEMBRO INFERIOR IZQUIERDO)</t>
  </si>
  <si>
    <t>K85 PANCREATITIS AGUDA (Desc. Diag.:PANCREATITIS AGUDA COMPLICADA CON MULTIPLES ABSCESOS + FÍSTULA BILIAR POSTOPERATORIO DE LAPAROTOMIA EXPLORATORIA + DRENAJE DE ABSCESO + DRENAJE DE FÍSTULA BILIAR Y NECROSECTOMIA)</t>
  </si>
  <si>
    <t>K808 OTRAS COLELITIASIS (Desc. Diag.:POLIPO VESICULAR)</t>
  </si>
  <si>
    <t>K800 CALCULO DE LA VESICULA BILIAR CON COLECISTITIS AGUDA (Desc. Diag.:POSTOPERADA DE COLECISTECTOMIA LAPAROSCOPICA POR COLECISTITIS AGUDA LITIASICA)</t>
  </si>
  <si>
    <t>L923 GRANULOMA POR CUERPO EXTRAÑO DE LA PIEL Y EN EL TEJIDO SUBCUTANEO (Desc. Diag.:)</t>
  </si>
  <si>
    <t>K60 FISURA Y FISTULA DE LAS REGIONES ANAL Y RECTAL (Desc. Diag.:POST OPERADA FISURA ANAL CRONICA ANTERIOR MAS FISTULA ANO RECTAL)</t>
  </si>
  <si>
    <t>L980 GRANULOMA PIOGENO (Desc. Diag.:)</t>
  </si>
  <si>
    <t>M23 TRASTORNO INTERNO DE LA RODILLA (Desc. Diag.:dolor en  rodilla)</t>
  </si>
  <si>
    <t>M05 ARTRITIS REUMATOIDE SEROPOSITIVA (Desc. Diag.:)</t>
  </si>
  <si>
    <t>M23 TRASTORNO INTERNO DE LA RODILLA (Desc. Diag.:IZQUIERDA)</t>
  </si>
  <si>
    <t>M130 POLIARTRITIS, NO ESPECIFICADA (Desc. Diag.:POLIARTRITIS AGUDA)</t>
  </si>
  <si>
    <t>M233 OTROS TRASTORNOS DE LOS MENISCOS (Desc. Diag.:DESGARRO MENISCO EXTERNO RODILLA IZQUIERDA OPERADO)</t>
  </si>
  <si>
    <t>K810 COLECISTITIS AGUDA (Desc. Diag.:colecistitis aguda )</t>
  </si>
  <si>
    <t>K851 PANCREATITIS BILIAR AGUDA (Desc. Diag.:SEPSIS A FOCO ABDOMINAL EN TRATAMIENTO/PANCREATITIS AGUDA SEVERA SEGÚN ATLANTA, BISAP 3 Y BALTAZAR / PANCREATITIS AGUDA DE ORIGEN BILIAR / COLECISTITIS CRÓNICA LITIÁSICA REAGUDIZADA)</t>
  </si>
  <si>
    <t>K605 FISTULA ANORRECTAL (Desc. Diag.:POST OPERADO DE FISTULA ANO RECTAL COMPLEJA R9 Y R6. ESTREÑIMIENTO)</t>
  </si>
  <si>
    <t>K913 OBSTRUCCION INTESTINAL POSTOPERATORIA (Desc. Diag.:OCLUSION INTESTINAL ALTA)</t>
  </si>
  <si>
    <t>M179 GONARTROSIS, NO ESPECIFICADA (Desc. Diag.:)</t>
  </si>
  <si>
    <t>K922 HEMORRAGIA GASTROINTESTINAL, NO ESPECIFICADA (Desc. Diag.:HEMORRAGIA GASTROINTESTINAL)</t>
  </si>
  <si>
    <t>M217 LONGITUD DESIGUAL DE LOS MIEMBROS (ADQUIRIDA) (Desc. Diag.:DISCREPANCIA LONGITUDINAL DE MIEMBROS INFERIORES A EXPENSAS DE MIEMBRO INFERIOR DERECHO)</t>
  </si>
  <si>
    <t>K632 FISTULA DEL INTESTINO (Desc. Diag.:FISTULA COLOCUTANEA)</t>
  </si>
  <si>
    <t>K605 FISTULA ANORRECTAL (Desc. Diag.:POST OPERADO DE FISTULA  ANO RECTAL COMPLEJA GRANDE TRANSESFINTERIANA RADIO 12)</t>
  </si>
  <si>
    <t>K605 FISTULA ANORRECTAL (Desc. Diag.:POST OPERADO DE FISTULA ANO RECTAL COMPLEJA RADIO 11 )</t>
  </si>
  <si>
    <t>M238 OTROS TRASTORNOS INTERNOS DE LA RODILLA (Desc. Diag.:PSEUDOARTROSIS DE TTA DE RODILLA IZQUIERDA )</t>
  </si>
  <si>
    <t>K60 FISURA Y FISTULA DE LAS REGIONES ANAL Y RECTAL (Desc. Diag.:POST OPERADO DE FISURA ANAL CRONICA RADIO 12 , CRIPTITIS RADIO 12O FISTULA ANAL INTERNA)</t>
  </si>
  <si>
    <t>K85 PANCREATITIS AGUDA (Desc. Diag.:PANCRETITIS AGUDA COMPLICADA, PO LAPARTOMIA DRENAJE DE ABSCESO )</t>
  </si>
  <si>
    <t>K610 ABSCESO ANAL (Desc. Diag.:ABCESO PERIANAL)</t>
  </si>
  <si>
    <t>K851 PANCREATITIS BILIAR AGUDA (Desc. Diag.:pancreatitis)</t>
  </si>
  <si>
    <t>K85 PANCREATITIS AGUDA (Desc. Diag.:pancreatitis aguda grave, necrosis amurallada pancreatica)</t>
  </si>
  <si>
    <t>M252 ARTICULACION INESTABLE (Desc. Diag.:DESGARRO LIGAMENTO CRUZADO ANTERIOR RODILLA DERECHA)</t>
  </si>
  <si>
    <t>K85 PANCREATITIS AGUDA (Desc. Diag.:PANCREATITIS SEVERA COMPLICADA CON FISTULA PANCREATICA)</t>
  </si>
  <si>
    <t>M252 ARTICULACION INESTABLE (Desc. Diag.:DESGARRO LIGAMENTO CRUZADO ANTERIOR Y DE MENISCOS RODILLA IZQUIERDA OPERADO)</t>
  </si>
  <si>
    <t>I843 HEMORROIDES EXTERNAS TROMBOSADAS (Desc. Diag.:)</t>
  </si>
  <si>
    <t>K40 HERNIA INGUINAL (Desc. Diag.:POST OPERADO DE HERNIA INGUINAL)</t>
  </si>
  <si>
    <t>K351 APENDICITIS AGUDA CON ABSCESO PERITONEAL (Desc. Diag.:APENDICITIS AGUDA )</t>
  </si>
  <si>
    <t>H160 ULCERA DE LA CORNEA (Desc. Diag.:ULCERA DE LA CORNEA DE OJO IZQUIERDO)</t>
  </si>
  <si>
    <t>I679 ENFERMEDAD CEREBROVASCULAR, NO ESPECIFICADA (Desc. Diag.:)</t>
  </si>
  <si>
    <t>H110 PTERIGION (Desc. Diag.:PTERIGION OJO DERECHO)</t>
  </si>
  <si>
    <t>K35 APENDICITIS AGUDA (Desc. Diag.:APENDICITIS)</t>
  </si>
  <si>
    <t>I11 ENFERMEDAD CARDIACA HIPERTENSIVA (Desc. Diag.:CRISIS HIPERTENSIVA)</t>
  </si>
  <si>
    <t>K353 APENDICITIS AGUDA CON PERITONITIS LOCALIZADA (Desc. Diag.:APENDICITIS AGUDA)</t>
  </si>
  <si>
    <t>H113 HEMORRAGIA CONJUNTIVAL (Desc. Diag.:)</t>
  </si>
  <si>
    <t>K449 HERNIA DIAFRAGMATICA SIN OBSTRUCCION NI GANGRENA (Desc. Diag.:)</t>
  </si>
  <si>
    <t>I26 EMBOLIA PULMONAR (Desc. Diag.:embolia pulmonar)</t>
  </si>
  <si>
    <t>J00 RINOFARINGITIS AGUDA [RESFRIADO COMUN] (Desc. Diag.:)</t>
  </si>
  <si>
    <t>J159 NEUMONIA BACTERIANA, NO ESPECIFICADA (Desc. Diag.:NEUMONIA ADQUIRIDA EN LA COMUNIDAD )</t>
  </si>
  <si>
    <t>I64 ACCIDENTE VASCULAR ENCEFALICO AGUDO, NO ESPECIFICADO COMO HEMORRAGICO O  ISQUEMICO (Desc. Diag.:ACCIDENTE VASCULAR ENCEFALICO AGUDO  ISQUEMICO)</t>
  </si>
  <si>
    <t>I420 CARDIOMIOPATIA DILATADA (Desc. Diag.:)</t>
  </si>
  <si>
    <t>K35 APENDICITIS AGUDA (Desc. Diag.:CONTROL POST OPERATORIO)</t>
  </si>
  <si>
    <t>J159 NEUMONIA BACTERIANA, NO ESPECIFICADA (Desc. Diag.:Neumonia atipica)</t>
  </si>
  <si>
    <t>K353 APENDICITIS AGUDA CON PERITONITIS LOCALIZADA (Desc. Diag.:)</t>
  </si>
  <si>
    <t>I612 HEMORRAGIA INTRACEREBRAL EN HEMISFERIO, NO ESPECIFICADA (Desc. Diag.:EPILEPSIA EN TRATAMIENTO / EVC HEMORRÁGICO SECUELAR / HIPERTENSION ARTERIAL SISTEMICA EN TRATAMIENTO / PO MEDIATO DE CRANIECTOMIA DESCOMPRESIVA MAS CONFECCION DE BOLSA MARSUPIAL POR HEMATOMA INTRAPARENQUIMATOSO EN REGION FRONTOPARIETAL IZQUIERDO / ERC EN TERAPIA DE REEMPLAZO RENAL)</t>
  </si>
  <si>
    <t>K359 APENDICITIS AGUDA, NO ESPECIFICADA (Desc. Diag.:APENDICITIS AGUDA)</t>
  </si>
  <si>
    <t>H522 ASTIGMATISMO (Desc. Diag.:)</t>
  </si>
  <si>
    <t>K44 HERNIA DIAFRAGMATICA (Desc. Diag.:)</t>
  </si>
  <si>
    <t>I82 OTRAS EMBOLIAS Y TROMBOSIS VENOSAS (Desc. Diag.:TROMBOSIS VENOSA PROFUNDA)</t>
  </si>
  <si>
    <t>I872 INSUFICIENCIA VENOSA (CRONICA) (PERIFERICA) (Desc. Diag.:INSUFICIENCIA VENOSA SUPERFICIAL IZQUIERDA)</t>
  </si>
  <si>
    <t>I828 EMBOLIA Y TROMBOSIS DE OTRAS VENAS ESPECIFICADAS (Desc. Diag.:)</t>
  </si>
  <si>
    <t>K43 HERNIA VENTRAL (Desc. Diag.:CONTROL POST OPERATORIO DE CIR BARIATRICA Y EVENTROPLASTIA)</t>
  </si>
  <si>
    <t>H650 OTITIS MEDIA AGUDA SEROSA (Desc. Diag.:)</t>
  </si>
  <si>
    <t>I841 HEMORROIDES INTERNAS CON OTRAS COMPLICACIONES (Desc. Diag.:POSTOPERADO HEMORROIDES MIXTAS GRANDES COMPLICADAS YFISTULA ANORRECTAL)</t>
  </si>
  <si>
    <t>J342 DESVIACION DEL TABIQUE NASAL (Desc. Diag.:POST OPERADO - DESVIACIÓN DE TABIQUE NASAL)</t>
  </si>
  <si>
    <t>H110 PTERIGION (Desc. Diag.:PTERIGION RESUELTO )</t>
  </si>
  <si>
    <t>J342 DESVIACION DEL TABIQUE NASAL (Desc. Diag.:POSTOPERADO SEPTOPLASTIA )</t>
  </si>
  <si>
    <t>I844 HEMORROIDES EXTERNAS CON OTRAS COMPLICACIONES (Desc. Diag.:HEMORROIDES EXTERNAS COMPLICADAS R6 Y R12, FÍSTULA ANAL R12)</t>
  </si>
  <si>
    <t>J342 DESVIACION DEL TABIQUE NASAL (Desc. Diag.:septoescoliosis operado)</t>
  </si>
  <si>
    <t>I64 ACCIDENTE VASCULAR ENCEFALICO AGUDO, NO ESPECIFICADO COMO HEMORRAGICO O  ISQUEMICO (Desc. Diag.:EVENTO CEREBROVASCULAR AGUDO)</t>
  </si>
  <si>
    <t>I612 HEMORRAGIA INTRACEREBRAL EN HEMISFERIO, NO ESPECIFICADA (Desc. Diag.:hematoma subdural cronico post operado )</t>
  </si>
  <si>
    <t>I844 HEMORROIDES EXTERNAS CON OTRAS COMPLICACIONES (Desc. Diag.:POST OPERADA DE HEMORROIDES EXTERNAS R6 Y FISTULECTOMIA RADIO 12)</t>
  </si>
  <si>
    <t>I62 OTRAS HEMORRAGIAS INTRACRANEALES NO TRAUMATICAS (Desc. Diag.:)</t>
  </si>
  <si>
    <t>K352 APENDICITIS AGUDA CON PERITONITIS GENERALIZADA (Desc. Diag.:)</t>
  </si>
  <si>
    <t>I831 VENAS VARICOSAS DE LOS MIEMBROS INFERIORES CON INFLAMACION (Desc. Diag.:)</t>
  </si>
  <si>
    <t>K353 APENDICITIS AGUDA CON PERITONITIS LOCALIZADA (Desc. Diag.:APENDICITIS AGUDA )</t>
  </si>
  <si>
    <t>J450 ASMA PREDOMINANTEMENTE ALERGICA (Desc. Diag.:Crisis asmatica)</t>
  </si>
  <si>
    <t>K353 APENDICITIS AGUDA CON PERITONITIS LOCALIZADA (Desc. Diag.:POSTOPERADO DE APENDICECTOMIA LAPAROSCOPICA)</t>
  </si>
  <si>
    <t>J90 DERRAME PLEURAL NO CLASIFICADO EN OTRA PARTE (Desc. Diag.:)</t>
  </si>
  <si>
    <t>I844 HEMORROIDES EXTERNAS CON OTRAS COMPLICACIONES (Desc. Diag.:POST OPERADO DE : HEMORROIDE EXTERNA R6 MAS FISTULA ANO RECTAL R6 Y R9 FISTULA COMPLEJA CON DOBLE ORIFICIO INTERNO Y EXTERNOS)</t>
  </si>
  <si>
    <t>H110 PTERIGION (Desc. Diag.:PTERIGION OJO IZQUIERDO)</t>
  </si>
  <si>
    <t>I868 VARICES EN OTROS SITIOS ESPECIFICADOS (Desc. Diag.:)</t>
  </si>
  <si>
    <t>J961 INSUFICIENCIA RESPIRATORIA CRONICA (Desc. Diag.:)</t>
  </si>
  <si>
    <t>K409 HERNIA INGUINAL UNILATERAL O NO ESPECIFICADA, SIN OBSTRUCCION NI GANGRENA (Desc. Diag.:HERNIA INGUINAL IZQUIERDA TRATADA POR HERNIOPLASTIA)</t>
  </si>
  <si>
    <t>J961 INSUFICIENCIA RESPIRATORIA CRONICA (Desc. Diag.:Oxigeno dependiente)</t>
  </si>
  <si>
    <t>I872 INSUFICIENCIA VENOSA (CRONICA) (PERIFERICA) (Desc. Diag.:INSUFICIENCIA VENOSA SUPERFICIAL BILATERAL TRATADA POR SAFENECTOMIA BILATERAL)</t>
  </si>
  <si>
    <t>I84 HEMORROIDES (Desc. Diag.:)</t>
  </si>
  <si>
    <t>K429 HERNIA UMBILICAL SIN OBSTRUCCION NI GANGRENA (Desc. Diag.:hernia umbilical atascada)</t>
  </si>
  <si>
    <t>I84 HEMORROIDES (Desc. Diag.:Hemorroides )</t>
  </si>
  <si>
    <t>K43 HERNIA VENTRAL (Desc. Diag.:control post eventroplastia)</t>
  </si>
  <si>
    <t>K047A ABSCESO DENTAL (Desc. Diag.:)</t>
  </si>
  <si>
    <t>K43 HERNIA VENTRAL (Desc. Diag.:HERNIA VENTRAL)</t>
  </si>
  <si>
    <t>H813 OTROS VERTIGOS PERIFERICOS (Desc. Diag.:VERTIGO PERIFERICO)</t>
  </si>
  <si>
    <t>I841 HEMORROIDES INTERNAS CON OTRAS COMPLICACIONES (Desc. Diag.:POST OPERADO DE HEMORROIDES MIXTAS DE TERCER GRADO COMPLICADAS)</t>
  </si>
  <si>
    <t>I872 INSUFICIENCIA VENOSA (CRONICA) (PERIFERICA) (Desc. Diag.:INSUFICIENCIA VENOSA PERIFÉRICA DE MII.)</t>
  </si>
  <si>
    <t>J00 RINOFARINGITIS AGUDA [RESFRIADO COMUN] (Desc. Diag.:RESFRIO COMUN)</t>
  </si>
  <si>
    <t>G737 MIOPATIA EN OTRAS ENFERMEDADES CLASIFICADAS EN OTRA PARTE (Desc. Diag.:MIOPATIA GLOBAL EN ESTUDIO )</t>
  </si>
  <si>
    <t>G43 MIGRAÑA (Desc. Diag.:CRISIS MIGRAÑOSA)</t>
  </si>
  <si>
    <t>B15 HEPATITIS AGUDA TIPO A (Desc. Diag.:HEPATITIS A)</t>
  </si>
  <si>
    <t>D110 TUMOR BENIGNO DE LA GLANDULA PAROTIDA (Desc. Diag.:)</t>
  </si>
  <si>
    <t>C822 LINFOMA NO HODGKIN DE CELULAS GRANDES, FOLICULAR (Desc. Diag.:)</t>
  </si>
  <si>
    <t>D179 TUMOR BENIGNO LIPOMATOSO, DE SITIO NO ESPECIFICADO (Desc. Diag.:LIPOMA)</t>
  </si>
  <si>
    <t>B01 VARICELA (Desc. Diag.:varicela)</t>
  </si>
  <si>
    <t>B45 CRIPTOCOCOSIS (Desc. Diag.:CRIPTOCOCOSIS)</t>
  </si>
  <si>
    <t>C40 TUMOR MALIGNO DE LOS HUESOS Y DE LOS CARTILAGOS ARTICULARES DE LOS MIEMBROS (Desc. Diag.:Condrosarcoma de tobillo izquierdo)</t>
  </si>
  <si>
    <t>D25 LEIOMIOMA DEL UTERO (Desc. Diag.:leiomioma del utero)</t>
  </si>
  <si>
    <t>C414 TUMOR MALIGNO DE LOS HUESOS DE LA PELVIS, SACRO Y COCCIX (Desc. Diag.:)</t>
  </si>
  <si>
    <t>D25 LEIOMIOMA DEL UTERO (Desc. Diag.:MIOMATOSIS UTERINA SOMETIDA A HISTERECTOMIA VAGINAL)</t>
  </si>
  <si>
    <t>C46 SARCOMA DE KAPOSI (Desc. Diag.:SARCOMA DE KAPOSI)</t>
  </si>
  <si>
    <t>D25 LEIOMIOMA DEL UTERO (Desc. Diag.:PO HISTERECTOMIA ABDOMINAL )</t>
  </si>
  <si>
    <t>G959 ENFERMEDAD DE LA MEDULA ESPINAL, NO ESPECIFICADA (Desc. Diag.:)</t>
  </si>
  <si>
    <t>C50 TUMOR MALIGNO DE LA MAMA (Desc. Diag.:SITIO DE LECHO DE DEBRIDAMIENTO IZQUIERDO EN PROCESO DE DEGRANULACION PARA IR CICATRIZANDO.)</t>
  </si>
  <si>
    <t>F33 TRASTORNO DEPRESIVO RECURRENTE (Desc. Diag.:)</t>
  </si>
  <si>
    <t>C509 TUMOR MALIGNO DE LA MAMA, PARTE NO ESPECIFICADA (Desc. Diag.:CANCER DE MAMA )</t>
  </si>
  <si>
    <t>G039 MENINGITIS, NO ESPECIFICADA (Desc. Diag.:MENINGITIS AUTOINMUNE CON SECUELAS DE DISFASIA GLOBAL Y TRASTORNO PSIQUIATRICO)</t>
  </si>
  <si>
    <t>D334 TUMOR BENIGNO DE LA MEDULA ESPINAL (Desc. Diag.:tumor medular post operado mas artrodesis dorsolumbar )</t>
  </si>
  <si>
    <t>C64 TUMOR MALIGNO DEL RIÑON, EXCEPTO DE LA PELVIS RENAL (Desc. Diag.:CANCER DE RIÑON)</t>
  </si>
  <si>
    <t>C509 TUMOR MALIGNO DE LA MAMA, PARTE NO ESPECIFICADA (Desc. Diag.:CANCER DE MAMA EC IIB LUMINAL B HER 2 SOBREEXPRESADO)</t>
  </si>
  <si>
    <t>C710 TUMOR MALIGNO DEL CEREBRO, EXCEPTO LOBULOS Y VENTRICULOS (Desc. Diag.:Tumor cerebral)</t>
  </si>
  <si>
    <t>B451 CRIPTOCOCOSIS CEREBRAL (Desc. Diag.:CRIPTOCOCOSIS MENINGEA)</t>
  </si>
  <si>
    <t>H110 PTERIGION (Desc. Diag.:CIRUGIA DE PTERIGION OD)</t>
  </si>
  <si>
    <t>D381 TUMOR DE COMPORTAMIENTO INCIERTO O DESCONOCIDO DE LA TRAQUEA, DE LOS BRONQUIOS Y DEL PULMON (Desc. Diag.:tumor de bronquios y pulmon)</t>
  </si>
  <si>
    <t>B269 PAROTIDITIS, SIN COMPLICACIONES (Desc. Diag.:)</t>
  </si>
  <si>
    <t>D401 TUMOR DE COMPORTAMIENTO INCIERTO O DESCONOCIDO DEL TESTICULO (Desc. Diag.:)</t>
  </si>
  <si>
    <t>G709 TRASTORNO NEUROMUSCULAR, NO ESPECIFICADO (Desc. Diag.:.)</t>
  </si>
  <si>
    <t>D410 TUMOR DE COMPORTAMIENTO INCIERTO O DESCONOCIDO DEL RIÑON (Desc. Diag.:control postquirurgico)</t>
  </si>
  <si>
    <t>B349 INFECCION VIRAL, NO ESPECIFICADA (Desc. Diag.:)</t>
  </si>
  <si>
    <t>D432 TUMOR DE COMPORTAMIENTO INCIERTO O DESCONOCIDO DEL ENCEFALO, PARTE NO ESPECIFICADA (Desc. Diag.:)</t>
  </si>
  <si>
    <t>C50 TUMOR MALIGNO DE LA MAMA (Desc. Diag.:CANCER DE MAMA )</t>
  </si>
  <si>
    <t>D443 TUMOR DE COMPORTAMIENTO INCIERTO O DESCONOCIDO DE LA GLANDULA HIPOFISIS (Desc. Diag.:)</t>
  </si>
  <si>
    <t>B028 HERPES ZOSTER CON OTRAS COMPLICACIONES (Desc. Diag.:)</t>
  </si>
  <si>
    <t>A150 TUBERCULOSIS DEL PULMON, CONFIRMADA POR HALLAZGO MICROSCOPICO DEL BACILO TUBERCULOSO EN ESPUTO, CON O SIN CULTIVO (Desc. Diag.:.)</t>
  </si>
  <si>
    <t>B15 HEPATITIS AGUDA TIPO A (Desc. Diag.:.)</t>
  </si>
  <si>
    <t>D46 SINDROMES MIELODISPLASICOS (Desc. Diag.:CA DE TIROIDES)</t>
  </si>
  <si>
    <t>G039 MENINGITIS, NO ESPECIFICADA (Desc. Diag.:)</t>
  </si>
  <si>
    <t>C18 TUMOR MALIGNO DEL COLON (Desc. Diag.:)</t>
  </si>
  <si>
    <t>A970 DENGUE SIN SIGNOS DE ALARMA (Desc. Diag.:dengue)</t>
  </si>
  <si>
    <t>C18 TUMOR MALIGNO DEL COLON (Desc. Diag.:CANCER DE COLON)</t>
  </si>
  <si>
    <t>G122 ENFERMEDADES DE LAS NEURONAS MOTORAS (Desc. Diag.:ELA)</t>
  </si>
  <si>
    <t>C53 TUMOR MALIGNO DEL CUELLO DEL UTERO (Desc. Diag.:CANCER DE CUELLO UTERINO)</t>
  </si>
  <si>
    <t>C710 TUMOR MALIGNO DEL CEREBRO, EXCEPTO LOBULOS Y VENTRICULOS (Desc. Diag.:tumor cerebral )</t>
  </si>
  <si>
    <t>C184 TUMOR MALIGNO DEL COLON TRANSVERSO (Desc. Diag.:OBSTRUCCION INTESTINAL SECUNDARIA A ADENOCARCINOMA DE COLON MODERADAMENTE DIFERENCIADO)</t>
  </si>
  <si>
    <t>C710 TUMOR MALIGNO DEL CEREBRO, EXCEPTO LOBULOS Y VENTRICULOS (Desc. Diag.:Tumor cerebral operado)</t>
  </si>
  <si>
    <t>D613 ANEMIA APLASTICA IDIOPATICA (Desc. Diag.:ANEMIA APLASICA )</t>
  </si>
  <si>
    <t>G530 NEURALGIA POSTHERPES ZOSTER (B02.2+) (Desc. Diag.:)</t>
  </si>
  <si>
    <t>A150 TUBERCULOSIS DEL PULMON, CONFIRMADA POR HALLAZGO MICROSCOPICO DEL BACILO TUBERCULOSO EN ESPUTO, CON O SIN CULTIVO (Desc. Diag.:Insuficiencia respiratoria )</t>
  </si>
  <si>
    <t>C73 TUMOR MALIGNO DE LA GLANDULA TIROIDES (Desc. Diag.:CARCINOMA PAPILAR DE TIROIDES OPERADO)</t>
  </si>
  <si>
    <t>C189 TUMOR MALIGNO DEL COLON, PARTE NO ESPECIFICADA (Desc. Diag.:DESCANSO MEDICO )</t>
  </si>
  <si>
    <t>C414 TUMOR MALIGNO DE LOS HUESOS DE LA PELVIS, SACRO Y COCCIX (Desc. Diag.:tumor maligno de sacro coxis)</t>
  </si>
  <si>
    <t>C539 TUMOR MALIGNO DEL CUELLO DEL UTERO, SIN OTRA ESPECIFICACION (Desc. Diag.:CANCER DE CUELLO UTERINO EC IV )</t>
  </si>
  <si>
    <t>G560 SINDROME DEL TUNEL CARPIANO (Desc. Diag.:tunel carpiano izquierdo operado)</t>
  </si>
  <si>
    <t>E107 DIABETES MELLITUS INSULINODEPENDIENTE, CON COMPLICACIONES MULTIPLES (Desc. Diag.:DIABETES MELLITUS DESCOMPENSADA , INFECCION DE VIAS URINARIAS COMPLICADA )</t>
  </si>
  <si>
    <t>C900 MIELOMA MULTIPLE (Desc. Diag.:)</t>
  </si>
  <si>
    <t>E11 DIABETES MELLITUS NO INSULINODEPENDIENTE (Desc. Diag.:DIABETES DESCOMPENSADA)</t>
  </si>
  <si>
    <t>C950 LEUCEMIA AGUDA, CELULAS DE TIPO NO ESPECIFICADO (Desc. Diag.:)</t>
  </si>
  <si>
    <t>E11 DIABETES MELLITUS NO INSULINODEPENDIENTE (Desc. Diag.:pie diabetico)</t>
  </si>
  <si>
    <t>G71 TRASTORNOS MUSCULARES PRIMARIOS (Desc. Diag.:)</t>
  </si>
  <si>
    <t>E111 DIABETES MELLITUS NO INSULINODEPENDIENTE, CON CETOACIDOSIS (Desc. Diag.:)</t>
  </si>
  <si>
    <t>G91 HIDROCEFALO (Desc. Diag.:)</t>
  </si>
  <si>
    <t>C61 TUMOR MALIGNO DE LA PROSTATA (Desc. Diag.:ca de prostata post operado)</t>
  </si>
  <si>
    <t>C50 TUMOR MALIGNO DE LA MAMA (Desc. Diag.:CA DE MAMA)</t>
  </si>
  <si>
    <t>C20 TUMOR MALIGNO DEL RECTO (Desc. Diag.:CA DE RECTO CONTROL )</t>
  </si>
  <si>
    <t>G960 PERDIDA DE LIQUIDO CEFALORRAQUIDEO (Desc. Diag.:)</t>
  </si>
  <si>
    <t>A90 FIEBRE DEL DENGUE [DENGUE CLASICO] (Desc. Diag.:)</t>
  </si>
  <si>
    <t>C50 TUMOR MALIGNO DE LA MAMA (Desc. Diag.:cancer de mama recidivante metastasico)</t>
  </si>
  <si>
    <t>A970 DENGUE SIN SIGNOS DE ALARMA (Desc. Diag.:)</t>
  </si>
  <si>
    <t>F100 TRASTORNOS MENTALES Y DEL COMPORTAMIENTO DEBIDOS AL USO DE ALCOHOL, INTOXICACION AGUDA (Desc. Diag.:)</t>
  </si>
  <si>
    <t>D093 CARCINOMA IN SITU DE LA GLANDULA TIROIDES Y DE OTRAS GLANDULAS ENDOCRINAS (Desc. Diag.:)</t>
  </si>
  <si>
    <t>D24 TUMOR BENIGNO DE LA MAMA (Desc. Diag.:)</t>
  </si>
  <si>
    <t>Z540 CONVALECENCIA CONSECUTIVA A CIRUGIA (Desc. Diag.:RUPTURA DEL TENDON DE AQUILES IZQUIRDO)</t>
  </si>
  <si>
    <t>Z358 SUPERVISION DE OTROS EMBARAZOS DE ALTO RIESGO (Desc. Diag.:EMBARAZO DE 8.2 SEMANAS)</t>
  </si>
  <si>
    <t>Z952 PRESENCIA DE VALVULA CARDIACA PROTESICA (Desc. Diag.:)</t>
  </si>
  <si>
    <t>S934 ESGUINCES Y TORCEDURAS DEL TOBILLO (Desc. Diag.:esguince de trobillo der)</t>
  </si>
  <si>
    <t>Z48 OTROS CUIDADOS POSTERIORES A LA CIRUGIA (Desc. Diag.:quistectomia por quiste de ovario complicado.)</t>
  </si>
  <si>
    <t>S934 ESGUINCES Y TORCEDURAS DEL TOBILLO (Desc. Diag.:esguince del tobillo izq.)</t>
  </si>
  <si>
    <t>Z719 CONSULTA, NO ESPECIFICADA (Desc. Diag.:FRACTURA FISURARIA DEL VERTICE DE LA RROTULA IZQUIERDA. ])</t>
  </si>
  <si>
    <t>S934 ESGUINCES Y TORCEDURAS DEL TOBILLO (Desc. Diag.:ESGUINCE GRADO 2 DE TOBILLO DERECHO)</t>
  </si>
  <si>
    <t>Z35 SUPERVISION DE EMBARAZO DE ALTO RIESGO (Desc. Diag.: SEGUNDIGESTA NULIPARA GESTACION DE 27 SEMANAS POR FIV,  INCONTINENCIA ITSMICO CERVICAL PORTADORA DE CERCLAJE)</t>
  </si>
  <si>
    <t>S934 ESGUINCES Y TORCEDURAS DEL TOBILLO (Desc. Diag.:ESGUINCE GRADO 2)</t>
  </si>
  <si>
    <t>Z48 OTROS CUIDADOS POSTERIORES A LA CIRUGIA (Desc. Diag.:Exéresis de Pterigion )</t>
  </si>
  <si>
    <t>S934 ESGUINCES Y TORCEDURAS DEL TOBILLO (Desc. Diag.:ESGUINCE GRADO I DE TOBILLO IZQUIERDA)</t>
  </si>
  <si>
    <t>Z489 CUIDADO POSTERIOR A LA CIRUGIA, NO ESPECIFICADO (Desc. Diag.:OPERADAO)</t>
  </si>
  <si>
    <t>S93 LUXACION, ESGUINCE Y TORCEDURA DE ARTICULACIONES Y LIGAMENTOS DEL TOBILLO Y DEL PIE (Desc. Diag.:esguince de tobillo derecho II grado en tratamiento  )</t>
  </si>
  <si>
    <t>Z719 CONSULTA, NO ESPECIFICADA (Desc. Diag.:[sindrome de hiperpresion rotuliana bilateral)</t>
  </si>
  <si>
    <t>S934 ESGUINCES Y TORCEDURAS DEL TOBILLO (Desc. Diag.:ESGUINCE GRADO II TOBILLO IZQUIERDO, ARTOSIS POST TRAUMATICA DE TOBILLO IZQUIERDO)</t>
  </si>
  <si>
    <t>Z719 CONSULTA, NO ESPECIFICADA (Desc. Diag.:SINDROME DOLOROSO REGIONAL COMPLEJO TOBILLO DERECHO)</t>
  </si>
  <si>
    <t>S934 ESGUINCES Y TORCEDURAS DEL TOBILLO (Desc. Diag.:Esguince II| tobillo derecho)</t>
  </si>
  <si>
    <t>Z34 SUPERVISION DE EMBARAZO NORMAL (Desc. Diag.:gestante 24  semanas gemelar bi anmiotica , mobnocorial mas amenaza de parto inmaduro)</t>
  </si>
  <si>
    <t>S93 LUXACION, ESGUINCE Y TORCEDURA DE ARTICULACIONES Y LIGAMENTOS DEL TOBILLO Y DEL PIE (Desc. Diag.:ESGUINCE DE TOBILLO DERECHO)</t>
  </si>
  <si>
    <t>Z35 SUPERVISION DE EMBARAZO DE ALTO RIESGO (Desc. Diag.:HEMATOMA RETROMEMBRANOSO. EMB DE 29,5 SEM , EMBARAZO DE ALTO RIESGO. )</t>
  </si>
  <si>
    <t>S934 ESGUINCES Y TORCEDURAS DEL TOBILLO (Desc. Diag.:Esguince izdo)</t>
  </si>
  <si>
    <t>S927 FRACTURAS MULTIPLES DEL PIE (Desc. Diag.:Fisura del 5to dedo pie izdo a nivel de la3er falnge)</t>
  </si>
  <si>
    <t>S934 ESGUINCES Y TORCEDURAS DEL TOBILLO (Desc. Diag.:Esguince lateral de tobillo izquierdo Grado II)</t>
  </si>
  <si>
    <t>Z48 OTROS CUIDADOS POSTERIORES A LA CIRUGIA (Desc. Diag.:POST HERNIOPLASTIA INGUINAL )</t>
  </si>
  <si>
    <t>S93 LUXACION, ESGUINCE Y TORCEDURA DE ARTICULACIONES Y LIGAMENTOS DEL TOBILLO Y DEL PIE (Desc. Diag.:ESGUINCE DE TOBILLO GRADO II)</t>
  </si>
  <si>
    <t>Z489 CUIDADO POSTERIOR A LA CIRUGIA, NO ESPECIFICADO (Desc. Diag.:CONTROL POST-HISTERECTOMIA)</t>
  </si>
  <si>
    <t>S934 ESGUINCES Y TORCEDURAS DEL TOBILLO (Desc. Diag.:Esguince lateral lateral de tobillo izquierdo GII)</t>
  </si>
  <si>
    <t>Z489 CUIDADO POSTERIOR A LA CIRUGIA, NO ESPECIFICADO (Desc. Diag.:seroma)</t>
  </si>
  <si>
    <t>S934 ESGUINCES Y TORCEDURAS DEL TOBILLO (Desc. Diag.:ESGUINCE LATERAL TOBILLO DERECHO)</t>
  </si>
  <si>
    <t>Z719 CONSULTA, NO ESPECIFICADA (Desc. Diag.:[[RUPTURA DE MUSCULOS CUADRICIPITALES, BILATERAL ])</t>
  </si>
  <si>
    <t>S934 ESGUINCES Y TORCEDURAS DEL TOBILLO (Desc. Diag.:ESGUINCE LATERLA DE TOBILLO DERECHO)</t>
  </si>
  <si>
    <t>Z719 CONSULTA, NO ESPECIFICADA (Desc. Diag.:ESGUINCE DE 3ER GRADO TOBILLO DERECHO )</t>
  </si>
  <si>
    <t>S934 ESGUINCES Y TORCEDURAS DEL TOBILLO (Desc. Diag.:Esguince medial de tobillo )</t>
  </si>
  <si>
    <t>Z719 CONSULTA, NO ESPECIFICADA (Desc. Diag.:pie reumatoideo, operado , recidivante].)</t>
  </si>
  <si>
    <t>S934 ESGUINCES Y TORCEDURAS DEL TOBILLO (Desc. Diag.:ESGUINCE TOBILLO  DERECHO )</t>
  </si>
  <si>
    <t>Z719 CONSULTA, NO ESPECIFICADA (Desc. Diag.:uña en garra , anular izquierdo, operada. )</t>
  </si>
  <si>
    <t>S934 ESGUINCES Y TORCEDURAS DEL TOBILLO (Desc. Diag.:esguince tobillo  izquierdo grado II)</t>
  </si>
  <si>
    <t>S925 FRACTURA DE LOS HUESOS DE OTRO(S) DEDO(S) DEL PIE (Desc. Diag.:Fx del 5to mtt del pie izdo)</t>
  </si>
  <si>
    <t>S934 ESGUINCES Y TORCEDURAS DEL TOBILLO (Desc. Diag.:ESGUINCE TOBILLO DERECHO 	)</t>
  </si>
  <si>
    <t>Z340 SUPERVISION DE PRIMER EMBARAZO NORMAL (Desc. Diag.:CERCLAJE UTWERINO)</t>
  </si>
  <si>
    <t>S934 ESGUINCES Y TORCEDURAS DEL TOBILLO (Desc. Diag.:ESGUINCE TOBILLO DERECHO )</t>
  </si>
  <si>
    <t>Z35 SUPERVISION DE EMBARAZO DE ALTO RIESGO (Desc. Diag.:EMBARAZO 14 SEMANAS 2/7     PLACENTA DE INSERCIÓN BAJA   DESPRENDIMIENTO PLACENTARIO)</t>
  </si>
  <si>
    <t>S934 ESGUINCES Y TORCEDURAS DEL TOBILLO (Desc. Diag.:ESGUINCE TOBILLO DERECHO 2° GRADO Y CONTUSION AMBAS RODILLAS )</t>
  </si>
  <si>
    <t>Z35 SUPERVISION DE EMBARAZO DE ALTO RIESGO (Desc. Diag.:SEGUNDIGESTA NULIPARA, GESTACION DE 29 SEMANAS 
INCONTINENCIA ITSMICO CERVICAL 
PORTADORA DE CERCLAJE )</t>
  </si>
  <si>
    <t>S934 ESGUINCES Y TORCEDURAS DEL TOBILLO (Desc. Diag.:ESGUINCE TOBILLO DERECHO 2ª GRADO 	)</t>
  </si>
  <si>
    <t>S934 ESGUINCES Y TORCEDURAS DEL TOBILLO (Desc. Diag.:esguinc de tobillo derecho)</t>
  </si>
  <si>
    <t>S93 LUXACION, ESGUINCE Y TORCEDURA DE ARTICULACIONES Y LIGAMENTOS DEL TOBILLO Y DEL PIE (Desc. Diag.:esguince de tobillo izquierdo grado II )</t>
  </si>
  <si>
    <t>Z48 OTROS CUIDADOS POSTERIORES A LA CIRUGIA (Desc. Diag.:CONTROL POST OP DE HISTERECTOMIA VAGINAL POR NIC IIII.)</t>
  </si>
  <si>
    <t>S934 ESGUINCES Y TORCEDURAS DEL TOBILLO (Desc. Diag.:esguince tobillo izquierda)</t>
  </si>
  <si>
    <t>Z48 OTROS CUIDADOS POSTERIORES A LA CIRUGIA (Desc. Diag.:PO HISTERECTOMIA ABDOMINAL )</t>
  </si>
  <si>
    <t>S934 ESGUINCES Y TORCEDURAS DEL TOBILLO (Desc. Diag.:Esguince tobillo izquierdo - G2)</t>
  </si>
  <si>
    <t>Z48 OTROS CUIDADOS POSTERIORES A LA CIRUGIA (Desc. Diag.:POST OPERATORIO HEMORROIDES MIXTAS POSTERIOR R12     Y ANTERIOR R6, PROLAPSO RECTAL  MUCOSO INCOMPLETO SOMETIDA A HEMORROIDECTOMIA TIPO FERGUSON ANTERIOR Y POSTERIOR BAJO ANESTESIA  LOCAL. EN CONSULTORIO EXTERNO)</t>
  </si>
  <si>
    <t>S93 LUXACION, ESGUINCE Y TORCEDURA DE ARTICULACIONES Y LIGAMENTOS DEL TOBILLO Y DEL PIE (Desc. Diag.:ESGUINCE DE TOBILLO IZQUIERDO LATERAL)</t>
  </si>
  <si>
    <t>Z488 OTROS CUIDADOS ESPECIFICADOS POSTERIORES A LA CIRUGIA (Desc. Diag.:Post Operatorio Cirugia Retinal OI)</t>
  </si>
  <si>
    <t>S934 ESGUINCES Y TORCEDURAS DEL TOBILLO (Desc. Diag.:ESGUINCE TOBILLO IZQUIERDO 2°)</t>
  </si>
  <si>
    <t>S934 ESGUINCES Y TORCEDURAS DEL TOBILLO (Desc. Diag.:ESGUINCE DE TOBILLO DEECHO GRADO II)</t>
  </si>
  <si>
    <t>S934 ESGUINCES Y TORCEDURAS DEL TOBILLO (Desc. Diag.:esguince tobillo izquierdo gradi II)</t>
  </si>
  <si>
    <t>Z489 CUIDADO POSTERIOR A LA CIRUGIA, NO ESPECIFICADO (Desc. Diag.:POST OPERATORIO DE MIOMECTOMIA, )</t>
  </si>
  <si>
    <t>S934 ESGUINCES Y TORCEDURAS DEL TOBILLO (Desc. Diag.:ESGUINCE TOBILLO IZQUIERDO GRADO II)</t>
  </si>
  <si>
    <t>Z540 CONVALECENCIA CONSECUTIVA A CIRUGIA (Desc. Diag.:CONVALESCENCIA POST CIRUGIA A HISTERECTOMIA, MENOPAUSICA QUIRURGICA)</t>
  </si>
  <si>
    <t>S934 ESGUINCES Y TORCEDURAS DEL TOBILLO (Desc. Diag.:ESGUINCE TOBILLO IZQUIERDO)</t>
  </si>
  <si>
    <t>Z544 CONVALECENCIA CONSECUTIVA A TRATAMIENTO DE FRACTURA (Desc. Diag.:OSTEOMIELITIS CRONICA DE CLAVICULA DERECHA)</t>
  </si>
  <si>
    <t>S934 ESGUINCES Y TORCEDURAS DEL TOBILLO (Desc. Diag.:esguinve de pie)</t>
  </si>
  <si>
    <t>Z719 CONSULTA, NO ESPECIFICADA (Desc. Diag.:[fractura de cubito izquierdo y cuaro metacarpiano izquierdo operados fuera de servicio)</t>
  </si>
  <si>
    <t>S934 ESGUINCES Y TORCEDURAS DEL TOBILLO (Desc. Diag.:esguionce de tobillo izquierdo en tratamiento)</t>
  </si>
  <si>
    <t>Z719 CONSULTA, NO ESPECIFICADA (Desc. Diag.:DC FRACTURA DE CALCANEO DERECHO )</t>
  </si>
  <si>
    <t>S934 ESGUINCES Y TORCEDURAS DEL TOBILLO (Desc. Diag.:GI)</t>
  </si>
  <si>
    <t>Z719 CONSULTA, NO ESPECIFICADA (Desc. Diag.:FRACTURA DE CALCANEO DERECHO )</t>
  </si>
  <si>
    <t>S934 ESGUINCES Y TORCEDURAS DEL TOBILLO (Desc. Diag.:izq GII)</t>
  </si>
  <si>
    <t>Z719 CONSULTA, NO ESPECIFICADA (Desc. Diag.:lesion menisco interno, rodilla derecha. 
lesion grado II LCM , rodilla derecha. )</t>
  </si>
  <si>
    <t>S925 FRACTURA DE LOS HUESOS DE OTRO(S) DEDO(S) DEL PIE (Desc. Diag.:Fx del dorso del, pie izdo)</t>
  </si>
  <si>
    <t>Z719 CONSULTA, NO ESPECIFICADA (Desc. Diag.:sind de compresion cubital en el codo derecho. ])</t>
  </si>
  <si>
    <t>S929 FRACTURA DEL PIE, NO ESPECIFICADA (Desc. Diag.:Fx del pie izdo en la base del 1er  metarasiano izdo)</t>
  </si>
  <si>
    <t>Z719 CONSULTA, NO ESPECIFICADA (Desc. Diag.:SINOVITIS POST TRAUMATICA RODILLA DERECHA. )</t>
  </si>
  <si>
    <t>S925 FRACTURA DE LOS HUESOS DE OTRO(S) DEDO(S) DEL PIE (Desc. Diag.:Fx del 3er,4to, 5to mtt delpie derr )</t>
  </si>
  <si>
    <t>Z933 COLOSTOMIA (Desc. Diag.:)</t>
  </si>
  <si>
    <t>S934 ESGUINCES Y TORCEDURAS DEL TOBILLO (Desc. Diag.:lesion de lñig deltoideo )</t>
  </si>
  <si>
    <t>S934 ESGUINCES Y TORCEDURAS DEL TOBILLO (Desc. Diag.:esg de tobillo izd)</t>
  </si>
  <si>
    <t>S934 ESGUINCES Y TORCEDURAS DEL TOBILLO (Desc. Diag.:LESION SINDESMAL TOBILLO TIBIOPERONE)</t>
  </si>
  <si>
    <t>Z34 SUPERVISION DE EMBARAZO NORMAL (Desc. Diag.:EMBARAZO DE 40.2 SEMANAS POR FUM, TERCIGESTA SEGUNDIPARA)</t>
  </si>
  <si>
    <t>S934 ESGUINCES Y TORCEDURAS DEL TOBILLO (Desc. Diag.:paciente  de  potosi ,  puede realizar seguimiento  con  traumatologia   en  su regional.)</t>
  </si>
  <si>
    <t>Z34 SUPERVISION DE EMBARAZO NORMAL (Desc. Diag.:segundigesta nulipara, embarazo de 34 semanas, cesarea previa)</t>
  </si>
  <si>
    <t>S934 ESGUINCES Y TORCEDURAS DEL TOBILLO (Desc. Diag.:segundo grado(diagnostico traumatologia))</t>
  </si>
  <si>
    <t>S934 ESGUINCES Y TORCEDURAS DEL TOBILLO (Desc. Diag.:esg de topbillo der )</t>
  </si>
  <si>
    <t>S934 ESGUINCES Y TORCEDURAS DEL TOBILLO (Desc. Diag.:solicito  junta medica  . para  valorara  bajas   y    procedimientos a seguir.)</t>
  </si>
  <si>
    <t>Z35 SUPERVISION DE EMBARAZO DE ALTO RIESGO (Desc. Diag.:COLESTASIS INTRAHEPATICA CONTROLADA)</t>
  </si>
  <si>
    <t>S934 ESGUINCES Y TORCEDURAS DEL TOBILLO (Desc. Diag.:sopecha de tvp)</t>
  </si>
  <si>
    <t>Z35 SUPERVISION DE EMBARAZO DE ALTO RIESGO (Desc. Diag.:EMBARAZO EN VÍAS DE PROLONGACIÓN)</t>
  </si>
  <si>
    <t>S934 ESGUINCES Y TORCEDURAS DEL TOBILLO (Desc. Diag.:TENOSINOVITIS DE PERONEOS Y DISTENSION DE LIGAMENTO PERONEO ASTRAGALINO GRADO 2)</t>
  </si>
  <si>
    <t>Z35 SUPERVISION DE EMBARAZO DE ALTO RIESGO (Desc. Diag.:PAICIENTE PORTADORA DE CERCLAJE ACTUALMENTE EN SU SEMANA 31.4 CON DIAGNOSTICO DE INCONTINENCIA ITSMICO CERVICAL)</t>
  </si>
  <si>
    <t>S934 ESGUINCES Y TORCEDURAS DEL TOBILLO (Desc. Diag.:tenosinovitis y distension de peroneos grado 2)</t>
  </si>
  <si>
    <t>S934 ESGUINCES Y TORCEDURAS DEL TOBILLO (Desc. Diag.:esg. de tobillo der)</t>
  </si>
  <si>
    <t>S934 ESGUINCES Y TORCEDURAS DEL TOBILLO (Desc. Diag.:Tobillo derecho IIÂº)</t>
  </si>
  <si>
    <t>Z368 OTRAS PESQUISAS PRENATALES ESPECIFICAS (Desc. Diag.:EMBARAZO 32 SEMANAS 4/7     ALTERACION DEL CONFORT FETAL)</t>
  </si>
  <si>
    <t>S934 ESGUINCES Y TORCEDURAS DEL TOBILLO (Desc. Diag.:tobillo inestable)</t>
  </si>
  <si>
    <t>Z400 CIRUGIA PROFILACTICA POR FACTORES DE RIESGO RELACIONADOS CON TUMORES MALIGNOS (Desc. Diag.:PO HISTERECTOMIA ABDOMINAL  MAS ANEXECTOMIA BILATERAL )</t>
  </si>
  <si>
    <t>S93 LUXACION, ESGUINCE Y TORCEDURA DE ARTICULACIONES Y LIGAMENTOS DEL TOBILLO Y DEL PIE (Desc. Diag.:Esguince lateral de tobillo derecho GII + tendinitis insercional peroneo corto)</t>
  </si>
  <si>
    <t>Z48 OTROS CUIDADOS POSTERIORES A LA CIRUGIA (Desc. Diag.:BAJA MEDICA )</t>
  </si>
  <si>
    <t>S934 ESGUINCES Y TORCEDURAS DEL TOBILLO (Desc. Diag.:trauma superficial de pie izquierdo)</t>
  </si>
  <si>
    <t>Z48 OTROS CUIDADOS POSTERIORES A LA CIRUGIA (Desc. Diag.:CONTROL POST OPERATORIO DE MIOMECTOMIA)</t>
  </si>
  <si>
    <t>S935 ESGUINCES Y TORCEDURAS DE DEDO(S) DEL PIE (Desc. Diag.:dolor en lel lig lat interno tobillo der )</t>
  </si>
  <si>
    <t>Z48 OTROS CUIDADOS POSTERIORES A LA CIRUGIA (Desc. Diag.:INGUINODINEA POST HERNIOPLASTIA INGUINAL RECIENTE.)</t>
  </si>
  <si>
    <t>S935 ESGUINCES Y TORCEDURAS DE DEDO(S) DEL PIE (Desc. Diag.:ESGUINCE 1° ORTEJO PIE DERECHO)</t>
  </si>
  <si>
    <t>Z48 OTROS CUIDADOS POSTERIORES A LA CIRUGIA (Desc. Diag.:posoperatori cirugia de nariz)</t>
  </si>
  <si>
    <t>S935 ESGUINCES Y TORCEDURAS DE DEDO(S) DEL PIE (Desc. Diag.:ESGUINCE 1RA CUNEOMETATARSIANA PIE IZQUIERDO )</t>
  </si>
  <si>
    <t>Z48 OTROS CUIDADOS POSTERIORES A LA CIRUGIA (Desc. Diag.:POST OPERADA DE MIOMECTOMIA UTERINA)</t>
  </si>
  <si>
    <t>S935 ESGUINCES Y TORCEDURAS DE DEDO(S) DEL PIE (Desc. Diag.:esguince d e  pie)</t>
  </si>
  <si>
    <t>Z48 OTROS CUIDADOS POSTERIORES A LA CIRUGIA (Desc. Diag.:postoperatorio)</t>
  </si>
  <si>
    <t>S935 ESGUINCES Y TORCEDURAS DE DEDO(S) DEL PIE (Desc. Diag.:esguince de  pie izuiqerdo)</t>
  </si>
  <si>
    <t>Z488 OTROS CUIDADOS ESPECIFICADOS POSTERIORES A LA CIRUGIA (Desc. Diag.:.)</t>
  </si>
  <si>
    <t>S935 ESGUINCES Y TORCEDURAS DE DEDO(S) DEL PIE (Desc. Diag.:esguince de  pie)</t>
  </si>
  <si>
    <t>Z489 CUIDADO POSTERIOR A LA CIRUGIA, NO ESPECIFICADO (Desc. Diag.:1.- Cuidados posterior a hemorroidectomia mixta 
)</t>
  </si>
  <si>
    <t>S935 ESGUINCES Y TORCEDURAS DE DEDO(S) DEL PIE (Desc. Diag.:esguince del medio pie)</t>
  </si>
  <si>
    <t>Z489 CUIDADO POSTERIOR A LA CIRUGIA, NO ESPECIFICADO (Desc. Diag.:curacion)</t>
  </si>
  <si>
    <t>S935 ESGUINCES Y TORCEDURAS DE DEDO(S) DEL PIE (Desc. Diag.:lux del dedo quinto)</t>
  </si>
  <si>
    <t>Z489 CUIDADO POSTERIOR A LA CIRUGIA, NO ESPECIFICADO (Desc. Diag.:hemporroides operadas)</t>
  </si>
  <si>
    <t>S936 ESGUINCES Y TORCEDURAS DE OTROS SITIOS Y DE LOS NO ESPECIFICADOS DEL PIE (Desc. Diag.:Esg del medio pie der)</t>
  </si>
  <si>
    <t>Z489 CUIDADO POSTERIOR A LA CIRUGIA, NO ESPECIFICADO (Desc. Diag.:POSQUIRURGICO DE APENDICECTOMIA CONVENCIONAL)</t>
  </si>
  <si>
    <t>S936 ESGUINCES Y TORCEDURAS DE OTROS SITIOS Y DE LOS NO ESPECIFICADOS DEL PIE (Desc. Diag.:esgh del medio pie)</t>
  </si>
  <si>
    <t>Z489 CUIDADO POSTERIOR A LA CIRUGIA, NO ESPECIFICADO (Desc. Diag.:postoperada de gastrectomia vertical )</t>
  </si>
  <si>
    <t>S936 ESGUINCES Y TORCEDURAS DE OTROS SITIOS Y DE LOS NO ESPECIFICADOS DEL PIE (Desc. Diag.:ESGUINCE DE MEDIO PIE A DC)</t>
  </si>
  <si>
    <t>S934 ESGUINCES Y TORCEDURAS DEL TOBILLO (Desc. Diag.:esguince de tobillo derecho grado 2
esguince de medio pie )</t>
  </si>
  <si>
    <t>S94 TRAUMATISMO DE NERVIOS A NIVEL DEL PIE Y DEL TOBILLO (Desc. Diag.:REGULARIZACION DE BAJA MEDICA  DE DESGARRO DE TENDON DE AQUILES 
 IZQUIERDO OTORGADO POR EL DR. MARIO VALLE  BAJA DE 7 DIAS  )</t>
  </si>
  <si>
    <t>Z540 CONVALECENCIA CONSECUTIVA A CIRUGIA (Desc. Diag.:post histerectomia total de 10 dias)</t>
  </si>
  <si>
    <t>S94 TRAUMATISMO DE NERVIOS A NIVEL DEL PIE Y DEL TOBILLO (Desc. Diag.:Trauma en el 1er metatarsiano izdo)</t>
  </si>
  <si>
    <t>S934 ESGUINCES Y TORCEDURAS DEL TOBILLO (Desc. Diag.:ESGUINCE DE TOBILLO GRADO 2)</t>
  </si>
  <si>
    <t>S93 LUXACION, ESGUINCE Y TORCEDURA DE ARTICULACIONES Y LIGAMENTOS DEL TOBILLO Y DEL PIE (Desc. Diag.:esguince se tobillo izquierdo grado II en resolucion )</t>
  </si>
  <si>
    <t>S934 ESGUINCES Y TORCEDURAS DEL TOBILLO (Desc. Diag.:esguince de tobillo grado II)</t>
  </si>
  <si>
    <t>S97 TRAUMATISMO POR APLASTAMIENTO DEL PIE Y DEL TOBILLO (Desc. Diag.:TRAUMATISMO POR APLASTAMIENTO DEL PIE Y DEL TOBILLO)</t>
  </si>
  <si>
    <t>Z719 CONSULTA, NO ESPECIFICADA (Desc. Diag.:[DC RUPTURA LCP. IZQUIERDA DC LESION MENISCO INTERNO RODILLA IZQUIERDA. ]]])</t>
  </si>
  <si>
    <t>S970 TRAUMATISMO POR APLASTAMIENTO DEL TOBILLO (Desc. Diag.:esguince d e  tboillo)</t>
  </si>
  <si>
    <t>Z719 CONSULTA, NO ESPECIFICADA (Desc. Diag.:[osteocondritis condilo femoral externo, RODILLA IZQUIERDA. )</t>
  </si>
  <si>
    <t>S971 TRAUMATISMO POR APLASTAMIENTO DE DEDO(S) DEL PIE (Desc. Diag.:TRAUMATISMO POR ATRICCION PIE IZQUIERDO)</t>
  </si>
  <si>
    <t>Z719 CONSULTA, NO ESPECIFICADA (Desc. Diag.:condrosarcoma periosteal tobillo izquierdo, operado.
 muñon de amputacion pierna izquierda.
 fractura de radio izquierdo operado)</t>
  </si>
  <si>
    <t>S93 LUXACION, ESGUINCE Y TORCEDURA DE ARTICULACIONES Y LIGAMENTOS DEL TOBILLO Y DEL PIE (Desc. Diag.:ESGUINCE TOBILLO DERECHO)</t>
  </si>
  <si>
    <t>Z719 CONSULTA, NO ESPECIFICADA (Desc. Diag.:DESGARRRO FASCICULAR EN TERCIO MEDIO DE MUSCULO RECTO ANTERIOR DE MUSLO DERECHO ])</t>
  </si>
  <si>
    <t>S98 AMPUTACION TRAUMATICA DEL PIE Y DEL TOBILLO (Desc. Diag.:FX EXPUESTA DE TOBILLO)</t>
  </si>
  <si>
    <t>Z719 CONSULTA, NO ESPECIFICADA (Desc. Diag.:FRACTURA 5TO METACARPIANO DERECHO )</t>
  </si>
  <si>
    <t>S93 LUXACION, ESGUINCE Y TORCEDURA DE ARTICULACIONES Y LIGAMENTOS DEL TOBILLO Y DEL PIE (Desc. Diag.:esguince tobillo izq grado II)</t>
  </si>
  <si>
    <t>Z719 CONSULTA, NO ESPECIFICADA (Desc. Diag.:FRACTURA DE LA EPIFISIS INFERIOR DEL CUBITO Y DEL RADIO [fractura radio distal izquierd)</t>
  </si>
  <si>
    <t>S982 AMPUTACION TRAUMATICA DE DOS O MAS DEDOS DEL PIE (Desc. Diag.:amputacion de dedos piediabetico)</t>
  </si>
  <si>
    <t>Z719 CONSULTA, NO ESPECIFICADA (Desc. Diag.:HEMATOMA PRE ROTULIANO DERECHO. )</t>
  </si>
  <si>
    <t>S93 LUXACION, ESGUINCE Y TORCEDURA DE ARTICULACIONES Y LIGAMENTOS DEL TOBILLO Y DEL PIE (Desc. Diag.:.)</t>
  </si>
  <si>
    <t>Z719 CONSULTA, NO ESPECIFICADA (Desc. Diag.:OSTEOCONDRITIS CONDILO FEMORAL  EXTERNO , IZQUIERDO. )</t>
  </si>
  <si>
    <t>S99 OTROS TRAUMATISMOS Y LOS NO ESPECIFICADOS DEL PIE Y DEL TOBILLO (Desc. Diag.:)</t>
  </si>
  <si>
    <t>Z719 CONSULTA, NO ESPECIFICADA (Desc. Diag.:RUPTURA DE MUSCULOS CUADRICIPITALES BILATERALES. )</t>
  </si>
  <si>
    <t>S99 OTROS TRAUMATISMOS Y LOS NO ESPECIFICADOS DEL PIE Y DEL TOBILLO (Desc. Diag.:FRACTURA TERCIO DISTAL DEL PERONE DERECHO)</t>
  </si>
  <si>
    <t>Z719 CONSULTA, NO ESPECIFICADA (Desc. Diag.:SINDROME DE GASTROCNEMIOS CORTOS , OPERADO )</t>
  </si>
  <si>
    <t>S997 TRAUMATISMOS MULTIPLES DEL PIE Y DEL TOBILLO (Desc. Diag.:esguince d e tobilllo)</t>
  </si>
  <si>
    <t>Z719 CONSULTA, NO ESPECIFICADA (Desc. Diag.:SINDROME DOLOROSO REGIONAL COMPLEJO, TOBILLO DERECHO)</t>
  </si>
  <si>
    <t>S93 LUXACION, ESGUINCE Y TORCEDURA DE ARTICULACIONES Y LIGAMENTOS DEL TOBILLO Y DEL PIE (Desc. Diag.:ESGUINCE TOBILLO IZQUIERDO;
FISURA PERONE IZQUIERDO
)</t>
  </si>
  <si>
    <t>Z719 CONSULTA, NO ESPECIFICADA (Desc. Diag.:tendinosis aquiliana derecha. )</t>
  </si>
  <si>
    <t>S998 OTROS TRAUMATISMOS DEL PIE Y DEL TOBILLO, ESPECIFICADOS (Desc. Diag.:1.- Fractura tercio distal de peronÃ© derecho. )</t>
  </si>
  <si>
    <t>Z916 HISTORIA PERSONAL DE OTRO TRAUMA FISICO (Desc. Diag.:TEC leve
Trauma facial de mediana energía 
Fractura maxilomalar izquierda 
)</t>
  </si>
  <si>
    <t>S998 OTROS TRAUMATISMOS DEL PIE Y DEL TOBILLO, ESPECIFICADOS (Desc. Diag.:CONTUSIN EN PIERNA Y TOBILLO DERECHO )</t>
  </si>
  <si>
    <t>Z940 TRASPLANTE DE RIÑON (Desc. Diag.:PROTOCOLO DE TRASPLANTE RENAL)</t>
  </si>
  <si>
    <t>S998 OTROS TRAUMATISMOS DEL PIE Y DEL TOBILLO, ESPECIFICADOS (Desc. Diag.:TEC leve
fractura de falange proximal de 5to metatarsiano
policontuso)</t>
  </si>
  <si>
    <t>S934 ESGUINCES Y TORCEDURAS DEL TOBILLO (Desc. Diag.:esg de tobillo ixdo)</t>
  </si>
  <si>
    <t>S999 TRAUMATISMO DEL PIE Y DEL TOBILLO, NO ESPECIFICADO (Desc. Diag.:)</t>
  </si>
  <si>
    <t>S93 LUXACION, ESGUINCE Y TORCEDURA DE ARTICULACIONES Y LIGAMENTOS DEL TOBILLO Y DEL PIE (Desc. Diag.:Esg interno  de tobillo der)</t>
  </si>
  <si>
    <t>T01 HERIDAS QUE AFECTAN MULTIPLES REGIONES DEL CUERPO (Desc. Diag.:)</t>
  </si>
  <si>
    <t>Z34 SUPERVISION DE EMBARAZO NORMAL (Desc. Diag.:control)</t>
  </si>
  <si>
    <t>T01 HERIDAS QUE AFECTAN MULTIPLES REGIONES DEL CUERPO (Desc. Diag.:heridas producidas por mordedura de perro)</t>
  </si>
  <si>
    <t>Z34 SUPERVISION DE EMBARAZO NORMAL (Desc. Diag.:GEMELAR BI ANMIOTICO MONOCORIAL)</t>
  </si>
  <si>
    <t>S93 LUXACION, ESGUINCE Y TORCEDURA DE ARTICULACIONES Y LIGAMENTOS DEL TOBILLO Y DEL PIE (Desc. Diag.:fractura de calcaneo izquierdo multifragmentaria)</t>
  </si>
  <si>
    <t>Z34 SUPERVISION DE EMBARAZO NORMAL (Desc. Diag.:gestante gemelar mobno corial bi anmiotico  mas  am3enaza de  aborto)</t>
  </si>
  <si>
    <t>S93 LUXACION, ESGUINCE Y TORCEDURA DE ARTICULACIONES Y LIGAMENTOS DEL TOBILLO Y DEL PIE (Desc. Diag.:LUXACION DE LISFRANCK DERECHO, TENDINITIS DEL TIBIAL ANTERIOR)</t>
  </si>
  <si>
    <t>Z34 SUPERVISION DE EMBARAZO NORMAL (Desc. Diag.:SUPERVISION DE EMBARAZO NORMAL)</t>
  </si>
  <si>
    <t>T027 FRACTURAS QUE AFECTAN EL TORAX CON LA REGION LUMBOSACRA Y LA PELVIS CON MIEMBRO(S) (Desc. Diag.:)</t>
  </si>
  <si>
    <t>Z348 SUPERVISION DE OTROS EMBARAZOS NORMALES (Desc. Diag.:EMBARAZO DE 40.2 SEMANAS POR FUM, SEGUNDIGESTA PRIMIPARA )</t>
  </si>
  <si>
    <t>S93 LUXACION, ESGUINCE Y TORCEDURA DE ARTICULACIONES Y LIGAMENTOS DEL TOBILLO Y DEL PIE (Desc. Diag.:luxacion de lisfranck pie derecho, tendinitis tibial anterior)</t>
  </si>
  <si>
    <t>Z349 SUPERVISION DE EMBARAZO NORMAL NO ESPECIFICADO (Desc. Diag.:GESTACION DE 22 SEMANAS )</t>
  </si>
  <si>
    <t>T027 FRACTURAS QUE AFECTAN EL TORAX CON LA REGION LUMBOSACRA Y LA PELVIS CON MIEMBRO(S) (Desc. Diag.:fractura de rama isquiopubiana derecha- fractura de cabera radial derecha)</t>
  </si>
  <si>
    <t>Z35 SUPERVISION DE EMBARAZO DE ALTO RIESGO (Desc. Diag.:AMENAZA DE PARTO PREMATURO CONTROLADA)</t>
  </si>
  <si>
    <t>S93 LUXACION, ESGUINCE Y TORCEDURA DE ARTICULACIONES Y LIGAMENTOS DEL TOBILLO Y DEL PIE (Desc. Diag.:luxufractura de tobillo izquierdo)</t>
  </si>
  <si>
    <t>Z35 SUPERVISION DE EMBARAZO DE ALTO RIESGO (Desc. Diag.:CONTROL)</t>
  </si>
  <si>
    <t>S93 LUXACION, ESGUINCE Y TORCEDURA DE ARTICULACIONES Y LIGAMENTOS DEL TOBILLO Y DEL PIE (Desc. Diag.:neuroma de morton interdigital  1er y segunde dedo pie derecho 
esguinde de tobiilo dercho grado 2
esguince de medio pie  derecho )</t>
  </si>
  <si>
    <t>Z35 SUPERVISION DE EMBARAZO DE ALTO RIESGO (Desc. Diag.:EMBARAZO DE 40.2 SEMANAS POR FUM)</t>
  </si>
  <si>
    <t>T029 FRACTURAS MULTIPLES, NO ESPECIFICADAS (Desc. Diag.:FRACTURA FEMUR IZQUIERDO, FRACTURA TIBIA IZQUIERDA Y FRACTURA RADIO ANTEBRAZO IZQUIERDO OPERADOS )</t>
  </si>
  <si>
    <t>Z35 SUPERVISION DE EMBARAZO DE ALTO RIESGO (Desc. Diag.:GESTACION DE 28 SEMANAS 
INCONTINENCIA ITSMICO CERVICAL
PORTADORA DE CERCLAJE 
ALTO RIESGO OBSTETRICO)</t>
  </si>
  <si>
    <t>S93 LUXACION, ESGUINCE Y TORCEDURA DE ARTICULACIONES Y LIGAMENTOS DEL TOBILLO Y DEL PIE (Desc. Diag.:P.O. de luxofractura de tobillo izquierdo )</t>
  </si>
  <si>
    <t>Z35 SUPERVISION DE EMBARAZO DE ALTO RIESGO (Desc. Diag.:MULTIGESTA ,GESTACION DE 32 SEMANAS ,CESAREA ITERATIVA ,DOLOR DE SEGMENTO )</t>
  </si>
  <si>
    <t>T06 OTROS TRAUMATISMOS QUE AFECTAN MULTIPLES REGIONES DEL CUERPO, NO CLASIFICADOS EN OTRA PARTE (Desc. Diag.:)</t>
  </si>
  <si>
    <t>Z35 SUPERVISION DE EMBARAZO DE ALTO RIESGO (Desc. Diag.:SEGUNDIGESTA NULIPARA 
GESTACION DE 20 SEMANAS POR FIV 
INCONTINENCIA ITSMICO CERVICAL PORTADORA DE CERCLJE )</t>
  </si>
  <si>
    <t>T07 TRAUMATISMOS MULTIPLES, NO ESPECIFICADOS (Desc. Diag.:ESGUINCE PULGAR IZQUIERDO, HERIDAS CONTUSAS ESCORIATIVAS AMBAS RODILLAS MAYOR A DERECHA, ESGUINCE MEDIAL RODILLA DERECHA )</t>
  </si>
  <si>
    <t>Z35 SUPERVISION DE EMBARAZO DE ALTO RIESGO (Desc. Diag.:SUPERVISION DE EMBARAZO DE ALTO RIESGO , EMBARAZO DE 41 SEMANAS)</t>
  </si>
  <si>
    <t>T07 TRAUMATISMOS MULTIPLES, NO ESPECIFICADOS (Desc. Diag.:POLITRAUMATISMO CON COMPROMISO DE CRÁNEO, TÓRAX Y ABDOMEN, POST OPERATORIO INMEDIATO DE LAPAROTOMÍA EXPLORATORIA Y ESPLENECTOMÍA + LAVADO Y DRENAJE DE CAVIDAD, TRAUMA ABDOMINAL CERRADO CON HEMOPERITONEO SECUNDARIO A RUPTURA ESPLÉNICA, TRAUMATISMO CRANEOENCEFÁLICO LEVE, FRACTURA DE HUESOS DE LA BASE DEL CRÁNEO PROBABLE, NEUMOTÓRAX TRAUMÁTICO IZQUIERDO EN TRATAMIENTO, PORTADOR DE TUBO DE PLEUROSTOMÍA EN HEMITÓRAX IZQUIERDO, FRACTURA DE CLAVÍCULA Y ESCAPULA IZQUIERDA)</t>
  </si>
  <si>
    <t>Z354 SUPERVISION DE EMBARAZO CON GRAN MULTIPARIDAD (Desc. Diag.:)</t>
  </si>
  <si>
    <t>S93 LUXACION, ESGUINCE Y TORCEDURA DE ARTICULACIONES Y LIGAMENTOS DEL TOBILLO Y DEL PIE (Desc. Diag.:pie derecho)</t>
  </si>
  <si>
    <t>S934 ESGUINCES Y TORCEDURAS DEL TOBILLO (Desc. Diag.:esguimnc de  tobillo)</t>
  </si>
  <si>
    <t>T08 FRACTURA DE LA COLUMNA VERTEBRAL, NIVEL NO ESPECIFICADO (Desc. Diag.:FRACTURA APLASTAMIENTO L2 - POST VERTEBROPLASTIA)</t>
  </si>
  <si>
    <t>Z39 EXAMEN Y ATENCION DEL POSTPARTO (Desc. Diag.:PUEPERRIO ALEJADO QUIRUGICO/ POR BAJA PRENATAL PENDIENTE DE 10 DIAS )</t>
  </si>
  <si>
    <t>T08 FRACTURA DE LA COLUMNA VERTEBRAL, NIVEL NO ESPECIFICADO (Desc. Diag.:Fractura apofisis transversa de L2 -L3 - L4)</t>
  </si>
  <si>
    <t>Z40 CIRUGIA PROFILACTICA (Desc. Diag.:post histerectomia)</t>
  </si>
  <si>
    <t>T08 FRACTURA DE LA COLUMNA VERTEBRAL, NIVEL NO ESPECIFICADO (Desc. Diag.:Fx del coxis)</t>
  </si>
  <si>
    <t>Z479 CUIDADO POSTERIOR A LA ORTOPEDIA, NO ESPECIFICADO (Desc. Diag.:QSC OPERADAO)</t>
  </si>
  <si>
    <t>T09 OTROS TRAUMATISMOS DE LA COLUMNA VERTEBRAL Y DEL TRONCO, NIVEL NO ESPECIFICADO (Desc. Diag.:traumatismo raquimedular dorsal)</t>
  </si>
  <si>
    <t>Z48 OTROS CUIDADOS POSTERIORES A LA CIRUGIA (Desc. Diag.:Apendicetomía )</t>
  </si>
  <si>
    <t>T10 FRACTURA DE MIEMBRO SUPERIOR, NIVEL NO ESPECIFICADO (Desc. Diag.:Fisura de la estiloide radial izda)</t>
  </si>
  <si>
    <t>Z48 OTROS CUIDADOS POSTERIORES A LA CIRUGIA (Desc. Diag.:CONTROL POST OP DE HISTERECTOMIA ABDOMINAL TOTAL MAS SALPINGOOFERECTOMIA )</t>
  </si>
  <si>
    <t>T10 FRACTURA DE MIEMBRO SUPERIOR, NIVEL NO ESPECIFICADO (Desc. Diag.:fX DEL DEDO AMULAR IZDO)</t>
  </si>
  <si>
    <t>Z48 OTROS CUIDADOS POSTERIORES A LA CIRUGIA (Desc. Diag.:CONTROL POST OP DE MIOMECTOMIA)</t>
  </si>
  <si>
    <t>T111 HERIDA DE MIEMBRO SUPERIOR, NIVEL NO ESPECIFICADO (Desc. Diag.:Hda cortante en el pulgar izdo)</t>
  </si>
  <si>
    <t>Z48 OTROS CUIDADOS POSTERIORES A LA CIRUGIA (Desc. Diag.:curación de herida quirúrgica por histerectomia total.)</t>
  </si>
  <si>
    <t>T111 HERIDA DE MIEMBRO SUPERIOR, NIVEL NO ESPECIFICADO (Desc. Diag.:herida  en   antebrazo  izuqierdo)</t>
  </si>
  <si>
    <t>Z48 OTROS CUIDADOS POSTERIORES A LA CIRUGIA (Desc. Diag.:HEMORRAGIA UTERINA DISFUNCIONAL)</t>
  </si>
  <si>
    <t>T111 HERIDA DE MIEMBRO SUPERIOR, NIVEL NO ESPECIFICADO (Desc. Diag.:HERIDA DEL DORSO DE  LA MANO DER EN CICATRIZACION)</t>
  </si>
  <si>
    <t>S934 ESGUINCES Y TORCEDURAS DEL TOBILLO (Desc. Diag.:esguince d e tobillo   derecho)</t>
  </si>
  <si>
    <t>T111 HERIDA DE MIEMBRO SUPERIOR, NIVEL NO ESPECIFICADO (Desc. Diag.:herida en antebrazo izq )</t>
  </si>
  <si>
    <t>Z48 OTROS CUIDADOS POSTERIORES A LA CIRUGIA (Desc. Diag.:PO RTUP)</t>
  </si>
  <si>
    <t>T12 FRACTURA DE MIEMBRO INFERIOR, NIVEL NO ESPECIFICADO (Desc. Diag.:fractura de 5to metatatarsiano )</t>
  </si>
  <si>
    <t>Z48 OTROS CUIDADOS POSTERIORES A LA CIRUGIA (Desc. Diag.:POSOPERATORIO CIRUGIA NASAL)</t>
  </si>
  <si>
    <t>T12 FRACTURA DE MIEMBRO INFERIOR, NIVEL NO ESPECIFICADO (Desc. Diag.:fractura de 5to ortejo pie izquierdo  no desplazadado)</t>
  </si>
  <si>
    <t>Z48 OTROS CUIDADOS POSTERIORES A LA CIRUGIA (Desc. Diag.:POST OP. DE QUISTE DE OVARIO DERECHO)</t>
  </si>
  <si>
    <t>T12 FRACTURA DE MIEMBRO INFERIOR, NIVEL NO ESPECIFICADO (Desc. Diag.:fractura de 5to ortejo pie izquierdo no desplazado)</t>
  </si>
  <si>
    <t>Z48 OTROS CUIDADOS POSTERIORES A LA CIRUGIA (Desc. Diag.:POST OPERADO GLAUCOMA  AGUDO AMBOS OJOS)</t>
  </si>
  <si>
    <t>T12 FRACTURA DE MIEMBRO INFERIOR, NIVEL NO ESPECIFICADO (Desc. Diag.:Fractura de la espina DE TIBIA DE RODILLA IZDA)</t>
  </si>
  <si>
    <t>Z48 OTROS CUIDADOS POSTERIORES A LA CIRUGIA (Desc. Diag.:postoperatorio cirugia de nariz)</t>
  </si>
  <si>
    <t>T12 FRACTURA DE MIEMBRO INFERIOR, NIVEL NO ESPECIFICADO (Desc. Diag.:Fractura de pie 3,4,5 mtt der )</t>
  </si>
  <si>
    <t>S934 ESGUINCES Y TORCEDURAS DEL TOBILLO (Desc. Diag.:esguince d tobillo der )</t>
  </si>
  <si>
    <t>T12 FRACTURA DE MIEMBRO INFERIOR, NIVEL NO ESPECIFICADO (Desc. Diag.:fX DE PELVIS FX DE ESCAPULA IZDA)</t>
  </si>
  <si>
    <t>S934 ESGUINCES Y TORCEDURAS DEL TOBILLO (Desc. Diag.:esguince de segundo grado tobillo izquierdo )</t>
  </si>
  <si>
    <t>T12 FRACTURA DE MIEMBRO INFERIOR, NIVEL NO ESPECIFICADO (Desc. Diag.:Fx del 5to metatarsianjo del pie izdo)</t>
  </si>
  <si>
    <t>Z488 OTROS CUIDADOS ESPECIFICADOS POSTERIORES A LA CIRUGIA (Desc. Diag.:CONTROL POS QUIRURGICO POR EMBARAZO ECTOPICO COMPLICADO )</t>
  </si>
  <si>
    <t>T12 FRACTURA DE MIEMBRO INFERIOR, NIVEL NO ESPECIFICADO (Desc. Diag.:Fx detibia der )</t>
  </si>
  <si>
    <t>Z488 OTROS CUIDADOS ESPECIFICADOS POSTERIORES A LA CIRUGIA (Desc. Diag.:Postquirúrgico de Cirugía de Catarata )</t>
  </si>
  <si>
    <t>T13 OTROS TRAUMATISMOS DE MIEMBRO INFERIOR, NIVEL NO ESPECIFICADO (Desc. Diag.:Hematoma muslo der e izdo)</t>
  </si>
  <si>
    <t>Z489 CUIDADO POSTERIOR A LA CIRUGIA, NO ESPECIFICADO (Desc. Diag.:colecistectomia convencional )</t>
  </si>
  <si>
    <t>T13 OTROS TRAUMATISMOS DE MIEMBRO INFERIOR, NIVEL NO ESPECIFICADO (Desc. Diag.:HERIDA DEL DORSO DEL PIE DERECHO)</t>
  </si>
  <si>
    <t>Z489 CUIDADO POSTERIOR A LA CIRUGIA, NO ESPECIFICADO (Desc. Diag.:control)</t>
  </si>
  <si>
    <t>T13 OTROS TRAUMATISMOS DE MIEMBRO INFERIOR, NIVEL NO ESPECIFICADO (Desc. Diag.:traumatismo del dedo gordo izq con lesion en la uña ( uña levantada))</t>
  </si>
  <si>
    <t>Z489 CUIDADO POSTERIOR A LA CIRUGIA, NO ESPECIFICADO (Desc. Diag.:fistula anal operada)</t>
  </si>
  <si>
    <t>T131 HERIDA DE MIEMBRO INFERIOR, NIVEL NO ESPECIFICADO (Desc. Diag.:)</t>
  </si>
  <si>
    <t>Z489 CUIDADO POSTERIOR A LA CIRUGIA, NO ESPECIFICADO (Desc. Diag.:hemorroides operdas)</t>
  </si>
  <si>
    <t>T131 HERIDA DE MIEMBRO INFERIOR, NIVEL NO ESPECIFICADO (Desc. Diag.:HERIDA DE PÌERNA)</t>
  </si>
  <si>
    <t>Z489 CUIDADO POSTERIOR A LA CIRUGIA, NO ESPECIFICADO (Desc. Diag.:LAPAROTOMIA POE EMBARAZO ECTOPICO)</t>
  </si>
  <si>
    <t>S93 LUXACION, ESGUINCE Y TORCEDURA DE ARTICULACIONES Y LIGAMENTOS DEL TOBILLO Y DEL PIE (Desc. Diag.:tobillo izquierdo)</t>
  </si>
  <si>
    <t>Z489 CUIDADO POSTERIOR A LA CIRUGIA, NO ESPECIFICADO (Desc. Diag.:OPERADO)</t>
  </si>
  <si>
    <t>T131 HERIDA DE MIEMBRO INFERIOR, NIVEL NO ESPECIFICADO (Desc. Diag.:POLICONTUSO, HERIDA EN MUSLO IZQUIERDA Y PIERNA DERECHA)</t>
  </si>
  <si>
    <t>Z489 CUIDADO POSTERIOR A LA CIRUGIA, NO ESPECIFICADO (Desc. Diag.:post cole lap)</t>
  </si>
  <si>
    <t>T132 LUXACION, ESGUINCE O TORCEDURA DE ARTICULACION Y LIGAMENTOS NO ESPECIFICADOS DE MIEMBRO INFERIOR, NIVEL NO ESPECIFICADO (Desc. Diag.:Esg de tobillo der )</t>
  </si>
  <si>
    <t>Z489 CUIDADO POSTERIOR A LA CIRUGIA, NO ESPECIFICADO (Desc. Diag.:POST-HISTERECTOMÍA ABDOMINAL TOTAL Y POST-DRENAJE DE HEMATOMA DE PARED)</t>
  </si>
  <si>
    <t>T132 LUXACION, ESGUINCE O TORCEDURA DE ARTICULACION Y LIGAMENTOS NO ESPECIFICADOS DE MIEMBRO INFERIOR, NIVEL NO ESPECIFICADO (Desc. Diag.:esguince d tiobillo  der )</t>
  </si>
  <si>
    <t>S93 LUXACION, ESGUINCE Y TORCEDURA DE ARTICULACIONES Y LIGAMENTOS DEL TOBILLO Y DEL PIE (Desc. Diag.:esguince de tobillo derecho  II grado )</t>
  </si>
  <si>
    <t>T136 AMPUTACION TRAUMATICA DE MIEMBRO INFERIOR, NIVEL NO ESPECIFICADO (Desc. Diag.:)</t>
  </si>
  <si>
    <t>S934 ESGUINCES Y TORCEDURAS DEL TOBILLO (Desc. Diag.:ESGUINCE DE TOBILLO DERECHO GI-II)</t>
  </si>
  <si>
    <t>T136 AMPUTACION TRAUMATICA DE MIEMBRO INFERIOR, NIVEL NO ESPECIFICADO (Desc. Diag.:TALON)</t>
  </si>
  <si>
    <t>Z540 CONVALECENCIA CONSECUTIVA A CIRUGIA (Desc. Diag.:CONTROL POST-OPERATORIO DE COLECISTECTOMIA CONVENCIONAL)</t>
  </si>
  <si>
    <t>T200 QUEMADURA DE LA CABEZA Y DEL CUELLO, GRADO NO ESPECIFICADO (Desc. Diag.:)</t>
  </si>
  <si>
    <t>Z540 CONVALECENCIA CONSECUTIVA A CIRUGIA (Desc. Diag.:HISTERECTOMIZADA, SANGRADO GENITAL, MAREOS,ANEMIA)</t>
  </si>
  <si>
    <t>T201 QUEMADURA DE LA CABEZA Y DEL CUELLO, DE PRIMER GRADO (Desc. Diag.:)</t>
  </si>
  <si>
    <t>Z540 CONVALECENCIA CONSECUTIVA A CIRUGIA (Desc. Diag.:POST-OPERATORIO DE COLECISTECTOMIA CONVENCIONAL)</t>
  </si>
  <si>
    <t>T202 QUEMADURA DE LA CABEZA Y DEL CUELLO, DE SEGUNDO GRADO (Desc. Diag.:)</t>
  </si>
  <si>
    <t>Z544 CONVALECENCIA CONSECUTIVA A TRATAMIENTO DE FRACTURA (Desc. Diag.: luxaciÃ³n acromioclavicular)</t>
  </si>
  <si>
    <t>T202 QUEMADURA DE LA CABEZA Y DEL CUELLO, DE SEGUNDO GRADO (Desc. Diag.:QUEMADURA DE 2DO GRADO  EN NARIZ + CONTUSION DE CADERA Y MUSLOS)</t>
  </si>
  <si>
    <t>S934 ESGUINCES Y TORCEDURAS DEL TOBILLO (Desc. Diag.:ESGUINCE DE TOBILLO GRADO II - III)</t>
  </si>
  <si>
    <t>T21 QUEMADURA Y CORROSION DEL TRONCO (Desc. Diag.: PACIENTE  CON QUEMADURA DE HEMITORAX MANO EXTREMIDAD INFERIOR IZQUIERDA   MEDICO TRTANTE Dr, BRACAMONTE )</t>
  </si>
  <si>
    <t>S934 ESGUINCES Y TORCEDURAS DEL TOBILLO (Desc. Diag.:ESGUINCE DE TOBILLO GRADO II DERECHO)</t>
  </si>
  <si>
    <t>T210 QUEMADURA DEL TRONCO, GRADO NO ESPECIFICADO (Desc. Diag.:QUEMADURA SOBREINFECTADA +  CELULITIS )</t>
  </si>
  <si>
    <t>Z719 CONSULTA, NO ESPECIFICADA (Desc. Diag.: [POST OPERADA PTC IZQUIERDA.)</t>
  </si>
  <si>
    <t>T212 QUEMADURA DEL TRONCO, DE SEGUNDO GRADO (Desc. Diag.:quemadura  en  espalda)</t>
  </si>
  <si>
    <t>Z719 CONSULTA, NO ESPECIFICADA (Desc. Diag.:[CONDROSARCOMA TOBILLO IZQUIERDO FRACTURA RADIO DISTAL IZQUIERD
FRACTURA RADIO DISTAL IZQUIERDO. OPERADO. )</t>
  </si>
  <si>
    <t>S93 LUXACION, ESGUINCE Y TORCEDURA DE ARTICULACIONES Y LIGAMENTOS DEL TOBILLO Y DEL PIE (Desc. Diag.:[LUXACION, ESGUINCE Y TORCEDURA DE ARTICULACIONES Y LIGAMENTOS DEL TOBILLO Y DEL PIE ]])</t>
  </si>
  <si>
    <t>Z719 CONSULTA, NO ESPECIFICADA (Desc. Diag.:[fascitis plantar bilatera
. sindrome de gastrocnemios cortos.operado  ])</t>
  </si>
  <si>
    <t>T223 QUEMADURA DEL HOMBRO Y MIEMBRO SUPERIOR, DE TERCER GRADO, EXCEPTO DE LA MUÑECA Y DE LA MANO (Desc. Diag.:QUEMADURA DE 2DO Y 3ER GRADO)</t>
  </si>
  <si>
    <t>Z719 CONSULTA, NO ESPECIFICADA (Desc. Diag.:[FRACTURA PATOLOGICA PERONE IZQUIERDO])</t>
  </si>
  <si>
    <t>S930 LUXACION DE LA ARTICULACION DEL TOBILLO (Desc. Diag.:post  quirugico de  tobillo)</t>
  </si>
  <si>
    <t>Z719 CONSULTA, NO ESPECIFICADA (Desc. Diag.:[POST OPERADO RECONSTRUCCIÓN LCA DERECHO])</t>
  </si>
  <si>
    <t>T231 QUEMADURA DE LA MUÑECA Y DE LA MANO, DE PRIMER GRADO (Desc. Diag.:QUEMADURA DE I A II GRADO EN MUÑECA DERECHA )</t>
  </si>
  <si>
    <t>Z719 CONSULTA, NO ESPECIFICADA (Desc. Diag.:BURSITIS SUB ACROMIAL DERECHA. POST TRAUMATICA)</t>
  </si>
  <si>
    <t>S93 LUXACION, ESGUINCE Y TORCEDURA DE ARTICULACIONES Y LIGAMENTOS DEL TOBILLO Y DEL PIE (Desc. Diag.:1- ESGUINCE DE TOBILLO DERECHO GRADO I 2- DISTENDION LIGAMENTARIA TOBILLO DERECHO BAJA MEDICA POR ESPECIALIDAD TRAUMATOLOGIA , RIESGO LABORAL: ENFERMEDAD COMUN. )</t>
  </si>
  <si>
    <t>Z719 CONSULTA, NO ESPECIFICADA (Desc. Diag.:CONTUSIÓN DE RODILLA DERECHA. )</t>
  </si>
  <si>
    <t>T232 QUEMADURA DE LA MUÑECA Y DE LA MANO, DE SEGUNDO GRADO (Desc. Diag.:DERECHA)</t>
  </si>
  <si>
    <t>Z719 CONSULTA, NO ESPECIFICADA (Desc. Diag.:DC RUPTURA LCP. IZQUIERDA DC LESION MENISCO INTERNO RODILLA IZQUIERDA. ])</t>
  </si>
  <si>
    <t>T241 QUEMADURA DE LA CADERA Y MIEMBRO INFERIOR, DE PRIMER GRADO, EXCEPTO TOBILLO Y PIE (Desc. Diag.:)</t>
  </si>
  <si>
    <t>Z719 CONSULTA, NO ESPECIFICADA (Desc. Diag.:DESGARRRO FASCICULAR EN TERCIO MEDIO DE MUSCULO RECTO ANTERIOR DE MUSLO DERECHO)</t>
  </si>
  <si>
    <t>T241 QUEMADURA DE LA CADERA Y MIEMBRO INFERIOR, DE PRIMER GRADO, EXCEPTO TOBILLO Y PIE (Desc. Diag.:QUEMADURA DE PRIMER GRADO EN EL MUSLO IZQ.)</t>
  </si>
  <si>
    <t>Z719 CONSULTA, NO ESPECIFICADA (Desc. Diag.:ESGUINCE TOBILLO DERECHO SEGUNDO GRADO. )</t>
  </si>
  <si>
    <t>S931 LUXACION DE DEDO(S) DEL PIE (Desc. Diag.:LUXACIÃN METATARSOFALANGICA DE 5to DEDO DEL PIE DERECHO MAS FRACTURA DE METACARPIANOS )</t>
  </si>
  <si>
    <t>Z719 CONSULTA, NO ESPECIFICADA (Desc. Diag.:FRACTURA AVULSION MALEOLO PERONEAL DERECHO. LESION LIGAMENTO PERONEO ASTRAGALINO ANTERIOR, DERECHO])</t>
  </si>
  <si>
    <t>T251 QUEMADURA DEL TOBILLO Y DEL PIE, DE PRIMER GRADO (Desc. Diag.:)</t>
  </si>
  <si>
    <t>Z719 CONSULTA, NO ESPECIFICADA (Desc. Diag.:FRACTURA DE COXIS. )</t>
  </si>
  <si>
    <t>T251 QUEMADURA DEL TOBILLO Y DEL PIE, DE PRIMER GRADO (Desc. Diag.:QUEMADURA EN REGION TIBIAL )</t>
  </si>
  <si>
    <t>Z719 CONSULTA, NO ESPECIFICADA (Desc. Diag.:FRACTURA DE ROTULA IZQUIERDA. )</t>
  </si>
  <si>
    <t>S932 RUPTURA DE LIGAMENTOS A NIVEL DEL TOBILLO Y DEL PIE (Desc. Diag.:esguince de tobillo derecho grado III, lesion sindesmosis )</t>
  </si>
  <si>
    <t>Z719 CONSULTA, NO ESPECIFICADA (Desc. Diag.:FRACTURA MALEOLO PERONEAL IZQUIERDO. )</t>
  </si>
  <si>
    <t>S932 RUPTURA DE LIGAMENTOS A NIVEL DEL TOBILLO Y DEL PIE (Desc. Diag.:INESTABILIDAD DE LA SINDEMOSIS TIBIOPERONEO DISTAL)</t>
  </si>
  <si>
    <t>Z719 CONSULTA, NO ESPECIFICADA (Desc. Diag.:lesion manguito rotador derecho. )</t>
  </si>
  <si>
    <t>T254 CORROSION DEL TOBILLO Y DEL PIE, GRADO NO ESPECIFICADO (Desc. Diag.:)</t>
  </si>
  <si>
    <t>Z719 CONSULTA, NO ESPECIFICADA (Desc. Diag.:osteocindritis condilo femoral lateral rodilla izquierda ])</t>
  </si>
  <si>
    <t>T254 CORROSION DEL TOBILLO Y DEL PIE, GRADO NO ESPECIFICADO (Desc. Diag.:avulsion PAA)</t>
  </si>
  <si>
    <t>S934 ESGUINCES Y TORCEDURAS DEL TOBILLO (Desc. Diag.:Esguince de tobillo izquierdo en tto)</t>
  </si>
  <si>
    <t>S932 RUPTURA DE LIGAMENTOS A NIVEL DEL TOBILLO Y DEL PIE (Desc. Diag.:Inestabilidad de la sindesmosis tibioperonea distal derecha)</t>
  </si>
  <si>
    <t>Z719 CONSULTA, NO ESPECIFICADA (Desc. Diag.:RUPTURA CUADRICIPITAL BILATERAL )</t>
  </si>
  <si>
    <t>T257 CORROSION DEL TOBILLO Y DEL PIE, DE TERCER GRADO (Desc. Diag.:)</t>
  </si>
  <si>
    <t>Z719 CONSULTA, NO ESPECIFICADA (Desc. Diag.:RUPTURA LCA , RODILLA IZQUIERDA , OPERADO )</t>
  </si>
  <si>
    <t>T263 QUEMADURA DE OTRAS PARTES DEL OJO Y SUS ANEXOS (Desc. Diag.:)</t>
  </si>
  <si>
    <t>Z719 CONSULTA, NO ESPECIFICADA (Desc. Diag.:SINDORME DOLOROSO REGIONAL COMPLEJO , TOBILLO DERECHO. )</t>
  </si>
  <si>
    <t>T264 QUEMADURA DEL OJO Y ANEXOS, PARTE NO ESPECIFICADA (Desc. Diag.:quemadura de la cara por flama)</t>
  </si>
  <si>
    <t>S934 ESGUINCES Y TORCEDURAS DEL TOBILLO (Desc. Diag.:ESGUINCE DE TOBILLO IZQUIERDO GRADO II)</t>
  </si>
  <si>
    <t>T266 CORROSION DE LA CORNEA Y SACO CONJUNTIVAL (Desc. Diag.:EROSION CORNEAL AMPLIA CON SECRESION DENSA BLANCA AMARILLENTA------DE OJO DERECHO-----------DOY BAJA MEDICA-------7 DIAS)</t>
  </si>
  <si>
    <t>Z719 CONSULTA, NO ESPECIFICADA (Desc. Diag.:SINDROME DOLOROSO REGIONAL COMPLEJO, MIEMBRO INFERIOR DERECHO. )</t>
  </si>
  <si>
    <t>T266 CORROSION DE LA CORNEA Y SACO CONJUNTIVAL (Desc. Diag.:EROSIÓN CORNEAL AMPLIA DE OJO DERECHO)</t>
  </si>
  <si>
    <t>Z719 CONSULTA, NO ESPECIFICADA (Desc. Diag.:SINDROME DOLOROSO REGIONAL COMPLEJO, TOBILLO Y PIE DERECHO. )</t>
  </si>
  <si>
    <t>T280 QUEMADURA DE LA BOCA Y DE LA FARINGE (Desc. Diag.:)</t>
  </si>
  <si>
    <t>Z719 CONSULTA, NO ESPECIFICADA (Desc. Diag.:SUTURA MENISCAL MEDIA , RODILLA DERECHA )</t>
  </si>
  <si>
    <t>T292 QUEMADURAS DE MULTIPLES REGIONES, MENCIONADAS COMO DE NO MAS DE SEGUNDO GRADO (Desc. Diag.:Quemadura electrica tipo A - AB - B, Manos MII torax y abdomen anterior, Baja Medica Indicada por Medico Cirujano Humberto Bracamonte)</t>
  </si>
  <si>
    <t>Z719 CONSULTA, NO ESPECIFICADA (Desc. Diag.:TRASTORNO INTERNO DE LA RODILLA [LESION CAPSULOLIGAMENTARIA DE RODILLA DERECHA])</t>
  </si>
  <si>
    <t>T30 QUEMADURA Y CORROSION, REGION DEL CUERPO NO ESPECIFICADA (Desc. Diag.:QUEMADURA DE PRIMER GRADO PERI ORAL)</t>
  </si>
  <si>
    <t>Z853 HISTORIA PERSONAL DE TUMOR MALIGNO DE MAMA (Desc. Diag.:CIRUGIA RECONSTRUCTIVA DE MAMA DERECHA EXTRAINSTITUCIONALMENTE (1ER TIEMPO QUIRURGICO LIPOTRANSFERENCIA PARA REVITALIZACION DE LECHO QUIRURGICO) POR ANTECEDENTE DE POSTMASTECTOMIA SUBCUTANEA DERECHA POR CANCER DE MAMA DERECHA LUMINAL A EL 2022 + GANGLIO CENTINELA. REALIZO RT ADYUVANTE Y QT ADYUVANTE. AHORA CON TAMOXIFENO.)</t>
  </si>
  <si>
    <t>S925 FRACTURA DE LOS HUESOS DE OTRO(S) DEDO(S) DEL PIE (Desc. Diag.:Fx del 4to mttt del pie izdo)</t>
  </si>
  <si>
    <t>Z930 TRAQUEOSTOMIA (Desc. Diag.:)</t>
  </si>
  <si>
    <t>S934 ESGUINCES Y TORCEDURAS DEL TOBILLO (Desc. Diag.:[ESGUINCE DE TOBILLO IZQUIERDO)</t>
  </si>
  <si>
    <t>Z933 COLOSTOMIA (Desc. Diag.:COLOSTOMIA)</t>
  </si>
  <si>
    <t>T301 QUEMADURA DE PRIMER GRADO, REGION DEL CUERPO NO ESPECIFICADA (Desc. Diag.:QUEMADURA DE PRIMER GRADO EN EL MUSLO Y ABDOMEN LADO IZQ.)</t>
  </si>
  <si>
    <t>S934 ESGUINCES Y TORCEDURAS DEL TOBILLO (Desc. Diag.:esguince de tobillo lateral
obesidad graddo II)</t>
  </si>
  <si>
    <t>T302 QUEMADURA DE SEGUNDO GRADO, REGION DEL CUERPO NO ESPECIFICADA (Desc. Diag.:)</t>
  </si>
  <si>
    <t>S934 ESGUINCES Y TORCEDURAS DEL TOBILLO (Desc. Diag.:esguince de tobilo derecho)</t>
  </si>
  <si>
    <t>T302 QUEMADURA DE SEGUNDO GRADO, REGION DEL CUERPO NO ESPECIFICADA (Desc. Diag.:Miembro inferior izquierdo)</t>
  </si>
  <si>
    <t>Z10 CONTROL GENERAL DE SALUD DE RUTINA DE SUBPOBLACIONES DEFINIDAS (Desc. Diag.:control postquirurgico)</t>
  </si>
  <si>
    <t>T302 QUEMADURA DE SEGUNDO GRADO, REGION DEL CUERPO NO ESPECIFICADA (Desc. Diag.:quemadura electrica)</t>
  </si>
  <si>
    <t>Z125 EXAMEN DE PESQUISA ESPECIAL PARA TUMOR DE LA PROSTATA (Desc. Diag.:)</t>
  </si>
  <si>
    <t>T303 QUEMADURA DE TERCER GRADO, REGION DEL CUERPO NO ESPECIFICADA (Desc. Diag.:quemadura  electrica  de  torax y miembro  superior  izquierdo de  tercer grado)</t>
  </si>
  <si>
    <t>Z128 EXAMEN DE PESQUISA ESPECIAL PARA TUMORES DE OTROS SITIOS (Desc. Diag.:tumor  en rodilla)</t>
  </si>
  <si>
    <t>T303 QUEMADURA DE TERCER GRADO, REGION DEL CUERPO NO ESPECIFICADA (Desc. Diag.:quemadura  electrica)</t>
  </si>
  <si>
    <t>S934 ESGUINCES Y TORCEDURAS DEL TOBILLO (Desc. Diag.:esg de tobillom izdo)</t>
  </si>
  <si>
    <t>T31 QUEMADURAS CLASIFICADAS SEGUN LA EXTENSION DE LA SUPERFICIE DEL CUERPO AFECTADA T31.0QUEMADURAS QUE AFECTAN MENOS DEL 10% DE LA SUPERFICIE DEL CUERPO (Desc. Diag.:Quemadura de 3 %  , de 1er grado  , MI.  derecho  .)</t>
  </si>
  <si>
    <t>S934 ESGUINCES Y TORCEDURAS DEL TOBILLO (Desc. Diag.:esg de tobilo izdio)</t>
  </si>
  <si>
    <t>S934 ESGUINCES Y TORCEDURAS DEL TOBILLO (Desc. Diag.:[ESGUINCE TOBILLO DERECHO )</t>
  </si>
  <si>
    <t>Z34 SUPERVISION DE EMBARAZO NORMAL (Desc. Diag.:EMBARAZO DE 41SEMANAS)</t>
  </si>
  <si>
    <t>S934 ESGUINCES Y TORCEDURAS DEL TOBILLO (Desc. Diag.:1- Esguince tobillo derecho grado II 2- Desgarro parcial ligamento peroneo astragalino anterior, baja medica por traumatologia, RIESGO LABORAL: ENFERMEDAD COMUN)</t>
  </si>
  <si>
    <t>Z34 SUPERVISION DE EMBARAZO NORMAL (Desc. Diag.:gestante  de  19  semanas gemelar bi anmiotico monocorial)</t>
  </si>
  <si>
    <t>T312 QUEMADURAS QUE AFECTAN DEL 20 AL 29% DE LA SUPERFICIE DEL CUERPO (Desc. Diag.:QUEMADURA DE 2DO Y 3ER GRADO)</t>
  </si>
  <si>
    <t>Z34 SUPERVISION DE EMBARAZO NORMAL (Desc. Diag.:gestante gemelar bi anmiotico , monocorial  de 23,2 semanas mas amenaza de parto inmaduro)</t>
  </si>
  <si>
    <t>T58 ENVENENAMIENTO POR EFECTO TOXICO DEL MONOXIDO DE CARBONO (Desc. Diag.:INTOXICACION POR MONOXIDO DE CARBONO)</t>
  </si>
  <si>
    <t>Z34 SUPERVISION DE EMBARAZO NORMAL (Desc. Diag.:gestrante  gemelar monoanmiotico , bicorial 15,4 semanas mas amenaza de aborto mas transfusion feto fetal)</t>
  </si>
  <si>
    <t>T671 SINCOPE POR CALOR (Desc. Diag.:sincope)</t>
  </si>
  <si>
    <t>Z34 SUPERVISION DE EMBARAZO NORMAL (Desc. Diag.:SUPERVISION DE EMBARAZO NORMAL )</t>
  </si>
  <si>
    <t>T784 ALERGIA NO ESPECIFICADA (Desc. Diag.:)</t>
  </si>
  <si>
    <t>S925 FRACTURA DE LOS HUESOS DE OTRO(S) DEDO(S) DEL PIE (Desc. Diag.:PACIENTE NO ENCONTRÓ FICHA PARA TRAUMATOLOGÍA POR PARO MÉDICO DE 48 HORAS.)</t>
  </si>
  <si>
    <t>T784 ALERGIA NO ESPECIFICADA (Desc. Diag.:ALERGIA MEDICAMENTOSA)</t>
  </si>
  <si>
    <t>S934 ESGUINCES Y TORCEDURAS DEL TOBILLO (Desc. Diag.:Esg de tobiollo izdo)</t>
  </si>
  <si>
    <t>T784 ALERGIA NO ESPECIFICADA (Desc. Diag.:ALERGIA NO ESPECIFICADA)</t>
  </si>
  <si>
    <t>Z348 SUPERVISION DE OTROS EMBARAZOS NORMALES (Desc. Diag.:gestante de 21  semanas gemelar bi anmiotico , monocorial mas amenaza de parto inmaduro)</t>
  </si>
  <si>
    <t>T784 ALERGIA NO ESPECIFICADA (Desc. Diag.:ALERGIA)</t>
  </si>
  <si>
    <t>Z349 SUPERVISION DE EMBARAZO NORMAL NO ESPECIFICADO (Desc. Diag.:EMBARAZO DE 40.3 SEMANAS POR FUM (DUDOSO))</t>
  </si>
  <si>
    <t>T784 ALERGIA NO ESPECIFICADA (Desc. Diag.:RASH CUTANEO )</t>
  </si>
  <si>
    <t>Z349 SUPERVISION DE EMBARAZO NORMAL NO ESPECIFICADO (Desc. Diag.:gestante gemelar bi anmiotico , monocorial de 20  semanas)</t>
  </si>
  <si>
    <t>T81 COMPLICACIONES DE PROCEDIMIENTOS, NO CLASIFICADAS EN OTRA PARTE (Desc. Diag.:ABSCESO DE PARED POSQUIRURGICO / COLECISTECTOMIA  HERNIORRAFIA)</t>
  </si>
  <si>
    <t>S925 FRACTURA DE LOS HUESOS DE OTRO(S) DEDO(S) DEL PIE (Desc. Diag.:post fx expuesta de 2 dedo pie izq)</t>
  </si>
  <si>
    <t>S929 FRACTURA DEL PIE, NO ESPECIFICADA (Desc. Diag.:Fx de la base del 1er metatarsiano izdo)</t>
  </si>
  <si>
    <t>Z35 SUPERVISION DE EMBARAZO DE ALTO RIESGO (Desc. Diag.:AMENZA DE PARTO PREMATURO CONTROLADA, EMABARAZO DE 32.6 SEMANAS POR FUM)</t>
  </si>
  <si>
    <t>T810 HEMORRAGIA Y HEMATOMA QUE COMPLICAN UN PROCEDIMIENTO, NO CLASIFICADOS EN OTRA PARTE (Desc. Diag.:Control PO 
Hematoma de pared abdominal con evolución lentamente favorable)</t>
  </si>
  <si>
    <t>Z35 SUPERVISION DE EMBARAZO DE ALTO RIESGO (Desc. Diag.:COLESTASIS INTRAHEPATICA DEL EMBARAZO )</t>
  </si>
  <si>
    <t>T810 HEMORRAGIA Y HEMATOMA QUE COMPLICAN UN PROCEDIMIENTO, NO CLASIFICADOS EN OTRA PARTE (Desc. Diag.:control post drenaje de hematoma en curacion diaria)</t>
  </si>
  <si>
    <t>Z35 SUPERVISION DE EMBARAZO DE ALTO RIESGO (Desc. Diag.:EMB+-29.4 SEM X FUM + AMENAZA DE ABORTO)</t>
  </si>
  <si>
    <t>T810 HEMORRAGIA Y HEMATOMA QUE COMPLICAN UN PROCEDIMIENTO, NO CLASIFICADOS EN OTRA PARTE (Desc. Diag.:hematoma axilar drenado en curacion )</t>
  </si>
  <si>
    <t>Z35 SUPERVISION DE EMBARAZO DE ALTO RIESGO (Desc. Diag.:EMBARAZO DE 40.2 SEMANAS POR FUM , MULTIGESTA NULÍPARA )</t>
  </si>
  <si>
    <t>T810 HEMORRAGIA Y HEMATOMA QUE COMPLICAN UN PROCEDIMIENTO, NO CLASIFICADOS EN OTRA PARTE (Desc. Diag.:HEMATOMA CARA LATERAL DE MUSLO IZQUIERDO)</t>
  </si>
  <si>
    <t>Z35 SUPERVISION DE EMBARAZO DE ALTO RIESGO (Desc. Diag.:EMBARAZO EN VIAS DE PROLONGACION )</t>
  </si>
  <si>
    <t>T810 HEMORRAGIA Y HEMATOMA QUE COMPLICAN UN PROCEDIMIENTO, NO CLASIFICADOS EN OTRA PARTE (Desc. Diag.:hematoma de pared, epiplón y espacio subhepatico)</t>
  </si>
  <si>
    <t>Z35 SUPERVISION DE EMBARAZO DE ALTO RIESGO (Desc. Diag.:GESTACION DE 24 SEMANAS 
INCONTINENCIA ITSMICO CERVICAL PORTADORA DE CERCLAJE )</t>
  </si>
  <si>
    <t>S934 ESGUINCES Y TORCEDURAS DEL TOBILLO (Desc. Diag.:1- Esguince y torcedura tobillo derecho )</t>
  </si>
  <si>
    <t>Z35 SUPERVISION DE EMBARAZO DE ALTO RIESGO (Desc. Diag.:GESTACION DE 32 SEMANAS 
MIOMATOSIS GIGANTE)</t>
  </si>
  <si>
    <t>T810 HEMORRAGIA Y HEMATOMA QUE COMPLICAN UN PROCEDIMIENTO, NO CLASIFICADOS EN OTRA PARTE (Desc. Diag.:hematoma muñeca izquierda )</t>
  </si>
  <si>
    <t>Z35 SUPERVISION DE EMBARAZO DE ALTO RIESGO (Desc. Diag.:incontinencia itsmico cervical 
gestacion de 23 semanas )</t>
  </si>
  <si>
    <t>T810 HEMORRAGIA Y HEMATOMA QUE COMPLICAN UN PROCEDIMIENTO, NO CLASIFICADOS EN OTRA PARTE (Desc. Diag.:HEMATOMA POR INTOXICACION POR  WAFARINA )</t>
  </si>
  <si>
    <t>Z35 SUPERVISION DE EMBARAZO DE ALTO RIESGO (Desc. Diag.:PAICIENTE PORTADORA DE CERCLAJE ACTUALMENTE EN SU SEMANA 30 CON DIAGNOSTICO DE INCONTINENCIA ITSMICO CERVICAL)</t>
  </si>
  <si>
    <t>T810 HEMORRAGIA Y HEMATOMA QUE COMPLICAN UN PROCEDIMIENTO, NO CLASIFICADOS EN OTRA PARTE (Desc. Diag.:HEMATOMA SUBHEPATICO POSTOPERATORIO ALEJADO DE COLECISTECTOMIA LAPAROSCOPICA )</t>
  </si>
  <si>
    <t>Z35 SUPERVISION DE EMBARAZO DE ALTO RIESGO (Desc. Diag.:POLIHIDRAMNIOS, NEFROMEGALIA FETAL)</t>
  </si>
  <si>
    <t>T810 HEMORRAGIA Y HEMATOMA QUE COMPLICAN UN PROCEDIMIENTO, NO CLASIFICADOS EN OTRA PARTE (Desc. Diag.:hEMATOMA TRAUMATICO EN PIERNA dER)</t>
  </si>
  <si>
    <t>Z35 SUPERVISION DE EMBARAZO DE ALTO RIESGO (Desc. Diag.:segundigesta nulipara 
periodo intergenesico corto 
gestacion de 29,3 semanas 
supervision embarazo de alto riesgo
)</t>
  </si>
  <si>
    <t>T810 HEMORRAGIA Y HEMATOMA QUE COMPLICAN UN PROCEDIMIENTO, NO CLASIFICADOS EN OTRA PARTE (Desc. Diag.:HEMORRAGIA Y HEMATOMA QUE COMPLICAN UN PROCEDIMIENTO NO CLASIFICADO EN OTRA PARTE)</t>
  </si>
  <si>
    <t>Z35 SUPERVISION DE EMBARAZO DE ALTO RIESGO (Desc. Diag.:SEGUNDIGESTA
GESTACION DE 21 SEMANAS 
CERCLAJE CERVICAL POR INCONTINENCIA ITSMICO CERVICAL 
EMBARAZO POR FIV )</t>
  </si>
  <si>
    <t>T810 HEMORRAGIA Y HEMATOMA QUE COMPLICAN UN PROCEDIMIENTO, NO CLASIFICADOS EN OTRA PARTE (Desc. Diag.:MANO DERECHA)</t>
  </si>
  <si>
    <t>S934 ESGUINCES Y TORCEDURAS DEL TOBILLO (Desc. Diag.:Esg del tobillo izdo)</t>
  </si>
  <si>
    <t>T810 HEMORRAGIA Y HEMATOMA QUE COMPLICAN UN PROCEDIMIENTO, NO CLASIFICADOS EN OTRA PARTE (Desc. Diag.:traumatismo de pie derecho)</t>
  </si>
  <si>
    <t>S934 ESGUINCES Y TORCEDURAS DEL TOBILLO (Desc. Diag.:esg. DE TOBILLO IZDO
COXIGODINEA)</t>
  </si>
  <si>
    <t>S934 ESGUINCES Y TORCEDURAS DEL TOBILLO (Desc. Diag.:1.- ESGUINCES Y TORCEDURAS DEL TOBILLO IZQUIERDO
2.- TRAUMA DE PARTES BLANDAS )</t>
  </si>
  <si>
    <t>S934 ESGUINCES Y TORCEDURAS DEL TOBILLO (Desc. Diag.:esgde tobillo derechio)</t>
  </si>
  <si>
    <t>T819 COMPLICACION DE PROCEDIMIENTOS, NO ESPECIFICADA (Desc. Diag.:INFECCION DE SITIO QUIRURGICO)</t>
  </si>
  <si>
    <t>Z358 SUPERVISION DE OTROS EMBARAZOS DE ALTO RIESGO (Desc. Diag.:HEMATOMA RETROCOREAL)</t>
  </si>
  <si>
    <t>T826 INFECCION Y REACCION INFLAMATORIA DEBIDAS A PROTESIS DE VALVULA CARDIACA (Desc. Diag.:)</t>
  </si>
  <si>
    <t>Z359 SUPERVISION DE EMBARAZO DE ALTO RIESGO, SIN OTRA ESPECIFICACION (Desc. Diag.:primigesta
emabaarzo de 27 semanas x fum 
cerclaje por amenaza de parto inmaduro )</t>
  </si>
  <si>
    <t>T840 COMPLICACION MECANICA DE PROTESIS ARTICULAR INTERNA (Desc. Diag.:AFLOJAMIENTO PROTESIS CADERA IZQUIERDA)</t>
  </si>
  <si>
    <t>Z39 EXAMEN Y ATENCION DEL POSTPARTO (Desc. Diag.:DIFERIMIENTO PARCIAL DEL PERIODO PRENATAL. LEY 1516)</t>
  </si>
  <si>
    <t>T844 COMPLICACION MECANICA DE OTROS DISPOSITIVOS PROTESICOS, IMPLANTES E INJERTOS ORTOPEDICOS INTERNOS (Desc. Diag.:)</t>
  </si>
  <si>
    <t>Z39 EXAMEN Y ATENCION DEL POSTPARTO (Desc. Diag.:REGULARIZACION DE BAJA POST NATAL)</t>
  </si>
  <si>
    <t>T844 COMPLICACION MECANICA DE OTROS DISPOSITIVOS PROTESICOS, IMPLANTES E INJERTOS ORTOPEDICOS INTERNOS (Desc. Diag.:POST QUIRURGICO RETIRO DE MATERIAL OSTEOSINTESIS TOBILLO)</t>
  </si>
  <si>
    <t>Z40 CIRUGIA PROFILACTICA (Desc. Diag.:HEMORROIDECTOMIA TIPO FERGUSON  RADIO 3 BAJO ANESTESIA LOCAL EN CONSULTORIO EXTERNO)</t>
  </si>
  <si>
    <t>T844 COMPLICACION MECANICA DE OTROS DISPOSITIVOS PROTESICOS, IMPLANTES E INJERTOS ORTOPEDICOS INTERNOS (Desc. Diag.:RETIRO DE MATERIAL DE OSTEOSINTESIS TOBILLO DERECHO )</t>
  </si>
  <si>
    <t>Z40 CIRUGIA PROFILACTICA (Desc. Diag.:POST OPERADO EXERESIS DE CONDILOMA ACUMINADO PERIANAL DE 3CM POR 2CM, MAS HEMORROIDECTOMIA MIXTA RADIO 3 TIPO FERGUSON, EN CONSULTORIO EXTERNO BAJO ANESTESIA LOCAL)</t>
  </si>
  <si>
    <t>T875 NECROSIS DE MUÑON DE AMPUTACION (Desc. Diag.:necrosis de amputacion pulgar izdo)</t>
  </si>
  <si>
    <t>Z420 CUIDADOS POSTERIORES A LA CIRUGIA PLASTICA DE LA CABEZA Y DEL CUELLO (Desc. Diag.:)</t>
  </si>
  <si>
    <t>T876 OTRAS COMPLICACIONES Y LAS NO ESPECIFICADAS DE MUÑON DE AMPUTACION (Desc. Diag.:)</t>
  </si>
  <si>
    <t>Z48 OTROS CUIDADOS POSTERIORES A LA CIRUGIA (Desc. Diag.: CONTROL POST OPERATORIO DE EMBARAZO ECTOPICO DERECHO)</t>
  </si>
  <si>
    <t>T889 COMPLICACIONES NO ESPECIFICADAS DE LA ATENCION MEDICA Y QUIRURGICA (Desc. Diag.:HEMATOMA EN CUPULA POR POST HISTERECTOMIA)</t>
  </si>
  <si>
    <t>S934 ESGUINCES Y TORCEDURAS DEL TOBILLO (Desc. Diag.:esguince    de  tobillo)</t>
  </si>
  <si>
    <t>S925 FRACTURA DE LOS HUESOS DE OTRO(S) DEDO(S) DEL PIE (Desc. Diag.:Fx el 5to mtt del pie izdo)</t>
  </si>
  <si>
    <t>Z48 OTROS CUIDADOS POSTERIORES A LA CIRUGIA (Desc. Diag.:Apendicitis aguda)</t>
  </si>
  <si>
    <t>S934 ESGUINCES Y TORCEDURAS DEL TOBILLO (Desc. Diag.:avulsion parcial PAA d)</t>
  </si>
  <si>
    <t>Z48 OTROS CUIDADOS POSTERIORES A LA CIRUGIA (Desc. Diag.:CIRUGIA DE PTERIGION CON INJERTO CONJUNTIVAL EN OJO DERECHO.)</t>
  </si>
  <si>
    <t>S934 ESGUINCES Y TORCEDURAS DEL TOBILLO (Desc. Diag.:avulsion parcial PAA)</t>
  </si>
  <si>
    <t>Z48 OTROS CUIDADOS POSTERIORES A LA CIRUGIA (Desc. Diag.:CONTROL POST OP DE HISTERECTOMIA VAGINA POR NIC I)</t>
  </si>
  <si>
    <t>T905 SECUELAS DE TRAUMATISMO INTRACRANEAL (Desc. Diag.:SECUELAS DE TRAUMATISMO INTRACRANEAL )</t>
  </si>
  <si>
    <t>Z48 OTROS CUIDADOS POSTERIORES A LA CIRUGIA (Desc. Diag.:CONTROL POST OP DE MIOMATOSIS UTERINA GIGANTE)</t>
  </si>
  <si>
    <t>S934 ESGUINCES Y TORCEDURAS DEL TOBILLO (Desc. Diag.:celulitis pierna )</t>
  </si>
  <si>
    <t>S934 ESGUINCES Y TORCEDURAS DEL TOBILLO (Desc. Diag.:esguince d e  tobillo)</t>
  </si>
  <si>
    <t>T905 SECUELAS DE TRAUMATISMO INTRACRANEAL (Desc. Diag.:SECULEAS DE TRAUMATISMO INTRACRANEAL)</t>
  </si>
  <si>
    <t>Z48 OTROS CUIDADOS POSTERIORES A LA CIRUGIA (Desc. Diag.:CONTROL POST OPERATORIO)</t>
  </si>
  <si>
    <t>T908 SECUELAS DE OTROS TRAUMATISMOS ESPECIFICADOS DE LA CABEZA (Desc. Diag.:)</t>
  </si>
  <si>
    <t>Z48 OTROS CUIDADOS POSTERIORES A LA CIRUGIA (Desc. Diag.:EMBARAZO ECTOPICO SOLUCIONADO POR LAPAROTOMIA)</t>
  </si>
  <si>
    <t>T909 SECUELAS DE TRAUMATISMO NO ESPECIFICADO DE LA CABEZA (Desc. Diag.:FISURA MASTOIDES DERECHA)</t>
  </si>
  <si>
    <t>Z48 OTROS CUIDADOS POSTERIORES A LA CIRUGIA (Desc. Diag.:HEMICOLECTOMIA IZQUIERDA)</t>
  </si>
  <si>
    <t>S934 ESGUINCES Y TORCEDURAS DEL TOBILLO (Desc. Diag.:CONCLUIDA  LA  BAJA  RETORNA  A ASU ACTIVIDAD LABORAL.)</t>
  </si>
  <si>
    <t>Z48 OTROS CUIDADOS POSTERIORES A LA CIRUGIA (Desc. Diag.:ICTERICIA OBSTRUCTIVA
ABSCESO DE HERIDA OPERATORIA)</t>
  </si>
  <si>
    <t>T922 SECUELAS DE FRACTURA DE LA MUÃECA Y DE LA MANO (Desc. Diag.:fractura  de la mano izquierda)</t>
  </si>
  <si>
    <t>Z48 OTROS CUIDADOS POSTERIORES A LA CIRUGIA (Desc. Diag.:otros cuidados posteriores a la cirugía por histerectomia total, por miomatosis y masas tumorales.diabetes tipo 2.)</t>
  </si>
  <si>
    <t>T926 SECUELAS DE APLASTAMIENTO Y AMPUTACION TRAUMATICAS DE MIEMBRO SUPERIOR (Desc. Diag.:)</t>
  </si>
  <si>
    <t>Z48 OTROS CUIDADOS POSTERIORES A LA CIRUGIA (Desc. Diag.:PO HIETERECTOMIA ABDOMINAL )</t>
  </si>
  <si>
    <t>T932 SECUELAS DE OTRAS FRACTURAS DE MIEMBRO INFERIOR (Desc. Diag.:)</t>
  </si>
  <si>
    <t>S93 LUXACION, ESGUINCE Y TORCEDURA DE ARTICULACIONES Y LIGAMENTOS DEL TOBILLO Y DEL PIE (Desc. Diag.:esguince de tobillo  izquierdo)</t>
  </si>
  <si>
    <t>T933 SECUELAS DE LUXACION, TORCEDURA Y ESGUINCE DE MIEMBRO INFERIOR (Desc. Diag.:)</t>
  </si>
  <si>
    <t>Z48 OTROS CUIDADOS POSTERIORES A LA CIRUGIA (Desc. Diag.:POS OPERADA MIOMECTOMIA UTERINA)</t>
  </si>
  <si>
    <t>T933 SECUELAS DE LUXACION, TORCEDURA Y ESGUINCE DE MIEMBRO INFERIOR (Desc. Diag.:esg de rodilla int rod izda)</t>
  </si>
  <si>
    <t>Z48 OTROS CUIDADOS POSTERIORES A LA CIRUGIA (Desc. Diag.:posoperatorio cirugia de nariz)</t>
  </si>
  <si>
    <t>T933 SECUELAS DE LUXACION, TORCEDURA Y ESGUINCE DE MIEMBRO INFERIOR (Desc. Diag.:esg de tobillo der)</t>
  </si>
  <si>
    <t>Z48 OTROS CUIDADOS POSTERIORES A LA CIRUGIA (Desc. Diag.:post colecistectomia)</t>
  </si>
  <si>
    <t>T933 SECUELAS DE LUXACION, TORCEDURA Y ESGUINCE DE MIEMBRO INFERIOR (Desc. Diag.:Esg de tobillo izdo
Fx de pilon tibial iozdo)</t>
  </si>
  <si>
    <t>Z48 OTROS CUIDADOS POSTERIORES A LA CIRUGIA (Desc. Diag.:POST OP. DE MIOMECTOMIA)</t>
  </si>
  <si>
    <t>T933 SECUELAS DE LUXACION, TORCEDURA Y ESGUINCE DE MIEMBRO INFERIOR (Desc. Diag.:Esguince dl pie der )</t>
  </si>
  <si>
    <t>Z48 OTROS CUIDADOS POSTERIORES A LA CIRUGIA (Desc. Diag.:POST OPERADA DE HISTERECTOMIA ABDOMINAL POR MIOMATOSIS UTERINA GIGANTE)</t>
  </si>
  <si>
    <t>S934 ESGUINCES Y TORCEDURAS DEL TOBILLO (Desc. Diag.:concluida la  baja  medica     retorna  a asu  actividad    laboral  mientras  realiza  la  fisiosterapia)</t>
  </si>
  <si>
    <t>Z48 OTROS CUIDADOS POSTERIORES A LA CIRUGIA (Desc. Diag.:POST OPERADA MIOMECTOMIA UTERINA)</t>
  </si>
  <si>
    <t>S934 ESGUINCES Y TORCEDURAS DEL TOBILLO (Desc. Diag.:CONCLUIDA LA  BAJA  RETORNA  A SUS A CTIVIDADES LABORALES  CON    FISIOTERAPIA  AMBULATORIA.)</t>
  </si>
  <si>
    <t>Z48 OTROS CUIDADOS POSTERIORES A LA CIRUGIA (Desc. Diag.:Post Operatorio Cirugia Refractiva)</t>
  </si>
  <si>
    <t>T938 SECUELAS DE OTROS TRAUMATISMOS ESPECIFICADOS DE MIEMBRO INFERIOR (Desc. Diag.:FX EXPUESTA DE TOBILLO DERECHO)</t>
  </si>
  <si>
    <t>Z48 OTROS CUIDADOS POSTERIORES A LA CIRUGIA (Desc. Diag.:post. operatorio por exploracion de vias biliares)</t>
  </si>
  <si>
    <t>S934 ESGUINCES Y TORCEDURAS DEL TOBILLO (Desc. Diag.:CONCLUIDA LA  BAJA RETORNA  A A SU ACTIVIDAD  LABORAL)</t>
  </si>
  <si>
    <t>Z48 OTROS CUIDADOS POSTERIORES A LA CIRUGIA (Desc. Diag.:POSTOPERATORIO NARIZ)</t>
  </si>
  <si>
    <t>U07 COVID-19 (Desc. Diag.:COVID)</t>
  </si>
  <si>
    <t>Z48 OTROS CUIDADOS POSTERIORES A LA CIRUGIA (Desc. Diag.:POSTQUIRUGICO TORSION TESTICULAR )</t>
  </si>
  <si>
    <t>U07 COVID-19 (Desc. Diag.:COVID-19 Y TUMOR ABDOMINAL)</t>
  </si>
  <si>
    <t>Z48 OTROS CUIDADOS POSTERIORES A LA CIRUGIA (Desc. Diag.:PUERPERIO MEDIATO )</t>
  </si>
  <si>
    <t>u071 COVID-19, VIRUS IDENTIFICADO (Desc. Diag.: + GASTRITIS MEDICAMENTOSA )</t>
  </si>
  <si>
    <t>Z48 OTROS CUIDADOS POSTERIORES A LA CIRUGIA (Desc. Diag.:SEPTOECOLIOSIS + QUISTE DE SENO MAXILAR BILATERAL POST OPERATORIO SEPTOPLASTIA + CIRUGIA ENDOSCOPICA FUNCIONAL)</t>
  </si>
  <si>
    <t>S925 FRACTURA DE LOS HUESOS DE OTRO(S) DEDO(S) DEL PIE (Desc. Diag.:FX F1 5TO ORTEJO PIE IZQUIERDO)</t>
  </si>
  <si>
    <t>S934 ESGUINCES Y TORCEDURAS DEL TOBILLO (Desc. Diag.:esguince de tobill o izq , solicito rx )</t>
  </si>
  <si>
    <t>S93 LUXACION, ESGUINCE Y TORCEDURA DE ARTICULACIONES Y LIGAMENTOS DEL TOBILLO Y DEL PIE (Desc. Diag.:1- ESGUINCE TOBILLO IZQUIERDO GRADO I 2- DISTENDION LIGAMENTARIA TOBILLO IZQUIERDO BAJA MEDICA POR TRAUMATOLOGIA ,RIESGO LABORAL: ACCIDENTE DE TRABAJO )</t>
  </si>
  <si>
    <t>Z488 OTROS CUIDADOS ESPECIFICADOS POSTERIORES A LA CIRUGIA (Desc. Diag.:CONTROL CURACION )</t>
  </si>
  <si>
    <t>u071 COVID-19, VIRUS IDENTIFICADO (Desc. Diag.:BRONQUITIS AGUDA )</t>
  </si>
  <si>
    <t>Z488 OTROS CUIDADOS ESPECIFICADOS POSTERIORES A LA CIRUGIA (Desc. Diag.:INFECCIÓN DE SITIO QUIRÚRGICO)</t>
  </si>
  <si>
    <t>u071 COVID-19, VIRUS IDENTIFICADO (Desc. Diag.:BRONQUITIS AGUDA)</t>
  </si>
  <si>
    <t>Z488 OTROS CUIDADOS ESPECIFICADOS POSTERIORES A LA CIRUGIA (Desc. Diag.:Post Operatorio Inmediato Cirugia Refractiva Ambos Ojos)</t>
  </si>
  <si>
    <t>u071 COVID-19, VIRUS IDENTIFICADO (Desc. Diag.:covid - 19 )</t>
  </si>
  <si>
    <t>S934 ESGUINCES Y TORCEDURAS DEL TOBILLO (Desc. Diag.:esguince de tobillo deecho en tratamiento)</t>
  </si>
  <si>
    <t>u071 COVID-19, VIRUS IDENTIFICADO (Desc. Diag.:covid .19)</t>
  </si>
  <si>
    <t>Z489 CUIDADO POSTERIOR A LA CIRUGIA, NO ESPECIFICADO (Desc. Diag.:Apendicetomía )</t>
  </si>
  <si>
    <t>u071 COVID-19, VIRUS IDENTIFICADO (Desc. Diag.:COVID 19 )</t>
  </si>
  <si>
    <t>Z489 CUIDADO POSTERIOR A LA CIRUGIA, NO ESPECIFICADO (Desc. Diag.:CONTROL POST-HISTERECTOMIA ABDOMINAL)</t>
  </si>
  <si>
    <t>S929 FRACTURA DEL PIE, NO ESPECIFICADA (Desc. Diag.:Fx de metatarsianos)</t>
  </si>
  <si>
    <t>Z489 CUIDADO POSTERIOR A LA CIRUGIA, NO ESPECIFICADO (Desc. Diag.:CONTROL POST-QX)</t>
  </si>
  <si>
    <t>u071 COVID-19, VIRUS IDENTIFICADO (Desc. Diag.:covid- 19)</t>
  </si>
  <si>
    <t>Z489 CUIDADO POSTERIOR A LA CIRUGIA, NO ESPECIFICADO (Desc. Diag.:CUIDADO POSTERIOR A LA CIRUGIA VARICOCELE IZQ )</t>
  </si>
  <si>
    <t>S934 ESGUINCES Y TORCEDURAS DEL TOBILLO (Desc. Diag.:DESGARRO MUSCULAR DE  TIBIAL ANTERIOR Y SOLEO )</t>
  </si>
  <si>
    <t>Z489 CUIDADO POSTERIOR A LA CIRUGIA, NO ESPECIFICADO (Desc. Diag.:FISTULA ANAL ,OPERADA)</t>
  </si>
  <si>
    <t>u071 COVID-19, VIRUS IDENTIFICADO (Desc. Diag.:SINDROME VIRAL )</t>
  </si>
  <si>
    <t>Z489 CUIDADO POSTERIOR A LA CIRUGIA, NO ESPECIFICADO (Desc. Diag.:FISTULA ANL OPERADO)</t>
  </si>
  <si>
    <t>u072 COVID-19, VIRUS NO IDENTIFICADO (Desc. Diag.:)</t>
  </si>
  <si>
    <t>Z489 CUIDADO POSTERIOR A LA CIRUGIA, NO ESPECIFICADO (Desc. Diag.:HEMORROIDES )</t>
  </si>
  <si>
    <t>U5151 EXODONCIA COMPLEJA (Desc. Diag.:)</t>
  </si>
  <si>
    <t>S934 ESGUINCES Y TORCEDURAS DEL TOBILLO (Desc. Diag.:esguince de tobillo dercho grado II mas esguince de medio medio pie derecho)</t>
  </si>
  <si>
    <t>U5151 EXODONCIA COMPLEJA (Desc. Diag.:absceso sin fistula)</t>
  </si>
  <si>
    <t>Z489 CUIDADO POSTERIOR A LA CIRUGIA, NO ESPECIFICADO (Desc. Diag.:infeccion de herida)</t>
  </si>
  <si>
    <t>S934 ESGUINCES Y TORCEDURAS DEL TOBILLO (Desc. Diag.:diastasis tibio´peronjea derecha)</t>
  </si>
  <si>
    <t>Z489 CUIDADO POSTERIOR A LA CIRUGIA, NO ESPECIFICADO (Desc. Diag.:MIOMATOSIS UTERINA CON METRORRAGIA Y ANEMIA (HISTERECTOMIA TOTAL MAS ANEXO DERECHO))</t>
  </si>
  <si>
    <t>U5151 EXODONCIA COMPLEJA (Desc. Diag.:diente en mala pocision impactado)</t>
  </si>
  <si>
    <t>Z489 CUIDADO POSTERIOR A LA CIRUGIA, NO ESPECIFICADO (Desc. Diag.:operado qsc)</t>
  </si>
  <si>
    <t>U5151 EXODONCIA COMPLEJA (Desc. Diag.:DIENTES EN FORMA DE CLAVIJA en mala pocision)</t>
  </si>
  <si>
    <t>Z489 CUIDADO POSTERIOR A LA CIRUGIA, NO ESPECIFICADO (Desc. Diag.:POSQUIRUIRGICO DE HERNIOPLASTIA)</t>
  </si>
  <si>
    <t>U5151 EXODONCIA COMPLEJA (Desc. Diag.:dientes en mal pocision )</t>
  </si>
  <si>
    <t>Z489 CUIDADO POSTERIOR A LA CIRUGIA, NO ESPECIFICADO (Desc. Diag.:POSQUIRURGICO DE COLECISTECOMIA CONVENCIONAL CON EXPLORACIÓN DE VÍA BILIAR)</t>
  </si>
  <si>
    <t>U5151 EXODONCIA COMPLEJA (Desc. Diag.:disto angulado)</t>
  </si>
  <si>
    <t>Z489 CUIDADO POSTERIOR A LA CIRUGIA, NO ESPECIFICADO (Desc. Diag.:post operatorio de lobectomia inferior derecha por videotoracoscopia)</t>
  </si>
  <si>
    <t>U5151 EXODONCIA COMPLEJA (Desc. Diag.:EXODONCIA COMPLEJA)</t>
  </si>
  <si>
    <t>Z489 CUIDADO POSTERIOR A LA CIRUGIA, NO ESPECIFICADO (Desc. Diag.:Post quirúrgico de HEMORROIDECTOMIA )</t>
  </si>
  <si>
    <t>U5151 EXODONCIA COMPLEJA (Desc. Diag.:MULTIPLES RESTOS RADICULARES)</t>
  </si>
  <si>
    <t>Z489 CUIDADO POSTERIOR A LA CIRUGIA, NO ESPECIFICADO (Desc. Diag.:POST-HISTERECTOMÍA ABDOMINAL TOTAL+SALPINGECTOMÍA BILATERAL POR HIPERPLASIA ENDOMETRIAL, SMA, POLIPOSIS A REPETICIÓN Y MIOMATOSIS UTERINA)</t>
  </si>
  <si>
    <t>U5151 EXODONCIA COMPLEJA (Desc. Diag.:necrosis dental pieza totalmente fracturada con quiste apical)</t>
  </si>
  <si>
    <t>Z489 CUIDADO POSTERIOR A LA CIRUGIA, NO ESPECIFICADO (Desc. Diag.:QSC OPERADAO)</t>
  </si>
  <si>
    <t>S934 ESGUINCES Y TORCEDURAS DEL TOBILLO (Desc. Diag.:ENTORSIS DE TOBILLO )</t>
  </si>
  <si>
    <t>Z489 CUIDADO POSTERIOR A LA CIRUGIA, NO ESPECIFICADO (Desc. Diag.:QSC)</t>
  </si>
  <si>
    <t>U5151 EXODONCIA COMPLEJA (Desc. Diag.:necrosis pulpar con absceso y fistula)</t>
  </si>
  <si>
    <t>Z489 CUIDADO POSTERIOR A LA CIRUGIA, NO ESPECIFICADO (Desc. Diag.:TIROIDECTOMIA DEL LOBULO DERECHO)</t>
  </si>
  <si>
    <t>U5151 EXODONCIA COMPLEJA (Desc. Diag.:necrosis pulpar)</t>
  </si>
  <si>
    <t>S934 ESGUINCES Y TORCEDURAS DEL TOBILLO (Desc. Diag.:esguince de tobillo derecho grado 2 )</t>
  </si>
  <si>
    <t>U5151 EXODONCIA COMPLEJA (Desc. Diag.:pieza dental impactado con absceso periodontal)</t>
  </si>
  <si>
    <t>Z540 CONVALECENCIA CONSECUTIVA A CIRUGIA (Desc. Diag.:control post cirugia)</t>
  </si>
  <si>
    <t>U5151 EXODONCIA COMPLEJA (Desc. Diag.:pieza dentaria con pulpa dentaria expuesta )</t>
  </si>
  <si>
    <t>S93 LUXACION, ESGUINCE Y TORCEDURA DE ARTICULACIONES Y LIGAMENTOS DEL TOBILLO Y DEL PIE (Desc. Diag.:esguince de tobillo derecho esguince de pie derecho)</t>
  </si>
  <si>
    <t>U5151 EXODONCIA COMPLEJA (Desc. Diag.:pieza dentaria con reabsorcion gingival y osea con movilidad dentaria)</t>
  </si>
  <si>
    <t>Z540 CONVALECENCIA CONSECUTIVA A CIRUGIA (Desc. Diag.:convalescensia por histerectomia total)</t>
  </si>
  <si>
    <t>U5151 EXODONCIA COMPLEJA (Desc. Diag.:pieza dentaria en mal pocision y con pulpitis)</t>
  </si>
  <si>
    <t>Z540 CONVALECENCIA CONSECUTIVA A CIRUGIA (Desc. Diag.:operado de pterigion Oi  )</t>
  </si>
  <si>
    <t>U5151 EXODONCIA COMPLEJA (Desc. Diag.:pieza dentaria en malo pocision)</t>
  </si>
  <si>
    <t>S934 ESGUINCES Y TORCEDURAS DEL TOBILLO (Desc. Diag.:ESGUINCE DE TOBILLO DERECHO GRADO II)</t>
  </si>
  <si>
    <t>U5151 EXODONCIA COMPLEJA (Desc. Diag.:pieza en mal pocision)</t>
  </si>
  <si>
    <t>Z540 CONVALECENCIA CONSECUTIVA A CIRUGIA (Desc. Diag.:POST-OPERATORIO DE HERNIOPLASTIA)</t>
  </si>
  <si>
    <t>Z98 OTROS ESTADOS POSTQUIRURGICOS (Desc. Diag.:seroma e infeccion de herida quirurgica)</t>
  </si>
  <si>
    <t>Z540 CONVALECENCIA CONSECUTIVA A CIRUGIA (Desc. Diag.:RUPTURA DEL TENDON DE AQUILES)</t>
  </si>
  <si>
    <t>Z981 ESTADO DE ARTRODESIS (Desc. Diag.:Fractura aplastamiento D12 artrodesado)</t>
  </si>
  <si>
    <t>S925 FRACTURA DE LOS HUESOS DE OTRO(S) DEDO(S) DEL PIE (Desc. Diag.:Fx del 5to mtt pie izdo)</t>
  </si>
  <si>
    <t>Z959 PRESENCIA DE INJERTOS E IMPLANTES CARDIOVASCULARES NO ESPECIFICADOS (Desc. Diag.:)</t>
  </si>
  <si>
    <t>Z544 CONVALECENCIA CONSECUTIVA A TRATAMIENTO DE FRACTURA (Desc. Diag.:CONTROL POST-OPERATORIO DE OSTEOSINTESIS DE FRACTURA DE TIBIA Y PERONÃ IZQUIERDO)</t>
  </si>
  <si>
    <t>Z961 PRESENCIA DE LENTES INTRAOCULARES (Desc. Diag.:PO, Limpieza de masas y LIO)</t>
  </si>
  <si>
    <t>Z544 CONVALECENCIA CONSECUTIVA A TRATAMIENTO DE FRACTURA (Desc. Diag.:FRACTURA DE LA DIAFISIS DE LA TIBIA IZQUIERDA)</t>
  </si>
  <si>
    <t>S93 LUXACION, ESGUINCE Y TORCEDURA DE ARTICULACIONES Y LIGAMENTOS DEL TOBILLO Y DEL PIE (Desc. Diag.:distasis tibioperoneo tobillo derecho)</t>
  </si>
  <si>
    <t>Z544 CONVALECENCIA CONSECUTIVA A TRATAMIENTO DE FRACTURA (Desc. Diag.:PACIENTE PORTADOR DE TUTORES EXTERNOS EN PIERNA IZQUIERDA)</t>
  </si>
  <si>
    <t>Z98 OTROS ESTADOS POSTQUIRURGICOS (Desc. Diag.:CONTROL POST QUIRURGICO DE COLPOPERINOPLASTIA ANTERIOR Y POSTERIOR )</t>
  </si>
  <si>
    <t>Z544 CONVALECENCIA CONSECUTIVA A TRATAMIENTO DE FRACTURA (Desc. Diag.:POST OPERATORIO OSTEOSINTESIS DE TIBIA Y PERONE IZQUIERDO)</t>
  </si>
  <si>
    <t>Z98 OTROS ESTADOS POSTQUIRURGICOS (Desc. Diag.:PO COLECISTECTOMIA CONVENCIONAL)</t>
  </si>
  <si>
    <t>S93 LUXACION, ESGUINCE Y TORCEDURA DE ARTICULACIONES Y LIGAMENTOS DEL TOBILLO Y DEL PIE (Desc. Diag.:ESGUINCE DE TOBILLO DERECHO GRADO 1
DISTENSIÓN LIGAMENTARIA TOBILLO DERECHO
BAJA MEDICA POR LA ESPECIALIDAD DE TRAUMATOLOGIA, BAJO INFORME MEDICO
RIESGO LABORAL: ENFERMEDAD COMÚN. 
)</t>
  </si>
  <si>
    <t>S93 LUXACION, ESGUINCE Y TORCEDURA DE ARTICULACIONES Y LIGAMENTOS DEL TOBILLO Y DEL PIE (Desc. Diag.:esg de tobillo der )</t>
  </si>
  <si>
    <t>Z719 CONSULTA, NO ESPECIFICADA (Desc. Diag.:[[fractura de maleolo peroneo no desplazada en tratamiento conservador tobillo izquierdo])</t>
  </si>
  <si>
    <t>S934 ESGUINCES Y TORCEDURAS DEL TOBILLO (Desc. Diag.:ENTORSIS DE TOBILLO
)</t>
  </si>
  <si>
    <t>Z719 CONSULTA, NO ESPECIFICADA (Desc. Diag.:[condrosarcoma periosteal tobillo izquierdo, operado. muñon de amputacion pierna izquierda. fractura de radio izquierdo operado)</t>
  </si>
  <si>
    <t>V23 MOTOCICLISTA LESIONADO POR COLISION CON AUTOMOVIL, CAMIONETA O FURGONETA (Desc. Diag.:POLICONTUSION)</t>
  </si>
  <si>
    <t>Z719 CONSULTA, NO ESPECIFICADA (Desc. Diag.:[DC RUPTURA LCP. IZQUIERDA DC LESION MENISCO INTERNO RODILLA IZQUIERDA. ]])</t>
  </si>
  <si>
    <t>V231 MOTOCICLISTA LESIONADO POR COLISION CON AUTOMOVIL, CAMIONETA O FURGONETA, PASAJERO LESIONADO EN ACCIDENTE NO DE TRANSITO (Desc. Diag.:)</t>
  </si>
  <si>
    <t>Z719 CONSULTA, NO ESPECIFICADA (Desc. Diag.:[diastasis tibio peronea derecha, operado)</t>
  </si>
  <si>
    <t>V234 MOTOCICLISTA LESIONADO POR COLISION CON AUTOMOVIL, CAMIONETA O FURGONETA, CONDUCTOR LESIONADO EN ACCIDENTE DE TRANSITO (Desc. Diag.: POST QUIRURGICO OSTEOSINTESIS DE TIBIA Y PERONE IZQ)</t>
  </si>
  <si>
    <t>Z719 CONSULTA, NO ESPECIFICADA (Desc. Diag.:[FRACTURA 5TO METACARPIANO DERECHO ])</t>
  </si>
  <si>
    <t>S934 ESGUINCES Y TORCEDURAS DEL TOBILLO (Desc. Diag.:ENTORSIS DE TOBILLO)</t>
  </si>
  <si>
    <t>Z719 CONSULTA, NO ESPECIFICADA (Desc. Diag.:[fractura de maleolo peroneo no desplazada en tratamiento conservador tobillo izquierdo])</t>
  </si>
  <si>
    <t>S93 LUXACION, ESGUINCE Y TORCEDURA DE ARTICULACIONES Y LIGAMENTOS DEL TOBILLO Y DEL PIE (Desc. Diag.:Esg de tobillo der)</t>
  </si>
  <si>
    <t>Z719 CONSULTA, NO ESPECIFICADA (Desc. Diag.:[osteocindritis condilo femoral lateral rodilla izquierda ])</t>
  </si>
  <si>
    <t>V239 MOTOCICLISTA LESIONADO POR COLISION CON AUTOMOVIL, CAMIONETA O FURGONETA, MOTOCICLISTA NO ESPECIFICADO, LESIONADO EN ACCIDENTE DE TRANSITO (Desc. Diag.:)</t>
  </si>
  <si>
    <t>Z719 CONSULTA, NO ESPECIFICADA (Desc. Diag.:[osteocondritis condilo femoral externo, RODILLA IZQUIERDA.)</t>
  </si>
  <si>
    <t>V28 MOTOCICLISTA LESIONADO EN ACCIDENTE DE TRANSPORTE SIN COLISION (Desc. Diag.:)</t>
  </si>
  <si>
    <t>Z719 CONSULTA, NO ESPECIFICADA (Desc. Diag.:[RUPTURA DE MUSCULOS CUADRICIPITALES, BILATERAL )</t>
  </si>
  <si>
    <t>S934 ESGUINCES Y TORCEDURAS DEL TOBILLO (Desc. Diag.:esaguince de tobillo derecho grado II)</t>
  </si>
  <si>
    <t>Z719 CONSULTA, NO ESPECIFICADA (Desc. Diag.:ARTROFIBROSIS  POST QUIRURGICA HOMBRO IZQUIERDO. )</t>
  </si>
  <si>
    <t>V294 CONDUCTOR DE MOTOCICLETA LESIONADO POR COLISION CON OTROS VEHICULOS DE MOTOR, Y CON LOS NO ESPECIFICADOS, EN ACCIDENTE DE TRANSITO (Desc. Diag.:S-801 CONTUSION DE OTRAS PARTES Y NO ESPECIFICADAS DE LA PIERNA )</t>
  </si>
  <si>
    <t>Z719 CONSULTA, NO ESPECIFICADA (Desc. Diag.:condrosarcoma periosteal tobillo izquierdo, operado. 
muñon de amputacion pierna izquierda. 
fractura de radio izquierdo operado)</t>
  </si>
  <si>
    <t>V299 MOTOCICLISTA [CUALQUIERA] LESIONADO EN ACCIDENTE DE TRANSITO NO ESPECIFICADO (Desc. Diag.:control  secundario a limpieza quirÃºrgica de rodilla derecha )</t>
  </si>
  <si>
    <t>Z719 CONSULTA, NO ESPECIFICADA (Desc. Diag.:CONDROSARCOMA TOBILLO IZQUIERDO
FRACTURA RADIO DISTAL IZQUIERDO )</t>
  </si>
  <si>
    <t>V299 MOTOCICLISTA [CUALQUIERA] LESIONADO EN ACCIDENTE DE TRANSITO NO ESPECIFICADO (Desc. Diag.:CONTROL MEDICO  SECUNDARIO A LIMPIEZA QUIRURGICA)</t>
  </si>
  <si>
    <t>Z719 CONSULTA, NO ESPECIFICADA (Desc. Diag.:CONTUSION SACRO ILIACA. 
TENDINOPATIA GLUTEA IZQUIERDA POST TRAUMATICA. )</t>
  </si>
  <si>
    <t>V299 MOTOCICLISTA [CUALQUIERA] LESIONADO EN ACCIDENTE DE TRANSITO NO ESPECIFICADO (Desc. Diag.:LIMPIEZA QUIRÃRGICA  RODILLA DERECHA )</t>
  </si>
  <si>
    <t>Z719 CONSULTA, NO ESPECIFICADA (Desc. Diag.:DC lesion menisco externo izquierdo. )</t>
  </si>
  <si>
    <t>V299 MOTOCICLISTA [CUALQUIERA] LESIONADO EN ACCIDENTE DE TRANSITO NO ESPECIFICADO (Desc. Diag.:POSQUIRURGICO POR INFECCIÃN DE RODILLA DERECHA)</t>
  </si>
  <si>
    <t>Z719 CONSULTA, NO ESPECIFICADA (Desc. Diag.:DESGARRRO FASCICULAR EN TERCIO MEDIO DE MUSCULO RECTO ANTERIOR DE MUSLO DERECHO )</t>
  </si>
  <si>
    <t>V299 MOTOCICLISTA [CUALQUIERA] LESIONADO EN ACCIDENTE DE TRANSITO NO ESPECIFICADO (Desc. Diag.:posquirurgico por infeccion de rodilla derecha)</t>
  </si>
  <si>
    <t>Z719 CONSULTA, NO ESPECIFICADA (Desc. Diag.:DESGARRRO FASCICULAR EN TERCIO MEDIO DE MUSCULO RECTO ANTERIOR DE MUSLO DERECHO	)</t>
  </si>
  <si>
    <t>V299 MOTOCICLISTA [CUALQUIERA] LESIONADO EN ACCIDENTE DE TRANSITO NO ESPECIFICADO (Desc. Diag.:Z48 - OTROS CUIDADOS POSTERIORES A LA CIRUGIA - POSQUIRURGICO POR INFECCION DE RODILLA DERECHA)</t>
  </si>
  <si>
    <t>Z719 CONSULTA, NO ESPECIFICADA (Desc. Diag.:ESGUINCE 2DO GRADO TOBILLO IZQUIERDO. )</t>
  </si>
  <si>
    <t>V87 ACCIDENTE DE TRANSITO DE TIPO ESPECIFICADO, PERO DONDE SE DESCONOCE EL MODO DE TRANSPORTE DE LA VICTIMA (Desc. Diag.:TEC LEVE)</t>
  </si>
  <si>
    <t>Z719 CONSULTA, NO ESPECIFICADA (Desc. Diag.:ESGUINCE TOBILLO DER 2DO GRADO. )</t>
  </si>
  <si>
    <t>V99 ACCIDENTE DE TRANSPORTE NO ESPECIFICADO (Desc. Diag.:POLICONTUSO SINDROME CONFUSIONAL )</t>
  </si>
  <si>
    <t>Z719 CONSULTA, NO ESPECIFICADA (Desc. Diag.:espolon calcaneo derecho. 
tendinitis aquiliana izquierda. )</t>
  </si>
  <si>
    <t>V99 ACCIDENTE DE TRANSPORTE NO ESPECIFICADO (Desc. Diag.:TEC -  DORSOLUMBALGIA)</t>
  </si>
  <si>
    <t>S934 ESGUINCES Y TORCEDURAS DEL TOBILLO (Desc. Diag.:Esguince de tobillo izquierdo )</t>
  </si>
  <si>
    <t>V99 ACCIDENTE DE TRANSPORTE NO ESPECIFICADO (Desc. Diag.:TRAUMA TORÁCICO, FRACTURA  COSTAL, TRAUMA ABDOMINAL CERRADO, TRAUMA HEPÁTICO)</t>
  </si>
  <si>
    <t>Z719 CONSULTA, NO ESPECIFICADA (Desc. Diag.:fractura calcaneo derecho)</t>
  </si>
  <si>
    <t>W194 CAIDA NO ESPECIFICADA, EN CALLES Y CARRETERAS (Desc. Diag.:)</t>
  </si>
  <si>
    <t>Z719 CONSULTA, NO ESPECIFICADA (Desc. Diag.:fractura de calcaneo derecho. )</t>
  </si>
  <si>
    <t>W459 CUERPO EXTRAÃO QUE PENETRA A TRAVES DE LA PIEL: LUGAR NO ESPECIFICADO (Desc. Diag.:cuerpo extraÃ±o pie izquierdo)</t>
  </si>
  <si>
    <t>Z719 CONSULTA, NO ESPECIFICADA (Desc. Diag.:fractura de humero izquierdo. 
dc capsulitis adhesiva. , hombro izquierdo. )</t>
  </si>
  <si>
    <t>W459 CUERPO EXTRAÃO QUE PENETRA A TRAVES DE LA PIEL: LUGAR NO ESPECIFICADO (Desc. Diag.:herida penetrante cuerpo extraÃ±o en pie izquierdo)</t>
  </si>
  <si>
    <t>Z719 CONSULTA, NO ESPECIFICADA (Desc. Diag.:FRACTURA DE ROTULA IZQUIERDA)</t>
  </si>
  <si>
    <t>W54 MORDEDURA O ATAQUE DE PERRO (Desc. Diag.:Herida infectada por mordedura de perro)</t>
  </si>
  <si>
    <t>Z719 CONSULTA, NO ESPECIFICADA (Desc. Diag.:FRACTURA DE TERCIO DISTAL DE CLAVICULA DER , OPERADA. ]])</t>
  </si>
  <si>
    <t>W544 MORDEDURA O ATAQUE DE PERRO, EN CALLES Y CARRETERAS (Desc. Diag.:)</t>
  </si>
  <si>
    <t>Z719 CONSULTA, NO ESPECIFICADA (Desc. Diag.:fractura humero izquierdo-
ruptura manguito rotaor izquierdo operada
rigidez de hombro izquierdo. )</t>
  </si>
  <si>
    <t>W546 MORDEDURA O ATAQUE DE PERRO, EN AREA INDUSTRIAL Y DE LA CONSTRUCCION (Desc. Diag.:)</t>
  </si>
  <si>
    <t>Z719 CONSULTA, NO ESPECIFICADA (Desc. Diag.:FRACTURA PLATILLO TIBIAL RODILLA IZQUIERDA. PROTRUSION DE TORNILLO, ])</t>
  </si>
  <si>
    <t>W59 MORDEDURA O APLASTAMIENTO POR OTROS REPTILES (Desc. Diag.:)</t>
  </si>
  <si>
    <t>Z719 CONSULTA, NO ESPECIFICADA (Desc. Diag.:HERIDA CONTUSA RODILLA DERECHA)</t>
  </si>
  <si>
    <t>W85 EXPOSICION A LINEAS DE TRANSMISION ELECTRICA (Desc. Diag.:QUEMADURA DE 3ER GRADO)</t>
  </si>
  <si>
    <t>Z719 CONSULTA, NO ESPECIFICADA (Desc. Diag.:LESION MENISCO INTERNO RODILLA DERECHA, LESION GRADO II LCM, RODILLA DERECHA )</t>
  </si>
  <si>
    <t>W85 EXPOSICION A LINEAS DE TRANSMISION ELECTRICA (Desc. Diag.:QUEMADURA ELECTRICA)</t>
  </si>
  <si>
    <t>Z719 CONSULTA, NO ESPECIFICADA (Desc. Diag.:LUXACION, ESGUINCE Y TORCEDURA DE ARTICULACIONES Y LIGAMENTOS DEL TOBILLO Y DEL PIE )</t>
  </si>
  <si>
    <t>X20 CONTACTO TRAUMATICO CON SERPIENTES Y LAGARTOS VENENOSOS (Desc. Diag.:X20 - CONTACTO TRAUMATICO CON SERPIENTES Y LAGARTOS VENENOSOS)</t>
  </si>
  <si>
    <t>Z719 CONSULTA, NO ESPECIFICADA (Desc. Diag.:osteocindritis condilo femoral lateral rodilla izquierda ]])</t>
  </si>
  <si>
    <t>X21 CONTACTO TRAUMATICO CON ARAÑAS VENENOSAS (Desc. Diag.:PICADURA DE ARAÑA)</t>
  </si>
  <si>
    <t>Z719 CONSULTA, NO ESPECIFICADA (Desc. Diag.:osteocondritis condilo femoral externo)</t>
  </si>
  <si>
    <t>S934 ESGUINCES Y TORCEDURAS DEL TOBILLO (Desc. Diag.:esdg de tobillo der )</t>
  </si>
  <si>
    <t>Z719 CONSULTA, NO ESPECIFICADA (Desc. Diag.:OSTEOCONDRITIS CONDILO FEMORAL LATERAL IZQUIERDO. )</t>
  </si>
  <si>
    <t>Y846 CATETERIZACION URINARIA (Desc. Diag.:CATETER DOBLE J)</t>
  </si>
  <si>
    <t>Z719 CONSULTA, NO ESPECIFICADA (Desc. Diag.:pulgar derecho en gatillo , operada. )</t>
  </si>
  <si>
    <t>Z000 EXAMEN MEDICO GENERAL (Desc. Diag.:)</t>
  </si>
  <si>
    <t>Z719 CONSULTA, NO ESPECIFICADA (Desc. Diag.:RUPTURA CUADRICIPITAL BILATERAL)</t>
  </si>
  <si>
    <t>Z010 EXAMEN DE OJOS Y DE LA VISION (Desc. Diag.:EN ESTUDIO----------DILATADO  IMAGEN COMPATIBLE CON DR DE OI)</t>
  </si>
  <si>
    <t>Z719 CONSULTA, NO ESPECIFICADA (Desc. Diag.:RUPTURA DE MUSCULOS CUADRICIPITALES)</t>
  </si>
  <si>
    <t>Z010 EXAMEN DE OJOS Y DE LA VISION (Desc. Diag.:POST OPERATORIO EVOLUCIÓN NORMAL )</t>
  </si>
  <si>
    <t>Z719 CONSULTA, NO ESPECIFICADA (Desc. Diag.:SIDROME DE DOLOR REGIONAL COMPLEJO)</t>
  </si>
  <si>
    <t>S934 ESGUINCES Y TORCEDURAS DEL TOBILLO (Desc. Diag.:eSG DE TOBILLO  DER )</t>
  </si>
  <si>
    <t>Z719 CONSULTA, NO ESPECIFICADA (Desc. Diag.:sind de compresion cubital en el codo derecho. operada. )</t>
  </si>
  <si>
    <t>Z014 EXAMEN GINECOLOGICO (GENERAL) (DE RUTINA) (Desc. Diag.:control  post laparotomia , por miomectomia)</t>
  </si>
  <si>
    <t>S934 ESGUINCES Y TORCEDURAS DEL TOBILLO (Desc. Diag.:Esguince de tobillo Izquierdo Grado II - III)</t>
  </si>
  <si>
    <t>Z014 EXAMEN GINECOLOGICO (GENERAL) (DE RUTINA) (Desc. Diag.:CONTROL POST MIOMECTOMIA )</t>
  </si>
  <si>
    <t>Z719 CONSULTA, NO ESPECIFICADA (Desc. Diag.:SINDROME DE GASTROCNEMIOS CORTOS.OPERADO, BILATERAL)</t>
  </si>
  <si>
    <t>Z027 EXTENSION DE CERTIFICADO MEDICO (Desc. Diag.:)</t>
  </si>
  <si>
    <t>Z719 CONSULTA, NO ESPECIFICADA (Desc. Diag.:SINDROME DOLOROSO REGIONAL COMPLEJO TOBILLO DERECHO )</t>
  </si>
  <si>
    <t>Z029 EXAMEN PARA FINES ADMINISTRATIVOS, NO ESPECIFICADO (Desc. Diag.:reularizacion baja post natal)</t>
  </si>
  <si>
    <t>Z719 CONSULTA, NO ESPECIFICADA (Desc. Diag.:SINDROME DOLOROSO REGIONAL COMPLEJO TOBILLO Y PIE DERECHO. )</t>
  </si>
  <si>
    <t>Z030 OBSERVACION POR SOSPECHA DE TUBERCULOSIS (Desc. Diag.:)</t>
  </si>
  <si>
    <t>Z719 CONSULTA, NO ESPECIFICADA (Desc. Diag.:SINDROME DOLOROSO REGIONAL COMPLEJO, MIEMBRO INFERIOR DERECHO.)</t>
  </si>
  <si>
    <t>Z030 OBSERVACION POR SOSPECHA DE TUBERCULOSIS (Desc. Diag.:TB EN ESTUDIO EN ABSCESO CON DRENAJE.)</t>
  </si>
  <si>
    <t>S929 FRACTURA DEL PIE, NO ESPECIFICADA (Desc. Diag.:Fx del cuboides pie izdi)</t>
  </si>
  <si>
    <t>Z088 EXAMEN DE SEGUIMIENTO CONSECUTIVO A OTRO TRATAMIENTO POR TUMOR MALIGNO (Desc. Diag.:METASTASIS CEREBRAL  DE UN TU TESTICULAR)</t>
  </si>
  <si>
    <t>Z719 CONSULTA, NO ESPECIFICADA (Desc. Diag.:sinovitis muñeca derecha
DC LESION FIBRO CARTILAGO TRIANGULAR, MUÑECA DERECHA )</t>
  </si>
  <si>
    <t>S925 FRACTURA DE LOS HUESOS DE OTRO(S) DEDO(S) DEL PIE (Desc. Diag.:Fxdel 5to mtt del pie izdo)</t>
  </si>
  <si>
    <t>Z719 CONSULTA, NO ESPECIFICADA (Desc. Diag.:SUBLUXACION ACROMIOCLAVICULAR DERECHA)</t>
  </si>
  <si>
    <t>Z090 EXAMEN DE SEGUIMIENTO CONSECUTIVO A CIRUGIA POR OTRAS AFECCIONES (Desc. Diag.:8 DIAS POST COLECISTECTOMIA LAPAROSCOPICA)</t>
  </si>
  <si>
    <t>Z719 CONSULTA, NO ESPECIFICADA (Desc. Diag.:TENDINITIS AQUILIANA CRONICA, , ENF DE HAGLUNG DERECHO , TOBILLO DERECHO)</t>
  </si>
  <si>
    <t>Z090 EXAMEN DE SEGUIMIENTO CONSECUTIVO A CIRUGIA POR OTRAS AFECCIONES (Desc. Diag.:COLECISTITIS CRÃNICA RESUELTA POR LAPAROSCOPIA)</t>
  </si>
  <si>
    <t>Z719 CONSULTA, NO ESPECIFICADA (Desc. Diag.:TENOSINOVITIS PERONEOS Y  DISTENSION LIG PERONEO ASTRAGALINO ANTERIOR GRADO II)</t>
  </si>
  <si>
    <t>Z090 EXAMEN DE SEGUIMIENTO CONSECUTIVO A CIRUGIA POR OTRAS AFECCIONES (Desc. Diag.:DERRAME PLEURAL RESIDUAL????)</t>
  </si>
  <si>
    <t>Z719 CONSULTA, NO ESPECIFICADA (Desc. Diag.:TUMOR TOBILLO IZQUIERDO)</t>
  </si>
  <si>
    <t>Z090 EXAMEN DE SEGUIMIENTO CONSECUTIVO A CIRUGIA POR OTRAS AFECCIONES (Desc. Diag.:FISTULA PERIANAL)</t>
  </si>
  <si>
    <t>Z719 CONSULTA, NO ESPECIFICADA (Desc. Diag.:UÑA ENCARNADA , OPERADA. )</t>
  </si>
  <si>
    <t>Z090 EXAMEN DE SEGUIMIENTO CONSECUTIVO A CIRUGIA POR OTRAS AFECCIONES (Desc. Diag.:HEMORROIDECTOMIA)</t>
  </si>
  <si>
    <t>Z853 HISTORIA PERSONAL DE TUMOR MALIGNO DE MAMA (Desc. Diag.:REFIERE QUE SE REALIZO HACE UNA SEMANA LA CIRUGIA RECONSTRUCTIVA DE MAMA DERECHA EXTRAINSTITUCIONALMENTE YA QUE ESTE TIPO DE CIRUGIA NO SE RELAIZA EN LA C.P.S., POR ANTECEDENTE DE POSTMASTECTOMIA SUBCUTANEA DERECHA POR CANCER DE MAMA DERECHA LUMINAL A EL 2022 + GANGLIO CENTINELA. REALIZO RT ADYUVANTE Y QT ADYUVANTE. AHORA CON TAMOXIFENO. A SOLICITUD DE PACIENTE Y A SOLICITUD DE TRABAJO SOCIAL DE LA C.P.S. SE EMITE BAJA MEDICA POR UNA SEMANA MAS, CUENTO CON LA SOLICITUD DE TRABAJO SOCIAL (QUEDA 1 PROCEDIMIENTOS PENDIENTE PARA LA RECONSTRUCCION MAMARIA).)</t>
  </si>
  <si>
    <t>Z090 EXAMEN DE SEGUIMIENTO CONSECUTIVO A CIRUGIA POR OTRAS AFECCIONES (Desc. Diag.:LABIO LEPORINO)</t>
  </si>
  <si>
    <t>Z924 HISTORIA PERSONAL DE CIRUGIA MAYOR, NO CLASIFICADA EN OTRA PARTE (Desc. Diag.:1.- CA de cÃ©rvix 1B2 operado  )</t>
  </si>
  <si>
    <t>S929 FRACTURA DEL PIE, NO ESPECIFICADA (Desc. Diag.:Fx del 3er.4to y 5to mtt del pie der )</t>
  </si>
  <si>
    <t>S93 LUXACION, ESGUINCE Y TORCEDURA DE ARTICULACIONES Y LIGAMENTOS DEL TOBILLO Y DEL PIE (Desc. Diag.:esguince de tobillo derecho II grado )</t>
  </si>
  <si>
    <t>Z090 EXAMEN DE SEGUIMIENTO CONSECUTIVO A CIRUGIA POR OTRAS AFECCIONES (Desc. Diag.:POST COLECISTECTOMIA LAPAROSCOPICA + HERNIOPLASTIA CON MALLA)</t>
  </si>
  <si>
    <t>Z933 COLOSTOMIA (Desc. Diag.:1.- Portador de colostomÃ­a.
2.- Ulceras por cubito en regiÃ³n glÃºtea, Inter glÃºteo y perianal. 
)</t>
  </si>
  <si>
    <t>S925 FRACTURA DE LOS HUESOS DE OTRO(S) DEDO(S) DEL PIE (Desc. Diag.:Fx del 5to mtt del pie  izdo con lux del 1er mtt )</t>
  </si>
  <si>
    <t>S929 FRACTURA DEL PIE, NO ESPECIFICADA (Desc. Diag.:Fisura delm 5to mtt del pie izdo)</t>
  </si>
  <si>
    <t>Z090 EXAMEN DE SEGUIMIENTO CONSECUTIVO A CIRUGIA POR OTRAS AFECCIONES (Desc. Diag.:POST COLELAP)</t>
  </si>
  <si>
    <t>Z95 PRESENCIA DE IMPLANTES E INJERTOS CARDIOVASCULARES (Desc. Diag.:)</t>
  </si>
  <si>
    <t>S93 LUXACION, ESGUINCE Y TORCEDURA DE ARTICULACIONES Y LIGAMENTOS DEL TOBILLO Y DEL PIE (Desc. Diag.:esg de topbillo der )</t>
  </si>
  <si>
    <t>Z950 PRESENCIA DE MARCAPASO CARDIACO (Desc. Diag.:POSQUIRURGICO RECIENTE DE IMPLANTE DE MARCAPASOS DEFINITIVO DDDR)</t>
  </si>
  <si>
    <t>Z090 EXAMEN DE SEGUIMIENTO CONSECUTIVO A CIRUGIA POR OTRAS AFECCIONES (Desc. Diag.:POST HEMORROIDECTOMIA)</t>
  </si>
  <si>
    <t>S934 ESGUINCES Y TORCEDURAS DEL TOBILLO (Desc. Diag.:ESGUINCE DE TOBILLO)</t>
  </si>
  <si>
    <t>Z090 EXAMEN DE SEGUIMIENTO CONSECUTIVO A CIRUGIA POR OTRAS AFECCIONES (Desc. Diag.:POST HERNIOPLASTIA LAPAROSCOPICA)</t>
  </si>
  <si>
    <t>Z090 EXAMEN DE SEGUIMIENTO CONSECUTIVO A CIRUGIA POR OTRAS AFECCIONES (Desc. Diag.:SEGUIMIETO POSQUIRURGICO)</t>
  </si>
  <si>
    <t>Z961 PRESENCIA DE LENTES INTRAOCULARES (Desc. Diag.:Post Operatorio Cirugia Implante Lente Intra ocular)</t>
  </si>
  <si>
    <t>Z988 OTROS ESTADOS POSTQUIRURGICOS ESPECIFICADOS (Desc. Diag.:Operada por quiste anexial derecho.)</t>
  </si>
  <si>
    <t>Z98 OTROS ESTADOS POSTQUIRURGICOS (Desc. Diag.:ARTROSCOPIA RODILLA IZQUIERDA. )</t>
  </si>
  <si>
    <t>Z988 OTROS ESTADOS POSTQUIRURGICOS ESPECIFICADOS (Desc. Diag.:post drenaje de hematoma)</t>
  </si>
  <si>
    <t>Z98 OTROS ESTADOS POSTQUIRURGICOS (Desc. Diag.:Operado.- queratectomia fotorrefractiva)</t>
  </si>
  <si>
    <t>Z988 OTROS ESTADOS POSTQUIRURGICOS ESPECIFICADOS (Desc. Diag.:Post hernioplastia inguinal derecha )</t>
  </si>
  <si>
    <t>Z98 OTROS ESTADOS POSTQUIRURGICOS (Desc. Diag.:PO HEMORROIDECTOMIA)</t>
  </si>
  <si>
    <t>Z988 OTROS ESTADOS POSTQUIRURGICOS ESPECIFICADOS (Desc. Diag.:post operado de hemoperitoneo por trauma hepatico )</t>
  </si>
  <si>
    <t>Z98 OTROS ESTADOS POSTQUIRURGICOS (Desc. Diag.:POST QUIRURGICO DE COLPOPERINOPLASTIA )</t>
  </si>
  <si>
    <t>Z988 OTROS ESTADOS POSTQUIRURGICOS ESPECIFICADOS (Desc. Diag.:Quiste de ovario izquierdo operado.)</t>
  </si>
  <si>
    <t>S929 FRACTURA DEL PIE, NO ESPECIFICADA (Desc. Diag.:FRACTURA DE FALANGE PROXIMAL DEL 5T0 ORTEJO PIE IZQUIERDO)</t>
  </si>
  <si>
    <t>S925 FRACTURA DE LOS HUESOS DE OTRO(S) DEDO(S) DEL PIE (Desc. Diag.:Fx de pie y luxacion 1er  mtt)</t>
  </si>
  <si>
    <t>U5151 EXODONCIA COMPLEJA (Desc. Diag.:PULPITIS )</t>
  </si>
  <si>
    <t>Z988 OTROS ESTADOS POSTQUIRURGICOS ESPECIFICADOS (Desc. Diag.:)</t>
  </si>
  <si>
    <t>U5151 EXODONCIA COMPLEJA (Desc. Diag.:quiste apical)</t>
  </si>
  <si>
    <t>Z988 OTROS ESTADOS POSTQUIRURGICOS ESPECIFICADOS (Desc. Diag.:Control post quirurgico Operada Histerectomia total))</t>
  </si>
  <si>
    <t>U5151 EXODONCIA COMPLEJA (Desc. Diag.:resto radicular necrosis dental)</t>
  </si>
  <si>
    <t>Z988 OTROS ESTADOS POSTQUIRURGICOS ESPECIFICADOS (Desc. Diag.:post colecistectomia )</t>
  </si>
  <si>
    <t>U5151 EXODONCIA COMPLEJA (Desc. Diag.:resto radiculares )</t>
  </si>
  <si>
    <t>Z988 OTROS ESTADOS POSTQUIRURGICOS ESPECIFICADOS (Desc. Diag.:post hemorroidectomizado )</t>
  </si>
  <si>
    <t>U5152 EXODONCIA SIMPLE (Desc. Diag.:RESTO RADICULAR NECROSIS DENTAL)</t>
  </si>
  <si>
    <t>Z988 OTROS ESTADOS POSTQUIRURGICOS ESPECIFICADOS (Desc. Diag.:post operado apendicectomia )</t>
  </si>
  <si>
    <t>V093 PEATON LESIONADO EN ACCIDENTE DE TRANSITO NO ESPECIFICADO (Desc. Diag.:Policontuso)</t>
  </si>
  <si>
    <t>Z988 OTROS ESTADOS POSTQUIRURGICOS ESPECIFICADOS (Desc. Diag.:POSTQUIRURGICO DE APENDICECTOMIA  )</t>
  </si>
  <si>
    <t>V18 CICLISTA LESIONADO EN ACCIDENTE DE TRANSPORTE SIN COLISION (Desc. Diag.:)</t>
  </si>
  <si>
    <t>ZXX PACIENTE NO SE PRESENTO A LA CONSULTA (Desc. Diag.:)</t>
  </si>
  <si>
    <t>V201 MOTOCICLISTA LESIONADO POR COLISION CON PEATON O ANIMAL, PASAJERO LESIONADO EN ACCIDENTE NO DE TRANSITO (Desc. Diag.:)</t>
  </si>
  <si>
    <t>V205 MOTOCICLISTA LESIONADO POR COLISION CON PEATON O ANIMAL, PASAJERO LESIONADO EN ACCIDENTE DE TRANSITO (Desc. Diag.:1.- Accidente de transito
2.- Politraumatismo
3.- Trauma crÃ¡neo encefÃ¡lico
4.- Trauma facial. )</t>
  </si>
  <si>
    <t>S82 FRACTURA DE LA PIERNA, INCLUSIVE EL TOBILLO (Desc. Diag.:P.O.  de fractura de tobillo derecho )</t>
  </si>
  <si>
    <t>S860 TRAUMATISMO DEL TENDON DE AQUILES (Desc. Diag.:Rotura parcial de tendón de aquiles derecho )</t>
  </si>
  <si>
    <t>S824 FRACTURA DEL PERONE SOLAMENTE (Desc. Diag.:1/3 distal de peroné )</t>
  </si>
  <si>
    <t>S824 FRACTURA DEL PERONE SOLAMENTE (Desc. Diag.:consolidacion ósea fractura transindesmal tobillo derecho )</t>
  </si>
  <si>
    <t>S822 FRACTURA DE LA DIAFISIS DE LA TIBIA (Desc. Diag.:fx d3e tibia der )</t>
  </si>
  <si>
    <t>S824 FRACTURA DEL PERONE SOLAMENTE (Desc. Diag.:DERECHO)</t>
  </si>
  <si>
    <t>S821 FRACTURA DE LA EPIFISIS SUPERIOR DE LA TIBIA (Desc. Diag.:FRACTURA DE LA MESETA TIBIAL POSTERIOR)</t>
  </si>
  <si>
    <t>S824 FRACTURA DEL PERONE SOLAMENTE (Desc. Diag.:fractura  de   tobilllo)</t>
  </si>
  <si>
    <t>S860 TRAUMATISMO DEL TENDON DE AQUILES (Desc. Diag.:post  quiruygico d e trendon de  aquiles)</t>
  </si>
  <si>
    <t>S824 FRACTURA DEL PERONE SOLAMENTE (Desc. Diag.:fractura  de t obillo  operado)</t>
  </si>
  <si>
    <t>S860 TRAUMATISMO DEL TENDON DE AQUILES (Desc. Diag.:TENDINITIS )</t>
  </si>
  <si>
    <t>S824 FRACTURA DEL PERONE SOLAMENTE (Desc. Diag.:fractura d e   perone)</t>
  </si>
  <si>
    <t>S909 TRAUMATISMO SUPERFICIAL DEL PIE Y DEL TOBILLO, NO ESPECIFICADO (Desc. Diag.:esguince  de  obillo)</t>
  </si>
  <si>
    <t>S824 FRACTURA DEL PERONE SOLAMENTE (Desc. Diag.:fractura d e   tobillo)</t>
  </si>
  <si>
    <t>S923 FRACTURA DE HUESO DEL METATARSO (Desc. Diag.:FRACTURA 5° METATARSIANO PIE DERECHO 	)</t>
  </si>
  <si>
    <t>S824 FRACTURA DEL PERONE SOLAMENTE (Desc. Diag.:fractura d e  perone)</t>
  </si>
  <si>
    <t>S923 FRACTURA DE HUESO DEL METATARSO (Desc. Diag.:IZQUIERDO )</t>
  </si>
  <si>
    <t>S824 FRACTURA DEL PERONE SOLAMENTE (Desc. Diag.:fractura d e  tobillo derecho)</t>
  </si>
  <si>
    <t>S860 TRAUMATISMO DEL TENDON DE AQUILES (Desc. Diag.:P.O RAFIA DE TENDON DE AQUILES INFECTADO)</t>
  </si>
  <si>
    <t>S824 FRACTURA DEL PERONE SOLAMENTE (Desc. Diag.:fractura d e  tobillo)</t>
  </si>
  <si>
    <t>S822 FRACTURA DE LA DIAFISIS DE LA TIBIA (Desc. Diag.:fractura diafisaria de tibia peronÃ© derecho tratada con enclavado endomedular)</t>
  </si>
  <si>
    <t>S824 FRACTURA DEL PERONE SOLAMENTE (Desc. Diag.:fractura d e  tobilloo)</t>
  </si>
  <si>
    <t>S821 FRACTURA DE LA EPIFISIS SUPERIOR DE LA TIBIA (Desc. Diag.:1.- Seguimiento por fractura de platillo externo tibia derecha 
2.- Fisoterapia de rehabilitaciÃ³n. )</t>
  </si>
  <si>
    <t>S824 FRACTURA DEL PERONE SOLAMENTE (Desc. Diag.:fractura d e e tobilloo)</t>
  </si>
  <si>
    <t>S861 TRAUMATISMO DE OTRO(S) TENDON(ES) Y MUSCULO(S) DEL GRUPO MUSCULAR POSTERIOR A NIVEL DE LA PIERNA (Desc. Diag.:)</t>
  </si>
  <si>
    <t>S824 FRACTURA DEL PERONE SOLAMENTE (Desc. Diag.:fractura d e tobillo)</t>
  </si>
  <si>
    <t>S90 TRAUMATISMO SUPERFICIAL DEL TOBILLO Y DEL PIE (Desc. Diag.:HERIDA CARA MEDIAL DE TOBILLO DERECHO 
LESION LIGAMENTO DELTOIDEO A DC TOBILLO DERECHO)</t>
  </si>
  <si>
    <t>S824 FRACTURA DEL PERONE SOLAMENTE (Desc. Diag.:fractura d e toibillo)</t>
  </si>
  <si>
    <t>S82 FRACTURA DE LA PIERNA, INCLUSIVE EL TOBILLO (Desc. Diag.:P.O. OSTEOSINTESIS DE TOBILLO)</t>
  </si>
  <si>
    <t>S824 FRACTURA DEL PERONE SOLAMENTE (Desc. Diag.:Fractura de diafisis de perone derecha)</t>
  </si>
  <si>
    <t>S823 FRACTURA DE LA EPIFISIS INFERIOR DE LA TIBIA (Desc. Diag.:fractura de pilon tibial multifragmentado y perone de pierna izquierda
fractura de calcaneo derecho )</t>
  </si>
  <si>
    <t>S824 FRACTURA DEL PERONE SOLAMENTE (Desc. Diag.:FRACTURA DE MALEOLO EXTERNO IZQUIERDO)</t>
  </si>
  <si>
    <t>S923 FRACTURA DE HUESO DEL METATARSO (Desc. Diag.:fractura d e matatrso)</t>
  </si>
  <si>
    <t>S824 FRACTURA DEL PERONE SOLAMENTE (Desc. Diag.:FRACTURA DE MALEOLO PERONE IZQUIERDO)</t>
  </si>
  <si>
    <t>S923 FRACTURA DE HUESO DEL METATARSO (Desc. Diag.:fractura de quinto metatatarsiano derecho en tratameinto)</t>
  </si>
  <si>
    <t>S824 FRACTURA DEL PERONE SOLAMENTE (Desc. Diag.:FRACTURA DE MALEOLO PERONE)</t>
  </si>
  <si>
    <t>S924 FRACTURA DE LOS HUESOS DEL DEDO GORDO DEL PIE (Desc. Diag.:FRACTURA 1° ORTEJO PIE DERECHO)</t>
  </si>
  <si>
    <t>S824 FRACTURA DEL PERONE SOLAMENTE (Desc. Diag.:Fractura de Maléolo peroneo derecho weber tipo C)</t>
  </si>
  <si>
    <t>S822 FRACTURA DE LA DIAFISIS DE LA TIBIA (Desc. Diag.:FRACTURA DE TIBIA Y PERONE POST QUIRURGICO)</t>
  </si>
  <si>
    <t>S821 FRACTURA DE LA EPIFISIS SUPERIOR DE LA TIBIA (Desc. Diag.:FRACTURA DE PLATO TIBIAL DERECHO EN TTO)</t>
  </si>
  <si>
    <t>S820 FRACTURA DE LA ROTULA (Desc. Diag.:fx en vias de consolodacion de la rotula der )</t>
  </si>
  <si>
    <t>S821 FRACTURA DE LA EPIFISIS SUPERIOR DE LA TIBIA (Desc. Diag.:fractura de tibia derecha, lesion de LCI)</t>
  </si>
  <si>
    <t>S860 TRAUMATISMO DEL TENDON DE AQUILES (Desc. Diag.:POST TENORRAFIA INFECTADA COJGAJO CRUZADO DE PIERNA)</t>
  </si>
  <si>
    <t>S824 FRACTURA DEL PERONE SOLAMENTE (Desc. Diag.:FRACTURA DE MALEOLO PERONEO IZQUIERDO
)</t>
  </si>
  <si>
    <t>S860 TRAUMATISMO DEL TENDON DE AQUILES (Desc. Diag.:Rotura de tendon de Aquiles derecho)</t>
  </si>
  <si>
    <t>S821 FRACTURA DE LA EPIFISIS SUPERIOR DE LA TIBIA (Desc. Diag.:fractura espina tibial anterior rodilla izquierda )</t>
  </si>
  <si>
    <t>S82 FRACTURA DE LA PIERNA, INCLUSIVE EL TOBILLO (Desc. Diag.:P.O FRACTURA TRIMALEOLAR DE TOBILLO IZQUIERDO)</t>
  </si>
  <si>
    <t>S824 FRACTURA DEL PERONE SOLAMENTE (Desc. Diag.:fractura de maleolo peroneo)</t>
  </si>
  <si>
    <t>S860 TRAUMATISMO DEL TENDON DE AQUILES (Desc. Diag.:ruptura del tendon de aquiiles)</t>
  </si>
  <si>
    <t>S824 FRACTURA DEL PERONE SOLAMENTE (Desc. Diag.:FRACTURA DE PERONE CONSOLIDADA IZQUIERDO (RETIRO DE MATERIAL))</t>
  </si>
  <si>
    <t>S860 TRAUMATISMO DEL TENDON DE AQUILES (Desc. Diag.:tenorrafai del aquiles der )</t>
  </si>
  <si>
    <t>S824 FRACTURA DEL PERONE SOLAMENTE (Desc. Diag.:fractura de perone deecho en tratamiento)</t>
  </si>
  <si>
    <t>S898 OTROS TRAUMATISMOS DE LA PIERNA, ESPECIFICADOS (Desc. Diag.:HEMATOMA EN MUSLO IZQ.)</t>
  </si>
  <si>
    <t>S824 FRACTURA DEL PERONE SOLAMENTE (Desc. Diag.:fractura de perone derecho)</t>
  </si>
  <si>
    <t>S90 TRAUMATISMO SUPERFICIAL DEL TOBILLO Y DEL PIE (Desc. Diag.:esguince d e  tobilloo)</t>
  </si>
  <si>
    <t>S821 FRACTURA DE LA EPIFISIS SUPERIOR DE LA TIBIA (Desc. Diag.:FRACTURA MULTIFRAGMENTARIA DE MESETA TIBIAL )</t>
  </si>
  <si>
    <t>S821 FRACTURA DE LA EPIFISIS SUPERIOR DE LA TIBIA (Desc. Diag.:fractura de  femnur  izquierdo
frcatura de muñeca  izq)</t>
  </si>
  <si>
    <t>S821 FRACTURA DE LA EPIFISIS SUPERIOR DE LA TIBIA (Desc. Diag.:FRACTURA NO DESPLAZADA DE ESPINA TIBIAL RODILLA IZQUIERDA)</t>
  </si>
  <si>
    <t>S821 FRACTURA DE LA EPIFISIS SUPERIOR DE LA TIBIA (Desc. Diag.:FRACTURA DE ESPINA DE TIBIA IZQUIERDA)</t>
  </si>
  <si>
    <t>S821 FRACTURA DE LA EPIFISIS SUPERIOR DE LA TIBIA (Desc. Diag.:FRACTURA PLATILLO TIBIAL DERECHA)</t>
  </si>
  <si>
    <t>S920 FRACTURA DEL CALCANEO (Desc. Diag.:fractura de calcÃ¡neo Izquierda)</t>
  </si>
  <si>
    <t>S824 FRACTURA DEL PERONE SOLAMENTE (Desc. Diag.:FRACTURA DE PERONE IZQUIERDO)</t>
  </si>
  <si>
    <t>S923 FRACTURA DE HUESO DEL METATARSO (Desc. Diag.:2,3,4 derecho. escara en curacion)</t>
  </si>
  <si>
    <t>S821 FRACTURA DE LA EPIFISIS SUPERIOR DE LA TIBIA (Desc. Diag.:FRACTURA PLATILLO TIBIAL EXTERNO NO DESPLAZADO, Y DESGARRO COMPLETO DEL LIGAMENTO CRUZADO POSTERIOR RODILLA DERECHA 	)</t>
  </si>
  <si>
    <t>S923 FRACTURA DE HUESO DEL METATARSO (Desc. Diag.:esguince medio pie GII-III)</t>
  </si>
  <si>
    <t>S824 FRACTURA DEL PERONE SOLAMENTE (Desc. Diag.:FRACTURA DE TOBILLO IZQUIERDO )</t>
  </si>
  <si>
    <t>S923 FRACTURA DE HUESO DEL METATARSO (Desc. Diag.:fractura d e   5  metatarsiano)</t>
  </si>
  <si>
    <t>S824 FRACTURA DEL PERONE SOLAMENTE (Desc. Diag.:Fractura del maleolo peroneo derecho incompleto, unicortical no desplazado)</t>
  </si>
  <si>
    <t>S923 FRACTURA DE HUESO DEL METATARSO (Desc. Diag.:FRACTURA DE 2DO Y 4TO METATARSIANOS PIE DERECHO INMOVILIZACION CON YESO)</t>
  </si>
  <si>
    <t>S824 FRACTURA DEL PERONE SOLAMENTE (Desc. Diag.:FRACTURA DIAFISIS PERONE PIERNA DERECHA NO DESPLAZADA 	)</t>
  </si>
  <si>
    <t>S923 FRACTURA DE HUESO DEL METATARSO (Desc. Diag.:FRACTURA DE BASE DE 5TO METATARSIANO PIE DERECHO)</t>
  </si>
  <si>
    <t>S82 FRACTURA DE LA PIERNA, INCLUSIVE EL TOBILLO (Desc. Diag.:LUXOFRACTURA DE TOBILLO DERECHO OPERADA)</t>
  </si>
  <si>
    <t>S923 FRACTURA DE HUESO DEL METATARSO (Desc. Diag.:Fractura del 5to mtt ..fract del escafoides tarsiano)</t>
  </si>
  <si>
    <t>S824 FRACTURA DEL PERONE SOLAMENTE (Desc. Diag.:FRACTURA DIAFISIS PERONEO PROXIMAL PIERNA DERECHA)</t>
  </si>
  <si>
    <t>S824 FRACTURA DEL PERONE SOLAMENTE (Desc. Diag.: [FRACTURA MALEOLO PERONEAL IZQUIERDO. ])</t>
  </si>
  <si>
    <t>S824 FRACTURA DEL PERONE SOLAMENTE (Desc. Diag.:FRACTURA MALEOLO EXTERNO0 IZQUIERDO TIPO I, NO DESPLAZADA )</t>
  </si>
  <si>
    <t>S824 FRACTURA DEL PERONE SOLAMENTE (Desc. Diag.:.)</t>
  </si>
  <si>
    <t>S821 FRACTURA DE LA EPIFISIS SUPERIOR DE LA TIBIA (Desc. Diag.:fractura platillo tibial tizquierdo. )</t>
  </si>
  <si>
    <t>S860 TRAUMATISMO DEL TENDON DE AQUILES (Desc. Diag.:INFECCION POSTOOPERATORIA DE TENDON DE AQUILES)</t>
  </si>
  <si>
    <t>S824 FRACTURA DEL PERONE SOLAMENTE (Desc. Diag.:FRACTURA MALEOLO PERONEAL IZQUIERDO )</t>
  </si>
  <si>
    <t>S860 TRAUMATISMO DEL TENDON DE AQUILES (Desc. Diag.:IZQUIERDO)</t>
  </si>
  <si>
    <t>S821 FRACTURA DE LA EPIFISIS SUPERIOR DE LA TIBIA (Desc. Diag.:FRACTURAMESETA TIBIAL DERECHA)</t>
  </si>
  <si>
    <t>S820 FRACTURA DE LA ROTULA (Desc. Diag.:Fx de rotuls der polo superior)</t>
  </si>
  <si>
    <t>S824 FRACTURA DEL PERONE SOLAMENTE (Desc. Diag.:FRACTURA MALEOLO PERONEO IZQUIERDO)</t>
  </si>
  <si>
    <t>S860 TRAUMATISMO DEL TENDON DE AQUILES (Desc. Diag.:PO RUPTURA DE TENDON DE AQUILES DERECHO)</t>
  </si>
  <si>
    <t>S821 FRACTURA DE LA EPIFISIS SUPERIOR DE LA TIBIA (Desc. Diag.:fractuyra   d e  meseta  tibial)</t>
  </si>
  <si>
    <t>S822 FRACTURA DE LA DIAFISIS DE LA TIBIA (Desc. Diag.:fractura diafisaria de tibia derecha)</t>
  </si>
  <si>
    <t>S824 FRACTURA DEL PERONE SOLAMENTE (Desc. Diag.:FRACTURA PARCIAL MALEOLO PERONE TOBILLO IZQUIERDO )</t>
  </si>
  <si>
    <t>S860 TRAUMATISMO DEL TENDON DE AQUILES (Desc. Diag.:POSTQX TENORRAFIA DE TENDON DE AQUILES IZQUIERDO)</t>
  </si>
  <si>
    <t>S824 FRACTURA DEL PERONE SOLAMENTE (Desc. Diag.:FRACTURA PARCIAL MALEOLO PERONE TOBILLO IZQUIERDO)</t>
  </si>
  <si>
    <t>S860 TRAUMATISMO DEL TENDON DE AQUILES (Desc. Diag.:ROTURA COMPLETA TENDON AQUILES IZQUIERDO)</t>
  </si>
  <si>
    <t>S824 FRACTURA DEL PERONE SOLAMENTE (Desc. Diag.:fractura perone derecho )</t>
  </si>
  <si>
    <t>S860 TRAUMATISMO DEL TENDON DE AQUILES (Desc. Diag.:ROTURA DE TENDON DE AQUILES IZQUIERDO RESULETA POR TENORRAFIA)</t>
  </si>
  <si>
    <t>S824 FRACTURA DEL PERONE SOLAMENTE (Desc. Diag.:FRACTURA PERONE PROXIMAL IZQUIERDO)</t>
  </si>
  <si>
    <t>S82 FRACTURA DE LA PIERNA, INCLUSIVE EL TOBILLO (Desc. Diag.:P.O. de fractura trimaleolar tobillo izquierdo )</t>
  </si>
  <si>
    <t>S824 FRACTURA DEL PERONE SOLAMENTE (Desc. Diag.:FRACTURA TIPO A PERONE DERECHO )</t>
  </si>
  <si>
    <t>S860 TRAUMATISMO DEL TENDON DE AQUILES (Desc. Diag.:ruptura de tendÃ³n de Aquiles derecho)</t>
  </si>
  <si>
    <t>S821 FRACTURA DE LA EPIFISIS SUPERIOR DE LA TIBIA (Desc. Diag.:fratura d e tibia)</t>
  </si>
  <si>
    <t>S821 FRACTURA DE LA EPIFISIS SUPERIOR DE LA TIBIA (Desc. Diag.:1.- seguimiento post quirÃºrgico por fractura de platillo tibial externo derecho.
2.- accidente laboral. 
 )</t>
  </si>
  <si>
    <t>S824 FRACTURA DEL PERONE SOLAMENTE (Desc. Diag.:fractura transindesmal tobillo derecho)</t>
  </si>
  <si>
    <t>S860 TRAUMATISMO DEL TENDON DE AQUILES (Desc. Diag.:ruptura el tendon de aquiles der)</t>
  </si>
  <si>
    <t>S824 FRACTURA DEL PERONE SOLAMENTE (Desc. Diag.:fracturad e   perone)</t>
  </si>
  <si>
    <t>S860 TRAUMATISMO DEL TENDON DE AQUILES (Desc. Diag.:tendinitis de tendon de aquiles derecho. desgarro parcial)</t>
  </si>
  <si>
    <t>S824 FRACTURA DEL PERONE SOLAMENTE (Desc. Diag.:fracura   e  tobillo)</t>
  </si>
  <si>
    <t>S822 FRACTURA DE LA DIAFISIS DE LA TIBIA (Desc. Diag.:Fractura expuesta grado II pierna derecha)</t>
  </si>
  <si>
    <t>S821 FRACTURA DE LA EPIFISIS SUPERIOR DE LA TIBIA (Desc. Diag.:fx  diafisiaria de  femur   izq
 fx de  antebrazo    ziq)</t>
  </si>
  <si>
    <t>S821 FRACTURA DE LA EPIFISIS SUPERIOR DE LA TIBIA (Desc. Diag.:fractura d e  rodilla     y  muleca   izquiewrda)</t>
  </si>
  <si>
    <t>S824 FRACTURA DEL PERONE SOLAMENTE (Desc. Diag.:FRATURA DIAFISIS PERONE PIERNA DERECHA NO DESPLAZADA)</t>
  </si>
  <si>
    <t>S90 TRAUMATISMO SUPERFICIAL DEL TOBILLO Y DEL PIE (Desc. Diag.:)</t>
  </si>
  <si>
    <t>S824 FRACTURA DEL PERONE SOLAMENTE (Desc. Diag.:fravtura transindesmal tobillo derecho )</t>
  </si>
  <si>
    <t>S822 FRACTURA DE LA DIAFISIS DE LA TIBIA (Desc. Diag.:Fx de tibia der )</t>
  </si>
  <si>
    <t>S824 FRACTURA DEL PERONE SOLAMENTE (Desc. Diag.:frcatura d e  tobiullo)</t>
  </si>
  <si>
    <t>S90 TRAUMATISMO SUPERFICIAL DEL TOBILLO Y DEL PIE (Desc. Diag.:esguince d e tobilloi)</t>
  </si>
  <si>
    <t>S824 FRACTURA DEL PERONE SOLAMENTE (Desc. Diag.:FRCATURA DE PERONE DERECHO NO DESPLAZADO)</t>
  </si>
  <si>
    <t>S900 CONTUSION DEL TOBILLO (Desc. Diag.:BAJA MEDICO POR MEDICO ESPECIALISTA DR MARIO VALLE - DX  DESGARRO DE TENDON DE AQUILES IZQUIERDO )</t>
  </si>
  <si>
    <t>S824 FRACTURA DEL PERONE SOLAMENTE (Desc. Diag.:fx de perone)</t>
  </si>
  <si>
    <t>S908 OTROS TRAUMATISMOS SUPERFICIALES DEL PIE Y DEL TOBILLO (Desc. Diag.:)</t>
  </si>
  <si>
    <t>S824 FRACTURA DEL PERONE SOLAMENTE (Desc. Diag.:Fx del maleolo peroneo izdo)</t>
  </si>
  <si>
    <t>S909 TRAUMATISMO SUPERFICIAL DEL PIE Y DEL TOBILLO, NO ESPECIFICADO (Desc. Diag.:esnguince de  tobillo)</t>
  </si>
  <si>
    <t>S824 FRACTURA DEL PERONE SOLAMENTE (Desc. Diag.:fX MALEOLO PERONEO DER )</t>
  </si>
  <si>
    <t>S912 HERIDA DE DEDO(S) DEL PIE CON DAÑO DE LA(S) UÑA(S) (Desc. Diag.:)</t>
  </si>
  <si>
    <t>S824 FRACTURA DEL PERONE SOLAMENTE (Desc. Diag.:INTELERACIA  A MATERIAL DE OSTEOSINTESIS)</t>
  </si>
  <si>
    <t>S823 FRACTURA DE LA EPIFISIS INFERIOR DE LA TIBIA (Desc. Diag.:FRACTURA BIMALEOLAR DE TOBILLO IZQUIERDO)</t>
  </si>
  <si>
    <t>S824 FRACTURA DEL PERONE SOLAMENTE (Desc. Diag.:PO FRACTURA DE TOBILLO IZQUIERDO)</t>
  </si>
  <si>
    <t>S823 FRACTURA DE LA EPIFISIS INFERIOR DE LA TIBIA (Desc. Diag.:FRACTURA DE MALEOLO  PERONEO DERECHO MULTIFRAGMENTARIA  + FRACTURA DE PILON TIBIAL DERECHO ARTICULAR PARCIAL MAS FRACTURA DE MALEOLO MEDIAL DERECHO POSOPERATORIO DE RAFI// DIAGNOSTICO SECUNDARIO: QUEMADURA TERMICA IATROGENICA)</t>
  </si>
  <si>
    <t>S824 FRACTURA DEL PERONE SOLAMENTE (Desc. Diag.:posoperada de fractura transindesmal maleolo peroneo tobillo derecho)</t>
  </si>
  <si>
    <t>S923 FRACTURA DE HUESO DEL METATARSO (Desc. Diag.: 5TO DERECHO)</t>
  </si>
  <si>
    <t>S824 FRACTURA DEL PERONE SOLAMENTE (Desc. Diag.:posoperada de fractura transindsmal maleolo peroneo )</t>
  </si>
  <si>
    <t>S923 FRACTURA DE HUESO DEL METATARSO (Desc. Diag.:2.3.4
herida pie d)</t>
  </si>
  <si>
    <t>S824 FRACTURA DEL PERONE SOLAMENTE (Desc. Diag.:RETIRO DE MATERIAL DE OSTEOSINTESIS EN PERONE IZQUIERDO )</t>
  </si>
  <si>
    <t>S923 FRACTURA DE HUESO DEL METATARSO (Desc. Diag.:5to MTT  D)</t>
  </si>
  <si>
    <t>S824 FRACTURA DEL PERONE SOLAMENTE (Desc. Diag.:Sospecha de fractura trabecular de maleolo peroneo. )</t>
  </si>
  <si>
    <t>S923 FRACTURA DE HUESO DEL METATARSO (Desc. Diag.:fractura  d e  pie)</t>
  </si>
  <si>
    <t>S821 FRACTURA DE LA EPIFISIS SUPERIOR DE LA TIBIA (Desc. Diag.:fx de meseta tibial izquierda)</t>
  </si>
  <si>
    <t>S823 FRACTURA DE LA EPIFISIS INFERIOR DE LA TIBIA (Desc. Diag.:fractura de tobillo derecho en tratamiento)</t>
  </si>
  <si>
    <t>S825 FRACTURA DEL MALEOLO INTERNO (Desc. Diag.:fractura bimaleolar de tobillo derecho)</t>
  </si>
  <si>
    <t>S923 FRACTURA DE HUESO DEL METATARSO (Desc. Diag.:fractura d e  5  metatarsiano)</t>
  </si>
  <si>
    <t>S825 FRACTURA DEL MALEOLO INTERNO (Desc. Diag.:fractura bimaleolar de tobilo derecjo)</t>
  </si>
  <si>
    <t>S923 FRACTURA DE HUESO DEL METATARSO (Desc. Diag.:FRACTURA DE  2DO Y 4TO METATARSIANO PIE DERECHO INMOVILIZACION CON YESO)</t>
  </si>
  <si>
    <t>S825 FRACTURA DEL MALEOLO INTERNO (Desc. Diag.:FRACTURA BIMALEOLAR TOBILLO DERECHO)</t>
  </si>
  <si>
    <t>S923 FRACTURA DE HUESO DEL METATARSO (Desc. Diag.:fractura de 3er y 4to metatarsiano izquierdo)</t>
  </si>
  <si>
    <t>S825 FRACTURA DEL MALEOLO INTERNO (Desc. Diag.:fractura bimaleolar tobillo izquierdo)</t>
  </si>
  <si>
    <t>S923 FRACTURA DE HUESO DEL METATARSO (Desc. Diag.:FRACTURA DE 5TO MTT DERECHO)</t>
  </si>
  <si>
    <t>S821 FRACTURA DE LA EPIFISIS SUPERIOR DE LA TIBIA (Desc. Diag.:intolerancia al material de osteosíntesis)</t>
  </si>
  <si>
    <t>S823 FRACTURA DE LA EPIFISIS INFERIOR DE LA TIBIA (Desc. Diag.:FRATURA TRIMALEOLAR DE TOBILLO IZQUIERDO)</t>
  </si>
  <si>
    <t>S825 FRACTURA DEL MALEOLO INTERNO (Desc. Diag.:FRACTURA DE TOBILLO DERECHO)</t>
  </si>
  <si>
    <t>S821 FRACTURA DE LA EPIFISIS SUPERIOR DE LA TIBIA (Desc. Diag.:FRACTURA DE MESETA TIBIAL EXTERNA, LESION COMPLEJO LIGAMENTARIO LATERAL)</t>
  </si>
  <si>
    <t>S825 FRACTURA DEL MALEOLO INTERNO (Desc. Diag.:FRACTURA MALEOLO MEDIAL TOBILLO DERECHO OPERADO 	)</t>
  </si>
  <si>
    <t>S923 FRACTURA DE HUESO DEL METATARSO (Desc. Diag.:FRACTURA PARCIAL BASE 5° METATARSIANO PIE IZQUIERDO)</t>
  </si>
  <si>
    <t>S821 FRACTURA DE LA EPIFISIS SUPERIOR DE LA TIBIA (Desc. Diag.:PACIENTE NO ENCONTRÓ FICHA PARA TRAUMATOLOGÍA POR PARO MÉDICO DE 48 HORAS)</t>
  </si>
  <si>
    <t>S923 FRACTURA DE HUESO DEL METATARSO (Desc. Diag.:luxacion  metacarpo fsalangica del V dedo y fracturas de IV y V metacarpianos)</t>
  </si>
  <si>
    <t>S825 FRACTURA DEL MALEOLO INTERNO (Desc. Diag.:FRACTURA MALEOLO MEDIAL TOBILLO DERECHO)</t>
  </si>
  <si>
    <t>S924 FRACTURA DE LOS HUESOS DEL DEDO GORDO DEL PIE (Desc. Diag.:.)</t>
  </si>
  <si>
    <t>S825 FRACTURA DEL MALEOLO INTERNO (Desc. Diag.:FRACTURA MALEOLO MEDIAL TOBILLO IZQUIERDO )</t>
  </si>
  <si>
    <t>S924 FRACTURA DE LOS HUESOS DEL DEDO GORDO DEL PIE (Desc. Diag.:Fractura de Halklux izquierd9o)</t>
  </si>
  <si>
    <t>S825 FRACTURA DEL MALEOLO INTERNO (Desc. Diag.:FRACTURA MALEOLO MEDIAL TOBILLO IZQUIERDO INMOVILIZADO  	)</t>
  </si>
  <si>
    <t>S924 FRACTURA DE LOS HUESOS DEL DEDO GORDO DEL PIE (Desc. Diag.:FRACTURA F2 1ER ORTEJO IZQUIERDO)</t>
  </si>
  <si>
    <t>S825 FRACTURA DEL MALEOLO INTERNO (Desc. Diag.:FRACTURA MALEOLO MEDIAL TOBILLO IZQUIERDO INMOVILIZADO 	)</t>
  </si>
  <si>
    <t>S860 TRAUMATISMO DEL TENDON DE AQUILES (Desc. Diag.:ENFERMEDAD COMUN BAJA POR TRAUMATOLOGIA DR. MARIO VALLE POR EL DIAGNOSTICO RUPTURA TENDON AQUILES DERECHO)</t>
  </si>
  <si>
    <t>S821 FRACTURA DE LA EPIFISIS SUPERIOR DE LA TIBIA (Desc. Diag.:Polifracturado // fractura clavicula izquierda + fractura de meseta tibial izquierda)</t>
  </si>
  <si>
    <t>S860 TRAUMATISMO DEL TENDON DE AQUILES (Desc. Diag.:infeccion tenorrafia T Aquiles  izq)</t>
  </si>
  <si>
    <t>S825 FRACTURA DEL MALEOLO INTERNO (Desc. Diag.:FRACTURA MALEOLO MEDIAL TOBILLO IZQUIERDO)</t>
  </si>
  <si>
    <t>S860 TRAUMATISMO DEL TENDON DE AQUILES (Desc. Diag.:izq.)</t>
  </si>
  <si>
    <t>S825 FRACTURA DEL MALEOLO INTERNO (Desc. Diag.:FRACTURA MELOLO INTERNO)</t>
  </si>
  <si>
    <t>S860 TRAUMATISMO DEL TENDON DE AQUILES (Desc. Diag.:microdesgarros  por fisiterapia elongacion)</t>
  </si>
  <si>
    <t>S825 FRACTURA DEL MALEOLO INTERNO (Desc. Diag.:fractura no desplazada de maleolo interno)</t>
  </si>
  <si>
    <t>S860 TRAUMATISMO DEL TENDON DE AQUILES (Desc. Diag.:P.O RUPTURA DE TENDON DE AQUILES IZQUIERDO INFECTADO)</t>
  </si>
  <si>
    <t>S825 FRACTURA DEL MALEOLO INTERNO (Desc. Diag.:fratura bimaleolar de tobillo derecho)</t>
  </si>
  <si>
    <t>S860 TRAUMATISMO DEL TENDON DE AQUILES (Desc. Diag.:P.O TENORRAFIA INFECTADA TENDON DE AQUILES DE )</t>
  </si>
  <si>
    <t>S825 FRACTURA DEL MALEOLO INTERNO (Desc. Diag.:postquirÃºrgica fractura bimaleolar tobillo derecho)</t>
  </si>
  <si>
    <t>S860 TRAUMATISMO DEL TENDON DE AQUILES (Desc. Diag.:Po de plastia de  tendon de Aquiles )</t>
  </si>
  <si>
    <t>S82 FRACTURA DE LA PIERNA, INCLUSIVE EL TOBILLO (Desc. Diag.:P.O. OTEOSINTESIS TOBILLO DERECHO)</t>
  </si>
  <si>
    <t>S860 TRAUMATISMO DEL TENDON DE AQUILES (Desc. Diag.:POP  DE  PLASTIA  TENDO N  DE  AQUILES  )</t>
  </si>
  <si>
    <t>S826 FRACTURA DEL MALEOLO EXTERNO (Desc. Diag.:[FRACTURA DE MALEOLO PERONEO DERECHO])</t>
  </si>
  <si>
    <t>S860 TRAUMATISMO DEL TENDON DE AQUILES (Desc. Diag.:post desgararo en fisioterapia.
Lumbalgia  escoliosis postural)</t>
  </si>
  <si>
    <t>S826 FRACTURA DEL MALEOLO EXTERNO (Desc. Diag.:Derecho)</t>
  </si>
  <si>
    <t>S860 TRAUMATISMO DEL TENDON DE AQUILES (Desc. Diag.:post operatorio ruptura de tendÃ³n de Aquiles)</t>
  </si>
  <si>
    <t>S826 FRACTURA DEL MALEOLO EXTERNO (Desc. Diag.:fractura  maleolo lateral derecho)</t>
  </si>
  <si>
    <t>S860 TRAUMATISMO DEL TENDON DE AQUILES (Desc. Diag.:POSTOPERADO TENORRAFIA TENDON DE AQUILES)</t>
  </si>
  <si>
    <t>S826 FRACTURA DEL MALEOLO EXTERNO (Desc. Diag.:fractura bimaleolar de tobillo derecho)</t>
  </si>
  <si>
    <t>S860 TRAUMATISMO DEL TENDON DE AQUILES (Desc. Diag.:ppost infeccion )</t>
  </si>
  <si>
    <t>S826 FRACTURA DEL MALEOLO EXTERNO (Desc. Diag.:fractura bimaleolar maleolo posterior y lateral)</t>
  </si>
  <si>
    <t>S860 TRAUMATISMO DEL TENDON DE AQUILES (Desc. Diag.:Rotura aguda del tendon de Aquiles derecho tratado mediante tenorrafia )</t>
  </si>
  <si>
    <t>S826 FRACTURA DEL MALEOLO EXTERNO (Desc. Diag.:FRACTURA BIMALEOLAR TOBILLO DERECHO)</t>
  </si>
  <si>
    <t>S860 TRAUMATISMO DEL TENDON DE AQUILES (Desc. Diag.:ROTURA COMPLETO TENDON AQUILES DERECHO)</t>
  </si>
  <si>
    <t>S826 FRACTURA DEL MALEOLO EXTERNO (Desc. Diag.:FRACTURA BIMALEOLAR TOBILLO IZQUIERDO (MALEOLO LATERAL - MALEOLO POSTERIOR))</t>
  </si>
  <si>
    <t>S860 TRAUMATISMO DEL TENDON DE AQUILES (Desc. Diag.:Rotura de tendón de aquiles izquierdo )</t>
  </si>
  <si>
    <t>S826 FRACTURA DEL MALEOLO EXTERNO (Desc. Diag.:fractura de malÃ©olo  externo en tobillo derecho)</t>
  </si>
  <si>
    <t>S860 TRAUMATISMO DEL TENDON DE AQUILES (Desc. Diag.:Rotura del tendon de Aquiles derecho)</t>
  </si>
  <si>
    <t>S826 FRACTURA DEL MALEOLO EXTERNO (Desc. Diag.:fractura de maleolo  externo derecho)</t>
  </si>
  <si>
    <t>S860 TRAUMATISMO DEL TENDON DE AQUILES (Desc. Diag.:ROTURA PARCIAL DEL TENDÓN AQUILES DERECHO)</t>
  </si>
  <si>
    <t>S821 FRACTURA DE LA EPIFISIS SUPERIOR DE LA TIBIA (Desc. Diag.:rigidez articular )</t>
  </si>
  <si>
    <t>S860 TRAUMATISMO DEL TENDON DE AQUILES (Desc. Diag.:rotura tendon de aquiles izq)</t>
  </si>
  <si>
    <t>S826 FRACTURA DEL MALEOLO EXTERNO (Desc. Diag.:FRACTURA DE MALEOLO LATERAL TOBILLO DERECHO)</t>
  </si>
  <si>
    <t>S860 TRAUMATISMO DEL TENDON DE AQUILES (Desc. Diag.:ruptura d e tendon de  aquiles)</t>
  </si>
  <si>
    <t>S82 FRACTURA DE LA PIERNA, INCLUSIVE EL TOBILLO (Desc. Diag.:PO de fractura trimaleolar tobillo izquierdo )</t>
  </si>
  <si>
    <t>S821 FRACTURA DE LA EPIFISIS SUPERIOR DE LA TIBIA (Desc. Diag.:1.- post quirÃºrgico por fractura platillo tibial externo derecho.
2.- accidente laboral. )</t>
  </si>
  <si>
    <t>S826 FRACTURA DEL MALEOLO EXTERNO (Desc. Diag.:FRACTURA DE MALEOLO PERONE TOBILLO DERECHO OPERADO- RETIRO DE MATERIAL DE OSTEOSINTESIS)</t>
  </si>
  <si>
    <t>S860 TRAUMATISMO DEL TENDON DE AQUILES (Desc. Diag.:RUPTURA DE TENDON DE AQUILES IZQUIERDA)</t>
  </si>
  <si>
    <t>S821 FRACTURA DE LA EPIFISIS SUPERIOR DE LA TIBIA (Desc. Diag.:tibia izquierda)</t>
  </si>
  <si>
    <t>S822 FRACTURA DE LA DIAFISIS DE LA TIBIA (Desc. Diag.:FRACTURA DIAFISIS TIBIA Y PERONE PIERNA DERECHA )</t>
  </si>
  <si>
    <t>S821 FRACTURA DE LA EPIFISIS SUPERIOR DE LA TIBIA (Desc. Diag.:FRACTURA DE MESETA TIBIAL MULTIFRAGMENTARIA IZQUIERDA)</t>
  </si>
  <si>
    <t>S860 TRAUMATISMO DEL TENDON DE AQUILES (Desc. Diag.:RUPTURA DEL TENDON DE AQUILES IZQUIERDO)</t>
  </si>
  <si>
    <t>S826 FRACTURA DEL MALEOLO EXTERNO (Desc. Diag.:Fractura de maleolo peroneo izquierdo // post operatorio de RAFI 4ta semana)</t>
  </si>
  <si>
    <t>S821 FRACTURA DE LA EPIFISIS SUPERIOR DE LA TIBIA (Desc. Diag.:fractura avulsiond elig cruzado posterior)</t>
  </si>
  <si>
    <t>S826 FRACTURA DEL MALEOLO EXTERNO (Desc. Diag.:Fractura de maleolo peroneo izquierdo desplazada tratada con RAFI y osteosintesis)</t>
  </si>
  <si>
    <t>S860 TRAUMATISMO DEL TENDON DE AQUILES (Desc. Diag.:TENDINITIS DE AQUILES IZQUIERDO)</t>
  </si>
  <si>
    <t>S826 FRACTURA DEL MALEOLO EXTERNO (Desc. Diag.:FRACTURA DE MALEOLO PERONEO IZQUIERDO
POST OPERADO DE RAFI)</t>
  </si>
  <si>
    <t>S860 TRAUMATISMO DEL TENDON DE AQUILES (Desc. Diag.:TENDINOSIS DE TENDON DE AQUILES DERECHO RESULTO POR ALARGAMIENTO EN V Y Y DE ZONA 3 +AUMENTACIÓN DEL TENDÓN FLEXOR LARGO DEL HALLUX+ TENORRAFIA TERMINOTERMINAL)</t>
  </si>
  <si>
    <t>S826 FRACTURA DEL MALEOLO EXTERNO (Desc. Diag.:fractura de tobillo  derecho)</t>
  </si>
  <si>
    <t>S860 TRAUMATISMO DEL TENDON DE AQUILES (Desc. Diag.:tenorrafia aquiles der )</t>
  </si>
  <si>
    <t>S826 FRACTURA DEL MALEOLO EXTERNO (Desc. Diag.:fractura de tobillo )</t>
  </si>
  <si>
    <t>S860 TRAUMATISMO DEL TENDON DE AQUILES (Desc. Diag.:TRAUMATISMO DEL TENDON DE AQUILES)</t>
  </si>
  <si>
    <t>S822 FRACTURA DE LA DIAFISIS DE LA TIBIA (Desc. Diag.:.)</t>
  </si>
  <si>
    <t>S862 TRAUMATISMO DE TENDON(ES) Y MUSCULO(S) DEL GRUPO MUSCULAR ANTERIOR A NIVEL DE LA PIERNA (Desc. Diag.:)</t>
  </si>
  <si>
    <t>S826 FRACTURA DEL MALEOLO EXTERNO (Desc. Diag.:Fractura del maleolo peroneo izquierdo, post operatorio de RAFI con placa tercio de caña (4ta semana de post OP) 2do diagnostico: DEHISCENCIA DE HERIDA OPERATORIA TOBILLO IZQUIERDO - PACIENTE NO CUMPLIO INDICACION MEDICA)</t>
  </si>
  <si>
    <t>S822 FRACTURA DE LA DIAFISIS DE LA TIBIA (Desc. Diag.:FRACTURA TIBIA DISTAL NO DESPLAZADA IZQUIERDA)</t>
  </si>
  <si>
    <t>S826 FRACTURA DEL MALEOLO EXTERNO (Desc. Diag.:Fractura del maleolo peroneo izquierdo, post operatorio de RAFI)</t>
  </si>
  <si>
    <t>S899 TRAUMATISMO DE LA PIERNA, NO ESPECIFICADO (Desc. Diag.:rotacion de colgajo antigua con intervenciones quirurgicas posteriores)</t>
  </si>
  <si>
    <t>S826 FRACTURA DEL MALEOLO EXTERNO (Desc. Diag.:FRACTURA INCOMPLETA MALEOLO PERONEO IZQUIERDO)</t>
  </si>
  <si>
    <t>S90 TRAUMATISMO SUPERFICIAL DEL TOBILLO Y DEL PIE (Desc. Diag.:esgince d e  tobillo)</t>
  </si>
  <si>
    <t>S826 FRACTURA DEL MALEOLO EXTERNO (Desc. Diag.:fractura malÃ©olo posterior malÃ©olo lateral)</t>
  </si>
  <si>
    <t>S90 TRAUMATISMO SUPERFICIAL DEL TOBILLO Y DEL PIE (Desc. Diag.:esguince d    tobillo)</t>
  </si>
  <si>
    <t>S826 FRACTURA DEL MALEOLO EXTERNO (Desc. Diag.:fractura malÃ©olo posterior y lateral)</t>
  </si>
  <si>
    <t>S90 TRAUMATISMO SUPERFICIAL DEL TOBILLO Y DEL PIE (Desc. Diag.:esguince d e  pie)</t>
  </si>
  <si>
    <t>S826 FRACTURA DEL MALEOLO EXTERNO (Desc. Diag.:FRACTURA MALEOLO EXTERNO IZQUIERDO )</t>
  </si>
  <si>
    <t>S90 TRAUMATISMO SUPERFICIAL DEL TOBILLO Y DEL PIE (Desc. Diag.:esguince d e tobilllo)</t>
  </si>
  <si>
    <t>S826 FRACTURA DEL MALEOLO EXTERNO (Desc. Diag.:FRACTURA MALEOLO EXTERNO TOBILLO DERECHO )</t>
  </si>
  <si>
    <t>S90 TRAUMATISMO SUPERFICIAL DEL TOBILLO Y DEL PIE (Desc. Diag.:esguince de   tobillo)</t>
  </si>
  <si>
    <t>S826 FRACTURA DEL MALEOLO EXTERNO (Desc. Diag.:fractura maleolo lateral derecho)</t>
  </si>
  <si>
    <t>S90 TRAUMATISMO SUPERFICIAL DEL TOBILLO Y DEL PIE (Desc. Diag.:post  quirurgico de   tobillo)</t>
  </si>
  <si>
    <t>S826 FRACTURA DEL MALEOLO EXTERNO (Desc. Diag.:fractura maleolo lateral in situ transindesmal)</t>
  </si>
  <si>
    <t>S901 CONTUSION DE DEDO(S) DEL PIE, SIN DAÃO DE LA(S) UÃA(S) (Desc. Diag.:)</t>
  </si>
  <si>
    <t>S826 FRACTURA DEL MALEOLO EXTERNO (Desc. Diag.:fractura maleolo lateral izquierda, espolon calcaneo, tendinitis aquiliana)</t>
  </si>
  <si>
    <t>S902 CONTUSION DE DEDO(S) DEL PIE, CON DAÑO DE LA(S) UÑA(S) (Desc. Diag.:ONICECTOMIA)</t>
  </si>
  <si>
    <t>S826 FRACTURA DEL MALEOLO EXTERNO (Desc. Diag.:FRACTURA MALEOLO LATERAL IZQUIERDO, TENDINITIS TIBIAL)</t>
  </si>
  <si>
    <t>S909 TRAUMATISMO SUPERFICIAL DEL PIE Y DEL TOBILLO, NO ESPECIFICADO (Desc. Diag.:esghuince d e   tobillo)</t>
  </si>
  <si>
    <t>S826 FRACTURA DEL MALEOLO EXTERNO (Desc. Diag.:fractura maleolo lateral)</t>
  </si>
  <si>
    <t>S822 FRACTURA DE LA DIAFISIS DE LA TIBIA (Desc. Diag.:Fx trecio sup de tibia der )</t>
  </si>
  <si>
    <t>S822 FRACTURA DE LA DIAFISIS DE LA TIBIA (Desc. Diag.:derecha no desplazada)</t>
  </si>
  <si>
    <t>S910 HERIDA DEL TOBILLO (Desc. Diag.:herida infectada del tobillo izquierdo)</t>
  </si>
  <si>
    <t>S826 FRACTURA DEL MALEOLO EXTERNO (Desc. Diag.:FRACTURA MALEOLO PERONE TOBILLO DERECHO OPERADO )</t>
  </si>
  <si>
    <t>S911 HERIDA DE DEDO(S) DEL PIE SIN DAÑO DE LA(S) UÑA(S) (Desc. Diag.:HERIDA INFECTADA EN TOPOGRAFIA DEL MALEOLO EXT DEL PIE IZQ)</t>
  </si>
  <si>
    <t>S82 FRACTURA DE LA PIERNA, INCLUSIVE EL TOBILLO (Desc. Diag.:post colgajo CL a izq)</t>
  </si>
  <si>
    <t>S821 FRACTURA DE LA EPIFISIS SUPERIOR DE LA TIBIA (Desc. Diag.:fractura de espina tibial izquierda )</t>
  </si>
  <si>
    <t>S822 FRACTURA DE LA DIAFISIS DE LA TIBIA (Desc. Diag.:FRACTURA CONSOLIDADA DE TIBIA IZQUIERDA )</t>
  </si>
  <si>
    <t>S821 FRACTURA DE LA EPIFISIS SUPERIOR DE LA TIBIA (Desc. Diag.:fractura de espina tibial izquierda en resolucion )</t>
  </si>
  <si>
    <t>S822 FRACTURA DE LA DIAFISIS DE LA TIBIA (Desc. Diag.:Fractura de diafisis tibio peronea izquierda)</t>
  </si>
  <si>
    <t>S920 FRACTURA DEL CALCANEO (Desc. Diag.:DERECHO)</t>
  </si>
  <si>
    <t>S826 FRACTURA DEL MALEOLO EXTERNO (Desc. Diag.:FRACTURA MALEOLO PERONE TOBILLO IZQUIERDO INMOVILIZADA - ( ACCIDENTE DE TRABAJO) 	)</t>
  </si>
  <si>
    <t>S823 FRACTURA DE LA EPIFISIS INFERIOR DE LA TIBIA (Desc. Diag.:fractura consolidada de tibia derecha)</t>
  </si>
  <si>
    <t>S82 FRACTURA DE LA PIERNA, INCLUSIVE EL TOBILLO (Desc. Diag.:REGULARIZACIÓN DE BAJA MEDICA  EMITIDA POR EL DR. MARIO VALLE ALVA TRAUMATOLOGO CON EL DIAGNOSTICO DE:
FRACTURA DE TOBILLO  POST QUIRÚRGICO )</t>
  </si>
  <si>
    <t>S920 FRACTURA DEL CALCANEO (Desc. Diag.:FRACTURA INCOMPLETA DE CALCANEO IZQUIERDO)</t>
  </si>
  <si>
    <t>S82 FRACTURA DE LA PIERNA, INCLUSIVE EL TOBILLO (Desc. Diag.:SE TRANSCRIBE BAJA MEDICA BAJO INSTRUCTIVO, A INDICACIÓN DE TRAUMATOLOGIA DR. VALLE, ENFERMEDAD COMÚN, FRACTURA DE TOBILLO IZQUIERDO)</t>
  </si>
  <si>
    <t>S920 FRACTURA DEL CALCANEO (Desc. Diag.:IZQUIERDO)</t>
  </si>
  <si>
    <t>S826 FRACTURA DEL MALEOLO EXTERNO (Desc. Diag.:FRACTURA MALEOLO PERONE TOBILLO IZQUIERDO NO DESPLAZADO)</t>
  </si>
  <si>
    <t>S923 FRACTURA DE HUESO DEL METATARSO (Desc. Diag.:1ER METATARSIANO PIE IZQUIERDO)</t>
  </si>
  <si>
    <t>S826 FRACTURA DEL MALEOLO EXTERNO (Desc. Diag.:fractura maleolo peroneo tobillo derecho)</t>
  </si>
  <si>
    <t>S923 FRACTURA DE HUESO DEL METATARSO (Desc. Diag.:2,3,4
edema pieG++)</t>
  </si>
  <si>
    <t>S826 FRACTURA DEL MALEOLO EXTERNO (Desc. Diag.:FRACTURA PERONE DE TOBILLO DERECHO )</t>
  </si>
  <si>
    <t>S923 FRACTURA DE HUESO DEL METATARSO (Desc. Diag.:3RO DERECHO)</t>
  </si>
  <si>
    <t>S826 FRACTURA DEL MALEOLO EXTERNO (Desc. Diag.:Maleolo peroneo)</t>
  </si>
  <si>
    <t>S82 FRACTURA DE LA PIERNA, INCLUSIVE EL TOBILLO (Desc. Diag.:P.O. DE FRACTURA DE TOBILLO  IZQUIERDO )</t>
  </si>
  <si>
    <t>S826 FRACTURA DEL MALEOLO EXTERNO (Desc. Diag.:P.O. FRACTURA TRIMALEOLAR DE TOBILLO IZQUIERDO)</t>
  </si>
  <si>
    <t>S923 FRACTURA DE HUESO DEL METATARSO (Desc. Diag.:BASE DE 3ER Y 4TO METATARSIANO)</t>
  </si>
  <si>
    <t>S826 FRACTURA DEL MALEOLO EXTERNO (Desc. Diag.:P.O. RETIRO DE TORNILLO DE SITUACIÓN)</t>
  </si>
  <si>
    <t>S923 FRACTURA DE HUESO DEL METATARSO (Desc. Diag.:fractura   de  pie)</t>
  </si>
  <si>
    <t>S82 FRACTURA DE LA PIERNA, INCLUSIVE EL TOBILLO (Desc. Diag.:P.O. de fractura detobillo derecho )</t>
  </si>
  <si>
    <t>S923 FRACTURA DE HUESO DEL METATARSO (Desc. Diag.:FRACTURA 4° METATARSIANO PIE IZQUIERDO 	)</t>
  </si>
  <si>
    <t>S822 FRACTURA DE LA DIAFISIS DE LA TIBIA (Desc. Diag.:fractura de la diafisis de tibia derecha)</t>
  </si>
  <si>
    <t>S923 FRACTURA DE HUESO DEL METATARSO (Desc. Diag.:fractura 5to metatarsiano derecho)</t>
  </si>
  <si>
    <t>S826 FRACTURA DEL MALEOLO EXTERNO (Desc. Diag.:posts operatorio fractura de tobillo derecho)</t>
  </si>
  <si>
    <t>S923 FRACTURA DE HUESO DEL METATARSO (Desc. Diag.:FRACTURA BASE DE 5TO METATARSIANO )</t>
  </si>
  <si>
    <t>S827 FRACTURAS MULTIPLES DE LA PIERNA (Desc. Diag.:)</t>
  </si>
  <si>
    <t>S923 FRACTURA DE HUESO DEL METATARSO (Desc. Diag.:fractura d e   5 meyt)</t>
  </si>
  <si>
    <t>S827 FRACTURAS MULTIPLES DE LA PIERNA (Desc. Diag.:crossle leg a izq)</t>
  </si>
  <si>
    <t>S923 FRACTURA DE HUESO DEL METATARSO (Desc. Diag.:fractura d e  metatarsiano)</t>
  </si>
  <si>
    <t>S827 FRACTURAS MULTIPLES DE LA PIERNA (Desc. Diag.:DERECHA TENDIBNITIS ROTULIANA Y DE TIBIAL ANTERIOR
EPICONDILITIS CODO D)</t>
  </si>
  <si>
    <t>S923 FRACTURA DE HUESO DEL METATARSO (Desc. Diag.:fractura d ea   5  metatarsiano)</t>
  </si>
  <si>
    <t>S827 FRACTURAS MULTIPLES DE LA PIERNA (Desc. Diag.:DERECHA)</t>
  </si>
  <si>
    <t>S923 FRACTURA DE HUESO DEL METATARSO (Desc. Diag.:FRACTURA DE 2DO METATARSO IZQUIERDO)</t>
  </si>
  <si>
    <t>S827 FRACTURAS MULTIPLES DE LA PIERNA (Desc. Diag.:derecha. post  colgajo CL a izq. t Aquiles)</t>
  </si>
  <si>
    <t>S923 FRACTURA DE HUESO DEL METATARSO (Desc. Diag.:FRACTURA DE 3ER METATARSIANO DE MANO IZQUIERDO.)</t>
  </si>
  <si>
    <t>S827 FRACTURAS MULTIPLES DE LA PIERNA (Desc. Diag.:derecha.
atrofia muscular severa piernas)</t>
  </si>
  <si>
    <t>S923 FRACTURA DE HUESO DEL METATARSO (Desc. Diag.:FRACTURA DE 5TO METATARSIANO IZQUIERDO RESUELTA POR RAFI)</t>
  </si>
  <si>
    <t>S827 FRACTURAS MULTIPLES DE LA PIERNA (Desc. Diag.:DERECHA.
pOST COLGAJO cl A IZQ Y  POST OPDINAMIZACION utn )</t>
  </si>
  <si>
    <t>S923 FRACTURA DE HUESO DEL METATARSO (Desc. Diag.:FRACTURA DE 5TO METATARSIANO)</t>
  </si>
  <si>
    <t>S827 FRACTURAS MULTIPLES DE LA PIERNA (Desc. Diag.:fractura de pierna derecha)</t>
  </si>
  <si>
    <t>S923 FRACTURA DE HUESO DEL METATARSO (Desc. Diag.:FRACTURA DE 5TO MTT)</t>
  </si>
  <si>
    <t>S827 FRACTURAS MULTIPLES DE LA PIERNA (Desc. Diag.:poat colgajo CL  pierna izq)</t>
  </si>
  <si>
    <t>S923 FRACTURA DE HUESO DEL METATARSO (Desc. Diag.:fractura de la base del 5to metatarsiano derecho)</t>
  </si>
  <si>
    <t>S827 FRACTURAS MULTIPLES DE LA PIERNA (Desc. Diag.:post  dinamizacion tendinitis rotuliana y Aquiliana)</t>
  </si>
  <si>
    <t>S923 FRACTURA DE HUESO DEL METATARSO (Desc. Diag.:FRACTURA DE QUINTO METATARSIANO DERECHO TRATADO POR RAFI)</t>
  </si>
  <si>
    <t>S827 FRACTURAS MULTIPLES DE LA PIERNA (Desc. Diag.:post dinamizacion UTN derecho)</t>
  </si>
  <si>
    <t>S923 FRACTURA DE HUESO DEL METATARSO (Desc. Diag.:fractura del 2do metatarsiano pie izquierdo)</t>
  </si>
  <si>
    <t>S827 FRACTURAS MULTIPLES DE LA PIERNA (Desc. Diag.:POST OP dINAMIZACION utn DERECHO)</t>
  </si>
  <si>
    <t>S923 FRACTURA DE HUESO DEL METATARSO (Desc. Diag.:fractura del 5to metatarsiano)</t>
  </si>
  <si>
    <t>S827 FRACTURAS MULTIPLES DE LA PIERNA (Desc. Diag.:POT DINAMIZACION utn)</t>
  </si>
  <si>
    <t>S923 FRACTURA DE HUESO DEL METATARSO (Desc. Diag.:FRACTURA MULTIPLE DE LOS METATARSOS DEL PIE DERECHO)</t>
  </si>
  <si>
    <t>S822 FRACTURA DE LA DIAFISIS DE LA TIBIA (Desc. Diag.:Fractura de pierna der )</t>
  </si>
  <si>
    <t>S923 FRACTURA DE HUESO DEL METATARSO (Desc. Diag.:FX DE 5TO METATARSIANO IZQUIERDO)</t>
  </si>
  <si>
    <t>S828 FRACTURA DE OTRAS PARTES DE LA PIERNA (Desc. Diag.:derecha)</t>
  </si>
  <si>
    <t>S923 FRACTURA DE HUESO DEL METATARSO (Desc. Diag.:luxaciÃ³n metatarsofalÃ¡ngica del V dedo y fractura de IV y V metatarsianos del pie derecho)</t>
  </si>
  <si>
    <t>S828 FRACTURA DE OTRAS PARTES DE LA PIERNA (Desc. Diag.:derecho Atrofia muscular)</t>
  </si>
  <si>
    <t>S923 FRACTURA DE HUESO DEL METATARSO (Desc. Diag.:luxacion metatarso falangica del V dedo mas fractura de metatarsianos  pie izquierdo)</t>
  </si>
  <si>
    <t>S828 FRACTURA DE OTRAS PARTES DE LA PIERNA (Desc. Diag.:Fisura cabea de perone )</t>
  </si>
  <si>
    <t>S923 FRACTURA DE HUESO DEL METATARSO (Desc. Diag.:sd compartimental)</t>
  </si>
  <si>
    <t>S828 FRACTURA DE OTRAS PARTES DE LA PIERNA (Desc. Diag.:Fractura de pierna derecha post oepratorio (4ta semana) de enclavado endomedular)</t>
  </si>
  <si>
    <t>S924 FRACTURA DE LOS HUESOS DEL DEDO GORDO DEL PIE (Desc. Diag.:FRACTURA 1° ORTEJO PIE DERECHO 	)</t>
  </si>
  <si>
    <t>S828 FRACTURA DE OTRAS PARTES DE LA PIERNA (Desc. Diag.:FRACTURA DE PIERNA DERECHA)</t>
  </si>
  <si>
    <t>S82 FRACTURA DE LA PIERNA, INCLUSIVE EL TOBILLO (Desc. Diag.:P.O. OSTEOSINTESIS FRACTURA DE TOBILLO )</t>
  </si>
  <si>
    <t>S828 FRACTURA DE OTRAS PARTES DE LA PIERNA (Desc. Diag.:Fractura de pierrna der  )</t>
  </si>
  <si>
    <t>S924 FRACTURA DE LOS HUESOS DEL DEDO GORDO DEL PIE (Desc. Diag.:FRACTURA EXPUESTA CON LESION TENDINOSA  1ER ORTEJO DERECHO)</t>
  </si>
  <si>
    <t>S828 FRACTURA DE OTRAS PARTES DE LA PIERNA (Desc. Diag.:Fx de platillo tibial  izdo)</t>
  </si>
  <si>
    <t>S924 FRACTURA DE LOS HUESOS DEL DEDO GORDO DEL PIE (Desc. Diag.:FRACTURA EXPUESTA LESION TENDINOSA 1ER ORTEJO DERECHO	)</t>
  </si>
  <si>
    <t>S822 FRACTURA DE LA DIAFISIS DE LA TIBIA (Desc. Diag.:Fractura de pierna izquierda + fractura de falange 1er dedo  izquierdo)</t>
  </si>
  <si>
    <t>S924 FRACTURA DE LOS HUESOS DEL DEDO GORDO DEL PIE (Desc. Diag.:FRACTURA FALANGE DISTAL 1ER ORTEJO PIE DERECHO)</t>
  </si>
  <si>
    <t>S828 FRACTURA DE OTRAS PARTES DE LA PIERNA (Desc. Diag.:post colgajo CL a izq)</t>
  </si>
  <si>
    <t>S860 TRAUMATISMO DEL TENDON DE AQUILES (Desc. Diag.:ENFERMEDAD COMUN BAJA POR TRAUMATOLOGIA DR. MARIO VALLE POR EL DIAGNOSTICO RUPTURA TENDON AQUILES DERECHO )</t>
  </si>
  <si>
    <t>S828 FRACTURA DE OTRAS PARTES DE LA PIERNA (Desc. Diag.:post colgajpo CL a izq y f ext)</t>
  </si>
  <si>
    <t>S860 TRAUMATISMO DEL TENDON DE AQUILES (Desc. Diag.:INFECCION DE HERIDA QUIRURGICA EN TENDON DE AQUILES DERECHO)</t>
  </si>
  <si>
    <t>S829 FRACTURA DE LA PIERNA, PARTE NO ESPECIFICADA (Desc. Diag.:)</t>
  </si>
  <si>
    <t>S860 TRAUMATISMO DEL TENDON DE AQUILES (Desc. Diag.:infeccion t aquiles post tenorrafia)</t>
  </si>
  <si>
    <t>S829 FRACTURA DE LA PIERNA, PARTE NO ESPECIFICADA (Desc. Diag.:derecha post UTN)</t>
  </si>
  <si>
    <t>S860 TRAUMATISMO DEL TENDON DE AQUILES (Desc. Diag.:izq Post redesgarro en fisio
atrofia muscular poierna izq)</t>
  </si>
  <si>
    <t>S829 FRACTURA DE LA PIERNA, PARTE NO ESPECIFICADA (Desc. Diag.:derecha y Post Colgako CL a izq)</t>
  </si>
  <si>
    <t>S860 TRAUMATISMO DEL TENDON DE AQUILES (Desc. Diag.:izq. dorsolumbalgia)</t>
  </si>
  <si>
    <t>S829 FRACTURA DE LA PIERNA, PARTE NO ESPECIFICADA (Desc. Diag.:derecha)</t>
  </si>
  <si>
    <t>S860 TRAUMATISMO DEL TENDON DE AQUILES (Desc. Diag.:IZQUIERDO )</t>
  </si>
  <si>
    <t>S829 FRACTURA DE LA PIERNA, PARTE NO ESPECIFICADA (Desc. Diag.:Fract pierna der)</t>
  </si>
  <si>
    <t>S860 TRAUMATISMO DEL TENDON DE AQUILES (Desc. Diag.:lesion de  tendon de  Aquiles derecho Post Operado de plastia termino terminal )</t>
  </si>
  <si>
    <t>S829 FRACTURA DE LA PIERNA, PARTE NO ESPECIFICADA (Desc. Diag.:Fractuira de la pierna der )</t>
  </si>
  <si>
    <t>S860 TRAUMATISMO DEL TENDON DE AQUILES (Desc. Diag.:P.O HERIDA INFECTADA DE TENORRAFIA DE TENDON DE AQUILES IZQUIERDO)</t>
  </si>
  <si>
    <t>S829 FRACTURA DE LA PIERNA, PARTE NO ESPECIFICADA (Desc. Diag.:Fractur d pierna izda)</t>
  </si>
  <si>
    <t>S821 FRACTURA DE LA EPIFISIS SUPERIOR DE LA TIBIA (Desc. Diag.:FRACTURA DE MESETA TIBIAL, LESIO COMPLEJO LIGAMENTARIO LATERAL )</t>
  </si>
  <si>
    <t>S822 FRACTURA DE LA DIAFISIS DE LA TIBIA (Desc. Diag.:FRACTURA DE PIERNA IZQUIERDA + FRACTURA DE FALANGE 1ER DEDO IZQUIERDO)</t>
  </si>
  <si>
    <t>S820 FRACTURA DE LA ROTULA (Desc. Diag.:fx de rotula der)</t>
  </si>
  <si>
    <t>S829 FRACTURA DE LA PIERNA, PARTE NO ESPECIFICADA (Desc. Diag.:Fractura de pierna der)</t>
  </si>
  <si>
    <t>S860 TRAUMATISMO DEL TENDON DE AQUILES (Desc. Diag.:P.O TENDON DE AQUILES DERECHO)</t>
  </si>
  <si>
    <t>S829 FRACTURA DE LA PIERNA, PARTE NO ESPECIFICADA (Desc. Diag.:Fx de diafisis de tibis sder )</t>
  </si>
  <si>
    <t>S860 TRAUMATISMO DEL TENDON DE AQUILES (Desc. Diag.:P.O. DE TENORRAFIA DE TENDON DE AQUILES Y RETIRO DE MATERIAL)</t>
  </si>
  <si>
    <t>S829 FRACTURA DE LA PIERNA, PARTE NO ESPECIFICADA (Desc. Diag.:Fx de meseta tibial izda)</t>
  </si>
  <si>
    <t>S860 TRAUMATISMO DEL TENDON DE AQUILES (Desc. Diag.:PACIENTE CON CIRUGÍA DE TENDÓN DE AQUILES )</t>
  </si>
  <si>
    <t>S829 FRACTURA DE LA PIERNA, PARTE NO ESPECIFICADA (Desc. Diag.:Fx de pierna der 
contusioon de pierna izad)</t>
  </si>
  <si>
    <t>S860 TRAUMATISMO DEL TENDON DE AQUILES (Desc. Diag.:Po de plastia termino terminal, infeccion a nivel herida quirurgica )</t>
  </si>
  <si>
    <t>S829 FRACTURA DE LA PIERNA, PARTE NO ESPECIFICADA (Desc. Diag.:Fx tercio distal de la tibia der )</t>
  </si>
  <si>
    <t>S860 TRAUMATISMO DEL TENDON DE AQUILES (Desc. Diag.:PO RUPTURA DEL TENDON DE AQUILES IZQUIERDO)</t>
  </si>
  <si>
    <t>S829 FRACTURA DE LA PIERNA, PARTE NO ESPECIFICADA (Desc. Diag.:Fx tercio medio tibia der )</t>
  </si>
  <si>
    <t>S860 TRAUMATISMO DEL TENDON DE AQUILES (Desc. Diag.:post  quirurgtico de tendon de aquiles)</t>
  </si>
  <si>
    <t>S829 FRACTURA DE LA PIERNA, PARTE NO ESPECIFICADA (Desc. Diag.:pos UTN.
Colgako CL  T Aquiles.)</t>
  </si>
  <si>
    <t>S860 TRAUMATISMO DEL TENDON DE AQUILES (Desc. Diag.:post colgajo CL +F externo)</t>
  </si>
  <si>
    <t>S829 FRACTURA DE LA PIERNA, PARTE NO ESPECIFICADA (Desc. Diag.:post UTN y post  colgajpo CL  a izq)</t>
  </si>
  <si>
    <t>S821 FRACTURA DE LA EPIFISIS SUPERIOR DE LA TIBIA (Desc. Diag.: FRACTURA NO DESPLAZADA DE ESPINA TIBIAL RODILLA IZQUIERDA)</t>
  </si>
  <si>
    <t>S829 FRACTURA DE LA PIERNA, PARTE NO ESPECIFICADA (Desc. Diag.:post UTN)</t>
  </si>
  <si>
    <t>S860 TRAUMATISMO DEL TENDON DE AQUILES (Desc. Diag.:post operatorio de tenorrafia del T. de aquiles izquierdo]])</t>
  </si>
  <si>
    <t>S829 FRACTURA DE LA PIERNA, PARTE NO ESPECIFICADA (Desc. Diag.:y pos colgajo Cl a izq.)</t>
  </si>
  <si>
    <t>S860 TRAUMATISMO DEL TENDON DE AQUILES (Desc. Diag.:post plastia termino terminal)</t>
  </si>
  <si>
    <t>S82 FRACTURA DE LA PIERNA, INCLUSIVE EL TOBILLO (Desc. Diag.:SINDROME DE DOLOR REGIONAL COMPLEJO DE TOBILLO DERECHO)</t>
  </si>
  <si>
    <t>S860 TRAUMATISMO DEL TENDON DE AQUILES (Desc. Diag.:post tenorrafia infectada)</t>
  </si>
  <si>
    <t>S83 LUXACION, ESGUINCE Y TORCEDURA DE ARTICULACIONES Y LIGAMENTOS DE LA RODILLA (Desc. Diag.:contusion rodilla)</t>
  </si>
  <si>
    <t>S860 TRAUMATISMO DEL TENDON DE AQUILES (Desc. Diag.:POSTQX DE TENDON DE AQUILES IZQUIERDO)</t>
  </si>
  <si>
    <t>S83 LUXACION, ESGUINCE Y TORCEDURA DE ARTICULACIONES Y LIGAMENTOS DE LA RODILLA (Desc. Diag.:DISTENSIÓN MUSCULAR DERECHO
SINDROME DE LA BANDA ILIOTIBIAL DERECHO. 
RIESGO LABORAL: ACCIDENTE DE TRABAJO)</t>
  </si>
  <si>
    <t>S860 TRAUMATISMO DEL TENDON DE AQUILES (Desc. Diag.:POSTQX TENORRAFIA TENDON AQUILES DERECHO)</t>
  </si>
  <si>
    <t>S83 LUXACION, ESGUINCE Y TORCEDURA DE ARTICULACIONES Y LIGAMENTOS DE LA RODILLA (Desc. Diag.:esg de rodilla izda)</t>
  </si>
  <si>
    <t>S860 TRAUMATISMO DEL TENDON DE AQUILES (Desc. Diag.:ROTURA  COMPLETA  TENDON DE AQUILES DERECHO)</t>
  </si>
  <si>
    <t>S83 LUXACION, ESGUINCE Y TORCEDURA DE ARTICULACIONES Y LIGAMENTOS DE LA RODILLA (Desc. Diag.:esg interno de rodilla izda)</t>
  </si>
  <si>
    <t>S860 TRAUMATISMO DEL TENDON DE AQUILES (Desc. Diag.:Rotura aguda del T. de aquiles izquierdo post operatorio de tenorrafia)</t>
  </si>
  <si>
    <t>S83 LUXACION, ESGUINCE Y TORCEDURA DE ARTICULACIONES Y LIGAMENTOS DE LA RODILLA (Desc. Diag.:esguince de LCE y LCI rodilladerecha)</t>
  </si>
  <si>
    <t>S860 TRAUMATISMO DEL TENDON DE AQUILES (Desc. Diag.:ROTURA COMPLETA TENDON AQUILES DERECHO)</t>
  </si>
  <si>
    <t>S83 LUXACION, ESGUINCE Y TORCEDURA DE ARTICULACIONES Y LIGAMENTOS DE LA RODILLA (Desc. Diag.:esguince de ligamento colateral medial rodila derecha)</t>
  </si>
  <si>
    <t>S860 TRAUMATISMO DEL TENDON DE AQUILES (Desc. Diag.:ROTURA COMPLETA TENDON DE AQUILES)</t>
  </si>
  <si>
    <t>S83 LUXACION, ESGUINCE Y TORCEDURA DE ARTICULACIONES Y LIGAMENTOS DE LA RODILLA (Desc. Diag.:esguince de ligamentos interno y externo de rodilla derecha en tratamiento)</t>
  </si>
  <si>
    <t>S822 FRACTURA DE LA DIAFISIS DE LA TIBIA (Desc. Diag.:fractura diafisaria de tibia y peronÃ© derecho tratado)</t>
  </si>
  <si>
    <t>S83 LUXACION, ESGUINCE Y TORCEDURA DE ARTICULACIONES Y LIGAMENTOS DE LA RODILLA (Desc. Diag.:esguince de rodiilla derecha grado 2
)</t>
  </si>
  <si>
    <t>S860 TRAUMATISMO DEL TENDON DE AQUILES (Desc. Diag.:Rotura de tendon de aquiles derecho, post operatorio de tenorrafia (fase de rehabilitacion))</t>
  </si>
  <si>
    <t>S83 LUXACION, ESGUINCE Y TORCEDURA DE ARTICULACIONES Y LIGAMENTOS DE LA RODILLA (Desc. Diag.:esguince de rodilla  derecha, LCE, lesion hueco popliteo derecho)</t>
  </si>
  <si>
    <t>S860 TRAUMATISMO DEL TENDON DE AQUILES (Desc. Diag.:ROTURA DE TENDON DE AQUILES IZQUIERDO RESUELTA POR TENORRAFIA )</t>
  </si>
  <si>
    <t>S83 LUXACION, ESGUINCE Y TORCEDURA DE ARTICULACIONES Y LIGAMENTOS DE LA RODILLA (Desc. Diag.:ESGUINCE DE RODILLA DERECAH GRADO 2)</t>
  </si>
  <si>
    <t>S860 TRAUMATISMO DEL TENDON DE AQUILES (Desc. Diag.:ROTURA DE TENDON DE AQUILES IZQUIERDO)</t>
  </si>
  <si>
    <t>S83 LUXACION, ESGUINCE Y TORCEDURA DE ARTICULACIONES Y LIGAMENTOS DE LA RODILLA (Desc. Diag.:esguince de rodilla izquierda  , contusion de rodilla izquierda )</t>
  </si>
  <si>
    <t>S860 TRAUMATISMO DEL TENDON DE AQUILES (Desc. Diag.:Rotura del tendon de aquiles IZQUIERDO)</t>
  </si>
  <si>
    <t>S83 LUXACION, ESGUINCE Y TORCEDURA DE ARTICULACIONES Y LIGAMENTOS DE LA RODILLA (Desc. Diag.:ESGUINCE DE RODILLA IZQUIERDA)</t>
  </si>
  <si>
    <t>S860 TRAUMATISMO DEL TENDON DE AQUILES (Desc. Diag.:ROTURA PARCIAL DE TENDON DE AQUILES DERECHO)</t>
  </si>
  <si>
    <t>S83 LUXACION, ESGUINCE Y TORCEDURA DE ARTICULACIONES Y LIGAMENTOS DE LA RODILLA (Desc. Diag.:izquierda)</t>
  </si>
  <si>
    <t>S860 TRAUMATISMO DEL TENDON DE AQUILES (Desc. Diag.:Rotura parcial del tendon de Aquiles izquierdo)</t>
  </si>
  <si>
    <t>S83 LUXACION, ESGUINCE Y TORCEDURA DE ARTICULACIONES Y LIGAMENTOS DE LA RODILLA (Desc. Diag.:lesion de colateral medial de rodilla derecha. sospecha de lesion de LCA )</t>
  </si>
  <si>
    <t>S860 TRAUMATISMO DEL TENDON DE AQUILES (Desc. Diag.:ROTURA TENDON AQUILES IZQUIERDO)</t>
  </si>
  <si>
    <t>S83 LUXACION, ESGUINCE Y TORCEDURA DE ARTICULACIONES Y LIGAMENTOS DE LA RODILLA (Desc. Diag.:POST OPERADO LCA DERECHO. )</t>
  </si>
  <si>
    <t>S860 TRAUMATISMO DEL TENDON DE AQUILES (Desc. Diag.:Rotura tendón de aquiles izquierdo)</t>
  </si>
  <si>
    <t>S83 LUXACION, ESGUINCE Y TORCEDURA DE ARTICULACIONES Y LIGAMENTOS DE LA RODILLA (Desc. Diag.:SE TRANSCRIBE BAJA MEDICA A FAVOR DEL DOCTOR  VALLE DE TRAUMATOLOGIA)</t>
  </si>
  <si>
    <t>S860 TRAUMATISMO DEL TENDON DE AQUILES (Desc. Diag.:Ruptura completa de tendón de Aquiles derecho)</t>
  </si>
  <si>
    <t>S830 LUXACION DE LA ROTULA (Desc. Diag.:LUXACION DE ROTULA RODILLA IZQUIERDA)</t>
  </si>
  <si>
    <t>S860 TRAUMATISMO DEL TENDON DE AQUILES (Desc. Diag.:ruptura de tendÃ³n de Aquiles  derecho)</t>
  </si>
  <si>
    <t>S820 FRACTURA DE LA ROTULA (Desc. Diag.: FRACTURA FISURARIA DEL VERTICE DE LA RROTULA IZQUIERDA. )</t>
  </si>
  <si>
    <t>S860 TRAUMATISMO DEL TENDON DE AQUILES (Desc. Diag.:Ruptura de tendÃ³n de Aquiles izquierdo)</t>
  </si>
  <si>
    <t>S832 DESGARRO DE MENISCOS, PRESENTE (Desc. Diag.:concluida la  baja medica retorna  a a su actividad  laboral con actividades livianas)</t>
  </si>
  <si>
    <t>S821 FRACTURA DE LA EPIFISIS SUPERIOR DE LA TIBIA (Desc. Diag.:Fractura de pierna der )</t>
  </si>
  <si>
    <t>S832 DESGARRO DE MENISCOS, PRESENTE (Desc. Diag.:concluida la  baja retorna a a su actividad laboral.)</t>
  </si>
  <si>
    <t>S860 TRAUMATISMO DEL TENDON DE AQUILES (Desc. Diag.:ruptura de tendón de Aquiles derecho)</t>
  </si>
  <si>
    <t>S832 DESGARRO DE MENISCOS, PRESENTE (Desc. Diag.:DEGARRO Y DESINSERION DE MENISCO INTERNO)</t>
  </si>
  <si>
    <t>S821 FRACTURA DE LA EPIFISIS SUPERIOR DE LA TIBIA (Desc. Diag.:1.- Seguimiento por fractura de platillo tibial externo tibia derecha.  
2.- rehabilitaciÃ³n por fisioterapia )</t>
  </si>
  <si>
    <t>S832 DESGARRO DE MENISCOS, PRESENTE (Desc. Diag.:DESGARRO MENISCO EXTERNO RODILLA DERECHA)</t>
  </si>
  <si>
    <t>S822 FRACTURA DE LA DIAFISIS DE LA TIBIA (Desc. Diag.:FRACTURA DIAFISIARIA TIBIA PERONÃ IZQUIERDO TRATADO CON ENCLAVADO ENDOMEDULAR)</t>
  </si>
  <si>
    <t>S822 FRACTURA DE LA DIAFISIS DE LA TIBIA (Desc. Diag.:Fractura de tibia izquierda + fractura de falange 1er dedo pie izquierdo)</t>
  </si>
  <si>
    <t>S860 TRAUMATISMO DEL TENDON DE AQUILES (Desc. Diag.:ruptura del tendÃ³n de esquiles)</t>
  </si>
  <si>
    <t>S832 DESGARRO DE MENISCOS, PRESENTE (Desc. Diag.:desgarro y desinsercion de  menisco externo rodilla izquierda )</t>
  </si>
  <si>
    <t>S860 TRAUMATISMO DEL TENDON DE AQUILES (Desc. Diag.:Ruptura del tendon de aquiles der )</t>
  </si>
  <si>
    <t>S832 DESGARRO DE MENISCOS, PRESENTE (Desc. Diag.:IZQUIERDO)</t>
  </si>
  <si>
    <t>S821 FRACTURA DE LA EPIFISIS SUPERIOR DE LA TIBIA (Desc. Diag.:fract de platillos tibiales de pierna  izda)</t>
  </si>
  <si>
    <t>S832 DESGARRO DE MENISCOS, PRESENTE (Desc. Diag.:lesiÃ³n meniscal)</t>
  </si>
  <si>
    <t>S822 FRACTURA DE LA DIAFISIS DE LA TIBIA (Desc. Diag.:fractura en la diafisis tibial der )</t>
  </si>
  <si>
    <t>S832 DESGARRO DE MENISCOS, PRESENTE (Desc. Diag.:lesion meniscal rodilla derecha)</t>
  </si>
  <si>
    <t>S860 TRAUMATISMO DEL TENDON DE AQUILES (Desc. Diag.:RUPTURA TRAUMATICA DE TENDON DE AQUILES )</t>
  </si>
  <si>
    <t>S832 DESGARRO DE MENISCOS, PRESENTE (Desc. Diag.:puede  retornar   su actividad  laboral con actividades livianas   hasta  compeltar  la fisiosterapia)</t>
  </si>
  <si>
    <t>S860 TRAUMATISMO DEL TENDON DE AQUILES (Desc. Diag.:TENDINITIS AQUILIANA IZQUIERDO POSTOPERADO)</t>
  </si>
  <si>
    <t>S832 DESGARRO DE MENISCOS, PRESENTE (Desc. Diag.:RUPTURA DE MENISCO INTERNO RODILLA DERECHA)</t>
  </si>
  <si>
    <t>S860 TRAUMATISMO DEL TENDON DE AQUILES (Desc. Diag.:tendinitis de tendon de aquiles derecho. desgarro parcia)</t>
  </si>
  <si>
    <t>S822 FRACTURA DE LA DIAFISIS DE LA TIBIA (Desc. Diag.:fractura de tibia izquierda consolidada , retiro de materail clavo endomedular)</t>
  </si>
  <si>
    <t>S860 TRAUMATISMO DEL TENDON DE AQUILES (Desc. Diag.:Tendinosis aquileana
Entesitis aquileana cronica reagudizada)</t>
  </si>
  <si>
    <t>S833 DESGARRO DEL CARTILAGO ARTICULAR DE LA RODILLA, PRESENTE (Desc. Diag.:FRACTURA D MESETA TIBIAL DERECHA)</t>
  </si>
  <si>
    <t>S860 TRAUMATISMO DEL TENDON DE AQUILES (Desc. Diag.:tendon  de  auqilkes  post  quirurgico)</t>
  </si>
  <si>
    <t>S833 DESGARRO DEL CARTILAGO ARTICULAR DE LA RODILLA, PRESENTE (Desc. Diag.:IZQUIERDA)</t>
  </si>
  <si>
    <t>S860 TRAUMATISMO DEL TENDON DE AQUILES (Desc. Diag.:tenorrafi del aquiles der )</t>
  </si>
  <si>
    <t>S82 FRACTURA DE LA PIERNA, INCLUSIVE EL TOBILLO (Desc. Diag.:LUXUFRATURA TOBILLO DERECHO )</t>
  </si>
  <si>
    <t>S821 FRACTURA DE LA EPIFISIS SUPERIOR DE LA TIBIA (Desc. Diag.:fractura d e    tibia)</t>
  </si>
  <si>
    <t>S834 ESGUINCES Y TORCEDURAS QUE COMPROMETEN LOS LIGAMENTOS LATERALES (EXTERNO) (INTERNO) DE LA RODILLA (Desc. Diag.:CONCLUIDA LA  BAJA  RETORNA  A SU  ACTIVIDAD LABORAL   MIENTRAS  COMPLETA LA  FISIOTERAPIA)</t>
  </si>
  <si>
    <t>S860 TRAUMATISMO DEL TENDON DE AQUILES (Desc. Diag.:tenorrfia del aquiles der )</t>
  </si>
  <si>
    <t>S834 ESGUINCES Y TORCEDURAS QUE COMPROMETEN LOS LIGAMENTOS LATERALES (EXTERNO) (INTERNO) DE LA RODILLA (Desc. Diag.:CONCLUIDA LA  BAJA RETORNA  A SU ACTIVIDAD LABORAL , A LA PAR DE LA  FISISOTERAPIA)</t>
  </si>
  <si>
    <t>S860 TRAUMATISMO DEL TENDON DE AQUILES (Desc. Diag.:TRAUMATISMO TENDON DE AQUILES IZQUIERDO)</t>
  </si>
  <si>
    <t>S834 ESGUINCES Y TORCEDURAS QUE COMPROMETEN LOS LIGAMENTOS LATERALES (EXTERNO) (INTERNO) DE LA RODILLA (Desc. Diag.:DERECHA)</t>
  </si>
  <si>
    <t>S861 TRAUMATISMO DE OTRO(S) TENDON(ES) Y MUSCULO(S) DEL GRUPO MUSCULAR POSTERIOR A NIVEL DE LA PIERNA (Desc. Diag.:DESGARRO MUSCULAR GEMELAR EN TTO)</t>
  </si>
  <si>
    <t>S834 ESGUINCES Y TORCEDURAS QUE COMPROMETEN LOS LIGAMENTOS LATERALES (EXTERNO) (INTERNO) DE LA RODILLA (Desc. Diag.:DISTENSIÓN LIGAMENTO COLATERAL MEDIAL RODILLA)</t>
  </si>
  <si>
    <t>S822 FRACTURA DE LA DIAFISIS DE LA TIBIA (Desc. Diag.:FRACTURA EXPUESTA TIBIA PERONÉ DERECHA)</t>
  </si>
  <si>
    <t>S834 ESGUINCES Y TORCEDURAS QUE COMPROMETEN LOS LIGAMENTOS LATERALES (EXTERNO) (INTERNO) DE LA RODILLA (Desc. Diag.:DISTENSION LIGAMENTO COLATERAL MEDIAL)</t>
  </si>
  <si>
    <t>S868 TRAUMATISMO DE OTROS TENDONES Y MUSCULOS A NIVEL DE LA PIERNA (Desc. Diag.:lesion de tendones )</t>
  </si>
  <si>
    <t>S834 ESGUINCES Y TORCEDURAS QUE COMPROMETEN LOS LIGAMENTOS LATERALES (EXTERNO) (INTERNO) DE LA RODILLA (Desc. Diag.:esg de rodilla interno)</t>
  </si>
  <si>
    <t>S897 TRAUMATISMOS MULTIPLES DE LA PIERNA (Desc. Diag.:Contusion en pierna y pie derecho)</t>
  </si>
  <si>
    <t>S834 ESGUINCES Y TORCEDURAS QUE COMPROMETEN LOS LIGAMENTOS LATERALES (EXTERNO) (INTERNO) DE LA RODILLA (Desc. Diag.:esg de rodilla izda)</t>
  </si>
  <si>
    <t>S898 OTROS TRAUMATISMOS DE LA PIERNA, ESPECIFICADOS (Desc. Diag.:TRAUMATISMO DE MIEMBRO INFERIOR DER)</t>
  </si>
  <si>
    <t>S834 ESGUINCES Y TORCEDURAS QUE COMPROMETEN LOS LIGAMENTOS LATERALES (EXTERNO) (INTERNO) DE LA RODILLA (Desc. Diag.:esg intermo de rodilla der )</t>
  </si>
  <si>
    <t>S899 TRAUMATISMO DE LA PIERNA, NO ESPECIFICADO (Desc. Diag.:TRAUMATISMO DE LA PIERNA / HEMATOMA)</t>
  </si>
  <si>
    <t>S822 FRACTURA DE LA DIAFISIS DE LA TIBIA (Desc. Diag.:fractura de tibia izquierda consolidada, retiro de material)</t>
  </si>
  <si>
    <t>S90 TRAUMATISMO SUPERFICIAL DEL TOBILLO Y DEL PIE (Desc. Diag.:esfuince de  tobillo)</t>
  </si>
  <si>
    <t>S834 ESGUINCES Y TORCEDURAS QUE COMPROMETEN LOS LIGAMENTOS LATERALES (EXTERNO) (INTERNO) DE LA RODILLA (Desc. Diag.:esg interno de ropdilla der )</t>
  </si>
  <si>
    <t>S822 FRACTURA DE LA DIAFISIS DE LA TIBIA (Desc. Diag.:FRACTURA TIBIA PERONE IZQUIERDOS POST QUIRURGICO)</t>
  </si>
  <si>
    <t>S834 ESGUINCES Y TORCEDURAS QUE COMPROMETEN LOS LIGAMENTOS LATERALES (EXTERNO) (INTERNO) DE LA RODILLA (Desc. Diag.:Esg interno de ropdilla izda)</t>
  </si>
  <si>
    <t>S821 FRACTURA DE LA EPIFISIS SUPERIOR DE LA TIBIA (Desc. Diag.:fractura d e  tibiia)</t>
  </si>
  <si>
    <t>S834 ESGUINCES Y TORCEDURAS QUE COMPROMETEN LOS LIGAMENTOS LATERALES (EXTERNO) (INTERNO) DE LA RODILLA (Desc. Diag.:ESGTYUINCE DE LCI RODILLA DERECHA EN TRATAMIENTO)</t>
  </si>
  <si>
    <t>S90 TRAUMATISMO SUPERFICIAL DEL TOBILLO Y DEL PIE (Desc. Diag.:esguince d  e   tobiullo)</t>
  </si>
  <si>
    <t>S834 ESGUINCES Y TORCEDURAS QUE COMPROMETEN LOS LIGAMENTOS LATERALES (EXTERNO) (INTERNO) DE LA RODILLA (Desc. Diag.:ESGUINCE DE COLATERAL MEDIAL  RODILLA IZQUIERDA )</t>
  </si>
  <si>
    <t>S90 TRAUMATISMO SUPERFICIAL DEL TOBILLO Y DEL PIE (Desc. Diag.:esguince d e   tobillo)</t>
  </si>
  <si>
    <t>S834 ESGUINCES Y TORCEDURAS QUE COMPROMETEN LOS LIGAMENTOS LATERALES (EXTERNO) (INTERNO) DE LA RODILLA (Desc. Diag.:ESGUINCE DE LCI NO RECIENTE, TENDINITIS ROTULIANA DERECHA)</t>
  </si>
  <si>
    <t>S821 FRACTURA DE LA EPIFISIS SUPERIOR DE LA TIBIA (Desc. Diag.:FRACTURA DE PLATO TIBIAL DERECHA)</t>
  </si>
  <si>
    <t>S834 ESGUINCES Y TORCEDURAS QUE COMPROMETEN LOS LIGAMENTOS LATERALES (EXTERNO) (INTERNO) DE LA RODILLA (Desc. Diag.:ESGUINCE DE LCI RODILL ADERECHA EN TRATAMIENTO)</t>
  </si>
  <si>
    <t>S90 TRAUMATISMO SUPERFICIAL DEL TOBILLO Y DEL PIE (Desc. Diag.:ESGUINCE D E T BOILLO)</t>
  </si>
  <si>
    <t>S834 ESGUINCES Y TORCEDURAS QUE COMPROMETEN LOS LIGAMENTOS LATERALES (EXTERNO) (INTERNO) DE LA RODILLA (Desc. Diag.:Esguince de LCI rodilla derecha en tratamiento)</t>
  </si>
  <si>
    <t>S821 FRACTURA DE LA EPIFISIS SUPERIOR DE LA TIBIA (Desc. Diag.:FRACTURA DE  ESPINA TIBIAL RODILLA IZQUIERDA  TRATAMIENTO ORTOPEDICO)</t>
  </si>
  <si>
    <t>S834 ESGUINCES Y TORCEDURAS QUE COMPROMETEN LOS LIGAMENTOS LATERALES (EXTERNO) (INTERNO) DE LA RODILLA (Desc. Diag.:ESGUINCE DE LCI RODILLA DERECHA EN TTO)</t>
  </si>
  <si>
    <t>S90 TRAUMATISMO SUPERFICIAL DEL TOBILLO Y DEL PIE (Desc. Diag.:esguince d e tobilloo)</t>
  </si>
  <si>
    <t>S834 ESGUINCES Y TORCEDURAS QUE COMPROMETEN LOS LIGAMENTOS LATERALES (EXTERNO) (INTERNO) DE LA RODILLA (Desc. Diag.:ESGUINCE DE lci RODILLA DERECHA)</t>
  </si>
  <si>
    <t>S90 TRAUMATISMO SUPERFICIAL DEL TOBILLO Y DEL PIE (Desc. Diag.:esguine de  tobillo)</t>
  </si>
  <si>
    <t>S834 ESGUINCES Y TORCEDURAS QUE COMPROMETEN LOS LIGAMENTOS LATERALES (EXTERNO) (INTERNO) DE LA RODILLA (Desc. Diag.:ESGUINCE DE RODILLA DERECHA EN TRATAMIENTO)</t>
  </si>
  <si>
    <t>S90 TRAUMATISMO SUPERFICIAL DEL TOBILLO Y DEL PIE (Desc. Diag.:pos   quirurgico d etobillo)</t>
  </si>
  <si>
    <t>S822 FRACTURA DE LA DIAFISIS DE LA TIBIA (Desc. Diag.:FRACTURA DE TIBIA PERONE IZQUIERDO  POST QUIRURGICO)</t>
  </si>
  <si>
    <t>S90 TRAUMATISMO SUPERFICIAL DEL TOBILLO Y DEL PIE (Desc. Diag.:trauma d e  tobilllo)</t>
  </si>
  <si>
    <t>S834 ESGUINCES Y TORCEDURAS QUE COMPROMETEN LOS LIGAMENTOS LATERALES (EXTERNO) (INTERNO) DE LA RODILLA (Desc. Diag.:esguince de rodilla derecha, lesiÃ³n colateral medial , tendinitis rotuliana)</t>
  </si>
  <si>
    <t>S900 CONTUSION DEL TOBILLO (Desc. Diag.:contusion de pie der )</t>
  </si>
  <si>
    <t>S820 FRACTURA DE LA ROTULA (Desc. Diag.:DERECHA)</t>
  </si>
  <si>
    <t>S901 CONTUSION DE DEDO(S) DEL PIE, SIN DAÃO DE LA(S) UÃA(S) (Desc. Diag.:FASCITIS PLANTAR POSTRAUMATICA IZQUIERDA)</t>
  </si>
  <si>
    <t>S834 ESGUINCES Y TORCEDURAS QUE COMPROMETEN LOS LIGAMENTOS LATERALES (EXTERNO) (INTERNO) DE LA RODILLA (Desc. Diag.:esguince de rodilla ligamento colateral medial )</t>
  </si>
  <si>
    <t>S822 FRACTURA DE LA DIAFISIS DE LA TIBIA (Desc. Diag.:Fx de tibia y perone)</t>
  </si>
  <si>
    <t>S834 ESGUINCES Y TORCEDURAS QUE COMPROMETEN LOS LIGAMENTOS LATERALES (EXTERNO) (INTERNO) DE LA RODILLA (Desc. Diag.:esguince de rodilla medial derecho)</t>
  </si>
  <si>
    <t>S903 CONTUSION DE OTRAS PARTES Y DE LAS NO ESPECIFICADAS DEL PIE (Desc. Diag.:)</t>
  </si>
  <si>
    <t>S834 ESGUINCES Y TORCEDURAS QUE COMPROMETEN LOS LIGAMENTOS LATERALES (EXTERNO) (INTERNO) DE LA RODILLA (Desc. Diag.:ESGUINCE GRADO II RODILLA DERECHA)</t>
  </si>
  <si>
    <t>S821 FRACTURA DE LA EPIFISIS SUPERIOR DE LA TIBIA (Desc. Diag.:FRACTURA DE ESPINA ANTERIOR TIBIA IZQUIERDA)</t>
  </si>
  <si>
    <t>S834 ESGUINCES Y TORCEDURAS QUE COMPROMETEN LOS LIGAMENTOS LATERALES (EXTERNO) (INTERNO) DE LA RODILLA (Desc. Diag.:ESGUINCE LIGAMENTO COLATERAL MEDIAL RODILLA DERECHA)</t>
  </si>
  <si>
    <t>S909 TRAUMATISMO SUPERFICIAL DEL PIE Y DEL TOBILLO, NO ESPECIFICADO (Desc. Diag.:esguicne d e  tobillo)</t>
  </si>
  <si>
    <t>S834 ESGUINCES Y TORCEDURAS QUE COMPROMETEN LOS LIGAMENTOS LATERALES (EXTERNO) (INTERNO) DE LA RODILLA (Desc. Diag.:esguince rodilla derecha)</t>
  </si>
  <si>
    <t>S909 TRAUMATISMO SUPERFICIAL DEL PIE Y DEL TOBILLO, NO ESPECIFICADO (Desc. Diag.:esguince d e   tobillo)</t>
  </si>
  <si>
    <t>S834 ESGUINCES Y TORCEDURAS QUE COMPROMETEN LOS LIGAMENTOS LATERALES (EXTERNO) (INTERNO) DE LA RODILLA (Desc. Diag.:Esquince de LCE y LCI de rodilla derecha en tto)</t>
  </si>
  <si>
    <t>S822 FRACTURA DE LA DIAFISIS DE LA TIBIA (Desc. Diag.:INTOLERANCIA DE MATERIAL DE OSTEOSINTESIS PIERNA IZQUIERDA)</t>
  </si>
  <si>
    <t>S834 ESGUINCES Y TORCEDURAS QUE COMPROMETEN LOS LIGAMENTOS LATERALES (EXTERNO) (INTERNO) DE LA RODILLA (Desc. Diag.:ESUINCE DE RODILLA DERECHA, TENDINITIA ROTULIANA)</t>
  </si>
  <si>
    <t>S909 TRAUMATISMO SUPERFICIAL DEL PIE Y DEL TOBILLO, NO ESPECIFICADO (Desc. Diag.:POLICONTUSION HEMATOMA RODILLA IZQUIERDA)</t>
  </si>
  <si>
    <t>S834 ESGUINCES Y TORCEDURAS QUE COMPROMETEN LOS LIGAMENTOS LATERALES (EXTERNO) (INTERNO) DE LA RODILLA (Desc. Diag.:Fisura en la cabeza del perone der)</t>
  </si>
  <si>
    <t>S82 FRACTURA DE LA PIERNA, INCLUSIVE EL TOBILLO (Desc. Diag.:P.O. FX MALEOLO PERONEO )</t>
  </si>
  <si>
    <t>S834 ESGUINCES Y TORCEDURAS QUE COMPROMETEN LOS LIGAMENTOS LATERALES (EXTERNO) (INTERNO) DE LA RODILLA (Desc. Diag.:LESION DE LCM RODILLA IZQUIERDA)</t>
  </si>
  <si>
    <t>S911 HERIDA DE DEDO(S) DEL PIE SIN DAÑO DE LA(S) UÑA(S) (Desc. Diag.:herida  ne  segundo  cdedo )</t>
  </si>
  <si>
    <t>S834 ESGUINCES Y TORCEDURAS QUE COMPROMETEN LOS LIGAMENTOS LATERALES (EXTERNO) (INTERNO) DE LA RODILLA (Desc. Diag.:policontuso, esguince de rodilla derecha contusion de codo)</t>
  </si>
  <si>
    <t>S911 HERIDA DE DEDO(S) DEL PIE SIN DAÑO DE LA(S) UÑA(S) (Desc. Diag.:PIE DIABETICO)</t>
  </si>
  <si>
    <t>S834 ESGUINCES Y TORCEDURAS QUE COMPROMETEN LOS LIGAMENTOS LATERALES (EXTERNO) (INTERNO) DE LA RODILLA (Desc. Diag.:rodilla izquierda)</t>
  </si>
  <si>
    <t>S822 FRACTURA DE LA DIAFISIS DE LA TIBIA (Desc. Diag.:Polifracturado: fractura tibia izquierda + fractura falange 1er dedo pie izquierdo)</t>
  </si>
  <si>
    <t>S834 ESGUINCES Y TORCEDURAS QUE COMPROMETEN LOS LIGAMENTOS LATERALES (EXTERNO) (INTERNO) DE LA RODILLA (Desc. Diag.:traumatismo de rodilla y lesion ligamento medial)</t>
  </si>
  <si>
    <t>S92 FRACTURA DEL PIE, EXCEPTO DEL TOBILLO (Desc. Diag.:FRACTURA EXPUESTA DE PIE DERECHO SCALP EN MUSLO DERECHO)</t>
  </si>
  <si>
    <t>S924 FRACTURA DE LOS HUESOS DEL DEDO GORDO DEL PIE (Desc. Diag.:fx del 1er ortejo der )</t>
  </si>
  <si>
    <t>S92 FRACTURA DEL PIE, EXCEPTO DEL TOBILLO (Desc. Diag.:probable frx del dorso del pie der )</t>
  </si>
  <si>
    <t>S82 FRACTURA DE LA PIERNA, INCLUSIVE EL TOBILLO (Desc. Diag.:Luxo fractura de tobillo der)</t>
  </si>
  <si>
    <t>S920 FRACTURA DEL CALCANEO (Desc. Diag.:Contusion de calcaneo)</t>
  </si>
  <si>
    <t>S820 FRACTURA DE LA ROTULA (Desc. Diag.:Fisura de rotula izda )</t>
  </si>
  <si>
    <t>S920 FRACTURA DEL CALCANEO (Desc. Diag.:derecho a  descartar)</t>
  </si>
  <si>
    <t>S925 FRACTURA DE LOS HUESOS DE OTRO(S) DEDO(S) DEL PIE (Desc. Diag.:Fidura del 4to mtt del pie der )</t>
  </si>
  <si>
    <t>S920 FRACTURA DEL CALCANEO (Desc. Diag.:Fract de calcaneo izdo)</t>
  </si>
  <si>
    <t>S925 FRACTURA DE LOS HUESOS DE OTRO(S) DEDO(S) DEL PIE (Desc. Diag.:Fractrura del 5to metatarsiano  izdo)</t>
  </si>
  <si>
    <t>S920 FRACTURA DEL CALCANEO (Desc. Diag.:fractura de calcÃ¡neo izquierdo )</t>
  </si>
  <si>
    <t>S925 FRACTURA DE LOS HUESOS DE OTRO(S) DEDO(S) DEL PIE (Desc. Diag.:fractura  de  4to  ortejo)</t>
  </si>
  <si>
    <t>S823 FRACTURA DE LA EPIFISIS INFERIOR DE LA TIBIA (Desc. Diag.:fractura consolidada de tibia izquierda)</t>
  </si>
  <si>
    <t>S925 FRACTURA DE LOS HUESOS DE OTRO(S) DEDO(S) DEL PIE (Desc. Diag.:fractura 5° ortejo pie dereho )</t>
  </si>
  <si>
    <t>S920 FRACTURA DEL CALCANEO (Desc. Diag.:FRACTURA DE CALCANEO IZQUIERDO)</t>
  </si>
  <si>
    <t>S925 FRACTURA DE LOS HUESOS DE OTRO(S) DEDO(S) DEL PIE (Desc. Diag.:FRACTURA 5TO ORTEJO PIE IZQUIERDO)</t>
  </si>
  <si>
    <t>S920 FRACTURA DEL CALCANEO (Desc. Diag.:Fx antigua de calcaneo izdo
Esquince dtobillo izdo)</t>
  </si>
  <si>
    <t>S82 FRACTURA DE LA PIERNA, INCLUSIVE EL TOBILLO (Desc. Diag.:P.O. FRACTURA MALEOLO PERONEO)</t>
  </si>
  <si>
    <t>S920 FRACTURA DEL CALCANEO (Desc. Diag.:Fx de calcneo izdo)</t>
  </si>
  <si>
    <t>S925 FRACTURA DE LOS HUESOS DE OTRO(S) DEDO(S) DEL PIE (Desc. Diag.:FraCTURA DE LA BASE DEL 5TO MTT DEL PIE DER )</t>
  </si>
  <si>
    <t>S922 FRACTURA DE OTRO(S) HUESO(S) DEL TARSO (Desc. Diag.:)</t>
  </si>
  <si>
    <t>S925 FRACTURA DE LOS HUESOS DE OTRO(S) DEDO(S) DEL PIE (Desc. Diag.:fractura del 5to dedo pie izquierdo)</t>
  </si>
  <si>
    <t>S821 FRACTURA DE LA EPIFISIS SUPERIOR DE LA TIBIA (Desc. Diag.:FRACTURA DE ESPINA TIBIAL IZQUIERDA)</t>
  </si>
  <si>
    <t>S925 FRACTURA DE LOS HUESOS DE OTRO(S) DEDO(S) DEL PIE (Desc. Diag.:fractyura d e  dedos  de pie)</t>
  </si>
  <si>
    <t>S923 FRACTURA DE HUESO DEL METATARSO (Desc. Diag.:1ERO IZQUIERDO )</t>
  </si>
  <si>
    <t>S925 FRACTURA DE LOS HUESOS DE OTRO(S) DEDO(S) DEL PIE (Desc. Diag.:fx de 5to dedo derecho y halux izq )</t>
  </si>
  <si>
    <t>S923 FRACTURA DE HUESO DEL METATARSO (Desc. Diag.:2,3,4 pie derecho escara en granulacion)</t>
  </si>
  <si>
    <t>S925 FRACTURA DE LOS HUESOS DE OTRO(S) DEDO(S) DEL PIE (Desc. Diag.:fX DE LA CABEZZA DEL 5TO MTT DEL PIE IZDO)</t>
  </si>
  <si>
    <t>S923 FRACTURA DE HUESO DEL METATARSO (Desc. Diag.:2,3,4)</t>
  </si>
  <si>
    <t>S835 ESGUINCES Y TORCEDURAS QUE COMPROMETEN EL LIGAMENTO CRUZADO (ANTERIOR) (POSTERIOR) DE LA RODILLA (Desc. Diag.:POST OPERADO LCA IZQUIERDO.)</t>
  </si>
  <si>
    <t>S823 FRACTURA DE LA EPIFISIS INFERIOR DE LA TIBIA (Desc. Diag.:FRACTURA DE MALEOLO PERONEO DERECHO MULTIFRAGMENTARIA + FRACTURA DE PILON TIBIAL DERECHO ARTICULAR PARCIAL MAS FRACTURA DE MALEOLO MEDIAL DERECHO POSOPERATORIO DE RAFI// DIAGNOSTICO SECUNDARIO: QUEMADURA TERMICA IATROGENICA)</t>
  </si>
  <si>
    <t>S835 ESGUINCES Y TORCEDURAS QUE COMPROMETEN EL LIGAMENTO CRUZADO (ANTERIOR) (POSTERIOR) DE LA RODILLA (Desc. Diag.:POST OPERATORIO DE LCA RODILLA IZQUIERDA)</t>
  </si>
  <si>
    <t>S823 FRACTURA DE LA EPIFISIS INFERIOR DE LA TIBIA (Desc. Diag.:FRACTURA DE PILON TIBIAL IZQUIERDO RESUELTA POR RAFI)</t>
  </si>
  <si>
    <t>S835 ESGUINCES Y TORCEDURAS QUE COMPROMETEN EL LIGAMENTO CRUZADO (ANTERIOR) (POSTERIOR) DE LA RODILLA (Desc. Diag.:postqx)</t>
  </si>
  <si>
    <t>S821 FRACTURA DE LA EPIFISIS SUPERIOR DE LA TIBIA (Desc. Diag.:FRACTURA DE LA MESETA TIBIAL DERECHA ( HUNDIMIENTO Y SEPARACION PLATO EXTERNO + FRACTURA SIMPLE NO DESPLAZADA PLATO INTERNO) 	)</t>
  </si>
  <si>
    <t>S835 ESGUINCES Y TORCEDURAS QUE COMPROMETEN EL LIGAMENTO CRUZADO (ANTERIOR) (POSTERIOR) DE LA RODILLA (Desc. Diag.:quirurgico)</t>
  </si>
  <si>
    <t>S923 FRACTURA DE HUESO DEL METATARSO (Desc. Diag.:5to metatarsiano izquierdo multifragmentada)</t>
  </si>
  <si>
    <t>S835 ESGUINCES Y TORCEDURAS QUE COMPROMETEN EL LIGAMENTO CRUZADO (ANTERIOR) (POSTERIOR) DE LA RODILLA (Desc. Diag.:Revisión de ligamento cruzado anterior + reconstrucción de ligamento cruzado posterior rodilla izquierda)</t>
  </si>
  <si>
    <t>S923 FRACTURA DE HUESO DEL METATARSO (Desc. Diag.:5TOIZQUIERDO )</t>
  </si>
  <si>
    <t>S835 ESGUINCES Y TORCEDURAS QUE COMPROMETEN EL LIGAMENTO CRUZADO (ANTERIOR) (POSTERIOR) DE LA RODILLA (Desc. Diag.:Revisión de ligamento cruzado anterior + reconstrucción de ligamento cruzado posterior rodilla izquierda. )</t>
  </si>
  <si>
    <t>S923 FRACTURA DE HUESO DEL METATARSO (Desc. Diag.:DERECHA)</t>
  </si>
  <si>
    <t>S835 ESGUINCES Y TORCEDURAS QUE COMPROMETEN EL LIGAMENTO CRUZADO (ANTERIOR) (POSTERIOR) DE LA RODILLA (Desc. Diag.:revision de ligamento cruzado anterior y reconstruccion de ligamento cruzado posterior)</t>
  </si>
  <si>
    <t>S923 FRACTURA DE HUESO DEL METATARSO (Desc. Diag.:fractura     quint  metatarswiano)</t>
  </si>
  <si>
    <t>S835 ESGUINCES Y TORCEDURAS QUE COMPROMETEN EL LIGAMENTO CRUZADO (ANTERIOR) (POSTERIOR) DE LA RODILLA (Desc. Diag.:ROTURA DE LCA RESELTA POR ARTROSCOPIA CON INJERTO AUTOLOGO DE ISQUITIBIALES  LADO DERECHO)</t>
  </si>
  <si>
    <t>S923 FRACTURA DE HUESO DEL METATARSO (Desc. Diag.:fractura  d e   5  metatarsianoi  .   )</t>
  </si>
  <si>
    <t>S835 ESGUINCES Y TORCEDURAS QUE COMPROMETEN EL LIGAMENTO CRUZADO (ANTERIOR) (POSTERIOR) DE LA RODILLA (Desc. Diag.:Rotura de ligamento cruzado anterior y colateral medial rodilla derecha )</t>
  </si>
  <si>
    <t>S923 FRACTURA DE HUESO DEL METATARSO (Desc. Diag.:fractura  de  pie)</t>
  </si>
  <si>
    <t>S835 ESGUINCES Y TORCEDURAS QUE COMPROMETEN EL LIGAMENTO CRUZADO (ANTERIOR) (POSTERIOR) DE LA RODILLA (Desc. Diag.:rotura de ligamento cruzado anterior y ligamento colateral medial rodilla derecha )</t>
  </si>
  <si>
    <t>S923 FRACTURA DE HUESO DEL METATARSO (Desc. Diag.:FRACTURA 4° METATARSIANO PIE IZQUIERDO )</t>
  </si>
  <si>
    <t>S835 ESGUINCES Y TORCEDURAS QUE COMPROMETEN EL LIGAMENTO CRUZADO (ANTERIOR) (POSTERIOR) DE LA RODILLA (Desc. Diag.:Rotura de ligamento cruzado anterior y ligamento colateral medial rodilla derecha)</t>
  </si>
  <si>
    <t>S923 FRACTURA DE HUESO DEL METATARSO (Desc. Diag.:FRACTURA 5° METATARSIANO PIE DERECHO )</t>
  </si>
  <si>
    <t>S835 ESGUINCES Y TORCEDURAS QUE COMPROMETEN EL LIGAMENTO CRUZADO (ANTERIOR) (POSTERIOR) DE LA RODILLA (Desc. Diag.:ROTURA DEL LIGAMENTO CRUZADO ANTERIOR)</t>
  </si>
  <si>
    <t>S923 FRACTURA DE HUESO DEL METATARSO (Desc. Diag.:fractura 5to metatarsiano derecho, esguince de tobillo derecho grado III)</t>
  </si>
  <si>
    <t>S835 ESGUINCES Y TORCEDURAS QUE COMPROMETEN EL LIGAMENTO CRUZADO (ANTERIOR) (POSTERIOR) DE LA RODILLA (Desc. Diag.:ruotura de ligamento cruzado rodilla derecha operada)</t>
  </si>
  <si>
    <t>S923 FRACTURA DE HUESO DEL METATARSO (Desc. Diag.:FRACTURA BASE 5TO METATARSIANO )</t>
  </si>
  <si>
    <t>S835 ESGUINCES Y TORCEDURAS QUE COMPROMETEN EL LIGAMENTO CRUZADO (ANTERIOR) (POSTERIOR) DE LA RODILLA (Desc. Diag.:RUPTURA DE LCA RODILL ADERECHA OPERADA)</t>
  </si>
  <si>
    <t>S923 FRACTURA DE HUESO DEL METATARSO (Desc. Diag.:FRACTURA BASE DEL QUINTO METATARSIANO DERECHO. )</t>
  </si>
  <si>
    <t>S835 ESGUINCES Y TORCEDURAS QUE COMPROMETEN EL LIGAMENTO CRUZADO (ANTERIOR) (POSTERIOR) DE LA RODILLA (Desc. Diag.:ruptura de ligamento cruzado anterior de rodilla izquierda)</t>
  </si>
  <si>
    <t>S923 FRACTURA DE HUESO DEL METATARSO (Desc. Diag.:fractura d e   5 metatarsiano)</t>
  </si>
  <si>
    <t>S820 FRACTURA DE LA ROTULA (Desc. Diag.:fractura d e  roula)</t>
  </si>
  <si>
    <t>S923 FRACTURA DE HUESO DEL METATARSO (Desc. Diag.:FRACTURA D E   QUINTO METATARSIANO)</t>
  </si>
  <si>
    <t>S836 ESGUINCES Y TORCEDURAS DE OTRAS PARTES Y LAS NO ESPECIFICADAS DE LA RODILLA (Desc. Diag.:esg de rodilla derecha)</t>
  </si>
  <si>
    <t>S923 FRACTURA DE HUESO DEL METATARSO (Desc. Diag.:fractura d e  5 metatarsinao)</t>
  </si>
  <si>
    <t>S924 FRACTURA DE LOS HUESOS DEL DEDO GORDO DEL PIE (Desc. Diag.:frcturad e dedo   gordo  ie  izqueirdo)</t>
  </si>
  <si>
    <t>S923 FRACTURA DE HUESO DEL METATARSO (Desc. Diag.:fractura d e  pie)</t>
  </si>
  <si>
    <t>S924 FRACTURA DE LOS HUESOS DEL DEDO GORDO DEL PIE (Desc. Diag.:Fx de la base del 1er metatarsiano)</t>
  </si>
  <si>
    <t>S923 FRACTURA DE HUESO DEL METATARSO (Desc. Diag.:fractura d e metatarso)</t>
  </si>
  <si>
    <t>S821 FRACTURA DE LA EPIFISIS SUPERIOR DE LA TIBIA (Desc. Diag.:FRACTURA DE MESETA TIBIAL IZQUIERDA SCHATZKER TIPO 1 RESUELTA POR REDUCCION CERRADA Y FIJACION INTERNA)</t>
  </si>
  <si>
    <t>S923 FRACTURA DE HUESO DEL METATARSO (Desc. Diag.:fractura d ee  5  metatarsiano)</t>
  </si>
  <si>
    <t>S836 ESGUINCES Y TORCEDURAS DE OTRAS PARTES Y LAS NO ESPECIFICADAS DE LA RODILLA (Desc. Diag.:esg interno de rodilla izda)</t>
  </si>
  <si>
    <t>S923 FRACTURA DE HUESO DEL METATARSO (Desc. Diag.:FRACTURA DE 2DO 4TO METATARSIANOS PIE DERECHO)</t>
  </si>
  <si>
    <t>S836 ESGUINCES Y TORCEDURAS DE OTRAS PARTES Y LAS NO ESPECIFICADAS DE LA RODILLA (Desc. Diag.:esg interno de rodills izdaq)</t>
  </si>
  <si>
    <t>S923 FRACTURA DE HUESO DEL METATARSO (Desc. Diag.:FRACTURA DE 2DO Y 4TO METATARSIANO PIE DERECHO)</t>
  </si>
  <si>
    <t>S836 ESGUINCES Y TORCEDURAS DE OTRAS PARTES Y LAS NO ESPECIFICADAS DE LA RODILLA (Desc. Diag.:esguince de rodilla derecha 
contusion de rodilla derecha )</t>
  </si>
  <si>
    <t>S923 FRACTURA DE HUESO DEL METATARSO (Desc. Diag.:FRACTURA DE 2DO Y 4TO METATARSIANOS PIE DERECHO TRATAMIENTO ORTOPEDICO CONSERVADOR)</t>
  </si>
  <si>
    <t>S836 ESGUINCES Y TORCEDURAS DE OTRAS PARTES Y LAS NO ESPECIFICADAS DE LA RODILLA (Desc. Diag.:ESGUINCE DE RODILLA DERECHA)</t>
  </si>
  <si>
    <t>S923 FRACTURA DE HUESO DEL METATARSO (Desc. Diag.:fractura de 3er y 4to metatarsiano en vias de consolidacion)</t>
  </si>
  <si>
    <t>S820 FRACTURA DE LA ROTULA (Desc. Diag.:FRACTURA DE ROTULA IZQUIERDA)</t>
  </si>
  <si>
    <t>S923 FRACTURA DE HUESO DEL METATARSO (Desc. Diag.:FRACTURA DE 5TO METATARSIANO DERECHO)</t>
  </si>
  <si>
    <t>S836 ESGUINCES Y TORCEDURAS DE OTRAS PARTES Y LAS NO ESPECIFICADAS DE LA RODILLA (Desc. Diag.:ESGUINCE DE RODILLO IZQUIERDA)</t>
  </si>
  <si>
    <t>S923 FRACTURA DE HUESO DEL METATARSO (Desc. Diag.:FRACTURA DE 5TO METATARSIANO IZQUIERDO)</t>
  </si>
  <si>
    <t>S836 ESGUINCES Y TORCEDURAS DE OTRAS PARTES Y LAS NO ESPECIFICADAS DE LA RODILLA (Desc. Diag.:ESGUINCE MEDIAL RODILLA DERECHA III°, DESGARRO MENISCO INTERNO RODILLA DERECHA )</t>
  </si>
  <si>
    <t>S823 FRACTURA DE LA EPIFISIS INFERIOR DE LA TIBIA (Desc. Diag.:Fractura del maleolo peroneo derecho multifragmentaria + fractura del pilon tibial derecho articular parcial + fractura de maleolo medial derecho post operatorio de RAFI // Diagnostico secundario: quemadura termica iatrogenica)</t>
  </si>
  <si>
    <t>S836 ESGUINCES Y TORCEDURAS DE OTRAS PARTES Y LAS NO ESPECIFICADAS DE LA RODILLA (Desc. Diag.:ESGUINCE MEDIAL RODILLA IZQUIERDA III° GRADO 	)</t>
  </si>
  <si>
    <t>S923 FRACTURA DE HUESO DEL METATARSO (Desc. Diag.:FRACTURA DE 5TO METATASIANO)</t>
  </si>
  <si>
    <t>S836 ESGUINCES Y TORCEDURAS DE OTRAS PARTES Y LAS NO ESPECIFICADAS DE LA RODILLA (Desc. Diag.:ESGUINCE MEDIAL RODILLA IZQUIERDA III° GRADO)</t>
  </si>
  <si>
    <t>S823 FRACTURA DE LA EPIFISIS INFERIOR DE LA TIBIA (Desc. Diag.:Fractura del maleolo peroneo derecho multifragmentaria + fractura del pilon tibial derecho articular parcial + fractura de maleolo medial derecho post operatorio de RAFI // Diagnostico secundario: quemadura termica iatrogenica.)</t>
  </si>
  <si>
    <t>S820 FRACTURA DE LA ROTULA (Desc. Diag.:Fractura UInicortical  de polo inferior de rotula izquierda )</t>
  </si>
  <si>
    <t>S823 FRACTURA DE LA EPIFISIS INFERIOR DE LA TIBIA (Desc. Diag.:FRACTURA TRIMALEOLAR DE TOBILLO IZQUIERDO)</t>
  </si>
  <si>
    <t>S836 ESGUINCES Y TORCEDURAS DE OTRAS PARTES Y LAS NO ESPECIFICADAS DE LA RODILLA (Desc. Diag.:IZQUIERDO)</t>
  </si>
  <si>
    <t>S82 FRACTURA DE LA PIERNA, INCLUSIVE EL TOBILLO (Desc. Diag.:LUXO FRACTURA TOBILLO DERECHO OPERADA 	)</t>
  </si>
  <si>
    <t>S836 ESGUINCES Y TORCEDURAS DE OTRAS PARTES Y LAS NO ESPECIFICADAS DE LA RODILLA (Desc. Diag.:lesión meniscal)</t>
  </si>
  <si>
    <t>S923 FRACTURA DE HUESO DEL METATARSO (Desc. Diag.:fractura de la base del 5to metatarsiano izq)</t>
  </si>
  <si>
    <t>S836 ESGUINCES Y TORCEDURAS DE OTRAS PARTES Y LAS NO ESPECIFICADAS DE LA RODILLA (Desc. Diag.:Rodilla derecha.)</t>
  </si>
  <si>
    <t>S823 FRACTURA DE LA EPIFISIS INFERIOR DE LA TIBIA (Desc. Diag.:P.O. RETIRO DE TORNILLO DE SITUACIÓN)</t>
  </si>
  <si>
    <t>S836 ESGUINCES Y TORCEDURAS DE OTRAS PARTES Y LAS NO ESPECIFICADAS DE LA RODILLA (Desc. Diag.:terminada la baja medica, retorna a fuente laboral)</t>
  </si>
  <si>
    <t>S923 FRACTURA DE HUESO DEL METATARSO (Desc. Diag.:fractura de quinto metatarsiano derecho)</t>
  </si>
  <si>
    <t>S836 ESGUINCES Y TORCEDURAS DE OTRAS PARTES Y LAS NO ESPECIFICADAS DE LA RODILLA (Desc. Diag.:TERMINADA LA BAJA, RETORNAR A SU ACTIVIDAD LABORAL)</t>
  </si>
  <si>
    <t>S923 FRACTURA DE HUESO DEL METATARSO (Desc. Diag.:fractura del 2do metatarsiano pie  izquierdo)</t>
  </si>
  <si>
    <t>S836 ESGUINCES Y TORCEDURAS DE OTRAS PARTES Y LAS NO ESPECIFICADAS DE LA RODILLA (Desc. Diag.:VIENE POR SU BAJA MEDICA , ESTA EN TX CON TRAUMATOLOGIA)</t>
  </si>
  <si>
    <t>S923 FRACTURA DE HUESO DEL METATARSO (Desc. Diag.:fractura del 5to metatarsiano del pie izquierdo )</t>
  </si>
  <si>
    <t>S837 TRAUMATISMO DE ESTRUCTURAS MULTIPLES DE LA RODILLA (Desc. Diag.:TRAUMATISMO DE RODILLA IZQUIERDA, LESION LIGAMENTO MEDIAL)</t>
  </si>
  <si>
    <t>S923 FRACTURA DE HUESO DEL METATARSO (Desc. Diag.:fractura del 5to metatarsiano pie izquierdo)</t>
  </si>
  <si>
    <t>S86 TRAUMATISMO DE TENDON Y MUSCULO A NIVEL DE LA PIERNA (Desc. Diag.:CONTUSION EN PIERNA Y TOBILLO IZQUIERDO
HEMATOMA EN PIERNA Y TOBILLO IZQUIERDO.BAJO INFORME MEDICO POR ESPECIALIDAD DE TRAUMATOLOGIA.
RIESGO LABORAL: ENFERMEDAD COMUN. )</t>
  </si>
  <si>
    <t>S923 FRACTURA DE HUESO DEL METATARSO (Desc. Diag.:fractura del 5to mtatarsiano pie izquierdo)</t>
  </si>
  <si>
    <t>S860 TRAUMATISMO DEL TENDON DE AQUILES (Desc. Diag.: BAJA MEDICA OTORGADO POR MEDICO ESPECIALISTA DE TRAUMATOLOGIA DR. MARIO VALLE - DX DESGARRO DE TENDON DE AQUILES IZQUIERDO)</t>
  </si>
  <si>
    <t>S923 FRACTURA DE HUESO DEL METATARSO (Desc. Diag.:fRACTURA DEL CUBOIDES IZDO)</t>
  </si>
  <si>
    <t>S820 FRACTURA DE LA ROTULA (Desc. Diag.:fX DE RODULA DER )</t>
  </si>
  <si>
    <t>S923 FRACTURA DE HUESO DEL METATARSO (Desc. Diag.:FRACTURA PARCIAL BASE 2° METATARSIANO PIE IZQUIERDO)</t>
  </si>
  <si>
    <t>S860 TRAUMATISMO DEL TENDON DE AQUILES (Desc. Diag.:Baja por Traumatologia Dr. Valle, por diagnostico de Desgarro de grado II a III tendón de Alquiles izquierdo. ENFERMEDAD COMÚN, SE REALIZA TRANSCRIPCIÓN BAJO INSTRUCTIVO.)</t>
  </si>
  <si>
    <t>S923 FRACTURA DE HUESO DEL METATARSO (Desc. Diag.:FRACTURA POR AVUSION DE BASE DE 5TO METATARSIANO DERECHO)</t>
  </si>
  <si>
    <t>S822 FRACTURA DE LA DIAFISIS DE LA TIBIA (Desc. Diag.:FRACTURA DE TIBIA Y PERONE IZQUIERDO POST QUIRURGICO)</t>
  </si>
  <si>
    <t>S923 FRACTURA DE HUESO DEL METATARSO (Desc. Diag.:HALLUX)</t>
  </si>
  <si>
    <t>S860 TRAUMATISMO DEL TENDON DE AQUILES (Desc. Diag.:concluida la baja retorna a su actividad laboral)</t>
  </si>
  <si>
    <t>S923 FRACTURA DE HUESO DEL METATARSO (Desc. Diag.:luxaciÃ³n metatarso falangica del V dedo y fractura de metatarsianos)</t>
  </si>
  <si>
    <t>S860 TRAUMATISMO DEL TENDON DE AQUILES (Desc. Diag.:control post operatorio del tendon de aquiles)</t>
  </si>
  <si>
    <t>S923 FRACTURA DE HUESO DEL METATARSO (Desc. Diag.:luxaciÃ³n metatarsofalangica del V  dedo del pie derecho mas fractura de metatarsianos)</t>
  </si>
  <si>
    <t>S860 TRAUMATISMO DEL TENDON DE AQUILES (Desc. Diag.:DERECHO )</t>
  </si>
  <si>
    <t>S923 FRACTURA DE HUESO DEL METATARSO (Desc. Diag.:luxacion metacarpofalangica del V dedo del pie derecho mas fractura de metatarsianos)</t>
  </si>
  <si>
    <t>S860 TRAUMATISMO DEL TENDON DE AQUILES (Desc. Diag.:DERECHO)</t>
  </si>
  <si>
    <t>S923 FRACTURA DE HUESO DEL METATARSO (Desc. Diag.:multiple Sd comaprtimental pie derecho)</t>
  </si>
  <si>
    <t>S860 TRAUMATISMO DEL TENDON DE AQUILES (Desc. Diag.:DESGARRO AQUILES IZQUIERDO, SE TRANSCRIBE BAJA DE ACUERDO A INSTRUCTIVO.)</t>
  </si>
  <si>
    <t>S923 FRACTURA DE HUESO DEL METATARSO (Desc. Diag.:pie derecho)</t>
  </si>
  <si>
    <t>S860 TRAUMATISMO DEL TENDON DE AQUILES (Desc. Diag.:DESGARRO COMPLETO  TENDON DE AQUILES DERECHO )</t>
  </si>
  <si>
    <t>S821 FRACTURA DE LA EPIFISIS SUPERIOR DE LA TIBIA (Desc. Diag.:Fractura de meseta tibial izquierda articular multifragmentaria)</t>
  </si>
  <si>
    <t>S82 FRACTURA DE LA PIERNA, INCLUSIVE EL TOBILLO (Desc. Diag.:P.O de fractura de tobillo izquierdo )</t>
  </si>
  <si>
    <t>S924 FRACTURA DE LOS HUESOS DEL DEDO GORDO DEL PIE (Desc. Diag.:fractura  de   dedo gordo d e pie  derecho)</t>
  </si>
  <si>
    <t>S860 TRAUMATISMO DEL TENDON DE AQUILES (Desc. Diag.:DESGARRO COMPLETO TENDON DE AQUILES DERECHO OPERADO, )</t>
  </si>
  <si>
    <t>S821 FRACTURA DE LA EPIFISIS SUPERIOR DE LA TIBIA (Desc. Diag.:FRACTURA DE MESETA TIBIAL IZQUIERDA SCHATZKER TIPO 1 RESUELTA POR REDUCCION CERRADA Y FIJACION INTERNA )</t>
  </si>
  <si>
    <t>S860 TRAUMATISMO DEL TENDON DE AQUILES (Desc. Diag.:DESGARRO COMPLETO TENDON DE AQUILES DERECHO OPERADO, TROMBOEMBOLISMO PULMONAR MASIVO 	)</t>
  </si>
  <si>
    <t>S924 FRACTURA DE LOS HUESOS DEL DEDO GORDO DEL PIE (Desc. Diag.:FRACTURA DE F2 1ER ORTEJO IZQUIERDO)</t>
  </si>
  <si>
    <t>S82 FRACTURA DE LA PIERNA, INCLUSIVE EL TOBILLO (Desc. Diag.:P.O. FRACTURA TRIMALEOLAR DE TOBILLO IZQUIERDO)</t>
  </si>
  <si>
    <t>S924 FRACTURA DE LOS HUESOS DEL DEDO GORDO DEL PIE (Desc. Diag.:FRACTURA DE FALANGE EXPUESTA CON LESION TENDINOSA  1ER ORTEJO DERECHO)</t>
  </si>
  <si>
    <t>S860 TRAUMATISMO DEL TENDON DE AQUILES (Desc. Diag.:DESGARRO COMPLETO TENDON DE AQUILES DERECHO OPERADO.)</t>
  </si>
  <si>
    <t>S924 FRACTURA DE LOS HUESOS DEL DEDO GORDO DEL PIE (Desc. Diag.:FRACTURA EXPUESTA CON  LESION TENDINOSA 1ER ORTEJO DERECHO POST QUIRURGICO)</t>
  </si>
  <si>
    <t>S860 TRAUMATISMO DEL TENDON DE AQUILES (Desc. Diag.:DESGARRO COMPLETO TENDON DE AQUILES DERECHO)</t>
  </si>
  <si>
    <t>S924 FRACTURA DE LOS HUESOS DEL DEDO GORDO DEL PIE (Desc. Diag.:FRACTURA EXPUESTA CON LESION TENDINOSA  PRIMER ORTEJO PIE DERECHO)</t>
  </si>
  <si>
    <t>S860 TRAUMATISMO DEL TENDON DE AQUILES (Desc. Diag.:desgarro en fisioterapia.
atrofia muscular MII)</t>
  </si>
  <si>
    <t>S924 FRACTURA DE LOS HUESOS DEL DEDO GORDO DEL PIE (Desc. Diag.:Fractura expuesta G4 de 1er ortejo de pie Derecho)</t>
  </si>
  <si>
    <t>S860 TRAUMATISMO DEL TENDON DE AQUILES (Desc. Diag.:DESGARRO TENDON AQUILES DERECHO OPERADO)</t>
  </si>
  <si>
    <t>S924 FRACTURA DE LOS HUESOS DEL DEDO GORDO DEL PIE (Desc. Diag.:FRACTURA EXPUESTA LESION TENDINOSA 1ER ORTEJO DERECHO	POST QUIRURGICO)</t>
  </si>
  <si>
    <t>S860 TRAUMATISMO DEL TENDON DE AQUILES (Desc. Diag.:DESGARRO TENDON DE AQUILES IZQUIERDO OPERADO CON SECUELAS )</t>
  </si>
  <si>
    <t>S924 FRACTURA DE LOS HUESOS DEL DEDO GORDO DEL PIE (Desc. Diag.:FRACTURA FALANGE DISTAL 1ER ORTEJO IZQUIERDO)</t>
  </si>
  <si>
    <t>S860 TRAUMATISMO DEL TENDON DE AQUILES (Desc. Diag.:Desgarro Tendón de Aquiles izquierdo. A indicación de Dr. Valle. De acuerdo a Instructivo de Jefatura Medica)</t>
  </si>
  <si>
    <t>S924 FRACTURA DE LOS HUESOS DEL DEDO GORDO DEL PIE (Desc. Diag.:FRACTURA HALLUX DERECHO)</t>
  </si>
  <si>
    <t>S860 TRAUMATISMO DEL TENDON DE AQUILES (Desc. Diag.:desgraro post tenorrefia)</t>
  </si>
  <si>
    <t>S860 TRAUMATISMO DEL TENDON DE AQUILES (Desc. Diag.:ENFERMEDAD COMUN BAJA POR TRAUMATOLOGIA DR. MARIO VALLE POR DIAGNOSTICO RUPTURA TENDON DE AQUILES DERECHA)</t>
  </si>
  <si>
    <t>S924 FRACTURA DE LOS HUESOS DEL DEDO GORDO DEL PIE (Desc. Diag.:Fx dedo gordo pie der)</t>
  </si>
  <si>
    <t>S836 ESGUINCES Y TORCEDURAS DE OTRAS PARTES Y LAS NO ESPECIFICADAS DE LA RODILLA (Desc. Diag.:esg del lig lat externo rodilla dercha)</t>
  </si>
  <si>
    <t>S836 ESGUINCES Y TORCEDURAS DE OTRAS PARTES Y LAS NO ESPECIFICADAS DE LA RODILLA (Desc. Diag.:eSG INTERNO DE RODILLA DER )</t>
  </si>
  <si>
    <t>S924 FRACTURA DE LOS HUESOS DEL DEDO GORDO DEL PIE (Desc. Diag.:Fx dwe 5to dedom ´pie izdo)</t>
  </si>
  <si>
    <t>S924 FRACTURA DE LOS HUESOS DEL DEDO GORDO DEL PIE (Desc. Diag.:Fx ortejo mayor der )</t>
  </si>
  <si>
    <t>S924 FRACTURA DE LOS HUESOS DEL DEDO GORDO DEL PIE (Desc. Diag.:traumad e  dedo  gordo  pie d erecho)</t>
  </si>
  <si>
    <t>S835 ESGUINCES Y TORCEDURAS QUE COMPROMETEN EL LIGAMENTO CRUZADO (ANTERIOR) (POSTERIOR) DE LA RODILLA (Desc. Diag.:cambio de actividad  momentanea  hasta   que s e pueda operar  mientras realzia  fisiosterapia)</t>
  </si>
  <si>
    <t>S925 FRACTURA DE LOS HUESOS DE OTRO(S) DEDO(S) DEL PIE (Desc. Diag.:234 izq)</t>
  </si>
  <si>
    <t>S835 ESGUINCES Y TORCEDURAS QUE COMPROMETEN EL LIGAMENTO CRUZADO (ANTERIOR) (POSTERIOR) DE LA RODILLA (Desc. Diag.:concludia la  baja retorna a  a su actividad   laboral con  cambio de a ctividades temporales  en   cordinacion  con medcina  laboral)</t>
  </si>
  <si>
    <t>S925 FRACTURA DE LOS HUESOS DE OTRO(S) DEDO(S) DEL PIE (Desc. Diag.:Fiosura en el ortejo meyor der )</t>
  </si>
  <si>
    <t>S835 ESGUINCES Y TORCEDURAS QUE COMPROMETEN EL LIGAMENTO CRUZADO (ANTERIOR) (POSTERIOR) DE LA RODILLA (Desc. Diag.:concluida  la  baja d ebe retornar a  su actividad laboral  con  cambio de  actividades  livianas  hasta   completar  la rehabilitacion. continua  con  fisioterapia)</t>
  </si>
  <si>
    <t>S925 FRACTURA DE LOS HUESOS DE OTRO(S) DEDO(S) DEL PIE (Desc. Diag.:FRACTURA  2° ORTEJO PIE DERECHO)</t>
  </si>
  <si>
    <t>S835 ESGUINCES Y TORCEDURAS QUE COMPROMETEN EL LIGAMENTO CRUZADO (ANTERIOR) (POSTERIOR) DE LA RODILLA (Desc. Diag.:DC LESION LCA DERECHO
SINOVITIS POPST TAUMATICA. )</t>
  </si>
  <si>
    <t>S925 FRACTURA DE LOS HUESOS DE OTRO(S) DEDO(S) DEL PIE (Desc. Diag.:fractura 5° ortejo pie derecho )</t>
  </si>
  <si>
    <t>S835 ESGUINCES Y TORCEDURAS QUE COMPROMETEN EL LIGAMENTO CRUZADO (ANTERIOR) (POSTERIOR) DE LA RODILLA (Desc. Diag.:esg de rodilla izda interno)</t>
  </si>
  <si>
    <t>S925 FRACTURA DE LOS HUESOS DE OTRO(S) DEDO(S) DEL PIE (Desc. Diag.:fractura 5° ortejo pie izquierdo )</t>
  </si>
  <si>
    <t>S835 ESGUINCES Y TORCEDURAS QUE COMPROMETEN EL LIGAMENTO CRUZADO (ANTERIOR) (POSTERIOR) DE LA RODILLA (Desc. Diag.:Esguince de rodilla izda )</t>
  </si>
  <si>
    <t>S925 FRACTURA DE LOS HUESOS DE OTRO(S) DEDO(S) DEL PIE (Desc. Diag.:fractura de 3 y 4o dedo del pie izquierdo en tratamiento )</t>
  </si>
  <si>
    <t>S835 ESGUINCES Y TORCEDURAS QUE COMPROMETEN EL LIGAMENTO CRUZADO (ANTERIOR) (POSTERIOR) DE LA RODILLA (Desc. Diag.:ESGUINCE LIGAMENTO CRUZADO ANTERIOR RODILLA DERECHA)</t>
  </si>
  <si>
    <t>S925 FRACTURA DE LOS HUESOS DE OTRO(S) DEDO(S) DEL PIE (Desc. Diag.:FRACTURA DE F1 5TO ORTEJO PIE IZQUIERDO)</t>
  </si>
  <si>
    <t>S835 ESGUINCES Y TORCEDURAS QUE COMPROMETEN EL LIGAMENTO CRUZADO (ANTERIOR) (POSTERIOR) DE LA RODILLA (Desc. Diag.:LCA RODILLA DERECHA OPERADO)</t>
  </si>
  <si>
    <t>S925 FRACTURA DE LOS HUESOS DE OTRO(S) DEDO(S) DEL PIE (Desc. Diag.:fractura de la segunda falange del 5 dedo)</t>
  </si>
  <si>
    <t>S835 ESGUINCES Y TORCEDURAS QUE COMPROMETEN EL LIGAMENTO CRUZADO (ANTERIOR) (POSTERIOR) DE LA RODILLA (Desc. Diag.:LESION DE LIGAMENTO CRUZADO ANTERIOR DE LA RODILLA IZQUIERDA)</t>
  </si>
  <si>
    <t>S925 FRACTURA DE LOS HUESOS DE OTRO(S) DEDO(S) DEL PIE (Desc. Diag.:FRACTURA FALANGE PROXIMAL 5TO DEDO PIE DERECHO)</t>
  </si>
  <si>
    <t>S835 ESGUINCES Y TORCEDURAS QUE COMPROMETEN EL LIGAMENTO CRUZADO (ANTERIOR) (POSTERIOR) DE LA RODILLA (Desc. Diag.:PORST OPERATORIOA DE LCA DERECHO)</t>
  </si>
  <si>
    <t>S925 FRACTURA DE LOS HUESOS DE OTRO(S) DEDO(S) DEL PIE (Desc. Diag.:FX 5TO ORTEJO PIE IZQUIERDO)</t>
  </si>
  <si>
    <t>S835 ESGUINCES Y TORCEDURAS QUE COMPROMETEN EL LIGAMENTO CRUZADO (ANTERIOR) (POSTERIOR) DE LA RODILLA (Desc. Diag.:POST  OPERADO RECONSTRUCCIÓN LCA DERECHO)</t>
  </si>
  <si>
    <t>S925 FRACTURA DE LOS HUESOS DE OTRO(S) DEDO(S) DEL PIE (Desc. Diag.:Fx de 5to mtt del pie izdo)</t>
  </si>
  <si>
    <t>S835 ESGUINCES Y TORCEDURAS QUE COMPROMETEN EL LIGAMENTO CRUZADO (ANTERIOR) (POSTERIOR) DE LA RODILLA (Desc. Diag.:POST OPEADO LCA IZQUIERDO. )</t>
  </si>
  <si>
    <t>S82 FRACTURA DE LA PIERNA, INCLUSIVE EL TOBILLO (Desc. Diag.:LUX DE TOBILLO DER )</t>
  </si>
  <si>
    <t>S835 ESGUINCES Y TORCEDURAS QUE COMPROMETEN EL LIGAMENTO CRUZADO (ANTERIOR) (POSTERIOR) DE LA RODILLA (Desc. Diag.:POST OPERADO LCA IZQUIERDO )</t>
  </si>
  <si>
    <t>S723 FRACTURA DE LA DIAFISIS DEL FEMUR (Desc. Diag.:RETIRO DE MATERIAL )</t>
  </si>
  <si>
    <t>S635 ESGUINCES Y TORCEDURAS DE LA MUÑECA (Desc. Diag.:ESGUINCE MUÑECA IZQUIERDA)</t>
  </si>
  <si>
    <t>S82 FRACTURA DE LA PIERNA, INCLUSIVE EL TOBILLO (Desc. Diag.:fractura de tobillo derecho  )</t>
  </si>
  <si>
    <t>S62 FRACTURA A NIVEL DE LA MUÑECA Y DE LA MANO (Desc. Diag.:Fractura de la muñeca izquierda)</t>
  </si>
  <si>
    <t>S681 AMPUTACION TRAUMATICA DE OTRO DEDO UNICO (COMPLETA) (PARCIAL) (Desc. Diag.:meñique D)</t>
  </si>
  <si>
    <t>S62 FRACTURA A NIVEL DE LA MUÑECA Y DE LA MANO (Desc. Diag.:Fractura de muñeca der)</t>
  </si>
  <si>
    <t>S81 HERIDA DE LA PIERNA (Desc. Diag.:POST TENORRFIA INFECTADA, COLCAJO CRUZADO DE PIERNA)</t>
  </si>
  <si>
    <t>S62 FRACTURA A NIVEL DE LA MUÑECA Y DE LA MANO (Desc. Diag.:FRACTURA DE MUÑECA DERECHA)</t>
  </si>
  <si>
    <t>S631 LUXACION DE DEDOS DE LA MANO (Desc. Diag.:LUXACION DEDO ANULAR MANO DERECHA)</t>
  </si>
  <si>
    <t>S531 LUXACION DEL CODO, NO ESPECIFICADA (Desc. Diag.:luxacion de codo nizqui)</t>
  </si>
  <si>
    <t>S662 TRAUMATISMO DEL TENDON Y MUSCULO EXTENSOR DEL PULGAR A NIVEL DE LA MUÑECA Y DE LA MANO (Desc. Diag.:mallet finger mano derecha 4° dedo )</t>
  </si>
  <si>
    <t>S62 FRACTURA A NIVEL DE LA MUÑECA Y DE LA MANO (Desc. Diag.:Fractura del radio distal izdo)</t>
  </si>
  <si>
    <t>S701 CONTUSION DEL MUSLO (Desc. Diag.:HEMATOMA EN MUSLO IZQUIERDO)</t>
  </si>
  <si>
    <t>S62 FRACTURA A NIVEL DE LA MUÑECA Y DE LA MANO (Desc. Diag.:Fractura expuesta de la falange proximal del 5to dedo mano derecha tratada con limpieza quirurgica y osteodesis)</t>
  </si>
  <si>
    <t>S80 TRAUMATISMO SUPERFICIAL DE LA PIERNA (Desc. Diag.:)</t>
  </si>
  <si>
    <t>S62 FRACTURA A NIVEL DE LA MUÑECA Y DE LA MANO (Desc. Diag.:FRACTURA MUÑECA IZQUIERDA )</t>
  </si>
  <si>
    <t>S82 FRACTURA DE LA PIERNA, INCLUSIVE EL TOBILLO (Desc. Diag.:CONSOLIDADA)</t>
  </si>
  <si>
    <t>S62 FRACTURA A NIVEL DE LA MUÑECA Y DE LA MANO (Desc. Diag.:fractura muñeca izquierda|)</t>
  </si>
  <si>
    <t>S82 FRACTURA DE LA PIERNA, INCLUSIVE EL TOBILLO (Desc. Diag.:fx consoliddada)</t>
  </si>
  <si>
    <t>S62 FRACTURA A NIVEL DE LA MUÑECA Y DE LA MANO (Desc. Diag.:Fractura no desplazada de radio distal derecho)</t>
  </si>
  <si>
    <t>S634 RUPTURA TRAUMATICA DE LIGAMENTOS DEL DEDO DE LA MANO EN LA(S) ARTICULACION(ES) METACARPOFALANGICA E INTERFALANGICA (Desc. Diag.:P.O MALLET FINGER DEDO MEÑIQUE DERECHO)</t>
  </si>
  <si>
    <t>S62 FRACTURA A NIVEL DE LA MUÑECA Y DE LA MANO (Desc. Diag.:Fractura patologica a nivel de la muñeca izda)</t>
  </si>
  <si>
    <t>S610 HERIDA DE DEDO(S) DE LA MANO, SIN DAÑO DE LA(S) UÑA(S) (Desc. Diag.:fractgura  de  dedo  anular)</t>
  </si>
  <si>
    <t>S62 FRACTURA A NIVEL DE LA MUÑECA Y DE LA MANO (Desc. Diag.:Fractura patologica de muñeca izda)</t>
  </si>
  <si>
    <t>S610 HERIDA DE DEDO(S) DE LA MANO, SIN DAÑO DE LA(S) UÑA(S) (Desc. Diag.:HERIDA DE DEDO MEDIO MANO DERECHA)</t>
  </si>
  <si>
    <t>S62 FRACTURA A NIVEL DE LA MUÑECA Y DE LA MANO (Desc. Diag.:FRACTURA RADIO DISTAL DERECHA)</t>
  </si>
  <si>
    <t>S689 AMPUTACION TRAUMATICA DE LA MUÑECA Y DE LA MANO, NIVEL NO ESPECIFICADO (Desc. Diag.:AMPUTACION PARCIAL DEL DEDO INDICE)</t>
  </si>
  <si>
    <t>S62 FRACTURA A NIVEL DE LA MUÑECA Y DE LA MANO (Desc. Diag.:FX APOFISIS ESTILOIDES DEL RADIO DERECHO)</t>
  </si>
  <si>
    <t>S720 FRACTURA DEL CUELLO DE FEMUR (Desc. Diag.:FRACTURA SUBCAPITAL DE FEMUR DERECHO NO DESPLAZADA)</t>
  </si>
  <si>
    <t>S62 FRACTURA A NIVEL DE LA MUÑECA Y DE LA MANO (Desc. Diag.:Fx d muñeca der)</t>
  </si>
  <si>
    <t>S761 TRAUMATISMO DEL TENDON Y MUSCULO CUADRICEPS (Desc. Diag.:ruptura de tendon cuadricipital )</t>
  </si>
  <si>
    <t>S62 FRACTURA A NIVEL DE LA MUÑECA Y DE LA MANO (Desc. Diag.:Fx de la estiloides raDFIAL MAUÑECA IZDO0)</t>
  </si>
  <si>
    <t>S801 CONTUSION DE OTRAS PARTES Y LAS NO ESPECIFICADAS DE LA PIERNA (Desc. Diag.:trauma  d e  pierna  izuqierda)</t>
  </si>
  <si>
    <t>S62 FRACTURA A NIVEL DE LA MUÑECA Y DE LA MANO (Desc. Diag.:Fx de la estiloides radial)</t>
  </si>
  <si>
    <t>S611 HERIDA DE DEDO(S) DE LA MANO, CON DAÑO DE LA(S) UÑA(S) (Desc. Diag.:HERIDA TRAUMATICA DE FALANGE DISTAL DE TERCER DEDO CON PERDIDA DE SUSTANCIA MANO DERECHA )</t>
  </si>
  <si>
    <t>S531 LUXACION DEL CODO, NO ESPECIFICADA (Desc. Diag.:LUXACION DE CODO REDUCIDA)</t>
  </si>
  <si>
    <t>S531 LUXACION DEL CODO, NO ESPECIFICADA (Desc. Diag.:luxacion d e codod)</t>
  </si>
  <si>
    <t>S62 FRACTURA A NIVEL DE LA MUÑECA Y DE LA MANO (Desc. Diag.:Fx de muñeca izd)</t>
  </si>
  <si>
    <t>S82 FRACTURA DE LA PIERNA, INCLUSIVE EL TOBILLO (Desc. Diag.:Fractura patologica de tobillo izquierdo)</t>
  </si>
  <si>
    <t>S526 FRACTURA DE LA EPIFISIS INFERIOR DEL CUBITO Y DEL RADIO (Desc. Diag.:fractura estiloides cubital minimamente  desplazada.)</t>
  </si>
  <si>
    <t>S82 FRACTURA DE LA PIERNA, INCLUSIVE EL TOBILLO (Desc. Diag.:Intolerancia a material de osteosisntesis de tobillo derecho)</t>
  </si>
  <si>
    <t>S62 FRACTURA A NIVEL DE LA MUÑECA Y DE LA MANO (Desc. Diag.:Fx de muñeca)</t>
  </si>
  <si>
    <t>S525 FRACTURA DE LA EPIFISIS INFERIOR DEL RADIO (Desc. Diag.:post tratamienot con osteodesis )</t>
  </si>
  <si>
    <t>S62 FRACTURA A NIVEL DE LA MUÑECA Y DE LA MANO (Desc. Diag.:Fx del 3er metacapiano der )</t>
  </si>
  <si>
    <t>S635 ESGUINCES Y TORCEDURAS DE LA MUÑECA (Desc. Diag.:esg el pulgar der )</t>
  </si>
  <si>
    <t>S62 FRACTURA A NIVEL DE LA MUÑECA Y DE LA MANO (Desc. Diag.:Fx del 5to mtcarpiano mano der )</t>
  </si>
  <si>
    <t>S636 ESGUINCES Y TORCEDURAS DE DEDO(S) DE LA MANO (Desc. Diag.:dedo medio derecho)</t>
  </si>
  <si>
    <t>S62 FRACTURA A NIVEL DE LA MUÑECA Y DE LA MANO (Desc. Diag.:Fx del 5tom mtc mano der )</t>
  </si>
  <si>
    <t>S66 TRAUMATISMO DE TENDON Y MUSCULO A NIVEL DE LA MUÑECA Y DE LA MANO (Desc. Diag.:)</t>
  </si>
  <si>
    <t>S62 FRACTURA A NIVEL DE LA MUÑECA Y DE LA MANO (Desc. Diag.:Fx e muñeca izd)</t>
  </si>
  <si>
    <t>S663 TRAUMATISMO DEL TENDON Y MUSCULO EXTENSOR DE OTRO(S) DEDO(S) A NIVEL DE LA MUÑECA Y DE LA MANO (Desc. Diag.:SECCION TENDON EXTENSOR Y CAPSULA IFP DEL DEDO INDICE MANO IZQUIERDA 	)</t>
  </si>
  <si>
    <t>S62 FRACTURA A NIVEL DE LA MUÑECA Y DE LA MANO (Desc. Diag.:Fx el 5to mtcarpiano de mano de )</t>
  </si>
  <si>
    <t>S678 TRAUMATISMO POR APLASTAMIENTO DE OTRAS PARTES Y DE LAS NO ESPECIFICADAS DE LA MUÑECA Y DE LA MANO (Desc. Diag.:FRACTURA DEDO ANULAR DERECHO. EN TRATAMIENTO.
BAJA MEDICA POR LA ESPECIALIDAD DE TRAUMATOLOGIA, BAJO INFORME MEDICO. RIESGO LABORAL: ACCIDENTE LABORAL. )</t>
  </si>
  <si>
    <t>S62 FRACTURA A NIVEL DE LA MUÑECA Y DE LA MANO (Desc. Diag.:IIZQUIERDO)</t>
  </si>
  <si>
    <t>S682 AMPUTACION TRAUMATICA DE DOS O MAS DEDOS SOLAMENTE (COMPLETA) (PARCIAL) (Desc. Diag.:AMPUTACION TRAUMATICA)</t>
  </si>
  <si>
    <t>S526 FRACTURA DE LA EPIFISIS INFERIOR DEL CUBITO Y DEL RADIO (Desc. Diag.:Fractura minimamente desplazada  estiloides cubital derecha)</t>
  </si>
  <si>
    <t>S700 CONTUSION DE LA CADERA (Desc. Diag.:SINDROME DE MOREL LAVALLEE)</t>
  </si>
  <si>
    <t>S62 FRACTURA A NIVEL DE LA MUÑECA Y DE LA MANO (Desc. Diag.:IZQUIERD)</t>
  </si>
  <si>
    <t>S72 FRACTURA DEL FEMUR (Desc. Diag.:FRACTURA BASICERVICAL Y DIAFISIARIA DE FÉMUR DERECHO DESPLAZADA	)</t>
  </si>
  <si>
    <t>S534 ESGUINCES Y TORCEDURAS DEL CODO (Desc. Diag.:)</t>
  </si>
  <si>
    <t>S610 HERIDA DE DEDO(S) DE LA MANO, SIN DAÑO DE LA(S) UÑA(S) (Desc. Diag.:Herida pulgar ixzdo)</t>
  </si>
  <si>
    <t>S62 FRACTURA A NIVEL DE LA MUÑECA Y DE LA MANO (Desc. Diag.:IZQUIERDO)</t>
  </si>
  <si>
    <t>S526 FRACTURA DE LA EPIFISIS INFERIOR DEL CUBITO Y DEL RADIO (Desc. Diag.:FRACTURA DE ESTILOIDES CUBITAL  TRATAMIENTO ORTOPEDICO INMOVILIZACION CON YESO)</t>
  </si>
  <si>
    <t>S62 FRACTURA A NIVEL DE LA MUÑECA Y DE LA MANO (Desc. Diag.:MANO TRAUMATICA, FRACTURA EXPUESTA 5TO DEDO MANO DERECHA)</t>
  </si>
  <si>
    <t>S764 TRAUMATISMO DE OTROS TENDONES Y MUSCULOS Y LOS NO ESPECIFICADOS A NIVEL DEL MUSLO (Desc. Diag.:)</t>
  </si>
  <si>
    <t>S62 FRACTURA A NIVEL DE LA MUÑECA Y DE LA MANO (Desc. Diag.:PACIENTE ACUDE CON TRAUMA LABORAL CON 1 SEMANA DE EVOLUCION CAIDA DE ALTURA CON POSTERIOR DOLOR EN COSTILLA DERECHA Y MUÑECA DERECHA 
RADIOGRAFICAMENTE SE EVIDENCIA FRACTURA ESTILOIDES CUBITAL FISURA ESTILOIDES RADIAL Y FISURA COSTAL 6TA DERECHA ANTERIOR )</t>
  </si>
  <si>
    <t>S800 CONTUSION DE LA RODILLA (Desc. Diag.:Policontuso, herida abierta en rodilla derecha)</t>
  </si>
  <si>
    <t>S62 FRACTURA A NIVEL DE LA MUÑECA Y DE LA MANO (Desc. Diag.:SINDROME MENISCALD E R ODILLA   IZQ)</t>
  </si>
  <si>
    <t>S81 HERIDA DE LA PIERNA (Desc. Diag.:herida en pierna con exposiscion osea mas ruptura de ligamento colaetral medial )</t>
  </si>
  <si>
    <t>S62 FRACTURA A NIVEL DE LA MUÑECA Y DE LA MANO (Desc. Diag.:VIENE POR SU BAJA MEDICA OPERADO POR FRACTURA DE MUÑECA IZQ.)</t>
  </si>
  <si>
    <t>S810 HERIDA DE LA RODILLA (Desc. Diag.:HERIDA CONTUSA CORTANTE INFECTADA RODILLA DERECHA)</t>
  </si>
  <si>
    <t>S534 ESGUINCES Y TORCEDURAS DEL CODO (Desc. Diag.:CONTUSION SEVERA DE CODO IZQUIERDO)</t>
  </si>
  <si>
    <t>S819 HERIDA DE LA PIERNA, PARTE NO ESPECIFICADA (Desc. Diag.:POST TENORRAFIA INFECTADA COLGAJO CRUZADO DE PIERNA)</t>
  </si>
  <si>
    <t>S620 FRACTURA DEL HUESO ESCAFOIDES [NAVICULAR] DE LA MANO (Desc. Diag.:DERECHO)</t>
  </si>
  <si>
    <t>S82 FRACTURA DE LA PIERNA, INCLUSIVE EL TOBILLO (Desc. Diag.:fracatura d e t bobillo)</t>
  </si>
  <si>
    <t>S620 FRACTURA DEL HUESO ESCAFOIDES [NAVICULAR] DE LA MANO (Desc. Diag.:teninitis fx descafoides)</t>
  </si>
  <si>
    <t>S62 FRACTURA A NIVEL DE LA MUÃECA Y DE LA MANO (Desc. Diag.:FRACTURA DE QUINTO METACARPIANO DERECHO)</t>
  </si>
  <si>
    <t>S525 FRACTURA DE LA EPIFISIS INFERIOR DEL RADIO (Desc. Diag.:posoperado de fractura de radio distal izq )</t>
  </si>
  <si>
    <t>S82 FRACTURA DE LA PIERNA, INCLUSIVE EL TOBILLO (Desc. Diag.:Fractura de tobillo izquierdo consolidada, retiro de material, celulitis)</t>
  </si>
  <si>
    <t>S621 FRACTURA DE OTRO(S) HUESO(S) DEL CARPO (Desc. Diag.:desgarro muscular)</t>
  </si>
  <si>
    <t>S82 FRACTURA DE LA PIERNA, INCLUSIVE EL TOBILLO (Desc. Diag.:FRACTURA TOBILLO IZQUIERDO, INMOVILIZADA)</t>
  </si>
  <si>
    <t>S621 FRACTURA DE OTRO(S) HUESO(S) DEL CARPO (Desc. Diag.:fractura 5Â° metacarpiano)</t>
  </si>
  <si>
    <t>S82 FRACTURA DE LA PIERNA, INCLUSIVE EL TOBILLO (Desc. Diag.:Fx de topbillo ixzdo)</t>
  </si>
  <si>
    <t>S621 FRACTURA DE OTRO(S) HUESO(S) DEL CARPO (Desc. Diag.:Fractura Articular de primer metacarpiano derecho no reciente )</t>
  </si>
  <si>
    <t>S63 LUXACION, ESGUINCE Y TORCEDURA DE ARTICULACIONES Y LIGAMENTOS A NIVEL DE LA MUNECA Y DE LA MANO (Desc. Diag.:luxacion de articulacion interfalangica proximal dedo anular derecho )</t>
  </si>
  <si>
    <t>S621 FRACTURA DE OTRO(S) HUESO(S) DEL CARPO (Desc. Diag.:FRACTURA CRÓNICA DE ESCAFOIDES CARPIANO)</t>
  </si>
  <si>
    <t>S631 LUXACION DE DEDOS DE LA MANO (Desc. Diag.:pulgar derecho)</t>
  </si>
  <si>
    <t>S621 FRACTURA DE OTRO(S) HUESO(S) DEL CARPO (Desc. Diag.:fractura de 5Â° metacarpiano)</t>
  </si>
  <si>
    <t>S634 RUPTURA TRAUMATICA DE LIGAMENTOS DEL DEDO DE LA MANO EN LA(S) ARTICULACION(ES) METACARPOFALANGICA E INTERFALANGICA (Desc. Diag.:malett finger 4 partes blandas 4 dedo mano derecha)</t>
  </si>
  <si>
    <t>S621 FRACTURA DE OTRO(S) HUESO(S) DEL CARPO (Desc. Diag.:fractura de escafoides carpiano )</t>
  </si>
  <si>
    <t>S635 ESGUINCES Y TORCEDURAS DE LA MUÑECA (Desc. Diag.:DERECHA??
eSGUINCE MUÑECA DERECHA)</t>
  </si>
  <si>
    <t>S621 FRACTURA DE OTRO(S) HUESO(S) DEL CARPO (Desc. Diag.:fractura de escafoides carpiano izquierda )</t>
  </si>
  <si>
    <t>S635 ESGUINCES Y TORCEDURAS DE LA MUÑECA (Desc. Diag.:esguince d e muñeca)</t>
  </si>
  <si>
    <t>S621 FRACTURA DE OTRO(S) HUESO(S) DEL CARPO (Desc. Diag.:fractura de escafoides carpiano izquierdo tratado con RAFI con tornillos)</t>
  </si>
  <si>
    <t>S635 ESGUINCES Y TORCEDURAS DE LA MUÑECA (Desc. Diag.:tendinitis te cubital anterior muñeca izquierda )</t>
  </si>
  <si>
    <t>S621 FRACTURA DE OTRO(S) HUESO(S) DEL CARPO (Desc. Diag.:fractura de escafoides carpiano izquierdo tratado)</t>
  </si>
  <si>
    <t>S636 ESGUINCES Y TORCEDURAS DE DEDO(S) DE LA MANO (Desc. Diag.:ENTORSIS METACARPOFALANGICA PULGAR DERECHO)</t>
  </si>
  <si>
    <t>S534 ESGUINCES Y TORCEDURAS DEL CODO (Desc. Diag.:DERECHO)</t>
  </si>
  <si>
    <t>S636 ESGUINCES Y TORCEDURAS DE DEDO(S) DE LA MANO (Desc. Diag.:luxacion interfalangica proximal dedo anular derecho en tratamiento )</t>
  </si>
  <si>
    <t>S621 FRACTURA DE OTRO(S) HUESO(S) DEL CARPO (Desc. Diag.:FRACTURA DE HUESO PIRAMIDAL IZQUIERDO)</t>
  </si>
  <si>
    <t>S661 TRAUMATISMO DEL TENDON Y MUSCULO FLEXOR DE OTRO DEDO A NIVEL DE LA MUÑECA Y DE LA MANO (Desc. Diag.:)</t>
  </si>
  <si>
    <t>S621 FRACTURA DE OTRO(S) HUESO(S) DEL CARPO (Desc. Diag.:FRACTURA DE PSIFORME MUÑECA IZQUIERDA)</t>
  </si>
  <si>
    <t>S663 TRAUMATISMO DEL TENDON Y MUSCULO EXTENSOR DE OTRO(S) DEDO(S) A NIVEL DE LA MUÑECA Y DE LA MANO (Desc. Diag.:post operatorio de malett finger )</t>
  </si>
  <si>
    <t>S621 FRACTURA DE OTRO(S) HUESO(S) DEL CARPO (Desc. Diag.:FRACTURA ESCAFOIDES CARPIANO IZQUIERDO TRATADO )</t>
  </si>
  <si>
    <t>S667 TRAUMATISMO DE MULTIPLES TENDONES Y MUSCULOS EXTENSORES A NIVEL DE LA MUÑECA Y DE LA MANO (Desc. Diag.:MANO TRAUMATICA DERECHA. LESION TENDON EXTENSOR 3ER DEDO MANO DERECHA. FRACTURA EXPUESTA DE FALANGE DISTAL DE 1ER DEDO MANO DERECHA)</t>
  </si>
  <si>
    <t>S534 ESGUINCES Y TORCEDURAS DEL CODO (Desc. Diag.:TENDINITIS CODO  DERECHO )</t>
  </si>
  <si>
    <t>S670 TRAUMATISMO POR APLASTAMIENTO DEL PULGAR Y OTRO(S) DEDO(S) (Desc. Diag.:)</t>
  </si>
  <si>
    <t>S534 ESGUINCES Y TORCEDURAS DEL CODO (Desc. Diag.:Tendinitis de codo izquierdo.)</t>
  </si>
  <si>
    <t>S681 AMPUTACION TRAUMATICA DE OTRO DEDO UNICO (COMPLETA) (PARCIAL) (Desc. Diag.:amputacion dedo  meñique  derecho)</t>
  </si>
  <si>
    <t>S622 FRACTURA DEL PRIMER METACARPIANO (Desc. Diag.:fractura  d e mnao)</t>
  </si>
  <si>
    <t>S682 AMPUTACION TRAUMATICA DE DOS O MAS DEDOS SOLAMENTE (COMPLETA) (PARCIAL) (Desc. Diag.:AMPUNATACION TRAUMATICA DE DEDO MEDIO Y ANULAR DE MANO IZQUIERDA )</t>
  </si>
  <si>
    <t>S622 FRACTURA DEL PRIMER METACARPIANO (Desc. Diag.:fractura d e mano)</t>
  </si>
  <si>
    <t>S683 AMPUTACION TRAUMATICA COMBINADA (DE PARTE) DE DEDO(S) CON OTRAS PARTES DE LA MUÑECA Y DE LA MANO (Desc. Diag.:)</t>
  </si>
  <si>
    <t>S622 FRACTURA DEL PRIMER METACARPIANO (Desc. Diag.:fractura de  Benneth derecho)</t>
  </si>
  <si>
    <t>S700 CONTUSION DE LA CADERA (Desc. Diag.:HEMATOMA DE GLUTEO )</t>
  </si>
  <si>
    <t>S622 FRACTURA DEL PRIMER METACARPIANO (Desc. Diag.:fractura de Bennett pulgar derecho)</t>
  </si>
  <si>
    <t>S701 CONTUSION DEL MUSLO (Desc. Diag.:CONTUSION MUSLO IZQUIERDO)</t>
  </si>
  <si>
    <t>S622 FRACTURA DEL PRIMER METACARPIANO (Desc. Diag.:fractura de BENNETT PULGAR DERECO)</t>
  </si>
  <si>
    <t>S71 HERIDA DE LA CADERA Y DEL MUSLO (Desc. Diag.:)</t>
  </si>
  <si>
    <t>S562 TRAUMATISMO DE OTRO TENDON Y MUSCULO FLEXOR A NIVEL DEL ANTEBRAZO (Desc. Diag.: RUPTURA TENDON DEL BICEPS PROXIMAL A NIVEL DE LA UNION MUSCULOTENDINOSA EN TRATAMIENTO ORTOPEDICO)</t>
  </si>
  <si>
    <t>S72 FRACTURA DEL FEMUR (Desc. Diag.:LUXACION DE AMBAS CADERAS MAS FRACTURA DE FEMUR DERECHO)</t>
  </si>
  <si>
    <t>S622 FRACTURA DEL PRIMER METACARPIANO (Desc. Diag.:fractura de primer metacarpiano derecho)</t>
  </si>
  <si>
    <t>S723 FRACTURA DE LA DIAFISIS DEL FEMUR (Desc. Diag.:fractura femur izquierdo )</t>
  </si>
  <si>
    <t>S525 FRACTURA DE LA EPIFISIS INFERIOR DEL RADIO (Desc. Diag.:posoperda de fractura de radio distal derecho)</t>
  </si>
  <si>
    <t>S723 FRACTURA DE LA DIAFISIS DEL FEMUR (Desc. Diag.:LUXACION DE AMBAS CADERAS MAS FRACTURA DE FEMUR DERECHO)</t>
  </si>
  <si>
    <t>S623 FRACTURA DE OTROS HUESOS METACARPIANOS (Desc. Diag.:[fractura de 5to metacarpiano izquierdo])</t>
  </si>
  <si>
    <t>S729 FRACTURA DEL FEMUR, PARTE NO ESPECIFICADA (Desc. Diag.:retiro de material )</t>
  </si>
  <si>
    <t>S623 FRACTURA DE OTROS HUESOS METACARPIANOS (Desc. Diag.:3ER)</t>
  </si>
  <si>
    <t>S761 TRAUMATISMO DEL TENDON Y MUSCULO CUADRICEPS (Desc. Diag.:POSTQX TENORRAFIA DE TENDON CUADRICEPS IZQUIERDO)</t>
  </si>
  <si>
    <t>S623 FRACTURA DE OTROS HUESOS METACARPIANOS (Desc. Diag.:4TO Y 5TO )</t>
  </si>
  <si>
    <t>S762 TRAUMATISMO DEL TENDON Y MUSCULO ADUCTOR MAYOR DEL MUSLO (Desc. Diag.:DESGARRO MUSCULAR ADUCTOR DERECHO )</t>
  </si>
  <si>
    <t>S562 TRAUMATISMO DE OTRO TENDON Y MUSCULO FLEXOR A NIVEL DEL ANTEBRAZO (Desc. Diag.:HERIDA TRAUMATICA MIOTENDINOSA EXTENSORA DE ANTEBRAZO IZQUIERDO )</t>
  </si>
  <si>
    <t>S79 OTROS TRAUMATISMOS Y LOS NO ESPECIFICADOS DE LA CADERA Y DEL MUSLO (Desc. Diag.:HEMATOMA 
DESGARRO MUSCULAR)</t>
  </si>
  <si>
    <t>S623 FRACTURA DE OTROS HUESOS METACARPIANOS (Desc. Diag.:factura d e mano)</t>
  </si>
  <si>
    <t>S800 CONTUSION DE LA RODILLA (Desc. Diag.:contusion rodilla derecha, tendinitis roduliana derecha post trauma, hematoma local)</t>
  </si>
  <si>
    <t>S623 FRACTURA DE OTROS HUESOS METACARPIANOS (Desc. Diag.:FRAACTURA DE 5TO MTC IZQUIERDO)</t>
  </si>
  <si>
    <t>S801 CONTUSION DE OTRAS PARTES Y LAS NO ESPECIFICADAS DE LA PIERNA (Desc. Diag.:contusion de rodilla izq. )</t>
  </si>
  <si>
    <t>S623 FRACTURA DE OTROS HUESOS METACARPIANOS (Desc. Diag.:fractrua d e  5  metacarapiano)</t>
  </si>
  <si>
    <t>S611 HERIDA DE DEDO(S) DE LA MANO, CON DAÑO DE LA(S) UÑA(S) (Desc. Diag.:AMPUTACION TRAUMATIVA DE FALANGE DISTAL DE 3ER DEDO MANO IZQUIERDA)</t>
  </si>
  <si>
    <t>S623 FRACTURA DE OTROS HUESOS METACARPIANOS (Desc. Diag.:fractrua d e  5  metacarpiano)</t>
  </si>
  <si>
    <t>S81 HERIDA DE LA PIERNA (Desc. Diag.:P.O. de herida lasearnte  con exposicion osea en pierna derecha mas rutura de ligamento colateral medial con tartamiento conservador)</t>
  </si>
  <si>
    <t>S623 FRACTURA DE OTROS HUESOS METACARPIANOS (Desc. Diag.:fractrua d e mano   dercha)</t>
  </si>
  <si>
    <t>S810 HERIDA DE LA RODILLA (Desc. Diag.:Herida  cortante en region interna de rodilla derecha  .)</t>
  </si>
  <si>
    <t>S623 FRACTURA DE OTROS HUESOS METACARPIANOS (Desc. Diag.:fractura    del  5  metacarpiano)</t>
  </si>
  <si>
    <t>S810 HERIDA DE LA RODILLA (Desc. Diag.:herida en rodila izquierda con seccion muscular tratada 
seccion de musculo sartorio y musculo vasto medial )</t>
  </si>
  <si>
    <t>S623 FRACTURA DE OTROS HUESOS METACARPIANOS (Desc. Diag.:fractura   dr    quiontop metacarpiano)</t>
  </si>
  <si>
    <t>S818 HERIDA DE OTRAS PARTES DE LA PIERNA (Desc. Diag.:infeccion post tenorrafia t aquiles izq dr Coronel)</t>
  </si>
  <si>
    <t>S623 FRACTURA DE OTROS HUESOS METACARPIANOS (Desc. Diag.:fractura  d e    3  metacarpiano)</t>
  </si>
  <si>
    <t>S526 FRACTURA DE LA EPIFISIS INFERIOR DEL CUBITO Y DEL RADIO (Desc. Diag.:FRACTURA DE ESTILOIDES CUBITAL TRATAMIENTO ORTOPEDICO)</t>
  </si>
  <si>
    <t>S623 FRACTURA DE OTROS HUESOS METACARPIANOS (Desc. Diag.:fractura  de   5 metacarpiano)</t>
  </si>
  <si>
    <t>S82 FRACTURA DE LA PIERNA, INCLUSIVE EL TOBILLO (Desc. Diag.:ENFERMEDAD COMUN BAJA POR TRAUMATOLOGIA DR. MARIO VALLE POR EL DIAGNOSTICO FRACTURA TOBILLO IZQUIERDO )</t>
  </si>
  <si>
    <t>S623 FRACTURA DE OTROS HUESOS METACARPIANOS (Desc. Diag.:fractura  de   quinto metacarpiano)</t>
  </si>
  <si>
    <t>S82 FRACTURA DE LA PIERNA, INCLUSIVE EL TOBILLO (Desc. Diag.:fractura  tobillo)</t>
  </si>
  <si>
    <t>S623 FRACTURA DE OTROS HUESOS METACARPIANOS (Desc. Diag.:fractura  de  mano   drecha.)</t>
  </si>
  <si>
    <t>S531 LUXACION DEL CODO, NO ESPECIFICADA (Desc. Diag.:LUXACION DE COCO IZQUIERDO REDUCIDA)</t>
  </si>
  <si>
    <t>S565 TRAUMATISMO DE OTRO TENDON Y MUSCULO EXTENSOR A NIVEL DEL ANTEBRAZO (Desc. Diag.:HERIDA TRAUMATICA OSTEOMIOTENDINOSA EXTENSORA DE ANTERAZO IZQUIERDO )</t>
  </si>
  <si>
    <t>S82 FRACTURA DE LA PIERNA, INCLUSIVE EL TOBILLO (Desc. Diag.:fractura de perone derecho no desplazada , extra artricular)</t>
  </si>
  <si>
    <t>S567 TRAUMATISMO DE MULTIPLES TENDONES Y MUSCULOS A NIVEL DEL ANTEBRAZO (Desc. Diag.:atriion de antebrazo izdo)</t>
  </si>
  <si>
    <t>S82 FRACTURA DE LA PIERNA, INCLUSIVE EL TOBILLO (Desc. Diag.:FRACTURA DE TOBILLO DEREHCO POST QUIRURGICO)</t>
  </si>
  <si>
    <t>S623 FRACTURA DE OTROS HUESOS METACARPIANOS (Desc. Diag.:FRACTURA 3° METACARPIANO MANO IZQUIERDA)</t>
  </si>
  <si>
    <t>S82 FRACTURA DE LA PIERNA, INCLUSIVE EL TOBILLO (Desc. Diag.:Fractura del maleolo peroneo derecho multifragmentaria + fractura del pilon tibial derecho articular parcial + fractura de maleolo medial derecho post operatorio de RAFI // Diagnostico secundario: quemadura termica iatrogenica)</t>
  </si>
  <si>
    <t>S623 FRACTURA DE OTROS HUESOS METACARPIANOS (Desc. Diag.:FRACTURA 4TO METACARPIANO MANO DERECHA)</t>
  </si>
  <si>
    <t>S82 FRACTURA DE LA PIERNA, INCLUSIVE EL TOBILLO (Desc. Diag.:FRACTURA TOBILLO IZQUIERDO - BAJA MEDICA SOLICITADO POR MEDICO TRAUMATOLOGO DR. MARIO VALLE)</t>
  </si>
  <si>
    <t>S570 TRAUMATISMO POR APLASTAMIENTO DEL CODO (Desc. Diag.:FRACTURA ESPUESTA GUSTILLO GRADO 1 CODO IZQUIERDO
FRACTURA EXPUESTA GUSTILLO GRADO 2 CODO DERECHO)</t>
  </si>
  <si>
    <t>S82 FRACTURA DE LA PIERNA, INCLUSIVE EL TOBILLO (Desc. Diag.:fractura trimaleolar tobillo izuqierdo )</t>
  </si>
  <si>
    <t>S570 TRAUMATISMO POR APLASTAMIENTO DEL CODO (Desc. Diag.:fractura expuesta gustillo grado  1 codo izquierdo fractura expuesta gustillo grado 2 codo dertecho)</t>
  </si>
  <si>
    <t>S82 FRACTURA DE LA PIERNA, INCLUSIVE EL TOBILLO (Desc. Diag.:Fx de tobillo ixdo)</t>
  </si>
  <si>
    <t>S623 FRACTURA DE OTROS HUESOS METACARPIANOS (Desc. Diag.:FRACTURA 5TO METACARPIANOP DERECHO.)</t>
  </si>
  <si>
    <t>S82 FRACTURA DE LA PIERNA, INCLUSIVE EL TOBILLO (Desc. Diag.:Fx del tobillo izdo)</t>
  </si>
  <si>
    <t>S623 FRACTURA DE OTROS HUESOS METACARPIANOS (Desc. Diag.:fractura 5to MTC derecho )</t>
  </si>
  <si>
    <t>S63 LUXACION, ESGUINCE Y TORCEDURA DE ARTICULACIONES Y LIGAMENTOS A NIVEL DE LA MUNECA Y DE LA MANO (Desc. Diag.:esg del pulgar der )</t>
  </si>
  <si>
    <t>S623 FRACTURA DE OTROS HUESOS METACARPIANOS (Desc. Diag.:FRACTURA BASE DE 4TO Y 5TO METACARPIANO DERECHO)</t>
  </si>
  <si>
    <t>S610 HERIDA DE DEDO(S) DE LA MANO, SIN DAÑO DE LA(S) UÑA(S) (Desc. Diag.:- HERIDA INFECTADA DE DEDO MEDIO DE MANO DERECHA )</t>
  </si>
  <si>
    <t>S623 FRACTURA DE OTROS HUESOS METACARPIANOS (Desc. Diag.:FRACTURA CUELLO 5TO METACARPIANO EN TX ORTOPEDICO)</t>
  </si>
  <si>
    <t>S631 LUXACION DE DEDOS DE LA MANO (Desc. Diag.:luxacion IF primer dedo mano izquierda)</t>
  </si>
  <si>
    <t>S623 FRACTURA DE OTROS HUESOS METACARPIANOS (Desc. Diag.:fractura d e    5  metacarpiano)</t>
  </si>
  <si>
    <t>S632 LUXACIONES MULTIPLES DE DEDOS DE LA MANO (Desc. Diag.:LUXACION INTERFALANGICA DISTAL 5TO DEDO MANO IZQUIERDA)</t>
  </si>
  <si>
    <t>S623 FRACTURA DE OTROS HUESOS METACARPIANOS (Desc. Diag.:fractura d e   3  metacarpiano)</t>
  </si>
  <si>
    <t>S634 RUPTURA TRAUMATICA DE LIGAMENTOS DEL DEDO DE LA MANO EN LA(S) ARTICULACION(ES) METACARPOFALANGICA E INTERFALANGICA (Desc. Diag.:LESION DE LIGAMENTOS DE DEDO MEÑIQUE DERECHO)</t>
  </si>
  <si>
    <t>S623 FRACTURA DE OTROS HUESOS METACARPIANOS (Desc. Diag.:fractura d e   4  mrtacarpiano)</t>
  </si>
  <si>
    <t>S634 RUPTURA TRAUMATICA DE LIGAMENTOS DEL DEDO DE LA MANO EN LA(S) ARTICULACION(ES) METACARPOFALANGICA E INTERFALANGICA (Desc. Diag.:MALLET FINGER 5TO DEDO MANO DERECHA )</t>
  </si>
  <si>
    <t>S623 FRACTURA DE OTROS HUESOS METACARPIANOS (Desc. Diag.:fractura d e   5 metacarpiano)</t>
  </si>
  <si>
    <t>S635 ESGUINCES Y TORCEDURAS DE LA MUÃECA (Desc. Diag.:esguince de muÃ±eca izquierda, policontuso )</t>
  </si>
  <si>
    <t>S623 FRACTURA DE OTROS HUESOS METACARPIANOS (Desc. Diag.:fractura d e   mano)</t>
  </si>
  <si>
    <t>S635 ESGUINCES Y TORCEDURAS DE LA MUÑECA (Desc. Diag.:ENTORSIS MUÑECA IZQUIERDA - CONTUSIÓN RODILLA IZQUIERDA)</t>
  </si>
  <si>
    <t>S623 FRACTURA DE OTROS HUESOS METACARPIANOS (Desc. Diag.:fractura d e  5 met)</t>
  </si>
  <si>
    <t>S635 ESGUINCES Y TORCEDURAS DE LA MUÑECA (Desc. Diag.:esguice d e muñeca)</t>
  </si>
  <si>
    <t>S623 FRACTURA DE OTROS HUESOS METACARPIANOS (Desc. Diag.:fractura d e  5 metacarpiano)</t>
  </si>
  <si>
    <t>S635 ESGUINCES Y TORCEDURAS DE LA MUÑECA (Desc. Diag.:ESGUINCE MUÑECA DERECHA
RETORNO LABORAL AL TERMINO DE ESTA BAJA  	)</t>
  </si>
  <si>
    <t>S623 FRACTURA DE OTROS HUESOS METACARPIANOS (Desc. Diag.:fractura d e  qunto metacarpiano)</t>
  </si>
  <si>
    <t>S635 ESGUINCES Y TORCEDURAS DE LA MUÑECA (Desc. Diag.:esguinjce d e muñeca)</t>
  </si>
  <si>
    <t>S623 FRACTURA DE OTROS HUESOS METACARPIANOS (Desc. Diag.:fractura d e mano  d erecha)</t>
  </si>
  <si>
    <t>S610 HERIDA DE DEDO(S) DE LA MANO, SIN DAÑO DE LA(S) UÑA(S) (Desc. Diag.:CONCLUIDA LA  BAJA   RETORNAS  A TU ACTIVIDAD  LABORAL)</t>
  </si>
  <si>
    <t>S623 FRACTURA DE OTROS HUESOS METACARPIANOS (Desc. Diag.:fractura d e metacarpiano)</t>
  </si>
  <si>
    <t>S636 ESGUINCES Y TORCEDURAS DE DEDO(S) DE LA MANO (Desc. Diag.:ENTORSIS DEDO MEÑIQUE IZQUIERDO CON LESION DE PLACA VOLAR)</t>
  </si>
  <si>
    <t>S623 FRACTURA DE OTROS HUESOS METACARPIANOS (Desc. Diag.:fractura d e metacrpiano)</t>
  </si>
  <si>
    <t>S636 ESGUINCES Y TORCEDURAS DE DEDO(S) DE LA MANO (Desc. Diag.:ESGUINCE IFP DEL DEDO ANULAR MANO IZQUIERDA )</t>
  </si>
  <si>
    <t>S623 FRACTURA DE OTROS HUESOS METACARPIANOS (Desc. Diag.:fractura de  quinto metacarpiano)</t>
  </si>
  <si>
    <t>S636 ESGUINCES Y TORCEDURAS DE DEDO(S) DE LA MANO (Desc. Diag.:GII MTCF e IFP dedo medio D)</t>
  </si>
  <si>
    <t>S623 FRACTURA DE OTROS HUESOS METACARPIANOS (Desc. Diag.:FRACTURA DE 3 Y 4 METACARPIANO DERECHOS EN TRATAMIENTO)</t>
  </si>
  <si>
    <t>S637 ESGUINCES Y TORCEDURAS DE OTRAS PARTES Y DE LAS NO ESPECIFICADAS DE LA MUÑECA Y DE LA MANO (Desc. Diag.:esguince de muñeca..sin rx)</t>
  </si>
  <si>
    <t>S623 FRACTURA DE OTROS HUESOS METACARPIANOS (Desc. Diag.:FRACTURA DE 4 TO METACARPIANO DE MANO DERECHA )</t>
  </si>
  <si>
    <t>S660 TRAUMATISMO DEL TENDON Y MUSCULO FLEXOR LARGO DEL PULGAR A NIVEL DE LA MUÑECA Y DE LA MANO (Desc. Diag.:)</t>
  </si>
  <si>
    <t>S599 TRAUMATISMO NO ESPECIFICADO DEL ANTEBRAZO (Desc. Diag.:hematoma anterazo derecho)</t>
  </si>
  <si>
    <t>S662 TRAUMATISMO DEL TENDON Y MUSCULO EXTENSOR DEL PULGAR A NIVEL DE LA MUÑECA Y DE LA MANO (Desc. Diag.:)</t>
  </si>
  <si>
    <t>S60 TRAUMATISMO SUPERFICIAL DE LA MUÑECA Y DE LA MANO (Desc. Diag.:)</t>
  </si>
  <si>
    <t>S610 HERIDA DE DEDO(S) DE LA MANO, SIN DAÑO DE LA(S) UÑA(S) (Desc. Diag.:Herida cortante en dedo índice izq  .)</t>
  </si>
  <si>
    <t>S600 CONTUSION DE DEDO(S) DE LA MANO, SIN DAÃO DE LA(S) UÃA(S) (Desc. Diag.:atriciÃ³n mano izquierda)</t>
  </si>
  <si>
    <t>S610 HERIDA DE DEDO(S) DE LA MANO, SIN DAÑO DE LA(S) UÑA(S) (Desc. Diag.:Herida cortante en pulpejo del dedo medio izq  .)</t>
  </si>
  <si>
    <t>S623 FRACTURA DE OTROS HUESOS METACARPIANOS (Desc. Diag.:FRACTURA DE 5TO METACARPIANO)</t>
  </si>
  <si>
    <t>S610 HERIDA DE DEDO(S) DE LA MANO, SIN DAÑO DE LA(S) UÑA(S) (Desc. Diag.:HERIDA DE DEDO DE LA MANO)</t>
  </si>
  <si>
    <t>S623 FRACTURA DE OTROS HUESOS METACARPIANOS (Desc. Diag.:FRACTURA DE 5TO METCARPIANO DERECHO)</t>
  </si>
  <si>
    <t>S668 TRAUMATISMO DE OTROS TENDONES Y MUSCULOS A NIVEL DE LA MUÑECA Y DE LA MANO (Desc. Diag.:ACCIDENTE COMUN)</t>
  </si>
  <si>
    <t>S526 FRACTURA DE LA EPIFISIS INFERIOR DEL CUBITO Y DEL RADIO (Desc. Diag.:FRACTURA MULTIFRAGMENTARIA RADIO Y CUBITO DISTAL IZQUIERDO)</t>
  </si>
  <si>
    <t>S669 TRAUMATISMO DE TENDON Y MUSCULO NO ESPECIFICADO, A NIVEL DE LA MUÑECA Y DE LA MANO (Desc. Diag.:Rotura del tendon extensor del 5to dedo mano izquierda (mano no dominante))</t>
  </si>
  <si>
    <t>S623 FRACTURA DE OTROS HUESOS METACARPIANOS (Desc. Diag.:FRACTURA DE 5TO MTC MANO DERECHA)</t>
  </si>
  <si>
    <t>S678 TRAUMATISMO POR APLASTAMIENTO DE OTRAS PARTES Y DE LAS NO ESPECIFICADAS DE LA MUÑECA Y DE LA MANO (Desc. Diag.:FRACTURA DEDO ANULAR DERECHO EN REMISION. BAJA MEDICA POR TRAUMATOLOGIA, RIESGO LABORAL: ACCIDENTE DE TRABAJO.)</t>
  </si>
  <si>
    <t>S623 FRACTURA DE OTROS HUESOS METACARPIANOS (Desc. Diag.:Fractura de base de 5 metacarpiano pie izquierdo )</t>
  </si>
  <si>
    <t>S680 AMPUTACION TRAUMATICA DEL PULGAR (COMPLETA) (PARCIAL) (Desc. Diag.:amputacion parciald epulgar derecho b)</t>
  </si>
  <si>
    <t>S623 FRACTURA DE OTROS HUESOS METACARPIANOS (Desc. Diag.:fractura de cuello de 4to metacarpiano a DC)</t>
  </si>
  <si>
    <t>S681 AMPUTACION TRAUMATICA DE OTRO DEDO UNICO (COMPLETA) (PARCIAL) (Desc. Diag.:MANO DERECHA)</t>
  </si>
  <si>
    <t>S623 FRACTURA DE OTROS HUESOS METACARPIANOS (Desc. Diag.:fractura de falange distal de 3er dedo )</t>
  </si>
  <si>
    <t>S681 AMPUTACION TRAUMATICA DE OTRO DEDO UNICO (COMPLETA) (PARCIAL) (Desc. Diag.:osteomielitis meñique  derecho post amputacion)</t>
  </si>
  <si>
    <t>S623 FRACTURA DE OTROS HUESOS METACARPIANOS (Desc. Diag.:FRACTURA DE METACARPIANO DERECHOS EN TRATAMIENTO)</t>
  </si>
  <si>
    <t>S682 AMPUTACION TRAUMATICA DE DOS O MAS DEDOS SOLAMENTE (COMPLETA) (PARCIAL) (Desc. Diag.:AMPUTACION TRAUMATICA DE 2DO Y 3ER DEDO DE MANO IZQUIERDA )</t>
  </si>
  <si>
    <t>S623 FRACTURA DE OTROS HUESOS METACARPIANOS (Desc. Diag.:fractura de quinto metacarpiano derecho  en tratameinto)</t>
  </si>
  <si>
    <t>S610 HERIDA DE DEDO(S) DE LA MANO, SIN DAÑO DE LA(S) UÑA(S) (Desc. Diag.:herida en  dedo  indice   derecho )</t>
  </si>
  <si>
    <t>S623 FRACTURA DE OTROS HUESOS METACARPIANOS (Desc. Diag.:Fractura de quinto metacarpiano derecho )</t>
  </si>
  <si>
    <t>S683 AMPUTACION TRAUMATICA COMBINADA (DE PARTE) DE DEDO(S) CON OTRAS PARTES DE LA MUÑECA Y DE LA MANO (Desc. Diag.:DEDO INDICE IZQQUIERDO)</t>
  </si>
  <si>
    <t>S600 CONTUSION DE DEDO(S) DE LA MANO, SIN DAÑO DE LA(S) UÑA(S) (Desc. Diag.:CONTUSION CON ESCORIACION EN LA MANO IZQ.)</t>
  </si>
  <si>
    <t>S699 TRAUMATISMO NO ESPECIFICADO DE LA MUÑECA Y DE LA MANO (Desc. Diag.:FRACTURA DE MUÑECA)</t>
  </si>
  <si>
    <t>S623 FRACTURA DE OTROS HUESOS METACARPIANOS (Desc. Diag.:FRACTURA DE QUINTO METACARPIANO DERECHO EN TTO)</t>
  </si>
  <si>
    <t>S700 CONTUSION DE LA CADERA (Desc. Diag.:Policontuso, contusiÃ³n de codo izquierdo, contusiÃ³n de cadera izquierda. )</t>
  </si>
  <si>
    <t>S601 CONTUSION DE DEDO(S) DE LA MANO, CON DAÃO DE LA(S) UÃA(S) (Desc. Diag.:Dedo meÃ±ique izquierdo)</t>
  </si>
  <si>
    <t>S701 CONTUSION DEL MUSLO (Desc. Diag.:contusion de muslo bilteraL)</t>
  </si>
  <si>
    <t>S623 FRACTURA DE OTROS HUESOS METACARPIANOS (Desc. Diag.:fractura de quinto metatacarpiano derecho en tratamiento)</t>
  </si>
  <si>
    <t>S701 CONTUSION DEL MUSLO (Desc. Diag.:HEMATOMA  EN  CARA INTERNA DEL  MUSLO)</t>
  </si>
  <si>
    <t>S623 FRACTURA DE OTROS HUESOS METACARPIANOS (Desc. Diag.:FRACTURA DE TERCIO MEDIO Y DISTAL DE 3ER METACARPIANO DERECHO)</t>
  </si>
  <si>
    <t>S701 CONTUSION DEL MUSLO (Desc. Diag.:policontuso, ( contusiÃ³n en muslo derecho, tendinitis recto anterior, contusiÃ³n de hombro))</t>
  </si>
  <si>
    <t>S623 FRACTURA DE OTROS HUESOS METACARPIANOS (Desc. Diag.:fractura de V metacarpiano de la mano derecha)</t>
  </si>
  <si>
    <t>S717 HERIDAS MULTIPLES DE LA CADERA Y DEL MUSLO (Desc. Diag.:Contusion de muslo der e izdo)</t>
  </si>
  <si>
    <t>S623 FRACTURA DE OTROS HUESOS METACARPIANOS (Desc. Diag.:FRACTURA DEL 3° METACARPIANO MANO IZQUIERDA 	)</t>
  </si>
  <si>
    <t>S72 FRACTURA DEL FEMUR (Desc. Diag.:FRACTURA DE FEMUR DERECHO)</t>
  </si>
  <si>
    <t>S623 FRACTURA DE OTROS HUESOS METACARPIANOS (Desc. Diag.:FRACTURA DEL 3° METACARPIANO MANO IZQUIERDA INMOVILIZADO 	)</t>
  </si>
  <si>
    <t>S610 HERIDA DE DEDO(S) DE LA MANO, SIN DAÑO DE LA(S) UÑA(S) (Desc. Diag.:HERIDA EN DEDO MEÑIQUE DE MANO DERECHA )</t>
  </si>
  <si>
    <t>S623 FRACTURA DE OTROS HUESOS METACARPIANOS (Desc. Diag.:fractura del 3er metacarpiano mabo derecha)</t>
  </si>
  <si>
    <t>S723 FRACTURA DE LA DIAFISIS DEL FEMUR (Desc. Diag.:fractura de femur)</t>
  </si>
  <si>
    <t>S623 FRACTURA DE OTROS HUESOS METACARPIANOS (Desc. Diag.:fractura del 4to metatarsiano mano derecha)</t>
  </si>
  <si>
    <t>S723 FRACTURA DE LA DIAFISIS DEL FEMUR (Desc. Diag.:luxaciÃ³n ambas  caderas y fractura de femur)</t>
  </si>
  <si>
    <t>S623 FRACTURA DE OTROS HUESOS METACARPIANOS (Desc. Diag.:FRACTURA DEL 5TO DEDO MANO DERECHA )</t>
  </si>
  <si>
    <t>S723 FRACTURA DE LA DIAFISIS DEL FEMUR (Desc. Diag.:luxaciÃ³n de ambas caderas y fractura de femur derecho)</t>
  </si>
  <si>
    <t>S623 FRACTURA DE OTROS HUESOS METACARPIANOS (Desc. Diag.:FRACTURA DEL 5TO METACARPIANO DE MANO IZQUIERDA.
REGULARIZACIÓN DE TRAMITE DE ATENCIÓN DE EMERGENCIA.
RIESGO LABORAL : ACCIDENTE DE TRABAJO)</t>
  </si>
  <si>
    <t>S610 HERIDA DE DEDO(S) DE LA MANO, SIN DAÑO DE LA(S) UÑA(S) (Desc. Diag.:Heridas de los 4 pulpejos de los dedos , sin pulgar  .
Diabetico  , insulino-dependiente  .)</t>
  </si>
  <si>
    <t>S623 FRACTURA DE OTROS HUESOS METACARPIANOS (Desc. Diag.:Fractura del 5to metacarpiano mano derecha)</t>
  </si>
  <si>
    <t>S724 FRACTURA DE LA EPIFISIS INFERIOR DEL FEMUR (Desc. Diag.:Intolerancia a material de osteosintesis femur derecho, retiro de material)</t>
  </si>
  <si>
    <t>S623 FRACTURA DE OTROS HUESOS METACARPIANOS (Desc. Diag.:Fractura del 5to metacarpiano mano izquierda)</t>
  </si>
  <si>
    <t>S730 LUXACION DE LA CADERA (Desc. Diag.:luxaciÃ³n de ambas  caderas mas fractura de fÃ©mur derecho)</t>
  </si>
  <si>
    <t>S623 FRACTURA DE OTROS HUESOS METACARPIANOS (Desc. Diag.:Fractura del cuello del quinto metacarpiano)</t>
  </si>
  <si>
    <t>S761 TRAUMATISMO DEL TENDON Y MUSCULO CUADRICEPS (Desc. Diag.:PO TENORRAFIA TENDON CUADRICEPS)</t>
  </si>
  <si>
    <t>S623 FRACTURA DE OTROS HUESOS METACARPIANOS (Desc. Diag.:fractura del primer metacarpiano)</t>
  </si>
  <si>
    <t>S761 TRAUMATISMO DEL TENDON Y MUSCULO CUADRICEPS (Desc. Diag.:POSTQX TENORRAFIA TENDON DEL CUADRICEPS)</t>
  </si>
  <si>
    <t>S623 FRACTURA DE OTROS HUESOS METACARPIANOS (Desc. Diag.:FRACTURA DEL QUINTO METACARPIANO BILATERAL )</t>
  </si>
  <si>
    <t>S762 TRAUMATISMO DEL TENDON Y MUSCULO ADUCTOR MAYOR DEL MUSLO (Desc. Diag.:desgarro de la pata de ganso  grado II  en resolucion )</t>
  </si>
  <si>
    <t>S601 CONTUSION DE DEDO(S) DE LA MANO, CON DAÃO DE LA(S) UÃA(S) (Desc. Diag.:FRACTURA DE FALANGE DISTAL DEL DEDO MEDIO MANO IZQUIERDA )</t>
  </si>
  <si>
    <t>S762 TRAUMATISMO DEL TENDON Y MUSCULO ADUCTOR MAYOR DEL MUSLO (Desc. Diag.:desgarro muscular de aductor derecho y desgarro grado II de la pata de ganso a nivel de la insercion  )</t>
  </si>
  <si>
    <t>S623 FRACTURA DE OTROS HUESOS METACARPIANOS (Desc. Diag.:FRACTURA NO DESPLAZADA CUELLO 5TO METACARPIANO DERECHO)</t>
  </si>
  <si>
    <t>S767 TRAUMATISMO DE MULTIPLES TENDONES Y MUSCULOS A NIVEL DE LA CADERA Y DEL MUSLO (Desc. Diag.:desgarrro muscular de muslo derecho )</t>
  </si>
  <si>
    <t>S529 FRACTURA DEL ANTEBRAZO, PARTE NO ESPECIFICADA (Desc. Diag.:Fract de la apofisis cornoides codo izdo)</t>
  </si>
  <si>
    <t>S798 OTROS TRAUMATISMOS ESPECIFICADOS DE LA CADERA Y DEL MUSLO (Desc. Diag.:DERECHO)</t>
  </si>
  <si>
    <t>S623 FRACTURA DE OTROS HUESOS METACARPIANOS (Desc. Diag.:fracturad e   5 metacarpiano)</t>
  </si>
  <si>
    <t>S800 CONTUSION DE LA RODILLA (Desc. Diag.:COLECCION RODILLA A DESCARTAR)</t>
  </si>
  <si>
    <t>S623 FRACTURA DE OTROS HUESOS METACARPIANOS (Desc. Diag.:frctrua d e qeuinto metacarpiano)</t>
  </si>
  <si>
    <t>S800 CONTUSION DE LA RODILLA (Desc. Diag.:Policontusa)</t>
  </si>
  <si>
    <t>S623 FRACTURA DE OTROS HUESOS METACARPIANOS (Desc. Diag.:frscturs 5to metascarpiano derecho en tratamiento conservador)</t>
  </si>
  <si>
    <t>S800 CONTUSION DE LA RODILLA (Desc. Diag.:TRAUMATISMO DE RODILLA)</t>
  </si>
  <si>
    <t>S623 FRACTURA DE OTROS HUESOS METACARPIANOS (Desc. Diag.:FX 5TO METACARPIANO)</t>
  </si>
  <si>
    <t>S801 CONTUSION DE OTRAS PARTES Y LAS NO ESPECIFICADAS DE LA PIERNA (Desc. Diag.:hematoma pierna )</t>
  </si>
  <si>
    <t>S623 FRACTURA DE OTROS HUESOS METACARPIANOS (Desc. Diag.:FX. DE 4TO METACARPINO Y FX EXPUESTA DE 5TO METACARPIANO DE MANO DERECHA GA1.)</t>
  </si>
  <si>
    <t>S807 TRAUMATISMOS SUPERFICIALES MULTIPLES DE LA PIERNA (Desc. Diag.:traumatismo de tobillo derecho)</t>
  </si>
  <si>
    <t>S623 FRACTURA DE OTROS HUESOS METACARPIANOS (Desc. Diag.:mano derecha)</t>
  </si>
  <si>
    <t>S81 HERIDA DE LA PIERNA (Desc. Diag.:hematoma contuso pierna der3cha)</t>
  </si>
  <si>
    <t>S623 FRACTURA DE OTROS HUESOS METACARPIANOS (Desc. Diag.:milagia)</t>
  </si>
  <si>
    <t>S81 HERIDA DE LA PIERNA (Desc. Diag.:HERIDA EN PIERNA DERECHA)</t>
  </si>
  <si>
    <t>S601 CONTUSION DE DEDO(S) DE LA MANO, CON DAÑO DE LA(S) UÑA(S) (Desc. Diag.:atrision de mano izda)</t>
  </si>
  <si>
    <t>S81 HERIDA DE LA PIERNA (Desc. Diag.:P.O. de herida laserante con exposicion osea de pierna derecha mas rutura de ligamento colateral medial  )</t>
  </si>
  <si>
    <t>S601 CONTUSION DE DEDO(S) DE LA MANO, CON DAÑO DE LA(S) UÑA(S) (Desc. Diag.:CONTUSIÓN DE DEDO DE LA MANO, CON DAÑO DE LA UÑA)</t>
  </si>
  <si>
    <t>S810 HERIDA DE LA RODILLA (Desc. Diag.:)</t>
  </si>
  <si>
    <t>S623 FRACTURA DE OTROS HUESOS METACARPIANOS (Desc. Diag.:P.O. LUXOFRACTURA EXPUESTA MUÑECA IZQUJIERDA)</t>
  </si>
  <si>
    <t>S810 HERIDA DE LA RODILLA (Desc. Diag.:herida con seccion de musculo sartorio y muscula vasto medial rodilla izquierda)</t>
  </si>
  <si>
    <t>S623 FRACTURA DE OTROS HUESOS METACARPIANOS (Desc. Diag.:posoperada de fractura de 4° metacarpiano y luxacion del 5° mano izquierda)</t>
  </si>
  <si>
    <t>S810 HERIDA DE LA RODILLA (Desc. Diag.:HERIDA CONTUSA CORTANTE, SUTURADA, INFECTADA DE RODILLA DERECHA OPERADO)</t>
  </si>
  <si>
    <t>S623 FRACTURA DE OTROS HUESOS METACARPIANOS (Desc. Diag.:posoperada de luxofractura de 4 y ° metacarpiano mano izquierda )</t>
  </si>
  <si>
    <t>S810 HERIDA DE LA RODILLA (Desc. Diag.:HERIDA INFLAMADA RODILLA IZQUIERDA Y MANO DERECHA)</t>
  </si>
  <si>
    <t>S623 FRACTURA DE OTROS HUESOS METACARPIANOS (Desc. Diag.:posoperada de luxofractura de 4 y 5 metacarpiano mano izquierda )</t>
  </si>
  <si>
    <t>S611 HERIDA DE DEDO(S) DE LA MANO, CON DAÑO DE LA(S) UÑA(S) (Desc. Diag.:pulgar izquierdo)</t>
  </si>
  <si>
    <t>S601 CONTUSION DE DEDO(S) DE LA MANO, CON DAÑO DE LA(S) UÑA(S) (Desc. Diag.:Contusion en pulgar derecho con extirpacion de la uña  .)</t>
  </si>
  <si>
    <t>S819 HERIDA DE LA PIERNA, PARTE NO ESPECIFICADA (Desc. Diag.:HDA ZONA POSTERIO DE PIERNA  DER )</t>
  </si>
  <si>
    <t>S623 FRACTURA DE OTROS HUESOS METACARPIANOS (Desc. Diag.:posoperada de luxofractura de 4 y 5° metacarpiano mano izquierda
neuropraxia mediano y radial izquierdo?)</t>
  </si>
  <si>
    <t>S82 FRACTURA DE LA PIERNA, INCLUSIVE EL TOBILLO (Desc. Diag.:- CONTROL DE FRACTURA MELEOLO PERONÉ IZQUIERDO)</t>
  </si>
  <si>
    <t>S623 FRACTURA DE OTROS HUESOS METACARPIANOS (Desc. Diag.:posoperada de luxofractura de luxofractura de 4° y 5° metacarpiano mano izuqierda )</t>
  </si>
  <si>
    <t>S82 FRACTURA DE LA PIERNA, INCLUSIVE EL TOBILLO (Desc. Diag.:CONCLIODA LA  BAJA RETORNA  ACTIVIDADESN  LABORALES   SIN  EXIGENCIAS  TEMPORALMENTE  HASTA  CONCLUIR  10 SESIONES DE   FISIOSTERPIA.)</t>
  </si>
  <si>
    <t>S623 FRACTURA DE OTROS HUESOS METACARPIANOS (Desc. Diag.:POSTOPERADA DE ASEO QUIRURGICO Y OSTEOSINTESIS CON CLAVOS DE KIRSCHNER )</t>
  </si>
  <si>
    <t>S531 LUXACION DEL CODO, NO ESPECIFICADA (Desc. Diag.:luxacion d e   codo)</t>
  </si>
  <si>
    <t>S623 FRACTURA DE OTROS HUESOS METACARPIANOS (Desc. Diag.:TENDITIS DE TENDÓN EXTENSOR 4TO DEDO DE MANO DERECHA. INTOLERANCIA MATERIAL DE OSTEOSINTESIS FRACTURA DE 4TO METACARPIANO CONSOLIDADA)</t>
  </si>
  <si>
    <t>S82 FRACTURA DE LA PIERNA, INCLUSIVE EL TOBILLO (Desc. Diag.:farctura trimaleolar tobillo izquierdo )</t>
  </si>
  <si>
    <t>S601 CONTUSION DE DEDO(S) DE LA MANO, CON DAÑO DE LA(S) UÑA(S) (Desc. Diag.:Extirpacion post traumatica uña del dedo índice derecho  .)</t>
  </si>
  <si>
    <t>S82 FRACTURA DE LA PIERNA, INCLUSIVE EL TOBILLO (Desc. Diag.:fractura  de  tobillo)</t>
  </si>
  <si>
    <t>S624 FRACTURAS MULTIPLES DE HUESOS METACARPIANOS (Desc. Diag.:2-3-4)</t>
  </si>
  <si>
    <t>S617 HERIDAS MULTIPLES DE LA MUÑECA Y DE LA MANO (Desc. Diag.:HERIDA INFECTADA MANO DERECHA)</t>
  </si>
  <si>
    <t>S624 FRACTURAS MULTIPLES DE HUESOS METACARPIANOS (Desc. Diag.:4 Y 5TO IZQUIERDO S)</t>
  </si>
  <si>
    <t>S525 FRACTURA DE LA EPIFISIS INFERIOR DEL RADIO (Desc. Diag.:posoperada de fractura radio distal derecho )</t>
  </si>
  <si>
    <t>S624 FRACTURAS MULTIPLES DE HUESOS METACARPIANOS (Desc. Diag.:FRACTURA DE 5 METACARPIANO MANO DERECHA - BAJA MEDICA INIDICADA POR DR, TRAUMATOLOGIA  MARIO VALLE )</t>
  </si>
  <si>
    <t>S531 LUXACION DEL CODO, NO ESPECIFICADA (Desc. Diag.:LUXACION DE CODO IZQUIERDO)</t>
  </si>
  <si>
    <t>S624 FRACTURAS MULTIPLES DE HUESOS METACARPIANOS (Desc. Diag.:FRACTURA DE BASE DE 4TO Y 5TO METACARPIANOS NO DESPLAZADO MANO DERECHA)</t>
  </si>
  <si>
    <t>S82 FRACTURA DE LA PIERNA, INCLUSIVE EL TOBILLO (Desc. Diag.:fractura d e tobillo)</t>
  </si>
  <si>
    <t>S624 FRACTURAS MULTIPLES DE HUESOS METACARPIANOS (Desc. Diag.:FRACTURA DE CABEZA DE 5TO METACARPIAN DERECHO)</t>
  </si>
  <si>
    <t>S82 FRACTURA DE LA PIERNA, INCLUSIVE EL TOBILLO (Desc. Diag.:Fractura de tibia distal extrarticular NO DESPLAZADA)</t>
  </si>
  <si>
    <t>S624 FRACTURAS MULTIPLES DE HUESOS METACARPIANOS (Desc. Diag.:FRACTURA DE METACARPIANOS DERECHOS EN TRATAMIENTO)</t>
  </si>
  <si>
    <t>S82 FRACTURA DE LA PIERNA, INCLUSIVE EL TOBILLO (Desc. Diag.:FRACTURA DE TOBILLO DERECHO)</t>
  </si>
  <si>
    <t>S624 FRACTURAS MULTIPLES DE HUESOS METACARPIANOS (Desc. Diag.:FRACTURA DE TERCERO Y CUARTO METACARPIANOS DERECHOS)</t>
  </si>
  <si>
    <t>S82 FRACTURA DE LA PIERNA, INCLUSIVE EL TOBILLO (Desc. Diag.:Fractura de tobillo izquierdo // post operada de retiro de tornillo situacional para inicio de carga total)</t>
  </si>
  <si>
    <t>S624 FRACTURAS MULTIPLES DE HUESOS METACARPIANOS (Desc. Diag.:posoperada de luxofractura de 4 y 5° metacarpiano mano izquierda)</t>
  </si>
  <si>
    <t>S525 FRACTURA DE LA EPIFISIS INFERIOR DEL RADIO (Desc. Diag.:posoperada fractura distal de radio distal derecho)</t>
  </si>
  <si>
    <t>S624 FRACTURAS MULTIPLES DE HUESOS METACARPIANOS (Desc. Diag.:posoperada de luxofractura de 4to y 5to metacarpiano mano izquierda )</t>
  </si>
  <si>
    <t>S82 FRACTURA DE LA PIERNA, INCLUSIVE EL TOBILLO (Desc. Diag.:FRACTURA EXPUESTA TIBIA PERONE DERECHA)</t>
  </si>
  <si>
    <t>S601 CONTUSION DE DEDO(S) DE LA MANO, CON DAÑO DE LA(S) UÑA(S) (Desc. Diag.:INDICE DERECHO)</t>
  </si>
  <si>
    <t>S82 FRACTURA DE LA PIERNA, INCLUSIVE EL TOBILLO (Desc. Diag.:FRACTURA TOBILLO DERECHO OPERADO - RETIRO MATERIAL DE OSTEOSINTESIS 	)</t>
  </si>
  <si>
    <t>S625 FRACTURA DEL PULGAR (Desc. Diag.:FRACTURA BASE MEDIAL DE F1 PULGAR)</t>
  </si>
  <si>
    <t>S62 FRACTURA A NIVEL DE LA MUÑECA Y DE LA MANO (Desc. Diag.:DERECHA)</t>
  </si>
  <si>
    <t>S625 FRACTURA DEL PULGAR (Desc. Diag.:fractura d e  dedo  pulgar)</t>
  </si>
  <si>
    <t>S62 FRACTURA A NIVEL DE LA MUÑECA Y DE LA MANO (Desc. Diag.:EXPUESTA)</t>
  </si>
  <si>
    <t>S625 FRACTURA DEL PULGAR (Desc. Diag.:FRACTURA PULGAR IZQUIERDO )</t>
  </si>
  <si>
    <t>S82 FRACTURA DE LA PIERNA, INCLUSIVE EL TOBILLO (Desc. Diag.:FRACTURAVBILAMELOLAR CONSOLIDADA)</t>
  </si>
  <si>
    <t>S625 FRACTURA DEL PULGAR (Desc. Diag.:fx del pulgar izdo
fz pie der )</t>
  </si>
  <si>
    <t>S526 FRACTURA DE LA EPIFISIS INFERIOR DEL CUBITO Y DEL RADIO (Desc. Diag.:FRACTURA DE MUÑECA DERECHA)</t>
  </si>
  <si>
    <t>S625 FRACTURA DEL PULGAR (Desc. Diag.:Fx del pulgar izdo)</t>
  </si>
  <si>
    <t>S62 FRACTURA A NIVEL DE LA MUÑECA Y DE LA MANO (Desc. Diag.:fractura de 5 metacarpiano mano izquierda)</t>
  </si>
  <si>
    <t>S625 FRACTURA DEL PULGAR (Desc. Diag.:Fx expuesta del pulgar izdo)</t>
  </si>
  <si>
    <t>S82 FRACTURA DE LA PIERNA, INCLUSIVE EL TOBILLO (Desc. Diag.:Fx del maleolo peroneo de trat quirugico)</t>
  </si>
  <si>
    <t>S625 FRACTURA DEL PULGAR (Desc. Diag.:Fx sdel pulgar izdo)</t>
  </si>
  <si>
    <t>S82 FRACTURA DE LA PIERNA, INCLUSIVE EL TOBILLO (Desc. Diag.:Fzx de tobillo der )</t>
  </si>
  <si>
    <t>S625 FRACTURA DEL PULGAR (Desc. Diag.:IZQUIERDO )</t>
  </si>
  <si>
    <t>S63 LUXACION, ESGUINCE Y TORCEDURA DE ARTICULACIONES Y LIGAMENTOS A NIVEL DE LA MUNECA Y DE LA MANO (Desc. Diag.:)</t>
  </si>
  <si>
    <t>S626 FRACTURA DE OTRO DEDO DE LA MANO (Desc. Diag.: AMPUTACIÓN TRAUMÁTICA PARCIAL DE FALANGE DISTAL DEL DEDO ÍNDICE/ FRACTURA EXPUESTA DE FALANGE DISTAL)</t>
  </si>
  <si>
    <t>S63 LUXACION, ESGUINCE Y TORCEDURA DE ARTICULACIONES Y LIGAMENTOS A NIVEL DE LA MUNECA Y DE LA MANO (Desc. Diag.:esguince emuÃ±eca izquierda, herida en codo y antebrazo derecho e izquierdo)</t>
  </si>
  <si>
    <t>S525 FRACTURA DE LA EPIFISIS INFERIOR DEL RADIO (Desc. Diag.:post operatorio de radio distal )</t>
  </si>
  <si>
    <t>S531 LUXACION DEL CODO, NO ESPECIFICADA (Desc. Diag.:LUXACION  CODO IZQUIERDO )</t>
  </si>
  <si>
    <t>S626 FRACTURA DE OTRO DEDO DE LA MANO (Desc. Diag.:1- 1- FRACTURA EN DEDO INDICE IZQUIERDO, BAJA MEDICA POR TRAUMATOLOGIA, RIESGO LABORAL: ENFERMEDAD COMUN)</t>
  </si>
  <si>
    <t>S631 LUXACION DE DEDOS DE LA MANO (Desc. Diag.:cambio de  actividad   temporal  hasta   concluir la  fisiosterapia)</t>
  </si>
  <si>
    <t>S601 CONTUSION DE DEDO(S) DE LA MANO, CON DAÑO DE LA(S) UÑA(S) (Desc. Diag.:LESION TRAUMATICA EN DEDOS MEDIOS DE MANO DERECHA CON LESION DE UÑA.)</t>
  </si>
  <si>
    <t>S631 LUXACION DE DEDOS DE LA MANO (Desc. Diag.:luxacion IF 1er dedo mano izquierda reducida)</t>
  </si>
  <si>
    <t>S601 CONTUSION DE DEDO(S) DE LA MANO, CON DAÑO DE LA(S) UÑA(S) (Desc. Diag.:MANO TRAUMATICA IZQUIERDO)</t>
  </si>
  <si>
    <t>S631 LUXACION DE DEDOS DE LA MANO (Desc. Diag.:LUXACION INTERFALANGICA DEL QUINTO DEDO DE  LA MANO IZQUIERDA)</t>
  </si>
  <si>
    <t>S601 CONTUSION DE DEDO(S) DE LA MANO, CON DAÑO DE LA(S) UÑA(S) (Desc. Diag.:perdida de las uñas en dedos de la mano der.)</t>
  </si>
  <si>
    <t>S631 LUXACION DE DEDOS DE LA MANO (Desc. Diag.:pulgar mano derecha)</t>
  </si>
  <si>
    <t>S626 FRACTURA DE OTRO DEDO DE LA MANO (Desc. Diag.:1- POST- QUIRURGICO DE FRACTURA DE 5TO METACARPIANO DE MANO IZQUIERDA, BAJA MEDICA POR TRAUMATOLOGIA, RIESGO LABORAL: ACCIDENTE DE TRABAJO.)</t>
  </si>
  <si>
    <t>S634 RUPTURA TRAUMATICA DE LIGAMENTOS DEL DEDO DE LA MANO EN LA(S) ARTICULACION(ES) METACARPOFALANGICA E INTERFALANGICA (Desc. Diag.: P.O MELLET FINGER DEDO MEÑIQUE DERECHO)</t>
  </si>
  <si>
    <t>S626 FRACTURA DE OTRO DEDO DE LA MANO (Desc. Diag.:ANULAR IZQUIERDO )</t>
  </si>
  <si>
    <t>S634 RUPTURA TRAUMATICA DE LIGAMENTOS DEL DEDO DE LA MANO EN LA(S) ARTICULACION(ES) METACARPOFALANGICA E INTERFALANGICA (Desc. Diag.:concluida la  baja  retorna  a su actividad laboral mientras  realiza la fisisoterapia)</t>
  </si>
  <si>
    <t>S626 FRACTURA DE OTRO DEDO DE LA MANO (Desc. Diag.:ANULAR IZQUIERDO)</t>
  </si>
  <si>
    <t>S634 RUPTURA TRAUMATICA DE LIGAMENTOS DEL DEDO DE LA MANO EN LA(S) ARTICULACION(ES) METACARPOFALANGICA E INTERFALANGICA (Desc. Diag.:maletrt finguer 4 dedo mano derecha )</t>
  </si>
  <si>
    <t>S526 FRACTURA DE LA EPIFISIS INFERIOR DEL CUBITO Y DEL RADIO (Desc. Diag.:fractura epifisis estiloiides de cubito derecho, esguince de muÃ±eca derecha)</t>
  </si>
  <si>
    <t>S634 RUPTURA TRAUMATICA DE LIGAMENTOS DEL DEDO DE LA MANO EN LA(S) ARTICULACION(ES) METACARPOFALANGICA E INTERFALANGICA (Desc. Diag.:malett fnger)</t>
  </si>
  <si>
    <t>S626 FRACTURA DE OTRO DEDO DE LA MANO (Desc. Diag.:ATRISION FALANGE DISTAL MEDIA DEDO INDICE IZQUIERDO CON FRACTURA EXPUESTA GIII PERDIDA CUTANEA PERDIDA OSEA POST OPERADO)</t>
  </si>
  <si>
    <t>S634 RUPTURA TRAUMATICA DE LIGAMENTOS DEL DEDO DE LA MANO EN LA(S) ARTICULACION(ES) METACARPOFALANGICA E INTERFALANGICA (Desc. Diag.:MALLET FINGER DEDO MEÑIQUE DERECHO)</t>
  </si>
  <si>
    <t>S626 FRACTURA DE OTRO DEDO DE LA MANO (Desc. Diag.:DEDO INDICE MANO IZQUIERDA (PACIENTE ZURDA))</t>
  </si>
  <si>
    <t>S635 ESGUINCES Y TORCEDURAS DE LA MUÃECA (Desc. Diag.:esguince de muÃ±eca izquierda)</t>
  </si>
  <si>
    <t>S626 FRACTURA DE OTRO DEDO DE LA MANO (Desc. Diag.:dedo medio mano derecha)</t>
  </si>
  <si>
    <t>S525 FRACTURA DE LA EPIFISIS INFERIOR DEL RADIO (Desc. Diag.:PO de fractura d radio distal derecho )</t>
  </si>
  <si>
    <t>S626 FRACTURA DE OTRO DEDO DE LA MANO (Desc. Diag.:ENTORSIS MEDIO PIE)</t>
  </si>
  <si>
    <t>S635 ESGUINCES Y TORCEDURAS DE LA MUÑECA (Desc. Diag.:DERECHO)</t>
  </si>
  <si>
    <t>S626 FRACTURA DE OTRO DEDO DE LA MANO (Desc. Diag.:FALANGE DISTAL DEDO ANULAR IZQUIERDO.)</t>
  </si>
  <si>
    <t>S635 ESGUINCES Y TORCEDURAS DE LA MUÑECA (Desc. Diag.:ENTORSIS MUÑECA IZQUIERDA Y CONTUSIÓN RODILLA IZQUIERDA)</t>
  </si>
  <si>
    <t>S626 FRACTURA DE OTRO DEDO DE LA MANO (Desc. Diag.:farctura de falange distal dedo pulgar derecho no desplazado )</t>
  </si>
  <si>
    <t>S635 ESGUINCES Y TORCEDURAS DE LA MUÑECA (Desc. Diag.:esguice d e    muñeca)</t>
  </si>
  <si>
    <t>S626 FRACTURA DE OTRO DEDO DE LA MANO (Desc. Diag.:fractrua d e falangfe  distyala de mano izuqierda)</t>
  </si>
  <si>
    <t>S525 FRACTURA DE LA EPIFISIS INFERIOR DEL RADIO (Desc. Diag.:posoperad de fractura de radio distal derecho)</t>
  </si>
  <si>
    <t>S626 FRACTURA DE OTRO DEDO DE LA MANO (Desc. Diag.:FRACTRUA EXPUESTA DEL SEGUNDO DEDO DE MANO IZQUIERDA CON PERDIDA DE SUSTANCIA )</t>
  </si>
  <si>
    <t>S635 ESGUINCES Y TORCEDURAS DE LA MUÑECA (Desc. Diag.:Esguince de Muñeca)</t>
  </si>
  <si>
    <t>S626 FRACTURA DE OTRO DEDO DE LA MANO (Desc. Diag.:fractura  de  dedo a nular   falange  dista)</t>
  </si>
  <si>
    <t>S635 ESGUINCES Y TORCEDURAS DE LA MUÑECA (Desc. Diag.:ESGUINCE MUÑECA IZQUIERDA 	)</t>
  </si>
  <si>
    <t>S626 FRACTURA DE OTRO DEDO DE LA MANO (Desc. Diag.:fractura  dedo meñique  mano derecha)</t>
  </si>
  <si>
    <t>S635 ESGUINCES Y TORCEDURAS DE LA MUÑECA (Desc. Diag.:esguincei de  muñeca)</t>
  </si>
  <si>
    <t>S626 FRACTURA DE OTRO DEDO DE LA MANO (Desc. Diag.:fractura  falange distal dedo medio mano derecha )</t>
  </si>
  <si>
    <t>S635 ESGUINCES Y TORCEDURAS DE LA MUÑECA (Desc. Diag.:izq)</t>
  </si>
  <si>
    <t>S626 FRACTURA DE OTRO DEDO DE LA MANO (Desc. Diag.:fractura 4to y 5to metacarpiano der )</t>
  </si>
  <si>
    <t>S635 ESGUINCES Y TORCEDURAS DE LA MUÑECA (Desc. Diag.:tendinitis te cubital anterior muñeca izquierda)</t>
  </si>
  <si>
    <t>S626 FRACTURA DE OTRO DEDO DE LA MANO (Desc. Diag.:FRACTURA BASE F3 DEDO ANULAR )</t>
  </si>
  <si>
    <t>S636 ESGUINCES Y TORCEDURAS DE DEDO(S) DE LA MANO (Desc. Diag.:dedo medio d)</t>
  </si>
  <si>
    <t>S626 FRACTURA DE OTRO DEDO DE LA MANO (Desc. Diag.:FRACTURA BASE FALANGE DISTAL DEDO ANULAR)</t>
  </si>
  <si>
    <t>S636 ESGUINCES Y TORCEDURAS DE DEDO(S) DE LA MANO (Desc. Diag.:ENTORSIS DEDO ANULAR MANO DERECHA)</t>
  </si>
  <si>
    <t>S626 FRACTURA DE OTRO DEDO DE LA MANO (Desc. Diag.:FRACTURA BICONDÍLEA CONMINUTA DIAFISARIA DE F1 DE 5TO DEDO MANO DERECHA)</t>
  </si>
  <si>
    <t>S636 ESGUINCES Y TORCEDURAS DE DEDO(S) DE LA MANO (Desc. Diag.:ENTORSIS DEDO MEÑIQUE IZQUIERDO CON RUPTURA DE PLACA VOLAR)</t>
  </si>
  <si>
    <t>S626 FRACTURA DE OTRO DEDO DE LA MANO (Desc. Diag.:FRACTURA CONMINUTA F3 DEDO ANULAR MANO DERECHA)</t>
  </si>
  <si>
    <t>S636 ESGUINCES Y TORCEDURAS DE DEDO(S) DE LA MANO (Desc. Diag.:ENTPORSIS METACARPOFALANGICA PULGAR DERECHO)</t>
  </si>
  <si>
    <t>S626 FRACTURA DE OTRO DEDO DE LA MANO (Desc. Diag.:fractura d e   dedo anular  izuqerdo)</t>
  </si>
  <si>
    <t>S636 ESGUINCES Y TORCEDURAS DE DEDO(S) DE LA MANO (Desc. Diag.:ESGUINCE PULGAR DERECHO 	)</t>
  </si>
  <si>
    <t>S626 FRACTURA DE OTRO DEDO DE LA MANO (Desc. Diag.:fractura d e   dedo anular)</t>
  </si>
  <si>
    <t>S636 ESGUINCES Y TORCEDURAS DE DEDO(S) DE LA MANO (Desc. Diag.:ESGUINCE PULGAR DERECHO INMOVILIZADO)</t>
  </si>
  <si>
    <t>S626 FRACTURA DE OTRO DEDO DE LA MANO (Desc. Diag.:fractura d e   dedo medio mano izquierda)</t>
  </si>
  <si>
    <t>S610 HERIDA DE DEDO(S) DE LA MANO, SIN DAÑO DE LA(S) UÑA(S) (Desc. Diag.:herida  en  dedo   indice  de mao    derecgha)</t>
  </si>
  <si>
    <t>S626 FRACTURA DE OTRO DEDO DE LA MANO (Desc. Diag.:fractura d e   mano  izuqierda)</t>
  </si>
  <si>
    <t>S610 HERIDA DE DEDO(S) DE LA MANO, SIN DAÑO DE LA(S) UÑA(S) (Desc. Diag.:herida  en dedo  pulgar derecho)</t>
  </si>
  <si>
    <t>S626 FRACTURA DE OTRO DEDO DE LA MANO (Desc. Diag.:fractura d e  dedo  anular  izuqierdo)</t>
  </si>
  <si>
    <t>S643 TRAUMATISMO DEL NERVIO DIGITAL DEL PULGAR (Desc. Diag.:Traumatismo del pulgar izdo)</t>
  </si>
  <si>
    <t>S626 FRACTURA DE OTRO DEDO DE LA MANO (Desc. Diag.:fractura d e  dedo anular  izquierdo)</t>
  </si>
  <si>
    <t>S66 TRAUMATISMO DE TENDON Y MUSCULO A NIVEL DE LA MUÑECA Y DE LA MANO (Desc. Diag.:LESION DE TENDON EXTENSOR DEDO ANULAR DERECHO)</t>
  </si>
  <si>
    <t>S626 FRACTURA DE OTRO DEDO DE LA MANO (Desc. Diag.:fractura d e  dedo anular)</t>
  </si>
  <si>
    <t>S660 TRAUMATISMO DEL TENDON Y MUSCULO FLEXOR LARGO DEL PULGAR A NIVEL DE LA MUÑECA Y DE LA MANO (Desc. Diag.:FIBROADHERENCIA TENDINOSA EN MANO IZQUIERDA PO TENOLISIS)</t>
  </si>
  <si>
    <t>S626 FRACTURA DE OTRO DEDO DE LA MANO (Desc. Diag.:fractura d e dedo anular)</t>
  </si>
  <si>
    <t>S661 TRAUMATISMO DEL TENDON Y MUSCULO FLEXOR DE OTRO DEDO A NIVEL DE LA MUÑECA Y DE LA MANO (Desc. Diag.:LESIÓN DEL TENDÓN DEL FLEXOR DEL 4TO DEDO DE LA MANO DERECHA)</t>
  </si>
  <si>
    <t>S626 FRACTURA DE OTRO DEDO DE LA MANO (Desc. Diag.:FRACTURA DE 4TO Y 5TO ORTEJO DERECHO EN CONOLIDACION)</t>
  </si>
  <si>
    <t>S610 HERIDA DE DEDO(S) DE LA MANO, SIN DAÑO DE LA(S) UÑA(S) (Desc. Diag.:HERIDA CORTANTE  DORSO INDICE MANO IZQUIERDA CON PROBABLE SECCION  DE TENDON EXTENSOR )</t>
  </si>
  <si>
    <t>S602 CONTUSION DE OTRAS PARTES DE LA MUÑECA Y DE LA MANO (Desc. Diag.:.)</t>
  </si>
  <si>
    <t>S662 TRAUMATISMO DEL TENDON Y MUSCULO EXTENSOR DEL PULGAR A NIVEL DE LA MUÑECA Y DE LA MANO (Desc. Diag.:tenorrafia de tendones exgtensores largo y corto pulagar izquerdo)</t>
  </si>
  <si>
    <t>S626 FRACTURA DE OTRO DEDO DE LA MANO (Desc. Diag.:FRACTURA DE 5TO METACARPIANO DE MANO IZQUIERDA.
BAJA MEDICA POR ESPECIALIDAD DE TRAUMATOLOGIA. BAJO INFORME MEDICO
RIESGO LABORAL ACCIDENTE DE TRABAJO.)</t>
  </si>
  <si>
    <t>S610 HERIDA DE DEDO(S) DE LA MANO, SIN DAÑO DE LA(S) UÑA(S) (Desc. Diag.:herida cortante en el dedo meñique de mano izq)</t>
  </si>
  <si>
    <t>S626 FRACTURA DE OTRO DEDO DE LA MANO (Desc. Diag.:fractura de dedo indice de mano dercha)</t>
  </si>
  <si>
    <t>S663 TRAUMATISMO DEL TENDON Y MUSCULO EXTENSOR DE OTRO(S) DEDO(S) A NIVEL DE LA MUÑECA Y DE LA MANO (Desc. Diag.:SECCION TENDON EXTENSOR Y CAPSULA IFP DEL DEDDO INDICE MANO IZQUIERDA )</t>
  </si>
  <si>
    <t>S626 FRACTURA DE OTRO DEDO DE LA MANO (Desc. Diag.:FRACTURA DE DEDO INDICE DE MANO IZQUIERDA)</t>
  </si>
  <si>
    <t>S663 TRAUMATISMO DEL TENDON Y MUSCULO EXTENSOR DE OTRO(S) DEDO(S) A NIVEL DE LA MUÑECA Y DE LA MANO (Desc. Diag.:SECCION TENDON EXTENSOR Y CAPSULA IFP DEL DEDDO INDICE MANO IZQUIERDA OPERADO)</t>
  </si>
  <si>
    <t>S626 FRACTURA DE OTRO DEDO DE LA MANO (Desc. Diag.:FRACTURA DE DEDO INDICE IZQUIERDO)</t>
  </si>
  <si>
    <t>S610 HERIDA DE DEDO(S) DE LA MANO, SIN DAÑO DE LA(S) UÑA(S) (Desc. Diag.:Herida cortante en region tena y base dorsoradial de primer dedo mano DERECHA por AMOLADORA)</t>
  </si>
  <si>
    <t>S602 CONTUSION DE OTRAS PARTES DE LA MUÑECA Y DE LA MANO (Desc. Diag.:contusion de la mano izquierda)</t>
  </si>
  <si>
    <t>S666 TRAUMATISMO DE MULTIPLES TENDONES Y MUSCULOS FLEXORES A NIVEL DE LA MUÑECA Y DE LA MANO (Desc. Diag.:RUPTURA TENDON FLEXOR SUPERFICIAL Y PROFUNDO 3ER DEDO MANO DERECHA)</t>
  </si>
  <si>
    <t>S626 FRACTURA DE OTRO DEDO DE LA MANO (Desc. Diag.:FRACTURA DE F2 DEDO PULGAR IZQUEIRDO)</t>
  </si>
  <si>
    <t>S667 TRAUMATISMO DE MULTIPLES TENDONES Y MUSCULOS EXTENSORES A NIVEL DE LA MUÑECA Y DE LA MANO (Desc. Diag.:ROTURA DE TENDON EXTENSOR LARGO DE 1ER DEDO DE MANO IZQUIERDA RESUELTO POR TENORRAFIA Y LIMPIEZA QUIRURGICA)</t>
  </si>
  <si>
    <t>S602 CONTUSION DE OTRAS PARTES DE LA MUÑECA Y DE LA MANO (Desc. Diag.:contusion de maqno izda)</t>
  </si>
  <si>
    <t>S668 TRAUMATISMO DE OTROS TENDONES Y MUSCULOS A NIVEL DE LA MUÑECA Y DE LA MANO (Desc. Diag.:LESION TENDON EXTENSOR DEDO ANULAR DERECHO)</t>
  </si>
  <si>
    <t>S626 FRACTURA DE OTRO DEDO DE LA MANO (Desc. Diag.:FRACTURA DE FALANGE   DEDO MEÑIQUE DERECHO)</t>
  </si>
  <si>
    <t>S669 TRAUMATISMO DE TENDON Y MUSCULO NO ESPECIFICADO, A NIVEL DE LA MUÑECA Y DE LA MANO (Desc. Diag.:LESION TENDON EXTENSOR DEDO ANULAR DERECHO)</t>
  </si>
  <si>
    <t>S626 FRACTURA DE OTRO DEDO DE LA MANO (Desc. Diag.:FRACTURA DE FALANGE   DISTAL DEDO ANULAR DERECHO)</t>
  </si>
  <si>
    <t>S67 TRAUMATISMO POR APLASTAMIENTO DE LA MUÑECA Y DE LA MANO (Desc. Diag.:trauma  d e manoa  izuqerda)</t>
  </si>
  <si>
    <t>S626 FRACTURA DE OTRO DEDO DE LA MANO (Desc. Diag.:FRACTURA DE FALANGE  DEDO MEÑIQUE IZQUIERDO  CON PROCESO INFECISO AGREGADO )</t>
  </si>
  <si>
    <t>S678 TRAUMATISMO POR APLASTAMIENTO DE OTRAS PARTES Y DE LAS NO ESPECIFICADAS DE LA MUÑECA Y DE LA MANO (Desc. Diag.:FRACTURA DEDO ANULAR DERECHO EN REMISIÓN. 
CONTROL MEDICO CON LA ESPECIALIDAD DE TRAUMATOLOGIA. BAJO INFORME MEDICO
RIESGO LABORAL: ACCIDENTE DE TRABAJO.)</t>
  </si>
  <si>
    <t>S626 FRACTURA DE OTRO DEDO DE LA MANO (Desc. Diag.:FRACTURA DE FALANGE  DEDO MEÑIQUE MANO DERECHA)</t>
  </si>
  <si>
    <t>S678 TRAUMATISMO POR APLASTAMIENTO DE OTRAS PARTES Y DE LAS NO ESPECIFICADAS DE LA MUÑECA Y DE LA MANO (Desc. Diag.:FRACTURA DEDO ANULAR DERECHO EN REMISION.
RIESGO LABORAL: ACCIDENTE DE TRABAJO.)</t>
  </si>
  <si>
    <t>S626 FRACTURA DE OTRO DEDO DE LA MANO (Desc. Diag.:FRACTURA DE FALANGE  DEDO MEÑIQUE MANO IZQUIERDA)</t>
  </si>
  <si>
    <t>S610 HERIDA DE DEDO(S) DE LA MANO, SIN DAÑO DE LA(S) UÑA(S) (Desc. Diag.:herida de dedos de la mano)</t>
  </si>
  <si>
    <t>S626 FRACTURA DE OTRO DEDO DE LA MANO (Desc. Diag.:FRACTURA DE FALANGE  PROXIMAL DEDO INDICE IZQUIERDO)</t>
  </si>
  <si>
    <t>S526 FRACTURA DE LA EPIFISIS INFERIOR DEL CUBITO Y DEL RADIO (Desc. Diag.:FRACTURA DE  ESTILOIDES CUBITAL  INMOVILIZACION CON YESO)</t>
  </si>
  <si>
    <t>S626 FRACTURA DE OTRO DEDO DE LA MANO (Desc. Diag.:FRACTURA DE FALANGE DEDO INDICE IZQUIERDO INMOVILIZACION CON YESO)</t>
  </si>
  <si>
    <t>S681 AMPUTACION TRAUMATICA DE OTRO DEDO UNICO (COMPLETA) (PARCIAL) (Desc. Diag.:AMPUTACION PARCIAL DEDO INDICE MANO IZQUIERDA)</t>
  </si>
  <si>
    <t>S626 FRACTURA DE OTRO DEDO DE LA MANO (Desc. Diag.:FRACTURA DE FALANGE DEDO INDICE IZQUIERDO TRATAMIENTO ORTOPEDICO CONSERVADOR)</t>
  </si>
  <si>
    <t>S681 AMPUTACION TRAUMATICA DE OTRO DEDO UNICO (COMPLETA) (PARCIAL) (Desc. Diag.:MEÑIQUE  DERECHO)</t>
  </si>
  <si>
    <t>S626 FRACTURA DE OTRO DEDO DE LA MANO (Desc. Diag.:FRACTURA DE FALANGE DEDO INDICE IZQUIERDO TRATAMIENTO ORTOPEDICO)</t>
  </si>
  <si>
    <t>S681 AMPUTACION TRAUMATICA DE OTRO DEDO UNICO (COMPLETA) (PARCIAL) (Desc. Diag.:meñique derecho)</t>
  </si>
  <si>
    <t>S626 FRACTURA DE OTRO DEDO DE LA MANO (Desc. Diag.:FRACTURA DE FALANGE DEDO MEÑIQUE IZQUIERDO TRATAMIENTO ORTOPEDICO 	)</t>
  </si>
  <si>
    <t>S526 FRACTURA DE LA EPIFISIS INFERIOR DEL CUBITO Y DEL RADIO (Desc. Diag.:FRACTURA DE  ESTILOIDES CUBITAL TRATAMIENTO ORTOPEDICO)</t>
  </si>
  <si>
    <t>S626 FRACTURA DE OTRO DEDO DE LA MANO (Desc. Diag.:FRACTURA DE FALANGE DEDO MEÑIQUE IZQUIERDO TRATAMIENTO ORTOPEDICO INMOVILIZACION CON YESO)</t>
  </si>
  <si>
    <t>S682 AMPUTACION TRAUMATICA DE DOS O MAS DEDOS SOLAMENTE (COMPLETA) (PARCIAL) (Desc. Diag.:AMPUTACION DEDOS)</t>
  </si>
  <si>
    <t>S626 FRACTURA DE OTRO DEDO DE LA MANO (Desc. Diag.:FRACTURA DE FALANGE DEDO MEÑIQUE IZQUIERDO TRATAMIENTO ORTOPEDICO)</t>
  </si>
  <si>
    <t>S682 AMPUTACION TRAUMATICA DE DOS O MAS DEDOS SOLAMENTE (COMPLETA) (PARCIAL) (Desc. Diag.:AMPUTACION TRAUMATICA DE 2DO Y 3ER DEDO DE MANO IZQUIERDA)</t>
  </si>
  <si>
    <t>S626 FRACTURA DE OTRO DEDO DE LA MANO (Desc. Diag.:FRACTURA DE FALANGE DEDO MEÑIQUE IZQUIERDO)</t>
  </si>
  <si>
    <t>S682 AMPUTACION TRAUMATICA DE DOS O MAS DEDOS SOLAMENTE (COMPLETA) (PARCIAL) (Desc. Diag.:MANO IZQUIERDA)</t>
  </si>
  <si>
    <t>S626 FRACTURA DE OTRO DEDO DE LA MANO (Desc. Diag.:FRACTURA DE FALANGE DEDO MEÑIQUE MANO IZQUIERDA )</t>
  </si>
  <si>
    <t>S682 AMPUTACION TRAUMATICA DE DOS O MAS DEDOS SOLAMENTE (COMPLETA) (PARCIAL) (Desc. Diag.:meñique deerecho)</t>
  </si>
  <si>
    <t>S626 FRACTURA DE OTRO DEDO DE LA MANO (Desc. Diag.:Fractura de falange distal dedo medio mano derecha)</t>
  </si>
  <si>
    <t>S683 AMPUTACION TRAUMATICA COMBINADA (DE PARTE) DE DEDO(S) CON OTRAS PARTES DE LA MUÑECA Y DE LA MANO (Desc. Diag.:amputacion traumatica de media falange distal del dedo pulgar derecho)</t>
  </si>
  <si>
    <t>S626 FRACTURA DE OTRO DEDO DE LA MANO (Desc. Diag.:fractura de falange distal dedo pulgar derecho  no deplazado )</t>
  </si>
  <si>
    <t>S689 AMPUTACION TRAUMATICA DE LA MUÑECA Y DE LA MANO, NIVEL NO ESPECIFICADO (Desc. Diag.:)</t>
  </si>
  <si>
    <t>S626 FRACTURA DE OTRO DEDO DE LA MANO (Desc. Diag.:fractura de falange distal dedo pulgar derecho )</t>
  </si>
  <si>
    <t>S689 AMPUTACION TRAUMATICA DE LA MUÑECA Y DE LA MANO, NIVEL NO ESPECIFICADO (Desc. Diag.:AMPUTAION PARCIAL DE INDICE)</t>
  </si>
  <si>
    <t>S626 FRACTURA DE OTRO DEDO DE LA MANO (Desc. Diag.:fractura de falange distal dedo púlgar derecho en tratamiento ortopédico )</t>
  </si>
  <si>
    <t>S610 HERIDA DE DEDO(S) DE LA MANO, SIN DAÑO DE LA(S) UÑA(S) (Desc. Diag.:herida en 2do dedo mano derecha)</t>
  </si>
  <si>
    <t>S602 CONTUSION DE OTRAS PARTES DE LA MUÑECA Y DE LA MANO (Desc. Diag.:Contusion miembro superior derecho)</t>
  </si>
  <si>
    <t>S700 CONTUSION DE LA CADERA (Desc. Diag.:P.O. HEMATOMA GLUTEO)</t>
  </si>
  <si>
    <t>S626 FRACTURA DE OTRO DEDO DE LA MANO (Desc. Diag.:FRACTURA DE FALANGE PROXIMAL DE DEDO MEÑIQUE, MANO DERECHA RESUELTO POR R.A.F.I.)</t>
  </si>
  <si>
    <t>S700 CONTUSION DE LA CADERA (Desc. Diag.:Policontuso, contusion de codo izquierdo, contusiÃ³n de cadera izquierda. )</t>
  </si>
  <si>
    <t>S626 FRACTURA DE OTRO DEDO DE LA MANO (Desc. Diag.:FRACTURA DE FALANGE PROXIMAL DEDO  MEÑIQUE DERECHO)</t>
  </si>
  <si>
    <t>S700 CONTUSION DE LA CADERA (Desc. Diag.:SINDROME DE MORELL LAVALLE)</t>
  </si>
  <si>
    <t>S626 FRACTURA DE OTRO DEDO DE LA MANO (Desc. Diag.:FRACTURA DE FALANGE)</t>
  </si>
  <si>
    <t>S701 CONTUSION DEL MUSLO (Desc. Diag.:contusion de muslo der )</t>
  </si>
  <si>
    <t>S626 FRACTURA DE OTRO DEDO DE LA MANO (Desc. Diag.:Fractura de ka 3era falnge del indice der )</t>
  </si>
  <si>
    <t>S701 CONTUSION DEL MUSLO (Desc. Diag.:DESGARRO LEVE DE VASTO INTERNO)</t>
  </si>
  <si>
    <t>S626 FRACTURA DE OTRO DEDO DE LA MANO (Desc. Diag.:FRACTURA DE MEÑIQUE DERECHO OPERADA)</t>
  </si>
  <si>
    <t>S701 CONTUSION DEL MUSLO (Desc. Diag.:HEMATOMA ??
TUMOR INCIERTO??)</t>
  </si>
  <si>
    <t>S626 FRACTURA DE OTRO DEDO DE LA MANO (Desc. Diag.:fractura de pulgar derecho)</t>
  </si>
  <si>
    <t>S701 CONTUSION DEL MUSLO (Desc. Diag.:policontuso)</t>
  </si>
  <si>
    <t>S626 FRACTURA DE OTRO DEDO DE LA MANO (Desc. Diag.:FRACTURA DEDO INDICE IZQUIERDO TRATAMIENTO ORTOPEDICO)</t>
  </si>
  <si>
    <t>S701 CONTUSION DEL MUSLO (Desc. Diag.:policontuso, (contusiÃ³n de codo izquierdo contusiÃ³n de pierna derecha herid en pierna derecha contusiÃ³n en muslo izquierdo))</t>
  </si>
  <si>
    <t>S626 FRACTURA DE OTRO DEDO DE LA MANO (Desc. Diag.:fractura dedo meñique mano derecha)</t>
  </si>
  <si>
    <t>S711 HERIDA DEL MUSLO (Desc. Diag.:HERIDA EN MUSLO IZQUIERDO )</t>
  </si>
  <si>
    <t>S626 FRACTURA DE OTRO DEDO DE LA MANO (Desc. Diag.:fractura dedo)</t>
  </si>
  <si>
    <t>S526 FRACTURA DE LA EPIFISIS INFERIOR DEL CUBITO Y DEL RADIO (Desc. Diag.:FRACTURA DE ESTILOIDEA CUBITAL TRATAMIENTO ORTOPEDICO)</t>
  </si>
  <si>
    <t>S626 FRACTURA DE OTRO DEDO DE LA MANO (Desc. Diag.:fRACTURA DEL 5TO MTCARPINO IZDO)</t>
  </si>
  <si>
    <t>S610 HERIDA DE DEDO(S) DE LA MANO, SIN DAÑO DE LA(S) UÑA(S) (Desc. Diag.:HERIDA EN DEDO ANULAR IZQUIERDO)</t>
  </si>
  <si>
    <t>S626 FRACTURA DE OTRO DEDO DE LA MANO (Desc. Diag.:fractura del dedo anular mano izq)</t>
  </si>
  <si>
    <t>S72 FRACTURA DEL FEMUR (Desc. Diag.:luxacion de ambas caderas  mas  fractura de femur derecho)</t>
  </si>
  <si>
    <t>S626 FRACTURA DE OTRO DEDO DE LA MANO (Desc. Diag.:Fractura del menique izdo?)</t>
  </si>
  <si>
    <t>S720 FRACTURA DEL CUELLO DE FEMUR (Desc. Diag.:)</t>
  </si>
  <si>
    <t>S626 FRACTURA DE OTRO DEDO DE LA MANO (Desc. Diag.:Fractura del meñique izdo)</t>
  </si>
  <si>
    <t>S720 FRACTURA DEL CUELLO DE FEMUR (Desc. Diag.:FRACTURA SUBCAPITAL DE CADERA DERECHA)</t>
  </si>
  <si>
    <t>S626 FRACTURA DE OTRO DEDO DE LA MANO (Desc. Diag.:FRACTURA DESPLAZADA DEL 4T Y 5TO METACARPIANO DERECHO)</t>
  </si>
  <si>
    <t>S610 HERIDA DE DEDO(S) DE LA MANO, SIN DAÑO DE LA(S) UÑA(S) (Desc. Diag.:HERIDA EN EL DEDO MEDIO DE LA MANO IZQ)</t>
  </si>
  <si>
    <t>S626 FRACTURA DE OTRO DEDO DE LA MANO (Desc. Diag.:FRACTURA DESPLAZADA DEL 4TO Y 5TO METACARPIANO DERECHO)</t>
  </si>
  <si>
    <t>S723 FRACTURA DE LA DIAFISIS DEL FEMUR (Desc. Diag.:FRACTURA DE TIBIA
FRACTURA DE RADIO Y CUBITO)</t>
  </si>
  <si>
    <t>S626 FRACTURA DE OTRO DEDO DE LA MANO (Desc. Diag.:FRACTURA DESPLAZADA DEL 4TO Y 5TO METACARPIANO DERECHOZ48 - OTROS CUIDADOS POSTERIORES A LA CIRUGIA)</t>
  </si>
  <si>
    <t>S723 FRACTURA DE LA DIAFISIS DEL FEMUR (Desc. Diag.:lluxacion de ambas caderas y fractura de femur derecho)</t>
  </si>
  <si>
    <t>S626 FRACTURA DE OTRO DEDO DE LA MANO (Desc. Diag.:FRACTURA DESPLAZADA DEL 4TO Y 5TO METARCARPIANO DERECHO)</t>
  </si>
  <si>
    <t>S723 FRACTURA DE LA DIAFISIS DEL FEMUR (Desc. Diag.:luxaciÃ³n ambas caderas y fractura de femur)</t>
  </si>
  <si>
    <t>S626 FRACTURA DE OTRO DEDO DE LA MANO (Desc. Diag.:FRACTURA EXPUESTA CON PERDIDA OSEA, PERDIDA CUTANEA DEDO INDICE IZQ)</t>
  </si>
  <si>
    <t>S723 FRACTURA DE LA DIAFISIS DEL FEMUR (Desc. Diag.:luxaciÃ³n de ambas caderas y fractura de femur )</t>
  </si>
  <si>
    <t>S626 FRACTURA DE OTRO DEDO DE LA MANO (Desc. Diag.:FRACTURA EXPUESTA DE CABEZA DE FALANGE DISTAL DE 5TO DEDO MANO IZQUIERDA + LESION DE EXTENSOR DE 5TO DEDO MANO IZQUIERDA)</t>
  </si>
  <si>
    <t>S610 HERIDA DE DEDO(S) DE LA MANO, SIN DAÑO DE LA(S) UÑA(S) (Desc. Diag.:HERIDA SUTURADA DEDO INDICE DERECHO)</t>
  </si>
  <si>
    <t>S626 FRACTURA DE OTRO DEDO DE LA MANO (Desc. Diag.:fractura expuesta de dedo medio y anular mano derecha)</t>
  </si>
  <si>
    <t>S610 HERIDA DE DEDO(S) DE LA MANO, SIN DAÑO DE LA(S) UÑA(S) (Desc. Diag.:Herida suturada en mano izq  .)</t>
  </si>
  <si>
    <t>S626 FRACTURA DE OTRO DEDO DE LA MANO (Desc. Diag.:fractura expuesta de falange distal  de tercer dedo mano derecha  )</t>
  </si>
  <si>
    <t>S723 FRACTURA DE LA DIAFISIS DEL FEMUR (Desc. Diag.:LUXACION DE AMBAS CADERAS, FRACTURA DE FEMUR DERECHO)</t>
  </si>
  <si>
    <t>S626 FRACTURA DE OTRO DEDO DE LA MANO (Desc. Diag.:fractura expuesta de falange distal de tercer dedo mano derecha )</t>
  </si>
  <si>
    <t>S525 FRACTURA DE LA EPIFISIS INFERIOR DEL RADIO (Desc. Diag.:posoperad de fractura de rdio distal derecho )</t>
  </si>
  <si>
    <t>S626 FRACTURA DE OTRO DEDO DE LA MANO (Desc. Diag.:Fractura expuesta de la falange proximal del 5to dedo mano derecha tratada con limpieza quirurgica y osteodesis)</t>
  </si>
  <si>
    <t>S729 FRACTURA DEL FEMUR, PARTE NO ESPECIFICADA (Desc. Diag.:fractura d e  rodilla)</t>
  </si>
  <si>
    <t>S626 FRACTURA DE OTRO DEDO DE LA MANO (Desc. Diag.:Fractura expuesta dedo anular derecho)</t>
  </si>
  <si>
    <t>S730 LUXACION DE LA CADERA (Desc. Diag.:luxaciÃ³n ambas caderas mas fractura de fÃ©mur derecho)</t>
  </si>
  <si>
    <t>S626 FRACTURA DE OTRO DEDO DE LA MANO (Desc. Diag.:fractura expuesta dedo medio izquierdo en tratamiento)</t>
  </si>
  <si>
    <t>S730 LUXACION DE LA CADERA (Desc. Diag.:luxacion en ambas caderas mas fractura de femur derecho)</t>
  </si>
  <si>
    <t>S626 FRACTURA DE OTRO DEDO DE LA MANO (Desc. Diag.:FRACTURA EXPUESTA DEDO MEÑIQUE)</t>
  </si>
  <si>
    <t>S761 TRAUMATISMO DEL TENDON Y MUSCULO CUADRICEPS (Desc. Diag.:PO TENORRAFIA DE TENDOND DE CUADRICEPS)</t>
  </si>
  <si>
    <t>S626 FRACTURA DE OTRO DEDO DE LA MANO (Desc. Diag.:fractura expuesta falange distal dedo medio mano derecha en tratamiento )</t>
  </si>
  <si>
    <t>S761 TRAUMATISMO DEL TENDON Y MUSCULO CUADRICEPS (Desc. Diag.:POSTQX TENORRAFIA CUADRICEPS IZQUIERDO)</t>
  </si>
  <si>
    <t>S626 FRACTURA DE OTRO DEDO DE LA MANO (Desc. Diag.:fractura expuesta falange distal deo medio mano derecha en tratamiento )</t>
  </si>
  <si>
    <t>S761 TRAUMATISMO DEL TENDON Y MUSCULO CUADRICEPS (Desc. Diag.:POSTQX TENORRAFIA TENDON CUADRICEPS IZQUIERDO)</t>
  </si>
  <si>
    <t>S626 FRACTURA DE OTRO DEDO DE LA MANO (Desc. Diag.:FRACTURA EXPUESTA FALANGE MEDIA  Y DISTAL DEDO INDICE IZQUIERDO  CON  PERDIDA OSEA Y CUTANEA SEVERA )</t>
  </si>
  <si>
    <t>S761 TRAUMATISMO DEL TENDON Y MUSCULO CUADRICEPS (Desc. Diag.:ROTURA DE TENDON CUADRICIPITAL BILATERAL )</t>
  </si>
  <si>
    <t>S626 FRACTURA DE OTRO DEDO DE LA MANO (Desc. Diag.:fractura expuesta falange proxilamal)</t>
  </si>
  <si>
    <t>S761 TRAUMATISMO DEL TENDON Y MUSCULO CUADRICEPS (Desc. Diag.:TENORRAFIA TENDON DEL CUADRICEPS IZQUIERDO)</t>
  </si>
  <si>
    <t>S608 OTROS TRAUMATISMOS SUPERFICIALES DE LA MUÑECA Y DE LA MANO (Desc. Diag.:)</t>
  </si>
  <si>
    <t>S762 TRAUMATISMO DEL TENDON Y MUSCULO ADUCTOR MAYOR DEL MUSLO (Desc. Diag.:desgarro grado II de la pata de ganso a nivel de la insercion )</t>
  </si>
  <si>
    <t>S626 FRACTURA DE OTRO DEDO DE LA MANO (Desc. Diag.:FRACTURA EXPUESTA PERDIDA OSEA PERDIDA CUTANEA DEDO INDICE IZQUIERDO)</t>
  </si>
  <si>
    <t>S762 TRAUMATISMO DEL TENDON Y MUSCULO ADUCTOR MAYOR DEL MUSLO (Desc. Diag.:desgarro muscular de aductor derecho  y desgarro grado II de la pata de ganso a nivel de insercion en tratamiento )</t>
  </si>
  <si>
    <t>S609 TRAUMATISMO SUPERFICIAL DE LA MUÑECA Y DE LA MANO, NO ESPECIFICADO (Desc. Diag.:)</t>
  </si>
  <si>
    <t>S762 TRAUMATISMO DEL TENDON Y MUSCULO ADUCTOR MAYOR DEL MUSLO (Desc. Diag.:desgarro muscular del aductor mayor derecho y desgarro grado II de la pata de ganso a nivel de insercion )</t>
  </si>
  <si>
    <t>S609 TRAUMATISMO SUPERFICIAL DE LA MUÑECA Y DE LA MANO, NO ESPECIFICADO (Desc. Diag.:CONTUSION DE LA MANO DERECHA )</t>
  </si>
  <si>
    <t>S767 TRAUMATISMO DE MULTIPLES TENDONES Y MUSCULOS A NIVEL DE LA CADERA Y DEL MUSLO (Desc. Diag.:desgarro muscular muslo derecho)</t>
  </si>
  <si>
    <t>S626 FRACTURA DE OTRO DEDO DE LA MANO (Desc. Diag.:FRACTURA F2 DEDO ANULAR IZQUIERDO)</t>
  </si>
  <si>
    <t>S79 OTROS TRAUMATISMOS Y LOS NO ESPECIFICADOS DE LA CADERA Y DEL MUSLO (Desc. Diag.:Desgarro muslo derecho)</t>
  </si>
  <si>
    <t>S626 FRACTURA DE OTRO DEDO DE LA MANO (Desc. Diag.:FRACTURA F2 DEDO PULGAR IZQUIERDO)</t>
  </si>
  <si>
    <t>S797 TRAUMATISMOS MULTIPLES DE LA CADERA Y DEL MUSLO (Desc. Diag.:TRAUMATISMO DE RODILLA IZQUIERDA Y LESION LIGAMENTO MEDIAL)</t>
  </si>
  <si>
    <t>S626 FRACTURA DE OTRO DEDO DE LA MANO (Desc. Diag.:FRACTURA F2 NO DESPLAZADA DEDO ANULAR DERECHO)</t>
  </si>
  <si>
    <t>S798 OTROS TRAUMATISMOS ESPECIFICADOS DE LA CADERA Y DEL MUSLO (Desc. Diag.:POLICONTUSION)</t>
  </si>
  <si>
    <t>S609 TRAUMATISMO SUPERFICIAL DE LA MUÑECA Y DE LA MANO, NO ESPECIFICADO (Desc. Diag.:FRACTURA DE FALANGE DISTAL DE DEDO MEDIO DE MANO DERECHA EN REMISIÓN.
HEMATOMA SUBGUEAL. 
RIESGO LABORAL: ACCIDENTE DE TRABAJO)</t>
  </si>
  <si>
    <t>S526 FRACTURA DE LA EPIFISIS INFERIOR DEL CUBITO Y DEL RADIO (Desc. Diag.:FRACTURA DE ESTILOIDES CUBITAL INMOVILIZACION CON YESO)</t>
  </si>
  <si>
    <t>S626 FRACTURA DE OTRO DEDO DE LA MANO (Desc. Diag.:FRACTURA F3 DEDO ANULAR)</t>
  </si>
  <si>
    <t>S800 CONTUSION DE LA RODILLA (Desc. Diag.:CONTUSION EN RODILLA DERECHA)</t>
  </si>
  <si>
    <t>S626 FRACTURA DE OTRO DEDO DE LA MANO (Desc. Diag.:FRACTURA F3 DEDO MEDIO MANO DERECHA Y LUXACION IFP DEDO MEÑIQUE DERECHO REDUCIDO 	)</t>
  </si>
  <si>
    <t>S800 CONTUSION DE LA RODILLA (Desc. Diag.:contusions multiples)</t>
  </si>
  <si>
    <t>S626 FRACTURA DE OTRO DEDO DE LA MANO (Desc. Diag.:FRACTURA F3 DEDO MEDIO MANO DERECHA Y LUXACION IFP DEDO MEÑIQUE DERECHO REDUCIDO)</t>
  </si>
  <si>
    <t>S800 CONTUSION DE LA RODILLA (Desc. Diag.:POLICONTUSO)</t>
  </si>
  <si>
    <t>S626 FRACTURA DE OTRO DEDO DE LA MANO (Desc. Diag.:FRACTURA F3 MEÑIQUE IZQUIERDO )</t>
  </si>
  <si>
    <t>S800 CONTUSION DE LA RODILLA (Desc. Diag.:sin  evidencia  de lesion  osea )</t>
  </si>
  <si>
    <t>S626 FRACTURA DE OTRO DEDO DE LA MANO (Desc. Diag.:FRACTURA FALANGE DEDO INDICE IZQUIERDO)</t>
  </si>
  <si>
    <t>S611 HERIDA DE DEDO(S) DE LA MANO, CON DAÑO DE LA(S) UÑA(S) (Desc. Diag.:amputacion pulpejo dedo meñique izdo)</t>
  </si>
  <si>
    <t>S626 FRACTURA DE OTRO DEDO DE LA MANO (Desc. Diag.:FRACTURA FALANGE DISTAL DEDO MEDIO MANO DERECHA)</t>
  </si>
  <si>
    <t>S801 CONTUSION DE OTRAS PARTES Y LAS NO ESPECIFICADAS DE LA PIERNA (Desc. Diag.:HEMATOMA  PIERNA)</t>
  </si>
  <si>
    <t>S626 FRACTURA DE OTRO DEDO DE LA MANO (Desc. Diag.:Fractura falange distal del 1er dedo mano derecha)</t>
  </si>
  <si>
    <t>S801 CONTUSION DE OTRAS PARTES Y LAS NO ESPECIFICADAS DE LA PIERNA (Desc. Diag.:PIE DIABETICO)</t>
  </si>
  <si>
    <t>S82 FRACTURA DE LA PIERNA, INCLUSIVE EL TOBILLO (Desc. Diag.:INTOLERANCIA MATERIAL DE OSTEOSINTESIS TOBILLO DERECHO)</t>
  </si>
  <si>
    <t>S801 CONTUSION DE OTRAS PARTES Y LAS NO ESPECIFICADAS DE LA PIERNA (Desc. Diag.:TRAUMATISMO DE PIERNA DERECHA)</t>
  </si>
  <si>
    <t>S82 FRACTURA DE LA PIERNA, INCLUSIVE EL TOBILLO (Desc. Diag.:IZQUIERDO)</t>
  </si>
  <si>
    <t>S809 TRAUMATISMO SUPERFICIAL DE LA PIERNA, NO ESPECIFICADO (Desc. Diag.:)</t>
  </si>
  <si>
    <t>S626 FRACTURA DE OTRO DEDO DE LA MANO (Desc. Diag.:fractura in situ de falange distal 2° dedo mano izquierda )</t>
  </si>
  <si>
    <t>S81 HERIDA DE LA PIERNA (Desc. Diag.:colgajo CL)</t>
  </si>
  <si>
    <t>S626 FRACTURA DE OTRO DEDO DE LA MANO (Desc. Diag.:fractura in situ falange distal 2° dedo mano izquierda )</t>
  </si>
  <si>
    <t>S81 HERIDA DE LA PIERNA (Desc. Diag.:HERIDA CON PERDIDA DE SUSTANCIA SECUNDARIO A MORDEDURA DE CAN TRATADA POR INJERTO PARCIAL DE PIEL)</t>
  </si>
  <si>
    <t>S626 FRACTURA DE OTRO DEDO DE LA MANO (Desc. Diag.:fractura intraarticular de base de falange media dedo meñique derecho )</t>
  </si>
  <si>
    <t>S81 HERIDA DE LA PIERNA (Desc. Diag.:HERIDA EN PIERNA DERECHA SECUNDARIO A MORDEDURA DE CAN  )</t>
  </si>
  <si>
    <t>S626 FRACTURA DE OTRO DEDO DE LA MANO (Desc. Diag.:fractura intraarticular de base de falange media dedo meñique derecho en tratamiento  )</t>
  </si>
  <si>
    <t>S81 HERIDA DE LA PIERNA (Desc. Diag.:HERIDA LACERANTE CON EXPOSICION OSEA EN PIERNA DERECHA  MAS RUPTURA DE LIGAMENTO COLATERAL RODILA DERECHA )</t>
  </si>
  <si>
    <t>S626 FRACTURA DE OTRO DEDO DE LA MANO (Desc. Diag.:fractura intraarticular de base de falange media dedo meñique derecho)</t>
  </si>
  <si>
    <t>S611 HERIDA DE DEDO(S) DE LA MANO, CON DAÑO DE LA(S) UÑA(S) (Desc. Diag.:concluida  la  baja  retorna  a su actividad laboral)</t>
  </si>
  <si>
    <t>S626 FRACTURA DE OTRO DEDO DE LA MANO (Desc. Diag.:fractura intrarticular de base de falange media dedo meñique derecho )</t>
  </si>
  <si>
    <t>S81 HERIDA DE LA PIERNA (Desc. Diag.:POST INFEC TENORRAFI T AQUILES IZQ)</t>
  </si>
  <si>
    <t>S626 FRACTURA DE OTRO DEDO DE LA MANO (Desc. Diag.:fractura intrarticular de base de falange media dedo meñique derecho en tratamiento )</t>
  </si>
  <si>
    <t>S611 HERIDA DE DEDO(S) DE LA MANO, CON DAÑO DE LA(S) UÑA(S) (Desc. Diag.:herida por atriccion en la mano izq.)</t>
  </si>
  <si>
    <t>S626 FRACTURA DE OTRO DEDO DE LA MANO (Desc. Diag.:FRACTURA MEÑIQUE MANO IZQUIERDO)</t>
  </si>
  <si>
    <t>S810 HERIDA DE LA RODILLA (Desc. Diag.:HEMATOMA EN RODILLA IZQUIERDA)</t>
  </si>
  <si>
    <t>S626 FRACTURA DE OTRO DEDO DE LA MANO (Desc. Diag.:FRACTURA NO DESPLAZADA DE BASE DE FALANGE PROXIMAL DE 5TO DEDO MANO DERECHA)</t>
  </si>
  <si>
    <t>S810 HERIDA DE LA RODILLA (Desc. Diag.:herida  en    rodila   drecha)</t>
  </si>
  <si>
    <t>S526 FRACTURA DE LA EPIFISIS INFERIOR DEL CUBITO Y DEL RADIO (Desc. Diag.:FRACTURA EDR Y ESTILOIDES CUBITO MUÑECA  IZQUIERDA )</t>
  </si>
  <si>
    <t>S810 HERIDA DE LA RODILLA (Desc. Diag.:HERIDA CON SECCION MUSUCLAR RODILA IZQUIERDA)</t>
  </si>
  <si>
    <t>S626 FRACTURA DE OTRO DEDO DE LA MANO (Desc. Diag.:Fx de dedo anular izdo)</t>
  </si>
  <si>
    <t>S611 HERIDA DE DEDO(S) DE LA MANO, CON DAÑO DE LA(S) UÑA(S) (Desc. Diag.:HERIDA POR ATRICCION EN MANO IZQ.)</t>
  </si>
  <si>
    <t>S626 FRACTURA DE OTRO DEDO DE LA MANO (Desc. Diag.:fX DE LA 3ER FALANGE DEL DEDO ANULAR IZDO)</t>
  </si>
  <si>
    <t>S810 HERIDA DE LA RODILLA (Desc. Diag.:Herida cortante rodilla derecha  .)</t>
  </si>
  <si>
    <t>S626 FRACTURA DE OTRO DEDO DE LA MANO (Desc. Diag.:Fx de la 3era falnge del anular izdo)</t>
  </si>
  <si>
    <t>S810 HERIDA DE LA RODILLA (Desc. Diag.:herida en rodilla izquierda con seccion muscular tratada)</t>
  </si>
  <si>
    <t>S626 FRACTURA DE OTRO DEDO DE LA MANO (Desc. Diag.:Fx del 5to mtacarpino der )</t>
  </si>
  <si>
    <t>S810 HERIDA DE LA RODILLA (Desc. Diag.:HERIDA RODILLA IZQUIERDA Y MANO DERECHA 	)</t>
  </si>
  <si>
    <t>S626 FRACTURA DE OTRO DEDO DE LA MANO (Desc. Diag.:fX DEL DEDO ANULAR IZDO)</t>
  </si>
  <si>
    <t>S818 HERIDA DE OTRAS PARTES DE LA PIERNA (Desc. Diag.:(RODILLA). )</t>
  </si>
  <si>
    <t>S626 FRACTURA DE OTRO DEDO DE LA MANO (Desc. Diag.:Fx del meñique der )</t>
  </si>
  <si>
    <t>S818 HERIDA DE OTRAS PARTES DE LA PIERNA (Desc. Diag.:herida en  pierna)</t>
  </si>
  <si>
    <t>S626 FRACTURA DE OTRO DEDO DE LA MANO (Desc. Diag.:Fx e la cabeza del 5to mtt de mano der )</t>
  </si>
  <si>
    <t>S611 HERIDA DE DEDO(S) DE LA MANO, CON DAÑO DE LA(S) UÑA(S) (Desc. Diag.:TRAUMATISMO EN MANO DERECHA)</t>
  </si>
  <si>
    <t>S626 FRACTURA DE OTRO DEDO DE LA MANO (Desc. Diag.:Fx intraarticular del dedo menique en al 2da falange)</t>
  </si>
  <si>
    <t>S819 HERIDA DE LA PIERNA, PARTE NO ESPECIFICADA (Desc. Diag.:HERIDA CONTUSA CORTANTE INFECTADA RODILLA DERECHA)</t>
  </si>
  <si>
    <t>S626 FRACTURA DE OTRO DEDO DE LA MANO (Desc. Diag.:fx mal consolidada de meñique derecho cpn una evol de 35 dias6)</t>
  </si>
  <si>
    <t>S82 FRACTURA DE LA PIERNA, INCLUSIVE EL TOBILLO (Desc. Diag.: BAJA MEDICA POR TRAUMATOLOGIA. DR. VALLE. FX DE TOBILLO IZQUIERDO EN RESTABLECIMIENTO. SE TRANSCRIBE BAJO INSTRUCTIVO)</t>
  </si>
  <si>
    <t>S626 FRACTURA DE OTRO DEDO DE LA MANO (Desc. Diag.:fx metacarpianos)</t>
  </si>
  <si>
    <t>S82 FRACTURA DE LA PIERNA, INCLUSIVE EL TOBILLO (Desc. Diag.:	FRACTURA DIAFISIS PERONE MULTIFRAGMENTARIA, ROTURA DE LA SINDESMOSIS Y LIGAMENTO DELTOIDEO TOBILLO DERECHO)</t>
  </si>
  <si>
    <t>S626 FRACTURA DE OTRO DEDO DE LA MANO (Desc. Diag.:IZQUIERDA)</t>
  </si>
  <si>
    <t>S82 FRACTURA DE LA PIERNA, INCLUSIVE EL TOBILLO (Desc. Diag.:avulsion PAA d)</t>
  </si>
  <si>
    <t>S626 FRACTURA DE OTRO DEDO DE LA MANO (Desc. Diag.:IZQUIERDO )</t>
  </si>
  <si>
    <t>S82 FRACTURA DE LA PIERNA, INCLUSIVE EL TOBILLO (Desc. Diag.:concluida  la  baja d ebe retornar  a asu actividad  laboral a la  par de la  fisiosterapia.)</t>
  </si>
  <si>
    <t>S626 FRACTURA DE OTRO DEDO DE LA MANO (Desc. Diag.:lumbociÃ¡tica )</t>
  </si>
  <si>
    <t>S82 FRACTURA DE LA PIERNA, INCLUSIVE EL TOBILLO (Desc. Diag.:derecha)</t>
  </si>
  <si>
    <t>S626 FRACTURA DE OTRO DEDO DE LA MANO (Desc. Diag.:mallet finger
rigidez articula IFD meñique derecho)</t>
  </si>
  <si>
    <t>S82 FRACTURA DE LA PIERNA, INCLUSIVE EL TOBILLO (Desc. Diag.:ENFERMEDAD COMÚN BAJA POR TRAUMATOLOGIA DR. MARIO VALLE POR EL DIAGNOSTICO FRACTURA DE TOBILLO IZQUIERDO)</t>
  </si>
  <si>
    <t>S626 FRACTURA DE OTRO DEDO DE LA MANO (Desc. Diag.:MANO IZQUIERDO)</t>
  </si>
  <si>
    <t>S82 FRACTURA DE LA PIERNA, INCLUSIVE EL TOBILLO (Desc. Diag.:ENFERMEDAD COMÚN. BAJO INSTRUCTIVO SE TRANSCRIBE BAJA MEDICA POR TRAUMATOLOGIA DR. VALLE , POR DIAGNÓSTICO DE FRACTURA DE TOBILLO IZQUIERDO)</t>
  </si>
  <si>
    <t>S626 FRACTURA DE OTRO DEDO DE LA MANO (Desc. Diag.:MEÑIQUE IZQUIERDO )</t>
  </si>
  <si>
    <t>S82 FRACTURA DE LA PIERNA, INCLUSIVE EL TOBILLO (Desc. Diag.:Fc de tobillo der )</t>
  </si>
  <si>
    <t>S626 FRACTURA DE OTRO DEDO DE LA MANO (Desc. Diag.:P.O FRACTURA DEDO MEÑIQUE DERECHO)</t>
  </si>
  <si>
    <t>S82 FRACTURA DE LA PIERNA, INCLUSIVE EL TOBILLO (Desc. Diag.:fractura     de  tobillo )</t>
  </si>
  <si>
    <t>S626 FRACTURA DE OTRO DEDO DE LA MANO (Desc. Diag.:P.O. FRACTURA EXPUESTA DEDO INDICE )</t>
  </si>
  <si>
    <t>S82 FRACTURA DE LA PIERNA, INCLUSIVE EL TOBILLO (Desc. Diag.:FRACTURA  TOBILLO IZQUIERDO OPERADA)</t>
  </si>
  <si>
    <t>S609 TRAUMATISMO SUPERFICIAL DE LA MUÑECA Y DE LA MANO, NO ESPECIFICADO (Desc. Diag.:FRACTURA DE FALANJE DISTAL DE DEDO MEDIO DE MANO DERECHA. EN TRATAMIENTO
HEMATOMA SUBUNGUIAL.
RIESGO LABORAL: ACCIDENTE LABORAL.)</t>
  </si>
  <si>
    <t>S82 FRACTURA DE LA PIERNA, INCLUSIVE EL TOBILLO (Desc. Diag.:fractura bimaleolar consolidada)</t>
  </si>
  <si>
    <t>S525 FRACTURA DE LA EPIFISIS INFERIOR DEL RADIO (Desc. Diag.:posoperad de fractura de radio distal derecho )</t>
  </si>
  <si>
    <t>S82 FRACTURA DE LA PIERNA, INCLUSIVE EL TOBILLO (Desc. Diag.:FRACTURA BIMALEOLAR DE TOBILLO DERECHO
LESION DE PARTE BLANDA, FLICTEMAS ( QUEMADURA TERMICA, POSTERIOR A SUMERGIR EL PIE EN AGUA CALIENTE CON SAL SIN INDICACION MEDICA.))</t>
  </si>
  <si>
    <t>S626 FRACTURA DE OTRO DEDO DE LA MANO (Desc. Diag.:P.O. OSTEODESIS FRACTURA DEDO MEÑIQUE)</t>
  </si>
  <si>
    <t>S618 HERIDAS DE OTRAS PARTES DE LA MUÑECA Y DE LA MANO (Desc. Diag.:Hda dedos pulgar e indicd der )</t>
  </si>
  <si>
    <t>S626 FRACTURA DE OTRO DEDO DE LA MANO (Desc. Diag.:PO FRACTURA EXPUESTA DEDO INDICE DERECHO
BAJA MEDICA POR LA ESPECIALIDAD DE TRAUMATOLOGIA
RIESGO LABORAL: ENFERMEDAD COMUN)</t>
  </si>
  <si>
    <t>S82 FRACTURA DE LA PIERNA, INCLUSIVE EL TOBILLO (Desc. Diag.:FRACTURA BIMALEOLAR TOBILLO DERECHO RESUELTO POR RAFI)</t>
  </si>
  <si>
    <t>S626 FRACTURA DE OTRO DEDO DE LA MANO (Desc. Diag.:PO FRACTURA EXPUESTA DEDO INDICE DERECHO
RETIRO DE MATERIAL DE OSTEOSINTESIS.
BAJA MEDICA POR LA ESPECIALIDAD DE TRAUMATOLOGIA.
RIESGO LABORAL: ENFERMEDAD COMÚN.)</t>
  </si>
  <si>
    <t>S82 FRACTURA DE LA PIERNA, INCLUSIVE EL TOBILLO (Desc. Diag.:FRACTURA BIMALEOLAR TOBILLO IZQUIERDO INMOVILIZADA )</t>
  </si>
  <si>
    <t>S626 FRACTURA DE OTRO DEDO DE LA MANO (Desc. Diag.:PO. FRACTURA DEL 5TO METACARPIANO DE MANO IZQUIERDA. 
BAJA MEDICA POR LA ESPECIALIDAD DE TRAUMATOLOGIA, BAJO INFORME MEDICO
RIESGO LABORAL: ACCIDENTE DE TRABAJO.)</t>
  </si>
  <si>
    <t>S82 FRACTURA DE LA PIERNA, INCLUSIVE EL TOBILLO (Desc. Diag.:fractura d e   tobillo)</t>
  </si>
  <si>
    <t>S626 FRACTURA DE OTRO DEDO DE LA MANO (Desc. Diag.:POST OPERADO FRACTURA EXPUESTA DEDO INDICE DERECHO
RETIRO DE MATERIAL DE OSTEOSINTESIS. 
RIESGO LABORAL: ENFERMEDAD COMUN.)</t>
  </si>
  <si>
    <t>S82 FRACTURA DE LA PIERNA, INCLUSIVE EL TOBILLO (Desc. Diag.:fractura d e tobilllo )</t>
  </si>
  <si>
    <t>S626 FRACTURA DE OTRO DEDO DE LA MANO (Desc. Diag.:POST OPERATORIO FRACTURA EXPUESTA DEDO INDICE DERECHO RIESGO LABORAL: ENFERMEDAD COMUN)</t>
  </si>
  <si>
    <t>S82 FRACTURA DE LA PIERNA, INCLUSIVE EL TOBILLO (Desc. Diag.:FRACTURA DE BIMALEOLOAR CONSOLIDADA, RETIRIO DE MATERIAL DE OSTEOSINTESIS)</t>
  </si>
  <si>
    <t>S626 FRACTURA DE OTRO DEDO DE LA MANO (Desc. Diag.:POSTOPERADO DE FRACTURA EXPUESTA DE DEDO INDICE)</t>
  </si>
  <si>
    <t>S82 FRACTURA DE LA PIERNA, INCLUSIVE EL TOBILLO (Desc. Diag.:fractura de perone)</t>
  </si>
  <si>
    <t>S626 FRACTURA DE OTRO DEDO DE LA MANO (Desc. Diag.:POST-OPERADO FRACTURA EXPUESTA DEDO INDICE DERECHO EN REMISION.
BAJA MEDICA POR LA ESPECIALIDAD DE TRAUMATOLOGIA, BAJO INFORME MEDICO, RIESGO LABORAL EFEREMEDAD COMUN)</t>
  </si>
  <si>
    <t>S82 FRACTURA DE LA PIERNA, INCLUSIVE EL TOBILLO (Desc. Diag.:Fractura de tobillo bimaleolar izquierdo)</t>
  </si>
  <si>
    <t>S626 FRACTURA DE OTRO DEDO DE LA MANO (Desc. Diag.:POST-OPERDAO FRACTURA DEL 5TO METACARPIANO DE MANO IZQUIERDA EN REMISIÓN.
BAJA MEDICA POR LA ESPECIALIDAD DE TRAUMATOLOGIA. BAJO INFORME MEDICO RIESGO LABORAL: ACCIDENTE DE TRABAJO)</t>
  </si>
  <si>
    <t>S62 FRACTURA A NIVEL DE LA MUÑECA Y DE LA MANO (Desc. Diag.: fractura de 5 metacarpiano mano izquierda )</t>
  </si>
  <si>
    <t>S626 FRACTURA DE OTRO DEDO DE LA MANO (Desc. Diag.:POST-QUIRURGICO DE FRACTURA DE 5TO METACARPIANO DE MANO IZQUIERDA, EN REMISION.
RIESGO LABORAL: ACCIDENTE DE TRABAJO)</t>
  </si>
  <si>
    <t>S82 FRACTURA DE LA PIERNA, INCLUSIVE EL TOBILLO (Desc. Diag.:Fractura de tobillo derecho, post operatorio de RAFI 4ta semana)</t>
  </si>
  <si>
    <t>S626 FRACTURA DE OTRO DEDO DE LA MANO (Desc. Diag.:POST-QUIRURGICO FRACTURA EXPUESTA DEDO INDICE DERECHO EN REMISION.
RIESGO LABORAL: ENFERMEDAD COMUN.)</t>
  </si>
  <si>
    <t>S82 FRACTURA DE LA PIERNA, INCLUSIVE EL TOBILLO (Desc. Diag.:fractura de tobillo izquierdo )</t>
  </si>
  <si>
    <t>S626 FRACTURA DE OTRO DEDO DE LA MANO (Desc. Diag.:RX DEDO ANULAR CON FX BASE DORSAL F3 DEDO ANULAR)</t>
  </si>
  <si>
    <t>S82 FRACTURA DE LA PIERNA, INCLUSIVE EL TOBILLO (Desc. Diag.:Fractura de tobillo izquierdo bilmaleolar post operatorio de RAFI - retraso en la rehabilitacion por abandono a la inmovilizacion por parte de la paciente)</t>
  </si>
  <si>
    <t>S627 FRACTURAS MULTIPLES DE LOS DEDOS DE LA MANO (Desc. Diag.:)</t>
  </si>
  <si>
    <t>S82 FRACTURA DE LA PIERNA, INCLUSIVE EL TOBILLO (Desc. Diag.:fractura de tobillo izquierdo en tratamiento )</t>
  </si>
  <si>
    <t>S627 FRACTURAS MULTIPLES DE LOS DEDOS DE LA MANO (Desc. Diag.:en control para posible injerto)</t>
  </si>
  <si>
    <t>S82 FRACTURA DE LA PIERNA, INCLUSIVE EL TOBILLO (Desc. Diag.:FRACTURA DEL MALEOLO PERONEO  DERECHO MULTIFRAGMENTARIA + FRACTURA DEL PILON TIBIAL DERECHO ARTICULAR PARCIAL + FRACTURA DE MALEOLO MEDIAL DERECHO POSTOPERATORIO DE RAFI // DIAGNOSTICO SECUNDARIO: QUEMADURA TERMICA IATRGENICA)</t>
  </si>
  <si>
    <t>S627 FRACTURAS MULTIPLES DE LOS DEDOS DE LA MANO (Desc. Diag.:espuesta GIII C anula y IIIB medio)</t>
  </si>
  <si>
    <t>S526 FRACTURA DE LA EPIFISIS INFERIOR DEL CUBITO Y DEL RADIO (Desc. Diag.:Fractura de Estiloides cubital. )</t>
  </si>
  <si>
    <t>S627 FRACTURAS MULTIPLES DE LOS DEDOS DE LA MANO (Desc. Diag.:expuesta GIIIC)</t>
  </si>
  <si>
    <t>S82 FRACTURA DE LA PIERNA, INCLUSIVE EL TOBILLO (Desc. Diag.:FRACTURA MALEOLO PERONEO IZQUIERDO)</t>
  </si>
  <si>
    <t>S627 FRACTURAS MULTIPLES DE LOS DEDOS DE LA MANO (Desc. Diag.:expusta GIIIb YGIIIC anular)</t>
  </si>
  <si>
    <t>S62 FRACTURA A NIVEL DE LA MUÑECA Y DE LA MANO (Desc. Diag.:concluida la  baja  debe retornar  a su actividad laboral)</t>
  </si>
  <si>
    <t>S61 HERIDA DE LA MUÑECA Y DE LA MANO (Desc. Diag.:amputación traumatica de pulpejo dedo medio mano derecha)</t>
  </si>
  <si>
    <t>S82 FRACTURA DE LA PIERNA, INCLUSIVE EL TOBILLO (Desc. Diag.:FRACTURA TOBILLO DERECHO OPERADO 	- RETIRO MATERIAL DE OSTEOSINTESIS)</t>
  </si>
  <si>
    <t>S627 FRACTURAS MULTIPLES DE LOS DEDOS DE LA MANO (Desc. Diag.:FRACTURA CORONAL F3 DEDO ANULAR MANO DERECHA)</t>
  </si>
  <si>
    <t>S82 FRACTURA DE LA PIERNA, INCLUSIVE EL TOBILLO (Desc. Diag.:FRACTURA TOBILLO IZQUIERDO )</t>
  </si>
  <si>
    <t>S627 FRACTURAS MULTIPLES DE LOS DEDOS DE LA MANO (Desc. Diag.:FRACTURA DE FALANGE PROXIMAL Y DISTAL 1 ER DEDO MANO IZQUIERDA)</t>
  </si>
  <si>
    <t>S525 FRACTURA DE LA EPIFISIS INFERIOR DEL RADIO (Desc. Diag.:posoperado de fractura de radio distal derecho )</t>
  </si>
  <si>
    <t>S627 FRACTURAS MULTIPLES DE LOS DEDOS DE LA MANO (Desc. Diag.:fractura excpuesta dedo medio mano derecha en tratamiento)</t>
  </si>
  <si>
    <t>S82 FRACTURA DE LA PIERNA, INCLUSIVE EL TOBILLO (Desc. Diag.:fractura trimaleolar de tobillo izquierdo )</t>
  </si>
  <si>
    <t>S627 FRACTURAS MULTIPLES DE LOS DEDOS DE LA MANO (Desc. Diag.:FRACTURA EXPUESTA DEDO ANULAR MEDIO Y ANULAR MANO DERECHA)</t>
  </si>
  <si>
    <t>S62 FRACTURA A NIVEL DE LA MUÑECA Y DE LA MANO (Desc. Diag.:Fisura estiloides radial der )</t>
  </si>
  <si>
    <t>S61 HERIDA DE LA MUÑECA Y DE LA MANO (Desc. Diag.:Hda sdedo indice y pulgar der)</t>
  </si>
  <si>
    <t>S82 FRACTURA DE LA PIERNA, INCLUSIVE EL TOBILLO (Desc. Diag.:fractura trimaleolr tobillo izquierdo )</t>
  </si>
  <si>
    <t>S627 FRACTURAS MULTIPLES DE LOS DEDOS DE LA MANO (Desc. Diag.:Fx dedos medio indice y anular)</t>
  </si>
  <si>
    <t>S82 FRACTURA DE LA PIERNA, INCLUSIVE EL TOBILLO (Desc. Diag.:Ftract del masleoloperoneo sin desplazamiento)</t>
  </si>
  <si>
    <t>S627 FRACTURAS MULTIPLES DE LOS DEDOS DE LA MANO (Desc. Diag.:Fx expusta GIIIb dedo medio y GIIIC dedo anular.
necrosis distal dedo anular d)</t>
  </si>
  <si>
    <t>S82 FRACTURA DE LA PIERNA, INCLUSIVE EL TOBILLO (Desc. Diag.:fx de perone )</t>
  </si>
  <si>
    <t>S627 FRACTURAS MULTIPLES DE LOS DEDOS DE LA MANO (Desc. Diag.:post expuets aGIII b y C dedoa mano d)</t>
  </si>
  <si>
    <t>S62 FRACTURA A NIVEL DE LA MUÑECA Y DE LA MANO (Desc. Diag.:Fracr fe muñeca con trat quirugico)</t>
  </si>
  <si>
    <t>S627 FRACTURAS MULTIPLES DE LOS DEDOS DE LA MANO (Desc. Diag.:post fx expuesta en  tratamiento)</t>
  </si>
  <si>
    <t>S82 FRACTURA DE LA PIERNA, INCLUSIVE EL TOBILLO (Desc. Diag.:Fx de tobillo izdo osteosintesis )</t>
  </si>
  <si>
    <t>S525 FRACTURA DE LA EPIFISIS INFERIOR DEL RADIO (Desc. Diag.:POST OSTEOSINTESIS DE RADIO DISTAL)</t>
  </si>
  <si>
    <t>S82 FRACTURA DE LA PIERNA, INCLUSIVE EL TOBILLO (Desc. Diag.:fx de tobillo)</t>
  </si>
  <si>
    <t>S628 FRACTURA DE OTRAS PARTES Y DE LAS NO ESPECIFICADAS DE LA MUÑECA Y DE LA MANO (Desc. Diag.:FRACTURA CONMINUTA DE RADIO Y CUBITO DISTAL)</t>
  </si>
  <si>
    <t>S82 FRACTURA DE LA PIERNA, INCLUSIVE EL TOBILLO (Desc. Diag.:Fx del maleolo  peroneo der)</t>
  </si>
  <si>
    <t>S628 FRACTURA DE OTRAS PARTES Y DE LAS NO ESPECIFICADAS DE LA MUÑECA Y DE LA MANO (Desc. Diag.:Fractura del 5to metacarpiano der )</t>
  </si>
  <si>
    <t>S82 FRACTURA DE LA PIERNA, INCLUSIVE EL TOBILLO (Desc. Diag.:Fx del maleoloperoneo der )</t>
  </si>
  <si>
    <t>S628 FRACTURA DE OTRAS PARTES Y DE LAS NO ESPECIFICADAS DE LA MUÑECA Y DE LA MANO (Desc. Diag.:fx de base del 5to mtc mano der )</t>
  </si>
  <si>
    <t>S82 FRACTURA DE LA PIERNA, INCLUSIVE EL TOBILLO (Desc. Diag.:Fx detobillo der )</t>
  </si>
  <si>
    <t>S628 FRACTURA DE OTRAS PARTES Y DE LAS NO ESPECIFICADAS DE LA MUÑECA Y DE LA MANO (Desc. Diag.:Fx de los metarsianos 3 y 4to mano der )</t>
  </si>
  <si>
    <t>S82 FRACTURA DE LA PIERNA, INCLUSIVE EL TOBILLO (Desc. Diag.:INTOLERANCIA A MATERIAL DE OSTEOSINTESIS POR FRACTURA DE TOBILLO DERECHO CONSOLIDADA)</t>
  </si>
  <si>
    <t>S628 FRACTURA DE OTRAS PARTES Y DE LAS NO ESPECIFICADAS DE LA MUÑECA Y DE LA MANO (Desc. Diag.:fX DEL 4TO METACARPIANO DER )</t>
  </si>
  <si>
    <t>S62 FRACTURA A NIVEL DE LA MUÑECA Y DE LA MANO (Desc. Diag.:fractura de la diafisis del 1era falange del meñique der)</t>
  </si>
  <si>
    <t>S628 FRACTURA DE OTRAS PARTES Y DE LAS NO ESPECIFICADAS DE LA MUÑECA Y DE LA MANO (Desc. Diag.:P.O FRACTURA DE MUÑECA)</t>
  </si>
  <si>
    <t>S525 FRACTURA DE LA EPIFISIS INFERIOR DEL RADIO (Desc. Diag.:P.O. OSTEODESIS PERCUTANEA RADIO DISTAL )</t>
  </si>
  <si>
    <t>S626 FRACTURA DE OTRO DEDO DE LA MANO (Desc. Diag.:FRACTURA FALANGE PROXIMAL DEDO MEÑIQUE)</t>
  </si>
  <si>
    <t>O821 PARTO POR CESAREA DE EMERGENCIA (Desc. Diag.:cesarea por ruptura prematura de membranas  de 3 horas trabajo de parto inicial )</t>
  </si>
  <si>
    <t>S424 FRACTURA DE LA EPIFISIS INFERIOR DEL HUMERO (Desc. Diag.:concluida  la  baja  medica  retorna  a sua actidad   laboral  mientras realza  la fisioterapia)</t>
  </si>
  <si>
    <t>S525 FRACTURA DE LA EPIFISIS INFERIOR DEL RADIO (Desc. Diag.:fractura radio distal izqiuerda)</t>
  </si>
  <si>
    <t>Q831 MAMA SUPERNUMERARIA (Desc. Diag.:POST QUIURGICO EXCERECIS DE MAMAS SUPERNUMERARIAS.)</t>
  </si>
  <si>
    <t>O900 DEHISCENCIA DE SUTURA DE CESAREA (Desc. Diag.:CESAREA)</t>
  </si>
  <si>
    <t>Q850 NEUROFIBROMATOSIS (NO MALIGNA) (Desc. Diag.:NEUROFIBROMAS MULTIPLES TRATADOS POR EXERESIS)</t>
  </si>
  <si>
    <t>S525 FRACTURA DE LA EPIFISIS INFERIOR DEL RADIO (Desc. Diag.:fractura d e radio )</t>
  </si>
  <si>
    <t>O821 PARTO POR CESAREA DE EMERGENCIA (Desc. Diag.:PUERPERIO POST CESAREA )</t>
  </si>
  <si>
    <t>O829 PARTO POR CESAREA, SIN OTRA ESPECIFICACION (Desc. Diag.:Puerperio Quirurgico Inmediato )</t>
  </si>
  <si>
    <t>O82 PARTO UNICO POR CESAREA (Desc. Diag.:PUERPERIO INMEDIATO POST CESÁREA)</t>
  </si>
  <si>
    <t>S431 LUXACION DE LA ARTICULACION ACROMIOCLAVICULAR (Desc. Diag.:ACCIDENTE COMUN)</t>
  </si>
  <si>
    <t>R040 EPISTAXIS (Desc. Diag.:epistaxis)</t>
  </si>
  <si>
    <t>S460 TRAUMATISMO DEL TENDON DEL MANGUITO ROTATORIO DEL HOMBRO (Desc. Diag.:rigidez coodo antebrazo
atrofia muscular)</t>
  </si>
  <si>
    <t>O82 PARTO UNICO POR CESAREA (Desc. Diag.:PUERPERIO INMEDIATO POSTCESAREA)</t>
  </si>
  <si>
    <t>S521 FRACTURA DE LA EPIFISIS SUPERIOR DEL RADIO (Desc. Diag.:fractura de la cabeza del radio)</t>
  </si>
  <si>
    <t>R074 DOLOR EN EL PECHO, NO ESPECIFICADO (Desc. Diag.:)</t>
  </si>
  <si>
    <t>S525 FRACTURA DE LA EPIFISIS INFERIOR DEL RADIO (Desc. Diag.:FRACTURA EDR MUÑECA DERECHA )</t>
  </si>
  <si>
    <t>R074 DOLOR EN EL PECHO, NO ESPECIFICADO (Desc. Diag.:trauma   toracico)</t>
  </si>
  <si>
    <t>S422 FRACTURA DE LA EPIFISIS SUPERIOR DEL HUMERO (Desc. Diag.:fractyura d e  h umero)</t>
  </si>
  <si>
    <t>O82 PARTO UNICO POR CESAREA (Desc. Diag.:PUERPERIO INMEDIATO POST-CESAREA)</t>
  </si>
  <si>
    <t>S423 FRACTURA DE LA DIAFISIS DEL HUMERO (Desc. Diag.:P.O FRACTURA DE DIAFISIS DE HUMERO DERECHO)</t>
  </si>
  <si>
    <t>R10 DOLOR ABDOMINAL Y PELVICO (Desc. Diag.:ABDOMEN AGUDO POSTOPERADO DE APENDICECTOMIA INCIDENTAL)</t>
  </si>
  <si>
    <t>O829 PARTO POR CESAREA, SIN OTRA ESPECIFICACION (Desc. Diag.:Puerperio quiurgico inmediato )</t>
  </si>
  <si>
    <t>R10 DOLOR ABDOMINAL Y PELVICO (Desc. Diag.:Abdomen Agudo Quirurgico
Apendicitis Aguda.)</t>
  </si>
  <si>
    <t>S431 LUXACION DE LA ARTICULACION ACROMIOCLAVICULAR (Desc. Diag.:LUXACION ACROMIOCLAVICULAR IZQUIERDO TRATAMIENTO CONSERVADOR)</t>
  </si>
  <si>
    <t>R10 DOLOR ABDOMINAL Y PELVICO (Desc. Diag.:DOLOR POST QUIRURGICO DE ALTA INTENSIDAD 
SEROMA DE SITIO QUIRURGICO )</t>
  </si>
  <si>
    <t>S460 TRAUMATISMO DEL TENDON DEL MANGUITO ROTATORIO DEL HOMBRO (Desc. Diag.:derecho contractura cuadriceps)</t>
  </si>
  <si>
    <t>R10 DOLOR ABDOMINAL Y PELVICO (Desc. Diag.:GEMELAR 20 SEMANAS Y 1 DIAS X FUM  FETOS VIVOS REPRODUCCION ASISTIDA)</t>
  </si>
  <si>
    <t>S48 AMPUTACION TRAUMATICA DEL HOMBRO Y DEL BRAZO (Desc. Diag.:AMPUTACION TRAUMATICA TRANSHUMERAL IZQUIERDA])</t>
  </si>
  <si>
    <t>R10 DOLOR ABDOMINAL Y PELVICO (Desc. Diag.:GESTACION DE 29 SEMANAS FETO UNICO VIVO CESAREA ITERATIVA NRO 2 PLACENTA OCLUSIVA ?)</t>
  </si>
  <si>
    <t>S520 FRACTURA DE LA EPIFISIS SUPERIOR DEL CUBITO (Desc. Diag.:Fractura de la apofisis coronoides del codo izdo)</t>
  </si>
  <si>
    <t>R10 DOLOR ABDOMINAL Y PELVICO (Desc. Diag.:GESTACION DE 31 SEMANAS Y 1 DIA X FUM FETO UNICO VIVO PLACENTA PREVIA PARCIAL)</t>
  </si>
  <si>
    <t>O82 PARTO UNICO POR CESAREA (Desc. Diag.:CESAREA TIPO KERR)</t>
  </si>
  <si>
    <t>R10 DOLOR ABDOMINAL Y PELVICO (Desc. Diag.:GESTACION DE 33 SEMANAS EN TRATAMIENTO DE E COLI BLEE)</t>
  </si>
  <si>
    <t>S525 FRACTURA DE LA EPIFISIS INFERIOR DEL RADIO (Desc. Diag.:FRACTURA DE RADIO DISTAL IZQUEIRDO CON TRATAMIENTO CONSERAVDOR)</t>
  </si>
  <si>
    <t>R10 DOLOR ABDOMINAL Y PELVICO (Desc. Diag.:GESTACION DE 33 SEMANAS FETO UNICO VIVO CESAREA ITERATIVA NRO 2 GASTROENTERITIS )</t>
  </si>
  <si>
    <t>S525 FRACTURA DE LA EPIFISIS INFERIOR DEL RADIO (Desc. Diag.:fractura multifragmentaria de  radio distal derecho )</t>
  </si>
  <si>
    <t>R10 DOLOR ABDOMINAL Y PELVICO (Desc. Diag.:GESTACION DE 33 SEMANAS FETO UNICO VIVO COLESTASIS INTRAHEPATICA A DESCARTAR?)</t>
  </si>
  <si>
    <t>S422 FRACTURA DE LA EPIFISIS SUPERIOR DEL HUMERO (Desc. Diag.:FRACTURA DE HUMERO PROXIMAL DERECHO CONSOLIDADO)</t>
  </si>
  <si>
    <t>R10 DOLOR ABDOMINAL Y PELVICO (Desc. Diag.:GESTACION DE 33 SEMANAS)</t>
  </si>
  <si>
    <t>S422 FRACTURA DE LA EPIFISIS SUPERIOR DEL HUMERO (Desc. Diag.:TROQUITER NO DESPLAZADO)</t>
  </si>
  <si>
    <t>R10 DOLOR ABDOMINAL Y PELVICO (Desc. Diag.:GESTACION GEMELAR  DE 23 - 24 SEMANAS FETOS VIVOS REPRODUCCION ASISTIDA)</t>
  </si>
  <si>
    <t>S423 FRACTURA DE LA DIAFISIS DEL HUMERO (Desc. Diag.:FRACTURA DIAFISIS HUMERO IZQUIERDO)</t>
  </si>
  <si>
    <t>R10 DOLOR ABDOMINAL Y PELVICO (Desc. Diag.:INFECCION DE TRACTO URINARIO)</t>
  </si>
  <si>
    <t>O82 PARTO UNICO POR CESAREA (Desc. Diag.:PUERPERIO FISIOLÓGICO POST-CESÁREA)</t>
  </si>
  <si>
    <t>R10 DOLOR ABDOMINAL Y PELVICO (Desc. Diag.:INFECCIÓN DEL TRACTO URINARIO BAJO EN TRATAMIENTO
DESHIDRATACION LEVE CORREGIDA
RIESGO LABORAL: ENFERMEDAD COMUN. 
BAJA MEDICA POR HOSPITALIZACION POR LA ESPECIALIDAD DE MEDICINA INTERNA.)</t>
  </si>
  <si>
    <t>O821 PARTO POR CESAREA DE EMERGENCIA (Desc. Diag.:baja por lactancia)</t>
  </si>
  <si>
    <t>R10 DOLOR ABDOMINAL Y PELVICO (Desc. Diag.:PRIMIGESTA, EMBARAZO GEMELAR DE 19 SEMANAS POR FIV, FETOS VIVOS, DOLOR ABDOMINOPELVICO)</t>
  </si>
  <si>
    <t>S430 LUXACION DE LA ARTICULACION DEL HOMBRO (Desc. Diag.:lux. de hombro der )</t>
  </si>
  <si>
    <t>R10 DOLOR ABDOMINAL Y PELVICO (Desc. Diag.:TERCIGESTA GESTACION DE 32 SEMANAS FETO UNICO VIVO HIPERTENSION GESTACIONAL)</t>
  </si>
  <si>
    <t>S431 LUXACION DE LA ARTICULACION ACROMIOCLAVICULAR (Desc. Diag.:IZQUIERDA GRADO 3)</t>
  </si>
  <si>
    <t>O821 PARTO POR CESAREA DE EMERGENCIA (Desc. Diag.:PUERPERIO POST CESAREA)</t>
  </si>
  <si>
    <t>S431 LUXACION DE LA ARTICULACION ACROMIOCLAVICULAR (Desc. Diag.:post  quirugicvo de  clavicula)</t>
  </si>
  <si>
    <t>R100 ABDOMEN AGUDO (Desc. Diag.:ABDOMEN AGUDO EN ESTUDIO)</t>
  </si>
  <si>
    <t>S460 TRAUMATISMO DEL TENDON DEL MANGUITO ROTATORIO DEL HOMBRO (Desc. Diag.:a izq)</t>
  </si>
  <si>
    <t>R100 ABDOMEN AGUDO (Desc. Diag.:ABDOMEN AGUDO QUIRURGICO)</t>
  </si>
  <si>
    <t>P95 MUERTE FETAL DE CAUSA NO ESPECIFICADA (Desc. Diag.:POST CESAREA POR OBITO FETAL)</t>
  </si>
  <si>
    <t>R100 ABDOMEN AGUDO (Desc. Diag.:control post operatorio )</t>
  </si>
  <si>
    <t>S462 TRAUMATISMO DEL TENDON Y MUSCULO DE OTRAS PARTES DEL BICEPS (Desc. Diag.:RUPTURA DEL TENDON DEL BICEPS BRAQUIAL DERECHO)</t>
  </si>
  <si>
    <t>R100 ABDOMEN AGUDO (Desc. Diag.:dolor abdominal en estudio)</t>
  </si>
  <si>
    <t>S49 OTROS TRAUMATISMOS Y LOS NO ESPECIFICADOS DEL HOMBRO Y DEL BRAZO (Desc. Diag.:)</t>
  </si>
  <si>
    <t>R100 ABDOMEN AGUDO (Desc. Diag.:FISTULA CELIOCUTANEA, PLASTRON EPIPLOICO ABSCEDADO RESUELTO POR LAPAROTOMIA EXPLORATORIA +OMENTECTOMIA PARCIAL + LIMPIEZA QUIRURGICA + DRENAJE , TRASTORNO DEPRESIVO RECURRENTE.)</t>
  </si>
  <si>
    <t>O821 PARTO POR CESAREA DE EMERGENCIA (Desc. Diag.:DIFERIMIENTO PARCIAL DEL PUERPERIO PRENATAL LEY 1516)</t>
  </si>
  <si>
    <t>R100 ABDOMEN AGUDO (Desc. Diag.:POST OPERATORIO MEDIATO DE  LAPAROTOMIA EXPLORATORIA )</t>
  </si>
  <si>
    <t>S521 FRACTURA DE LA EPIFISIS SUPERIOR DEL RADIO (Desc. Diag.:Fisura de cabeza de radio)</t>
  </si>
  <si>
    <t>R101 DOLOR ABDOMINAL LOCALIZADO EN PARTE SUPERIOR (Desc. Diag.:)</t>
  </si>
  <si>
    <t>S522 FRACTURA DE LA DIAFISIS DEL CUBITO (Desc. Diag.:FRACTURA DE CUBITO Y CUARTO METACARPIANO IZQUIERDO OPERADOS FUERA DE SERVICIO)</t>
  </si>
  <si>
    <t>O821 PARTO POR CESAREA DE EMERGENCIA (Desc. Diag.:puerperio quirÃºrgico mediato  por distocia de cervix y  oligohidramnios moderado 200 cc  y periodo intergenÃ©sico largo 13 aÃ±os , circular de cordon  en pie derecho )</t>
  </si>
  <si>
    <t>S525 FRACTURA DE LA EPIFISIS INFERIOR DEL RADIO (Desc. Diag.:FRACTURA CONSOLIDADA DE RADIO DISTAL DERECHO)</t>
  </si>
  <si>
    <t>R103 DOLOR LOCALIZADO EN OTRAS PARTES INFERIORES DEL ABDOMEN (Desc. Diag.:CONTROL )</t>
  </si>
  <si>
    <t>S525 FRACTURA DE LA EPIFISIS INFERIOR DEL RADIO (Desc. Diag.:FRACTURA DE LA EPIFISIS INFERIOR DEL RADIO [])</t>
  </si>
  <si>
    <t>R16 HEPATOMEGALIA Y ESPLENOMEGALIA, NO CLASIFICADAS EN OTRA PARTE (Desc. Diag.:)</t>
  </si>
  <si>
    <t>S525 FRACTURA DE LA EPIFISIS INFERIOR DEL RADIO (Desc. Diag.:Fractura del radio distal izquierdo tratada de manera conservadora (yeso antebraquipalmar))</t>
  </si>
  <si>
    <t>R160 HEPATOMEGALIA, NO CLASIFICADA EN OTRA PARTE (Desc. Diag.:ABCESO HEPATICO )</t>
  </si>
  <si>
    <t>S525 FRACTURA DE LA EPIFISIS INFERIOR DEL RADIO (Desc. Diag.:FRACTURA EDR MUÑECA IZQUIERDA REDUCIDA E INMOVILIZADA)</t>
  </si>
  <si>
    <t>R160 HEPATOMEGALIA, NO CLASIFICADA EN OTRA PARTE (Desc. Diag.:ABSCESO HEPATICO)</t>
  </si>
  <si>
    <t>S525 FRACTURA DE LA EPIFISIS INFERIOR DEL RADIO (Desc. Diag.:FRACTURA NO DESPLAZADA DE MUÑECA DERECHA)</t>
  </si>
  <si>
    <t>R162 HEPATOMEGALIA CON ESPLENOMEGALIA, NO CLASIFICADAS EN OTRA PARTE (Desc. Diag.:)</t>
  </si>
  <si>
    <t>S422 FRACTURA DE LA EPIFISIS SUPERIOR DEL HUMERO (Desc. Diag.:fractura de humero proximal )</t>
  </si>
  <si>
    <t>R17 ICTERICIA NO ESPECIFICADA (Desc. Diag.:.)</t>
  </si>
  <si>
    <t>S422 FRACTURA DE LA EPIFISIS SUPERIOR DEL HUMERO (Desc. Diag.:Fractura del humero proximal derecho )</t>
  </si>
  <si>
    <t>R17 ICTERICIA NO ESPECIFICADA (Desc. Diag.:HEPATITIS VIRAL )</t>
  </si>
  <si>
    <t>S422 FRACTURA DE LA EPIFISIS SUPERIOR DEL HUMERO (Desc. Diag.:humero fx tercio superior)</t>
  </si>
  <si>
    <t>R17 ICTERICIA NO ESPECIFICADA (Desc. Diag.:ictericia obstructiva)</t>
  </si>
  <si>
    <t>S423 FRACTURA DE LA DIAFISIS DEL HUMERO (Desc. Diag.:FRACTURA  CONMINUTA DIAFISIS HUMERO IZQUIERDO OPERADO 	)</t>
  </si>
  <si>
    <t>R17 ICTERICIA NO ESPECIFICADA (Desc. Diag.:SINDROME ICTERICO)</t>
  </si>
  <si>
    <t>S423 FRACTURA DE LA DIAFISIS DEL HUMERO (Desc. Diag.:Fractura del humero izdo)</t>
  </si>
  <si>
    <t>R18 ASCITIS (Desc. Diag.:ASCITIS GRADO II EN ESTUDIO )</t>
  </si>
  <si>
    <t>S423 FRACTURA DE LA DIAFISIS DEL HUMERO (Desc. Diag.:Frct de humero izdo)</t>
  </si>
  <si>
    <t>R18 ASCITIS (Desc. Diag.:ASCITIS GRADO II)</t>
  </si>
  <si>
    <t>O82 PARTO UNICO POR CESAREA (Desc. Diag.:PUEPERIO QUIRURGICO INMEDIATO)</t>
  </si>
  <si>
    <t>R195 OTRAS ANORMALIDADES FECALES (Desc. Diag.:IMPACTACION FECAL)</t>
  </si>
  <si>
    <t>S423 FRACTURA DE LA DIAFISIS DEL HUMERO (Desc. Diag.:Posoperado de fractura diafisis de humero derecho 
fractura tobillo derecho )</t>
  </si>
  <si>
    <t>R195 OTRAS ANORMALIDADES FECALES (Desc. Diag.:TRATAMIENTO PARA IMPACTACION FECAL CON ENEMA A GOTEO)</t>
  </si>
  <si>
    <t>S424 FRACTURA DE LA EPIFISIS INFERIOR DEL HUMERO (Desc. Diag.:fractura d e  hunmero  derecho)</t>
  </si>
  <si>
    <t>R221 TUMEFACCION, MASA O PROMINENCIA LOCALIZADA EN EL CUELLO (Desc. Diag.:QUISTE DECONDUCTO TIROGLOSO)</t>
  </si>
  <si>
    <t>S424 FRACTURA DE LA EPIFISIS INFERIOR DEL HUMERO (Desc. Diag.:fractura humero y radio distal)</t>
  </si>
  <si>
    <t>R223 TUMEFACCION, MASA O PROMINENCIA LOCALIZADA EN EL MIEMBRO SUPERIOR (Desc. Diag.:MASA EN EL DORSO DEL PULGAR DERECHO OPERADO 	)</t>
  </si>
  <si>
    <t>S430 LUXACION DE LA ARTICULACION DEL HOMBRO (Desc. Diag.:Lux de hombro der)</t>
  </si>
  <si>
    <t>R223 TUMEFACCION, MASA O PROMINENCIA LOCALIZADA EN EL MIEMBRO SUPERIOR (Desc. Diag.:MASA EN EL DORSO DEL PULGAR DERECHO OPERADO)</t>
  </si>
  <si>
    <t>S430 LUXACION DE LA ARTICULACION DEL HOMBRO (Desc. Diag.:LUXACION GLENO HUMERAL DERECHO)</t>
  </si>
  <si>
    <t>R223 TUMEFACCION, MASA O PROMINENCIA LOCALIZADA EN EL MIEMBRO SUPERIOR (Desc. Diag.:MASA QUISTICA EN LA CARA CUBITAL DEL PULGAR DERECHO 	)</t>
  </si>
  <si>
    <t>O821 PARTO POR CESAREA DE EMERGENCIA (Desc. Diag.:BAJA POST NATAL)</t>
  </si>
  <si>
    <t>R223 TUMEFACCION, MASA O PROMINENCIA LOCALIZADA EN EL MIEMBRO SUPERIOR (Desc. Diag.:MASA QUISTICA PULGAR MANO DERECHA OPERADO)</t>
  </si>
  <si>
    <t>O821 PARTO POR CESAREA DE EMERGENCIA (Desc. Diag.:CESAREA )</t>
  </si>
  <si>
    <t>R223 TUMEFACCION, MASA O PROMINENCIA LOCALIZADA EN EL MIEMBRO SUPERIOR (Desc. Diag.:TUMORACION PALMAR EN EXTREMIDAD SUPERIOR DERECHA)</t>
  </si>
  <si>
    <t>O842 PARTO MULTIPLE, TODOS POR CESAREA (Desc. Diag.:PUERPERIO INMEDIATO POST-CESÁREA DE EMBARAZO MÚLTIPLE)</t>
  </si>
  <si>
    <t>R224 TUMEFACCION, MASA O PROMINENCIA LOCALIZADA EN EL MIEMBRO INFERIOR (Desc. Diag.:)</t>
  </si>
  <si>
    <t>S431 LUXACION DE LA ARTICULACION ACROMIOCLAVICULAR (Desc. Diag.:sÃ­ndrome de hombro congelado )</t>
  </si>
  <si>
    <t>O809 PARTO UNICO ESPONTANEO, SIN OTRA ESPECIFICACION (Desc. Diag.:Parto Eutocico )</t>
  </si>
  <si>
    <t>S435 ESGUINCES Y TORCEDURAS DE LA ARTICULACION ACROMIOCLAVICULAR (Desc. Diag.:luxacion de hombro derecho reducida)</t>
  </si>
  <si>
    <t>R25 MOVIMIENTOS INVOLUNTARIOS ANORMALES (Desc. Diag.:)</t>
  </si>
  <si>
    <t>S460 TRAUMATISMO DEL TENDON DEL MANGUITO ROTATORIO DEL HOMBRO (Desc. Diag.:CONTRACTURA CERVICAL Y TRAPECIO d
cefalea en estudio)</t>
  </si>
  <si>
    <t>R30 DOLOR ASOCIADO CON LA MICCION (Desc. Diag.:GESTACION DE 33 SEMANAS PACIENTE DE ALTO RIESGO PORTADORA DE CERCLAJE )</t>
  </si>
  <si>
    <t>S460 TRAUMATISMO DEL TENDON DEL MANGUITO ROTATORIO DEL HOMBRO (Desc. Diag.:DESGARRO MANGUITO ROTADOR HOMBRO DERECHO OPERADA )</t>
  </si>
  <si>
    <t>R309 MICCION DOLOROSA, NO ESPECIFICADA (Desc. Diag.:)</t>
  </si>
  <si>
    <t>S460 TRAUMATISMO DEL TENDON DEL MANGUITO ROTATORIO DEL HOMBRO (Desc. Diag.:izq tendinitis dedos manos)</t>
  </si>
  <si>
    <t>R309 MICCION DOLOROSA, NO ESPECIFICADA (Desc. Diag.:CISTITIS)</t>
  </si>
  <si>
    <t>Q282 MALFORMACION ARTERIOVENOSA DE LOS VASOS CEREBRALES (Desc. Diag.:)</t>
  </si>
  <si>
    <t>O80 PARTO UNICO ESPONTANEO (Desc. Diag.:Puerperio quirurgico mediaato )</t>
  </si>
  <si>
    <t>Q357 FISURA DE LA UVULA (Desc. Diag.:POSTOPERADO UVULOPASTIA)</t>
  </si>
  <si>
    <t>R31 HEMATURIA, NO ESPECIFICADA (Desc. Diag.:Hematuria secundaria a RTUP de adenoma prostático )</t>
  </si>
  <si>
    <t>S481 AMPUTACION TRAUMATICA A NIVEL ENTRE EL HOMBRO Y EL CODO (Desc. Diag.:AMPUTACION TRAUMATICA TRANHUMERAL IZQUIERDA)</t>
  </si>
  <si>
    <t>R35 POLIURIA (Desc. Diag.:)</t>
  </si>
  <si>
    <t>S500 CONTUSION DEL CODO (Desc. Diag.:)</t>
  </si>
  <si>
    <t>R391 OTRAS DIFICULTADES DE LA MICCION (Desc. Diag.:DISFUNCION VESICAL)</t>
  </si>
  <si>
    <t>S518 HERIDA DE OTRAS PARTES DEL ANTEBRAZO (Desc. Diag.:HERIDA PUNZO CORTANTE DE ANTEBRAZO IZQUIERDO)</t>
  </si>
  <si>
    <t>R41 OTROS SINTOMAS Y SIGNOS QUE INVOLUCRAN LA FUNCION COGNOSCITIVA Y LA  CONCIENCIA (Desc. Diag.:Deterioro cognitivo??. )</t>
  </si>
  <si>
    <t>S520 FRACTURA DE LA EPIFISIS SUPERIOR DEL CUBITO (Desc. Diag.:fractura apofisis coronoides cubito izquierdo)</t>
  </si>
  <si>
    <t>R411 AMNESIA ANTEROGRADA (Desc. Diag.:)</t>
  </si>
  <si>
    <t>S520 FRACTURA DE LA EPIFISIS SUPERIOR DEL CUBITO (Desc. Diag.:RETIRO DE MATERIAL)</t>
  </si>
  <si>
    <t>R42 MAREO Y DESVANECIMIENTO (Desc. Diag.:)</t>
  </si>
  <si>
    <t>S521 FRACTURA DE LA EPIFISIS SUPERIOR DEL RADIO (Desc. Diag.:Fractura de codo derecho)</t>
  </si>
  <si>
    <t>R470 DISFASIA Y AFASIA (Desc. Diag.:AFASIA NEMESICA SECUELAR A AVC)</t>
  </si>
  <si>
    <t>S522 FRACTURA DE LA DIAFISIS DEL CUBITO (Desc. Diag.:Fractura con desplazamiento secundario cubito izquierdo (programado para cirugia))</t>
  </si>
  <si>
    <t>R509 FIEBRE, NO ESPECIFICADA (Desc. Diag.:.)</t>
  </si>
  <si>
    <t>O821 PARTO POR CESAREA DE EMERGENCIA (Desc. Diag.:parto por cesÃ¡rea de emergencia - cesarea previa)</t>
  </si>
  <si>
    <t>R509 FIEBRE, NO ESPECIFICADA (Desc. Diag.:CELULITIS EN PIERNA IZQUIERDA )</t>
  </si>
  <si>
    <t>S525 FRACTURA DE LA EPIFISIS INFERIOR DEL RADIO (Desc. Diag.:consolidacion osea de fractura distal de radio izquierdo )</t>
  </si>
  <si>
    <t>R509 FIEBRE, NO ESPECIFICADA (Desc. Diag.:MASA EN REGION AXILAR DERECHA.
CELULITIS  )</t>
  </si>
  <si>
    <t>S525 FRACTURA DE LA EPIFISIS INFERIOR DEL RADIO (Desc. Diag.:fractura d e  radio )</t>
  </si>
  <si>
    <t>R509 FIEBRE, NO ESPECIFICADA (Desc. Diag.:VIROSIS TIPO DENGUE
INFECCION URINARIA )</t>
  </si>
  <si>
    <t>S525 FRACTURA DE LA EPIFISIS INFERIOR DEL RADIO (Desc. Diag.:FRACTURA DE EPIFISIS INFERIOR DE RADIO DERECHO)</t>
  </si>
  <si>
    <t>O82 PARTO UNICO POR CESAREA (Desc. Diag.:PUERPERIO INMEDIATO POST-CESÀREA)</t>
  </si>
  <si>
    <t>S525 FRACTURA DE LA EPIFISIS INFERIOR DEL RADIO (Desc. Diag.:fractura de muñeca izquierda con 10 dias post cirugia )</t>
  </si>
  <si>
    <t>R51 CEFALEA (Desc. Diag.:1.- heridas posterior a accidente
2.- cefalea posterior a trauma crÃ¡neo encefÃ¡lico  )</t>
  </si>
  <si>
    <t>O821 PARTO POR CESAREA DE EMERGENCIA (Desc. Diag.:PARTO POR CESARIA DE EMERGENCIA)</t>
  </si>
  <si>
    <t>R51 CEFALEA (Desc. Diag.:CEFALEA CRONICA )</t>
  </si>
  <si>
    <t>S525 FRACTURA DE LA EPIFISIS INFERIOR DEL RADIO (Desc. Diag.:fractura distal de radio izquierdo )</t>
  </si>
  <si>
    <t>R51 CEFALEA (Desc. Diag.:cefalea migrañosa.)</t>
  </si>
  <si>
    <t>S525 FRACTURA DE LA EPIFISIS INFERIOR DEL RADIO (Desc. Diag.:FRACTURA EDR MUÑECA DERECHA NO DESPLAZADO )</t>
  </si>
  <si>
    <t>R51 CEFALEA (Desc. Diag.:cefalea secundaria.)</t>
  </si>
  <si>
    <t>Q702 FUSION DE LOS DEDOS DEL PIE (Desc. Diag.:fractura  de  dedos  de   pie)</t>
  </si>
  <si>
    <t>R51 CEFALEA (Desc. Diag.:CEFALEA)</t>
  </si>
  <si>
    <t>O821 PARTO POR CESAREA DE EMERGENCIA (Desc. Diag.:PREECLAMPSIA CON DATOS DE SEVERIDAD - PUERPERIO QUIRURGICO INMEDIATO - EMBARAZO DE 32 SEMANAS POR FUM )</t>
  </si>
  <si>
    <t>R51 CEFALEA (Desc. Diag.:operado pòr tumpor cerebral )</t>
  </si>
  <si>
    <t>S525 FRACTURA DE LA EPIFISIS INFERIOR DEL RADIO (Desc. Diag.:FRACTURA RADIO DISTAL DERECHA)</t>
  </si>
  <si>
    <t>R52 DOLOR, NO CLASIFICADO EN OTRA PARTE (Desc. Diag.: FRACTURA PARCIAL RAMA ILIOPUBIANA IZQUIERDA 	)</t>
  </si>
  <si>
    <t>S422 FRACTURA DE LA EPIFISIS SUPERIOR DEL HUMERO (Desc. Diag.:FRACTURA DE HUMERO DERECHO )</t>
  </si>
  <si>
    <t>R52 DOLOR, NO CLASIFICADO EN OTRA PARTE (Desc. Diag.:)</t>
  </si>
  <si>
    <t>S422 FRACTURA DE LA EPIFISIS SUPERIOR DEL HUMERO (Desc. Diag.:FRACTURA DE HUMERO PROXIMAL DERECHA )</t>
  </si>
  <si>
    <t>R52 DOLOR, NO CLASIFICADO EN OTRA PARTE (Desc. Diag.:FRACTURA RAMA ILIOPUBIANA IZQUIERDA 	)</t>
  </si>
  <si>
    <t>O820 PARTO POR CESAREA ELECTIVA (Desc. Diag.:Puerperio quirÃºrgico inmediato / RN vivo)</t>
  </si>
  <si>
    <t>R52 DOLOR, NO CLASIFICADO EN OTRA PARTE (Desc. Diag.:FRACTURA RAMA ILIOPUBIANA IZQUIERDA 	3 SEMANA DE EVOLUCION DEBIDO A CAIDA DE ALTURA DE MAS DE 1 M 	DOLOR EN RELACION A LA MOVILIDAD, LIMITACION FUNCIONAL DE CADERA IZQUIERDA,, COJERA, MARCHA CON MULETAS 	DOLOR, NO CLASIFICADO EN OTRA PARTE)</t>
  </si>
  <si>
    <t>S422 FRACTURA DE LA EPIFISIS SUPERIOR DEL HUMERO (Desc. Diag.:FRACTURA HUMERO PROXIMAL DERECHO )</t>
  </si>
  <si>
    <t>R52 DOLOR, NO CLASIFICADO EN OTRA PARTE (Desc. Diag.:OBS. FRACTURA RAMA ILIOPUBIANA IZQUIERDA 	)</t>
  </si>
  <si>
    <t>S422 FRACTURA DE LA EPIFISIS SUPERIOR DEL HUMERO (Desc. Diag.:Fx de tercio sup de humero izdo)</t>
  </si>
  <si>
    <t>R52 DOLOR, NO CLASIFICADO EN OTRA PARTE (Desc. Diag.:OBS. FRACTURA RAMA ILIOPUBIANA IZQUIERDA)</t>
  </si>
  <si>
    <t>S422 FRACTURA DE LA EPIFISIS SUPERIOR DEL HUMERO (Desc. Diag.:LUXOFRACTURA  DE HUMERO PROXIMAL DERECHO)</t>
  </si>
  <si>
    <t>O82 PARTO UNICO POR CESAREA (Desc. Diag.:PUERPERIO INMEDIATO QUIRURGICO)</t>
  </si>
  <si>
    <t>S423 FRACTURA DE LA DIAFISIS DEL HUMERO (Desc. Diag.:frac de humero der)</t>
  </si>
  <si>
    <t>O821 PARTO POR CESAREA DE EMERGENCIA (Desc. Diag.:Puerperio quirúrgico inmediato. . )</t>
  </si>
  <si>
    <t>S423 FRACTURA DE LA DIAFISIS DEL HUMERO (Desc. Diag.:FRACTURA CONSOLIDADA DE HUMERO IZQUIERDO)</t>
  </si>
  <si>
    <t>O82 PARTO UNICO POR CESAREA (Desc. Diag.:PUERPERIO INMEDIATO QUIRÚRGICO)</t>
  </si>
  <si>
    <t>S423 FRACTURA DE LA DIAFISIS DEL HUMERO (Desc. Diag.:FRACTURA DE HUMERO )</t>
  </si>
  <si>
    <t>R52 DOLOR, NO CLASIFICADO EN OTRA PARTE (Desc. Diag.:síndrome de dolor regional complejo tobillo izquierdo )</t>
  </si>
  <si>
    <t>S423 FRACTURA DE LA DIAFISIS DEL HUMERO (Desc. Diag.:FRACTURA DIAFISIARIA DE HUMERO DERECHO)</t>
  </si>
  <si>
    <t>R52 DOLOR, NO CLASIFICADO EN OTRA PARTE (Desc. Diag.:TRASTORNO DE DOLOR PERSISTENTE SOMATOMORFO [])</t>
  </si>
  <si>
    <t>S423 FRACTURA DE LA DIAFISIS DEL HUMERO (Desc. Diag.:fractura humero y radio distal derecho)</t>
  </si>
  <si>
    <t>R52 DOLOR, NO CLASIFICADO EN OTRA PARTE (Desc. Diag.:trauma d e mano izuiaerda  por aplastamiento)</t>
  </si>
  <si>
    <t>S423 FRACTURA DE LA DIAFISIS DEL HUMERO (Desc. Diag.:Fx de humero izda
)</t>
  </si>
  <si>
    <t>R521 DOLOR CRONICO INTRATABLE (Desc. Diag.:)</t>
  </si>
  <si>
    <t>S423 FRACTURA DE LA DIAFISIS DEL HUMERO (Desc. Diag.:P.O FRACTURA DIAFISIARIA DE HUMERO IZQUIERDO)</t>
  </si>
  <si>
    <t>R522 OTRO DOLOR CRONICO (Desc. Diag.:)</t>
  </si>
  <si>
    <t>S423 FRACTURA DE LA DIAFISIS DEL HUMERO (Desc. Diag.:P.O. RETIRO DE UTN )</t>
  </si>
  <si>
    <t>R522 OTRO DOLOR CRONICO (Desc. Diag.:dolor neuropatico)</t>
  </si>
  <si>
    <t>S423 FRACTURA DE LA DIAFISIS DEL HUMERO (Desc. Diag.:posoperado de fractura de humero izquierdo )</t>
  </si>
  <si>
    <t>R529 DOLOR, NO ESPECIFICADO (Desc. Diag.:	Sindrome de dolor regional complejo tobillo derecho)</t>
  </si>
  <si>
    <t>S423 FRACTURA DE LA DIAFISIS DEL HUMERO (Desc. Diag.:S423 - FRACTURA DE LA DIAFISIS DEL HUMERO IZQUIERDO)</t>
  </si>
  <si>
    <t>R529 DOLOR, NO ESPECIFICADO (Desc. Diag.:	Síndrome de dolor regional complejo tobillo derecho)</t>
  </si>
  <si>
    <t>S424 FRACTURA DE LA EPIFISIS INFERIOR DEL HUMERO (Desc. Diag.:DERECHO)</t>
  </si>
  <si>
    <t>R529 DOLOR, NO ESPECIFICADO (Desc. Diag.:)</t>
  </si>
  <si>
    <t>S424 FRACTURA DE LA EPIFISIS INFERIOR DEL HUMERO (Desc. Diag.:FRACTURA DE HUMERO  Y RADIO DISTAL)</t>
  </si>
  <si>
    <t>R529 DOLOR, NO ESPECIFICADO (Desc. Diag.:dindrome de dolor regional complejo tobillo derecho )</t>
  </si>
  <si>
    <t>O821 PARTO POR CESAREA DE EMERGENCIA (Desc. Diag.:BAJA POSNATAL - PUERPERIO QUIRURGICO)</t>
  </si>
  <si>
    <t>R529 DOLOR, NO ESPECIFICADO (Desc. Diag.:DOLOR INGUINAL)</t>
  </si>
  <si>
    <t>S428 FRACTURA DE OTRAS PARTES DEL HOMBRO Y DEL BRAZO (Desc. Diag.:Fractura de la corocoides del hombro izdo)</t>
  </si>
  <si>
    <t>O821 PARTO POR CESAREA DE EMERGENCIA (Desc. Diag.:puerperio quirurgico mediato )</t>
  </si>
  <si>
    <t>S430 LUXACION DE LA ARTICULACION DEL HOMBRO (Desc. Diag.:lUX ACROMIOCLÑAVICULAR DER )</t>
  </si>
  <si>
    <t>R529 DOLOR, NO ESPECIFICADO (Desc. Diag.:Síndrome de dolor regional complejo tobillo derecho )</t>
  </si>
  <si>
    <t>S430 LUXACION DE LA ARTICULACION DEL HOMBRO (Desc. Diag.:lux de hombro)</t>
  </si>
  <si>
    <t>R529 DOLOR, NO ESPECIFICADO (Desc. Diag.:sindrome de dolor regional complejo tobillo derecho)</t>
  </si>
  <si>
    <t>S430 LUXACION DE LA ARTICULACION DEL HOMBRO (Desc. Diag.:LUXACION DE HOMBRO DERECHO YA REDUCIDA EN TX ORTOPEDICO)</t>
  </si>
  <si>
    <t>O809 PARTO UNICO ESPONTANEO, SIN OTRA ESPECIFICACION (Desc. Diag.:PUERPERIO FISIOLOGICO INMEDIATO)</t>
  </si>
  <si>
    <t>S430 LUXACION DE LA ARTICULACION DEL HOMBRO (Desc. Diag.:LUXACION Y FRACTURA TROQUITER HOMBRO DERECHO INMOVILIZADO)</t>
  </si>
  <si>
    <t>R529 DOLOR, NO ESPECIFICADO (Desc. Diag.:síndrome de dolor regional complejo tobillo derecho.)</t>
  </si>
  <si>
    <t>S431 LUXACION DE LA ARTICULACION ACROMIOCLAVICULAR (Desc. Diag.:CONCLUIDA   LA  BAJA MEDICA       PUEDE RETORNAR A SU ACTIVIDAD LABORAL  CON  CAMBIOS   TEMPORALES   HASTA  SU REHABILITACION  COMPLETA.)</t>
  </si>
  <si>
    <t>R55 SINCOPE Y COLAPSO (Desc. Diag.:SÍNCOPE EN ESTUDIO)</t>
  </si>
  <si>
    <t>S431 LUXACION DE LA ARTICULACION ACROMIOCLAVICULAR (Desc. Diag.:grado I)</t>
  </si>
  <si>
    <t>R56 CONVULSIONES, NO CLASIFICADAS EN OTRA PARTE (Desc. Diag.:)</t>
  </si>
  <si>
    <t>S431 LUXACION DE LA ARTICULACION ACROMIOCLAVICULAR (Desc. Diag.:luxaciÃ³n acromio clavicular izquierdo de grado II)</t>
  </si>
  <si>
    <t>R56 CONVULSIONES, NO CLASIFICADAS EN OTRA PARTE (Desc. Diag.:CRISIS CONVULSIVA )</t>
  </si>
  <si>
    <t>S431 LUXACION DE LA ARTICULACION ACROMIOCLAVICULAR (Desc. Diag.:LUXACION ACROMIOCLAVICULAR GI)</t>
  </si>
  <si>
    <t>R568 OTRAS CONVULSIONES Y LAS NO ESPECIFICADAS (Desc. Diag.:MACROADENOMA HIPOFISIARIO, APOPLEJIA HIPOFISIARIA, ACROMEGALIA, EDEMA CEREBRAL.)</t>
  </si>
  <si>
    <t>S431 LUXACION DE LA ARTICULACION ACROMIOCLAVICULAR (Desc. Diag.:LUXACION DE ACROMIOCLAVICULAR)</t>
  </si>
  <si>
    <t>R570 CHOQUE CARDIOGENICO (Desc. Diag.:CHOQUE CARDIOGENICO, NEUMONIA ASOCIADA A VENTILACION, FALLECIDO)</t>
  </si>
  <si>
    <t>S431 LUXACION DE LA ARTICULACION ACROMIOCLAVICULAR (Desc. Diag.:PO LUXACION ACROMIOCLAVICULAR IZQUIERDO)</t>
  </si>
  <si>
    <t>R572 CHOQUE SEPTICO (Desc. Diag.:CHOQUE SÉPTICO A FOCO MEDIASTINAL, PERICARDICO SECUNDARIO A ANGINA DE LUDWING)</t>
  </si>
  <si>
    <t>S431 LUXACION DE LA ARTICULACION ACROMIOCLAVICULAR (Desc. Diag.:post operatorio de reduccion y osteodesis )</t>
  </si>
  <si>
    <t>O821 PARTO POR CESAREA DE EMERGENCIA (Desc. Diag.:PUERPERIO QUIRURGICO MEDIATO POR CESAREA ITERATIVA POR DOS PREVIAS, INMINENCIA DE ROTURA UTERINA )</t>
  </si>
  <si>
    <t>S431 LUXACION DE LA ARTICULACION ACROMIOCLAVICULAR (Desc. Diag.:TIPO 3 DERECHA )</t>
  </si>
  <si>
    <t>R590 ADENOMEGALIA LOCALIZADA (Desc. Diag.:adenitis axilar izquierda- adenomegalia)</t>
  </si>
  <si>
    <t>S435 ESGUINCES Y TORCEDURAS DE LA ARTICULACION ACROMIOCLAVICULAR (Desc. Diag.:LUXACION ACROMIOCLAVICULAR GRADO 1)</t>
  </si>
  <si>
    <t>R599 ADENOMEGALIA, NO ESPECIFICADA (Desc. Diag.:ADENOPATIA INGUINAL DERECHA CONTROL )</t>
  </si>
  <si>
    <t>S435 ESGUINCES Y TORCEDURAS DE LA ARTICULACION ACROMIOCLAVICULAR (Desc. Diag.:SUBLUXACION ACROMIOCLAVICULAR DERECHA. )</t>
  </si>
  <si>
    <t>O821 PARTO POR CESAREA DE EMERGENCIA (Desc. Diag.:puerperio quirurgico mediato por oligohidramnios por ecografia y  brevedad de cordÃ³n )</t>
  </si>
  <si>
    <t>S460 TRAUMATISMO DEL TENDON DEL MANGUITO ROTATORIO DEL HOMBRO (Desc. Diag.:contarctura cervicobraquial derecha
Tu en hombro derecho)</t>
  </si>
  <si>
    <t>R600 EDEMA LOCALIZADO (Desc. Diag.:LUPUS ERITEMATOSO SISTEMICO + ERC ETAPA 5 REALIZANDO HEMODIALISIS, ANEMIA CRONICA)</t>
  </si>
  <si>
    <t>O911 ABSCESO DE LA MAMA ASOCIADO CON EL PARTO (Desc. Diag.:MASTITIS ABSCEDADA DE MAMA DERECHA SOMETIDO A DRENAJE Y LAVADO)</t>
  </si>
  <si>
    <t>O82 PARTO UNICO POR CESAREA (Desc. Diag.:parto único por cesarea, puerperio quirúrgico inmediato, )</t>
  </si>
  <si>
    <t>O821 PARTO POR CESAREA DE EMERGENCIA (Desc. Diag.:CESAREA DE EMERGENCIA POR SUFRIMIENTO FETAL AGUDO, RIESGO DE PERDIDA DE BIENESTAR FETAL, BREVEDAD DE CORDON UMBILICAL)</t>
  </si>
  <si>
    <t>R92 HALLAZGOS ANORMALES EN DIAGNOSTICO POR IMAGEN DE LA MAMA (Desc. Diag.:FIBROADENOMA DE MAMA DERECHA RESUELTA POR ESCISIÓN)</t>
  </si>
  <si>
    <t>S460 TRAUMATISMO DEL TENDON DEL MANGUITO ROTATORIO DEL HOMBRO (Desc. Diag.:DESGARRO MANGUITO ROTADOR HOMBRO DERECHO, DORSALGIA MIOFACIAL 	)</t>
  </si>
  <si>
    <t>R92 HALLAZGOS ANORMALES EN DIAGNOSTICO POR IMAGEN DE LA MAMA (Desc. Diag.:NÓDULO SOSPECHOSO DE MAMA DERECHA BIRADS 4A RESUELTO POR ESCISIÓN PREVIO MARCAJE CON ARPÓN )</t>
  </si>
  <si>
    <t>S460 TRAUMATISMO DEL TENDON DEL MANGUITO ROTATORIO DEL HOMBRO (Desc. Diag.:DESGARRO MANGUITO ROTADOR HOMBRO IZQUIERDO)</t>
  </si>
  <si>
    <t>R92 HALLAZGOS ANORMALES EN DIAGNOSTICO POR IMAGEN DE LA MAMA (Desc. Diag.:NODULO SOSPECHOSO DE MAMA IZQUIERDA BIRADS 4A , SOMETIDO A ESCISION PREVIO MARCAJE CON ARPON )</t>
  </si>
  <si>
    <t>Q281 OTRAS MALFORMACIONES DE LOS VASOS PRECEREBRALES (Desc. Diag.:)</t>
  </si>
  <si>
    <t>O821 PARTO POR CESAREA DE EMERGENCIA (Desc. Diag.:PUERPERIO QUIRURGICO)</t>
  </si>
  <si>
    <t>S460 TRAUMATISMO DEL TENDON DEL MANGUITO ROTATORIO DEL HOMBRO (Desc. Diag.:ruptura completa supraespinoso derecho. 
post op repracion acromioplastia y dscompresion.
contarcturta trapecio)</t>
  </si>
  <si>
    <t>S00 TRAUMATISMO SUPERFICIAL DE LA CABEZA (Desc. Diag.:CONTUSION DE COLUMNA DORSAL)</t>
  </si>
  <si>
    <t>O821 PARTO POR CESAREA DE EMERGENCIA (Desc. Diag.:CESÁREA DE EMERGENCIA)</t>
  </si>
  <si>
    <t>S00 TRAUMATISMO SUPERFICIAL DE LA CABEZA (Desc. Diag.:SECUELA DE TEC SEVERO )</t>
  </si>
  <si>
    <t>O821 PARTO POR CESAREA DE EMERGENCIA (Desc. Diag.:CESAREA DE EMERGENCIAS)</t>
  </si>
  <si>
    <t>O821 PARTO POR CESAREA DE EMERGENCIA (Desc. Diag.:puerperio quirurgico, post cesarea segmentaria por cesarea previa, cesarea de emergencia)</t>
  </si>
  <si>
    <t>S48 AMPUTACION TRAUMATICA DEL HOMBRO Y DEL BRAZO (Desc. Diag.:AMPUTACION TRAUMATICA TRANHUMERAL IZQUIERDA)</t>
  </si>
  <si>
    <t>S003 TRAUMATISMO SUPERFICIAL DE LA NARIZ (Desc. Diag.:)</t>
  </si>
  <si>
    <t>S481 AMPUTACION TRAUMATICA A NIVEL ENTRE EL HOMBRO Y EL CODO (Desc. Diag.:AMPUTACION TRAUMATICA SUPRACONDILEA IZQUIERDA)</t>
  </si>
  <si>
    <t>S01 HERIDA DE LA CABEZA (Desc. Diag.:)</t>
  </si>
  <si>
    <t>S481 AMPUTACION TRAUMATICA A NIVEL ENTRE EL HOMBRO Y EL CODO (Desc. Diag.:AMPUTACION TRAUMATICA TRASHUMERAL IZQUIERDA)</t>
  </si>
  <si>
    <t>S011 HERIDA DEL PARPADO Y DE LA REGION PERIOCULAR (Desc. Diag.:Herida de parpdo superior + equimosis palpebral secundario a traumatismo ocular y periocular en OI)</t>
  </si>
  <si>
    <t>S50 TRAUMATISMO SUPERFICIAL DEL ANTEBRAZO Y DEL CODO (Desc. Diag.:)</t>
  </si>
  <si>
    <t>S014 HERIDA DE LA MEJILLA Y DE LA REGION TEMPOROMANDIBULAR (Desc. Diag.:HERIDA CORTANTE EN POMULO IZQUIERDO
MORDEDURA EN MUÑECA IZQUIERDA)</t>
  </si>
  <si>
    <t>S501 CONTUSION DE OTRAS PARTES DEL ANTEBRAZO Y DE LAS NO ESPECIFICADAS (Desc. Diag.:)</t>
  </si>
  <si>
    <t>S019 HERIDA DE LA CABEZA, PARTE NO ESPECIFICADA (Desc. Diag.:)</t>
  </si>
  <si>
    <t>S517 HERIDAS MULTIPLES DEL ANTEBRAZO (Desc. Diag.:)</t>
  </si>
  <si>
    <t>S02 FRACTURA DE HUESOS DEL CRANEO Y DE LA CARA (Desc. Diag.:)</t>
  </si>
  <si>
    <t>S519 HERIDA DEL ANTEBRAZO, PARTE NO ESPECIFICADA (Desc. Diag.:herdiaen antebrazo de  5 dias d e volucion)</t>
  </si>
  <si>
    <t>S02 FRACTURA DE HUESOS DEL CRANEO Y DE LA CARA (Desc. Diag.:FRACTURA DE HUESOS DEL CRÃNEO Y DE LA CARA , TRAUMATISMO ENCÃFALO CRANEANO GRAVE )</t>
  </si>
  <si>
    <t>S52 FRACTURA DEL ANTEBRAZO (Desc. Diag.:RADIO)</t>
  </si>
  <si>
    <t>S02 FRACTURA DE HUESOS DEL CRANEO Y DE LA CARA (Desc. Diag.:TRAUMATISMO ENCÃFALO CRANEANO GRAVE  )</t>
  </si>
  <si>
    <t>S520 FRACTURA DE LA EPIFISIS SUPERIOR DEL CUBITO (Desc. Diag.:fractura de apofisis coronoides izquierdo)</t>
  </si>
  <si>
    <t>S02 FRACTURA DE HUESOS DEL CRANEO Y DE LA CARA (Desc. Diag.:TRAUMATISMO ENCEFALOCRANEANO)</t>
  </si>
  <si>
    <t>S520 FRACTURA DE LA EPIFISIS SUPERIOR DEL CUBITO (Desc. Diag.:FRACTURA OLECRANON CODO DERECHO OPERADO - RETIRO MATERIAL DE OSTEOSINTESIS 	)</t>
  </si>
  <si>
    <t>O82 PARTO UNICO POR CESAREA (Desc. Diag.:puerperio quirÃºrgico mediato  parto por cesÃ¡rea por  varices uterina y circular de cordÃ³n en cuello a tensiÃ³n y periodo  intergenÃ©sico largo 11 aÃ±os )</t>
  </si>
  <si>
    <t>O821 PARTO POR CESAREA DE EMERGENCIA (Desc. Diag.:EMBARAZO DE 40 SEMANA DCP MATERNO)</t>
  </si>
  <si>
    <t>S022 FRACTURA DE LOS HUESOS DE LA NARIZ (Desc. Diag.:FRACTURA HPN ESGUINCE DE TOBILLO TEC LEVE POLICONTUSO)</t>
  </si>
  <si>
    <t>S521 FRACTURA DE LA EPIFISIS SUPERIOR DEL RADIO (Desc. Diag.:FRACTURA CUPULA RADIAL DRECHA)</t>
  </si>
  <si>
    <t>S022 FRACTURA DE LOS HUESOS DE LA NARIZ (Desc. Diag.:fractura huesos propios de la nariz)</t>
  </si>
  <si>
    <t>S521 FRACTURA DE LA EPIFISIS SUPERIOR DEL RADIO (Desc. Diag.:FRACTURA DE CUPULA RADIAL)</t>
  </si>
  <si>
    <t>S023A SUBLUXACION (Desc. Diag.:subluxacion acromio clavicular izquierdo)</t>
  </si>
  <si>
    <t>Q501 QUISTE EN DESARROLLO DEL OVARIO (Desc. Diag.:POST QUIRURGICO DE QUISTES DE OVARIO)</t>
  </si>
  <si>
    <t>S024 FRACTURA DEL MALAR Y DEL HUESO MAXILAR SUPERIOR (Desc. Diag.:)</t>
  </si>
  <si>
    <t>S522 FRACTURA DE LA DIAFISIS DEL CUBITO (Desc. Diag.:FRACTURA DE CUBITO IZQUIERDO OPERADA FUERA DE SERVICIO, FRACTURA DE CUARTO METACARPIANO OPERADO)</t>
  </si>
  <si>
    <t>S028 FRACTURA DE OTROS HUESOS DEL CRANEO Y DE LA CARA (Desc. Diag.:FRACTURA DE PISO DE ORBITA  )</t>
  </si>
  <si>
    <t>Q501 QUISTE EN DESARROLLO DEL OVARIO (Desc. Diag.:postlaparotomia por quiste de ovario izquierdo)</t>
  </si>
  <si>
    <t>O82 PARTO UNICO POR CESAREA (Desc. Diag.:PUERPERIO QUIRUGICO INMEDIATO )</t>
  </si>
  <si>
    <t>S523 FRACTURA DE LA DIAFISIS DEL RADIO (Desc. Diag.:fractura d e  radio)</t>
  </si>
  <si>
    <t>S051 CONTUSION DEL GLOBO OCULAR Y DEL TEJIDO ORBITARIO (Desc. Diag.:HTA DESCOMOPENSADA 
ACV ISQUEMICO ????)</t>
  </si>
  <si>
    <t>S525 FRACTURA DE LA EPIFISIS INFERIOR DEL RADIO (Desc. Diag.: FRACTURA DE LA EPIFISIS INFERIOR DEL RADIO DERECHO)</t>
  </si>
  <si>
    <t>S058 OTROS TRAUMATISMOS DEL OJO Y DE LA ORBITA (Desc. Diag.:)</t>
  </si>
  <si>
    <t>S525 FRACTURA DE LA EPIFISIS INFERIOR DEL RADIO (Desc. Diag.:dolroen muleca  ziuqierda)</t>
  </si>
  <si>
    <t>S064 HEMORRAGIA EPIDURAL (Desc. Diag.:)</t>
  </si>
  <si>
    <t>S525 FRACTURA DE LA EPIFISIS INFERIOR DEL RADIO (Desc. Diag.:fractura d e   radio  distal)</t>
  </si>
  <si>
    <t>S064 HEMORRAGIA EPIDURAL (Desc. Diag.:Hematoma epidural)</t>
  </si>
  <si>
    <t>S525 FRACTURA DE LA EPIFISIS INFERIOR DEL RADIO (Desc. Diag.:fractura d e  radio)</t>
  </si>
  <si>
    <t>O82 PARTO UNICO POR CESAREA (Desc. Diag.:PUERPERIO QUIRUGICO INMEDIATO)</t>
  </si>
  <si>
    <t>S525 FRACTURA DE LA EPIFISIS INFERIOR DEL RADIO (Desc. Diag.:FRACTURA DE APOFISIS ESTILOIDES DE RADIO DERECHO)</t>
  </si>
  <si>
    <t>S069 TRAUMATISMO INTRACRANEAL, NO ESPECIFICADO (Desc. Diag.:TRAUMATISMO CRANEANO)</t>
  </si>
  <si>
    <t>S525 FRACTURA DE LA EPIFISIS INFERIOR DEL RADIO (Desc. Diag.:FRACTURA DE EPIFISIS INFERIOR DEL RADIO IZQUIERDO)</t>
  </si>
  <si>
    <t>O821 PARTO POR CESAREA DE EMERGENCIA (Desc. Diag.:PUERPERIO)</t>
  </si>
  <si>
    <t>S525 FRACTURA DE LA EPIFISIS INFERIOR DEL RADIO (Desc. Diag.:FRACTURA DE MUÃECA)</t>
  </si>
  <si>
    <t>S07 TRAUMATISMO POR APLASTAMIENTO DE LA CABEZA (Desc. Diag.:trauma craneal severo con secuelas neurologicas  
policontuso 
)</t>
  </si>
  <si>
    <t>S525 FRACTURA DE LA EPIFISIS INFERIOR DEL RADIO (Desc. Diag.:FRACTURA DE MUÑECA IZQUIERDA POST QUIRURGICO)</t>
  </si>
  <si>
    <t>S070 TRAUMATISMO POR APLASTAMIENTO DE LA CARA (Desc. Diag.:paciente acude a la consulta externa de la caja petrolera de salud del hospital guaracachi regional santa cruz, en su octavo día de evolución, refiriendo haber sido atropellada, lo cual se evidencia al examen extra oral equimosis palpebral, hemorragia trans conjuntival y una incisión suturada de aproximadamente 1cm en la region geniana, la paciente confirma haber sido intervenida quirúrgicamente con una reducción cerrada de fractura de arco cigomático, se medica al paciente con paracetamol, ibuprofeno cada 8 horas.)</t>
  </si>
  <si>
    <t>S525 FRACTURA DE LA EPIFISIS INFERIOR DEL RADIO (Desc. Diag.:Fractura de radio distal izquierdo metafisiaria simple articular simple tratado con enclavijado percutaneo)</t>
  </si>
  <si>
    <t>S070 TRAUMATISMO POR APLASTAMIENTO DE LA CARA (Desc. Diag.:paciente llega al consulta externa refiriendo caída de 7 metros de altura a un canal fluvial , fue atendido en una clínica de convenio en mo0ntero , por lo que llega a la consulta externa , estable y consiente con un glasgow de 15 /15 , paciente refiere dolor en la columna lumbar , mareos y refiere haber tenido sangrado por la nariz todas las noche ,presenta una herida suturada en la cien y en labio inferior. se solicita interconsulta con neuro cirugia , otorrinolaringologia y traumatologo para su valoracion y conducta , se solicita tomografia de macizo facial ,craneo, cuello y columna. reposo de 7 dias y posterior evaluacion . )</t>
  </si>
  <si>
    <t>S525 FRACTURA DE LA EPIFISIS INFERIOR DEL RADIO (Desc. Diag.:fractura de radio)</t>
  </si>
  <si>
    <t>O821 PARTO POR CESAREA DE EMERGENCIA (Desc. Diag.:RIESGO DE PERDIDA DE BIENESTAR FETAL, DATOS DE REDISTRIBUCIÓN DE FLUJO CEREBROPLACENTARIA, EMBARAZO 36.6 POR FU, Y 32.4 POR ECOGRAFIA, RESTRICCIÓN DE CRECIMIENTO INTRAUTERINO)</t>
  </si>
  <si>
    <t>Q613 RIÑON POLIQUISTICO, TIPO NO ESPECIFICADO (Desc. Diag.:EXCLUSIÓN RENAL DERECHA, POLIQUISTOSIS RENAL DERECHA)</t>
  </si>
  <si>
    <t>O82 PARTO UNICO POR CESAREA (Desc. Diag.:PUERPERIO QUIRUIRGICO INMEDIATO)</t>
  </si>
  <si>
    <t>S525 FRACTURA DE LA EPIFISIS INFERIOR DEL RADIO (Desc. Diag.:FRACTURA EDR MUÑECA DERECHA - INMOVILIZADA )</t>
  </si>
  <si>
    <t>S071 TRAUMATISMO POR APLASTAMIENTO DEL CRANEO (Desc. Diag.:TRAUMATISMO CRANEO ENCEFALICO)</t>
  </si>
  <si>
    <t>Q700 FUSION DE LOS DEDOS DE LA MANO (Desc. Diag.:FRACTURA DE DEDO MEÑIQUE DERECHO)</t>
  </si>
  <si>
    <t>S079 TRAUMATISMO POR APLASTAMIENTO DE LA CABEZA, PARTE NO ESPECIFICADA (Desc. Diag.:)</t>
  </si>
  <si>
    <t>S525 FRACTURA DE LA EPIFISIS INFERIOR DEL RADIO (Desc. Diag.:FRACTURA EDR MUÑECA IZQUIERDA ENYESADO )</t>
  </si>
  <si>
    <t>O82 PARTO UNICO POR CESAREA (Desc. Diag.:PUERPERIO QUIRÚRGICO INMEDIATO  )</t>
  </si>
  <si>
    <t>S525 FRACTURA DE LA EPIFISIS INFERIOR DEL RADIO (Desc. Diag.:FRACTURA EPIFISI INFERIOR DE RADIO DERECHA)</t>
  </si>
  <si>
    <t>S09 OTROS TRAUMATISMOS Y LOS NO ESPECIFICADOS DE LA CABEZA (Desc. Diag.:secuelas de TEC severo)</t>
  </si>
  <si>
    <t>S525 FRACTURA DE LA EPIFISIS INFERIOR DEL RADIO (Desc. Diag.:fractura intrarticular radio izq .)</t>
  </si>
  <si>
    <t>S098 OTROS TRAUMATISMOS DE LA CABEZA, ESPECIFICADOS (Desc. Diag.:)</t>
  </si>
  <si>
    <t>Q786 EXOSTOSIS CONGENITA MULTIPLE (Desc. Diag.:EXOSOTOSIS EN LECHO UNGUEAL DE DEDO HALLUX PIE IZQUIERDO)</t>
  </si>
  <si>
    <t>O821 PARTO POR CESAREA DE EMERGENCIA (Desc. Diag.:RUPTURA PREMATURA DE MEMBRANAS)</t>
  </si>
  <si>
    <t>O821 PARTO POR CESAREA DE EMERGENCIA (Desc. Diag.:preeclampsia severa)</t>
  </si>
  <si>
    <t>S098 OTROS TRAUMATISMOS DE LA CABEZA, ESPECIFICADOS (Desc. Diag.:traumatismo de la cabeza.)</t>
  </si>
  <si>
    <t>S525 FRACTURA DE LA EPIFISIS INFERIOR DEL RADIO (Desc. Diag.:fractura radio cubital distal)</t>
  </si>
  <si>
    <t>S099 TRAUMATISMO DE LA CABEZA, NO ESPECIFICADO (Desc. Diag.:FRACTURA DE HUESOS DEL CRÃNEO Y DE LA CARA TRAUMATISMO ENCÃFALO CRÃNEO GRAVE-DISLOCACIÃN ACROMIO CLAVICULAR)</t>
  </si>
  <si>
    <t>S525 FRACTURA DE LA EPIFISIS INFERIOR DEL RADIO (Desc. Diag.:FRACTURA RADIO DISTAL DERECHO)</t>
  </si>
  <si>
    <t>S099 TRAUMATISMO DE LA CABEZA, NO ESPECIFICADO (Desc. Diag.:FRACTURA DE HUESOS DEL CRÃNEO Y DE LA CARA, TRAUMATISMO ENCEFALO CRANEO GRAVE- DISLOCACIÃN ACROMIO CLAVICULAR)</t>
  </si>
  <si>
    <t>Q831 MAMA SUPERNUMERARIA (Desc. Diag.:MAMA SUPERNUMERARIA)</t>
  </si>
  <si>
    <t>S099 TRAUMATISMO DE LA CABEZA, NO ESPECIFICADO (Desc. Diag.:TRAMATISMO CRANEO ENCEFALICO LEVE)</t>
  </si>
  <si>
    <t>S422 FRACTURA DE LA EPIFISIS SUPERIOR DEL HUMERO (Desc. Diag.:FRACTURA DE HUMERO DERECHO)</t>
  </si>
  <si>
    <t>O80 PARTO UNICO ESPONTANEO (Desc. Diag.:PUERPERIO MEDIATO FISIOLOGICO. PARTO EUTOCICO. )</t>
  </si>
  <si>
    <t>S422 FRACTURA DE LA EPIFISIS SUPERIOR DEL HUMERO (Desc. Diag.:FRACTURA DE HUMERO PROXIMAL CON TRATAMIENTO CONSERVADOR)</t>
  </si>
  <si>
    <t>S122 FRACTURA DE OTRAS VERTEBRAS CERVICALES ESPECIFICADAS (Desc. Diag.:p.o. vertebroplastia dorsolumbar )</t>
  </si>
  <si>
    <t>S422 FRACTURA DE LA EPIFISIS SUPERIOR DEL HUMERO (Desc. Diag.:fractura de humero proximal derecho )</t>
  </si>
  <si>
    <t>S122 FRACTURA DE OTRAS VERTEBRAS CERVICALES ESPECIFICADAS (Desc. Diag.:PO: VERTEBROPLASTIA)</t>
  </si>
  <si>
    <t>O820 PARTO POR CESAREA ELECTIVA (Desc. Diag.:BAJA MEDICA POR LACTANCIA)</t>
  </si>
  <si>
    <t>S122 FRACTURA DE OTRAS VERTEBRAS CERVICALES ESPECIFICADAS (Desc. Diag.:vertebroplastia dorso lumbar )</t>
  </si>
  <si>
    <t>S422 FRACTURA DE LA EPIFISIS SUPERIOR DEL HUMERO (Desc. Diag.:FRACTURA DE LA EPIFISIS SUPERIOR DEL HUMERO)</t>
  </si>
  <si>
    <t>S136 ESGUINCES Y TORCEDURAS DE ARTICULACIONES Y LIGAMENTOS DE OTROS SITIOS ESPECIFICADOS Y DE LOS NO ESPECIFICADOS DEL CUELLO (Desc. Diag.:eSG DE TOBILLO IZDO)</t>
  </si>
  <si>
    <t>S422 FRACTURA DE LA EPIFISIS SUPERIOR DEL HUMERO (Desc. Diag.:FRACTURA HUMERO PROXIMAL  DERECHO)</t>
  </si>
  <si>
    <t>S19 OTROS TRAUMATISMOS Y LOS NO ESPECIFICADOS DEL CUELLO (Desc. Diag.:trauma cervical de partes blandas.)</t>
  </si>
  <si>
    <t>S422 FRACTURA DE LA EPIFISIS SUPERIOR DEL HUMERO (Desc. Diag.:FRACTURA HUMERO PROXIMAL DERECHO)</t>
  </si>
  <si>
    <t>O822 PARTO POR CESAREA CON HISTERECTOMIA (Desc. Diag.:CESAREA + HISTERECTOMIA)</t>
  </si>
  <si>
    <t>O829 PARTO POR CESAREA, SIN OTRA ESPECIFICACION (Desc. Diag.:PUERPERIO INMEDIATO)</t>
  </si>
  <si>
    <t>S202 CONTUSION DEL TORAX (Desc. Diag.:+ NEURITIS INTERCOSTAL DE HEMITORAX IZQ. )</t>
  </si>
  <si>
    <t>S422 FRACTURA DE LA EPIFISIS SUPERIOR DEL HUMERO (Desc. Diag.:Fx tercio sup de humerom der )</t>
  </si>
  <si>
    <t>S202 CONTUSION DEL TORAX (Desc. Diag.:CONTUSION TIORACICA DERECHA, NEURALGIA)</t>
  </si>
  <si>
    <t>S422 FRACTURA DE LA EPIFISIS SUPERIOR DEL HUMERO (Desc. Diag.:LUXACION Y FRACTURA TROQUITER HOMBRO DERECHO INMOVILIZADO 	)</t>
  </si>
  <si>
    <t>S202 CONTUSION DEL TORAX (Desc. Diag.:Contusion toracica izquierda, Neuralgia. Hematoma cresta iliaca izquierda)</t>
  </si>
  <si>
    <t>S422 FRACTURA DE LA EPIFISIS SUPERIOR DEL HUMERO (Desc. Diag.:LUXOFRACTURA HUMERO PROXIMAL DERECHO)</t>
  </si>
  <si>
    <t>S202 CONTUSION DEL TORAX (Desc. Diag.:CONTUSION TORACICA)</t>
  </si>
  <si>
    <t>O820 PARTO POR CESAREA ELECTIVA (Desc. Diag.:Puerperio quirurgico Cesarea electiva por polihidramnios)</t>
  </si>
  <si>
    <t>S202 CONTUSION DEL TORAX (Desc. Diag.:fx costal)</t>
  </si>
  <si>
    <t>S423 FRACTURA DE LA DIAFISIS DEL HUMERO (Desc. Diag.:fractra d e  humero)</t>
  </si>
  <si>
    <t>S202 CONTUSION DEL TORAX (Desc. Diag.:POLICONTUSO  (VICTIMA DE ASALTO)  
)</t>
  </si>
  <si>
    <t>S423 FRACTURA DE LA DIAFISIS DEL HUMERO (Desc. Diag.:FRACTURA CONMINUTA DIAFISIS HUMERO IZQUIERDO OPERADO 	)</t>
  </si>
  <si>
    <t>S202 CONTUSION DEL TORAX (Desc. Diag.:policontuso)</t>
  </si>
  <si>
    <t>S423 FRACTURA DE LA DIAFISIS DEL HUMERO (Desc. Diag.:fractura d e   mum,ero)</t>
  </si>
  <si>
    <t>S22 FRACTURA DE LAS COSTILLAS, DEL ESTERNON Y DE LA COLUMNA TORACICA [DORSAL] (Desc. Diag.:)</t>
  </si>
  <si>
    <t>S423 FRACTURA DE LA DIAFISIS DEL HUMERO (Desc. Diag.:FRACTURA DE CONMINUTA DIAFISIS HUMERO IZQUIERDO OPERADO)</t>
  </si>
  <si>
    <t>S22 FRACTURA DE LAS COSTILLAS, DEL ESTERNON Y DE LA COLUMNA TORACICA [DORSAL] (Desc. Diag.:fractura 7mo y 8vo arco costal derecho)</t>
  </si>
  <si>
    <t>S423 FRACTURA DE LA DIAFISIS DEL HUMERO (Desc. Diag.:FRACTURA DE HUMERO Y RADIO DISTAL)</t>
  </si>
  <si>
    <t>S22 FRACTURA DE LAS COSTILLAS, DEL ESTERNON Y DE LA COLUMNA TORACICA [DORSAL] (Desc. Diag.:fractura de 7mo y 8vo arco costal derecho)</t>
  </si>
  <si>
    <t>S423 FRACTURA DE LA DIAFISIS DEL HUMERO (Desc. Diag.:FRACTURA DIAFISARIA DE HUMERO DERECHO)</t>
  </si>
  <si>
    <t>S220 FRACTURA DE VERTEBRA TORACICA (Desc. Diag.:ESTADO POST CIFOPLASTIA)</t>
  </si>
  <si>
    <t>O829 PARTO POR CESAREA, SIN OTRA ESPECIFICACION (Desc. Diag.:PUERPERIO QUIRÚRGICO INMEDIATO )</t>
  </si>
  <si>
    <t>S222 FRACTURA DEL ESTERNON (Desc. Diag.:)</t>
  </si>
  <si>
    <t>S423 FRACTURA DE LA DIAFISIS DEL HUMERO (Desc. Diag.:FRACTURA DIFISIARIA DE HUMERO DERECHO)</t>
  </si>
  <si>
    <t>O82 PARTO UNICO POR CESAREA (Desc. Diag.:BAJA POSNATAL- PUERPERIO QUIRURGICO)</t>
  </si>
  <si>
    <t>S423 FRACTURA DE LA DIAFISIS DEL HUMERO (Desc. Diag.:fratura d e  humero d e recho)</t>
  </si>
  <si>
    <t>S223 FRACTURA DE COSTILLA (Desc. Diag.:7MO ARCO)</t>
  </si>
  <si>
    <t>S423 FRACTURA DE LA DIAFISIS DEL HUMERO (Desc. Diag.:Fx de humero der)</t>
  </si>
  <si>
    <t>S223 FRACTURA DE COSTILLA (Desc. Diag.:contilla flotantes 11 - y 12 )</t>
  </si>
  <si>
    <t>S423 FRACTURA DE LA DIAFISIS DEL HUMERO (Desc. Diag.:Fx de humero izdo)</t>
  </si>
  <si>
    <t>S223 FRACTURA DE COSTILLA (Desc. Diag.:FRACTURA 5° Y 6° ARCO COSTAL IZQUIERDO )</t>
  </si>
  <si>
    <t>S423 FRACTURA DE LA DIAFISIS DEL HUMERO (Desc. Diag.:P.O FRACTURA DE DIAFISIS DE HUMERO IZQUIERDO)</t>
  </si>
  <si>
    <t>S223 FRACTURA DE COSTILLA (Desc. Diag.:Fractura 8vo arco costal derecho)</t>
  </si>
  <si>
    <t>S423 FRACTURA DE LA DIAFISIS DEL HUMERO (Desc. Diag.:P.O. de fractura de diafisis de humero derecho )</t>
  </si>
  <si>
    <t>S223 FRACTURA DE COSTILLA (Desc. Diag.:FRACTURA COSTAL )</t>
  </si>
  <si>
    <t>S423 FRACTURA DE LA DIAFISIS DEL HUMERO (Desc. Diag.:P.O. RETIRO DE CLAVO ENDOMEDULAR DE HUMERO )</t>
  </si>
  <si>
    <t>O82 PARTO UNICO POR CESAREA (Desc. Diag.:BAJA POSNATAL)</t>
  </si>
  <si>
    <t>O82 PARTO UNICO POR CESAREA (Desc. Diag.:embarazo de 34 semanas,trabajo de parto pretermino, cesarea previa,hipertension transitoria del embarazo.)</t>
  </si>
  <si>
    <t>S223 FRACTURA DE COSTILLA (Desc. Diag.:fractura de 7ma costilla derecha )</t>
  </si>
  <si>
    <t>S423 FRACTURA DE LA DIAFISIS DEL HUMERO (Desc. Diag.:port oprtasdo)</t>
  </si>
  <si>
    <t>S223 FRACTURA DE COSTILLA (Desc. Diag.:fractura de costilla)</t>
  </si>
  <si>
    <t>O820 PARTO POR CESAREA ELECTIVA (Desc. Diag.:PUERPERIO QUIRURGICO)</t>
  </si>
  <si>
    <t>S223 FRACTURA DE COSTILLA (Desc. Diag.:fractura parcial de la 9na costilla (fisura))</t>
  </si>
  <si>
    <t>S423 FRACTURA DE LA DIAFISIS DEL HUMERO (Desc. Diag.:posoperado de fractura húmero izquierdo )</t>
  </si>
  <si>
    <t>S223 FRACTURA DE COSTILLA (Desc. Diag.:fractura T11 costilla 6 7 parrilla derecha])</t>
  </si>
  <si>
    <t>O82 PARTO UNICO POR CESAREA (Desc. Diag.:CESAREA TIPO KERR )</t>
  </si>
  <si>
    <t>S223 FRACTURA DE COSTILLA (Desc. Diag.:fractura T11 costillaa 6 7 )</t>
  </si>
  <si>
    <t>S424 FRACTURA DE LA EPIFISIS INFERIOR DEL HUMERO (Desc. Diag.:CONCLUIDA  LA  BAJA  RETORNA   A   SU ACTIVIDAD LABORAL  MIENTRAS  REALZIA  LA  FISIOTERAPIA.)</t>
  </si>
  <si>
    <t>S223 FRACTURA DE COSTILLA (Desc. Diag.:fractura T11 costillaa 6 7)</t>
  </si>
  <si>
    <t>S424 FRACTURA DE LA EPIFISIS INFERIOR DEL HUMERO (Desc. Diag.:fractura d e   codo)</t>
  </si>
  <si>
    <t>S223 FRACTURA DE COSTILLA (Desc. Diag.:Fx costal der )</t>
  </si>
  <si>
    <t>S424 FRACTURA DE LA EPIFISIS INFERIOR DEL HUMERO (Desc. Diag.:FRACTURA DE CODO  Y MUÃECA DERECHO)</t>
  </si>
  <si>
    <t>S223 FRACTURA DE COSTILLA (Desc. Diag.:Fx costal izda)</t>
  </si>
  <si>
    <t>S424 FRACTURA DE LA EPIFISIS INFERIOR DEL HUMERO (Desc. Diag.:fractura de humero distal)</t>
  </si>
  <si>
    <t>S223 FRACTURA DE COSTILLA (Desc. Diag.:fx de costilla der  10 arco aprox)</t>
  </si>
  <si>
    <t>S424 FRACTURA DE LA EPIFISIS INFERIOR DEL HUMERO (Desc. Diag.:fractura de humero y radio distal derechos)</t>
  </si>
  <si>
    <t>S223 FRACTURA DE COSTILLA (Desc. Diag.:TRAUMA COSTAL)</t>
  </si>
  <si>
    <t>S424 FRACTURA DE LA EPIFISIS INFERIOR DEL HUMERO (Desc. Diag.:FRACTURA HUMERO Y RADIO DISTAL DERECHO)</t>
  </si>
  <si>
    <t>O82 PARTO UNICO POR CESAREA (Desc. Diag.:cesÃ¡rea por emergencia)</t>
  </si>
  <si>
    <t>S424 FRACTURA DE LA EPIFISIS INFERIOR DEL HUMERO (Desc. Diag.:POLITRAUMATIZADO, FRACTURA SUPRAINTERCONDILEA HUMERO DERECHO HERIDA EN DEDOS, VOLET COSTAL)</t>
  </si>
  <si>
    <t>S224 FRACTURAS MULTIPLES DE COSTILLAS (Desc. Diag.:FRACTURAS MULTIPLES DE COSTILLAS)</t>
  </si>
  <si>
    <t>O82 PARTO UNICO POR CESAREA (Desc. Diag.:CESAREA TIPO KERR + SALPINGOCLASIA BILATERAL)</t>
  </si>
  <si>
    <t>O82 PARTO UNICO POR CESAREA (Desc. Diag.:PUERPERIO QUIRURGICO INMEDIATO, DPPNI INICIAL )</t>
  </si>
  <si>
    <t>O829 PARTO POR CESAREA, SIN OTRA ESPECIFICACION (Desc. Diag.:PUERPERIO QURURGICO MEDIATO)</t>
  </si>
  <si>
    <t>S228 FRACTURA DE OTRAS PARTES DEL TORAX OSEO (Desc. Diag.:fracturas costales 2,3,4 izquierda)</t>
  </si>
  <si>
    <t>S430 LUXACION DE LA ARTICULACION DEL HOMBRO (Desc. Diag.:Lux de hombro der )</t>
  </si>
  <si>
    <t>S228 FRACTURA DE OTRAS PARTES DEL TORAX OSEO (Desc. Diag.:TRAUMA CERRADO DE TORAX)</t>
  </si>
  <si>
    <t>S430 LUXACION DE LA ARTICULACION DEL HOMBRO (Desc. Diag.:lux de hombro izdo)</t>
  </si>
  <si>
    <t>O82 PARTO UNICO POR CESAREA (Desc. Diag.:PUERPERIO QUIRÚRGICO MEDIATO + ANTICONCEPCION QUIRÚRGICA VOLUNTARIA )</t>
  </si>
  <si>
    <t>S430 LUXACION DE LA ARTICULACION DEL HOMBRO (Desc. Diag.:Lux de hombro, )</t>
  </si>
  <si>
    <t>S229 FRACTURA DEL TORAX OSEO, PARTE NO ESPECIFICADA (Desc. Diag.:FX DE  ESCAPULA)</t>
  </si>
  <si>
    <t>S430 LUXACION DE LA ARTICULACION DEL HOMBRO (Desc. Diag.:luxaciÃ³n glenohumeral derecha)</t>
  </si>
  <si>
    <t>O822 PARTO POR CESAREA CON HISTERECTOMIA (Desc. Diag.:CESAREA)</t>
  </si>
  <si>
    <t>S430 LUXACION DE LA ARTICULACION DEL HOMBRO (Desc. Diag.:LUXACION DE HOMBRO DERECHO)</t>
  </si>
  <si>
    <t>S270 NEUMOTORAX TRAUMATICO (Desc. Diag.:)</t>
  </si>
  <si>
    <t>O839 PARTO UNICO ASISTIDO, SIN OTRA ESPECIFICACION (Desc. Diag.:PARTO NORMAL )</t>
  </si>
  <si>
    <t>S28 TRAUMATISMO POR APLASTAMIENTO DEL TORAX Y AMPUTACION TRAUMATICA DE PARTE DEL TORAX (Desc. Diag.:TRAUMA TORACICO ABDOMINAL CERRADO )</t>
  </si>
  <si>
    <t>O821 PARTO POR CESAREA DE EMERGENCIA (Desc. Diag.:baja post natal por parto quirurgico externo por emergencia )</t>
  </si>
  <si>
    <t>S280 APLASTAMIENTO DEL TORAX (Desc. Diag.:)</t>
  </si>
  <si>
    <t>S431 LUXACION DE LA ARTICULACION ACROMIOCLAVICULAR (Desc. Diag.:acromio clavicular derecho )</t>
  </si>
  <si>
    <t>S29 OTROS TRAUMATISMOS Y LOS NO ESPECIFICADOS DEL TORAX (Desc. Diag.:NEURITIS INTERCOSTAL POST TRAUMATICA. 
BAJA MEDICA POR LA ESPECIALIDAD DE TRAUMATOLOGIA, BAJO INFORME MEDICO. RIESGO LABORAL: ENFERMEDAD COMÚN.  )</t>
  </si>
  <si>
    <t>S431 LUXACION DE LA ARTICULACION ACROMIOCLAVICULAR (Desc. Diag.:contusion hombroizq )</t>
  </si>
  <si>
    <t>S297 TRAUMATISMOS MULTIPLES DEL TORAX (Desc. Diag.:trauma de torax 
descartar trauma de abdomen)</t>
  </si>
  <si>
    <t>S431 LUXACION DE LA ARTICULACION ACROMIOCLAVICULAR (Desc. Diag.:GRADO 3)</t>
  </si>
  <si>
    <t>O82 PARTO UNICO POR CESAREA (Desc. Diag.:PARTO UNICOPOR CESAREA)</t>
  </si>
  <si>
    <t>S431 LUXACION DE LA ARTICULACION ACROMIOCLAVICULAR (Desc. Diag.:INTOLERANCIA A METERIAL DE OSTEOSINTESIS)</t>
  </si>
  <si>
    <t>S298 OTROS TRAUMATISMOS DEL TORAX, ESPECIFICADOS (Desc. Diag.:trauma toraco abdominal cerrado con lesion de higado )</t>
  </si>
  <si>
    <t>S431 LUXACION DE LA ARTICULACION ACROMIOCLAVICULAR (Desc. Diag.:IZQUIERDA)</t>
  </si>
  <si>
    <t>S298 OTROS TRAUMATISMOS DEL TORAX, ESPECIFICADOS (Desc. Diag.:trauma toraco abdominal cerrado con lesion de higado)</t>
  </si>
  <si>
    <t>S431 LUXACION DE LA ARTICULACION ACROMIOCLAVICULAR (Desc. Diag.:luxaciÃ³n acromioclavicular gradop II)</t>
  </si>
  <si>
    <t>S299 TRAUMATISMO DEL TORAX, NO ESPECIFICADO (Desc. Diag.:)</t>
  </si>
  <si>
    <t>S431 LUXACION DE LA ARTICULACION ACROMIOCLAVICULAR (Desc. Diag.:LUXACION ACROMIOCLAVICULAR  HOMBRO IZQUIERDO G1)</t>
  </si>
  <si>
    <t>O828 OTROS PARTOS UNICOS POR CESAREA (Desc. Diag.:Diferimiento en cumplimiento a la ley 1516)</t>
  </si>
  <si>
    <t>S431 LUXACION DE LA ARTICULACION ACROMIOCLAVICULAR (Desc. Diag.:LUXACION ACROMIOCLAVICULAR IZQUIERDA)</t>
  </si>
  <si>
    <t>S300 CONTUSION DE LA REGION LUMBOSACRA Y DE LA PELVIS (Desc. Diag.:CONTUSION COLUMNA LUMBAR)</t>
  </si>
  <si>
    <t>S431 LUXACION DE LA ARTICULACION ACROMIOCLAVICULAR (Desc. Diag.:luxacion acromioclavicular izquierdo)</t>
  </si>
  <si>
    <t>O828 OTROS PARTOS UNICOS POR CESAREA (Desc. Diag.:puerperio quirurgico mediato por oligohidramnios  severo  - cesarea previa- prÃ³dromos de trabajo de parto y circular de cordÃ³n en cuello )</t>
  </si>
  <si>
    <t>S431 LUXACION DE LA ARTICULACION ACROMIOCLAVICULAR (Desc. Diag.:LUXACION DE LA ARTICULACION ACROMIOCLAVICULAR )</t>
  </si>
  <si>
    <t>S300 CONTUSION DE LA REGION LUMBOSACRA Y DE LA PELVIS (Desc. Diag.:contusión lumbar)</t>
  </si>
  <si>
    <t>S431 LUXACION DE LA ARTICULACION ACROMIOCLAVICULAR (Desc. Diag.:P.O LUXACION ACROMIOCLAVICULAR IZQUIERDA)</t>
  </si>
  <si>
    <t>S300 CONTUSION DE LA REGION LUMBOSACRA Y DE LA PELVIS (Desc. Diag.:HEMATOMA EN GLUTEO DERECHO)</t>
  </si>
  <si>
    <t>S431 LUXACION DE LA ARTICULACION ACROMIOCLAVICULAR (Desc. Diag.:post  quirugico d e hombro)</t>
  </si>
  <si>
    <t>O82 PARTO UNICO POR CESAREA (Desc. Diag.:PUERPERIO QUIRÚRGICO MEDIATO)</t>
  </si>
  <si>
    <t>S431 LUXACION DE LA ARTICULACION ACROMIOCLAVICULAR (Desc. Diag.:post operatorio de luxacion acromioclacicular)</t>
  </si>
  <si>
    <t>S311 HERIDA DE LA PARED ABDOMINAL (Desc. Diag.:Herida Operatoria Infectada)</t>
  </si>
  <si>
    <t>S431 LUXACION DE LA ARTICULACION ACROMIOCLAVICULAR (Desc. Diag.:Reduccion quirurgica.)</t>
  </si>
  <si>
    <t>S32 FRACTURA DE LA COLUMNA LUMBAR Y DE LA PELVIS (Desc. Diag.:fractura apofisis transversa  columna lumbar)</t>
  </si>
  <si>
    <t>S431 LUXACION DE LA ARTICULACION ACROMIOCLAVICULAR (Desc. Diag.:SUBLUXACION ACROMIOCLAVICULAR DERECHA.)</t>
  </si>
  <si>
    <t>S32 FRACTURA DE LA COLUMNA LUMBAR Y DE LA PELVIS (Desc. Diag.:FRACTURA DE LA COLUMNA LUMBAR Y DE LA PELVIS [luxofractura no reciente del coxis operada])</t>
  </si>
  <si>
    <t>O821 PARTO POR CESAREA DE EMERGENCIA (Desc. Diag.:cesarea de emergecnia)</t>
  </si>
  <si>
    <t>O82 PARTO UNICO POR CESAREA (Desc. Diag.:puerperio quirúrgico mediato, parto único por cesarea.)</t>
  </si>
  <si>
    <t>S435 ESGUINCES Y TORCEDURAS DE LA ARTICULACION ACROMIOCLAVICULAR (Desc. Diag.:ESGUINCE ACROMIOCLAVICULAR GRADO II IZQUIERDO)</t>
  </si>
  <si>
    <t>S320 FRACTURA DE VERTEBRA LUMBAR (Desc. Diag.:FRACTURA DE VERTEBRA LUMBAR)</t>
  </si>
  <si>
    <t>S435 ESGUINCES Y TORCEDURAS DE LA ARTICULACION ACROMIOCLAVICULAR (Desc. Diag.:LUXACION ACROMIOCLAVICULAR IZQUIERDA)</t>
  </si>
  <si>
    <t>S320 FRACTURA DE VERTEBRA LUMBAR (Desc. Diag.:FRACTURA POR APLASTAMIENTO DE VERTEBRA LUMBAR 2 )</t>
  </si>
  <si>
    <t>S435 ESGUINCES Y TORCEDURAS DE LA ARTICULACION ACROMIOCLAVICULAR (Desc. Diag.:P.O. LUXACION ARTICULACION ACROMIOCLAVICULAR)</t>
  </si>
  <si>
    <t>S320 FRACTURA DE VERTEBRA LUMBAR (Desc. Diag.:fractura vertebral lumbar post operado de laminectomia descompresiva mas artrodesis lumbar)</t>
  </si>
  <si>
    <t>O821 PARTO POR CESAREA DE EMERGENCIA (Desc. Diag.:cesárea de emergencia por cesárea iterativa )</t>
  </si>
  <si>
    <t>S320 FRACTURA DE VERTEBRA LUMBAR (Desc. Diag.:RADICULOPATIA LUMBAR, HERNIA DE DISCO L4-L5, FRACTURA DE CUERPO VERTEBRAL DE L4)</t>
  </si>
  <si>
    <t>S460 TRAUMATISMO DEL TENDON DEL MANGUITO ROTATORIO DEL HOMBRO (Desc. Diag.:cervicobraquialgi)</t>
  </si>
  <si>
    <t>S320 FRACTURA DE VERTEBRA LUMBAR (Desc. Diag.:TRAUMA RAQUÍDEO, FRACTURA DE APÓFISIS TRANSVERSA LUMBARES L2,L3,L4)</t>
  </si>
  <si>
    <t>S460 TRAUMATISMO DEL TENDON DEL MANGUITO ROTATORIO DEL HOMBRO (Desc. Diag.:contarctura trapecio. Tu en estudio)</t>
  </si>
  <si>
    <t>O82 PARTO UNICO POR CESAREA (Desc. Diag.:PUERPERIO QUIRURGUICO INMEDIATO )</t>
  </si>
  <si>
    <t>S460 TRAUMATISMO DEL TENDON DEL MANGUITO ROTATORIO DEL HOMBRO (Desc. Diag.:contractura severa trapecio derecho.)</t>
  </si>
  <si>
    <t>S322 FRACTURA DEL COCCIX (Desc. Diag.:FRACTURA DEL COCCIS)</t>
  </si>
  <si>
    <t>S460 TRAUMATISMO DEL TENDON DEL MANGUITO ROTATORIO DEL HOMBRO (Desc. Diag.:dercho)</t>
  </si>
  <si>
    <t>O82 PARTO UNICO POR CESAREA (Desc. Diag.:PREECLAMPSIA)</t>
  </si>
  <si>
    <t>P232 NEUMONIA CONGENITA DEBIDA A ESTAFILOCOCOS (Desc. Diag.:NEUMONIA INTRAHOSPITALARIA, INSUFICIENCIA RESPIRATORIA, DISPROTEINEMIA)</t>
  </si>
  <si>
    <t>S322 FRACTURA DEL COCCIX (Desc. Diag.:LUXOFRACTURA DE COXIS  OPERADA)</t>
  </si>
  <si>
    <t>O821 PARTO POR CESAREA DE EMERGENCIA (Desc. Diag.:CESAREA DE EMERGENCIA PR DESPRENDIMIENTO PREMATURO DE PLACENTA NORMOINSERTA)</t>
  </si>
  <si>
    <t>S322 FRACTURA DEL COCCIX (Desc. Diag.:LUXOFRACTURA DE COXIS )</t>
  </si>
  <si>
    <t>S460 TRAUMATISMO DEL TENDON DEL MANGUITO ROTATORIO DEL HOMBRO (Desc. Diag.:DESGARRO MANGUITO ROTADOR HOMBRO DERECHO)</t>
  </si>
  <si>
    <t>S322 FRACTURA DEL COCCIX (Desc. Diag.:LUXOFRACTURA DEL COXIS)</t>
  </si>
  <si>
    <t>S460 TRAUMATISMO DEL TENDON DEL MANGUITO ROTATORIO DEL HOMBRO (Desc. Diag.:DESGARRO MANGUITO ROTADOR HOMBRO IZQUIERDO )</t>
  </si>
  <si>
    <t>S324 FRACTURA DEL ACETABULO (Desc. Diag.:)</t>
  </si>
  <si>
    <t>S460 TRAUMATISMO DEL TENDON DEL MANGUITO ROTATORIO DEL HOMBRO (Desc. Diag.:DESGARRO MANGUITO ROTADOR HOMBRO IZQUIERDO OPERADA)</t>
  </si>
  <si>
    <t>S325 FRACTURA DEL PUBIS (Desc. Diag.:fractura de radio e isquipubiana der.)</t>
  </si>
  <si>
    <t>S460 TRAUMATISMO DEL TENDON DEL MANGUITO ROTATORIO DEL HOMBRO (Desc. Diag.:desgarrro supraesp)</t>
  </si>
  <si>
    <t>S325 FRACTURA DEL PUBIS (Desc. Diag.:fractura rama isquiopbiana , fractura cabeza radio derechos)</t>
  </si>
  <si>
    <t>S460 TRAUMATISMO DEL TENDON DEL MANGUITO ROTATORIO DEL HOMBRO (Desc. Diag.:izq tnosinovitis flexores dedos mano)</t>
  </si>
  <si>
    <t>S328 FRACTURA DE OTRAS PARTES Y DE LAS NO ESPECIFICADAS DE LA COLUMNA LUMBAR Y DE LA PELVIS (Desc. Diag.:fractura rama ileopubica izquierda)</t>
  </si>
  <si>
    <t>S460 TRAUMATISMO DEL TENDON DEL MANGUITO ROTATORIO DEL HOMBRO (Desc. Diag.:post op.
Rigidez hombro y atrofia muscular)</t>
  </si>
  <si>
    <t>O82 PARTO UNICO POR CESAREA (Desc. Diag.:PUERPERIO QUIRURICO INMEDIATO)</t>
  </si>
  <si>
    <t>S460 TRAUMATISMO DEL TENDON DEL MANGUITO ROTATORIO DEL HOMBRO (Desc. Diag.:ROTURA DEL TENDON SUPRAESPINOSO, LESION DEL TENDON CABEZA LARGA BICEPS BRAQUIAL, SINOVITIS HOMBRO DERECHA)</t>
  </si>
  <si>
    <t>S335 ESGUINCES Y TORCEDURAS DE LA COLUMNA LUMBAR (Desc. Diag.:MATERIAL DE OSTEOSINTESIS EN COLUMNA LUMBOSACRA )</t>
  </si>
  <si>
    <t>S460 TRAUMATISMO DEL TENDON DEL MANGUITO ROTATORIO DEL HOMBRO (Desc. Diag.:trUPTURA COMPLETA SUPRAESPINOSO.u en estudio  contractura muscular trapecio
cefalea)</t>
  </si>
  <si>
    <t>S335 ESGUINCES Y TORCEDURAS DE LA COLUMNA LUMBAR (Desc. Diag.:Trauma raquideo)</t>
  </si>
  <si>
    <t>S462 TRAUMATISMO DEL TENDON Y MUSCULO DE OTRAS PARTES DEL BICEPS (Desc. Diag.:RUPTURA DEL BICEPS PROXIMAL A NIVEL DE LA UNION MUSCULO TENDINOSA )</t>
  </si>
  <si>
    <t>S335 ESGUINCES Y TORCEDURAS DE LA COLUMNA LUMBAR (Desc. Diag.:TRAUMA RAQUIMEDULAR DORSO LUMBAR )</t>
  </si>
  <si>
    <t>S462 TRAUMATISMO DEL TENDON Y MUSCULO DE OTRAS PARTES DEL BICEPS (Desc. Diag.:RUPTURA DEL BICEPS PROXIMAL A NIVEL DE LA UNION MUSCULO TENDINOSA)</t>
  </si>
  <si>
    <t>S337 ESGUINCES Y TORCEDURAS DE OTRAS PARTES Y DE LAS NO ESPECIFICADAS DE LA COLUMNA LUMBAR Y DE LA PELVIS (Desc. Diag.:fractura rama izquierda iliopubica)</t>
  </si>
  <si>
    <t>S462 TRAUMATISMO DEL TENDON Y MUSCULO DE OTRAS PARTES DEL BICEPS (Desc. Diag.:RUPTURA DEL TENDON DEL BICEPS BRAQUIAL)</t>
  </si>
  <si>
    <t>S342 TRAUMATISMO DE RAIZ NERVIOSA DE LA COLUMNA LUMBAR Y SACRA (Desc. Diag.:TRAUMATISMO LUMBAR)</t>
  </si>
  <si>
    <t>S48 AMPUTACION TRAUMATICA DEL HOMBRO Y DEL BRAZO (Desc. Diag.:AMPUTACION  TRAUMATICA TRANSHUMERAL IZQUIERDA )</t>
  </si>
  <si>
    <t>S368 TRAUMATISMO DE OTROS ORGANOS INTRAABDOMINALES (Desc. Diag.:trauma abdominal cerrado con lesiÃ³n de hÃ­gado )</t>
  </si>
  <si>
    <t>S48 AMPUTACION TRAUMATICA DEL HOMBRO Y DEL BRAZO (Desc. Diag.:AMPUTACION TRASHUMERAL IZQUIERDA)</t>
  </si>
  <si>
    <t>S368 TRAUMATISMO DE OTROS ORGANOS INTRAABDOMINALES (Desc. Diag.:trauma abdominal cerrado con lesion de higado )</t>
  </si>
  <si>
    <t>S48 AMPUTACION TRAUMATICA DEL HOMBRO Y DEL BRAZO (Desc. Diag.:AMPUTACION TRAUMATICA TRANSHUMERAL IZQUIERDA)</t>
  </si>
  <si>
    <t>S368 TRAUMATISMO DE OTROS ORGANOS INTRAABDOMINALES (Desc. Diag.:trauma abdominal con lesiÃ³n de hÃ­gado 4to grado  )</t>
  </si>
  <si>
    <t>Q430 DIVERTICULO DE MECKEL (Desc. Diag.:control post operatorio )</t>
  </si>
  <si>
    <t>S40 TRAUMATISMO SUPERFICIAL DEL HOMBRO Y DEL BRAZO (Desc. Diag.:policontuso)</t>
  </si>
  <si>
    <t>S481 AMPUTACION TRAUMATICA A NIVEL ENTRE EL HOMBRO Y EL CODO (Desc. Diag.:AMPUTACIÓN TRAUMÁTICA SUPRACONDÍLEA IZQUIERDA)</t>
  </si>
  <si>
    <t>S40 TRAUMATISMO SUPERFICIAL DEL HOMBRO Y DEL BRAZO (Desc. Diag.:traumatismo de hombro)</t>
  </si>
  <si>
    <t>S481 AMPUTACION TRAUMATICA A NIVEL ENTRE EL HOMBRO Y EL CODO (Desc. Diag.:AMPUTACION TRAUMATICA TRANSHUMERAL IZQUIERDA)</t>
  </si>
  <si>
    <t>S525 FRACTURA DE LA EPIFISIS INFERIOR DEL RADIO (Desc. Diag.:FX INTRAARTICULAR RADIO DISTAL IZQUIERDO NO DESPLAZADA )</t>
  </si>
  <si>
    <t>Q446 ENFERMEDAD QUISTICA DEL HIGADO (Desc. Diag.:QUISTE HIDATIDICO HEPATICO OMS CE 2L , COLELITIASIS TRATADA POR COLECISTECTOMIA Y PERIQUISTECTOMIA + PAIR	)</t>
  </si>
  <si>
    <t>S525 FRACTURA DE LA EPIFISIS INFERIOR DEL RADIO (Desc. Diag.:FX INTRAARTICULAR RADIO DISTAL IZQUIERDO NO DESPLAZADA EN TX ORTOPEDICO)</t>
  </si>
  <si>
    <t>S498 OTROS TRAUMATISMOS ESPECIFICADOS DEL HOMBRO Y DEL BRAZO (Desc. Diag.:)</t>
  </si>
  <si>
    <t>S525 FRACTURA DE LA EPIFISIS INFERIOR DEL RADIO (Desc. Diag.:Fzx epifisis inferioor del radio izdo)</t>
  </si>
  <si>
    <t>S50 TRAUMATISMO SUPERFICIAL DEL ANTEBRAZO Y DEL CODO (Desc. Diag.:Policontuso )</t>
  </si>
  <si>
    <t>O829 PARTO POR CESAREA, SIN OTRA ESPECIFICACION (Desc. Diag.:CESAREA )</t>
  </si>
  <si>
    <t>S500 CONTUSION DEL CODO (Desc. Diag.:POLICONTUSO, ESGUINCE CERVICAL, CONTUSIÃN CODO Y PIE DERECHO)</t>
  </si>
  <si>
    <t>S525 FRACTURA DE LA EPIFISIS INFERIOR DEL RADIO (Desc. Diag.:P.O FRCTURA DE RADIO DISTAL DERECHA)</t>
  </si>
  <si>
    <t>S501 CONTUSION DE OTRAS PARTES DEL ANTEBRAZO Y DE LAS NO ESPECIFICADAS (Desc. Diag.:CONTUSIÓN EN ANTEBRAZO IZQUIERDO (NO DOMINANTE))</t>
  </si>
  <si>
    <t>S525 FRACTURA DE LA EPIFISIS INFERIOR DEL RADIO (Desc. Diag.:P.O. de fratura multifragmentaria de radio distal derecho )</t>
  </si>
  <si>
    <t>S51 HERIDA DEL ANTEBRAZO Y DEL CODO (Desc. Diag.:1.- herida cortante profundo codo izquierdo )</t>
  </si>
  <si>
    <t>S400 CONTUSION DEL HOMBRO Y DEL BRAZO (Desc. Diag.:Contusión hombro derecho)</t>
  </si>
  <si>
    <t>S518 HERIDA DE OTRAS PARTES DEL ANTEBRAZO (Desc. Diag.:herida  en antbrazo)</t>
  </si>
  <si>
    <t>S400 CONTUSION DEL HOMBRO Y DEL BRAZO (Desc. Diag.:Hombro derecho)</t>
  </si>
  <si>
    <t>S518 HERIDA DE OTRAS PARTES DEL ANTEBRAZO (Desc. Diag.:Heridas en antebrazo izq  .)</t>
  </si>
  <si>
    <t>S400 CONTUSION DEL HOMBRO Y DEL BRAZO (Desc. Diag.:lesion osteomuscular de brazo derecho secundario a friccion por una cuerda accidente laboral)</t>
  </si>
  <si>
    <t>Q446 ENFERMEDAD QUISTICA DEL HIGADO (Desc. Diag.:QUISTE HIDATIDICO HEPATICO OMS CE 2L , COLELITIASIS TRATADA POR COLECISTECTOMIA Y PERIQUISTECTOMIA + PAIR)</t>
  </si>
  <si>
    <t>S400 CONTUSION DEL HOMBRO Y DEL BRAZO (Desc. Diag.:Policontusa)</t>
  </si>
  <si>
    <t>S52 FRACTURA DEL ANTEBRAZO (Desc. Diag.:Fx de antebrazo izdo
Fisura del olecranon izdo )</t>
  </si>
  <si>
    <t>S400 CONTUSION DEL HOMBRO Y DEL BRAZO (Desc. Diag.:POLICONTUSO )</t>
  </si>
  <si>
    <t>S520 FRACTURA DE LA EPIFISIS SUPERIOR DEL CUBITO (Desc. Diag.:)</t>
  </si>
  <si>
    <t>S400 CONTUSION DEL HOMBRO Y DEL BRAZO (Desc. Diag.:policontuso)</t>
  </si>
  <si>
    <t>S520 FRACTURA DE LA EPIFISIS SUPERIOR DEL CUBITO (Desc. Diag.:fractura d e   cubito)</t>
  </si>
  <si>
    <t>S400 CONTUSION DEL HOMBRO Y DEL BRAZO (Desc. Diag.:traumatismo de hombro izquierdo)</t>
  </si>
  <si>
    <t>Q446 ENFERMEDAD QUISTICA DEL HIGADO (Desc. Diag.:QUISTE HIDATÍDICO HEPÁTICO)</t>
  </si>
  <si>
    <t>S411 HERIDA DEL BRAZO (Desc. Diag.:HERIDA CORTANTE EN BRAZO IZQUIERDO )</t>
  </si>
  <si>
    <t>S520 FRACTURA DE LA EPIFISIS SUPERIOR DEL CUBITO (Desc. Diag.:fractura de la coronoides)</t>
  </si>
  <si>
    <t>O829 PARTO POR CESAREA, SIN OTRA ESPECIFICACION (Desc. Diag.:CESAREA PROGRAMADA)</t>
  </si>
  <si>
    <t>S520 FRACTURA DE LA EPIFISIS SUPERIOR DEL CUBITO (Desc. Diag.:FRACTURA OLECRANON CODO DERECHO OPERADO 	)</t>
  </si>
  <si>
    <t>S420 FRACTURA DE LA CLAVICULA (Desc. Diag.:a solicitud de medico  tratante  debe    retornar a  sus  funciones laborales  con cambio de actividad  temporal  mientras  realiza  la  fisioterapia.)</t>
  </si>
  <si>
    <t>S521 FRACTURA DE LA EPIFISIS SUPERIOR DEL RADIO (Desc. Diag.: FX CUPULA RADIAL DERECHA )</t>
  </si>
  <si>
    <t>S420 FRACTURA DE LA CLAVICULA (Desc. Diag.:ACCIDENTE DE TRANSITO)</t>
  </si>
  <si>
    <t>S521 FRACTURA DE LA EPIFISIS SUPERIOR DEL RADIO (Desc. Diag.:apofisis coronoides cubito izquierdo)</t>
  </si>
  <si>
    <t>S420 FRACTURA DE LA CLAVICULA (Desc. Diag.:concluida la  baja  puede retornar   a  su actividad laboral  con  cambios  de actividad     livianas    por un tiempo de  4 semanas, para su reintegracion total.)</t>
  </si>
  <si>
    <t>S521 FRACTURA DE LA EPIFISIS SUPERIOR DEL RADIO (Desc. Diag.:fractura apofisis coronoides cubito izquierdo)</t>
  </si>
  <si>
    <t>S420 FRACTURA DE LA CLAVICULA (Desc. Diag.:CONTROL Y BAJA MEDICA)</t>
  </si>
  <si>
    <t>S521 FRACTURA DE LA EPIFISIS SUPERIOR DEL RADIO (Desc. Diag.:fractura cupula radial.
fractura apofisi coronoides cubito)</t>
  </si>
  <si>
    <t>S420 FRACTURA DE LA CLAVICULA (Desc. Diag.:DERECHA)</t>
  </si>
  <si>
    <t>S521 FRACTURA DE LA EPIFISIS SUPERIOR DEL RADIO (Desc. Diag.:FRACTURA DE CUPULA RADIAL )</t>
  </si>
  <si>
    <t>S420 FRACTURA DE LA CLAVICULA (Desc. Diag.:ENFERMEDAD COMUN BAJA POR TRAUMATOLOGIA DR. MARIO VALLE POR EL DIAGNOSTICO FRACTURA DE CLAVICULA IZQUIERDA)</t>
  </si>
  <si>
    <t>S521 FRACTURA DE LA EPIFISIS SUPERIOR DEL RADIO (Desc. Diag.:Fractura de epífisis superior de radio izquierdo )</t>
  </si>
  <si>
    <t>O829 PARTO POR CESAREA, SIN OTRA ESPECIFICACION (Desc. Diag.:CESAREA)</t>
  </si>
  <si>
    <t>S521 FRACTURA DE LA EPIFISIS SUPERIOR DEL RADIO (Desc. Diag.:FRACTURA DE LA EPÃFISIS SUPERIOR DEL RADIO)</t>
  </si>
  <si>
    <t>S420 FRACTURA DE LA CLAVICULA (Desc. Diag.:fractura  de   tobillo  derecho)</t>
  </si>
  <si>
    <t>S522 FRACTURA DE LA DIAFISIS DEL CUBITO (Desc. Diag.:Fisura de olecranon izd)</t>
  </si>
  <si>
    <t>S420 FRACTURA DE LA CLAVICULA (Desc. Diag.:fractura  de  clavicula )</t>
  </si>
  <si>
    <t>S522 FRACTURA DE LA DIAFISIS DEL CUBITO (Desc. Diag.:FRACTURA DE CUBITO IZQUIERDO OPERADA FUERA DE SERVICIO, FRACTURA CUARTO METAC)</t>
  </si>
  <si>
    <t>S420 FRACTURA DE LA CLAVICULA (Desc. Diag.:fractura clavÃ­cula distal izquierda)</t>
  </si>
  <si>
    <t>S522 FRACTURA DE LA DIAFISIS DEL CUBITO (Desc. Diag.:fractura de cubito izquierdo y cuaro metacarpiano izquierdo operados fuera de servicio)</t>
  </si>
  <si>
    <t>S420 FRACTURA DE LA CLAVICULA (Desc. Diag.:fractura clavÃ­cula distal izquierdo)</t>
  </si>
  <si>
    <t>S522 FRACTURA DE LA DIAFISIS DEL CUBITO (Desc. Diag.:FRACTURA DE CUBITO Y CUARTO METACARPIANO IZQUIERDOS OPERADOS FUERA DE SERVICIO)</t>
  </si>
  <si>
    <t>S420 FRACTURA DE LA CLAVICULA (Desc. Diag.:FRACTURA CLAVICULA DISTAL IZQUIERDA TRATADA CON RAFI CON CLAVO Y PLACA)</t>
  </si>
  <si>
    <t>S522 FRACTURA DE LA DIAFISIS DEL CUBITO (Desc. Diag.:FRACTURA MULTIFRAGMENTARIA DE CUBITO IZQUIERDO OPERADA FUERA DE SERVICIO)</t>
  </si>
  <si>
    <t>O829 PARTO POR CESAREA, SIN OTRA ESPECIFICACION (Desc. Diag.:CONTROL POSTNATAL)</t>
  </si>
  <si>
    <t>S523 FRACTURA DE LA DIAFISIS DEL RADIO (Desc. Diag.:fractur a d e antebrazo)</t>
  </si>
  <si>
    <t>S420 FRACTURA DE LA CLAVICULA (Desc. Diag.:FRACTURA DE CLAVÃCULA DERECHA)</t>
  </si>
  <si>
    <t>S523 FRACTURA DE LA DIAFISIS DEL RADIO (Desc. Diag.:fractura d e anmtebrazo ziuqierdo)</t>
  </si>
  <si>
    <t>S420 FRACTURA DE LA CLAVICULA (Desc. Diag.:fractura de clavicula deeha consolidada, retiro de material)</t>
  </si>
  <si>
    <t>S524 FRACTURA DE LA DIAFISIS DEL CUBITO Y DEL RADIO (Desc. Diag.:fractura de muñeca izq.)</t>
  </si>
  <si>
    <t>S420 FRACTURA DE LA CLAVICULA (Desc. Diag.:FRACTURA DE CLAVICULA DERECHA CONSOLIDADA)</t>
  </si>
  <si>
    <t>O821 PARTO POR CESAREA DE EMERGENCIA (Desc. Diag.:PARTO POR CESAREA DE EMERGENCIA POR PERDIDA DE BIENESTAR FETAL Y DCP MATERNO )</t>
  </si>
  <si>
    <t>S420 FRACTURA DE LA CLAVICULA (Desc. Diag.:FRACTURA DE CLAVICULA DERECHA TRATADA POR RAFI)</t>
  </si>
  <si>
    <t>S525 FRACTURA DE LA EPIFISIS INFERIOR DEL RADIO (Desc. Diag.:distrofia simpatica  refleja)</t>
  </si>
  <si>
    <t>S420 FRACTURA DE LA CLAVICULA (Desc. Diag.:Fractura de clavicula distal derecha multifragmentaria)</t>
  </si>
  <si>
    <t>S525 FRACTURA DE LA EPIFISIS INFERIOR DEL RADIO (Desc. Diag.:fractura  metafisiria  distal  de radio )</t>
  </si>
  <si>
    <t>S420 FRACTURA DE LA CLAVICULA (Desc. Diag.:Fractura de clavicula izda)</t>
  </si>
  <si>
    <t>S525 FRACTURA DE LA EPIFISIS INFERIOR DEL RADIO (Desc. Diag.:fractura d e   muñeca)</t>
  </si>
  <si>
    <t>S420 FRACTURA DE LA CLAVICULA (Desc. Diag.:FRACTURA DE CLAVICULA IZQUIERDA POST QUIRURGICO)</t>
  </si>
  <si>
    <t>O821 PARTO POR CESAREA DE EMERGENCIA (Desc. Diag.:PARTO POR CESAREA DE EMERGENCIA POR RCIU )</t>
  </si>
  <si>
    <t>S420 FRACTURA DE LA CLAVICULA (Desc. Diag.:Fractura de clavicula izquierda tratada con RAFI y osteosintesis el 10 de septiembre)</t>
  </si>
  <si>
    <t>S525 FRACTURA DE LA EPIFISIS INFERIOR DEL RADIO (Desc. Diag.:fractura d e  radio distal)</t>
  </si>
  <si>
    <t>S420 FRACTURA DE LA CLAVICULA (Desc. Diag.:FRACTURA DE CLAVICULA IZQUIERDA TRATADA)</t>
  </si>
  <si>
    <t>S525 FRACTURA DE LA EPIFISIS INFERIOR DEL RADIO (Desc. Diag.:fractura d e r adio)</t>
  </si>
  <si>
    <t>S420 FRACTURA DE LA CLAVICULA (Desc. Diag.:FRACTURA DE CLAVICULA IZQUIERDA TRATADO POR REDUCCION ABIERTA Y FIJACION INTERNA)</t>
  </si>
  <si>
    <t>S525 FRACTURA DE LA EPIFISIS INFERIOR DEL RADIO (Desc. Diag.:fractura de   muñeca)</t>
  </si>
  <si>
    <t>S525 FRACTURA DE LA EPIFISIS INFERIOR DEL RADIO (Desc. Diag.:FRACTURA RADIO DISTAL IZQUIERDA MULTIFRAGMENTARIA TRATADA CON RAFI CON PLACA Y TORNILLOS)</t>
  </si>
  <si>
    <t>S525 FRACTURA DE LA EPIFISIS INFERIOR DEL RADIO (Desc. Diag.:FRACTURA DE EPIFISIS DISTAL DE RADIO IZQUIERDO)</t>
  </si>
  <si>
    <t>S525 FRACTURA DE LA EPIFISIS INFERIOR DEL RADIO (Desc. Diag.:FRACTURA RADIO DISTAL IZQUIERDO )</t>
  </si>
  <si>
    <t>Q501 QUISTE EN DESARROLLO DEL OVARIO (Desc. Diag.:QUISTE DE OVARIO DERECHO                                                                                                                    )</t>
  </si>
  <si>
    <t>S525 FRACTURA DE LA EPIFISIS INFERIOR DEL RADIO (Desc. Diag.:FRACTURA RADIO Y CUBITO DISTAL IZQUIERDO)</t>
  </si>
  <si>
    <t>S525 FRACTURA DE LA EPIFISIS INFERIOR DEL RADIO (Desc. Diag.:FRACTURA DE ESTILOIDES RADIAL A DC)</t>
  </si>
  <si>
    <t>S525 FRACTURA DE LA EPIFISIS INFERIOR DEL RADIO (Desc. Diag.:fracturad e muñeca  )</t>
  </si>
  <si>
    <t>S525 FRACTURA DE LA EPIFISIS INFERIOR DEL RADIO (Desc. Diag.:FRACTURA DE LA EPIFISIS INFERIOR DEL RADIO)</t>
  </si>
  <si>
    <t>S525 FRACTURA DE LA EPIFISIS INFERIOR DEL RADIO (Desc. Diag.:fracura d e  radio distal)</t>
  </si>
  <si>
    <t>S525 FRACTURA DE LA EPIFISIS INFERIOR DEL RADIO (Desc. Diag.:FRACTURA DE MUÑECA IZQUIERDA )</t>
  </si>
  <si>
    <t>S525 FRACTURA DE LA EPIFISIS INFERIOR DEL RADIO (Desc. Diag.:fratura radio distal izquierdo)</t>
  </si>
  <si>
    <t>S525 FRACTURA DE LA EPIFISIS INFERIOR DEL RADIO (Desc. Diag.:FRACTURA DE MUÑECA IZQUIERDA POST QUIRURGICA)</t>
  </si>
  <si>
    <t>S525 FRACTURA DE LA EPIFISIS INFERIOR DEL RADIO (Desc. Diag.:frcturad e  muñeca)</t>
  </si>
  <si>
    <t>O82 PARTO UNICO POR CESAREA (Desc. Diag.:CESAREA UNICA)</t>
  </si>
  <si>
    <t>O821 PARTO POR CESAREA DE EMERGENCIA (Desc. Diag.:PUERPERIO MEDIATO )</t>
  </si>
  <si>
    <t>O82 PARTO UNICO POR CESAREA (Desc. Diag.:CESAREA)</t>
  </si>
  <si>
    <t>S420 FRACTURA DE LA CLAVICULA (Desc. Diag.:FRACTURA TERCIO MEDIO DE CLAVICULA IZQUIERDA)</t>
  </si>
  <si>
    <t>S525 FRACTURA DE LA EPIFISIS INFERIOR DEL RADIO (Desc. Diag.:FRACTURA DE RADIO DISTAL IZQUIERDO POST OPERADO DE RAFI)</t>
  </si>
  <si>
    <t>S420 FRACTURA DE LA CLAVICULA (Desc. Diag.:fracturas costales izquierdas)</t>
  </si>
  <si>
    <t>S525 FRACTURA DE LA EPIFISIS INFERIOR DEL RADIO (Desc. Diag.:fractura de radio y cubito distal izquierdo )</t>
  </si>
  <si>
    <t>S420 FRACTURA DE LA CLAVICULA (Desc. Diag.:Fx de clavicula  izda)</t>
  </si>
  <si>
    <t>S525 FRACTURA DE LA EPIFISIS INFERIOR DEL RADIO (Desc. Diag.:Fractura del Radio distal derecho tratado de manera conservadora)</t>
  </si>
  <si>
    <t>S420 FRACTURA DE LA CLAVICULA (Desc. Diag.:Fx de clavicula der y bursitis del hopmbro izd)</t>
  </si>
  <si>
    <t>S525 FRACTURA DE LA EPIFISIS INFERIOR DEL RADIO (Desc. Diag.:fractura distal de radio derecho multifragmentada )</t>
  </si>
  <si>
    <t>S420 FRACTURA DE LA CLAVICULA (Desc. Diag.:Fx de clavicula izda)</t>
  </si>
  <si>
    <t>S525 FRACTURA DE LA EPIFISIS INFERIOR DEL RADIO (Desc. Diag.:fractura distal de radio izquierdo 
artrosis hombro izquierdo )</t>
  </si>
  <si>
    <t>S420 FRACTURA DE LA CLAVICULA (Desc. Diag.:fx de clavicula)</t>
  </si>
  <si>
    <t>Q621 ATRESIA Y ESTENOSIS DEL URETER (Desc. Diag.:ESTENOSIS URETERAL RESUELTA POR NEFRECTOMIA)</t>
  </si>
  <si>
    <t>S420 FRACTURA DE LA CLAVICULA (Desc. Diag.:IZQUIERDO)</t>
  </si>
  <si>
    <t>Q621 ATRESIA Y ESTENOSIS DEL URETER (Desc. Diag.:ESTENOSIS URETRAL)</t>
  </si>
  <si>
    <t>S420 FRACTURA DE LA CLAVICULA (Desc. Diag.:LUXO FRACTURA TERCIO DISTAL CLAVÍCULA IZQUIERDA MULTIFRAGMENTADA)</t>
  </si>
  <si>
    <t>O821 PARTO POR CESAREA DE EMERGENCIA (Desc. Diag.:PIUERPERIO QUIRURGICO)</t>
  </si>
  <si>
    <t>S420 FRACTURA DE LA CLAVICULA (Desc. Diag.:luxofractura clavÃ­cula distal izquierda)</t>
  </si>
  <si>
    <t>O821 PARTO POR CESAREA DE EMERGENCIA (Desc. Diag.:POSTCESAREA - PUERPERIO)</t>
  </si>
  <si>
    <t>S420 FRACTURA DE LA CLAVICULA (Desc. Diag.:luxofractura clavicula izquierda)</t>
  </si>
  <si>
    <t>S525 FRACTURA DE LA EPIFISIS INFERIOR DEL RADIO (Desc. Diag.:FRACTURA EDR MUÑECA DERECHA)</t>
  </si>
  <si>
    <t>S420 FRACTURA DE LA CLAVICULA (Desc. Diag.:paciente  puede retornar a  sus a ctividades   laborales    con actividades livianas , sin levantar  objetos pesados por  un periodo de  4 semanas.)</t>
  </si>
  <si>
    <t>S525 FRACTURA DE LA EPIFISIS INFERIOR DEL RADIO (Desc. Diag.:FRACTURA EDR MUÑECA IZQUIERDA REDUCIDA E INMOVILIZADA 	)</t>
  </si>
  <si>
    <t>S420 FRACTURA DE LA CLAVICULA (Desc. Diag.:POP DE FRACTURA DISTAL DE CLAVICULA )</t>
  </si>
  <si>
    <t>S525 FRACTURA DE LA EPIFISIS INFERIOR DEL RADIO (Desc. Diag.:FRACTURA EDR MUÑECA IZQUIERDA)</t>
  </si>
  <si>
    <t>S420 FRACTURA DE LA CLAVICULA (Desc. Diag.:post  qirurgico  d e  calvicula)</t>
  </si>
  <si>
    <t>S525 FRACTURA DE LA EPIFISIS INFERIOR DEL RADIO (Desc. Diag.:fractura estiloides radial izda)</t>
  </si>
  <si>
    <t>S420 FRACTURA DE LA CLAVICULA (Desc. Diag.:post  quirurugico d e clavicula)</t>
  </si>
  <si>
    <t>S525 FRACTURA DE LA EPIFISIS INFERIOR DEL RADIO (Desc. Diag.:FRACTURA INTRAARTICULAR RADIO DISTAL IZQUIERDO NO DESPLAZADA)</t>
  </si>
  <si>
    <t>S420 FRACTURA DE LA CLAVICULA (Desc. Diag.:POST QUIRURGICO)</t>
  </si>
  <si>
    <t>S525 FRACTURA DE LA EPIFISIS INFERIOR DEL RADIO (Desc. Diag.:fractura multifragmentaria  de radio distal derecha )</t>
  </si>
  <si>
    <t>S421 FRACTURA DEL OMOPLATO (Desc. Diag.:fractura de escapula )</t>
  </si>
  <si>
    <t>Q765 COSTILLA CERVICAL (Desc. Diag.:)</t>
  </si>
  <si>
    <t>O82 PARTO UNICO POR CESAREA (Desc. Diag.:PUERPRIO QUIRURGICO MEDIATO)</t>
  </si>
  <si>
    <t>S525 FRACTURA DE LA EPIFISIS INFERIOR DEL RADIO (Desc. Diag.:fractura multifragmentria de radio distal derecho )</t>
  </si>
  <si>
    <t>O821 PARTO POR CESAREA DE EMERGENCIA (Desc. Diag.:PUERPERIO QUIRURGICO INEMDIATO )</t>
  </si>
  <si>
    <t>S525 FRACTURA DE LA EPIFISIS INFERIOR DEL RADIO (Desc. Diag.:FRACTURA NO DESPLAZADA CUPULA RADIAL DERECHA)</t>
  </si>
  <si>
    <t>S421 FRACTURA DEL OMOPLATO (Desc. Diag.:fractura escapula)</t>
  </si>
  <si>
    <t>O821 PARTO POR CESAREA DE EMERGENCIA (Desc. Diag.:PUERPERIO MEDIATO QUIRURGICO)</t>
  </si>
  <si>
    <t>O820 PARTO POR CESAREA ELECTIVA (Desc. Diag.:)</t>
  </si>
  <si>
    <t>S525 FRACTURA DE LA EPIFISIS INFERIOR DEL RADIO (Desc. Diag.:Fractura patolgica de radio distal)</t>
  </si>
  <si>
    <t>S422 FRACTURA DE LA EPIFISIS SUPERIOR DEL HUMERO (Desc. Diag.:Fc tercio superior huimerp derecho)</t>
  </si>
  <si>
    <t>S525 FRACTURA DE LA EPIFISIS INFERIOR DEL RADIO (Desc. Diag.:fractura radio disal izquierdo )</t>
  </si>
  <si>
    <t>S422 FRACTURA DE LA EPIFISIS SUPERIOR DEL HUMERO (Desc. Diag.:Fisura tercio sup humero izdo)</t>
  </si>
  <si>
    <t>S525 FRACTURA DE LA EPIFISIS INFERIOR DEL RADIO (Desc. Diag.:FRACTURA RADIO DISTAL DERECHO CONSOLIDADO)</t>
  </si>
  <si>
    <t>S422 FRACTURA DE LA EPIFISIS SUPERIOR DEL HUMERO (Desc. Diag.:fractura avulcion del troquiter humeral derecho.)</t>
  </si>
  <si>
    <t>S525 FRACTURA DE LA EPIFISIS INFERIOR DEL RADIO (Desc. Diag.:Fractura radio distal intrarticular izquierda)</t>
  </si>
  <si>
    <t>S422 FRACTURA DE LA EPIFISIS SUPERIOR DEL HUMERO (Desc. Diag.:fractura d e humero  d ercho)</t>
  </si>
  <si>
    <t>S525 FRACTURA DE LA EPIFISIS INFERIOR DEL RADIO (Desc. Diag.:FRACTURA RADIO DISTAL IZQUIERDA IN SITU)</t>
  </si>
  <si>
    <t>S422 FRACTURA DE LA EPIFISIS SUPERIOR DEL HUMERO (Desc. Diag.:FRACTURA DE EPIFISIS PROXIMAL DE HUMERO DERECHO)</t>
  </si>
  <si>
    <t>S422 FRACTURA DE LA EPIFISIS SUPERIOR DEL HUMERO (Desc. Diag.:FRACTURA DE HUEMERO PROXIMAL IZQUIERDO)</t>
  </si>
  <si>
    <t>S420 FRACTURA DE LA CLAVICULA (Desc. Diag.:Fractura de clavicula izquierda trazo segmentario post operatorio de RAFI)</t>
  </si>
  <si>
    <t>O821 PARTO POR CESAREA DE EMERGENCIA (Desc. Diag.:PUERPERIO INMEDIATO)</t>
  </si>
  <si>
    <t>S420 FRACTURA DE LA CLAVICULA (Desc. Diag.:FRACTURA DE CLAVICULA IZQUIERDA)</t>
  </si>
  <si>
    <t>S525 FRACTURA DE LA EPIFISIS INFERIOR DEL RADIO (Desc. Diag.:FRACTURA RADIODISTAL MULTIFRAGMENTARIA INTRAARTICULAR DESPLAZADA RESUELTO MEDIANTE REDUCCION INCRUENTA Y INMOVILIZACION CON YESO)</t>
  </si>
  <si>
    <t>S420 FRACTURA DE LA CLAVICULA (Desc. Diag.:FRACTURA DE TERCIO DISTAL DE CLAVICULA DER , OPERADA. ])</t>
  </si>
  <si>
    <t>S525 FRACTURA DE LA EPIFISIS INFERIOR DEL RADIO (Desc. Diag.:fractyura d e    juñeca)</t>
  </si>
  <si>
    <t>S420 FRACTURA DE LA CLAVICULA (Desc. Diag.:fractura de tercio medio clavicula derecha)</t>
  </si>
  <si>
    <t>S525 FRACTURA DE LA EPIFISIS INFERIOR DEL RADIO (Desc. Diag.:FRATURA RADIO DISTAL )</t>
  </si>
  <si>
    <t>S420 FRACTURA DE LA CLAVICULA (Desc. Diag.:fractura intraarticular de base falange media dedo meñique derecho)</t>
  </si>
  <si>
    <t>S525 FRACTURA DE LA EPIFISIS INFERIOR DEL RADIO (Desc. Diag.:frcactr ad e muñeca)</t>
  </si>
  <si>
    <t>S420 FRACTURA DE LA CLAVICULA (Desc. Diag.:FRACTURA MULTIFRAGMENTARIA DEL TERCIO DISTAL DE CLAVICULA DERECHA )</t>
  </si>
  <si>
    <t>S525 FRACTURA DE LA EPIFISIS INFERIOR DEL RADIO (Desc. Diag.:Fx de muñeca izda)</t>
  </si>
  <si>
    <t>S420 FRACTURA DE LA CLAVICULA (Desc. Diag.:FRACTURA SEGMENTARIA DE CLAVICULA IZQUIERDA RESUELTO MEDIANTE RAFI Y FRACTURA DE MESETA TIBIAL RESUELTO MEDIANTA RAFI)</t>
  </si>
  <si>
    <t>S420 FRACTURA DE LA CLAVICULA (Desc. Diag.:FRACTURA SEGMENTARIA DE CLAVICULA IZQUIERDA RESUELTO MEDIANTE RAFI Y FRACTURA DE MESETA TIBIAL RESUELTO MEDIANTA RCFI)</t>
  </si>
  <si>
    <t>S525 FRACTURA DE LA EPIFISIS INFERIOR DEL RADIO (Desc. Diag.:FX RADIO DISTAL INTRAARTICULAR IZQUIERDO NO DESPLAZADA EN TX ORTOPEDICO )</t>
  </si>
  <si>
    <t>S400 CONTUSION DEL HOMBRO Y DEL BRAZO (Desc. Diag.:CON  LUXACION  DE HOMBRO IZQ. )</t>
  </si>
  <si>
    <t>S525 FRACTURA DE LA EPIFISIS INFERIOR DEL RADIO (Desc. Diag.:IZQUIERDO )</t>
  </si>
  <si>
    <t>S400 CONTUSION DEL HOMBRO Y DEL BRAZO (Desc. Diag.:cont de hombro der )</t>
  </si>
  <si>
    <t>S525 FRACTURA DE LA EPIFISIS INFERIOR DEL RADIO (Desc. Diag.:P.O FRACTURA RADIO DISTAL DERECHO)</t>
  </si>
  <si>
    <t>S400 CONTUSION DEL HOMBRO Y DEL BRAZO (Desc. Diag.:CONTUSION DE HOMBRO Y BRAZO)</t>
  </si>
  <si>
    <t>S525 FRACTURA DE LA EPIFISIS INFERIOR DEL RADIO (Desc. Diag.:P.O RADIO DISTAL DERECHO)</t>
  </si>
  <si>
    <t>S400 CONTUSION DEL HOMBRO Y DEL BRAZO (Desc. Diag.:CONTUSION EN REGION GLUTEA  )</t>
  </si>
  <si>
    <t>O80 PARTO UNICO ESPONTANEO (Desc. Diag.:puerperio inmediato)</t>
  </si>
  <si>
    <t>S400 CONTUSION DEL HOMBRO Y DEL BRAZO (Desc. Diag.:CONTUSION HOMBRO DERECHO)</t>
  </si>
  <si>
    <t>N801 ENDOMETRIOSIS DEL OVARIO (Desc. Diag.:)</t>
  </si>
  <si>
    <t>N200 CALCULO DEL RIÑON (Desc. Diag.:PO pielolitotripsia laser y colocacion de catater JJ)</t>
  </si>
  <si>
    <t>O200 AMENAZA DE ABORTO (Desc. Diag.:GESTACION DE 8-9 SEMANAS BICORIAL MONOAMNIOTICO  
ALTO RIESGO OBSTETRICO POR ANTECEDENTES EN LA HISTORIA REPRODUCTIVA )</t>
  </si>
  <si>
    <t>M32 LUPUS ERITEMATOSO SISTEMICO (Desc. Diag.: ESTOMATITIS HERPETICA )</t>
  </si>
  <si>
    <t>N390 INFECCION DE VIAS URINARIAS, SITIO NO ESPECIFICADO (Desc. Diag.:PIELONEFRITIS )</t>
  </si>
  <si>
    <t>M544 LUMBAGO CON CIATICA (Desc. Diag.:.)</t>
  </si>
  <si>
    <t>O034 ABORTO ESPONTANEO, INCOMPLETO, SIN COMPLICACION (Desc. Diag.:ABORTO INCOMPLETO )</t>
  </si>
  <si>
    <t>M544 LUMBAGO CON CIATICA (Desc. Diag.:1- LUMBOCIATALGIA AGUDA  2- LUMBALGIA DE ESFUERZO. BAJA MEDICA DE TRAUMATOLOGIA, RIESGO LABORAL: ENFERMEDAD COMUN.)</t>
  </si>
  <si>
    <t>N18 INSUFICIENCIA RENAL CRONICA (Desc. Diag.:HEPATOPATIA ALCOHOLICA 
)</t>
  </si>
  <si>
    <t>M544 LUMBAGO CON CIATICA (Desc. Diag.:cirugia  de hernia discal lumbar)</t>
  </si>
  <si>
    <t>N309 CISTITIS, NO ESPECIFICADA (Desc. Diag.:CISTITIS HEMORRAGICA)</t>
  </si>
  <si>
    <t>M544 LUMBAGO CON CIATICA (Desc. Diag.:DERECHA)</t>
  </si>
  <si>
    <t>N40 HIPERPLASIA DE LA PROSTATA (Desc. Diag.:postoperado de adenoma de prostata)</t>
  </si>
  <si>
    <t>M544 LUMBAGO CON CIATICA (Desc. Diag.:DISCOPATIA DEGENERATIVA  L5-S1)</t>
  </si>
  <si>
    <t>N87 DISPLASIA DEL CUELLO UTERINO (Desc. Diag.:DISPLASIA DE CUELLO UTERINO)</t>
  </si>
  <si>
    <t>M50 TRASTORNOS DE DISCO CERVICAL (Desc. Diag.:Hernia C3-C4/C4-C5)</t>
  </si>
  <si>
    <t>O200 AMENAZA DE ABORTO (Desc. Diag.:AMENAZA DE ABORTO CONTROLADO )</t>
  </si>
  <si>
    <t>M544 LUMBAGO CON CIATICA (Desc. Diag.:DOLOR LUMBAR CON IRRADIACION A LA PIERNA IZQUIERDA )</t>
  </si>
  <si>
    <t>O440 PLACENTA PREVIA CON ESPECIFICACION DE QUE NO HUBO HEMORRAGIA (Desc. Diag.:PLACENTA PREVIA OCLUSIVA TOTAL)</t>
  </si>
  <si>
    <t>M544 LUMBAGO CON CIATICA (Desc. Diag.:DOLOR LUMBAR QUE SE IRRADIA AL MIEMBRO INFERIOR, POR POSIBLE DISCOPATIA DEGENERATIVA ( CINCO SESIONES))</t>
  </si>
  <si>
    <t>N185 ENFERMEDAD RENAL CRONICA, ETAPA 5 (Desc. Diag.:ENFERMEDAD RENAL CRONICA ESTADIO  5)</t>
  </si>
  <si>
    <t>M544 LUMBAGO CON CIATICA (Desc. Diag.:Dorsalgia )</t>
  </si>
  <si>
    <t>M348 OTRAS FORMAS DE ESCLEROSIS SISTEMICA (Desc. Diag.:)</t>
  </si>
  <si>
    <t>M544 LUMBAGO CON CIATICA (Desc. Diag.:DORSOLUMBALGIA POSTRAUMATICA)</t>
  </si>
  <si>
    <t>N390 INFECCION DE VIAS URINARIAS, SITIO NO ESPECIFICADO (Desc. Diag.:INFECCION DE VIAS URINARIAS EN TRATAMIENTO EMPIRICO)</t>
  </si>
  <si>
    <t>M544 LUMBAGO CON CIATICA (Desc. Diag.:HERNIA DE DISCO )</t>
  </si>
  <si>
    <t>N40 HIPERPLASIA DE LA PROSTATA (Desc. Diag.:CRECIMIENTO PROSTATICO OBSTRUCTIVO)</t>
  </si>
  <si>
    <t>M544 LUMBAGO CON CIATICA (Desc. Diag.:HERNIA DE DISCO L4+L5)</t>
  </si>
  <si>
    <t>N511 TRASTORNOS DEL TESTICULO Y DEL EPIDIDIMO EN ENFERMEDADES CLASIFICADAS EN OTRA PARTE (Desc. Diag.:1.- Trastorno de consistencia y volumen de testÃ­culo izquierdo. )</t>
  </si>
  <si>
    <t>M544 LUMBAGO CON CIATICA (Desc. Diag.:hernia discal l5-s1 derecha)</t>
  </si>
  <si>
    <t>N832 OTROS QUISTES OVARICOS Y LOS NO ESPECIFICADOS (Desc. Diag.:QUISTE GIGANTE DERECHO Y QUISTE SIMPLE DE OVARIO IZQUIERDO SOMETIDOS A LAPAROTOMIA EXPLORATORIA )</t>
  </si>
  <si>
    <t>M544 LUMBAGO CON CIATICA (Desc. Diag.:LUMBAGO )</t>
  </si>
  <si>
    <t>O00 EMBARAZO ECTOPICO (Desc. Diag.:Embarazo ectopico derecho + lavado de cavidad resuelto por laparotomia exploratoria  salpinguectomia derecha)</t>
  </si>
  <si>
    <t>M544 LUMBAGO CON CIATICA (Desc. Diag.:LUMBAGO CON RADICULOPATIA)</t>
  </si>
  <si>
    <t>O200 AMENAZA DE ABORTO (Desc. Diag.:AMENAZA DE ABORTO - EMBARAZO DE 10.1 SEMANAS POR FUM - HEMATOMA SUBCORIONICO)</t>
  </si>
  <si>
    <t>M544 LUMBAGO CON CIATICA (Desc. Diag.:LUMBAGO LIOCALIZADO )</t>
  </si>
  <si>
    <t>O200 AMENAZA DE ABORTO (Desc. Diag.:DESPRENDIMIENTO CORIAL)</t>
  </si>
  <si>
    <t>M544 LUMBAGO CON CIATICA (Desc. Diag.:LUMBAGO)</t>
  </si>
  <si>
    <t>O211 HIPEREMESIS GRAVIDICA CON TRASTORNOS METABOLICOS (Desc. Diag.:PRIMIGESTA GESTACION GEMELAR DE 15 SEMANAS Y 3 DIAS FETOS VIVOS ANEMIA LEVE EN TRATAMIENTO ANTECEDENTE DE REPRODUCCDION ASISTIDA PRODUCTOS VALIOSOS)</t>
  </si>
  <si>
    <t>M544 LUMBAGO CON CIATICA (Desc. Diag.:lumbalgia aguda )</t>
  </si>
  <si>
    <t>O600 TRABAJO DE PARTO PREMATURO SIN PARTO (Desc. Diag.:RUPTURA PREMATURA DE MEMBRANAS  EMBARAZO DE 30 SEM POR FUM )</t>
  </si>
  <si>
    <t>M544 LUMBAGO CON CIATICA (Desc. Diag.:LUMBALGIA MECANICA)</t>
  </si>
  <si>
    <t>N180 INSUFICIENCIA RENAL TERMINAL (Desc. Diag.:CONFECCION DE FISTULA BRAQUICEFALICA)</t>
  </si>
  <si>
    <t>M544 LUMBAGO CON CIATICA (Desc. Diag.:Lumbalgia pos esfuerzo.)</t>
  </si>
  <si>
    <t>N20 CALCULO DEL RIÑON Y DEL URETER (Desc. Diag.:LITIASIS URETERAL RESUELTA POR LITOTRIPSIA MECÀNICA)</t>
  </si>
  <si>
    <t>M544 LUMBAGO CON CIATICA (Desc. Diag.:lumbar ciÃ¡tica )</t>
  </si>
  <si>
    <t>N219 CALCULO DE LAS VIAS URINARIAS INFERIORES, NO ESPECIFICADO (Desc. Diag.:PO URETEROSCOPIA, CATETER DOBLE J POR LITIASIS URETERAL MULTIPLE DERECHA)</t>
  </si>
  <si>
    <t>M544 LUMBAGO CON CIATICA (Desc. Diag.:LUMBOCIATALGIA IZQ.)</t>
  </si>
  <si>
    <t>N23 COLICO RENAL, NO ESPECIFICADO (Desc. Diag.:LITIASIS URETERAL DERECHA RESUELTA POR URETEROSCOPIA Y COLOCACION DE CATETER DOBLE J)</t>
  </si>
  <si>
    <t>M544 LUMBAGO CON CIATICA (Desc. Diag.:Lumbociatalgia izquierda)</t>
  </si>
  <si>
    <t>N390 INFECCION DE VIAS URINARIAS, SITIO NO ESPECIFICADO (Desc. Diag.:INFECCION DE TRACTO URINARIO E HIPERTENSION ARTERIAL CONTROLADA)</t>
  </si>
  <si>
    <t>M544 LUMBAGO CON CIATICA (Desc. Diag.:LUMBOCIATICA DERECHA  Y HERNIA DE DISCO L4 Y L5 DERECHA)</t>
  </si>
  <si>
    <t>N390 INFECCION DE VIAS URINARIAS, SITIO NO ESPECIFICADO (Desc. Diag.:INFECCION URINARIA POR E COLI CEPA BLEE)</t>
  </si>
  <si>
    <t>M544 LUMBAGO CON CIATICA (Desc. Diag.:lumbociatica)</t>
  </si>
  <si>
    <t>N394 OTRAS INCONTINENCIAS URINARIAS ESPECIFICADAS (Desc. Diag.:)</t>
  </si>
  <si>
    <t>M544 LUMBAGO CON CIATICA (Desc. Diag.:Lumbociática)</t>
  </si>
  <si>
    <t>N40 HIPERPLASIA DE LA PROSTATA (Desc. Diag.:HPB POST OPERADO)</t>
  </si>
  <si>
    <t>M544 LUMBAGO CON CIATICA (Desc. Diag.:Postoperado de estenosis vertebral multifactorial)</t>
  </si>
  <si>
    <t>N45 ORQUITIS Y EPIDIDIMITIS (Desc. Diag.:orquiepididimitis)</t>
  </si>
  <si>
    <t>M544 LUMBAGO CON CIATICA (Desc. Diag.:Postoperado de hernia de disco L5/S1 derecho)</t>
  </si>
  <si>
    <t>N709 SALPINGITIS Y OOFORITIS, NO ESPECIFICADAS (Desc. Diag.:SALPINGITIS BILATERAL SOMETIDA A SALPINGECTOMIA BILATERAL)</t>
  </si>
  <si>
    <t>M544 LUMBAGO CON CIATICA (Desc. Diag.:postoperado de hernia discal lumbar )</t>
  </si>
  <si>
    <t>N832 OTROS QUISTES OVARICOS Y LOS NO ESPECIFICADOS (Desc. Diag.:POST-QUISTECTOMÍA LAPAROSCÓPICA PARA-TUBÀRICA)</t>
  </si>
  <si>
    <t>M544 LUMBAGO CON CIATICA (Desc. Diag.:Se transcribe baja medica por Neurología, por diagnostico Lumbociatica izquierda. De acuerdo a instructiva por Jefatura Medica.)</t>
  </si>
  <si>
    <t>N835 TORSION DE OVARIO, PEDICULO DE OVARIO Y TROMPA DE FALOPIO (Desc. Diag.:QUISTE DE ANEXO DERECHO TORCIDO )</t>
  </si>
  <si>
    <t>M544 LUMBAGO CON CIATICA (Desc. Diag.:SINDROME DEL MUSCULO PIRAMIDAL DERECHO)</t>
  </si>
  <si>
    <t>N872 DISPLASIA CERVICAL SEVERA, NO CLASIFICADA EN OTRA PARTE (Desc. Diag.:POSTHISTERECTOMIA TOTAL ABDOMINAL )</t>
  </si>
  <si>
    <t>M544 LUMBAGO CON CIATICA (Desc. Diag.:SINDROME FACETARIO LUMBAR )</t>
  </si>
  <si>
    <t>O021 ABORTO RETENIDO (Desc. Diag.:)</t>
  </si>
  <si>
    <t>M544 LUMBAGO CON CIATICA (Desc. Diag.:SINDROME FACETARIO. LUMBAR Y SACRO )</t>
  </si>
  <si>
    <t>O054 OTRO ABORTO, INCOMPLETO, SIN COMPLICACION (Desc. Diag.:ABORTO INCOMPLETO - POST LUI)</t>
  </si>
  <si>
    <t>M545 LUMBAGO NO ESPECIFICADO (Desc. Diag.:- CONTRACTURA MUSCULAR DORSOLUMBAR DERECHA)</t>
  </si>
  <si>
    <t>O200 AMENAZA DE ABORTO (Desc. Diag.:AMENAZA DE ABORTO CONTROLADA, EMABARAZO DE 8.3 SEMANAS POR FUM)</t>
  </si>
  <si>
    <t>M32 LUPUS ERITEMATOSO SISTEMICO (Desc. Diag.:EPILEPSIA GENERALIZADA, TUBERCULOSIS MILIAR EN TRATAMIENTO)</t>
  </si>
  <si>
    <t>O200 AMENAZA DE ABORTO (Desc. Diag.:AMENAZA DE ABORTO RESUELTO
INFECCION DEL TRACTO URINARIO EN TRATAMIENTO)</t>
  </si>
  <si>
    <t>M545 LUMBAGO NO ESPECIFICADO (Desc. Diag.:AVC hemorragico post operado de craneoplastia
lumbalgia de esfeurzo )</t>
  </si>
  <si>
    <t>O200 AMENAZA DE ABORTO (Desc. Diag.:EMBARAZO DE 11 SEMANAS POR ECOGRAFIA / AMENAZA DE ABORTO CONTROLADO)</t>
  </si>
  <si>
    <t>M545 LUMBAGO NO ESPECIFICADO (Desc. Diag.:contractura paravertebral lumbar )</t>
  </si>
  <si>
    <t>O210 HIPEREMESIS GRAVIDICA LEVE (Desc. Diag.:EMESIS GRAVIDICA)</t>
  </si>
  <si>
    <t>M545 LUMBAGO NO ESPECIFICADO (Desc. Diag.:DORSOLUMBALGIA  POSTRAUMATICA)</t>
  </si>
  <si>
    <t>O233 INFECCION DE OTRAS PARTES DE LAS VIAS URINARIAS EN EL EMBARAZO (Desc. Diag.:INFECCION EN VIAS URINARIAS EN EL EMBARAZO TRATADA )</t>
  </si>
  <si>
    <t>M545 LUMBAGO NO ESPECIFICADO (Desc. Diag.:DORSOLUMBALGIA AGUDA )</t>
  </si>
  <si>
    <t>M543 CIATICA (Desc. Diag.:)</t>
  </si>
  <si>
    <t>M545 LUMBAGO NO ESPECIFICADO (Desc. Diag.:EMBARAZO 29 SEMANAS )</t>
  </si>
  <si>
    <t>O80 PARTO UNICO ESPONTANEO (Desc. Diag.:BAJA POR MATERNIDAD)</t>
  </si>
  <si>
    <t>M545 LUMBAGO NO ESPECIFICADO (Desc. Diag.:HERNIA DE DISCO )</t>
  </si>
  <si>
    <t>N18 INSUFICIENCIA RENAL CRONICA (Desc. Diag.:INSUICIENCIA  RENAL CRONICA - CONFECCIÓN DE FÍSTULA ARTERIOVENOSA BRAQUIO BRAQUIAL)</t>
  </si>
  <si>
    <t>M545 LUMBAGO NO ESPECIFICADO (Desc. Diag.:HERNIA DE DISCOP LUMBAR )</t>
  </si>
  <si>
    <t>N184 ENFERMEDAD RENAL CRONICA, ETAPA 4 (Desc. Diag.:ENFERMEDAD RENAL CRONICA)</t>
  </si>
  <si>
    <t>M545 LUMBAGO NO ESPECIFICADO (Desc. Diag.:lumbago con ciatico derecho )</t>
  </si>
  <si>
    <t>N189 INSUFICIENCIA RENAL CRONICA, NO ESPECIFICADA (Desc. Diag.:PREPACION DE TRASPLANTE RENAL )</t>
  </si>
  <si>
    <t>M545 LUMBAGO NO ESPECIFICADO (Desc. Diag.:lumbago no especifico )</t>
  </si>
  <si>
    <t>M340 ESCLEROSIS SISTEMICA PROGRESIVA (Desc. Diag.:con fibrosis pulmonar)</t>
  </si>
  <si>
    <t>M32 LUPUS ERITEMATOSO SISTEMICO (Desc. Diag.:ESTOMATITIS HERPETICA)</t>
  </si>
  <si>
    <t>N209 CALCULO URINARIO, NO ESPECIFICADO (Desc. Diag.:LITIASIS RENAL IZQUIERDA )</t>
  </si>
  <si>
    <t>M545 LUMBAGO NO ESPECIFICADO (Desc. Diag.:lumbago.)</t>
  </si>
  <si>
    <t>N220 LITIASIS URINARIA EN ESQUISTOSOMIASIS [BILHARZIASIS] (B65.-+) (Desc. Diag.:LITIASIS URETERAL IZQUIERDA TRATADA POR COLOCACION DE CATETER DOBLE J )</t>
  </si>
  <si>
    <t>M490 TUBERCULOSIS DE LA COLUMNA VERTEBRAL (A18.0+) (Desc. Diag.:)</t>
  </si>
  <si>
    <t>N23 COLICO RENAL, NO ESPECIFICADO (Desc. Diag.:HIDRONEFROSIS )</t>
  </si>
  <si>
    <t>M511 TRASTORNOS DE DISCO LUMBAR Y OTROS, CON RADICULOPATIA (Desc. Diag.:Cirugia de hernia discal lumbnar)</t>
  </si>
  <si>
    <t>N289 TRASTORNO DEL RIÃON Y DEL URETER, NO ESPECIFICADO (Desc. Diag.:)</t>
  </si>
  <si>
    <t>M32 LUPUS ERITEMATOSO SISTEMICO (Desc. Diag.:LUPUS ERITEMATOSO SISTEMICO-NEFRITIS LUPICA)</t>
  </si>
  <si>
    <t>N39 OTROS TRASTORNOS DEL SISTEMA URINARIO (Desc. Diag.:CANCER DE PROSTATA)</t>
  </si>
  <si>
    <t>M545 LUMBAGO NO ESPECIFICADO (Desc. Diag.:LUMBALGO)</t>
  </si>
  <si>
    <t>N390 INFECCION DE VIAS URINARIAS, SITIO NO ESPECIFICADO (Desc. Diag.:INFECCION DE VIAS URINARIAS ALTAS COMPLICADA CON GERMEN IDENTIFICADO E, COLI EN TRATAMIENTO DIRIGIDO
SUBOCLUSION INTESTINAL    - GASTRITIS CRONICA )</t>
  </si>
  <si>
    <t>M545 LUMBAGO NO ESPECIFICADO (Desc. Diag.:lumbar mecanico..)</t>
  </si>
  <si>
    <t>N390 INFECCION DE VIAS URINARIAS, SITIO NO ESPECIFICADO (Desc. Diag.:INFECCION DEL TRACTO URINARIO RECURRENTE)</t>
  </si>
  <si>
    <t>M545 LUMBAGO NO ESPECIFICADO (Desc. Diag.:LUMBOCIATALGIA)</t>
  </si>
  <si>
    <t>M511 TRASTORNOS DE DISCO LUMBAR Y OTROS, CON RADICULOPATIA (Desc. Diag.:Posquirurgico de hernia discal.)</t>
  </si>
  <si>
    <t>M545 LUMBAGO NO ESPECIFICADO (Desc. Diag.:lumnago)</t>
  </si>
  <si>
    <t>M431 ESPONDILOLISTESIS (Desc. Diag.: Â Â M431 - ESPONDILOLISTESIS   RESUETA  CON CIRUGIA  RECIENTE )</t>
  </si>
  <si>
    <t>M545 LUMBAGO NO ESPECIFICADO (Desc. Diag.:postoperado de hernia discal lumbar)</t>
  </si>
  <si>
    <t>N40 HIPERPLASIA DE LA PROSTATA (Desc. Diag.:control postquirugico)</t>
  </si>
  <si>
    <t>M545 LUMBAGO NO ESPECIFICADO (Desc. Diag.:postoperado de hrnia de disco L5/S1 derecho)</t>
  </si>
  <si>
    <t>N40 HIPERPLASIA DE LA PROSTATA (Desc. Diag.:HIPERPLASIA PROSTATICA)</t>
  </si>
  <si>
    <t>M545 LUMBAGO NO ESPECIFICADO (Desc. Diag.:retrolistesis en columna lumbar)</t>
  </si>
  <si>
    <t>M51 OTROS TRASTORNOS DE LOS DISCOS INTERVERTEBRALES (Desc. Diag.:)</t>
  </si>
  <si>
    <t>M545 LUMBAGO NO ESPECIFICADO (Desc. Diag.:sacroilitis derecha, lumbalgia cronica en estudio )</t>
  </si>
  <si>
    <t>N433 HIDROCELE, NO ESPECIFICADO (Desc. Diag.:N433 - HIDROCELE, NO ESPECIFICADO)</t>
  </si>
  <si>
    <t>M545 LUMBAGO NO ESPECIFICADO (Desc. Diag.:SINDROME DE HIPERTOFI FACETARIA )</t>
  </si>
  <si>
    <t>M511 TRASTORNOS DE DISCO LUMBAR Y OTROS, CON RADICULOPATIA (Desc. Diag.:TRASTORNOS DE DISCO LUMBAR Y OTROS, CON RADICULOPATIA)</t>
  </si>
  <si>
    <t>M545 LUMBAGO NO ESPECIFICADO (Desc. Diag.:síndrome facetario lumbar )</t>
  </si>
  <si>
    <t>N61 TRASTORNOS INFLAMATORIOS DE LA MAMA (Desc. Diag.:)</t>
  </si>
  <si>
    <t>M545 LUMBAGO NO ESPECIFICADO (Desc. Diag.:sindrome facetario. )</t>
  </si>
  <si>
    <t>N750 QUISTE DE LA GLANDULA DE BARTHOLIN (Desc. Diag.:Drenaje de absceso de bartolino)</t>
  </si>
  <si>
    <t>M545 LUMBAGO NO ESPECIFICADO (Desc. Diag.:SINDROME MIOFASCIAL GLUTEO-PIRAMIDAL BILATERAL)</t>
  </si>
  <si>
    <t>N830 QUISTE FOLICULAR DEL OVARIO (Desc. Diag.:quiste de ovario derecho  endometrioma por ecografia 
amrcador tumoral de ca de ovario alto 73 )</t>
  </si>
  <si>
    <t>M545 LUMBAGO NO ESPECIFICADO (Desc. Diag.:SINDROME PIRIFOME )</t>
  </si>
  <si>
    <t>N832 OTROS QUISTES OVARICOS Y LOS NO ESPECIFICADOS (Desc. Diag.:QUISTE COMPLEJO DE OVARIO DERECHO RESUELTO POR LAPAROTOMIA EXPLORATORIA )</t>
  </si>
  <si>
    <t>M545 LUMBAGO NO ESPECIFICADO (Desc. Diag.:SINDROME RADICULAR)</t>
  </si>
  <si>
    <t>N832 OTROS QUISTES OVARICOS Y LOS NO ESPECIFICADOS (Desc. Diag.:Quiste paratubarico derecho resuelto por laparotomía exploratoria)</t>
  </si>
  <si>
    <t>M546 DOLOR EN LA COLUMNA DORSAL (Desc. Diag.:DORSALGIA)</t>
  </si>
  <si>
    <t>N850 HIPERPLASIA DE GLANDULA DEL ENDOMETRIO: (Desc. Diag.:)</t>
  </si>
  <si>
    <t>M511 TRASTORNOS DE DISCO LUMBAR Y OTROS, CON RADICULOPATIA (Desc. Diag.:dorsolumbalgia con ciatalgia reagudisado )</t>
  </si>
  <si>
    <t>N871 DISPLASIA CERVICAL MODERADA (Desc. Diag.:DISPLASIA CERVICAL MOERADA SOMETIDA A CONIZACION LEEP )</t>
  </si>
  <si>
    <t>M549 DORSALGIA, NO ESPECIFICADA (Desc. Diag.:dorsalgia)</t>
  </si>
  <si>
    <t>N93 OTRAS HEMORRAGIAS UTERINAS O VAGINALES ANORMALES (Desc. Diag.:)</t>
  </si>
  <si>
    <t>M511 TRASTORNOS DE DISCO LUMBAR Y OTROS, CON RADICULOPATIA (Desc. Diag.:HERNIA DE DISCO CON RADICULOPATIA A MIEMBROS INFERIORES, HEMORRAGIA DIGESTIVA ALTA)</t>
  </si>
  <si>
    <t>O00 EMBARAZO ECTOPICO (Desc. Diag.:EMBARZO ECTOPICO IZQUIERDO)</t>
  </si>
  <si>
    <t>M511 TRASTORNOS DE DISCO LUMBAR Y OTROS, CON RADICULOPATIA (Desc. Diag.:hernia de disco de l4 - l5 resuelta por microdisectomia )</t>
  </si>
  <si>
    <t>M519 TRASTORNO DE LOS DISCOS INTERVERTEBRALES, NO ESPECIFICADO (Desc. Diag.:)</t>
  </si>
  <si>
    <t>M620 DIASTASIS DEL MUSCULO (Desc. Diag.:DIASTASIS DE PARED ABDOMINAL)</t>
  </si>
  <si>
    <t>O034 ABORTO ESPONTANEO, INCOMPLETO, SIN COMPLICACION (Desc. Diag.:ABORTO INCOMPLETO SOMETIDO A LUI)</t>
  </si>
  <si>
    <t>M620 DIASTASIS DEL MUSCULO (Desc. Diag.:DIASTASIS DE PARED)</t>
  </si>
  <si>
    <t>O200 AMENAZA DE ABORTO (Desc. Diag.: SEGUNDIGESTA NULIPARA, AMENAZA DE ABORTO DE  6 SEMANAS, CESAREA PREVIA
)</t>
  </si>
  <si>
    <t>M620 DIASTASIS DEL MUSCULO (Desc. Diag.:Diastasis de rectos  .
Hernia umbilical  .)</t>
  </si>
  <si>
    <t>O200 AMENAZA DE ABORTO (Desc. Diag.:AMENAZA DE ABORTO CONTROLADA )</t>
  </si>
  <si>
    <t>M620 DIASTASIS DEL MUSCULO (Desc. Diag.:Eventracion mediana  infra umbilical  .
Diastasis de rectos  .
)</t>
  </si>
  <si>
    <t>O200 AMENAZA DE ABORTO (Desc. Diag.:AMENAZA DE ABORTO CONTROLADA, EMBARAZO DE 6.4 SEMANAS POR FUM)</t>
  </si>
  <si>
    <t>M620 DIASTASIS DEL MUSCULO (Desc. Diag.:Post hernioplastia umbilical y de diastasis  .)</t>
  </si>
  <si>
    <t>O200 AMENAZA DE ABORTO (Desc. Diag.:amenaza de aborto de 6 semanas por eco desprendimiento y edema subcorial placentario pro ecografÃ­a  bradicardia embrionaria 117 por min )</t>
  </si>
  <si>
    <t>M32 LUPUS ERITEMATOSO SISTEMICO (Desc. Diag.:REACTIVACION LUPUS ERITEMATOSO SISTEMICO)</t>
  </si>
  <si>
    <t>O200 AMENAZA DE ABORTO (Desc. Diag.:AMENAZA DE ABORTO/ GESTACION DE 12 SEMANAS/ HEMATOMA SUBCORIAL/ HEMORRAGIA DE LA PRIMERA MITAD DEL EMBARAZO CONTROLADO)</t>
  </si>
  <si>
    <t>M621 OTROS DESGARROS (NO TRAUMATICOS) DEL MUSCULO (Desc. Diag.:cambio de  actividad  momentanea  hasta  que  concluya  10 sessiones de  fisioterapia.)</t>
  </si>
  <si>
    <t>O200 AMENAZA DE ABORTO (Desc. Diag.:EMBARAZO 6 SEMANAS 1/7   SEGUNDIGESTA PRIMIPARA.)</t>
  </si>
  <si>
    <t>M621 OTROS DESGARROS (NO TRAUMATICOS) DEL MUSCULO (Desc. Diag.:Desgarro cuDRIPES DER E IZDO)</t>
  </si>
  <si>
    <t>O200 AMENAZA DE ABORTO (Desc. Diag.:GESTACION DE 7 SEMANAS CON DESPRENDIMIENTO 10% ??)</t>
  </si>
  <si>
    <t>M621 OTROS DESGARROS (NO TRAUMATICOS) DEL MUSCULO (Desc. Diag.:DESGARRO DE MÚSCULO GASTROCNEMIO MEDIAL DERECHA. HEMATOMA DE PIERNA DERECHA.)</t>
  </si>
  <si>
    <t>O200 AMENAZA DE ABORTO (Desc. Diag.:SEGINDIGESTA NULIPARA, AMENAZA DE ABORTO, EMBARAZO GEMELAR  DE 11-12 SEMANAS )</t>
  </si>
  <si>
    <t>M621 OTROS DESGARROS (NO TRAUMATICOS) DEL MUSCULO (Desc. Diag.:desgarro del cuadriceps der )</t>
  </si>
  <si>
    <t>O210 HIPEREMESIS GRAVIDICA LEVE (Desc. Diag.:hiperemesis gravidica )</t>
  </si>
  <si>
    <t>M621 OTROS DESGARROS (NO TRAUMATICOS) DEL MUSCULO (Desc. Diag.:desgarro del musculocuadriceps der )</t>
  </si>
  <si>
    <t>O233 INFECCION DE OTRAS PARTES DE LAS VIAS URINARIAS EN EL EMBARAZO (Desc. Diag.:INFECCIÃN DE VÃAS URINARIAS)</t>
  </si>
  <si>
    <t>M621 OTROS DESGARROS (NO TRAUMATICOS) DEL MUSCULO (Desc. Diag.:desgarro del recto anterior del muslo der )</t>
  </si>
  <si>
    <t>O330 ATENCION MATERNA POR DESPROPORCION DEBIDA A DEFORMIDAD DE LA PELVIS OSEA EN LA MADRE (Desc. Diag.:EMBARAZO DE 38 BAJA POST NATAL)</t>
  </si>
  <si>
    <t>M621 OTROS DESGARROS (NO TRAUMATICOS) DEL MUSCULO (Desc. Diag.:desgarro dl cuadriceps der )</t>
  </si>
  <si>
    <t>O479 FALSO TRABAJO DE PARTO, SIN OTRA ESPECIFICACION (Desc. Diag.:AMENAZADE PARTO PRETERMINO)</t>
  </si>
  <si>
    <t>M621 OTROS DESGARROS (NO TRAUMATICOS) DEL MUSCULO (Desc. Diag.:desgarro gemelar)</t>
  </si>
  <si>
    <t>O60 PARTO PREMATURO (Desc. Diag.:gestacion de 31 semanas 
miomatosis uterina
preeclampsia )</t>
  </si>
  <si>
    <t>M621 OTROS DESGARROS (NO TRAUMATICOS) DEL MUSCULO (Desc. Diag.:DESGARRO GEMELO INTERNO DE PIERNA)</t>
  </si>
  <si>
    <t>O80 PARTO UNICO ESPONTANEO (Desc. Diag.: PARTO UNICO ESPONTANEO)</t>
  </si>
  <si>
    <t>M621 OTROS DESGARROS (NO TRAUMATICOS) DEL MUSCULO (Desc. Diag.:DESGARRO MULTIFIBRILAR DE MUSCULO ADUCTOR MAYOR Y LARGO MUSLO IZQUIERDO)</t>
  </si>
  <si>
    <t>M544 LUMBAGO CON CIATICA (Desc. Diag.: HERNIA DE DISCO SEGMENTOS L4-L5 Y L5-S1)</t>
  </si>
  <si>
    <t>M621 OTROS DESGARROS (NO TRAUMATICOS) DEL MUSCULO (Desc. Diag.:DESGARRO MUSCULAR BRAZO IZQUIERDO )</t>
  </si>
  <si>
    <t>N18 INSUFICIENCIA RENAL CRONICA (Desc. Diag.:INSUFICIENCIA RENAL CRÓNICA - CONFECCIÓN DE FÍSTULA ARTERIOVENOSA BRAQUIO BRAQUIAL)</t>
  </si>
  <si>
    <t>M621 OTROS DESGARROS (NO TRAUMATICOS) DEL MUSCULO (Desc. Diag.:desgarro muscular del biceps femoral izquierdo)</t>
  </si>
  <si>
    <t>N18 INSUFICIENCIA RENAL CRONICA (Desc. Diag.:POST-QUIRURGICA DE CONFECCIÓN DE FISTULA ARTERIO-VENOSA )</t>
  </si>
  <si>
    <t>M621 OTROS DESGARROS (NO TRAUMATICOS) DEL MUSCULO (Desc. Diag.:DESGARRO MUSCULAR GEMELO PIERNA DERECHA A DESCARTAR)</t>
  </si>
  <si>
    <t>N182 ENFERMEDAD RENAL CRONICA, ETAPA 2 (Desc. Diag.:LESION RENAL AGUDA VS ENFERMEDAD RENAL CRONICO )</t>
  </si>
  <si>
    <t>M621 OTROS DESGARROS (NO TRAUMATICOS) DEL MUSCULO (Desc. Diag.:desgarro muscular muslo derecho 
traumatismo musclo derecho )</t>
  </si>
  <si>
    <t>N185 ENFERMEDAD RENAL CRONICA, ETAPA 5 (Desc. Diag.:)</t>
  </si>
  <si>
    <t>M621 OTROS DESGARROS (NO TRAUMATICOS) DEL MUSCULO (Desc. Diag.:desgarro muscular muslo derecho 
traumatismo muslo derecho )</t>
  </si>
  <si>
    <t>N185 ENFERMEDAD RENAL CRONICA, ETAPA 5 (Desc. Diag.:ENFERMEDAD RENAL CRONICO EN TERAPIA DE HD - FOD - ENFERMEDAD POLIQUISTICA RENAL - HEPATICA)</t>
  </si>
  <si>
    <t>M621 OTROS DESGARROS (NO TRAUMATICOS) DEL MUSCULO (Desc. Diag.:desgarro muscular muslo derecho )</t>
  </si>
  <si>
    <t>N20 CALCULO DEL RIÃON Y DEL URETER (Desc. Diag.:litiasis ureteral izquierda operada, criptorquidia derecha operada)</t>
  </si>
  <si>
    <t>M511 TRASTORNOS DE DISCO LUMBAR Y OTROS, CON RADICULOPATIA (Desc. Diag.:HERNIA DE DISCO L3-L4,L4-L5, L5-S1)</t>
  </si>
  <si>
    <t>N20 CALCULO DEL RIÑON Y DEL URETER (Desc. Diag.:URETEROLITIASIS DERECHA TRATADA POR URETEROSCOPIA TERAPEUTICA MAS LITOTRICIA ENDOSCÓPICA , INFECCIÓN DE TRACTO URINARIO EN TRATAMIENTO)</t>
  </si>
  <si>
    <t>M621 OTROS DESGARROS (NO TRAUMATICOS) DEL MUSCULO (Desc. Diag.:desgarro musculño cuadriceps)</t>
  </si>
  <si>
    <t>N200 CALCULO DEL RIÑON (Desc. Diag.:litiasis renal izquierda)</t>
  </si>
  <si>
    <t>M621 OTROS DESGARROS (NO TRAUMATICOS) DEL MUSCULO (Desc. Diag.:Desgarro musculo recto anterorr del muslo der )</t>
  </si>
  <si>
    <t>M511 TRASTORNOS DE DISCO LUMBAR Y OTROS, CON RADICULOPATIA (Desc. Diag.:Pos-operatorio de hernia discal.)</t>
  </si>
  <si>
    <t>M621 OTROS DESGARROS (NO TRAUMATICOS) DEL MUSCULO (Desc. Diag.:DESGARRO PARCIAL DEL MUSCULO SOLEO)</t>
  </si>
  <si>
    <t>N210 CALCULO EN LA VEJIGA (Desc. Diag.:POST-OPERADO DE LITIASIS VESICAL )</t>
  </si>
  <si>
    <t>M621 OTROS DESGARROS (NO TRAUMATICOS) DEL MUSCULO (Desc. Diag.:DESGARRO PARCIAL DEL RECTO FEMORAL MUSLO DERECHO)</t>
  </si>
  <si>
    <t>N220 LITIASIS URINARIA EN ESQUISTOSOMIASIS [BILHARZIASIS] (B65.-+) (Desc. Diag.:LITIASIA URETERAL RESUELTA POR URETEROLITOTOMIA)</t>
  </si>
  <si>
    <t>M621 OTROS DESGARROS (NO TRAUMATICOS) DEL MUSCULO (Desc. Diag.:RUPTURA DE MUSCULO SOLEO)</t>
  </si>
  <si>
    <t>N220 LITIASIS URINARIA EN ESQUISTOSOMIASIS [BILHARZIASIS] (B65.-+) (Desc. Diag.:PIELONEFRITIS AGUDA )</t>
  </si>
  <si>
    <t>M621 OTROS DESGARROS (NO TRAUMATICOS) DEL MUSCULO (Desc. Diag.:tendinitis flexora de antebrazo derecho, desgarro flexor comun de los dedos)</t>
  </si>
  <si>
    <t>N23 COLICO RENAL, NO ESPECIFICADO (Desc. Diag.:COLICO RENAL + HEMATURIA)</t>
  </si>
  <si>
    <t>M511 TRASTORNOS DE DISCO LUMBAR Y OTROS, CON RADICULOPATIA (Desc. Diag.:HERNIA DE DISCO L4-L5)</t>
  </si>
  <si>
    <t>N23 COLICO RENAL, NO ESPECIFICADO (Desc. Diag.:LITIASIS RENAL)</t>
  </si>
  <si>
    <t>M625 ATROFIA Y DESGASTE MUSCULARES, NO CLASIFICADOS EN OTRA PARTE (Desc. Diag.:lesion m rotador d post op
tendinitis crepitante TPLB)</t>
  </si>
  <si>
    <t>N23 COLICO RENAL, NO ESPECIFICADO (Desc. Diag.:LITIASIS URETERAL IZQUIERDA )</t>
  </si>
  <si>
    <t>M626 DISTENSION MUSCULAR (Desc. Diag.:)</t>
  </si>
  <si>
    <t>N300 CISTITIS AGUDA (Desc. Diag.:PRIMIGESTA GESTACION DE 17 SEMANAS FETOS VIVOS INFECCION DE TRACTO URINARIO HIPEREMESIS GRAVIDICA LEVE REPRODUCCION ASISTIDA)</t>
  </si>
  <si>
    <t>M626 DISTENSION MUSCULAR (Desc. Diag.:desgarro  muescular)</t>
  </si>
  <si>
    <t>M348 OTRAS FORMAS DE ESCLEROSIS SISTEMICA (Desc. Diag.:probable esclerosis lateral amiotrofica , sindrome piramidal bilateral , 2 neurona motora inferior )</t>
  </si>
  <si>
    <t>M626 DISTENSION MUSCULAR (Desc. Diag.:DESGARRO MUSCULAR PIERNA IZQUIERDA )</t>
  </si>
  <si>
    <t>N390 INFECCION DE VIAS URINARIAS, SITIO NO ESPECIFICADO (Desc. Diag.:INFECCIÃN DE VÃAS URINARIAS ALTA  )</t>
  </si>
  <si>
    <t>M626 DISTENSION MUSCULAR (Desc. Diag.:distension de ligamentos de la rodilla der )</t>
  </si>
  <si>
    <t>M41 ESCOLIOSIS (Desc. Diag.:)</t>
  </si>
  <si>
    <t>M626 DISTENSION MUSCULAR (Desc. Diag.:Distension musculo tendinosa IIÂº gemelos derechos)</t>
  </si>
  <si>
    <t>N390 INFECCION DE VIAS URINARIAS, SITIO NO ESPECIFICADO (Desc. Diag.:INFECCION DE VIAS URINARIAS COMPLICADA)</t>
  </si>
  <si>
    <t>M626 DISTENSION MUSCULAR (Desc. Diag.:Distension musculotendinosa de los gemelos derechos)</t>
  </si>
  <si>
    <t>N390 INFECCION DE VIAS URINARIAS, SITIO NO ESPECIFICADO (Desc. Diag.:INFECCION DE VIAS URINARIAS-E COLI CEPA BLEE)</t>
  </si>
  <si>
    <t>M626 DISTENSION MUSCULAR (Desc. Diag.:Musculos gemelos derechos.)</t>
  </si>
  <si>
    <t>N390 INFECCION DE VIAS URINARIAS, SITIO NO ESPECIFICADO (Desc. Diag.:INFECCION URINARIA ALTA)</t>
  </si>
  <si>
    <t>M626 DISTENSION MUSCULAR (Desc. Diag.:OBS. DESGARRO MUSCULAR RECTO ANTERIOR DEL CUADRICEPS MUSLO DERECHO)</t>
  </si>
  <si>
    <t>N390 INFECCION DE VIAS URINARIAS, SITIO NO ESPECIFICADO (Desc. Diag.:INFECCION URINARIA)</t>
  </si>
  <si>
    <t>M626 DISTENSION MUSCULAR (Desc. Diag.:TROMBOSIS VENOSA MIEMBRO INFERIOR DERECHO - DESGARRO GRACILIS MUSLO DERECHO, NO COMPATIBLE CON LA CLINICA )</t>
  </si>
  <si>
    <t>N390 INFECCION DE VIAS URINARIAS, SITIO NO ESPECIFICADO (Desc. Diag.:ITU COMPLICADA
DIABETES MELLITUS DESCOMPENSADA
HIPERTENSION ARTERIAL)</t>
  </si>
  <si>
    <t>M628 OTROS TRASTORNOS ESPECIFICADOS DE LOS MUSCULOS (Desc. Diag.:DESGARRO MUSCULAR MIOFIBRILAR DE GEMELO INTERNO DERECHO)</t>
  </si>
  <si>
    <t>M419 ESCOLIOSIS, NO ESPECIFICADA (Desc. Diag.:EMBARAZO 32 SEMANAS)</t>
  </si>
  <si>
    <t>M628 OTROS TRASTORNOS ESPECIFICADOS DE LOS MUSCULOS (Desc. Diag.:desgarro musculo cuadriceps)</t>
  </si>
  <si>
    <t>M508 OTROS TRASTORNOS DE DISCO CERVICAL (Desc. Diag.:RAQUIESTENOSIS CERVICAL )</t>
  </si>
  <si>
    <t>M629 TRASTORNO MUSCULAR, NO ESPECIFICADO (Desc. Diag.:DESGARRO MIOFASCIAL BICEPS FEMORAL)</t>
  </si>
  <si>
    <t>N40 HIPERPLASIA DE LA PROSTATA (Desc. Diag.:ADENOMA DE PRÓSTATA POS OPERADO DE RTUP)</t>
  </si>
  <si>
    <t>M65 SINOVITIS Y TENOSINOVITIS (Desc. Diag.:Esguince muñeca derecha)</t>
  </si>
  <si>
    <t>N40 HIPERPLASIA DE LA PROSTATA (Desc. Diag.:CRECIMIENTO DE LA PROSTATA)</t>
  </si>
  <si>
    <t>M65 SINOVITIS Y TENOSINOVITIS (Desc. Diag.:extensores muñeca cara dorsal y tendinitis aguda cubitakles)</t>
  </si>
  <si>
    <t>N40 HIPERPLASIA DE LA PROSTATA (Desc. Diag.:HIPERPLASIA PROSTATICA )</t>
  </si>
  <si>
    <t>M65 SINOVITIS Y TENOSINOVITIS (Desc. Diag.:MENISCOPATIA RODILLA DERECHA)</t>
  </si>
  <si>
    <t>N40 HIPERPLASIA DE LA PROSTATA (Desc. Diag.:hpb control post operatorio)</t>
  </si>
  <si>
    <t>M65 SINOVITIS Y TENOSINOVITIS (Desc. Diag.:SEROMA EN DORSO DE MANO DERECHA)</t>
  </si>
  <si>
    <t>N40 HIPERPLASIA DE LA PROSTATA (Desc. Diag.:infeccion de vias urinarias)</t>
  </si>
  <si>
    <t>M65 SINOVITIS Y TENOSINOVITIS (Desc. Diag.:TENDINITIS DE MUÑECA DERECHA)</t>
  </si>
  <si>
    <t>N40 HIPERPLASIA DE LA PROSTATA (Desc. Diag.:POST OPERADO DE RESECCIÓN TRANSURETRAL DE PRÓSTATA)</t>
  </si>
  <si>
    <t>M652 TENDINITIS CALCIFICADA (Desc. Diag.:DE MANO DERECHA )</t>
  </si>
  <si>
    <t>M511 TRASTORNOS DE DISCO LUMBAR Y OTROS, CON RADICULOPATIA (Desc. Diag.:radiculopatia...)</t>
  </si>
  <si>
    <t>M652 TENDINITIS CALCIFICADA (Desc. Diag.:tendinitis postraumatica de 4to y 5to dedo de mano derecha)</t>
  </si>
  <si>
    <t>N45 ORQUITIS Y EPIDIDIMITIS (Desc. Diag.: ORQUITIS Y EPIDIDIMITIS)</t>
  </si>
  <si>
    <t>M511 TRASTORNOS DE DISCO LUMBAR Y OTROS, CON RADICULOPATIA (Desc. Diag.:HERNIA DE DISCO L4-L5/L5-S1)</t>
  </si>
  <si>
    <t>N450 ORQUITIS, EPIDIDIMITIS Y ORQUIEPIDIDIMITIS CON ABSCESO (Desc. Diag.:EPIDIDIMITIS IZQUIERDA ABSCEDADO)</t>
  </si>
  <si>
    <t>M653 DEDO EN GATILLO (Desc. Diag.:dedo en gatillo a1 mano derecha )</t>
  </si>
  <si>
    <t>N491 TRASTORNOS INFLAMATORIOS DEL CORDON ESPERMATICO, TUNICA VAGINAL Y CONDUCTO DEFERENTE (Desc. Diag.:VARICOCELE BILATERAL )</t>
  </si>
  <si>
    <t>M653 DEDO EN GATILLO (Desc. Diag.:DEDO EN GATILLO DE 3ER Y 4TO DEDO MANO DERECHA)</t>
  </si>
  <si>
    <t>N512 BALANITIS EN ENFERMEDADES CLASIFICADAS EN OTRA PARTE (Desc. Diag.:1- Balanitis)</t>
  </si>
  <si>
    <t>M653 DEDO EN GATILLO (Desc. Diag.:DEDO EN GATILLO DE 5TO DEDO MANO DERECHA)</t>
  </si>
  <si>
    <t>N700 SALPINGITIS Y OOFORITIS AGUDA (Desc. Diag.:HIDROSALPIX DERECHO RESUELTO POR SANPINGUECTOMIA)</t>
  </si>
  <si>
    <t>M653 DEDO EN GATILLO (Desc. Diag.:DEDO EN GATILLO MANO DERECHA)</t>
  </si>
  <si>
    <t>M512 OTROS DESPLAZAMIENTOS ESPECIFICADOS DE DISCO INTERVERTEBRAL (Desc. Diag.:ruptura de tornillos )</t>
  </si>
  <si>
    <t>M653 DEDO EN GATILLO (Desc. Diag.:DEDO EN GATILLO MANO IZQUIERDA PULGAR )</t>
  </si>
  <si>
    <t>N764 ABSCESO VULVAR (Desc. Diag.:HEMATOMA DE LABIO MAYOR IZQUIERDO RESUELTO POR DRENAJE Y LAVADO)</t>
  </si>
  <si>
    <t>M653 DEDO EN GATILLO (Desc. Diag.:DEDO EN GATILLO)</t>
  </si>
  <si>
    <t>N811 CISTOCELE (Desc. Diag.:cistocele + iue post operada)</t>
  </si>
  <si>
    <t>M653 DEDO EN GATILLO (Desc. Diag.:P.O DEDO EN GATILLO )</t>
  </si>
  <si>
    <t>N832 OTROS QUISTES OVARICOS Y LOS NO ESPECIFICADOS (Desc. Diag.:HIPERPLASIA ENDOMETRIAL VS POLIPO ENDOMETRIAL SOMETIDO A HISTEROSCOPIA TERAPEUTICA + QUISTECTOMIA DE QUISTE ENDOMETRIOSICO DE OVARIO DERECHO Y DRILLING DE QUISTE SIMPLE DE OVARIO IZQUIERDO )</t>
  </si>
  <si>
    <t>M653 DEDO EN GATILLO (Desc. Diag.:PULGAR DERECHO EN GATILLO)</t>
  </si>
  <si>
    <t>N832 OTROS QUISTES OVARICOS Y LOS NO ESPECIFICADOS (Desc. Diag.:quiste anexial derecho )</t>
  </si>
  <si>
    <t>M32 LUPUS ERITEMATOSO SISTEMICO (Desc. Diag.:TROMBOSIS VENOSA PROFUNDA EXTREMIDAD PELVICA DERECHA, LUPUS ERITEMATOSO SISTEMICO	)</t>
  </si>
  <si>
    <t>N832 OTROS QUISTES OVARICOS Y LOS NO ESPECIFICADOS (Desc. Diag.:QUISTE DE OVARIO COMPLEJO)</t>
  </si>
  <si>
    <t>M654 TENOSINOVITIS DE ESTILOIDES RADIAL [DE QUERVAIN] (Desc. Diag.:atrofia de sudeck )</t>
  </si>
  <si>
    <t>N832 OTROS QUISTES OVARICOS Y LOS NO ESPECIFICADOS (Desc. Diag.:QUISTE PARAOVARICO IZQUIERDO RESUELTO POR LAPAROTOMIA EXPLORATORIA)</t>
  </si>
  <si>
    <t>M511 TRASTORNOS DE DISCO LUMBAR Y OTROS, CON RADICULOPATIA (Desc. Diag.:hernia de disco L5/S1 derecho)</t>
  </si>
  <si>
    <t>N832 OTROS QUISTES OVARICOS Y LOS NO ESPECIFICADOS (Desc. Diag.:QUISTE TORCIDO DE ANEXO IZQUIERDO RESUELTO POR LAPAROTOMIA EXPLORATORIA + SALPINGOOFERECTOMIA + QUISTECTOMIA IZQUIERDA  )</t>
  </si>
  <si>
    <t>M654 TENOSINOVITIS DE ESTILOIDES RADIAL [DE QUERVAIN] (Desc. Diag.:bilateral)</t>
  </si>
  <si>
    <t>N840 POLIPO DEL CUERPO DEL UTERO (Desc. Diag.:polipo endometrial, miomatosis uterina complicado con hemorragia uterina)</t>
  </si>
  <si>
    <t>M654 TENOSINOVITIS DE ESTILOIDES RADIAL [DE QUERVAIN] (Desc. Diag.:de quervain izdo)</t>
  </si>
  <si>
    <t>N850 HIPERPLASIA DE GLANDULA DEL ENDOMETRIO: (Desc. Diag.:POST OPERADA DE HISTERECTOMIA ABDOMINAL TOTAL + SALPINGECTOMIA BILATERAL)</t>
  </si>
  <si>
    <t>M654 TENOSINOVITIS DE ESTILOIDES RADIAL [DE QUERVAIN] (Desc. Diag.:de quervain pulgar izdo)</t>
  </si>
  <si>
    <t>N870 DISPLASIA CERVICAL LEVE (Desc. Diag.:NIC I PERSISTENTE SOMETIDA A CONIZACION  ASA LEEP)</t>
  </si>
  <si>
    <t>M654 TENOSINOVITIS DE ESTILOIDES RADIAL [DE QUERVAIN] (Desc. Diag.:epicondilitis codo  izq)</t>
  </si>
  <si>
    <t>N871 DISPLASIA CERVICAL MODERADA (Desc. Diag.:NIC II, LIE AG  PERSISTENTE SOMETIDO A CONIZACION LEEP )</t>
  </si>
  <si>
    <t>M654 TENOSINOVITIS DE ESTILOIDES RADIAL [DE QUERVAIN] (Desc. Diag.:epicondilitis codo izq
AR)</t>
  </si>
  <si>
    <t>N920 MENSTRUACION EXCESIVA Y FRECUENTE CON CICLO REGULAR (Desc. Diag.:)</t>
  </si>
  <si>
    <t>M511 TRASTORNOS DE DISCO LUMBAR Y OTROS, CON RADICULOPATIA (Desc. Diag.:hernia de disco lumbar L4-L5 post operado )</t>
  </si>
  <si>
    <t>N939 HEMORRAGIA VAGINAL Y UTERINA ANORMAL, NO ESPECIFICADA (Desc. Diag.:hemorragia uterina en estudio )</t>
  </si>
  <si>
    <t>M654 TENOSINOVITIS DE ESTILOIDES RADIAL [DE QUERVAIN] (Desc. Diag.:LIBERACION DE RETINACULO DEL 1ER COMPARTIMIENTO, SIND DE QUERVAIN)</t>
  </si>
  <si>
    <t>O00 EMBARAZO ECTOPICO (Desc. Diag.:EMBARAZO ECTÒPICO RESUELTO POR LAPAROTOMÌA EXPLORATORIA MÀS SALPINGUECTOMIA DERECHA)</t>
  </si>
  <si>
    <t>M654 TENOSINOVITIS DE ESTILOIDES RADIAL [DE QUERVAIN] (Desc. Diag.:NEUROPRAXIA RADIAL)</t>
  </si>
  <si>
    <t>O009 EMBARAZO ECTOPICO, NO ESPECIFICADO (Desc. Diag.:EMBARAZO ECTOPICO IZQUIERDO ROTO RESUELTO POR LAPAROTOMIA EXPLORATORIA )</t>
  </si>
  <si>
    <t>M654 TENOSINOVITIS DE ESTILOIDES RADIAL [DE QUERVAIN] (Desc. Diag.:SINDROME DE QUERVAIN)</t>
  </si>
  <si>
    <t>O021 ABORTO RETENIDO (Desc. Diag.:ABORTO RETENIDO RESUELTO )</t>
  </si>
  <si>
    <t>M654 TENOSINOVITIS DE ESTILOIDES RADIAL [DE QUERVAIN] (Desc. Diag.:tendinitis pulgar izq)</t>
  </si>
  <si>
    <t>O031 ABORTO ESPONTANEO, INCOMPLETO, COMPLICADO POR HEMORRAGIA EXCESIVA O TARDIA (Desc. Diag.:ABORTO INCOMPLETO SÉPTICO SOMETIDO A LUI)</t>
  </si>
  <si>
    <t>M654 TENOSINOVITIS DE ESTILOIDES RADIAL [DE QUERVAIN] (Desc. Diag.:TENOSINOVITIS DE ESTILOIDES RADIAL [DE QUERVAIN] IZQUIERDA 	OPERADO)</t>
  </si>
  <si>
    <t>M519 TRASTORNO DE LOS DISCOS INTERVERTEBRALES, NO ESPECIFICADO (Desc. Diag.:ARTRODESIS DE COLUMNA, LUMBOCIATALGIA)</t>
  </si>
  <si>
    <t>M511 TRASTORNOS DE DISCO LUMBAR Y OTROS, CON RADICULOPATIA (Desc. Diag.:HERNIA DE DISCO LUMBAR POST OPERADO (L5-S1) DERECHA)</t>
  </si>
  <si>
    <t>O044 ABORTO MEDICO, INCOMPLETO, SIN COMPLICACION (Desc. Diag.:ABORTO INCOMPLETO RESUELTO POR AMEU /LUI)</t>
  </si>
  <si>
    <t>M654 TENOSINOVITIS DE ESTILOIDES RADIAL [DE QUERVAIN] (Desc. Diag.:TENOSINOVITIS DE QUERVAIN DERECHO)</t>
  </si>
  <si>
    <t>O06 ABORTO NO ESPECIFICADO (Desc. Diag.:ABORTO INCOMPLETO RESUELTO)</t>
  </si>
  <si>
    <t>M654 TENOSINOVITIS DE ESTILOIDES RADIAL [DE QUERVAIN] (Desc. Diag.:TENOSINOVITIS DE QUERVAIN MUÑECA IZQUIERDA)</t>
  </si>
  <si>
    <t>O200 AMENAZA DE ABORTO (Desc. Diag.:1.- 0200 Amenaza de aborto
2.- alto riego obstÃ©trico )</t>
  </si>
  <si>
    <t>M654 TENOSINOVITIS DE ESTILOIDES RADIAL [DE QUERVAIN] (Desc. Diag.:TENOSINOVITIS ESTENOSANTE DE QUERVAIN MUÑUCA IZQUIERDA)</t>
  </si>
  <si>
    <t>M519 TRASTORNO DE LOS DISCOS INTERVERTEBRALES, NO ESPECIFICADO (Desc. Diag.:TRASTORNO DE LOS DISCOS INTERVERTEBRALES, ARTRODESIS TRASPEDICULAR L5-S1)</t>
  </si>
  <si>
    <t>M654 TENOSINOVITIS DE ESTILOIDES RADIAL [DE QUERVAIN] (Desc. Diag.:tenosinovitis flexor pulgar izq)</t>
  </si>
  <si>
    <t>O200 AMENAZA DE ABORTO (Desc. Diag.:AMENAZA DE ABORTO CONTROLADA
HEMATOMA MARGINAL
EMBARAZO GEMELAR BIAMNIOTICO, BICORIONICO DE 14,6 SEMANAS POR FUM
SEGUNDIGESTA PRIMIPARA
ALTO RIESGO OBSTETRICO)</t>
  </si>
  <si>
    <t>M654 TENOSINOVITIS DE ESTILOIDES RADIAL [DE QUERVAIN] (Desc. Diag.:TENOSINOVITIS PULGAR IZQ)</t>
  </si>
  <si>
    <t>O200 AMENAZA DE ABORTO (Desc. Diag.:Amenaza de aborto controlada, embarazo de 11.4 semanas por FUM)</t>
  </si>
  <si>
    <t>M654 TENOSINOVITIS DE ESTILOIDES RADIAL [DE QUERVAIN] (Desc. Diag.:tenosinovitis pulgar)</t>
  </si>
  <si>
    <t>M313 GRANULOMATOSIS DE WEGENER (Desc. Diag.:TUBERCULOSIS MENINGEA-GRANULOMATOSIS CON POLIANGEITIS	)</t>
  </si>
  <si>
    <t>M658 OTRAS SINOVITIS Y TENOSINOVITIS (Desc. Diag.:QUISTE SINOVIAL TOBILLO DERECHO)</t>
  </si>
  <si>
    <t>O200 AMENAZA DE ABORTO (Desc. Diag.:Amenaza de aborto controlado, embarazo de 11.2 semanas por FUM)</t>
  </si>
  <si>
    <t>M658 OTRAS SINOVITIS Y TENOSINOVITIS (Desc. Diag.:TENDINITIS DEL PIE IZQ.)</t>
  </si>
  <si>
    <t>O200 AMENAZA DE ABORTO (Desc. Diag.:AMENAZA DE ABORTO RESUELTA)</t>
  </si>
  <si>
    <t>M659 SINOVITIS Y TENOSINOVITIS, NO ESPECIFICADA (Desc. Diag.:)</t>
  </si>
  <si>
    <t>M469 ESPONDILOPATIA INFLAMATORIA, NO ESPECIFICADA (Desc. Diag.:)</t>
  </si>
  <si>
    <t>M659 SINOVITIS Y TENOSINOVITIS, NO ESPECIFICADA (Desc. Diag.:tenosinovitis.)</t>
  </si>
  <si>
    <t>O200 AMENAZA DE ABORTO (Desc. Diag.:AMNENAZA DE ABORTO)</t>
  </si>
  <si>
    <t>M66 RUPTURA ESPONTANEA DE LA SINOVIA Y DEL TENDON (Desc. Diag.:Ruptura de cuadricipital bilateral operado)</t>
  </si>
  <si>
    <t>O200 AMENAZA DE ABORTO (Desc. Diag.:EMB+-15.3 SEM X ECO + AMENAZA DE ABORTO)</t>
  </si>
  <si>
    <t>M329 LUPUS ERITEMATOSO SISTEMICO, SIN OTRA ESPECIFICACION (Desc. Diag.:)</t>
  </si>
  <si>
    <t>O200 AMENAZA DE ABORTO (Desc. Diag.:EMBARAZO 9 SEMANAS     DESPRENDIMIENTO DE TROFOBLASTO)</t>
  </si>
  <si>
    <t>M662 RUPTURA ESPONTANEA DE TENDONES EXTENSORES (Desc. Diag.:extensor ruptura de dedo indice mano derecha )</t>
  </si>
  <si>
    <t>O200 AMENAZA DE ABORTO (Desc. Diag.:embarazo de 9 semanas  bicorial monoamniotico )</t>
  </si>
  <si>
    <t>M662 RUPTURA ESPONTANEA DE TENDONES EXTENSORES (Desc. Diag.:M662 - RUPTURA ESPONTANEA DE TENDONES EXTENSORES)</t>
  </si>
  <si>
    <t>O200 AMENAZA DE ABORTO (Desc. Diag.:GESTACION DE 8 SEMANAS )</t>
  </si>
  <si>
    <t>M662 RUPTURA ESPONTANEA DE TENDONES EXTENSORES (Desc. Diag.:post op. ruptura de tendon  extensor del IV dedo)</t>
  </si>
  <si>
    <t>O200 AMENAZA DE ABORTO (Desc. Diag.:INCOMPETENCIA ITSMICOCERVICAL SOMETIDA A CERCLAJE CONTROLADO, EMBARAZO DE 20.5 SEMANAS POR FUM)</t>
  </si>
  <si>
    <t>M662 RUPTURA ESPONTANEA DE TENDONES EXTENSORES (Desc. Diag.:post op. ruptura del tendÃ³n extensor del iv dedo)</t>
  </si>
  <si>
    <t>O200 AMENAZA DE ABORTO (Desc. Diag.:SEGUNDIGESTA NULIPARA 
GESTACION GEMELAR DE 7 SEMANAS ALTO RIESGO OBSTETRICO 
AMENAZA DE ABORTO )</t>
  </si>
  <si>
    <t>M662 RUPTURA ESPONTANEA DE TENDONES EXTENSORES (Desc. Diag.:PUKLGAR IZQUIERDO )</t>
  </si>
  <si>
    <t>M511 TRASTORNOS DE DISCO LUMBAR Y OTROS, CON RADICULOPATIA (Desc. Diag.:CirugÃ­a de hernia discal lumbar.)</t>
  </si>
  <si>
    <t>M662 RUPTURA ESPONTANEA DE TENDONES EXTENSORES (Desc. Diag.:Pulgar derecho )</t>
  </si>
  <si>
    <t>O210 HIPEREMESIS GRAVIDICA LEVE (Desc. Diag.:primigesta
gestacion de 10 semanas 
hiperemesis gravidica )</t>
  </si>
  <si>
    <t>M662 RUPTURA ESPONTANEA DE TENDONES EXTENSORES (Desc. Diag.:pulgar derecho)</t>
  </si>
  <si>
    <t>O23 INFECCION DE LAS VIAS GENITOURINARIAS EN EL EMBARAZO (Desc. Diag.:INFECCION DEL TRACTO URINARIO EN TRATAMIENTO, EMBARAZO DE 10.2 SEMANAS POR FUM)</t>
  </si>
  <si>
    <t>M662 RUPTURA ESPONTANEA DE TENDONES EXTENSORES (Desc. Diag.:ruptura de tendÃ³n de Aquiles)</t>
  </si>
  <si>
    <t>O233 INFECCION DE OTRAS PARTES DE LAS VIAS URINARIAS EN EL EMBARAZO (Desc. Diag.:INFECCIÓN DE TRACTO URINARIO EN EL EMBARAZO EN TRATAMIENTO)</t>
  </si>
  <si>
    <t>M511 TRASTORNOS DE DISCO LUMBAR Y OTROS, CON RADICULOPATIA (Desc. Diag.:HERNIA DE DISCO SEGMENTO L4-L5 Y L5-S1)</t>
  </si>
  <si>
    <t>O300 EMBARAZO DOBLE (Desc. Diag.:EMB GEMELAR DE +-22.2 SEM + AMENAZA DE PARTO INMADURO - BIAMNIOTICO-MONOCOREAL)</t>
  </si>
  <si>
    <t>M662 RUPTURA ESPONTANEA DE TENDONES EXTENSORES (Desc. Diag.:RUPTURA DE TENDON EXTENSOR DE DEDO INDICE MANO DERECHA )</t>
  </si>
  <si>
    <t>O432 PLACENTA ANORMALMENTE ADHERIDA (Desc. Diag.:POSTOPERADA DE HISTERCTOMIA TOTAL )</t>
  </si>
  <si>
    <t>M662 RUPTURA ESPONTANEA DE TENDONES EXTENSORES (Desc. Diag.:RUPTURA DE TENDON EXTENSOR DEL DEDO)</t>
  </si>
  <si>
    <t>O469 HEMORRAGIA ANTEPARTO, NO ESPECIFICADA (Desc. Diag.:ERMBARAZO 16 SEMANAS 2/7)</t>
  </si>
  <si>
    <t>M662 RUPTURA ESPONTANEA DE TENDONES EXTENSORES (Desc. Diag.:RUPTURA DE TENDON EXTENSOR DEL IV DEDO DE LA MANO DERECHA)</t>
  </si>
  <si>
    <t>M313 GRANULOMATOSIS DE WEGENER (Desc. Diag.:VASCULITIS-GRANULOMATOSIS CON POLIANGEITIS)</t>
  </si>
  <si>
    <t>M662 RUPTURA ESPONTANEA DE TENDONES EXTENSORES (Desc. Diag.:ruptura de tendon extensor del IV dedo de lamano derecha)</t>
  </si>
  <si>
    <t>O60 PARTO PREMATURO (Desc. Diag.:EMB+-28.3 SEM X FUM - AMENAZA DE PARTO PREMATURO)</t>
  </si>
  <si>
    <t>M662 RUPTURA ESPONTANEA DE TENDONES EXTENSORES (Desc. Diag.:ruptura de tendon extensor del IV dedo mano derecha)</t>
  </si>
  <si>
    <t>O600 TRABAJO DE PARTO PREMATURO SIN PARTO (Desc. Diag.:AMENAZA DE PARTO PRETERMINO)</t>
  </si>
  <si>
    <t>M511 TRASTORNOS DE DISCO LUMBAR Y OTROS, CON RADICULOPATIA (Desc. Diag.:HERNIA DE DISCO SEGMENTOS L3-L4, L4-L5, L5-S1)</t>
  </si>
  <si>
    <t>O757 PARTO VAGINAL POSTERIOR A UNA CESAREA PREVIA (Desc. Diag.:BAJA POS-NATAL)</t>
  </si>
  <si>
    <t>M662 RUPTURA ESPONTANEA DE TENDONES EXTENSORES (Desc. Diag.:ruptura de tendon externsor del IV dedo de la mano derecha)</t>
  </si>
  <si>
    <t>O80 PARTO UNICO ESPONTANEO (Desc. Diag.:BAJA POR LACTANCIA )</t>
  </si>
  <si>
    <t>M662 RUPTURA ESPONTANEA DE TENDONES EXTENSORES (Desc. Diag.:RUPTURA DEL TENDON  EXTENSOR DEL CUARTO DEDO EN MANO DERECHA)</t>
  </si>
  <si>
    <t>O80 PARTO UNICO ESPONTANEO (Desc. Diag.:BAJA POSNATAL- PARTO PRETERMINO)</t>
  </si>
  <si>
    <t>M662 RUPTURA ESPONTANEA DE TENDONES EXTENSORES (Desc. Diag.:ruptura del tendon extensor)</t>
  </si>
  <si>
    <t>N18 INSUFICIENCIA RENAL CRONICA (Desc. Diag.:HEMOTORAX DERECHO)</t>
  </si>
  <si>
    <t>M662 RUPTURA ESPONTANEA DE TENDONES EXTENSORES (Desc. Diag.:Ruptura parcial de  tendon de Extensor largo de pulgar derecho)</t>
  </si>
  <si>
    <t>N18 INSUFICIENCIA RENAL CRONICA (Desc. Diag.:INSUFICIENCIA RENAL CRONICA - CONFECCION DE FISTULA  ARTERIOVENOSA BRAQUIOBRAQUIAL)</t>
  </si>
  <si>
    <t>M662 RUPTURA ESPONTANEA DE TENDONES EXTENSORES (Desc. Diag.:ruptura tendon dedo indice mano derecha)</t>
  </si>
  <si>
    <t>N18 INSUFICIENCIA RENAL CRONICA (Desc. Diag.:insuficiencia renal)</t>
  </si>
  <si>
    <t>M662 RUPTURA ESPONTANEA DE TENDONES EXTENSORES (Desc. Diag.:ruptura tendon extensor de dedo anular mano derecha )</t>
  </si>
  <si>
    <t>N18 INSUFICIENCIA RENAL CRONICA (Desc. Diag.:IRC + PO confeccion de FAV)</t>
  </si>
  <si>
    <t>M662 RUPTURA ESPONTANEA DE TENDONES EXTENSORES (Desc. Diag.:tendon extensor de dedo mano derecha )</t>
  </si>
  <si>
    <t>N18 INSUFICIENCIA RENAL CRONICA (Desc. Diag.:SINDROME FEBRIL - INFECCION ASOCIADA A CATETER (ENCOACARDITIS BACTERIANA ) - ENFERMEDAD POLIQUISTICA RENAL Y HEPATICA - DERRAME PLEURAL BILATERAL -  NEUMONIA ADQUIRIDA EN LA COMUNIDAD EN TRATAMIENTO - ENFERMEEDAD RENAL CRONICO EN TERAPIA DE  HEMODIÁLISIS - COLANGITIS)</t>
  </si>
  <si>
    <t>M511 TRASTORNOS DE DISCO LUMBAR Y OTROS, CON RADICULOPATIA (Desc. Diag.:HERNIA DE NÚCLEO PULPOSO L4-L5)</t>
  </si>
  <si>
    <t>N181 ENFERMEDAD RENAL CRONICA, ETAPA 1 (Desc. Diag.:)</t>
  </si>
  <si>
    <t>M67 OTROS TRASTORNOS DE LA SINOVIA Y DEL TENDON (Desc. Diag.:)</t>
  </si>
  <si>
    <t>M511 TRASTORNOS DE DISCO LUMBAR Y OTROS, CON RADICULOPATIA (Desc. Diag.:Pos quirurgico de hernia discal lumbar)</t>
  </si>
  <si>
    <t>M67 OTROS TRASTORNOS DE LA SINOVIA Y DEL TENDON (Desc. Diag.:malett finger 4 dedo mano derecha)</t>
  </si>
  <si>
    <t>N184 ENFERMEDAD RENAL CRONICA, ETAPA 4 (Desc. Diag.:POLIQUISTOSIS RENAL BILATERAL)</t>
  </si>
  <si>
    <t>M67 OTROS TRASTORNOS DE LA SINOVIA Y DEL TENDON (Desc. Diag.:QUISTE SINOVIAL DE TOBILLO DERECHO RESUELTO POR EXERESIS )</t>
  </si>
  <si>
    <t>N185 ENFERMEDAD RENAL CRONICA, ETAPA 5 (Desc. Diag.:ENFEERMEDAD RENAL CRONICA EN TERAPIA DE HEMODIALISIS - BACTEREMIA COMPLICADA POR SAMS)</t>
  </si>
  <si>
    <t>M67 OTROS TRASTORNOS DE LA SINOVIA Y DEL TENDON (Desc. Diag.:QUISTE SINOVIAL MUÑECA DERECHA 	OPERADA)</t>
  </si>
  <si>
    <t>N185 ENFERMEDAD RENAL CRONICA, ETAPA 5 (Desc. Diag.:ENFERMEDAD RENAL CRONICA ESTADIO G5 EN PROGRAMA DE HEMODIALISIS)</t>
  </si>
  <si>
    <t>M67 OTROS TRASTORNOS DE LA SINOVIA Y DEL TENDON (Desc. Diag.:QUISTE SINOVIAL MUÑECA DERECHA OPERADA 	)</t>
  </si>
  <si>
    <t>N189 INSUFICIENCIA RENAL CRONICA, NO ESPECIFICADA (Desc. Diag.:)</t>
  </si>
  <si>
    <t>M67 OTROS TRASTORNOS DE LA SINOVIA Y DEL TENDON (Desc. Diag.:QUISTE SINOVIAL MUÑECA DERECHA OPERADA)</t>
  </si>
  <si>
    <t>N20 CALCULO DEL RIÃON Y DEL URETER (Desc. Diag.:1.- diabetes mellitus descompensado. 
2.- InfecciÃ³n de vÃ­as urinarias en remisiÃ³n
3.- Nefrolitiasis derecha  )</t>
  </si>
  <si>
    <t>M511 TRASTORNOS DE DISCO LUMBAR Y OTROS, CON RADICULOPATIA (Desc. Diag.:HERNIA DISCAL L4-L5, L5-S1)</t>
  </si>
  <si>
    <t>M511 TRASTORNOS DE DISCO LUMBAR Y OTROS, CON RADICULOPATIA (Desc. Diag.:Pos-operatorio de hernia discal lumbar)</t>
  </si>
  <si>
    <t>M670 ACORTAMIENTO DEL TENDON DE AQUILES (ADQUIRIDO) (Desc. Diag.:CONCLUIDA LA  BAJA RETORNA  A SU ACTIVIDAD LABORAL)</t>
  </si>
  <si>
    <t>N20 CALCULO DEL RIÑON Y DEL URETER (Desc. Diag.:URETEROLITIASIS DERECHA OBSTRUCTIVA)</t>
  </si>
  <si>
    <t>M670 ACORTAMIENTO DEL TENDON DE AQUILES (ADQUIRIDO) (Desc. Diag.:tenorrafia del aquiles dwer )</t>
  </si>
  <si>
    <t>N20 CALCULO DEL RIÑON Y DEL URETER (Desc. Diag.:URETEROLITIASIS RESUELTA POR URETEROSCOPIA, POST OPERADA DE CISTOSCOPIA PARA RETIRO DE CATETER DOBLE J)</t>
  </si>
  <si>
    <t>M511 TRASTORNOS DE DISCO LUMBAR Y OTROS, CON RADICULOPATIA (Desc. Diag.:HERNIA DISCAL L5-S1 RESEULTA POR MICRODISECTOMIA L5-S1 )</t>
  </si>
  <si>
    <t>N200 CALCULO DEL RIÑON (Desc. Diag.:CALCIFICACION DE PARENQUIMA RENAL)</t>
  </si>
  <si>
    <t>M511 TRASTORNOS DE DISCO LUMBAR Y OTROS, CON RADICULOPATIA (Desc. Diag.:HERNIA DISCAL L5-S1)</t>
  </si>
  <si>
    <t>N200 CALCULO DEL RIÑON (Desc. Diag.:LITIASIS RENAL)</t>
  </si>
  <si>
    <t>M673 SINOVITIS TRANSITORIA (Desc. Diag.:rodilla derecha)</t>
  </si>
  <si>
    <t>N201 CALCULO DEL RIÑON CON CALCULO DEL URETER (Desc. Diag.:PIELONEFRITIS AGUDA)</t>
  </si>
  <si>
    <t>M673 SINOVITIS TRANSITORIA (Desc. Diag.:SINOVITIS DE RODILLA)</t>
  </si>
  <si>
    <t>N202 CALCULO DEL RIÑON CON CALCULO DEL URETER (Desc. Diag.:)</t>
  </si>
  <si>
    <t>M674 GANGLION (Desc. Diag.:)</t>
  </si>
  <si>
    <t>N210 CALCULO EN LA VEJIGA (Desc. Diag.:)</t>
  </si>
  <si>
    <t>M674 GANGLION (Desc. Diag.:ganglion muÃ±eca izquierda)</t>
  </si>
  <si>
    <t>N219 CALCULO DE LAS VIAS URINARIAS INFERIORES, NO ESPECIFICADO (Desc. Diag.:LITIASIS URETERAL DERECHA, EMBARAZO DE 25.2 SEMANAS POR FUM, ALTO RIESGO OBSTETRICO)</t>
  </si>
  <si>
    <t>M674 GANGLION (Desc. Diag.:MASA QUISTICA DEDO PULGAR DERECHO OPERADO)</t>
  </si>
  <si>
    <t>N22 CALCULO DE LAS VIAS URINARIAS EN ENFERMEDADES CLASIFICADAS EN OTRA PARTE (Desc. Diag.:CATETER DOBLE J IZQUIERDO CALCIFICADO SOMETIDO A TRATAMIENTO QUIRURGICO CONVENCIONAL)</t>
  </si>
  <si>
    <t>M674 GANGLION (Desc. Diag.:MASA QUISTICA PULGAR DERECHO OPERADA)</t>
  </si>
  <si>
    <t>N220 LITIASIS URINARIA EN ESQUISTOSOMIASIS [BILHARZIASIS] (B65.-+) (Desc. Diag.:LITIASIS URETERAL DERECHA)</t>
  </si>
  <si>
    <t>M674 GANGLION (Desc. Diag.:post operatorio de ganglion)</t>
  </si>
  <si>
    <t>N220 LITIASIS URINARIA EN ESQUISTOSOMIASIS [BILHARZIASIS] (B65.-+) (Desc. Diag.:LITIASIS URETERO VESICAL IZQUIERDA)</t>
  </si>
  <si>
    <t>M674 GANGLION (Desc. Diag.:POST QUIRURGICO RESECCION BIOPSIA  MASA MANO DERECHA)</t>
  </si>
  <si>
    <t>N220 LITIASIS URINARIA EN ESQUISTOSOMIASIS [BILHARZIASIS] (B65.-+) (Desc. Diag.:URETERO LITIASIS IZQUIERDA)</t>
  </si>
  <si>
    <t>M674 GANGLION (Desc. Diag.:POST QUIRÚRGICO RESECCIÓN BIOPSIA MASA MANO DERECHA)</t>
  </si>
  <si>
    <t>N23 COLICO RENAL, NO ESPECIFICADO (Desc. Diag.:CÃLICO RENAL , MICROLITIASIS RENAL )</t>
  </si>
  <si>
    <t>M674 GANGLION (Desc. Diag.:POST QUIRURGICO RESECCION BIOPSIA)</t>
  </si>
  <si>
    <t>M511 TRASTORNOS DE DISCO LUMBAR Y OTROS, CON RADICULOPATIA (Desc. Diag.:PosquirÃ¹gico de hernia discal lumbar.)</t>
  </si>
  <si>
    <t>M674 GANGLION (Desc. Diag.:POSTQUIRURGICO RESECCION BIOPSIA PROBABLE PB GANGLIO MANO DERECHO)</t>
  </si>
  <si>
    <t>N23 COLICO RENAL, NO ESPECIFICADO (Desc. Diag.:LITIASIS RENAL )</t>
  </si>
  <si>
    <t>M674 GANGLION (Desc. Diag.:QUISTE SINOVIAL EN DORSO DE MUÑECA IZQUIERDA)</t>
  </si>
  <si>
    <t>N23 COLICO RENAL, NO ESPECIFICADO (Desc. Diag.:litiasis reno ureteral)</t>
  </si>
  <si>
    <t>M678 OTROS TRASTORNOS ESPECIFICADOS DE LA SINOVIA Y DEL TENDON (Desc. Diag.:)</t>
  </si>
  <si>
    <t>M511 TRASTORNOS DE DISCO LUMBAR Y OTROS, CON RADICULOPATIA (Desc. Diag.:Posquirurgico de hernia discal)</t>
  </si>
  <si>
    <t>M679 TRASTORNO SINOVIAL Y TENDINOSO, NO ESPECIFICADO (Desc. Diag.:)</t>
  </si>
  <si>
    <t>N28 OTROS TRASTORNOS DEL RINON Y DEL URETER NO CLASIFICADAS EN OTRA PARTE (Desc. Diag.: POST OPERATORIO DE NEFRECTOMÍA (ANULACIÓN FUNCIONAL DERECHA) )</t>
  </si>
  <si>
    <t>M679 TRASTORNO SINOVIAL Y TENDINOSO, NO ESPECIFICADO (Desc. Diag.:quiste sinovial en dorso de muñeca derecha)</t>
  </si>
  <si>
    <t>N30 CISTITIS (Desc. Diag.:INFECCION DE TRACTO URINARIO)</t>
  </si>
  <si>
    <t>M679 TRASTORNO SINOVIAL Y TENDINOSO, NO ESPECIFICADO (Desc. Diag.:TENOSINOVITIS PERONEO LATERAL CORTO LADO IZQUIERDO)</t>
  </si>
  <si>
    <t>N308 OTRAS CISTITIS (Desc. Diag.:PIELONEFRITIS AGUDA)</t>
  </si>
  <si>
    <t>M688 OTROS TRASTORNOS SINOVIALES Y TENDINOSOS EN ENFERMEDADES CLASIFICADAS EN OTRA PARTE (Desc. Diag.:QUISTE SINOVIAL MUÑECA IZQUIERDA)</t>
  </si>
  <si>
    <t>N35 ESTRECHEZ URETRAL (Desc. Diag.:estenosis de uretra)</t>
  </si>
  <si>
    <t>M702 BURSITIS DEL OLECRANON (Desc. Diag.:BURSITIS A MATERIAL DE OSTEOSINTESIS CODO DERECHO - RETIRO MATERIAL DE OSTEOSINTESIS)</t>
  </si>
  <si>
    <t>N39 OTROS TRASTORNOS DEL SISTEMA URINARIO (Desc. Diag.:CA DE PROSTATA)</t>
  </si>
  <si>
    <t>M702 BURSITIS DEL OLECRANON (Desc. Diag.:BURSITIS A MATERIAL DE OSTEOSINTESIS OLECRANON CODO - RETIRO MATERIAL DE OSTEOSINTESIS )</t>
  </si>
  <si>
    <t>M349 ESCLEROSIS SISTEMICA, NO ESPECIFICADA (Desc. Diag.:)</t>
  </si>
  <si>
    <t>M703 OTRAS BURSITIS DEL CODO (Desc. Diag.:abceso codo  izquierdo)</t>
  </si>
  <si>
    <t>N390 INFECCION DE VIAS URINARIAS, SITIO NO ESPECIFICADO (Desc. Diag.:INFECCIÃN DE VÃAS URINARIAS ALTA )</t>
  </si>
  <si>
    <t>M703 OTRAS BURSITIS DEL CODO (Desc. Diag.:abceso post op)</t>
  </si>
  <si>
    <t>N390 INFECCION DE VIAS URINARIAS, SITIO NO ESPECIFICADO (Desc. Diag.:INFECCION DE TRACTO URINARIO RECURRENTE)</t>
  </si>
  <si>
    <t>M703 OTRAS BURSITIS DEL CODO (Desc. Diag.:post denaje abceso)</t>
  </si>
  <si>
    <t>N390 INFECCION DE VIAS URINARIAS, SITIO NO ESPECIFICADO (Desc. Diag.:INFECCION DE VIAS URINARIAS + CEPAS BLEE)</t>
  </si>
  <si>
    <t>M703 OTRAS BURSITIS DEL CODO (Desc. Diag.:post drenaje abceso codo izq)</t>
  </si>
  <si>
    <t>N390 INFECCION DE VIAS URINARIAS, SITIO NO ESPECIFICADO (Desc. Diag.:INFECCION DE VIAS URINARIAS COMPLICADA	)</t>
  </si>
  <si>
    <t>M705 OTRAS BURSITIS DE LA RODILLA (Desc. Diag.:1- BURSITIS SUPRAROTULIANA RODILLA IZQUIERDA 2- ESGUINCE DE RODILLA IZQUIERDA. RIESGO LABORAL: ENFERMEDAD COMUN)</t>
  </si>
  <si>
    <t>N390 INFECCION DE VIAS URINARIAS, SITIO NO ESPECIFICADO (Desc. Diag.:INFECCION DE VIAS URINARIAS CON GERMEN IDENTIFICADO EN TRATAMIENTO DIRIGIDO 
FLEBITIS 
LEUCOPENIA SECUNDARIA DE CONSUMO EN TRATAMIENTO)</t>
  </si>
  <si>
    <t>M705 OTRAS BURSITIS DE LA RODILLA (Desc. Diag.:supra rotuliana derecha)</t>
  </si>
  <si>
    <t>M414 ESCOLIOSIS NEUROMUSCULAR (Desc. Diag.:)</t>
  </si>
  <si>
    <t>M707 OTRAS BURSITIS DE LA CADERA (Desc. Diag.:)</t>
  </si>
  <si>
    <t>N390 INFECCION DE VIAS URINARIAS, SITIO NO ESPECIFICADO (Desc. Diag.:INFECCIÓN DEL TRACTO URINARIO ALTA
MICROLITIASIS RENAL RESULTA
RINOFARINGITIS RESUELTA)</t>
  </si>
  <si>
    <t>M713 OTROS QUISTES DE LA BOLSA SEROSA (Desc. Diag.:QUISTE DE MESOSIGMOIDES TRATADO PO R EXERESIS + APENDICECTOMIA INCIDENTAL)</t>
  </si>
  <si>
    <t>N390 INFECCION DE VIAS URINARIAS, SITIO NO ESPECIFICADO (Desc. Diag.:Infecciòn Leve por CoVID-19)</t>
  </si>
  <si>
    <t>M725 FASCITIS, NO CLASIFICADA EN OTRA PARTE (Desc. Diag.:FASCITIS PLANTAR BILATERAL)</t>
  </si>
  <si>
    <t>N390 INFECCION DE VIAS URINARIAS, SITIO NO ESPECIFICADO (Desc. Diag.:INFECCION URINARIA CEPA BLEE TRATADA)</t>
  </si>
  <si>
    <t>M725 FASCITIS, NO CLASIFICADA EN OTRA PARTE (Desc. Diag.:Fascitis plantar de ambos pies )</t>
  </si>
  <si>
    <t>N390 INFECCION DE VIAS URINARIAS, SITIO NO ESPECIFICADO (Desc. Diag.:INFECCION URINARIA RESUELTA )</t>
  </si>
  <si>
    <t>M725 FASCITIS, NO CLASIFICADA EN OTRA PARTE (Desc. Diag.:FASCITIS PLANTAR DERECHA)</t>
  </si>
  <si>
    <t>N390 INFECCION DE VIAS URINARIAS, SITIO NO ESPECIFICADO (Desc. Diag.:INFECION URINARIA COMPLICADA .- ENFERMEDAD RENAL CRONICA)</t>
  </si>
  <si>
    <t>M725 FASCITIS, NO CLASIFICADA EN OTRA PARTE (Desc. Diag.:Fascitis plantar pie izquierdo)</t>
  </si>
  <si>
    <t>M511 TRASTORNOS DE DISCO LUMBAR Y OTROS, CON RADICULOPATIA (Desc. Diag.:radiculopatia )</t>
  </si>
  <si>
    <t>M725 FASCITIS, NO CLASIFICADA EN OTRA PARTE (Desc. Diag.:fascitis plantar)</t>
  </si>
  <si>
    <t>N390 INFECCION DE VIAS URINARIAS, SITIO NO ESPECIFICADO (Desc. Diag.:itu)</t>
  </si>
  <si>
    <t>M511 TRASTORNOS DE DISCO LUMBAR Y OTROS, CON RADICULOPATIA (Desc. Diag.:hernia discal lumbar extruida L5-S1 post operado )</t>
  </si>
  <si>
    <t>N390 INFECCION DE VIAS URINARIAS, SITIO NO ESPECIFICADO (Desc. Diag.:PIELONEFRITIS , INFECCIÃN DE VÃAS URINARIAS ALTA )</t>
  </si>
  <si>
    <t>M75 LESIONES DEL HOMBRO (Desc. Diag.:bursitis de hombro izdo)</t>
  </si>
  <si>
    <t>N390 INFECCION DE VIAS URINARIAS, SITIO NO ESPECIFICADO (Desc. Diag.:PIELONEFRITIS AGUDA /INSUFUCIENCIA VENOSA CRONICA EXTREMIDADES PELVICAS)</t>
  </si>
  <si>
    <t>M75 LESIONES DEL HOMBRO (Desc. Diag.:cirugia del mang rotador der )</t>
  </si>
  <si>
    <t>N390 INFECCION DE VIAS URINARIAS, SITIO NO ESPECIFICADO (Desc. Diag.:PIELONEFRITIS TRATADA)</t>
  </si>
  <si>
    <t>M75 LESIONES DEL HOMBRO (Desc. Diag.:contusion en  hombro  dercho)</t>
  </si>
  <si>
    <t>N390 INFECCION DE VIAS URINARIAS, SITIO NO ESPECIFICADO (Desc. Diag.:PIELONEFRITIS?)</t>
  </si>
  <si>
    <t>M75 LESIONES DEL HOMBRO (Desc. Diag.:lesion del manguito rotador)</t>
  </si>
  <si>
    <t>M313 GRANULOMATOSIS DE WEGENER (Desc. Diag.:TUBERCULOSIS MENÍNGEA-GRANULOMATOSIS CON POLIANGEITIS)</t>
  </si>
  <si>
    <t>M75 LESIONES DEL HOMBRO (Desc. Diag.:Lession  del manguito rotador der )</t>
  </si>
  <si>
    <t>N40 HIPERPLASIA DE LA PROSTATA (Desc. Diag.:ADENOMA DE PROSTATA, RESUSLTO POR CIRUGIA )</t>
  </si>
  <si>
    <t>M75 LESIONES DEL HOMBRO (Desc. Diag.:lux acromioclavicular izda)</t>
  </si>
  <si>
    <t>N40 HIPERPLASIA DE LA PROSTATA (Desc. Diag.:control postquirurgico)</t>
  </si>
  <si>
    <t>M75 LESIONES DEL HOMBRO (Desc. Diag.:omalgi a  derecha)</t>
  </si>
  <si>
    <t>N40 HIPERPLASIA DE LA PROSTATA (Desc. Diag.:crecimiento prostatico obstructivo ( hiperplasia por biopsia ))</t>
  </si>
  <si>
    <t>M75 LESIONES DEL HOMBRO (Desc. Diag.:tRAUMATISMO ACROMIOCLAVICULAR IZDO)</t>
  </si>
  <si>
    <t>N40 HIPERPLASIA DE LA PROSTATA (Desc. Diag.:HIPERPLASIA DE PROSTATA)</t>
  </si>
  <si>
    <t>M329 LUPUS ERITEMATOSO SISTEMICO, SIN OTRA ESPECIFICACION (Desc. Diag.:LUPUS ERITEMATOSO SISTEMICO)</t>
  </si>
  <si>
    <t>N40 HIPERPLASIA DE LA PROSTATA (Desc. Diag.:HIPERPLASIA PROSTATICA BENIGNA)</t>
  </si>
  <si>
    <t>M750 CAPSULITIS ADHESIVA DEL HOMBRO (Desc. Diag.:Capsulits de hombro izdo
fractura del clavicula der )</t>
  </si>
  <si>
    <t>N40 HIPERPLASIA DE LA PROSTATA (Desc. Diag.:HIPERPLASIA PROSTATICO)</t>
  </si>
  <si>
    <t>M33 DERMATOPOLIMIOSITIS (Desc. Diag.:)</t>
  </si>
  <si>
    <t>N40 HIPERPLASIA DE LA PROSTATA (Desc. Diag.:hpb post operado rtu - p)</t>
  </si>
  <si>
    <t>M751 SINDROME DEL MANGUITO ROTATORIO (Desc. Diag.:contractura trapecio)</t>
  </si>
  <si>
    <t>N40 HIPERPLASIA DE LA PROSTATA (Desc. Diag.:HPB POST OPRADO)</t>
  </si>
  <si>
    <t>M751 SINDROME DEL MANGUITO ROTATORIO (Desc. Diag.:derecho)</t>
  </si>
  <si>
    <t>N40 HIPERPLASIA DE LA PROSTATA (Desc. Diag.:PO DE PROSTATECTOMIA ABIERTO)</t>
  </si>
  <si>
    <t>M751 SINDROME DEL MANGUITO ROTATORIO (Desc. Diag.:izquierdo )</t>
  </si>
  <si>
    <t>N40 HIPERPLASIA DE LA PROSTATA (Desc. Diag.:PO RTUP HIPERPLASIA DE PROSTATA)</t>
  </si>
  <si>
    <t>M511 TRASTORNOS DE DISCO LUMBAR Y OTROS, CON RADICULOPATIA (Desc. Diag.:hernia discal lumbar post operado )</t>
  </si>
  <si>
    <t>N40 HIPERPLASIA DE LA PROSTATA (Desc. Diag.:postoperado  de prostata)</t>
  </si>
  <si>
    <t>M751 SINDROME DEL MANGUITO ROTATORIO (Desc. Diag.:Lesion  de  Subescapular y supraespinoso izquierdo)</t>
  </si>
  <si>
    <t>N410 PROSTATITIS AGUDA (Desc. Diag.:)</t>
  </si>
  <si>
    <t>M751 SINDROME DEL MANGUITO ROTATORIO (Desc. Diag.:lesion del manguito rotador
artrosis hombro derecho)</t>
  </si>
  <si>
    <t>N423 DISPLASIA DE LA PROSTATA (Desc. Diag.:post quirurgico prostatectomia transvesical )</t>
  </si>
  <si>
    <t>M511 TRASTORNOS DE DISCO LUMBAR Y OTROS, CON RADICULOPATIA (Desc. Diag.:hernia discal lumbar)</t>
  </si>
  <si>
    <t>N433 HIDROCELE, NO ESPECIFICADO (Desc. Diag.:post operado)</t>
  </si>
  <si>
    <t>M751 SINDROME DEL MANGUITO ROTATORIO (Desc. Diag.:PO fractura humero proximal izquierdo)</t>
  </si>
  <si>
    <t>M511 TRASTORNOS DE DISCO LUMBAR Y OTROS, CON RADICULOPATIA (Desc. Diag.:Sindrome radicular)</t>
  </si>
  <si>
    <t>M751 SINDROME DEL MANGUITO ROTATORIO (Desc. Diag.:PO LESION DEL MANGUITO ROTADOR)</t>
  </si>
  <si>
    <t>N450 ORQUITIS, EPIDIDIMITIS Y ORQUIEPIDIDIMITIS CON ABSCESO (Desc. Diag.:)</t>
  </si>
  <si>
    <t>M751 SINDROME DEL MANGUITO ROTATORIO (Desc. Diag.:rotura de manguito rotador hombro derecho )</t>
  </si>
  <si>
    <t>N459 ORQUITIS, EPIDIDIMITIS Y ORQUIEPIDIDIMITIS SIN ABSCESO (Desc. Diag.:EPIDIDIMITIS Y HERNIA INGUINAL REDUCTIBLE)</t>
  </si>
  <si>
    <t>M751 SINDROME DEL MANGUITO ROTATORIO (Desc. Diag.:SINDROME DE MANGUITO ROTADOR DERECHO)</t>
  </si>
  <si>
    <t>N488 OTROS TRASTORNOS ESPECIFICADOS DEL PENE (Desc. Diag.:ABCESO PERIPENE)</t>
  </si>
  <si>
    <t>M751 SINDROME DEL MANGUITO ROTATORIO (Desc. Diag.:SINDROME DE MANGUITO ROTADOR IZQUIERDO)</t>
  </si>
  <si>
    <t>N511 TRASTORNOS DEL TESTICULO Y DEL EPIDIDIMO EN ENFERMEDADES CLASIFICADAS EN OTRA PARTE (Desc. Diag.:)</t>
  </si>
  <si>
    <t>M751 SINDROME DEL MANGUITO ROTATORIO (Desc. Diag.:SINDROME DE MANGUITO ROTADOR)</t>
  </si>
  <si>
    <t>N511 TRASTORNOS DEL TESTICULO Y DEL EPIDIDIMO EN ENFERMEDADES CLASIFICADAS EN OTRA PARTE (Desc. Diag.:POSTOPERADO DE VARICOCELECTOMIA)</t>
  </si>
  <si>
    <t>M751 SINDROME DEL MANGUITO ROTATORIO (Desc. Diag.:sospecha de re rotura de supraespinoso )</t>
  </si>
  <si>
    <t>N602 FIBROADENOMA DE MAMA (Desc. Diag.:FIBROADENOMAM DE MAMA IQÂ¡ZQUIERDA DE 4 CM DE DIAMETRO  DOLOROSO 
MASTODINEA POR FIBROADENOMA DE MAMA IZQUIERDA DE 4 CM DE DIAMETRO )</t>
  </si>
  <si>
    <t>M751 SINDROME DEL MANGUITO ROTATORIO (Desc. Diag.:tendinitis TPLB derecha)</t>
  </si>
  <si>
    <t>N644 MASTODINIA (Desc. Diag.:valoración por mastóloga)</t>
  </si>
  <si>
    <t>M752 TENDINITIS DEL BICEPS (Desc. Diag.:)</t>
  </si>
  <si>
    <t>N709 SALPINGITIS Y OOFORITIS, NO ESPECIFICADAS (Desc. Diag.:HIDROSALPINX IZQUIERDO RESUELTO POR SALPINGUECTOMIA IZQUIERDA + SALPINGECTOMIA DERECHA )</t>
  </si>
  <si>
    <t>M752 TENDINITIS DEL BICEPS (Desc. Diag.:TENDINITIS DE BICEP DERECHO PO ARTROSCOPIA DE HOMBRO DERECHO)</t>
  </si>
  <si>
    <t>M51 OTROS TRASTORNOS DE LOS DISCOS INTERVERTEBRALES (Desc. Diag.:OTROS TRASTORNOS DE LOS DISCOS INTERVERTEBRALES, DISCOPATIA L5-S1 )</t>
  </si>
  <si>
    <t>M511 TRASTORNOS DE DISCO LUMBAR Y OTROS, CON RADICULOPATIA (Desc. Diag.:HERNIA DISCAL NIVEL L4 - L5)</t>
  </si>
  <si>
    <t>N739 ENFERMEDAD INFLAMATORIA PELVICA FEMENINA, NO ESPECIFICADA (Desc. Diag.:)</t>
  </si>
  <si>
    <t>M755 BURSITIS DEL HOMBRO (Desc. Diag.:bursiti de hombro der )</t>
  </si>
  <si>
    <t>N750 QUISTE DE LA GLANDULA DE BARTHOLIN (Desc. Diag.:QUISTE DE GLANDULA DE BARTHOLINO IZQUIERDO RESUELTO POR CAPSULECTOMIA +RESECCION DE LIPOMA VULVAR)</t>
  </si>
  <si>
    <t>M755 BURSITIS DEL HOMBRO (Desc. Diag.:bursitis de hombro dwer )</t>
  </si>
  <si>
    <t>N80 ENDOMETRIOSIS (Desc. Diag.:)</t>
  </si>
  <si>
    <t>M755 BURSITIS DEL HOMBRO (Desc. Diag.:contusio de hombro der )</t>
  </si>
  <si>
    <t>N801 ENDOMETRIOSIS DEL OVARIO (Desc. Diag.:QUISTE ENDOMETRIOSICO OVARICO )</t>
  </si>
  <si>
    <t>M755 BURSITIS DEL HOMBRO (Desc. Diag.:S. manguito rotador izdo)</t>
  </si>
  <si>
    <t>N811 CISTOCELE (Desc. Diag.:cistocele)</t>
  </si>
  <si>
    <t>M758 OTRAS LESIONES DEL HOMBRO (Desc. Diag.:sindrome manguito rotatorio)</t>
  </si>
  <si>
    <t>N832 OTROS QUISTES OVARICOS Y LOS NO ESPECIFICADOS (Desc. Diag.:)</t>
  </si>
  <si>
    <t>M511 TRASTORNOS DE DISCO LUMBAR Y OTROS, CON RADICULOPATIA (Desc. Diag.:hernia discal post operado 
lumbalgia de esfuerzo)</t>
  </si>
  <si>
    <t>N832 OTROS QUISTES OVARICOS Y LOS NO ESPECIFICADOS (Desc. Diag.:PO LAPAROTOMIA EXPLORATORIA )</t>
  </si>
  <si>
    <t>M761 TENDINITIS DEL PSOAS (Desc. Diag.:tendinitis del psoas )</t>
  </si>
  <si>
    <t>N832 OTROS QUISTES OVARICOS Y LOS NO ESPECIFICADOS (Desc. Diag.:POST-QUISTECTOMÍA PARATUBÁRICA)</t>
  </si>
  <si>
    <t>M765 TENDINITIS ROTULIANA (Desc. Diag.:izquierda con impotencia funcional a la movilización pasiva y activa.)</t>
  </si>
  <si>
    <t>N832 OTROS QUISTES OVARICOS Y LOS NO ESPECIFICADOS (Desc. Diag.:QUISTE COMPLEJO DE ANEXO DERECHO ROTO RESUELTO POR SALPINGOOFORECTOMIA DERECHA + APENDICECTOMIA INCIDENTAL)</t>
  </si>
  <si>
    <t>M765 TENDINITIS ROTULIANA (Desc. Diag.:mas bursitis izquierda )</t>
  </si>
  <si>
    <t>N832 OTROS QUISTES OVARICOS Y LOS NO ESPECIFICADOS (Desc. Diag.:QUISTE COMPLEJO DE OVARIO IZQUIERDO RESUELTO POR LAPAROTOMIA EXPLORATORIA)</t>
  </si>
  <si>
    <t>M766 TENDINITIS AQUILIANA (Desc. Diag.:[TENDINITIS AQUILIANA CRONICA, , ENF DE HAGLUNG DERECHO , TOBILLO DERECH)</t>
  </si>
  <si>
    <t>N832 OTROS QUISTES OVARICOS Y LOS NO ESPECIFICADOS (Desc. Diag.:quiste de ovario derecho complicado.)</t>
  </si>
  <si>
    <t>M766 TENDINITIS AQUILIANA (Desc. Diag.:SINDROME DE HAGLUND, SINDROME DE GASTROCNEMIO CORTO)</t>
  </si>
  <si>
    <t>N832 OTROS QUISTES OVARICOS Y LOS NO ESPECIFICADOS (Desc. Diag.:QUISTE HEMORRAGICO DE OVARIO)</t>
  </si>
  <si>
    <t>M766 TENDINITIS AQUILIANA (Desc. Diag.:TENDINITIS AGUDA DEL AQUILES IZQUIERDA.
ESGUINCE GRADO 2 DE TOBILLO IZQUIERDA.)</t>
  </si>
  <si>
    <t>N832 OTROS QUISTES OVARICOS Y LOS NO ESPECIFICADOS (Desc. Diag.:QUISTE PARATUBARICO  TORCIDO IZQUIERDO SALPINGECTOMÍA  MÀS QUISTECTOMIA )</t>
  </si>
  <si>
    <t>M766 TENDINITIS AQUILIANA (Desc. Diag.:tendinitis aquiliana  calcificada )</t>
  </si>
  <si>
    <t>N832 OTROS QUISTES OVARICOS Y LOS NO ESPECIFICADOS (Desc. Diag.:QUISTE ROTO DE OVARIO IZQUIERDO RESUELTO POR LAPAROSCOPIA EXPLORATORIA + QUISTECTOMIA)</t>
  </si>
  <si>
    <t>M766 TENDINITIS AQUILIANA (Desc. Diag.:tendinitis del aquiles der.)</t>
  </si>
  <si>
    <t>N835 TORSION DE OVARIO, PEDICULO DE OVARIO Y TROMPA DE FALOPIO (Desc. Diag.:)</t>
  </si>
  <si>
    <t>M767 TENDINITIS PERONEAL (Desc. Diag.:- TENDINITIS DEL POPLITEO DE PIERNA IZQ.)</t>
  </si>
  <si>
    <t>N840 POLIPO DEL CUERPO DEL UTERO (Desc. Diag.:POLIPO ENDOMETRIAL RESUELTO POR LUI + BIOPSIA )</t>
  </si>
  <si>
    <t>M770 EPICONDILITIS MEDIA (Desc. Diag.:EPICONDILITIS DEL CODO DERECHO )</t>
  </si>
  <si>
    <t>N841 POLIPO DEL CUELLO DEL UTERO (Desc. Diag.:POLIPO ENDOMETRIAL SOMETIDO A HISTEROSCOPIA TERAPEUTICA + DRILLING DE QUISTE PARATUBARICO DERECHO POR LAPAROSCOPIA)</t>
  </si>
  <si>
    <t>M770 EPICONDILITIS MEDIA (Desc. Diag.:EPITROCLEITIS AMBOS CODOS, FIBROMIALGIA)</t>
  </si>
  <si>
    <t>N850 HIPERPLASIA DE GLANDULA DEL ENDOMETRIO: (Desc. Diag.:HIPERPLASIA ENDOMETRIAL SOMETIDA A HISTEROSCOPIA +LUI)</t>
  </si>
  <si>
    <t>M770 EPICONDILITIS MEDIA (Desc. Diag.:izq.  omalgia derecha)</t>
  </si>
  <si>
    <t>N851 HIPERPLASIA ADENOMATOSA DEL ENDOMETRIO (Desc. Diag.:)</t>
  </si>
  <si>
    <t>M256 RIGIDEZ ARTICULAR, NO CLASIFICADA EN OTRA PARTE (Desc. Diag.:RIGIDEZ ARTICULAR RODILLA IZQUIERDA)</t>
  </si>
  <si>
    <t>N870 DISPLASIA CERVICAL LEVE (Desc. Diag.:NIC I PERSISTENTE - MIOMATOSIS UTERINA RESUELTA POR HISTERECTOMIA VAGINAL)</t>
  </si>
  <si>
    <t>M771 EPICONDILITIS LATERAL (Desc. Diag.:dedos en gatillo ambas manos)</t>
  </si>
  <si>
    <t>N870 DISPLASIA CERVICAL LEVE (Desc. Diag.:NIC I PERSISTENTE SOMETIDO A CONIZACION LEEP)</t>
  </si>
  <si>
    <t>M771 EPICONDILITIS LATERAL (Desc. Diag.:epicondilitis codo der )</t>
  </si>
  <si>
    <t>N871 DISPLASIA CERVICAL MODERADA (Desc. Diag.:DISPLASIA CERVICAL SEVERA NIC III SOMETIDA A HISTERECTOMIA VAGINAL)</t>
  </si>
  <si>
    <t>M34 ESCLEROSIS SISTEMICA (Desc. Diag.:ELA)</t>
  </si>
  <si>
    <t>N871 DISPLASIA CERVICAL MODERADA (Desc. Diag.:NICII/LIEAG SOMETIDO A CONIZACION CON ASA DE LEEP)</t>
  </si>
  <si>
    <t>M773 ESPOLON CALCANEO (Desc. Diag.:FASCITIS PLANTAR IZQUIERDO , SECUNDARIO A ESPOLON CALCANEO)</t>
  </si>
  <si>
    <t>N883 INCOMPETENCIA DEL CUELLO DEL UTERO (Desc. Diag.:GESTACION  DE 21 SEMANAS ( REPRODUCCION ASISTIDA ) CERCLAJE CERVICAL)</t>
  </si>
  <si>
    <t>M774 METATARSALGIA (Desc. Diag.:esguince medio pie dercho)</t>
  </si>
  <si>
    <t>M513 OTRAS DEGENERACIONES ESPECIFICADAS DE DISCO INTERVERTEBRAL (Desc. Diag.:hernia discal)</t>
  </si>
  <si>
    <t>M774 METATARSALGIA (Desc. Diag.:esguince medio pie GII-III a  derecha)</t>
  </si>
  <si>
    <t>N939 HEMORRAGIA VAGINAL Y UTERINA ANORMAL, NO ESPECIFICADA (Desc. Diag.:anemia moderada 
)</t>
  </si>
  <si>
    <t>M511 TRASTORNOS DE DISCO LUMBAR Y OTROS, CON RADICULOPATIA (Desc. Diag.:Hernia discal.lumbar)</t>
  </si>
  <si>
    <t>O00 EMBARAZO ECTOPICO (Desc. Diag.:EMBARAZO ECTOPICO COMPLICADO)</t>
  </si>
  <si>
    <t>M791 MIALGIA (Desc. Diag.:MIALGIA)</t>
  </si>
  <si>
    <t>O00 EMBARAZO ECTOPICO (Desc. Diag.:EMBARAZO ECTOPICO DERECHO RESUELTO POR LAPAROTOMIA EXPLORATORIA )</t>
  </si>
  <si>
    <t>M511 TRASTORNOS DE DISCO LUMBAR Y OTROS, CON RADICULOPATIA (Desc. Diag.:HERNIA DSICAL LUMBAR L5-S1 IZQ POST OPERADO)</t>
  </si>
  <si>
    <t>O00 EMBARAZO ECTOPICO (Desc. Diag.:EMBARAZO ECTOPICO RESUELTO)</t>
  </si>
  <si>
    <t>M792 NEURALGIA Y NEURITIS, NO ESPECIFICADAS (Desc. Diag.:NEURALGIA )</t>
  </si>
  <si>
    <t>O00 EMBARAZO ECTOPICO (Desc. Diag.:POST OPERADA DE LAPAROSCOPIA EXPLORATORIA + SALPINGECTOMIA DERECHA )</t>
  </si>
  <si>
    <t>M792 NEURALGIA Y NEURITIS, NO ESPECIFICADAS (Desc. Diag.:neuralgia de arnold.
migraña )</t>
  </si>
  <si>
    <t>O009 EMBARAZO ECTOPICO, NO ESPECIFICADO (Desc. Diag.:LAPAROTOMIA EXPLORATORIA POR ABDOMEN QUIRÃRGICO)</t>
  </si>
  <si>
    <t>M792 NEURALGIA Y NEURITIS, NO ESPECIFICADAS (Desc. Diag.:NEURITIS INTERCOSTAL)</t>
  </si>
  <si>
    <t>M513 OTRAS DEGENERACIONES ESPECIFICADAS DE DISCO INTERVERTEBRAL (Desc. Diag.:Post quirúrgico)</t>
  </si>
  <si>
    <t>M796 DOLOR EN MIEMBRO (Desc. Diag.:dolor en  muñeca)</t>
  </si>
  <si>
    <t>O021 ABORTO RETENIDO (Desc. Diag.:ABORTO RETENIDO RESUELTO)</t>
  </si>
  <si>
    <t>M796 DOLOR EN MIEMBRO (Desc. Diag.:pos operada de melanoma en pierna)</t>
  </si>
  <si>
    <t>O021 ABORTO RETENIDO (Desc. Diag.:Huevo muerto retenido )</t>
  </si>
  <si>
    <t>M796 DOLOR EN MIEMBRO (Desc. Diag.:traumatismo d e  pierna)</t>
  </si>
  <si>
    <t>O033 ABORTO ESPONTANEO, INCOMPLETO, CON OTRAS COMPLICACIONES ESPECIFICADAS Y LAS NO ESPECIFICADAS (Desc. Diag.:aborto incompleto resuelto por legrado uterino instrumental, desprendimiento placentario, cesÃ¡rea previa, cardiopatÃ­a tratada, hipertensiÃ³n primaria en tratamiento, salmonellosis tratada, anemia secundaria, riesgo de alteraciones de la coagulaciÃ³n,  isquemia placentaria. )</t>
  </si>
  <si>
    <t>M797 FIBROMIALGIA (Desc. Diag.:FIBROMIALGIA  ACTIVA -SINDROME VERTIGINOSO )</t>
  </si>
  <si>
    <t>O034 ABORTO ESPONTANEO, INCOMPLETO, SIN COMPLICACION (Desc. Diag.:ABORTO INCOMPLETO RESUELTO POR AMEU ASPIRACION ENDOUTERINA MANUAL )</t>
  </si>
  <si>
    <t>M797 FIBROMIALGIA (Desc. Diag.:FIBROMIALGIA)</t>
  </si>
  <si>
    <t>O034 ABORTO ESPONTANEO, INCOMPLETO, SIN COMPLICACION (Desc. Diag.:ABORTO INCOMPLETO RESUELTO POR EMEU)</t>
  </si>
  <si>
    <t>M797 FIBROMIALGIA (Desc. Diag.:FM)</t>
  </si>
  <si>
    <t>O039 ABORTO ESPONTANEO, COMPLETO O NO ESPECIFICADO, SIN COMPLICACION (Desc. Diag.:ABORTO INMINENTE SOMETIDO A INDUCCIÓN POR RPM + LEGRADO UTERINO INSTRUMENTAL )</t>
  </si>
  <si>
    <t>M84 TRASTORNOS DE LA CONTINUIDAD DEL HUESO (Desc. Diag.:consolidacion osea de clavicula derecha)</t>
  </si>
  <si>
    <t>O044 ABORTO MEDICO, INCOMPLETO, SIN COMPLICACION (Desc. Diag.:ABORTO INCOMPLETO RESUELTO POR AMEU/LUI)</t>
  </si>
  <si>
    <t>M84 TRASTORNOS DE LA CONTINUIDAD DEL HUESO (Desc. Diag.:Po de retiro de material de osteosintesis )</t>
  </si>
  <si>
    <t>O06 ABORTO NO ESPECIFICADO (Desc. Diag.:ABORTO EN CURSO RESUELTO)</t>
  </si>
  <si>
    <t>M840 CONSOLIDACION DEFECTUOSA DE FRACTURA (Desc. Diag.:FRACTURA DE PERONE DERECHO)</t>
  </si>
  <si>
    <t>O080 INFECCION GENITAL Y PELVIANA CONSECUTIVA AL ABORTO, AL EMBARAZO ECTOPICO Y AL EMBARAZO MOLAR (Desc. Diag.:POST QUIRURGICA  DE GESTACION ECTOPICA OVARICA Y MIOMECTOMIA)</t>
  </si>
  <si>
    <t>M840 CONSOLIDACION DEFECTUOSA DE FRACTURA (Desc. Diag.:FRACTURA DE TOBILLO CONSOLIDADA)</t>
  </si>
  <si>
    <t>M519 TRASTORNO DE LOS DISCOS INTERVERTEBRALES, NO ESPECIFICADO (Desc. Diag.:TRASTORNO DE LOS DISCOS INTERVERTEBRALES, ARTRODESIS TRASBPEDICULAR  L5-S1)</t>
  </si>
  <si>
    <t>M841 FALTA DE CONSOLIDACION DE FRACTURA [SEUDOARTROSIS] (Desc. Diag.:FRACTURA TIBIA - PERONE)</t>
  </si>
  <si>
    <t>O200 AMENAZA DE ABORTO (Desc. Diag.:AMENAZA DE ABORTO - BAJA MEDICA INDICADO POR SU MEDICO GINECOLOGO MARTIN BERAZAIN )</t>
  </si>
  <si>
    <t>M841 FALTA DE CONSOLIDACION DE FRACTURA [SEUDOARTROSIS] (Desc. Diag.:pseudoartrosis de clavÃ­cula izquierda tratada con rafi injerto autÃ³logo )</t>
  </si>
  <si>
    <t>O200 AMENAZA DE ABORTO (Desc. Diag.:AMENAZA DE ABORTO  HEMORRAGIA DE LA PRIMERA MITAD DEL EMBARAZO  CESÃREA ITERATIVA )</t>
  </si>
  <si>
    <t>M841 FALTA DE CONSOLIDACION DE FRACTURA [SEUDOARTROSIS] (Desc. Diag.:pseudoartrosis de clavÃ­cula izquierda tratada)</t>
  </si>
  <si>
    <t>O200 AMENAZA DE ABORTO (Desc. Diag.:AMENAZA DE ABORTO CONTOLADA)</t>
  </si>
  <si>
    <t>M841 FALTA DE CONSOLIDACION DE FRACTURA [SEUDOARTROSIS] (Desc. Diag.:pseudoartrosis de clavÃ­cula izquierda)</t>
  </si>
  <si>
    <t>O200 AMENAZA DE ABORTO (Desc. Diag.:AMENAZA DE ABORTO CONTROLADA EMBARAZO DE 7.3 SEM POR FUM TERCIGESTA NULIPARA )</t>
  </si>
  <si>
    <t>M841 FALTA DE CONSOLIDACION DE FRACTURA [SEUDOARTROSIS] (Desc. Diag.:PSEUDOARTROSIS DE CLAVICUAL IZQUIERDA)</t>
  </si>
  <si>
    <t>M464 DISCITIS, NO ESPECIFICADA (Desc. Diag.:)</t>
  </si>
  <si>
    <t>M841 FALTA DE CONSOLIDACION DE FRACTURA [SEUDOARTROSIS] (Desc. Diag.:PSUDOARTROSIS DE CLAVICULA IZQUIERDA)</t>
  </si>
  <si>
    <t>O200 AMENAZA DE ABORTO (Desc. Diag.:AMENAZA DE ABORTO CONTROLADA, EMBARAZO DE 10 SEMANAS POR ECOGRAFIA)</t>
  </si>
  <si>
    <t>M842 CONSOLIDACION RETARDADA DE FRACTURA (Desc. Diag.:RETIRO DE MATERIAL POR CONSOLIDACION DE OLECRANON IZQUIERDO)</t>
  </si>
  <si>
    <t>O200 AMENAZA DE ABORTO (Desc. Diag.:AMENAZA DE ABORTO CONTROLADA, EMBARAZO DE 16 SEMANAS POR FUM )</t>
  </si>
  <si>
    <t>O80 PARTO UNICO ESPONTANEO (Desc. Diag.:PUERPERIO FISIOLOGÌCO INMEDIATO)</t>
  </si>
  <si>
    <t>O200 AMENAZA DE ABORTO (Desc. Diag.:AMENAZA DE ABORTO CONTROLADA, EMBARAZO DE 7.3 SEMANAS POR FUM, TERCIGESTA NULIPARA)</t>
  </si>
  <si>
    <t>O80 PARTO UNICO ESPONTANEO (Desc. Diag.:PUERPERIO FISIOLÒGICO INMEDIATO)</t>
  </si>
  <si>
    <t>O200 AMENAZA DE ABORTO (Desc. Diag.:AMENAZA DE ABORTO CONTROLADA, EMBARAZO DE 9.1 SEMANAS POR FUM)</t>
  </si>
  <si>
    <t>O80 PARTO UNICO ESPONTANEO (Desc. Diag.:PUERPERIO FISIOLOGICO)</t>
  </si>
  <si>
    <t>O200 AMENAZA DE ABORTO (Desc. Diag.:AMENAZA DE ABORTO CONTROLADO .EMBARAZO DE 16.6 SEMANAS POR FUM)</t>
  </si>
  <si>
    <t>M86 OSTEOMIELITIS (Desc. Diag.:osteomielitis de dedo meñique derecho)</t>
  </si>
  <si>
    <t>O200 AMENAZA DE ABORTO (Desc. Diag.:Amenaza de aborto controlado, embarazo de 6.4 semanas por FUM)</t>
  </si>
  <si>
    <t>M86 OSTEOMIELITIS (Desc. Diag.:OSTEOMIELITIS TIBIA IZQUIERDA OPERADO )</t>
  </si>
  <si>
    <t>M533 TRASTORNOS SACROCOCCIGEOS, NO CLASIFICADOS EN OTRA PARTE (Desc. Diag.:coxigodinea postraumatica )</t>
  </si>
  <si>
    <t>M86 OSTEOMIELITIS (Desc. Diag.:P.O. OSTEOMIELITIS MESETA TIBIAL IZQUIERDA )</t>
  </si>
  <si>
    <t>O200 AMENAZA DE ABORTO (Desc. Diag.:AMENAZA DE ABORTO RESUELTO )</t>
  </si>
  <si>
    <t>M511 TRASTORNOS DE DISCO LUMBAR Y OTROS, CON RADICULOPATIA (Desc. Diag.:lumbago con radiculopatia.)</t>
  </si>
  <si>
    <t>O200 AMENAZA DE ABORTO (Desc. Diag.:AMENAZA DE ABORTO RESUELTO)</t>
  </si>
  <si>
    <t>M866 OTRAS OSTEOMIELITIS CRONICAS (Desc. Diag.:OSTEOMIELITIS CRONICA EN FEMUR DERECHO)</t>
  </si>
  <si>
    <t>O200 AMENAZA DE ABORTO (Desc. Diag.:AMENAZA DE ABORTO, BAJA MEDICA INDICA POR MEDICO GINECOLOGO)</t>
  </si>
  <si>
    <t>M511 TRASTORNOS DE DISCO LUMBAR Y OTROS, CON RADICULOPATIA (Desc. Diag.:lumbalgia de esfeurzo )</t>
  </si>
  <si>
    <t>O200 AMENAZA DE ABORTO (Desc. Diag.:AMENZADA DE ABORTO CONTROLADA)</t>
  </si>
  <si>
    <t>M34 ESCLEROSIS SISTEMICA (Desc. Diag.:ESCLERODERMIA. ESTENOSIS ESOFAGICA. DILATACION ESOFAGICA COMPLICADA CON MICROPERFORACION.  )</t>
  </si>
  <si>
    <t>M54 DORSALGIA (Desc. Diag.:DORSALGIA DE ESFUERZO)</t>
  </si>
  <si>
    <t>M869 OSTEOMIELITIS, NO ESPECIFICADA (Desc. Diag.:P.O. OSTEOMIELITIS MESETA TIBIAL IZQUIERDA)</t>
  </si>
  <si>
    <t>O200 AMENAZA DE ABORTO (Desc. Diag.:DESPRENDIMIENTO DE TROFOBLASTO 15 %)</t>
  </si>
  <si>
    <t>M340 ESCLEROSIS SISTEMICA PROGRESIVA (Desc. Diag.:)</t>
  </si>
  <si>
    <t>O200 AMENAZA DE ABORTO (Desc. Diag.:EMB+-9.4 SEM X FUM + AMENAZA)</t>
  </si>
  <si>
    <t>O80 PARTO UNICO ESPONTANEO (Desc. Diag.:BAJA POST NATAL)</t>
  </si>
  <si>
    <t>O200 AMENAZA DE ABORTO (Desc. Diag.:EMBARAZO 8 SEMANAS 2/7)</t>
  </si>
  <si>
    <t>O80 PARTO UNICO ESPONTANEO (Desc. Diag.:DIFERIMIENTO PARCIAL DEL PERIODO PRENATAL LEY 1516)</t>
  </si>
  <si>
    <t>O200 AMENAZA DE ABORTO (Desc. Diag.:EMBARAZO DE +/- 15 SEMANAS POR ECOGRAFIA/ HEMORRAGIA DE LA PRIMERA MITAD DEL EMBARAZO CONTROLADA/ AMENAZA DE ABORTO CONTROLADO/ INFECCIÃN URINARIA EN TRATAMIENTO/ CESARA ITERATIVA/ A.R.O.)</t>
  </si>
  <si>
    <t>O80 PARTO UNICO ESPONTANEO (Desc. Diag.:PARTO UNICO ESPONTANEO)</t>
  </si>
  <si>
    <t>O200 AMENAZA DE ABORTO (Desc. Diag.:EMBARAZO DE 15,2 SEMANAS POR ECO/ AMENAZA DE ABORTO SECUNDARIA A RADIACION)</t>
  </si>
  <si>
    <t>O80 PARTO UNICO ESPONTANEO (Desc. Diag.:PUERPERIO FISIOLGICO INMEDIATO)</t>
  </si>
  <si>
    <t>O200 AMENAZA DE ABORTO (Desc. Diag.:GESTACION DE 6 SEMANAS)</t>
  </si>
  <si>
    <t>M511 TRASTORNOS DE DISCO LUMBAR Y OTROS, CON RADICULOPATIA (Desc. Diag.:Microdisección lumbar de L4, L5 y S1)</t>
  </si>
  <si>
    <t>O200 AMENAZA DE ABORTO (Desc. Diag.:gestacion de 8 semanas 
desprendimiento del 25 %
amenaza de aborto)</t>
  </si>
  <si>
    <t>M485 VERTEBRA COLAPSADA, NO CLASIFICADA EN OTRA PARTE (Desc. Diag.:)</t>
  </si>
  <si>
    <t>O200 AMENAZA DE ABORTO (Desc. Diag.:GESTACION DE 8 SEMANAS HIPEREMESIS GRAVIDICA ITU POR UROCULTIVO E COLI BLEE)</t>
  </si>
  <si>
    <t>M942 CONDROMALACIA (Desc. Diag.:condromalacia  femorotibial mas lesion meniscal degenerativa rodilla izquierda)</t>
  </si>
  <si>
    <t>O200 AMENAZA DE ABORTO (Desc. Diag.:GESTACION GEMELAR 11 SEMANAS Y 4 DIAS 
AMENAZA DE ABORTO
HIGROMA QUISTICO FETO 2)</t>
  </si>
  <si>
    <t>M942 CONDROMALACIA (Desc. Diag.:FAVOR  REINICIAR ACTIVIADADES  DE FORMA PROGRESIVA)</t>
  </si>
  <si>
    <t>O200 AMENAZA DE ABORTO (Desc. Diag.:PRIMIGESTA AMENAZA DE ABORTO DE +- 9 SEMANAS )</t>
  </si>
  <si>
    <t>M942 CONDROMALACIA (Desc. Diag.:grado II rodilla izquierda)</t>
  </si>
  <si>
    <t>O200 AMENAZA DE ABORTO (Desc. Diag.:SEGUNDIGESTA NULIPARA 
GESTACION DE 8 SEMANAS BICORIAL MONOAMNIOTICO 
EMBARAZO ALTO RIESGO OBSTETRICO )</t>
  </si>
  <si>
    <t>M942 CONDROMALACIA (Desc. Diag.:rodilla izqueirda )</t>
  </si>
  <si>
    <t>O210 HIPEREMESIS GRAVIDICA LEVE (Desc. Diag.:EMESIS GRAVIDICA CONTROLADA)</t>
  </si>
  <si>
    <t>M511 TRASTORNOS DE DISCO LUMBAR Y OTROS, CON RADICULOPATIA (Desc. Diag.:POS CIRUGIA DISECTOMIA  LUMBAR )</t>
  </si>
  <si>
    <t>O210 HIPEREMESIS GRAVIDICA LEVE (Desc. Diag.:GASTROENTERITIS AGUDA)</t>
  </si>
  <si>
    <t>M508 OTROS TRASTORNOS DE DISCO CERVICAL (Desc. Diag.:.)</t>
  </si>
  <si>
    <t>O210 HIPEREMESIS GRAVIDICA LEVE (Desc. Diag.:hiperemesis gravidica  gestaciÃ³n de 7 semanas por eco   . hidrosalpinx por ecografÃ­a )</t>
  </si>
  <si>
    <t>M950 DEFORMIDAD ADQUIRIDA DE LA NARIZ (Desc. Diag.:SEPTOESCOLIOSIS ADQUIRIDA TRATADA CON RINOSEPTOPLASTIA FUNCIONAL CERRADA)</t>
  </si>
  <si>
    <t>O210 HIPEREMESIS GRAVIDICA LEVE (Desc. Diag.:HIPEREMESIS GRAVIDICA)</t>
  </si>
  <si>
    <t>M960 SEUDOARTROSIS CONSECUTIVA A FUSION O ARTRODESIS (Desc. Diag.:)</t>
  </si>
  <si>
    <t>O211 HIPEREMESIS GRAVIDICA CON TRASTORNOS METABOLICOS (Desc. Diag.:EMBARAZO DE 9,3 SEMANAS POR ECOGRAFIA/ HIPEREMESIS GRAVIDICA EN RESOLUCION/ CONSTIPACION)</t>
  </si>
  <si>
    <t>M960 SEUDOARTROSIS CONSECUTIVA A FUSION O ARTRODESIS (Desc. Diag.:LUMBOCIATICADERECHA, SECUELAS DE CIRUGIA DE COLUMNA, NECROSIS AVASCULAR CADERA DERECHA CON ARTROSIS SEVERA  DE CADERA DERECHA )</t>
  </si>
  <si>
    <t>O23 INFECCION DE LAS VIAS GENITOURINARIAS EN EL EMBARAZO (Desc. Diag.:)</t>
  </si>
  <si>
    <t>M993 ESTENOSIS OSEA DEL CANAL NEURAL (Desc. Diag.:estenosis de canal multifactorial post operado de laminectomia mas artrodesis lumbar)</t>
  </si>
  <si>
    <t>O231 INFECCION DE LA VEJIGA URINARIA EN EL EMBARAZO (Desc. Diag.:INFECCION DE LA VEJIGA URINARIA EN EL EMBARAZO)</t>
  </si>
  <si>
    <t>M993 ESTENOSIS OSEA DEL CANAL NEURAL (Desc. Diag.:ESTENOSIS LUMBOSACRA MULTIFACTORIAL)</t>
  </si>
  <si>
    <t>O233 INFECCION DE OTRAS PARTES DE LAS VIAS URINARIAS EN EL EMBARAZO (Desc. Diag.:INFECCION DE LAS VIAS URINARIAS EN EL EMBARAZO)</t>
  </si>
  <si>
    <t>M994 ESTENOSIS DEL CANAL NEURAL POR TEJIDO CONJUNTIVO (Desc. Diag.:)</t>
  </si>
  <si>
    <t>O233 INFECCION DE OTRAS PARTES DE LAS VIAS URINARIAS EN EL EMBARAZO (Desc. Diag.:INFECCIÓN DE TRACTO URINARIO EN EL EMBARAZO)</t>
  </si>
  <si>
    <t>M995 ESTENOSIS DEL CANAL NEURAL POR DISCO INTERVERTEBRAL (Desc. Diag.:)</t>
  </si>
  <si>
    <t>O30 EMBARAZO MULTIPLE (Desc. Diag.:)</t>
  </si>
  <si>
    <t>M995 ESTENOSIS DEL CANAL NEURAL POR DISCO INTERVERTEBRAL (Desc. Diag.:ESTENOSIS DE CANAL LUMBAR, POST OPERADO DE LAMINECTOMIA DESCOMPRESIVA MAS ARTRODESIS LUMBAR)</t>
  </si>
  <si>
    <t>O300 EMBARAZO DOBLE (Desc. Diag.:INFECCION DE LAS VIAS URINARIAS EN EL EMBARAZO)</t>
  </si>
  <si>
    <t>M997 ESTENOSIS DE LOS AGUJEROS INTERVERTEBRALES POR TEJIDO CONJUNTIVO O POR DISCO INTERVERTEBRAL (Desc. Diag.:)</t>
  </si>
  <si>
    <t>M541 RADICULOPATIA (Desc. Diag.:RADICULOPATIA )</t>
  </si>
  <si>
    <t>M997 ESTENOSIS DE LOS AGUJEROS INTERVERTEBRALES POR TEJIDO CONJUNTIVO O POR DISCO INTERVERTEBRAL (Desc. Diag.:Hernias discales multiples)</t>
  </si>
  <si>
    <t>O44 PLACENTA PREVIA (Desc. Diag.:PLACENTA PREVIA OCLUSIVA TOTAL EN EMBARAZO DE 27 SEMANAS )</t>
  </si>
  <si>
    <t>N04 SINDROME NEFROTICO (Desc. Diag.:SINDROME NEFROTICO, NEFROPATIA DIABETICA, DIABETES MELLITUS TIPO 2 ,CRISIS HIPERTENSIVA )</t>
  </si>
  <si>
    <t>O459 DESPRENDIMIENTO PREMATURO DE LA PLACENTA, SIN OTRA ESPECIFICACION (Desc. Diag.:EMBARAZO 30 SEMANAS 2/7)</t>
  </si>
  <si>
    <t>N04 SINDROME NEFROTICO (Desc. Diag.:SINDROME NEFROTICO, NEFROPATIA DIABETICA, DIABETES MELLITUS TIPO 2 HIPERTENSION ARTERIAL)</t>
  </si>
  <si>
    <t>M541 RADICULOPATIA (Desc. Diag.:radiculopatia.)</t>
  </si>
  <si>
    <t>N10 NEFRITIS TUBULOINTERSTICIAL AGUDA (Desc. Diag.:)</t>
  </si>
  <si>
    <t>O60 PARTO PREMATURO (Desc. Diag.:AMENAZA DE PARTO INMADURO)</t>
  </si>
  <si>
    <t>N111 PIELONEFRITIS CRONICA OBSTRUCTIVA (Desc. Diag.:Pielonefritis)</t>
  </si>
  <si>
    <t>O60 PARTO PREMATURO (Desc. Diag.:AMENAZA DE PARTO PREMATURO CONTROLADO, EMBARAZO DE 28.2 SEMANAS POR FUM, SEGUNDIGESTA PRIMIPARA)</t>
  </si>
  <si>
    <t>N130 HIDRONEFROSIS CON OBSTRUCCION DE LA UNION URETERO-PELVICA (Desc. Diag.:ESTENOSIS DE LA UNION PIELOURETERAL)</t>
  </si>
  <si>
    <t>O60 PARTO PREMATURO (Desc. Diag.:BAJA POSNATAL)</t>
  </si>
  <si>
    <t>N131 HIDRONEFROSIS CON ESTRECHEZ URETERAL, NO CLASIFICADA EN OTRA PARTE (Desc. Diag.:HIDRONEFRÓSIS  CON ESCHETREZ  URETERAL IZQUIERDA TRATADA POR PLASTÍA PIELOURETERAL )</t>
  </si>
  <si>
    <t>O60 PARTO PREMATURO (Desc. Diag.:EMB+-29.3 SEM X FUM - AMENAZA DE PARTO PREMATURO)</t>
  </si>
  <si>
    <t>N131 HIDRONEFROSIS CON ESTRECHEZ URETERAL, NO CLASIFICADA EN OTRA PARTE (Desc. Diag.:HIDRONEFROSIS CON ESTRECHEZ URETERAL IZQUIERDA TRATADA POR PLASTÍA PIELOURETERAL)</t>
  </si>
  <si>
    <t>O600 TRABAJO DE PARTO PREMATURO SIN PARTO (Desc. Diag.:AMENAZA DE PARTO PRETERMINO RESUELTA)</t>
  </si>
  <si>
    <t>N133 OTRAS HIDRONEFROSIS Y LAS NO ESPECIFICADAS (Desc. Diag.:)</t>
  </si>
  <si>
    <t>O600 TRABAJO DE PARTO PREMATURO SIN PARTO (Desc. Diag.:embarazo gemelar bi anmotico , monocorial mas amenaza de aborto)</t>
  </si>
  <si>
    <t>N133 OTRAS HIDRONEFROSIS Y LAS NO ESPECIFICADAS (Desc. Diag.:HIDRONEFROSIS IZQ )</t>
  </si>
  <si>
    <t>O603 PARTO PREMATURO SIN TRABAJO DE PARTO ESPONTANEO (Desc. Diag.:)</t>
  </si>
  <si>
    <t>N133 OTRAS HIDRONEFROSIS Y LAS NO ESPECIFICADAS (Desc. Diag.:POSTOPERADA DE CITOSCOPIA + COLOCACION DE CATETER DOBLE J)</t>
  </si>
  <si>
    <t>O759 COMPLICACION NO ESPECIFICADA DEL TRABAJO DE PARTO Y DEL PARTO (Desc. Diag.:control)</t>
  </si>
  <si>
    <t>N151 ABSCESO RENAL Y PERIRRENAL (Desc. Diag.:ABSECESO RENAL POST OPERADO)</t>
  </si>
  <si>
    <t>M543 CIATICA (Desc. Diag.:hernia discal lumbar)</t>
  </si>
  <si>
    <t>N151 ABSCESO RENAL Y PERIRRENAL (Desc. Diag.:MICRO-ABSCESO RENAL DERECHO EN REMISION )</t>
  </si>
  <si>
    <t>O80 PARTO UNICO ESPONTANEO (Desc. Diag.:BAJA POR LACTANCIA)</t>
  </si>
  <si>
    <t>N17 INSUFICIENCIA RENAL AGUDA (Desc. Diag.:LESION RENAL AGUDA, INFECCION DE VIAS URINARIAS COMPLICADA)</t>
  </si>
  <si>
    <t>O80 PARTO UNICO ESPONTANEO (Desc. Diag.:BAJA POSNATAL- PARTO  EUTOSICO PRETERMINO )</t>
  </si>
  <si>
    <t>N179 INSUFICIENCIA RENAL AGUDA, NO ESPECIFICADA (Desc. Diag.:LESION RENAL AGUDA POST RENAL POR LITIASIS URETERAL RESUELTA )</t>
  </si>
  <si>
    <t>M543 CIATICA (Desc. Diag.:IZQUIERDA )</t>
  </si>
  <si>
    <t>M511 TRASTORNOS DE DISCO LUMBAR Y OTROS, CON RADICULOPATIA (Desc. Diag.:Pos -operatorio de hernia discal lumbar)</t>
  </si>
  <si>
    <t>N18 INSUFICIENCIA RENAL CRONICA (Desc. Diag.:ENFERMEDAD RENAL CRONICA)</t>
  </si>
  <si>
    <t>O80 PARTO UNICO ESPONTANEO (Desc. Diag.:PARTO UNICO ESPONTANEO )</t>
  </si>
  <si>
    <t>M932 OSTEOCONDRITIS DISECANTE (Desc. Diag.:ostecondritis condilo femoral lateral izquierdo)</t>
  </si>
  <si>
    <t>O80 PARTO UNICO ESPONTANEO (Desc. Diag.:PUEPERIO FISIOLOGICO INMEDIATO )</t>
  </si>
  <si>
    <t>M932 OSTEOCONDRITIS DISECANTE (Desc. Diag.:OSTEOCONDRITIS  CONDILO FEMORAL IZQ )</t>
  </si>
  <si>
    <t>M480 ESTENOSIS ESPINAL (Desc. Diag.:POSTOPERADO DE ESTENOSIS MULTIFACTORIAL LUMBOSACRA Y FIJACION INSTRUMENTAL)</t>
  </si>
  <si>
    <t>M932 OSTEOCONDRITIS DISECANTE (Desc. Diag.:OSTEOCONDRITIS CONDILO FEMORAL EXTERNO , IZQUIERDO)</t>
  </si>
  <si>
    <t>M480 ESTENOSIS ESPINAL (Desc. Diag.:Postoperado de estenosis multifactorial lumbosacra)</t>
  </si>
  <si>
    <t>M932 OSTEOCONDRITIS DISECANTE (Desc. Diag.:osteocondritis condilo femoral externo)</t>
  </si>
  <si>
    <t>M939 OSTEOCONDROPATIA, NO ESPECIFICADA (Desc. Diag.:OSTEOCONDRITIS CONDILO FEMORAL LATERAL GRADO II Y IV RODILLA IZQUIERDA)</t>
  </si>
  <si>
    <t>M844 FRACTURA PATOLOGICA, NO CLASIFICADA EN OTRA PARTE (Desc. Diag.:Fisura platillo tibiasl externo zona del L..Lexterno)</t>
  </si>
  <si>
    <t>O80 PARTO UNICO ESPONTANEO (Desc. Diag.:PUERPERIO FISIOLOGICO MEDIATO)</t>
  </si>
  <si>
    <t>M844 FRACTURA PATOLOGICA, NO CLASIFICADA EN OTRA PARTE (Desc. Diag.:fractra patologica de cadera )</t>
  </si>
  <si>
    <t>M255 DOLOR EN ARTICULACION (Desc. Diag.:)</t>
  </si>
  <si>
    <t>M86 OSTEOMIELITIS (Desc. Diag.:osteomielitis  en  estudio  en esperad e patologia.
gonartrosis  secundaria)</t>
  </si>
  <si>
    <t>M165 OTRA COXARTROSIS POSTRAUMATICA (Desc. Diag.:COXARTROSIS IZQUIERDA SEVERA TRATADO MEDIANTE ARTROPLASTIA TOTAL)</t>
  </si>
  <si>
    <t>L03 CELULITIS (Desc. Diag.:CELULITIS EN PIE DERECHO)</t>
  </si>
  <si>
    <t>K605 FISTULA ANORRECTAL (Desc. Diag.:POST OPERADO FISTULA ANO RECTAL COMPLEJA ABSCESO PERIANAL R9 DRENADO, HEMORROIDES EXTERNAS EN R6 SIN COMPLICACIONES, SOBREPESO, )</t>
  </si>
  <si>
    <t>K605 FISTULA ANORRECTAL (Desc. Diag.:POST OPERADO FISTULA ANO RECTAL TARNSESFINTERIANA R9 COMPLEJA)</t>
  </si>
  <si>
    <t>L728 OTROS QUISTES FOLICULARES DE LA PIEL Y DEL TEJIDO SUBCUTANEO (Desc. Diag.:)</t>
  </si>
  <si>
    <t>K605 FISTULA ANORRECTAL (Desc. Diag.:POST OPERADO FISTULA ANORRECTAL RADIO 3 TRANSESFINTERIANA)</t>
  </si>
  <si>
    <t>M228 OTROS TRASTORNOS DE LA ROTULA (Desc. Diag.:SUBLUXACION TRAUMATICA DE ROTULA ????)</t>
  </si>
  <si>
    <t>K605 FISTULA ANORRECTAL (Desc. Diag.:POST OPERADO FISTULA ANORRECTAL RADIO 3 TRANSESFINTERIANA])</t>
  </si>
  <si>
    <t>K913 OBSTRUCCION INTESTINAL POSTOPERATORIA (Desc. Diag.:POSTOPERATDO POR LAPAROTOMIA POR OBSTRUCCION INTESTINAL )</t>
  </si>
  <si>
    <t>K605 FISTULA ANORRECTAL (Desc. Diag.:POST OPERADO FISTULA RECTAL RADIO 12, 9, 5. FISTULA ANO RECTAL COMPLEJA )</t>
  </si>
  <si>
    <t>K605 FISTULA ANORRECTAL (Desc. Diag.:POST OPERADO DE FISTULA ANO RECTAL COMPLEJA R3, CRIPTITIS ANAQL CRONICA )</t>
  </si>
  <si>
    <t>K605 FISTULA ANORRECTAL (Desc. Diag.:POST OPERADO FISTULA RECTAL RADIO 12, 9, 5. FISTULA ANO RECTAL COMPLEJA)</t>
  </si>
  <si>
    <t>M070 ARTROPATIA PSORIASICA INTERFALANGICA DISTAL (L40.5+) (Desc. Diag.:)</t>
  </si>
  <si>
    <t>K605 FISTULA ANORRECTAL (Desc. Diag.:post operado fistula rectal radio 9)</t>
  </si>
  <si>
    <t>M17 GONARTROSIS [ARTROSIS DE LA RODILLA] (Desc. Diag.:pos operado de artroplastia total de rodilla izquierda)</t>
  </si>
  <si>
    <t>K605 FISTULA ANORRECTAL (Desc. Diag.:POST OPERTADO DE FISTUILA ANO RECTAL COMPLEJA  ANTERIOR Y POSTERIOR )</t>
  </si>
  <si>
    <t>M23 TRASTORNO INTERNO DE LA RODILLA (Desc. Diag.:LESION LIGAMENTO CRUZADO ANTERIOR DERECHO)</t>
  </si>
  <si>
    <t>K605 FISTULA ANORRECTAL (Desc. Diag.:POST OPERTADO DE FISTUILA ANO RECTAL COMPLEJA ANTERIOR Y POSTERIOR)</t>
  </si>
  <si>
    <t>M239 TRASTORNO INTERNO DE LA RODILLA, NO ESPECIFICADO (Desc. Diag.:esguince d e  rodilla )</t>
  </si>
  <si>
    <t>K605 FISTULA ANORRECTAL (Desc. Diag.:POSTOPERADO FISTULA ANORECTAL )</t>
  </si>
  <si>
    <t>L020 ABSCESO CUTANEO, FURUNCULO Y ANTRAX DE LA CARA (Desc. Diag.:)</t>
  </si>
  <si>
    <t>K605 FISTULA ANORRECTAL (Desc. Diag.:TRATADA QUIRURGICAMENTE)</t>
  </si>
  <si>
    <t>L03 CELULITIS (Desc. Diag.:ONFALITIS CRONICA )</t>
  </si>
  <si>
    <t>K61 ABSCESO DE LAS REGIONES ANAL Y RECTAL (Desc. Diag.:)</t>
  </si>
  <si>
    <t>L500 URTICARIA ALERGICA (Desc. Diag.:URTICARIA CRONICA)</t>
  </si>
  <si>
    <t>K61 ABSCESO DE LAS REGIONES ANAL Y RECTAL (Desc. Diag.:CEFALEA POST PUNCION)</t>
  </si>
  <si>
    <t>K605 FISTULA ANORRECTAL (Desc. Diag.:POST OPERADO DE FISTULA ANO RECTAL COMPLEJA RADIO 12 , )</t>
  </si>
  <si>
    <t>K610 ABSCESO ANAL (Desc. Diag.:)</t>
  </si>
  <si>
    <t>M16 COXARTROSIS [ARTROSIS DE LA CADERA] (Desc. Diag.:aflojamiento aseptico de prótesis de cadera izquierda )</t>
  </si>
  <si>
    <t>K602 FISURA ANAL, NO ESPECIFICADA (Desc. Diag.:ESFINTEROTOMIA INTERNA PARCIAL)</t>
  </si>
  <si>
    <t>M17 GONARTROSIS [ARTROSIS DE LA RODILLA] (Desc. Diag.:ARTROSIS PATELOFEMORAL RODILLA IZQUIERDA OPERADO)</t>
  </si>
  <si>
    <t>K610 ABSCESO ANAL (Desc. Diag.:ABSCESO )</t>
  </si>
  <si>
    <t>K605 FISTULA ANORRECTAL (Desc. Diag.:POST OPERADO DE FISTULA TRANSESFINTERIANA COMPLEJA TRAYECTO MAYOR A 15 CM CON MAS DE DOS ORIFICIOS SECUNDARIOS. SOMETIDO A FISTULECTOMIA TRANSESFINTERIANA MAS RECONSTRUCCION  Y PLASTIA DE ESFINTERES ANO RECTALES EN RADIO 3 Y 12- )</t>
  </si>
  <si>
    <t>K610 ABSCESO ANAL (Desc. Diag.:absceso anal )</t>
  </si>
  <si>
    <t>K605 FISTULA ANORRECTAL (Desc. Diag.:POST OPERADO FISTULA ANO RECTAL CIERGA R6, COMPLEJA  CRIPTA R12,)</t>
  </si>
  <si>
    <t>K610 ABSCESO ANAL (Desc. Diag.:absceso anal drenaDO EN LA  EMERGENCIA)</t>
  </si>
  <si>
    <t>M23 TRASTORNO INTERNO DE LA RODILLA (Desc. Diag.:Transtorno interno de la rodilla derecha  )</t>
  </si>
  <si>
    <t>K56 ILEO PARALITICO Y OBSTRUCCION INTESTINAL SIN HERNIA (Desc. Diag.:OBSTRUCCION INTESTINAL ALTA RESUELTA	)</t>
  </si>
  <si>
    <t>M235 INESTABILIDAD CRONICA DE LA RODILLA (Desc. Diag.:Plastia del Lca rodilla izda)</t>
  </si>
  <si>
    <t>K610 ABSCESO ANAL (Desc. Diag.:ABSCESO PERINEAL )</t>
  </si>
  <si>
    <t>K858 OTRAS PANCREATITIS AGUDAS (Desc. Diag.:paciente convaleciente de pancreatitis aguda complicada con necrosis amurallada y absexo pancratico post operada)</t>
  </si>
  <si>
    <t>K610 ABSCESO ANAL (Desc. Diag.:ABSCESO)</t>
  </si>
  <si>
    <t>K922 HEMORRAGIA GASTROINTESTINAL, NO ESPECIFICADA (Desc. Diag.:HEMORRAGIA DIGESTIVA)</t>
  </si>
  <si>
    <t>K610 ABSCESO ANAL (Desc. Diag.:DRENAJE  QUIRURGICO DE ABCESO ANAL )</t>
  </si>
  <si>
    <t>L029 ABSCESO CUTANEO, FURUNCULO Y ANTRAX DE SITIO NO ESPECIFICADO (Desc. Diag.:)</t>
  </si>
  <si>
    <t>K610 ABSCESO ANAL (Desc. Diag.:drenaje de absceso perianal)</t>
  </si>
  <si>
    <t>L03 CELULITIS (Desc. Diag.:CELULITIS EN RESOLUCION )</t>
  </si>
  <si>
    <t>K612 ABSCESO ANORRECTAL (Desc. Diag.:)</t>
  </si>
  <si>
    <t>K605 FISTULA ANORRECTAL (Desc. Diag.:POST OPERADO DE FISTULA ANO RECTAL  COMPLEJA RADIO 3, 6 , 9 Y 12 MAS HEMORROIDES INTERNAS)</t>
  </si>
  <si>
    <t>K612 ABSCESO ANORRECTAL (Desc. Diag.:ABSCESO ANO RECTAL RADIO 12 DRENADO )</t>
  </si>
  <si>
    <t>L039 CELULITIS DE SITIO NO ESPECIFICADO (Desc. Diag.:CELULITIS EN MANO IZQUIERDA )</t>
  </si>
  <si>
    <t>K612 ABSCESO ANORRECTAL (Desc. Diag.:ABSCESO ANORECTAL)</t>
  </si>
  <si>
    <t>L600 UÑA ENCARNADA (Desc. Diag.:melanona a descartar)</t>
  </si>
  <si>
    <t>K612 ABSCESO ANORRECTAL (Desc. Diag.:ABSCESO ANORRECTAL TRANSESFINTERIANA EN R12 TRATADA POR DRENAJE Y LIMPIEZA QUIRÚRGICA , CRÍPTITIS ANAL CRÓNICA EN R12,R6,R3 TRATADA POR CRÍPTECTOMIA)</t>
  </si>
  <si>
    <t>L93 LUPUS ERITEMATOSO (Desc. Diag.:)</t>
  </si>
  <si>
    <t>K612 ABSCESO ANORRECTAL (Desc. Diag.:ABSCESO PERIANAL  RADIO 7 DRENADOEN CONSULTORIO DE EMERGENCIAS)</t>
  </si>
  <si>
    <t>M009 ARTRITIS PIOGENA, NO ESPECIFICADA (Desc. Diag.:ARTRITIS SEPTICA)</t>
  </si>
  <si>
    <t>K612 ABSCESO ANORRECTAL (Desc. Diag.:ABSCESO PERIANAL DRENADO EN EMERGENCIAS)</t>
  </si>
  <si>
    <t>M10 GOTA (Desc. Diag.:TOFO: ABSCESO DRENADO DE CODO DERECHO
)</t>
  </si>
  <si>
    <t>K612 ABSCESO ANORRECTAL (Desc. Diag.:ABSCESO PERIANAL RADIO 12 DRENADO EN CONSULTORIO EXTERNO)</t>
  </si>
  <si>
    <t>M16 COXARTROSIS [ARTROSIS DE LA CADERA] (Desc. Diag.:revisión. afloramiento aseptico de prótesis de cadera izquierda. )</t>
  </si>
  <si>
    <t>K612 ABSCESO ANORRECTAL (Desc. Diag.:ABSCESO PERIANAL RADIO 5 DRENADO EN CONSULTORIO EXTERNO BAJO ANESTESIA LOCAL( SALIDA DE BASTANTE PUS))</t>
  </si>
  <si>
    <t>M169 COXARTROSIS, NO ESPECIFICADA (Desc. Diag.:SINOVITIS DE CADERA IZQUIERDA)</t>
  </si>
  <si>
    <t>K612 ABSCESO ANORRECTAL (Desc. Diag.:ABSCESO PERIANAL RADIO 6 DE M AS DE 3CM POR 3CM DRENADO EN CONSULTORIO EXTERNO BAJO ANESTESIA LOCAL)</t>
  </si>
  <si>
    <t>M17 GONARTROSIS [ARTROSIS DE LA RODILLA] (Desc. Diag.:CONTUSION RODILLA)</t>
  </si>
  <si>
    <t>K612 ABSCESO ANORRECTAL (Desc. Diag.:ABSCESO PERIANAL RADIO 7 DRENAJE Y LAVADO EN CONSULTORIO EXTERNO)</t>
  </si>
  <si>
    <t>K605 FISTULA ANORRECTAL (Desc. Diag.:POST OPERADO DE FISTULA RECTAL RADIO 12 MAS CRIPTITIS CRONICA RADIO 3.6,,9 , 12)</t>
  </si>
  <si>
    <t>K612 ABSCESO ANORRECTAL (Desc. Diag.:ABSCESO PERIANAL)</t>
  </si>
  <si>
    <t>M203 OTRAS DEFORMIDADES DEL HALLUX (ADQUIRIDAS) (Desc. Diag.:PO. de Deformidad de Checkrein hallux derecho)</t>
  </si>
  <si>
    <t>K612 ABSCESO ANORRECTAL (Desc. Diag.:HEMORROIDES EXTERNAS TROMBOSADAS)</t>
  </si>
  <si>
    <t>M23 TRASTORNO INTERNO DE LA RODILLA (Desc. Diag.:DERECHO)</t>
  </si>
  <si>
    <t>K612 ABSCESO ANORRECTAL (Desc. Diag.:POST OPERADO  ABSCESO ANORECTAL SUBMUCOSO POSTERIOR)</t>
  </si>
  <si>
    <t>M23 TRASTORNO INTERNO DE LA RODILLA (Desc. Diag.:Fxde la espinade la tibia izdo)</t>
  </si>
  <si>
    <t>K612 ABSCESO ANORRECTAL (Desc. Diag.:POSTOPERADO DE DRENAJE - CURETAJE DE ABSCESO ANORECTAL)</t>
  </si>
  <si>
    <t>M23 TRASTORNO INTERNO DE LA RODILLA (Desc. Diag.:post quirurgico d erodilla)</t>
  </si>
  <si>
    <t>K612 ABSCESO ANORRECTAL (Desc. Diag.:POSTOPERADO DE DRENAJE DE ABSCESO ISQUIORECTAL )</t>
  </si>
  <si>
    <t>M232 TRASTORNO DE MENISCO DEBIDO A DESGARRO O LESION ANTIGUA (Desc. Diag.:POST. OPERATORIO DE MENISCO EN RODILLA DERECHA)</t>
  </si>
  <si>
    <t>K612 ABSCESO ANORRECTAL (Desc. Diag.:POSTOPERADO DRENAJE DE ABSCESO ISQUIORECTAL)</t>
  </si>
  <si>
    <t>M233 OTROS TRASTORNOS DE LOS MENISCOS (Desc. Diag.:IZQUIERO)</t>
  </si>
  <si>
    <t>K613 ABSCESO ISQUIORRECTAL (Desc. Diag.:ABSCESO ISQUIORECTAL DRENADO , FISTULA ANO RECTAL EN FORMACION)</t>
  </si>
  <si>
    <t>M238 OTROS TRASTORNOS INTERNOS DE LA RODILLA (Desc. Diag.:esguince  de rodilla)</t>
  </si>
  <si>
    <t>K613 ABSCESO ISQUIORRECTAL (Desc. Diag.:ABSCESO PERIANAL R9 DRENADO, HEMORROIDES EXTERNAS EN R6 SIN COMPLICACIONES, SOBREPESO, ( TRIGLICERIDOS ALTOS)</t>
  </si>
  <si>
    <t>K601 FISURA ANAL CRONICA (Desc. Diag.:FISURA ANAL)</t>
  </si>
  <si>
    <t>K613 ABSCESO ISQUIORRECTAL (Desc. Diag.:ABSCESO PERIANAL R9 DRENADO, HEMORROIDES EXTERNAS EN R6 SIN COMPLICACIONES, SOBREPESO, ( TRIGLICERIDOS ALTOS))</t>
  </si>
  <si>
    <t>K863 SEUDOQUISTE DEL PANCREAS (Desc. Diag.:PSUDOQUISTE PANCREATICO RECURRENTE INFECTADO)</t>
  </si>
  <si>
    <t>K614 ABSCESO INTRAESFINTERIANO (Desc. Diag.:ABSCESO PERIANAL INTERESFINTERIANO R9 DRENADO EN CONSULTORIO EXTERNO)</t>
  </si>
  <si>
    <t>K922 HEMORRAGIA GASTROINTESTINAL, NO ESPECIFICADA (Desc. Diag.:HEMORRAGIA DIGESTIVA ALTA SECUNDARIA A ÚLCERA DUODENAL - ANEMIA SEVERA)</t>
  </si>
  <si>
    <t>K621 POLIPO RECTAL (Desc. Diag.:[POST OPERATORIO POLIPO RECTAL, PAPILAS HIPERTROFICAS GRANDES ,R9 R5 MAS CRIPTOTOMIA RADIO 4)</t>
  </si>
  <si>
    <t>K922 HEMORRAGIA GASTROINTESTINAL, NO ESPECIFICADA (Desc. Diag.:VARICES GASTRICAS)</t>
  </si>
  <si>
    <t>K621 POLIPO RECTAL (Desc. Diag.:PAPILA HIPERTROFICA EN R9 Y R5 + CRIPTA ANAL CRONICA EN R4 RESUELTA POR EXERESIS DE PAILAS  Y CRIPTOTOMIA )</t>
  </si>
  <si>
    <t>L024 ABSCESO CUTANEO, FURUNCULO Y ANTRAX DE MIEMBRO (Desc. Diag.:ABCSEOPERINEAL)</t>
  </si>
  <si>
    <t>K621 POLIPO RECTAL (Desc. Diag.:POST OPERADO DE POLIPO RECTAL  3 Y HEMORROIDES MIXTAS RADIO 3. )</t>
  </si>
  <si>
    <t>L03 CELULITIS (Desc. Diag.:CELULITIS  EN DEDO HALLUX DE PIE DERECHO, DIABETES TIPO 2)</t>
  </si>
  <si>
    <t>K621 POLIPO RECTAL (Desc. Diag.:POST OPERADO DE POLIPO RECTAL , HEMORROIDES INTERNAS COMPLICADAS)</t>
  </si>
  <si>
    <t>L03 CELULITIS (Desc. Diag.:CELULITIS EN PIERNA IZQUIERDA  )</t>
  </si>
  <si>
    <t>K621 POLIPO RECTAL (Desc. Diag.:POST OPERADO DE POLIPO RECTAL Y HEMORROIDE MIXTA RADIO 3)</t>
  </si>
  <si>
    <t>L03 CELULITIS (Desc. Diag.:CELULITIS, HIPERTENSION ARTERIAL SISTEMICA)</t>
  </si>
  <si>
    <t>K621 POLIPO RECTAL (Desc. Diag.:POST OPERADO DE POLIPO RECTAL, FISTULA ANO RECRTAL RADIO 3 Y 9, HEMORROIDECTOMIA RADIO 3)</t>
  </si>
  <si>
    <t>L031 CELULITIS DE OTRAS PARTES DE LOS MIEMBROS (Desc. Diag.:CELULITIS DE MIEMBRO INFERIOR EMPEINE TOBILLO IZQUIERDO )</t>
  </si>
  <si>
    <t>K621 POLIPO RECTAL (Desc. Diag.:POST OPERATORIO POLIPO RECTAL, PAPILAS HIPERTROFICAS GRANDES ,R9 R5 MAS CRIPTOTOMIA RADIO 4)</t>
  </si>
  <si>
    <t>L031 CELULITIS DE OTRAS PARTES DE LOS MIEMBROS (Desc. Diag.:CELULITIS GLÃTEA , ABSCESO GLÃTEO )</t>
  </si>
  <si>
    <t>K623 PROLAPSO RECTAL (Desc. Diag.:POST OPERADA DE HEMORROIDES MIXTAS COMPLICADAS. EXTERNAS E INTERNAS GRANDES , PROLAPSO RECTAL INCOMPLETO)</t>
  </si>
  <si>
    <t>L038 CELULITIS DE OTROS SITIOS (Desc. Diag.:CELULITIS MANO DERECHA - POLIARTRISIS AGUDA)</t>
  </si>
  <si>
    <t>K623 PROLAPSO RECTAL (Desc. Diag.:POST OPERADO DE PROLAPSO RECTAL INCOMPLETO ,  HEMORROIODES MIXTAS )</t>
  </si>
  <si>
    <t>L235 DERMATITIS ALERGICA DE CONTACTO DEBIDA A OTROS PRODUCTOS QUIMICOS (Desc. Diag.:)</t>
  </si>
  <si>
    <t>K623 PROLAPSO RECTAL (Desc. Diag.:POSTOPERADO DE HEMORROIDES MIXTA , PROLAPSO RECTAL INCOMPLETO, FISTULA PERINEAL R12)</t>
  </si>
  <si>
    <t>K601 FISURA ANAL CRONICA (Desc. Diag.:POST OPERADO FISURA ANAL CRONICA ANTERIOR, POSTERIOR Y HEMORROIDES MIXTAS)</t>
  </si>
  <si>
    <t>K603 FISTULA ANAL (Desc. Diag.: FISURA ANAL  EN R12 ,CRIPTITIS ANAL EN R7,R3,R12,R9, TRATADA POR  FISURECTOMÍA Y CRIPTECTOMÍA.)</t>
  </si>
  <si>
    <t>L600 UÑA ENCARNADA (Desc. Diag.:RETIRO TOTAL DE UÑA PRIMER ORTEJO PIE DERECHO.)</t>
  </si>
  <si>
    <t>K635 POLIPO DEL COLON (Desc. Diag.:)</t>
  </si>
  <si>
    <t>L910 CICATRIZ QUELOIDE (Desc. Diag.:CICATRIZ QUELOIDE EN MUSLO DERECHO)</t>
  </si>
  <si>
    <t>K65 PERITONITIS (Desc. Diag.:)</t>
  </si>
  <si>
    <t>L95 VASCULITIS LIMITADA A LA PIEL, NO CLASIFICADA EN OTRA PARTE (Desc. Diag.:VASCULITIS)</t>
  </si>
  <si>
    <t>K601 FISURA ANAL CRONICA (Desc. Diag.:POST OPERADO DE FISURA ANAL RADIO 12, CRIPTITIS RADIO 12.)</t>
  </si>
  <si>
    <t>M009 ARTRITIS PIOGENA, NO ESPECIFICADA (Desc. Diag.:ARTRITIS  SÃPTICA, INFECCIÃN PIEL  Y PARTES BLANDAS  )</t>
  </si>
  <si>
    <t>K650 PERITONITIS AGUDA (Desc. Diag.:PERITONITIS - SEPSIS FOCO ABDOMINAL)</t>
  </si>
  <si>
    <t>M05 ARTRITIS REUMATOIDE SEROPOSITIVA (Desc. Diag.:AR + tendinitis biceps derecho)</t>
  </si>
  <si>
    <t>K661 HEMOPERITONEO (Desc. Diag.:HEMOPERITONEO SECUNDARIO A ROTURA DE TU ESPLENICO PO ESPLENECTOMÍA TOTAL)</t>
  </si>
  <si>
    <t>M10 GOTA (Desc. Diag.:gota cronica agudizada impotencia funcional severa)</t>
  </si>
  <si>
    <t>K661 HEMOPERITONEO (Desc. Diag.:POST LAPAROSCOPI EXPLORATORIA Y QUISTECTOMIA)</t>
  </si>
  <si>
    <t>M138 OTRAS ARTRITIS ESPECIFICADAS (Desc. Diag.:Reactiva vs Still del Adulto )</t>
  </si>
  <si>
    <t>K701 HEPATITIS ALCOHOLICA (Desc. Diag.:)</t>
  </si>
  <si>
    <t>M16 COXARTROSIS [ARTROSIS DE LA CADERA] (Desc. Diag.:PO DE ARTROPLASTIA TOTAL DE CADERA  DERECHA )</t>
  </si>
  <si>
    <t>K56 ILEO PARALITICO Y OBSTRUCCION INTESTINAL SIN HERNIA (Desc. Diag.:OBSTRUCCION INTESTINAL)</t>
  </si>
  <si>
    <t>M162 COXARTROSIS A CONSECUENCIA DE DISPLASIA, BILATERAL (Desc. Diag.:POST QUIRURGICO ARTROPLASTIA  CADERA DERECHA NO CEMENTADA)</t>
  </si>
  <si>
    <t>K710 ENFERMEDAD TOXICA DEL HIGADO, CON COLESTASIS (Desc. Diag.:PO de exploración de vias biliares)</t>
  </si>
  <si>
    <t>K605 FISTULA ANORRECTAL (Desc. Diag.:POST OPERADO DE FÌSTULA ANORRECTAL COMPLEJA R6 - R9. )</t>
  </si>
  <si>
    <t>K712 ENFERMEDAD TOXICA DEL HIGADO CON HEPATITIS AGUDA (Desc. Diag.:.)</t>
  </si>
  <si>
    <t>M17 GONARTROSIS [ARTROSIS DE LA RODILLA] (Desc. Diag.:ARTROSIS DE 4° GRADO FEMOROTIBIAL EXTERNO, DESINSERCION SUBTOTAL DEL MENISCO EXTERNO, DESGARRO ANTIGUO DEL LIGAMENTO CRUZADO ANTERIOR RODILLA DERECHA OPERADO. )</t>
  </si>
  <si>
    <t>K718 ENFERMEDAD TOXICA DEL HIGADO CON OTROS TRASTORNOS HEPATICOS (Desc. Diag.:bceso hepatico resuelto)</t>
  </si>
  <si>
    <t>M17 GONARTROSIS [ARTROSIS DE LA RODILLA] (Desc. Diag.:ARTROSIS Y LESION MENISCO EXTERNO RODILLA DERECHA 	)</t>
  </si>
  <si>
    <t>K74 FIBROSIS Y CIRROSIS DEL HIGADO (Desc. Diag.:CIRROSIS HEPATICA )</t>
  </si>
  <si>
    <t>M17 GONARTROSIS [ARTROSIS DE LA RODILLA] (Desc. Diag.:GONARTROSIS DERECHA TRATADA CONA RTROPLASTIA TOAL DE RODILLA DERECHA)</t>
  </si>
  <si>
    <t>K74 FIBROSIS Y CIRROSIS DEL HIGADO (Desc. Diag.:CIRROSIS HEPATICA DESCOMPENSADA. )</t>
  </si>
  <si>
    <t>K60 FISURA Y FISTULA DE LAS REGIONES ANAL Y RECTAL (Desc. Diag.:POST OPERADA FISURA ANAL ANTERIOR CRONICA Y FISTULA ANAL TRATADA POR FISURECTOMIA MAS FISTULECTOMIA)</t>
  </si>
  <si>
    <t>K603 FISTULA ANAL (Desc. Diag.:CRIPTITIS ANAL CRÓNICA )</t>
  </si>
  <si>
    <t>M199 ARTROSIS, NO ESPECIFICADA (Desc. Diag.:DE TOBILLO)</t>
  </si>
  <si>
    <t>K74 FIBROSIS Y CIRROSIS DEL HIGADO (Desc. Diag.:hemorragia digestiva alta)</t>
  </si>
  <si>
    <t>M203 OTRAS DEFORMIDADES DEL HALLUX (ADQUIRIDAS) (Desc. Diag.:Deformidad de Checkrein hallux derecho)</t>
  </si>
  <si>
    <t>K74 FIBROSIS Y CIRROSIS DEL HIGADO (Desc. Diag.:HEMORRAGIA DIGESTIVA ALTA, VARICES ESOFAGICAS)</t>
  </si>
  <si>
    <t>M215 MANO O PIE EN GARRA O EN TALIPES, PIE EQUINOVARO O ZAMBO ADQUIRIDOS (Desc. Diag.:QUINTO DEDO EN GARRA PIE IZQUIERDO RESUELTO POR TENOTOMIA + ARTRODESIS )</t>
  </si>
  <si>
    <t>K74 FIBROSIS Y CIRROSIS DEL HIGADO (Desc. Diag.:HEPATOPATIA CRONICA)</t>
  </si>
  <si>
    <t>M23 TRASTORNO INTERNO DE LA RODILLA (Desc. Diag.:a)</t>
  </si>
  <si>
    <t>K746 OTRAS CIRROSIS DEL HIGADO Y LAS NO ESPECIFICADAS (Desc. Diag.:CIRROSIS HEPATICA CHILD PUG "B", VARICES ESOFAGICAS, ERC)</t>
  </si>
  <si>
    <t>M23 TRASTORNO INTERNO DE LA RODILLA (Desc. Diag.:esg de rodilla der)</t>
  </si>
  <si>
    <t>K746 OTRAS CIRROSIS DEL HIGADO Y LAS NO ESPECIFICADAS (Desc. Diag.:CIRROSIS HEPATICA NO ALCOHOLICA )</t>
  </si>
  <si>
    <t>M23 TRASTORNO INTERNO DE LA RODILLA (Desc. Diag.:esgunce de rodilla)</t>
  </si>
  <si>
    <t>K603 FISTULA ANAL (Desc. Diag.:FISTULA  EN R 12 INTERESFINTERIANA   COMPLEJA DOBLE , FISTULA TRANSESFINTERIANA  EN R 3 , CRIPTA EN R6 , TRATADA POR FISTULECTOMIA R 12  Y 3 + CRIPTECTOMIA EN R6)</t>
  </si>
  <si>
    <t>M23 TRASTORNO INTERNO DE LA RODILLA (Desc. Diag.:IZQUIERDO )</t>
  </si>
  <si>
    <t>K752 HEPATITIS REACTIVA NO ESPECIFICA (Desc. Diag.:COLITIS INFECCIOSA)</t>
  </si>
  <si>
    <t>M23 TRASTORNO INTERNO DE LA RODILLA (Desc. Diag.:lESION MENISCO EXTERNO E INTERNO 
cONDROMALASIA DEL CONDILO EXTERNO E INTERNO rUPTURA DEL lcA  DE RODILLA  DERECHA)</t>
  </si>
  <si>
    <t>K754 HEPATITIS AUTOINMUNE (Desc. Diag.:HEPATITIS AUTOINMUNE, HIPERTENSION PORTAL, VARICES ESOFAGICAS )</t>
  </si>
  <si>
    <t>M23 TRASTORNO INTERNO DE LA RODILLA (Desc. Diag.:rodilla izquierda con dolor a la deambulacion, con signos de inflamación  )</t>
  </si>
  <si>
    <t>K766 HIPERTENSION PORTAL (Desc. Diag.:LIGADURA DE VARICES ESOFAGICAS)</t>
  </si>
  <si>
    <t>M232 TRASTORNO DE MENISCO DEBIDO A DESGARRO O LESION ANTIGUA (Desc. Diag.:LESION DE MENISCO MEDIAL DE RODILLA DERECHA)</t>
  </si>
  <si>
    <t>K56 ILEO PARALITICO Y OBSTRUCCION INTESTINAL SIN HERNIA (Desc. Diag.:OCLUSIÓN INTESTINAL PARCIAL ALTA RESUELTA)</t>
  </si>
  <si>
    <t>M233 OTROS TRASTORNOS DE LOS MENISCOS (Desc. Diag.:.)</t>
  </si>
  <si>
    <t>K564 OTRAS OBSTRUCCIONES DEL INTESTINO (Desc. Diag.:TRANSGRESION ALIMENTARIA, HIPOTITOIDISMO EN TRATAMIENTO, ERITROCITOSIS SECUNDARIA)</t>
  </si>
  <si>
    <t>M233 OTROS TRASTORNOS DE LOS MENISCOS (Desc. Diag.:DESGARRO MENISCOS RODILLA IZQUIERDA)</t>
  </si>
  <si>
    <t>K80 COLELITIASIS (Desc. Diag.:COLECICISTITIS)</t>
  </si>
  <si>
    <t>M235 INESTABILIDAD CRONICA DE LA RODILLA (Desc. Diag.:concluida   la  baja  debe  etornar  a su  actividad  laboral)</t>
  </si>
  <si>
    <t>K80 COLELITIASIS (Desc. Diag.:colecistectomia )</t>
  </si>
  <si>
    <t>M236 OTRA RUPTURA ESPONTANEA DEL (DE LOS) LIGAMENTO(S) DE LA RODILLA (Desc. Diag.:)</t>
  </si>
  <si>
    <t>K80 COLELITIASIS (Desc. Diag.:COLECISTITIS AGUDA LITIASICA)</t>
  </si>
  <si>
    <t>M238 OTROS TRASTORNOS INTERNOS DE LA RODILLA (Desc. Diag.:SINDROME MENISCAL + ESGUINCE RODILLA IZQUIERDA)</t>
  </si>
  <si>
    <t>K80 COLELITIASIS (Desc. Diag.:COLEDOCOLITIASIS EN CONTROL POST OPERATORIO CON DRENAJE EN LA VIA BILIAR)</t>
  </si>
  <si>
    <t>M239 TRASTORNO INTERNO DE LA RODILLA, NO ESPECIFICADO (Desc. Diag.:INTOLERANCIA AL MATERIAL DE SUTURA)</t>
  </si>
  <si>
    <t>K603 FISTULA ANAL (Desc. Diag.:FISTULA )</t>
  </si>
  <si>
    <t>K605 FISTULA ANORRECTAL (Desc. Diag.:POST FISTULECTOMIA)</t>
  </si>
  <si>
    <t>K80 COLELITIASIS (Desc. Diag.:colelitiais)</t>
  </si>
  <si>
    <t>K859 PANCREATITIS AGUDA, NO ESPECIFICADA (Desc. Diag.:)</t>
  </si>
  <si>
    <t>K80 COLELITIASIS (Desc. Diag.:COLELITIASIS POST QUIRURGICO )</t>
  </si>
  <si>
    <t>K870 TRASTORNOS DE LA VESICULA BILIAR Y DE LAS VIAS BILIARES EN ENFERMEDADES CLASIFICADAS EN OTRA PARTE (Desc. Diag.:POLIPO VESICULAR)</t>
  </si>
  <si>
    <t>K565 ADHERENCIAS [BRIDAS] INTESTINALES CON OBSTRUCCION (Desc. Diag.:CONTROL POST OPERATORIO )</t>
  </si>
  <si>
    <t>K922 HEMORRAGIA GASTROINTESTINAL, NO ESPECIFICADA (Desc. Diag.:GASTRITIS EROSIVA POR AINES)</t>
  </si>
  <si>
    <t>K80 COLELITIASIS (Desc. Diag.:colelitiasis, anemia moderada)</t>
  </si>
  <si>
    <t>K590 CONSTIPACION (Desc. Diag.:constipacion)</t>
  </si>
  <si>
    <t>K80 COLELITIASIS (Desc. Diag.:colelitiasis,anemia moderada)</t>
  </si>
  <si>
    <t>K922 HEMORRAGIA GASTROINTESTINAL, NO ESPECIFICADA (Desc. Diag.:ulcera duodenal)</t>
  </si>
  <si>
    <t>K80 COLELITIASIS (Desc. Diag.:CONTROL POST OPERATORIO (FUE OPERADA EN GUARACACHI))</t>
  </si>
  <si>
    <t>K605 FISTULA ANORRECTAL (Desc. Diag.:POST OPERADO DE FISTUILA ANO RECTAL INTERESFINTERIANA  COMP´LEJA RADIO 9  Y 6)</t>
  </si>
  <si>
    <t>K80 COLELITIASIS (Desc. Diag.:control post operatorio )</t>
  </si>
  <si>
    <t>L023 ABSCESO CUTANEO, FURUNCULO Y ANTRAX DE GLUTEOS (Desc. Diag.:ABSCESO EN REGIÓN DE GLUTEO DERECHO TRATADA POR DRENAJE Y LAVADO)</t>
  </si>
  <si>
    <t>K80 COLELITIASIS (Desc. Diag.:CONTROL POST OPERATORIO NORMAL )</t>
  </si>
  <si>
    <t>L024 ABSCESO CUTANEO, FURUNCULO Y ANTRAX DE MIEMBRO (Desc. Diag.:Pierna (lateral derecho))</t>
  </si>
  <si>
    <t>K80 COLELITIASIS (Desc. Diag.:CONTROL POST OPERATORIO)</t>
  </si>
  <si>
    <t>L03 CELULITIS (Desc. Diag.:1.- hematoma abscedado pierna izquierda)</t>
  </si>
  <si>
    <t>K80 COLELITIASIS (Desc. Diag.:LITIASIS BILIAR)</t>
  </si>
  <si>
    <t>L03 CELULITIS (Desc. Diag.:CELULITIS EN MIEMBRO INFERIOIR IZQUIERDO)</t>
  </si>
  <si>
    <t>K80 COLELITIASIS (Desc. Diag.:Pancreartitis aguda)</t>
  </si>
  <si>
    <t>K605 FISTULA ANORRECTAL (Desc. Diag.:POST OPERADO DE FISTUILA ANO RECTAL INTERESFINTERIANA COMPLEJA RADIO 9 Y 6( HERIDAS GRANDES GRANULANDO. SE APLICO NITRATO DE PLATA LOCAL )</t>
  </si>
  <si>
    <t>K80 COLELITIASIS (Desc. Diag.:POS COLECISTECTOMIA LAP)</t>
  </si>
  <si>
    <t>L03 CELULITIS (Desc. Diag.:CELULITIS EN PIERNA IZQUIERDA)</t>
  </si>
  <si>
    <t>K80 COLELITIASIS (Desc. Diag.:Post colecistectomìa convencional   .)</t>
  </si>
  <si>
    <t>L03 CELULITIS (Desc. Diag.:CELULITIS POSTRAUMATICA)</t>
  </si>
  <si>
    <t>K80 COLELITIASIS (Desc. Diag.:Post colecistectomia lap  .)</t>
  </si>
  <si>
    <t>L03 CELULITIS (Desc. Diag.:herida fase de granulacion de la pierna)</t>
  </si>
  <si>
    <t>K80 COLELITIASIS (Desc. Diag.:Post colecistectomía lap  .)</t>
  </si>
  <si>
    <t>K591 DIARREA FUNCIONAL (Desc. Diag.:)</t>
  </si>
  <si>
    <t>K80 COLELITIASIS (Desc. Diag.:Post colecistectomia lap )</t>
  </si>
  <si>
    <t>L031 CELULITIS DE OTRAS PARTES DE LOS MIEMBROS (Desc. Diag.:CELULITIS EN DEDO HALLUX DE PIE DERECHO
DIABETES TIPO 2 )</t>
  </si>
  <si>
    <t>K80 COLELITIASIS (Desc. Diag.:Post colecistectomía lap .)</t>
  </si>
  <si>
    <t>K605 FISTULA ANORRECTAL (Desc. Diag.:POST OPERADO DE FISTULA ANO RECTAL COMPLEJA GRANDE TRANSESFINTERIANA RADIO 12])</t>
  </si>
  <si>
    <t>K80 COLELITIASIS (Desc. Diag.:Post colecistectomia lap)</t>
  </si>
  <si>
    <t>L031 CELULITIS DE OTRAS PARTES DE LOS MIEMBROS (Desc. Diag.:CELULITIS)</t>
  </si>
  <si>
    <t>K80 COLELITIASIS (Desc. Diag.:Post colecistectomía lap)</t>
  </si>
  <si>
    <t>L031 CELULITIS DE OTRAS PARTES DE LOS MIEMBROS (Desc. Diag.:SEPSIS FOCO PARTES BLANDAS)</t>
  </si>
  <si>
    <t>K80 COLELITIASIS (Desc. Diag.:Post colecistectomía laparoscópica .)</t>
  </si>
  <si>
    <t>L039 CELULITIS DE SITIO NO ESPECIFICADO (Desc. Diag.:)</t>
  </si>
  <si>
    <t>K80 COLELITIASIS (Desc. Diag.:SINDROME VERIGINOSO)</t>
  </si>
  <si>
    <t>L043 LINFADENITIS AGUDA DEL MIEMBRO INFERIOR (Desc. Diag.:LINFADENITIS SECUNDARIA A PROCESO INFECCIOSO)</t>
  </si>
  <si>
    <t>K800 CALCULO DE LA VESICULA BILIAR CON COLECISTITIS AGUDA (Desc. Diag.:)</t>
  </si>
  <si>
    <t>L50 URTICARIA (Desc. Diag.:)</t>
  </si>
  <si>
    <t>K800 CALCULO DE LA VESICULA BILIAR CON COLECISTITIS AGUDA (Desc. Diag.:calculo de la vesicula biliar con colecistitis aguda )</t>
  </si>
  <si>
    <t>L548 ERITEMA EN OTRAS ENFERMEDADES CLASIFICADAS EN OTRA PARTE (Desc. Diag.:)</t>
  </si>
  <si>
    <t>K800 CALCULO DE LA VESICULA BILIAR CON COLECISTITIS AGUDA (Desc. Diag.:CALCULO DE LA VESICULA BILIAR CON COLECISTITIS AGUDA)</t>
  </si>
  <si>
    <t>L600 UÑA ENCARNADA (Desc. Diag.:exceresis de uña )</t>
  </si>
  <si>
    <t>K800 CALCULO DE LA VESICULA BILIAR CON COLECISTITIS AGUDA (Desc. Diag.:COLECISITITS CRÒNICA LITIÀSICA)</t>
  </si>
  <si>
    <t>L600 UÑA ENCARNADA (Desc. Diag.:P.O UÑA ENCARNADA 1ER ORTEJO DERECHO)</t>
  </si>
  <si>
    <t>K800 CALCULO DE LA VESICULA BILIAR CON COLECISTITIS AGUDA (Desc. Diag.:COLECISTITIS AGUDA )</t>
  </si>
  <si>
    <t>L602 ONICOGRIPOSIS (Desc. Diag.:ONICOCRIPTOSIS TRATATA CON PLASTIA UNGEAL)</t>
  </si>
  <si>
    <t>K800 CALCULO DE LA VESICULA BILIAR CON COLECISTITIS AGUDA (Desc. Diag.:COLECISTITIS AGUDA LITIASICA )</t>
  </si>
  <si>
    <t>L89 ULCERA DE DECUBITO (Desc. Diag.:1.- ulcera decÃºbito infectado  
2.- hipotensiÃ³n arterial
3.- Osteomielitis)</t>
  </si>
  <si>
    <t>K800 CALCULO DE LA VESICULA BILIAR CON COLECISTITIS AGUDA (Desc. Diag.:COLECISTITIS AGUDA LITIASICA TRATADA POR COLECISTECTOMIA LAPAROSCOPICA)</t>
  </si>
  <si>
    <t>L928 OTROS TRASTORNOS GRANULOMATOSOS DE LA PIEL Y DEL TEJIDO SUBCUTANEO (Desc. Diag.:)</t>
  </si>
  <si>
    <t>K565 ADHERENCIAS [BRIDAS] INTESTINALES CON OBSTRUCCION (Desc. Diag.:control post operatorio)</t>
  </si>
  <si>
    <t>L93 LUPUS ERITEMATOSO (Desc. Diag.:LUPUS ERITEMATOSO)</t>
  </si>
  <si>
    <t>K603 FISTULA ANAL (Desc. Diag.:FISTULA ANAL COMPLEJA + ABSCESO EN FORMACION TRATADO POR FISTULECTOMIA + MUCOPLASTIA)</t>
  </si>
  <si>
    <t>K605 FISTULA ANORRECTAL (Desc. Diag.:POST OPERADO DE FISTULA ANO RECTAL COMPLEJA RADIO 12 )</t>
  </si>
  <si>
    <t>K800 CALCULO DE LA VESICULA BILIAR CON COLECISTITIS AGUDA (Desc. Diag.:COLECISTITIS CRONICA LITIASA REAGUDIZADA TRATADA POR COLECISTECTOMIA)</t>
  </si>
  <si>
    <t>K605 FISTULA ANORRECTAL (Desc. Diag.:POST OPERADO DE FISTULA ANO RECTAL COMPLEJA RADIO 12)</t>
  </si>
  <si>
    <t>K800 CALCULO DE LA VESICULA BILIAR CON COLECISTITIS AGUDA (Desc. Diag.:COLECISTITIS CRONICA LITIASICA REAGUDIZADA TRATADA POR COLECISTECTOMIA)</t>
  </si>
  <si>
    <t>M009 ARTRITIS PIOGENA, NO ESPECIFICADA (Desc. Diag.:artritis sÃ©ptica tobillo derecho tratada)</t>
  </si>
  <si>
    <t>K800 CALCULO DE LA VESICULA BILIAR CON COLECISTITIS AGUDA (Desc. Diag.:Colecistitits aguda Litiásica)</t>
  </si>
  <si>
    <t>K605 FISTULA ANORRECTAL (Desc. Diag.:POST OPERADO DE FISTULA ANO RECTAL COMPLEJA RADIO 9. )</t>
  </si>
  <si>
    <t>K800 CALCULO DE LA VESICULA BILIAR CON COLECISTITIS AGUDA (Desc. Diag.:control post operatorio )</t>
  </si>
  <si>
    <t>M060 ARTRITIS REUMATOIDE SERONEGATIVA (Desc. Diag.:ARS)</t>
  </si>
  <si>
    <t>K800 CALCULO DE LA VESICULA BILIAR CON COLECISTITIS AGUDA (Desc. Diag.:PO CLECISTECTOMIA LAPAROSCOPICA)</t>
  </si>
  <si>
    <t>M10 GOTA (Desc. Diag.:.gota tofacea activa con lesión en partes blandas )</t>
  </si>
  <si>
    <t>K565 ADHERENCIAS [BRIDAS] INTESTINALES CON OBSTRUCCION (Desc. Diag.:OBSTRUCCION INTESTINAL ALTA)</t>
  </si>
  <si>
    <t>M10 GOTA (Desc. Diag.:poli tofacea cronica)</t>
  </si>
  <si>
    <t>K800 CALCULO DE LA VESICULA BILIAR CON COLECISTITIS AGUDA (Desc. Diag.:PO COLECISTECTOMIA LAPAROSCÓPICA)</t>
  </si>
  <si>
    <t>K605 FISTULA ANORRECTAL (Desc. Diag.:POST OPERADO DE FISTULA ANO RECTAL COMPLEJA RADIO 9. POST ABSCESO ISQUIORECTAL GRANDE)</t>
  </si>
  <si>
    <t>K800 CALCULO DE LA VESICULA BILIAR CON COLECISTITIS AGUDA (Desc. Diag.:PO DE COLECISTECTOMIA LAPAROSCOPICA POR COLECISTITIS AGUDA)</t>
  </si>
  <si>
    <t>M16 COXARTROSIS [ARTROSIS DE LA CADERA] (Desc. Diag.:- ARTRITIS DE CADERA DERECHA )</t>
  </si>
  <si>
    <t>K800 CALCULO DE LA VESICULA BILIAR CON COLECISTITIS AGUDA (Desc. Diag.:PO DE COLECISTECTOMIA LAPAROSCOPICA)</t>
  </si>
  <si>
    <t>M16 COXARTROSIS [ARTROSIS DE LA CADERA] (Desc. Diag.:COXARTROSIS)</t>
  </si>
  <si>
    <t>K800 CALCULO DE LA VESICULA BILIAR CON COLECISTITIS AGUDA (Desc. Diag.:POSQUIRURGICO DE COLECISTECTOMIA LAPAROSCÓPICA)</t>
  </si>
  <si>
    <t>M16 COXARTROSIS [ARTROSIS DE LA CADERA] (Desc. Diag.:Protesis total de cadera NO CEMNETADA )</t>
  </si>
  <si>
    <t>K800 CALCULO DE LA VESICULA BILIAR CON COLECISTITIS AGUDA (Desc. Diag.:POST OPERADO COLECISTECTOMIA LAPAROSCÓPICA)</t>
  </si>
  <si>
    <t>M162 COXARTROSIS A CONSECUENCIA DE DISPLASIA, BILATERAL (Desc. Diag.:COXARTROSIS DERECHA POST OPERADA PROTESIS DE CADERA DERECHA)</t>
  </si>
  <si>
    <t>K523 COLITIS DE ETIOLOGIA INDETERMINADA (Desc. Diag.:DOLICOMEGACOLON Y COLITIS DE PROBABLE ORIGEN INFECCIOSO)</t>
  </si>
  <si>
    <t>M163 OTRAS COXARTROSIS DISPLASICAS (Desc. Diag.:POST OPERADA DE ARROPLASTIA TOTAL DE CADERA IZQUIERDA POST OPERADA)</t>
  </si>
  <si>
    <t>K603 FISTULA ANAL (Desc. Diag.:FISTULA PERIANAL)</t>
  </si>
  <si>
    <t>M166 OTRA COXARTROSIS SECUNDARIA, BILATERAL (Desc. Diag.:post operada de artrosplastia de cadera. )</t>
  </si>
  <si>
    <t>K800 CALCULO DE LA VESICULA BILIAR CON COLECISTITIS AGUDA (Desc. Diag.:POSTOPÈRADA DE COLECISTECTOMIA LAPAROSCOPICA)</t>
  </si>
  <si>
    <t>K605 FISTULA ANORRECTAL (Desc. Diag.:POST OPERADO DE FISTULA ANORRECTAL R9)</t>
  </si>
  <si>
    <t>K800 CALCULO DE LA VESICULA BILIAR CON COLECISTITIS AGUDA (Desc. Diag.:POSTOPERADA DE COLECISTRECTOMIA LAPAROSCOPICA)</t>
  </si>
  <si>
    <t>M17 GONARTROSIS [ARTROSIS DE LA RODILLA] (Desc. Diag.:artrosis de 1er gradio 
esg de rodilla der )</t>
  </si>
  <si>
    <t>K800 CALCULO DE LA VESICULA BILIAR CON COLECISTITIS AGUDA (Desc. Diag.:POSTOPERADO DE COLECISTECTOMIA LAPAROSCOPICA POR COLECISTITIS AGUDA LITIASICA NECROSADA)</t>
  </si>
  <si>
    <t>M17 GONARTROSIS [ARTROSIS DE LA RODILLA] (Desc. Diag.:ARTROSIS DE RODILLA DER E IZDA 
ESPOLON PLANTAR DEL PIE IZDO)</t>
  </si>
  <si>
    <t>K603 FISTULA ANAL (Desc. Diag.:fistula)</t>
  </si>
  <si>
    <t>M17 GONARTROSIS [ARTROSIS DE LA RODILLA] (Desc. Diag.:ARTROSIS Y DESGARRO MENISCOS RODILLA  IZQUIERDA)</t>
  </si>
  <si>
    <t>K603 FISTULA ANAL (Desc. Diag.:POST OPERADO FISTULA ANAL CRIPTITIS ANAL CRONICA RADIO 9., R 6, R3 DIABETES MELLITUS EN TRATAMIENTO)</t>
  </si>
  <si>
    <t>K605 FISTULA ANORRECTAL (Desc. Diag.:POST OPERADO DE FISTULA RECTAL CRIPTITIS CRONICA RADIO 3.6,,9 , 12)</t>
  </si>
  <si>
    <t>K801 CALCULO DE LA VESICULA BILIAR CON OTRA COLECISTITIS (Desc. Diag.:colecistitis cronica litiasica reagudizada )</t>
  </si>
  <si>
    <t>M17 GONARTROSIS [ARTROSIS DE LA RODILLA] (Desc. Diag.:GONARTROSIS DERECHA GRADO IV TRATADA CON ARTROPLASTIA)</t>
  </si>
  <si>
    <t>K801 CALCULO DE LA VESICULA BILIAR CON OTRA COLECISTITIS (Desc. Diag.:COLECISTITIS CRONICA LITIASICA)</t>
  </si>
  <si>
    <t>M17 GONARTROSIS [ARTROSIS DE LA RODILLA] (Desc. Diag.:GONARTROSIS)</t>
  </si>
  <si>
    <t>K801 CALCULO DE LA VESICULA BILIAR CON OTRA COLECISTITIS (Desc. Diag.:COLECISTITIS CRONICA REAGUDIZADA )</t>
  </si>
  <si>
    <t>M17 GONARTROSIS [ARTROSIS DE LA RODILLA] (Desc. Diag.:postquirÃºrgico de artroplastia de rodilla derecha)</t>
  </si>
  <si>
    <t>K801 CALCULO DE LA VESICULA BILIAR CON OTRA COLECISTITIS (Desc. Diag.:PO COLECISTECTOMIA LAPAROSCOPICA)</t>
  </si>
  <si>
    <t>M170 GONARTROSIS PRIMARIA, BILATERAL (Desc. Diag.:postquirurgico de artroplastia total de rodila derecha)</t>
  </si>
  <si>
    <t>K801 CALCULO DE LA VESICULA BILIAR CON OTRA COLECISTITIS (Desc. Diag.:PO DE COLECISTECTOMIA LAPAROSCOPICA POR CCL REAGUDIZADA)</t>
  </si>
  <si>
    <t>M19 OTRAS ARTROSIS (Desc. Diag.:ESPONDILOARTROSIS LUMBAR
LUBOCIATALGIA
HERNIA DE DISCO L5-S1)</t>
  </si>
  <si>
    <t>K801 CALCULO DE LA VESICULA BILIAR CON OTRA COLECISTITIS (Desc. Diag.:POLIPO VESICULAR)</t>
  </si>
  <si>
    <t>M20 DEFORMIDADES ADQUIRIDAS DE LOS DEDOS DE LA MANO Y DEL PIE (Desc. Diag.:LESION LIGAMENTARIA 4TO DEDO MANO DERECHA)</t>
  </si>
  <si>
    <t>K604 FISTULA RECTAL (Desc. Diag.:PO FISTULA  ANORECTAL R9)</t>
  </si>
  <si>
    <t>M201 HALLUX VALGUS (ADQUIRIDO) (Desc. Diag.:HALLUX VALGUS PIE DERECHO )</t>
  </si>
  <si>
    <t>K803 CALCULO DE CONDUCTO BILIAR CON COLANGITIS (Desc. Diag.:COLEDOCOLITIASIS)</t>
  </si>
  <si>
    <t>M203 OTRAS DEFORMIDADES DEL HALLUX (ADQUIRIDAS) (Desc. Diag.:FRACTURA DE HALLUX DERECHO )</t>
  </si>
  <si>
    <t>K565 ADHERENCIAS [BRIDAS] INTESTINALES CON OBSTRUCCION (Desc. Diag.:OBSTRUCCION INTESTINAL)</t>
  </si>
  <si>
    <t>M206 DEFORMIDADES ADQUIRIDAS DE LOS DEDOS DEL PIE, NO ESPECIFICADAS (Desc. Diag.:pie izq)</t>
  </si>
  <si>
    <t>K804 CALCULO DE CONDUCTO BILIAR CON COLECISTITIS (Desc. Diag.:COLICO BILIAR, EBARAZO DE 29 SEMANAS POR FUM)</t>
  </si>
  <si>
    <t>K605 FISTULA ANORRECTAL (Desc. Diag.:POST OPERADO DE HEMORROIDES MIXTAS, MAS FISTULA CIEGA RADIO 12 )</t>
  </si>
  <si>
    <t>K804 CALCULO DE CONDUCTO BILIAR CON COLECISTITIS (Desc. Diag.:control post operatorio )</t>
  </si>
  <si>
    <t>K605 FISTULA ANORRECTAL (Desc. Diag.:POST OPERADO FISTULA  ANO RECTAL TARNSESFINTERIANA R9 COMPLEJA)</t>
  </si>
  <si>
    <t>K804 CALCULO DE CONDUCTO BILIAR CON COLECISTITIS (Desc. Diag.:FISTULA COLECISTOCOLEDOCIANA)</t>
  </si>
  <si>
    <t>M23 TRASTORNO INTERNO DE LA RODILLA (Desc. Diag.:Contusion lumbar. Excoriaciones en rodilla derecha)</t>
  </si>
  <si>
    <t>K804 CALCULO DE CONDUCTO BILIAR CON COLECISTITIS (Desc. Diag.:ICTERICIA OBSTRUCTIVA )</t>
  </si>
  <si>
    <t>M23 TRASTORNO INTERNO DE LA RODILLA (Desc. Diag.:dolor en rodilla   derecha)</t>
  </si>
  <si>
    <t>K805 CALCULO DE CONDUCTO BILIAR SIN COLANGITIS NI COLECISTITIS (Desc. Diag.:)</t>
  </si>
  <si>
    <t>M23 TRASTORNO INTERNO DE LA RODILLA (Desc. Diag.:Esguince colateral medial rodilla izquierda)</t>
  </si>
  <si>
    <t>K805 CALCULO DE CONDUCTO BILIAR SIN COLANGITIS NI COLECISTITIS (Desc. Diag.:coledocolitiasis )</t>
  </si>
  <si>
    <t>M23 TRASTORNO INTERNO DE LA RODILLA (Desc. Diag.:Esguince de  tobillo   izquierda.)</t>
  </si>
  <si>
    <t>K805 CALCULO DE CONDUCTO BILIAR SIN COLANGITIS NI COLECISTITIS (Desc. Diag.:COLEDOCOLITIASIS + TUBO DE KHER.)</t>
  </si>
  <si>
    <t>M23 TRASTORNO INTERNO DE LA RODILLA (Desc. Diag.:fx de meseta tibial )</t>
  </si>
  <si>
    <t>K805 CALCULO DE CONDUCTO BILIAR SIN COLANGITIS NI COLECISTITIS (Desc. Diag.:COLEDOCOLITIASIS RESUELTA MEDIANTE ERCP)</t>
  </si>
  <si>
    <t>M23 TRASTORNO INTERNO DE LA RODILLA (Desc. Diag.:Inestabilidad cronica de rodilla der)</t>
  </si>
  <si>
    <t>K805 CALCULO DE CONDUCTO BILIAR SIN COLANGITIS NI COLECISTITIS (Desc. Diag.:coledocolitiasis)</t>
  </si>
  <si>
    <t>M23 TRASTORNO INTERNO DE LA RODILLA (Desc. Diag.:LESION CONDRAL CONDILO FEMORAL LATERAL RODILLA IZQUIERDA TRATADA POR ARTROSCOPIA )</t>
  </si>
  <si>
    <t>K805 CALCULO DE CONDUCTO BILIAR SIN COLANGITIS NI COLECISTITIS (Desc. Diag.:COLEDOCOLITIASIS, PO DE EXPLORACION DE VIAS BILIARES, CAVERNOMATOSIS PORTAL)</t>
  </si>
  <si>
    <t>M23 TRASTORNO INTERNO DE LA RODILLA (Desc. Diag.:Lesion meniscal rodilla der )</t>
  </si>
  <si>
    <t>K805 CALCULO DE CONDUCTO BILIAR SIN COLANGITIS NI COLECISTITIS (Desc. Diag.:PANLITIASIS)</t>
  </si>
  <si>
    <t>M23 TRASTORNO INTERNO DE LA RODILLA (Desc. Diag.:post  quirugico  d e rodilla)</t>
  </si>
  <si>
    <t>K805 CALCULO DE CONDUCTO BILIAR SIN COLANGITIS NI COLECISTITIS (Desc. Diag.:PAN-LITIASIS)</t>
  </si>
  <si>
    <t>M23 TRASTORNO INTERNO DE LA RODILLA (Desc. Diag.:pseudoartrosis TTA rodilla izquierda )</t>
  </si>
  <si>
    <t>K805 CALCULO DE CONDUCTO BILIAR SIN COLANGITIS NI COLECISTITIS (Desc. Diag.:POSOPERATORIO DE EXPLORACIÓN DE LA VÍA BILIAR  + KHER)</t>
  </si>
  <si>
    <t>M23 TRASTORNO INTERNO DE LA RODILLA (Desc. Diag.:sindrome patelofemoral izq )</t>
  </si>
  <si>
    <t>K805 CALCULO DE CONDUCTO BILIAR SIN COLANGITIS NI COLECISTITIS (Desc. Diag.:POSOPERATORIO DE EXPLORACIÓN DE LA VÍA BILIAR + KHER )</t>
  </si>
  <si>
    <t>K60 FISURA Y FISTULA DE LAS REGIONES ANAL Y RECTAL (Desc. Diag.:POST OPERADO DE FISTULA COMPLEJA  ISQUIORECTAL EN R3 MAYOR A 20 CM. ENFERMEDAD DIVERTICULAR DE COLON. HIPERTENSION ARTERIAL SISTEMICA EN TRATAMIENTO, OBESIDAD. SINDROME METABOLICO)</t>
  </si>
  <si>
    <t>K805 CALCULO DE CONDUCTO BILIAR SIN COLANGITIS NI COLECISTITIS (Desc. Diag.:POSOPERATORIO DE EXPLORACIÓN DE LA VÍA BILIAR + KHER)</t>
  </si>
  <si>
    <t>M232 TRASTORNO DE MENISCO DEBIDO A DESGARRO O LESION ANTIGUA (Desc. Diag.:LESION MENISCAL  Y CONDRAS DE RODILLA IZQUIERDA)</t>
  </si>
  <si>
    <t>K805 CALCULO DE CONDUCTO BILIAR SIN COLANGITIS NI COLECISTITIS (Desc. Diag.:SÍNDROME ICTÉRICO RESUELTO)</t>
  </si>
  <si>
    <t>M232 TRASTORNO DE MENISCO DEBIDO A DESGARRO O LESION ANTIGUA (Desc. Diag.:TRANSTORNO DE MENISCO DEBIDO A DESGARRO O LESIÒN ANTIGUA RODILLA DERECHA)</t>
  </si>
  <si>
    <t>K808 OTRAS COLELITIASIS (Desc. Diag.:)</t>
  </si>
  <si>
    <t>M233 OTROS TRASTORNOS DE LOS MENISCOS (Desc. Diag.:DESGARRO MENISCO EXTERNO RODILLA IZQUIERDA 	)</t>
  </si>
  <si>
    <t>K808 OTRAS COLELITIASIS (Desc. Diag.:coledocolitiasis , control post operatorio de EXPLORACION DE VIA BILIAR.)</t>
  </si>
  <si>
    <t>M233 OTROS TRASTORNOS DE LOS MENISCOS (Desc. Diag.:DESGARRO MENISCO INTERNO RODILLA DERECHA )</t>
  </si>
  <si>
    <t>K808 OTRAS COLELITIASIS (Desc. Diag.:coledocolitiasis en control post operatorio, con drenaje en la via biliar)</t>
  </si>
  <si>
    <t>M233 OTROS TRASTORNOS DE LOS MENISCOS (Desc. Diag.:DESGARRO Y DESINSERCION DE MENISCO INTERNO DE RODILLA DERECHA)</t>
  </si>
  <si>
    <t>K604 FISTULA RECTAL (Desc. Diag.:PO FISTULA ANORECTAL COMPLEJA R7)</t>
  </si>
  <si>
    <t>M233 OTROS TRASTORNOS DE LOS MENISCOS (Desc. Diag.:MENISCOPATIA MEDIAL A DC )</t>
  </si>
  <si>
    <t>K808 OTRAS COLELITIASIS (Desc. Diag.:Post colecistectomía parcial  .)</t>
  </si>
  <si>
    <t>M235 INESTABILIDAD CRONICA DE LA RODILLA (Desc. Diag.:lESION DEL lCA)</t>
  </si>
  <si>
    <t>K808 OTRAS COLELITIASIS (Desc. Diag.:Post colecistectomía parcial , laparoscópica  .)</t>
  </si>
  <si>
    <t>M235 INESTABILIDAD CRONICA DE LA RODILLA (Desc. Diag.:Ruptura del LCA de rodilla deer)</t>
  </si>
  <si>
    <t>K565 ADHERENCIAS [BRIDAS] INTESTINALES CON OBSTRUCCION (Desc. Diag.:OCLUSION INTESTINAL )</t>
  </si>
  <si>
    <t>M236 OTRA RUPTURA ESPONTANEA DEL (DE LOS) LIGAMENTO(S) DE LA RODILLA (Desc. Diag.:ruptura del tendon cuadriceps izquierdo)</t>
  </si>
  <si>
    <t>K81 COLECISTITIS (Desc. Diag.:COLECISTECTOMIA LAPAROSCOPICA RESULETA POR COLECISTECTOMIA LAPAROSCOPICA)</t>
  </si>
  <si>
    <t>K605 FISTULA ANORRECTAL (Desc. Diag.:POST OPERADO FISTULA ANO RECTAL RADIO 6 COMPLEJA)</t>
  </si>
  <si>
    <t>K81 COLECISTITIS (Desc. Diag.:colecistitis AGUDA LITIASICA)</t>
  </si>
  <si>
    <t>K601 FISURA ANAL CRONICA (Desc. Diag.:FISURA ANAL CRONICA)</t>
  </si>
  <si>
    <t>K81 COLECISTITIS (Desc. Diag.:COLECISTITIS CRONICA LITIASICA RESUELTA POR COLECISTECTOMIA LAPAROSCOPICA, SINDROME ICTERICO OBSTRUCTIVO RESUELTO)</t>
  </si>
  <si>
    <t>M239 TRASTORNO INTERNO DE LA RODILLA, NO ESPECIFICADO (Desc. Diag.:Fractura de la espima de la tibias izda)</t>
  </si>
  <si>
    <t>K81 COLECISTITIS (Desc. Diag.:COLECISTITIS LITIASICA)</t>
  </si>
  <si>
    <t>M251 FISTULA ARTICULAR (Desc. Diag.:FISTULA DE LCR)</t>
  </si>
  <si>
    <t>K81 COLECISTITIS (Desc. Diag.:COLECISTITIS)</t>
  </si>
  <si>
    <t>K605 FISTULA ANORRECTAL (Desc. Diag.:POST OPERADO FISTULA ANO RECTAL SECUNDARIA A CRIPTITIS ANAL CRONICA RADIO 7 , CEFALEA )</t>
  </si>
  <si>
    <t>K81 COLECISTITIS (Desc. Diag.:COLICO BILIAR PROLONGADO)</t>
  </si>
  <si>
    <t>K858 OTRAS PANCREATITIS AGUDAS (Desc. Diag.:)</t>
  </si>
  <si>
    <t>K81 COLECISTITIS (Desc. Diag.:control post operatorio)</t>
  </si>
  <si>
    <t>K858 OTRAS PANCREATITIS AGUDAS (Desc. Diag.:pancreatitis severa complicada con fistula pancreatica)</t>
  </si>
  <si>
    <t>K81 COLECISTITIS (Desc. Diag.:PANCREATITIS LEVE + COLECISTITIS CRONICA LITIASICA TRATADAS POR COLECISTECTOMÌA LAPAROSCOPICA)</t>
  </si>
  <si>
    <t>K86 OTRAS ENFERMEDADES DEL PANCREAS (Desc. Diag.:FISTULA PANCREÀTICA RESUELTA POR MARSUPIALLIZACIÒN GASTROPANCREÀTICA)</t>
  </si>
  <si>
    <t>K604 FISTULA RECTAL (Desc. Diag.:PO FISTULA ANORECTAL COMPLEJA R9)</t>
  </si>
  <si>
    <t>K870 TRASTORNOS DE LA VESICULA BILIAR Y DE LAS VIAS BILIARES EN ENFERMEDADES CLASIFICADAS EN OTRA PARTE (Desc. Diag.:COLECISTITIS CRÓNICA ESCLEROATRÓFICA. )</t>
  </si>
  <si>
    <t>K810 COLECISTITIS AGUDA (Desc. Diag.:COLECISTECTOMIA LAPAROSCOPICA)</t>
  </si>
  <si>
    <t>K605 FISTULA ANORRECTAL (Desc. Diag.:POST OPERADO DE ABSCESO FISTULIZADO EN RADIO 9 ,  DIABETES MELLITUS TIPO 2 NO INSULINO DEPENDIENTE)</t>
  </si>
  <si>
    <t>K810 COLECISTITIS AGUDA (Desc. Diag.:COLECISTIS AGUDA LITIASICA)</t>
  </si>
  <si>
    <t>K913 OBSTRUCCION INTESTINAL POSTOPERATORIA (Desc. Diag.:POSTOPERATORIO POR LAPAROTOMIA POR OBSTRUCIÓN INTESTINAL)</t>
  </si>
  <si>
    <t>K604 FISTULA RECTAL (Desc. Diag.:PO FISTULA ANORECTAL R7)</t>
  </si>
  <si>
    <t>K922 HEMORRAGIA GASTROINTESTINAL, NO ESPECIFICADA (Desc. Diag.:HDB secundaria a hemorroides)</t>
  </si>
  <si>
    <t>K810 COLECISTITIS AGUDA (Desc. Diag.:COLECISTITIS AGUDA + PANCREATITIS AGUDA)</t>
  </si>
  <si>
    <t>K922 HEMORRAGIA GASTROINTESTINAL, NO ESPECIFICADA (Desc. Diag.:HEMORRAGIA DIGESTIVA ALTA SECUNDARIA A ULCERA ESOFAGICA)</t>
  </si>
  <si>
    <t>K604 FISTULA RECTAL (Desc. Diag.:PO FISTULA ANORRECTAL COMPLEJA RADIO 12, FISTULA CIEGA RADIO 6)</t>
  </si>
  <si>
    <t>K922 HEMORRAGIA GASTROINTESTINAL, NO ESPECIFICADA (Desc. Diag.:HEMORRAGIA DIGESTIVA INTERMEDIA)</t>
  </si>
  <si>
    <t>K604 FISTULA RECTAL (Desc. Diag.:POST OPERADO DE FISTULA RECTAL COMPLEJA RADIO 12 GRANDE., HEMORROIDECTOMIA RADIO 9.)</t>
  </si>
  <si>
    <t>K605 FISTULA ANORRECTAL (Desc. Diag.:POST OPERADO DE ABSCESO FISTULIZADO EN RADIO 9 , DIABETES MELLITUS TIPO 2 NO INSULINO DEPENDIENTE)</t>
  </si>
  <si>
    <t>K810 COLECISTITIS AGUDA (Desc. Diag.:COLECISTITIS AGUDA LITIASICA PO COLECISTECTOMIA ABIERTA )</t>
  </si>
  <si>
    <t>K922 HEMORRAGIA GASTROINTESTINAL, NO ESPECIFICADA (Desc. Diag.:ULCERAS EN ILEON DISTAL)</t>
  </si>
  <si>
    <t>K810 COLECISTITIS AGUDA (Desc. Diag.:COLECISTITIS AGUDA LITIASICA PO COLECISTECTOMÌA LAPAROSCÒPICA)</t>
  </si>
  <si>
    <t>L011 IMPETIGINIZACION DE OTRAS DERMATOSIS (Desc. Diag.:EN MEJORIA)</t>
  </si>
  <si>
    <t>K565 ADHERENCIAS [BRIDAS] INTESTINALES CON OBSTRUCCION (Desc. Diag.:SUBOCLUSION INTESTINAL POR BRIDAS Y ADHERENCIAS)</t>
  </si>
  <si>
    <t>L02 ABSCESO CUTANEO, FURUNCULO Y ANTRAX (Desc. Diag.:absceso de pared)</t>
  </si>
  <si>
    <t>K604 FISTULA RECTAL (Desc. Diag.:POST OPERADO FISTULA ANAL CRIPTITIS ANAL CRONICA RADIO 9., R 6, R3 DIABETES MELLITUS EN TRATAMIENTO)</t>
  </si>
  <si>
    <t>L020 ABSCESO CUTANEO, FURUNCULO Y ANTRAX DE LA CARA (Desc. Diag.:ABSCESO MANDIBULAR IZQUIERDO )</t>
  </si>
  <si>
    <t>K566 OTRAS OBSTRUCCIONES INTESTINALES Y LAS NO ESPECIFICADAS (Desc. Diag.:OBSTRUCCION INTESTINAL BAJA)</t>
  </si>
  <si>
    <t>K605 FISTULA ANORRECTAL (Desc. Diag.:POST OPERADO DE FISTUILA ANO RECTAL INTERESFINTERIANA COMPLEJA  RADIO 9 Y 6( HERIDAS GRANDES GRANULANDO))</t>
  </si>
  <si>
    <t>K810 COLECISTITIS AGUDA (Desc. Diag.:COLECISTITIS AGUDA LITIASICA TRATADA POR COLECISTECTOMÍA LAPAROSCÓPICA)</t>
  </si>
  <si>
    <t>L024 ABSCESO CUTANEO, FURUNCULO Y ANTRAX DE MIEMBRO (Desc. Diag.:ABSCESO RODILLA DERECHA)</t>
  </si>
  <si>
    <t>K810 COLECISTITIS AGUDA (Desc. Diag.:COLECISTITIS AGUDA LITIÁSICA TRATADA POR COLECISTECTOMIA LAPAROSCOPICA)</t>
  </si>
  <si>
    <t>L028 ABSCESO CUTANEO, FURUNCULO Y ANTRAX DE OTROS SITIOS (Desc. Diag.:)</t>
  </si>
  <si>
    <t>K810 COLECISTITIS AGUDA (Desc. Diag.:Colecistitis aguda litiásica tratada por Colecistectomía laparoscópica)</t>
  </si>
  <si>
    <t>K590 CONSTIPACION (Desc. Diag.:DOLICOSIGMOIDES)</t>
  </si>
  <si>
    <t>K810 COLECISTITIS AGUDA (Desc. Diag.:COLECISTITIS AGUDA LITIÁSICA TRATADA POR COLECISTECTOMÍA LAPAROSCÓPICA, SEROMA DE SITIO QUIRÚRGICO)</t>
  </si>
  <si>
    <t>L03 CELULITIS (Desc. Diag.:ABSESO EN RODILLA)</t>
  </si>
  <si>
    <t>K57 ENFERMEDAD DIVERTICULAR DEL INTESTINO (Desc. Diag.:ENFERMEDAD DIVERITUCLAR - HINCHEY ESTADIO III)</t>
  </si>
  <si>
    <t>L03 CELULITIS (Desc. Diag.:CELULITIS DE PIERNA IZQUIERDA)</t>
  </si>
  <si>
    <t>K810 COLECISTITIS AGUDA (Desc. Diag.:COLECISTITIS AGUDA LITISICA )</t>
  </si>
  <si>
    <t>L03 CELULITIS (Desc. Diag.:CELULITIS EN MIEMBRO SUPERIOR DERECHO)</t>
  </si>
  <si>
    <t>K810 COLECISTITIS AGUDA (Desc. Diag.:COLECISTITIS AGUDA LITISIICA )</t>
  </si>
  <si>
    <t>L03 CELULITIS (Desc. Diag.:CELULITIS EN PIERNA DERECHA 
DIABETES TIPO 2 )</t>
  </si>
  <si>
    <t>K810 COLECISTITIS AGUDA (Desc. Diag.:COLECISTITIS AGUDA MICROLITIASICA PLASTRONADA TRATADA POR COLECISTECTOMIA LAPAROSCOPICA)</t>
  </si>
  <si>
    <t>K601 FISURA ANAL CRONICA (Desc. Diag.:POST OPERADO FISRURA ANAL CRONICA POSTERIOR FISTULIZADA, HEMORROIDE EXTERNA NO COMPLICADA. ANTERIOR)</t>
  </si>
  <si>
    <t>K604 FISTULA RECTAL (Desc. Diag.:POST OPERATORIO FISTULA RECTAL SECUNDARIA   A ABSCESO ANO RECTAL EN FORMACION, CRIPTITIS ANAL R12 .)</t>
  </si>
  <si>
    <t>L03 CELULITIS (Desc. Diag.:CELULITIS EN PIERNA IZQUIERDA )</t>
  </si>
  <si>
    <t>K810 COLECISTITIS AGUDA (Desc. Diag.:COLECISTITIS AGUDA TITIACICA)</t>
  </si>
  <si>
    <t>L03 CELULITIS (Desc. Diag.:CELULITIS EN PIERNA Y PIE DERECHO)</t>
  </si>
  <si>
    <t>K605 FISTULA ANORRECTAL (Desc. Diag.: POST OPERADO DE FISTUILA ANO RECTAL COMPLEJA R5.)</t>
  </si>
  <si>
    <t>K605 FISTULA ANORRECTAL (Desc. Diag.:POST OPERADO DE FISTULA  ANO RECTAL COMPLEJA R9 Y R6. ESTREÑIMIENTO)</t>
  </si>
  <si>
    <t>K810 COLECISTITIS AGUDA (Desc. Diag.:COLECISTITIS AGUDA/COLECISTECTOMIA LAPAROSCOPICA)</t>
  </si>
  <si>
    <t>K605 FISTULA ANORRECTAL (Desc. Diag.:POST OPERADO DE FISTULA ABSCEDADA R 9 COMPLEJA , DIABETES MELLITUS COMPENSADA)</t>
  </si>
  <si>
    <t>K810 COLECISTITIS AGUDA (Desc. Diag.:COLECISTITIS CRONICA LITIASICA RESUELTA POR COLECISTECTOMIA LAPAROSCOPIA )</t>
  </si>
  <si>
    <t>L03 CELULITIS (Desc. Diag.:CELULITIS, HIPERTENSION ARTERIAL)</t>
  </si>
  <si>
    <t>K57 ENFERMEDAD DIVERTICULAR DEL INTESTINO (Desc. Diag.:ENFERMEDAD DIVERTICULAR HINCHEY III)</t>
  </si>
  <si>
    <t>L03 CELULITIS (Desc. Diag.:heridas por granuloma en pierna y rodilla izquierda)</t>
  </si>
  <si>
    <t>K572 ENFERMEDAD DIVERTICULAR DEL INTESTINO GRUESO CON PERFORACION Y ABSCESO (Desc. Diag.:)</t>
  </si>
  <si>
    <t>L030 CELULITIS DE LOS DEDOS DE LA MANO Y DEL PIE (Desc. Diag.:ABSCESO DE MANO DERECHA)</t>
  </si>
  <si>
    <t>K810 COLECISTITIS AGUDA (Desc. Diag.:CONTROL Y CURACION POST OPERATORIA)</t>
  </si>
  <si>
    <t>L031 CELULITIS DE OTRAS PARTES DE LOS MIEMBROS (Desc. Diag.:CELULITIS DE EXTREMIDAD TORACICA DERECHA)</t>
  </si>
  <si>
    <t>K810 COLECISTITIS AGUDA (Desc. Diag.:ENFERMEDAD COMUN BAJA POR CIRUGÍA OTORGADO POR EL  DR. BRACAMONTE POR EL DIAGNOSTICO DE COLECISTITIS AGUDA COMPLICADA ICTERICIA DIABETES MELLITUS II)</t>
  </si>
  <si>
    <t>L031 CELULITIS DE OTRAS PARTES DE LOS MIEMBROS (Desc. Diag.:CELULITIS DE PIERNA DERECHA )</t>
  </si>
  <si>
    <t>K810 COLECISTITIS AGUDA (Desc. Diag.:ESTA EN CURACION DE LA HERIDA Y EL DRENAJE)</t>
  </si>
  <si>
    <t>L031 CELULITIS DE OTRAS PARTES DE LOS MIEMBROS (Desc. Diag.:CELULITIS EN EL 1ER ORTEJO DEL PIE IZQUIERDO)</t>
  </si>
  <si>
    <t>K810 COLECISTITIS AGUDA (Desc. Diag.:PO COLECISTECTOMIA LAPAROSCOPICA )</t>
  </si>
  <si>
    <t>L031 CELULITIS DE OTRAS PARTES DE LOS MIEMBROS (Desc. Diag.:CELULITIS EN MIEMBRO INFERIOR EN RESOLUCION )</t>
  </si>
  <si>
    <t>K810 COLECISTITIS AGUDA (Desc. Diag.:PO COLECISTECTOMIA LAPAROSCOPICA)</t>
  </si>
  <si>
    <t>L031 CELULITIS DE OTRAS PARTES DE LOS MIEMBROS (Desc. Diag.:celulitis en miembro superiior izquierda)</t>
  </si>
  <si>
    <t>K810 COLECISTITIS AGUDA (Desc. Diag.:PO COLECSITECTOMIA LAPAROSCOPICA )</t>
  </si>
  <si>
    <t>L031 CELULITIS DE OTRAS PARTES DE LOS MIEMBROS (Desc. Diag.:Celulitis tratada)</t>
  </si>
  <si>
    <t>K810 COLECISTITIS AGUDA (Desc. Diag.:POSQUIRURGICO DE COLECISTECTOMIA LAPAROSCOPICA)</t>
  </si>
  <si>
    <t>L031 CELULITIS DE OTRAS PARTES DE LOS MIEMBROS (Desc. Diag.:CELULITIS/ DIABETES/HPERTENSION)</t>
  </si>
  <si>
    <t>K810 COLECISTITIS AGUDA (Desc. Diag.:post colecistectomia laparoscopica)</t>
  </si>
  <si>
    <t>L031 CELULITIS DE OTRAS PARTES DE LOS MIEMBROS (Desc. Diag.:INFECCION DE PIEL Y PARTES BLANDAS, CELULITIS DE EMPEINE IZQUIERDO)</t>
  </si>
  <si>
    <t>K810 COLECISTITIS AGUDA (Desc. Diag.:POSTOPERADO COLECISTECTOMIA LA PAROSCOPICA)</t>
  </si>
  <si>
    <t>L032 CELULITIS DE LA CARA (Desc. Diag.:CELULITIS)</t>
  </si>
  <si>
    <t>K810 COLECISTITIS AGUDA (Desc. Diag.:POSTOPERADO DE COLECISTECTOMIA LAPAROSCOPICA)</t>
  </si>
  <si>
    <t>L038 CELULITIS DE OTROS SITIOS (Desc. Diag.:y abceso tratado mano derecho)</t>
  </si>
  <si>
    <t>K811 COLECISTITIS CRONICA (Desc. Diag.:
COLECISTITIS CRONICA LITIASICA REAGUDIZADA RESUELTA POR COLECISTECTOMIA LAPAROSCOPICA )</t>
  </si>
  <si>
    <t>L039 CELULITIS DE SITIO NO ESPECIFICADO (Desc. Diag.:ABCESO GLUTEO LADO DERECHO , DMT II )</t>
  </si>
  <si>
    <t>K811 COLECISTITIS CRONICA (Desc. Diag.:)</t>
  </si>
  <si>
    <t>L039 CELULITIS DE SITIO NO ESPECIFICADO (Desc. Diag.:mano)</t>
  </si>
  <si>
    <t>K811 COLECISTITIS CRONICA (Desc. Diag.:CCL REAGUDIZADA TRATADA POR COLECISTECTOMIA LAPAROSCOPICA )</t>
  </si>
  <si>
    <t>L089 INFECCION LOCAL DE LA PIEL Y DEL TEJIDO SUBCUTANEO, NO ESPECIFICADA (Desc. Diag.:)</t>
  </si>
  <si>
    <t>K811 COLECISTITIS CRONICA (Desc. Diag.:COELCISTITIS CRONICA LITIASICA)</t>
  </si>
  <si>
    <t>K605 FISTULA ANORRECTAL (Desc. Diag.:POST OPERADO DE FISTULA ANO RECTAL COMPLEJA R5.)</t>
  </si>
  <si>
    <t>K811 COLECISTITIS CRONICA (Desc. Diag.:colecisistitis cronica)</t>
  </si>
  <si>
    <t>L500 URTICARIA ALERGICA (Desc. Diag.:Urticaria aguda)</t>
  </si>
  <si>
    <t>K811 COLECISTITIS CRONICA (Desc. Diag.:COLECISITIS CRONICA LITIASICA )</t>
  </si>
  <si>
    <t>L508 OTRAS URTICARIAS (Desc. Diag.:)</t>
  </si>
  <si>
    <t>K811 COLECISTITIS CRONICA (Desc. Diag.:COLECISITIS CRÒNICA LITIÀSICA )</t>
  </si>
  <si>
    <t>L600 UÃA ENCARNADA (Desc. Diag.:UÃA ENCARNADA)</t>
  </si>
  <si>
    <t>K601 FISURA ANAL CRONICA (Desc. Diag.:POST OPERADO FISRURA ANAL CRONICA POSTERIOR FISTULIZADA, HEMORROIDE EXTERNA NO COMPLICADA.   ANTERIOR)</t>
  </si>
  <si>
    <t>L600 UÑA ENCARNADA (Desc. Diag.:Absceso en cuarto dedo del pie izquierdo)</t>
  </si>
  <si>
    <t>K811 COLECISTITIS CRONICA (Desc. Diag.:COLECISITITIS CRÓNICA LITIÁSICA)</t>
  </si>
  <si>
    <t>L600 UÑA ENCARNADA (Desc. Diag.:extraccion de uña encarnada)</t>
  </si>
  <si>
    <t>K811 COLECISTITIS CRONICA (Desc. Diag.:COLECISTECTOMIA LAPAROSCOPICA )</t>
  </si>
  <si>
    <t>L600 UÑA ENCARNADA (Desc. Diag.:P.O UÑA EMCARNADA DEERECHA INFECTADA )</t>
  </si>
  <si>
    <t>K605 FISTULA ANORRECTAL (Desc. Diag.:[POST OPERADO DE FISTULA RECTAL COMPLEJA RADIO 12 GRANDE., HEMORROIDECTOMIA RADIO 9)</t>
  </si>
  <si>
    <t>L600 UÑA ENCARNADA (Desc. Diag.:POSQUIRURGICO DE ONICOSECTOMIA)</t>
  </si>
  <si>
    <t>K605 FISTULA ANORRECTAL (Desc. Diag.:[POST OPERADO FISTULA ANO RECTAL TARNSESFINTERIANA R9 COMPLEJA])</t>
  </si>
  <si>
    <t>L600 UÑA ENCARNADA (Desc. Diag.:UÑA ENCARNADA , HALLUX IZQUIERDO, INFECTADA. )</t>
  </si>
  <si>
    <t>K811 COLECISTITIS CRONICA (Desc. Diag.:colecistiis cronica litiasica )</t>
  </si>
  <si>
    <t>L720 QUISTE EPIDERMICO (Desc. Diag.:QUISTE EPIDERMICO EN DORSO)</t>
  </si>
  <si>
    <t>K811 COLECISTITIS CRONICA (Desc. Diag.:COLECISTIS CRONICA LITIASICA RESUELTA POR COLECISTECTOMIA LAPAROSCOPICA)</t>
  </si>
  <si>
    <t>L89 ULCERA DE DECUBITO (Desc. Diag.:1.- Fiebre con foco cutÃ¡neo.
2.- Ulcera decÃºbito. )</t>
  </si>
  <si>
    <t>K811 COLECISTITIS CRONICA (Desc. Diag.:colecistitis  crónica litiásica resuelta por colecistectomía laparoscópica )</t>
  </si>
  <si>
    <t>L893 ULCERA DE DECUBITO, ETAPA IV (Desc. Diag.:ULCERA POR PRESION SACRA GRADO IV)</t>
  </si>
  <si>
    <t>K811 COLECISTITIS CRONICA (Desc. Diag.:-COLECISTITIS CRÃNICA LITIASICA REAGUDISADA)</t>
  </si>
  <si>
    <t>K601 FISURA ANAL CRONICA (Desc. Diag.:POST OPERADA FISURA ANAL ANTERIOR CRONICA Y FISTULA ANAL TRATADA POR FISURECTOMIA MAS FISTULECTOMIA RADIO 6 Y RADIO 12)</t>
  </si>
  <si>
    <t>K811 COLECISTITIS CRONICA (Desc. Diag.:COLECISTITIS CRÃNICA LITIASICA RESUELTA POR COLECISTECTOMIA LAPAROSCOPICA)</t>
  </si>
  <si>
    <t>L929 TRASTORNO GRANULOMATOSO DE LA PIEL Y DEL TEJIDO SUBCUTANEO, NO ESPECIFICADO (Desc. Diag.:GRANULOMA)</t>
  </si>
  <si>
    <t>K811 COLECISTITIS CRONICA (Desc. Diag.:COLECISTITIS CRÃNICA RESUELTA LAPAROSCOPICAMENTE )</t>
  </si>
  <si>
    <t>L93 LUPUS ERITEMATOSO (Desc. Diag.:LUPUS ERITEMATOSO SISTEMICO
BIOPSIA RENAL
)</t>
  </si>
  <si>
    <t>K811 COLECISTITIS CRONICA (Desc. Diag.:COLECISTITIS CRÃNICA RESUELTA POR COLECISTECTOMIA )</t>
  </si>
  <si>
    <t>L95 VASCULITIS LIMITADA A LA PIEL, NO CLASIFICADA EN OTRA PARTE (Desc. Diag.:VASCULITIS CUTANEA )</t>
  </si>
  <si>
    <t>K811 COLECISTITIS CRONICA (Desc. Diag.:COLECISTITIS CRÃNICA)</t>
  </si>
  <si>
    <t>L97 ULCERA DE MIEMBRO INFERIOR, NO CLASIFICADA EN OTRA PARTE (Desc. Diag.:)</t>
  </si>
  <si>
    <t>K811 COLECISTITIS CRONICA (Desc. Diag.:colecistitis crÃ³nica resuelta por colecistectomÃ­a laparoscÃ³pica)</t>
  </si>
  <si>
    <t>L98 OTROS TRASTORNOS DE LA PIEL Y DEL TEJIDO SUBCUTANEO, NO CLASIFICADOS EN OTRA PARTE (Desc. Diag.:SEROMA FRONTAL SUBCUTANEO TRATADO CON CRANECTOMIA FRONTAL + EVACUACION DE SEROMA )</t>
  </si>
  <si>
    <t>K811 COLECISTITIS CRONICA (Desc. Diag.:COLECISTITIS CRONICA - PANCREATITIS LEVE)</t>
  </si>
  <si>
    <t>L980 GRANULOMA PIOGENO (Desc. Diag.:GRANULOMA INFECTADO PIERNA IZQUIERDA)</t>
  </si>
  <si>
    <t>K605 FISTULA ANORRECTAL (Desc. Diag.:en tratamiento )</t>
  </si>
  <si>
    <t>M00 ARTRITIS PIOGENA (Desc. Diag.:)</t>
  </si>
  <si>
    <t>K572 ENFERMEDAD DIVERTICULAR DEL INTESTINO GRUESO CON PERFORACION Y ABSCESO (Desc. Diag.:COLOSTOMIA,
ANEMIA LEVE)</t>
  </si>
  <si>
    <t>M009 ARTRITIS PIOGENA, NO ESPECIFICADA (Desc. Diag.:ARTRITIS PIOGENA NO ESPECIFICADA)</t>
  </si>
  <si>
    <t>K811 COLECISTITIS CRONICA (Desc. Diag.:COLECISTITIS CRÓNICA LITIÁSICA )</t>
  </si>
  <si>
    <t>M009 ARTRITIS PIOGENA, NO ESPECIFICADA (Desc. Diag.:ARTRITIS SEPTICA DE TOBILLO DERECHO)</t>
  </si>
  <si>
    <t>K811 COLECISTITIS CRONICA (Desc. Diag.:COLECISTITIS CRONICA LITIASICA / POSTOPERADO COLECISTECTOMIA LAPAROSCOPICA)</t>
  </si>
  <si>
    <t>M013 ARTRITIS EN OTRAS ENFERMEDADES BACTERIANAS CLASIFICADAS EN OTRA PARTE (Desc. Diag.:ARTRITIS SEPTICA)</t>
  </si>
  <si>
    <t>K811 COLECISTITIS CRONICA (Desc. Diag.:colecistitis cronica litiasica mas polipo vesicular tratada por colecistectomia laparoscopica)</t>
  </si>
  <si>
    <t>M05 ARTRITIS REUMATOIDE SEROPOSITIVA (Desc. Diag.:AR + burso tendinitis activa rodilla izquierda / artritis activa de codo y mano izquierdas)</t>
  </si>
  <si>
    <t>K811 COLECISTITIS CRONICA (Desc. Diag.:colecistitis cronica litiasica reagudisada )</t>
  </si>
  <si>
    <t>K605 FISTULA ANORRECTAL (Desc. Diag.:POST OPERADO DE FISTULA ANO RECTAL COMPLEJA RADIO 9. POST ABSCESO ISQUIORECTAL GRANDE )</t>
  </si>
  <si>
    <t>K605 FISTULA ANORRECTAL (Desc. Diag.:fistula anal y hemorroides externa)</t>
  </si>
  <si>
    <t>M069 ARTRITIS REUMATOIDE, NO ESPECIFICADA (Desc. Diag.:ARTRITIS REUMATOIDE ACTIVA)</t>
  </si>
  <si>
    <t>K811 COLECISTITIS CRONICA (Desc. Diag.:COLECISTITIS CRONICA LITIASICA REAGUDIZADA RESUELTA POR COLECISTECTOMIA LAPAROSCOPICA)</t>
  </si>
  <si>
    <t>M10 GOTA (Desc. Diag.:)</t>
  </si>
  <si>
    <t>K572 ENFERMEDAD DIVERTICULAR DEL INTESTINO GRUESO CON PERFORACION Y ABSCESO (Desc. Diag.:SD FEBRIL - POST OPERAD AENF DIVERTICULAR DE COLON SEPSIS ABDOMINAL SECUNDARIA)</t>
  </si>
  <si>
    <t>M10 GOTA (Desc. Diag.:ataque agudo de gota deformidad de manos y rodillas)</t>
  </si>
  <si>
    <t>K811 COLECISTITIS CRONICA (Desc. Diag.:COLECISTITIS CRONICA LITIASICA REAGUDZADA RESUELTA POR COLECISTECTOMIA LAPAROSCOPICA)</t>
  </si>
  <si>
    <t>M10 GOTA (Desc. Diag.:gota tofacea crónica )</t>
  </si>
  <si>
    <t>K811 COLECISTITIS CRONICA (Desc. Diag.:COLECISTITIS CRONICA LITIASICA RESUELTA POR  COLECISTECTOMIA LAPAROSCOPICA)</t>
  </si>
  <si>
    <t>M10 GOTA (Desc. Diag.:Tofacea)</t>
  </si>
  <si>
    <t>K811 COLECISTITIS CRONICA (Desc. Diag.:COLECISTITIS CRONICA LITIASICA RESUELTA POR COLECISTECTOMIA LAPAROSCOPICA )</t>
  </si>
  <si>
    <t>M10 GOTA (Desc. Diag.:TOFO: ABSCESO DRENADO DE CODO DERECHO)</t>
  </si>
  <si>
    <t>K811 COLECISTITIS CRONICA (Desc. Diag.:colecistitis crónica litiásica resuelta por colecistectomía laparoscópica )</t>
  </si>
  <si>
    <t>M131 MONOARTRITIS, NO CLASIFICADA EN OTRA PARTE (Desc. Diag.:)</t>
  </si>
  <si>
    <t>K573 ENFERMEDAD DIVERTICULAR DEL INTESTINO GRUESO SIN PERFORACION NI ABSCESO (Desc. Diag.:)</t>
  </si>
  <si>
    <t>M139 ARTRITIS, NO ESPECIFICADA (Desc. Diag.:en estudio)</t>
  </si>
  <si>
    <t>K811 COLECISTITIS CRONICA (Desc. Diag.:COLECISTITIS CRONICA LITIASICA RESUELTA POR COLECISTECTOMÌA LAPAROSCÒPICA)</t>
  </si>
  <si>
    <t>K591 DIARREA FUNCIONAL (Desc. Diag.:ENFERMEDAD INFLAMATORIA INTESTINAL, ANEMIA MEGALOBLASTICA, GIARDIASIS, ¿ENFERMEDAD DE CROHN ?)</t>
  </si>
  <si>
    <t>K605 FISTULA ANORRECTAL (Desc. Diag.:FISTULA ANORECTAL COMPLEJA RESUELTA POR FISTULECTOMIA MÀS MUCOPLASTIA )</t>
  </si>
  <si>
    <t>K605 FISTULA ANORRECTAL (Desc. Diag.:POST OPERADO DE FISTULA ANO RECTAL RADIO 12 INTERESFINTERIANA COMPLEJA)</t>
  </si>
  <si>
    <t>K811 COLECISTITIS CRONICA (Desc. Diag.:Colecistitis cronica litiasica resuelta por colecistectomia laparoscopica, pancreatitis aguda resuelta)</t>
  </si>
  <si>
    <t>M16 COXARTROSIS [ARTROSIS DE LA CADERA] (Desc. Diag.:osteonecrosis)</t>
  </si>
  <si>
    <t>K811 COLECISTITIS CRONICA (Desc. Diag.:COLECISTITIS CRONICA LITIASICA RESUELTA POR COLECISTECTOMIA LAPAROSCPICA)</t>
  </si>
  <si>
    <t>M16 COXARTROSIS [ARTROSIS DE LA CADERA] (Desc. Diag.:policontusa)</t>
  </si>
  <si>
    <t>K811 COLECISTITIS CRONICA (Desc. Diag.:COLECISTITIS CRÓNICA LITIÁSICA RESUELTO POR COLECISTECTOMÍA LAPAROSCÓPICA)</t>
  </si>
  <si>
    <t>M16 COXARTROSIS [ARTROSIS DE LA CADERA] (Desc. Diag.:PROTESIS TOTAL DE CADERA)</t>
  </si>
  <si>
    <t>K811 COLECISTITIS CRONICA (Desc. Diag.:COLECISTITIS CRONICA LITIASICA TRATADA CON COLECISTECTOMIA LAPAROSCÒPICA)</t>
  </si>
  <si>
    <t>K591 DIARREA FUNCIONAL (Desc. Diag.:ENFERMEDAD INFLAMATORIA INTESTINAL, ANEMIA MEGALOBLASTICA, GIARDIASIS, ENFERMEDAD DE CROHN?)</t>
  </si>
  <si>
    <t>K811 COLECISTITIS CRONICA (Desc. Diag.:COLECISTITIS CRONICA LITIASICA TRATADA POR COLECISTECTOMIA LAPAROSCOPICA )</t>
  </si>
  <si>
    <t>M162 COXARTROSIS A CONSECUENCIA DE DISPLASIA, BILATERAL (Desc. Diag.:POST OPERADA  ARTROPLASTIA TOTAL NO CEMENTADA CADERA DERECHA)</t>
  </si>
  <si>
    <t>K574 ENFERMEDAD DIVERTICULAR DE AMBOS INTESTINOS CON PERFORACION Y ABSCESO (Desc. Diag.:APENDICITIS/ ENFERMEDAD DIVERTICULAR COMPLICADA CON PERITONITIS)</t>
  </si>
  <si>
    <t>M162 COXARTROSIS A CONSECUENCIA DE DISPLASIA, BILATERAL (Desc. Diag.:POST QUIRURGICO ARTROPLASTIA TOTAL DE CADERA)</t>
  </si>
  <si>
    <t>K811 COLECISTITIS CRONICA (Desc. Diag.:COLECISTITIS CRONICA LITIASICA TRATADA POR COLECISTECTOMIA LAPAROSCÓPICA)</t>
  </si>
  <si>
    <t>M163 OTRAS COXARTROSIS DISPLASICAS (Desc. Diag.:POST QUIRURGICO ARTROPLASTIA TOTAL DE CADERA  DERECHA)</t>
  </si>
  <si>
    <t>K811 COLECISTITIS CRONICA (Desc. Diag.:COLECISTITIS CRÓNICA LITIASICA TRATADA POR COLECISTECTOMIA LAPAROSCOPICA)</t>
  </si>
  <si>
    <t>M165 OTRA COXARTROSIS POSTRAUMATICA (Desc. Diag.:derecha , Po de  artroplastita otal de rodilla derecha )</t>
  </si>
  <si>
    <t>K811 COLECISTITIS CRONICA (Desc. Diag.:COLECISTITIS CRÓNICA LITIASICA TRATADA POR COLECISTECTOMIA LAPAROSCÓPICA)</t>
  </si>
  <si>
    <t>M167 OTRAS COXARTROSIS SECUNDARIAS (Desc. Diag.:aflojamiento aseptico de protesis de cadera derecha, tratada con retiro de material y protesis de revision de cadera derecha)</t>
  </si>
  <si>
    <t>K811 COLECISTITIS CRONICA (Desc. Diag.:COLECISTITIS CRÓNICA LITIASICA TRATADA POR COLECISTECTOMÍA LAPAROSCÓPICA)</t>
  </si>
  <si>
    <t>M169 COXARTROSIS, NO ESPECIFICADA (Desc. Diag.:ARTROPLASTIA TOTAL DE CADERA DERECHA)</t>
  </si>
  <si>
    <t>K811 COLECISTITIS CRONICA (Desc. Diag.:COLECISTITIS CRÓNICA LITIÁSICA TRATADA POR COLECISTECTOMÍA LAPAROSCÓPICA)</t>
  </si>
  <si>
    <t>M169 COXARTROSIS, NO ESPECIFICADA (Desc. Diag.:Postoperado de Artroplastia total de cadera derecha)</t>
  </si>
  <si>
    <t>K811 COLECISTITIS CRONICA (Desc. Diag.:Colecistitis cronica litiasica y sindrome icterico )</t>
  </si>
  <si>
    <t>K60 FISURA Y FISTULA DE LAS REGIONES ANAL Y RECTAL (Desc. Diag.:FISURA Y FISTULA DE LAS REGIONES ANAL Y RECTAL [POST OPERADO DE FISTULA GLUTEO RECTAL DERECHA COMPLEJA MAS REPARACION DE ESFINTERES , CON PLASTIA MUCOSA)</t>
  </si>
  <si>
    <t>K578 ENFERMEDAD DIVERTICULAR DEL INTESTINO, PARTE NO ESPECIFICADA, CON PERFORACION Y ABSCESO (Desc. Diag.:SEPSIS ABDOMINAL)</t>
  </si>
  <si>
    <t>M17 GONARTROSIS [ARTROSIS DE LA RODILLA] (Desc. Diag.:ARTROSIS DE 4° GRADO FEMOROTIBIAL EXTERNO, DESINSERCION SUBTOTAL DEL MENISCO EXTERNO, DESGARRO ANTIGUO DEL LIGAMENTO CRUZADO ANTERIOR RODILLA DERECHA OPERADO)</t>
  </si>
  <si>
    <t>K811 COLECISTITIS CRONICA (Desc. Diag.:COLECISTITIS CRÓNICA LITIASICA)</t>
  </si>
  <si>
    <t>K605 FISTULA ANORRECTAL (Desc. Diag.:Post operado de Fistula compleja Anorrectal en R6, R9, R3, R11 )</t>
  </si>
  <si>
    <t>K579 ENFERMEDAD DIVERTICULAR DEL INTESTINO, PARTE NO ESPECIFICADA, SIN PERFORACION NI ABSCESO (Desc. Diag.:CONTROL POST HEMICOLECTOMIA IZQ, )</t>
  </si>
  <si>
    <t>M17 GONARTROSIS [ARTROSIS DE LA RODILLA] (Desc. Diag.:ARTROSIS FEMOROPATELAR LATERAL, DE AMBAS RODILLAS)</t>
  </si>
  <si>
    <t>K811 COLECISTITIS CRONICA (Desc. Diag.:COLECISTITIS CRÒNICA LITIASICA)</t>
  </si>
  <si>
    <t>M17 GONARTROSIS [ARTROSIS DE LA RODILLA] (Desc. Diag.:ARTROSIS Y DESGARRO MENISCO EXTERNO RODILLA DERECHA)</t>
  </si>
  <si>
    <t>K811 COLECISTITIS CRONICA (Desc. Diag.:COLECISTITIS CRONICA LITIASICA, EMBARAZO 16 SEMAAS)</t>
  </si>
  <si>
    <t>K60 FISURA Y FISTULA DE LAS REGIONES ANAL Y RECTAL (Desc. Diag.:POST OPERADA DE FISURAS ANALES CRONICAS RADIO 12 Y RADIO 6, MAS HEMORROIDES INTERNAS DE SEGUNDO GRADO EN RADIO 3. )</t>
  </si>
  <si>
    <t>K811 COLECISTITIS CRONICA (Desc. Diag.:COLECISTITIS CRONICA LITIASICA, EMBARAZO 16 SEMANAS )</t>
  </si>
  <si>
    <t>M17 GONARTROSIS [ARTROSIS DE LA RODILLA] (Desc. Diag.:ARTROSIS Y LESION MENISCO EXTERNO RODILLA DERECHA 	OPERADO)</t>
  </si>
  <si>
    <t>K811 COLECISTITIS CRONICA (Desc. Diag.:colecistitis cronica litiasica, embarazo 16 semanas)</t>
  </si>
  <si>
    <t>M17 GONARTROSIS [ARTROSIS DE LA RODILLA] (Desc. Diag.:ARTROSIS Y LESION MENISCO EXTERNO RODILLA DERECHA OPERADO)</t>
  </si>
  <si>
    <t>K811 COLECISTITIS CRONICA (Desc. Diag.:COLECISTITIS CRONICA MICROLITIASICA MULTIPLE TRATADA POR COLECISTECTOMIA LAPAROSCOPICA)</t>
  </si>
  <si>
    <t>M17 GONARTROSIS [ARTROSIS DE LA RODILLA] (Desc. Diag.:GONARTROS DERECHA RESUELTA POR PROTESIS TOTAL DE RODILLA)</t>
  </si>
  <si>
    <t>K811 COLECISTITIS CRONICA (Desc. Diag.:COLECISTITIS CRÒNICA REAGUDIZADA RESUELTA POR COLECISTECTOMIA LAPAROSCÒPICA)</t>
  </si>
  <si>
    <t>M17 GONARTROSIS [ARTROSIS DE LA RODILLA] (Desc. Diag.:gonartrosis derecha tratada con artroplastia)</t>
  </si>
  <si>
    <t>K605 FISTULA ANORRECTAL (Desc. Diag.:fistula anorectal compleja transesfinteriana R8 resuelta por fistulectomia)</t>
  </si>
  <si>
    <t>M17 GONARTROSIS [ARTROSIS DE LA RODILLA] (Desc. Diag.:GONARTROSIS SEVERA PO SINOVECTOMÌA MÀS INFLITRACIÒN)</t>
  </si>
  <si>
    <t>K605 FISTULA ANORRECTAL (Desc. Diag.:FISTULA ANORECTAL)</t>
  </si>
  <si>
    <t>M17 GONARTROSIS [ARTROSIS DE LA RODILLA] (Desc. Diag.:portador de protesis de cadera )</t>
  </si>
  <si>
    <t>K58 SINDROME DEL COLON IRRITABLE (Desc. Diag.:sii)</t>
  </si>
  <si>
    <t>M17 GONARTROSIS [ARTROSIS DE LA RODILLA] (Desc. Diag.:postquirÃºrgica de gonartrosis por artroplastia total de rodilla derecha)</t>
  </si>
  <si>
    <t>K811 COLECISTITIS CRONICA (Desc. Diag.:COLECISTITIS LITIASICA CRONICA )</t>
  </si>
  <si>
    <t>M17 GONARTROSIS [ARTROSIS DE LA RODILLA] (Desc. Diag.:SINOVITIS DE RODILLA)</t>
  </si>
  <si>
    <t>K811 COLECISTITIS CRONICA (Desc. Diag.:COLECISTITIS LITIASICA CRONICA)</t>
  </si>
  <si>
    <t>M170 GONARTROSIS PRIMARIA, BILATERAL (Desc. Diag.:GONARTROSIS DERECHA TRATADA CON ARTROPLASTIA TOTAL DE RODILLA DERECHA CEMENTADA)</t>
  </si>
  <si>
    <t>K811 COLECISTITIS CRONICA (Desc. Diag.:COLECISTITIS LITIASICAN CRONICA )</t>
  </si>
  <si>
    <t>M174 OTRAS GONARTROSIS SECUNDARIAS, BILATERALES (Desc. Diag.:CONDROMALCIA FEMORO TIBIAL  BILATERAL. )</t>
  </si>
  <si>
    <t>K811 COLECISTITIS CRONICA (Desc. Diag.:COLECISTITS CRONICA LITIASICA RESUELTA POR COLECISTECTOMIA LAPAROSCOPICA)</t>
  </si>
  <si>
    <t>M179 GONARTROSIS, NO ESPECIFICADA (Desc. Diag.:artrosis de rodilla der )</t>
  </si>
  <si>
    <t>K811 COLECISTITIS CRONICA (Desc. Diag.:COLECITITIS CRONICA LITIASICA)</t>
  </si>
  <si>
    <t>M190 ARTROSIS PRIMARIA DE OTRAS ARTICULACIONES (Desc. Diag.:)</t>
  </si>
  <si>
    <t>K811 COLECISTITIS CRONICA (Desc. Diag.:COLEDOCOLITIASIS CRONICA LITIASICA)</t>
  </si>
  <si>
    <t>M20 DEFORMIDADES ADQUIRIDAS DE LOS DEDOS DE LA MANO Y DEL PIE (Desc. Diag.:anguilosis en 4to dedo mas contractura en flexion de 4to dedo)</t>
  </si>
  <si>
    <t>K811 COLECISTITIS CRONICA (Desc. Diag.:COLICISTITIS CRONICA LITIASICA TRATATA POR COLECISTECTOMIA LAPAROSCOPICA)</t>
  </si>
  <si>
    <t>M200 DEFORMIDAD DE DEDO(S) DE LA MANO (Desc. Diag.:Fibrosis IFP 4to dedo mas contractura en flexiÃ³n mas anquilosis de IFD 4to dedo mano derecha )</t>
  </si>
  <si>
    <t>K811 COLECISTITIS CRONICA (Desc. Diag.:COLICO BILIAR PROLONGADO / COLECISTITIS CRONICA LITIASICA )</t>
  </si>
  <si>
    <t>M201 HALLUX VALGUS (ADQUIRIDO) (Desc. Diag.:HALLUX VALGUS DERECHO)</t>
  </si>
  <si>
    <t>K811 COLECISTITIS CRONICA (Desc. Diag.:PANCREATITIS AGUDA, COLECISTITIS CRONICA LITIASICA)</t>
  </si>
  <si>
    <t>M201 HALLUX VALGUS (ADQUIRIDO) (Desc. Diag.:HALLUX VALGUS PIE DERECHO)</t>
  </si>
  <si>
    <t>K811 COLECISTITIS CRONICA (Desc. Diag.:po colecistectomia laparosocopica)</t>
  </si>
  <si>
    <t>M203 OTRAS DEFORMIDADES DEL HALLUX (ADQUIRIDAS) (Desc. Diag.:FRACTURA DE HALLUX )</t>
  </si>
  <si>
    <t>M252 ARTICULACION INESTABLE (Desc. Diag.:DESGARRO LIGAMENTO CRUZADO ANTERIOR Y LIGAMENTO MEDIAL RODILLA DERECHA OPERADO)</t>
  </si>
  <si>
    <t>M203 OTRAS DEFORMIDADES DEL HALLUX (ADQUIRIDAS) (Desc. Diag.:FRACTURA DE HALLUX)</t>
  </si>
  <si>
    <t>M252 ARTICULACION INESTABLE (Desc. Diag.:DESGARRO LIGAMENTO CRUZADO ANTERIOR Y MENISCO EXTERNO RODILLA DERECHA OPERADO )</t>
  </si>
  <si>
    <t>M206 DEFORMIDADES ADQUIRIDAS DE LOS DEDOS DEL PIE, NO ESPECIFICADAS (Desc. Diag.:anquilosis de 4to deod mas contractura en flexion y lesionde 4to dedo mano derecha)</t>
  </si>
  <si>
    <t>M253 OTRAS INESTABILIDADES ARTICULARES (Desc. Diag.:inestabilidad cronica IFP 4to dedo mano derecha)</t>
  </si>
  <si>
    <t>M206 DEFORMIDADES ADQUIRIDAS DE LOS DEDOS DEL PIE, NO ESPECIFICADAS (Desc. Diag.:PLASTIA METATARSO FALANGICA PIE DERECHO)</t>
  </si>
  <si>
    <t>M253 OTRAS INESTABILIDADES ARTICULARES (Desc. Diag.:inestabilidad IFP 4to dedo mano derecha en tratamiento)</t>
  </si>
  <si>
    <t>M216 OTRAS DEFORMIDADES ADQUIRIDAS DEL TOBILLO Y DEL PIE (Desc. Diag.:TUMOR EN TOBILLO DERECHO )</t>
  </si>
  <si>
    <t>M253 OTRAS INESTABILIDADES ARTICULARES (Desc. Diag.:INESTAVILIDADDEL DEDO PULGAR)</t>
  </si>
  <si>
    <t>M224 CONDROMALACIA DE LA ROTULA (Desc. Diag.:fractura unicortical de polo inferior de rotula izquierda)</t>
  </si>
  <si>
    <t>K811 COLECISTITIS CRONICA (Desc. Diag.:RINOFARINGITIS, COLECISTITIS CRONICA MICROLITIASICA)</t>
  </si>
  <si>
    <t>M23 TRASTORNO INTERNO DE LA RODILLA (Desc. Diag.:  esguibce d  e rodilla)</t>
  </si>
  <si>
    <t>K818 OTRAS COLECISTITIS (Desc. Diag.:COLECISTITIS AGUDA LITIASICA PO COLECISTECTOMIA LAPAROSCOPICA)</t>
  </si>
  <si>
    <t>M23 TRASTORNO INTERNO DE LA RODILLA (Desc. Diag.:[Pseudoartrosis TTA izquierda)</t>
  </si>
  <si>
    <t>K818 OTRAS COLECISTITIS (Desc. Diag.:COLECISTITIS CRONICA LITIASICA REAGUDIZADA PO COLECISTECTOMIA LAPAROSCOPICA)</t>
  </si>
  <si>
    <t>M23 TRASTORNO INTERNO DE LA RODILLA (Desc. Diag.:CONTUSION , FX DE MESETA TIBIAL )</t>
  </si>
  <si>
    <t>K818 OTRAS COLECISTITIS (Desc. Diag.:otras colecistitis)</t>
  </si>
  <si>
    <t>M23 TRASTORNO INTERNO DE LA RODILLA (Desc. Diag.:DERECHA )</t>
  </si>
  <si>
    <t>K818 OTRAS COLECISTITIS (Desc. Diag.:Post colecistectomia laparoscopica de colecistitis aguda litiasica )</t>
  </si>
  <si>
    <t>K605 FISTULA ANORRECTAL (Desc. Diag.:POST OPERADO FISTULA ANO RECTAL CIEGA R6, COMPLEJA CRIPTA R12)</t>
  </si>
  <si>
    <t>K818 OTRAS COLECISTITIS (Desc. Diag.:POST QUIRÃRGICO DE COLECISTITIS AGUDA COMPLICADA - NEUMONÃA - PANCREÃTICOS INFECTADA)</t>
  </si>
  <si>
    <t>M23 TRASTORNO INTERNO DE LA RODILLA (Desc. Diag.:dolor en rodilla)</t>
  </si>
  <si>
    <t>K818 OTRAS COLECISTITIS (Desc. Diag.:POSTOPERADO DE COLECISTITIS + SINDROME ICTERICO)</t>
  </si>
  <si>
    <t>M23 TRASTORNO INTERNO DE LA RODILLA (Desc. Diag.:esguince  de rodilla)</t>
  </si>
  <si>
    <t>K819 COLECISTITIS, NO ESPECIFICADA (Desc. Diag.:COLECISTITIS CRÓNICA  LITIÁSICA REAGUDIZADA)</t>
  </si>
  <si>
    <t>M23 TRASTORNO INTERNO DE LA RODILLA (Desc. Diag.:esguince d e  rodilla)</t>
  </si>
  <si>
    <t>K819 COLECISTITIS, NO ESPECIFICADA (Desc. Diag.:COLECISTITIS CRONICA LITIASICA REAGUDIZADA)</t>
  </si>
  <si>
    <t>M23 TRASTORNO INTERNO DE LA RODILLA (Desc. Diag.:esguince de  rodilla)</t>
  </si>
  <si>
    <t>K819 COLECISTITIS, NO ESPECIFICADA (Desc. Diag.:colecistitis litiasica cronica reagudizada )</t>
  </si>
  <si>
    <t>M23 TRASTORNO INTERNO DE LA RODILLA (Desc. Diag.:esguince tobillo)</t>
  </si>
  <si>
    <t>K82 OTRAS ENFERMEDADES DE LA VESICULA BILIAR (Desc. Diag.:COLECISTITIS AGUDA - POLIPO VESICULAR)</t>
  </si>
  <si>
    <t>M23 TRASTORNO INTERNO DE LA RODILLA (Desc. Diag.:fx de medseta tibial )</t>
  </si>
  <si>
    <t>K82 OTRAS ENFERMEDADES DE LA VESICULA BILIAR (Desc. Diag.:POLIPO VESICULAR TRATADO POR COLECISTECTOMIA LAPAROSCOPICA)</t>
  </si>
  <si>
    <t>M23 TRASTORNO INTERNO DE LA RODILLA (Desc. Diag.:fx de meseta tibiall)</t>
  </si>
  <si>
    <t>K82 OTRAS ENFERMEDADES DE LA VESICULA BILIAR (Desc. Diag.:PÓLIPO VESICULAR TRATADO POR COLECISTECTOMÍA LAPAROSCÓPICA)</t>
  </si>
  <si>
    <t>M23 TRASTORNO INTERNO DE LA RODILLA (Desc. Diag.:fxde tibia)</t>
  </si>
  <si>
    <t>K605 FISTULA ANORRECTAL (Desc. Diag.:FISTULA ANORRECTAL CIEGA R12 , CRIPTITIS CRÓNICA R3 RESUELTO POR FISTULECTOMÍA )</t>
  </si>
  <si>
    <t>K605 FISTULA ANORRECTAL (Desc. Diag.:POST OPERADO FISTULA ANO RECTAL COMPLEJA ABSCESO PERIANAL R9 DRENADO, HEMORROIDES EXTERNAS EN R6 SIN COMPLICACIONES, SOBREPESO)</t>
  </si>
  <si>
    <t>M252 ARTICULACION INESTABLE (Desc. Diag.:DESGARRO LIGAMENTO CRUZADO ANTERIOR Y DE MENISCOS RODILLA IZQUIERDA OPERADO 	)</t>
  </si>
  <si>
    <t>M23 TRASTORNO INTERNO DE LA RODILLA (Desc. Diag.:LESION CAPSUOLIGAMENTARIA DE RODILLA IZQUIERDA)</t>
  </si>
  <si>
    <t>K601 FISURA ANAL CRONICA (Desc. Diag.:POST OPERADA DE FISURA ANAL CRONICA RADIO 1 , PAPAILAS HIPERTRODICAS, CRIPTITIS ANAL CRONICA R5)</t>
  </si>
  <si>
    <t>M23 TRASTORNO INTERNO DE LA RODILLA (Desc. Diag.:Lesion del menisco interno ?)</t>
  </si>
  <si>
    <t>K601 FISURA ANAL CRONICA (Desc. Diag.:POST OPERADA DE FISURA ANAL CRONICA RADIO 1 , PAPILAS HIPERTROFICAS, CRIPTITIS ANAL CRONICA R5)</t>
  </si>
  <si>
    <t>M23 TRASTORNO INTERNO DE LA RODILLA (Desc. Diag.:lesion meniscal + artrosis patelofemoral)</t>
  </si>
  <si>
    <t>K85 PANCREATITIS AGUDA (Desc. Diag.:)</t>
  </si>
  <si>
    <t>M23 TRASTORNO INTERNO DE LA RODILLA (Desc. Diag.:lesion meniscal rodilla izda)</t>
  </si>
  <si>
    <t>K85 PANCREATITIS AGUDA (Desc. Diag.:BILIOMA)</t>
  </si>
  <si>
    <t>M23 TRASTORNO INTERNO DE LA RODILLA (Desc. Diag.:Lux de rotula der )</t>
  </si>
  <si>
    <t>K85 PANCREATITIS AGUDA (Desc. Diag.:CHOQUE SÉPTICO A FOCO ABDOMINAL / PANCREATIS AGUDA SEVERA / COLECISTITIS CRÓNICA REAGUDIZADA)</t>
  </si>
  <si>
    <t>M23 TRASTORNO INTERNO DE LA RODILLA (Desc. Diag.:POST OPERATORIO POR LESIÓN LIGAMENTARIA. )</t>
  </si>
  <si>
    <t>K85 PANCREATITIS AGUDA (Desc. Diag.:K85 - PANCREATITIS AGUDA)</t>
  </si>
  <si>
    <t>M23 TRASTORNO INTERNO DE LA RODILLA (Desc. Diag.:postq  uirugico d e rodilla)</t>
  </si>
  <si>
    <t>K85 PANCREATITIS AGUDA (Desc. Diag.:necrosis amurallada post operada)</t>
  </si>
  <si>
    <t>M23 TRASTORNO INTERNO DE LA RODILLA (Desc. Diag.:quiste de baker en rodilla derecha)</t>
  </si>
  <si>
    <t>K85 PANCREATITIS AGUDA (Desc. Diag.:PANCREATIRTIS AGUDA)</t>
  </si>
  <si>
    <t>M23 TRASTORNO INTERNO DE LA RODILLA (Desc. Diag.:sindrome meniscal)</t>
  </si>
  <si>
    <t>K85 PANCREATITIS AGUDA (Desc. Diag.:PANCREATITIS )</t>
  </si>
  <si>
    <t>M23 TRASTORNO INTERNO DE LA RODILLA (Desc. Diag.:sindromemeniiscal)</t>
  </si>
  <si>
    <t>K85 PANCREATITIS AGUDA (Desc. Diag.:PANCREATITIS AGUDA . DOLOR ABDOMINAL EN ESTUDIO )</t>
  </si>
  <si>
    <t>M230 MENISCO QUISTICO (Desc. Diag.:)</t>
  </si>
  <si>
    <t>K85 PANCREATITIS AGUDA (Desc. Diag.:PANCREATITIS AGUDA BILIAR - POSTOPERADO DE COLECISTECTOMIA LAPAROSCOPICA)</t>
  </si>
  <si>
    <t>M232 TRASTORNO DE MENISCO DEBIDO A DESGARRO O LESION ANTIGUA (Desc. Diag.:DESGARRO DE MENISCO EXTERNO RODILLA IZQUIERDA)</t>
  </si>
  <si>
    <t>K605 FISTULA ANORRECTAL (Desc. Diag.:FISTULA ANORRECTAL COMPLEJA R11)</t>
  </si>
  <si>
    <t>M232 TRASTORNO DE MENISCO DEBIDO A DESGARRO O LESION ANTIGUA (Desc. Diag.:LESION DE MENISCO MEDIAL RODILLA IZQUIERDA)</t>
  </si>
  <si>
    <t>K605 FISTULA ANORRECTAL (Desc. Diag.:Fistula anorrectal compleja)</t>
  </si>
  <si>
    <t>M232 TRASTORNO DE MENISCO DEBIDO A DESGARRO O LESION ANTIGUA (Desc. Diag.:lesion meniscal y de colateral interno)</t>
  </si>
  <si>
    <t>K85 PANCREATITIS AGUDA (Desc. Diag.:PANCREATITIS AGUDA COMPLICADA. PO DE LAPAROTOMA EXPLORATORIA MAS DRENAJE DE ABSCESO )</t>
  </si>
  <si>
    <t>M232 TRASTORNO DE MENISCO DEBIDO A DESGARRO O LESION ANTIGUA (Desc. Diag.:POST. OPERATORIO DE RUPTURA DE MENISCO RODILLA DERECHA)</t>
  </si>
  <si>
    <t>K85 PANCREATITIS AGUDA (Desc. Diag.:PANCREATITIS AGUDA DE ORIGEN BILIAR BALTHAZAR C)</t>
  </si>
  <si>
    <t>K605 FISTULA ANORRECTAL (Desc. Diag.:POST OPERADO FISTULA ANO RECTAL COMPLEJA ABSCESO PERIANAL R9 DRENADO, HEMORROIDES EXTERNAS EN R6 SIN COMPLICACIONES, SOBREPESO, ( TRIGLICERIDOS ALTOS])</t>
  </si>
  <si>
    <t>K85 PANCREATITIS AGUDA (Desc. Diag.:PANCREATITIS AGUDA DE ORIGEN BILIAR)</t>
  </si>
  <si>
    <t>M233 OTROS TRASTORNOS DE LOS MENISCOS (Desc. Diag.:ARTROSIS Y DESGARRO MENISCO INTERNO RODILLA DERECHA)</t>
  </si>
  <si>
    <t>K85 PANCREATITIS AGUDA (Desc. Diag.:PANCREATITIS AGUDA DE ORIGEN BILIAR, COLELITIASIS. )</t>
  </si>
  <si>
    <t>K601 FISURA ANAL CRONICA (Desc. Diag.:FISURA ANAL ANTERIOR CRONICA Y FISTULA ANAL TRATADO POR FISURECTOMIA + FISTULECTOMIA )</t>
  </si>
  <si>
    <t>K85 PANCREATITIS AGUDA (Desc. Diag.:pancreatitis aguda en fase de resolucion 
hipertension arterial sistemica controlada
diabetes mellitus tipo 2   controlda)</t>
  </si>
  <si>
    <t>K605 FISTULA ANORRECTAL (Desc. Diag.:POST OPERADO FISTULA ANO RECTAL COMPLEJA R11)</t>
  </si>
  <si>
    <t>K85 PANCREATITIS AGUDA (Desc. Diag.:pancreatitis aguda grave)</t>
  </si>
  <si>
    <t>M233 OTROS TRASTORNOS DE LOS MENISCOS (Desc. Diag.:DESGARRO MENISCO INTERNO RODILLA DERECHA OPERADO)</t>
  </si>
  <si>
    <t>K605 FISTULA ANORRECTAL (Desc. Diag.:FISTULA ANORRECTAL EN R12 COMPLEJA TRATADA POR FISTULECTOMIA, REPARACIÓN DE ESFINTERES Y MUCOPLASTÍA)</t>
  </si>
  <si>
    <t>M233 OTROS TRASTORNOS DE LOS MENISCOS (Desc. Diag.:DESGARRO Y DESINSERCION  MENISCO INTERNO RODILLA DERECHA 	)</t>
  </si>
  <si>
    <t>K85 PANCREATITIS AGUDA (Desc. Diag.:pancreatitis aguda recurrente)</t>
  </si>
  <si>
    <t>K605 FISTULA ANORRECTAL (Desc. Diag.:POST OPERADO FISTULA ANO RECTAL RADIO 12)</t>
  </si>
  <si>
    <t>K85 PANCREATITIS AGUDA (Desc. Diag.:PANCREATITIS AGUDA SEVERA Y FISTULA GASTROINTESTINAL)</t>
  </si>
  <si>
    <t>M233 OTROS TRASTORNOS DE LOS MENISCOS (Desc. Diag.:LESION MENISCAL DE RODILLA IZQUIERDA, MAS CONDRO MALACIA FEMORALGRADO II-III)</t>
  </si>
  <si>
    <t>K85 PANCREATITIS AGUDA (Desc. Diag.:PANCREATITIS AGUDA TRATADA
DIABETES MELLITUS TIPO 2 TRATADA 
HIPERTENSION ARTERIAL TRATADA )</t>
  </si>
  <si>
    <t>M233 OTROS TRASTORNOS DE LOS MENISCOS (Desc. Diag.:POST OPERADO ARTROSCOPIA DE RODILLA DERECHA  )</t>
  </si>
  <si>
    <t>K85 PANCREATITIS AGUDA (Desc. Diag.:PANCREATITIS AGUDA TRATADA
HIPERTENSION ARTERIAL SISTEMICA CONTROLADA
DIABETES MELLITUS TIPO 2 TRATADA)</t>
  </si>
  <si>
    <t>M235 INESTABILIDAD CRONICA DE LA RODILLA (Desc. Diag.:iNESTABILIDAD DE LA RODILLA DER )</t>
  </si>
  <si>
    <t>K580 SINDROME DEL COLON IRRITABLE CON DIARREA (Desc. Diag.:COLON IRRITABLE)</t>
  </si>
  <si>
    <t>M235 INESTABILIDAD CRONICA DE LA RODILLA (Desc. Diag.:Plastia de Lca infectado)</t>
  </si>
  <si>
    <t>K605 FISTULA ANORRECTAL (Desc. Diag.:FISTULA ANORRECTAL RESUELTA)</t>
  </si>
  <si>
    <t>M235 INESTABILIDAD CRONICA DE LA RODILLA (Desc. Diag.:Ruprtura dek Lca)</t>
  </si>
  <si>
    <t>K85 PANCREATITIS AGUDA (Desc. Diag.:PANCREATITIS SEVERA COMPLICADACON FISTULA PANCREATICA)</t>
  </si>
  <si>
    <t>M235 INESTABILIDAD CRONICA DE LA RODILLA (Desc. Diag.:Ruptura del LCA rodilla DER )</t>
  </si>
  <si>
    <t>K605 FISTULA ANORRECTAL (Desc. Diag.:FISTULA ANORRECTALEN  R12-R3 COMPLEJA DOBLE , TRATADO POR FISTULECTOMIA)</t>
  </si>
  <si>
    <t>M236 OTRA RUPTURA ESPONTANEA DEL (DE LOS) LIGAMENTO(S) DE LA RODILLA (Desc. Diag.:ruptura de tenfon de cuadriceps izquierdo)</t>
  </si>
  <si>
    <t>K851 PANCREATITIS BILIAR AGUDA (Desc. Diag.:)</t>
  </si>
  <si>
    <t>K601 FISURA ANAL CRONICA (Desc. Diag.:FISURA ANAL CRÓNICA RESUELTA POR FISURECTOMIA MÁS CRIPTECROMIA)</t>
  </si>
  <si>
    <t>K851 PANCREATITIS BILIAR AGUDA (Desc. Diag.:coledocolitiasis resuelta
pancreatitis aguda leve de origen biliar )</t>
  </si>
  <si>
    <t>M238 OTROS TRASTORNOS INTERNOS DE LA RODILLA (Desc. Diag.:POST OPERATORIO , LESIÓN LIGAMENTARIA. )</t>
  </si>
  <si>
    <t>K851 PANCREATITIS BILIAR AGUDA (Desc. Diag.:coledocolitiasis resuelta)</t>
  </si>
  <si>
    <t>M238 OTROS TRASTORNOS INTERNOS DE LA RODILLA (Desc. Diag.:RETIRO DE MATERIAL QUIRURGICO)</t>
  </si>
  <si>
    <t>K851 PANCREATITIS BILIAR AGUDA (Desc. Diag.:coledolitiasis resuelta
pancreatitis aguda leve de origen biliar)</t>
  </si>
  <si>
    <t>M238 OTROS TRASTORNOS INTERNOS DE LA RODILLA (Desc. Diag.:t3ndinitis del biceps crural)</t>
  </si>
  <si>
    <t>K851 PANCREATITIS BILIAR AGUDA (Desc. Diag.:PANCREATITIS AGUDA DE ORIGEN BILIAR)</t>
  </si>
  <si>
    <t>M239 TRASTORNO INTERNO DE LA RODILLA, NO ESPECIFICADO (Desc. Diag.:esguibnce d e  rodilla)</t>
  </si>
  <si>
    <t>K851 PANCREATITIS BILIAR AGUDA (Desc. Diag.:PANCREATITIS AGUDA DE ORIGEN LITIASICO)</t>
  </si>
  <si>
    <t>M239 TRASTORNO INTERNO DE LA RODILLA, NO ESPECIFICADO (Desc. Diag.:esguince d e rodilla)</t>
  </si>
  <si>
    <t>K851 PANCREATITIS BILIAR AGUDA (Desc. Diag.:PANCREATITIS AGUDA SEVERA)</t>
  </si>
  <si>
    <t>M239 TRASTORNO INTERNO DE LA RODILLA, NO ESPECIFICADO (Desc. Diag.:Fractura de meseta tibial y provable lesion meniscalo interno y externo)</t>
  </si>
  <si>
    <t>K851 PANCREATITIS BILIAR AGUDA (Desc. Diag.:PANCREATITIS BILIAR AGUDA)</t>
  </si>
  <si>
    <t>M239 TRASTORNO INTERNO DE LA RODILLA, NO ESPECIFICADO (Desc. Diag.:lesion meniascal derecha)</t>
  </si>
  <si>
    <t>K851 PANCREATITIS BILIAR AGUDA (Desc. Diag.:PANCREATITIS BILIAR RESUELTA POR COLECISTECTOMIA LAPAROSCOPICA)</t>
  </si>
  <si>
    <t>M252 ARTICULACION INESTABLE (Desc. Diag.:DESGARRO LCA RODILLA DERECHA OPERADO)</t>
  </si>
  <si>
    <t>K605 FISTULA ANORRECTAL (Desc. Diag.:FISURA ANAL CRONICA MAS FISTULA ANORRECTAL COMPLEJA R6 TRATADA POR FISTULECTOMIA)</t>
  </si>
  <si>
    <t>M252 ARTICULACION INESTABLE (Desc. Diag.:DESGARRO LIGAMENO ANTERIOR )</t>
  </si>
  <si>
    <t>K851 PANCREATITIS BILIAR AGUDA (Desc. Diag.:POST QUIRURGICO DE COLECISTITIS AGUDA COMPLICADA)</t>
  </si>
  <si>
    <t>K605 FISTULA ANORRECTAL (Desc. Diag.:POST OPERADO FISTULA ANO RECTAL SECUNDARIA A CRIPTITIS ANAL CRONICA RADIO 7 , CEFALEA ])</t>
  </si>
  <si>
    <t>K851 PANCREATITIS BILIAR AGUDA (Desc. Diag.:Secuela de pancreatitis necrosis amurallada operada, fisulta biliar resuelta)</t>
  </si>
  <si>
    <t>K828 OTRAS ENFERMEDADES ESPECIFICADAS DE LA VESICULA BILIAR (Desc. Diag.:POLIPO VESCIUALR RESUELTO POR COLECISTECTOMIA LAPAROSCÓPICA)</t>
  </si>
  <si>
    <t>M252 ARTICULACION INESTABLE (Desc. Diag.:DESGARRO LIGAMENTO CRUZADO ANTERIOR Y LIGAMENTO MEDIAL RODILLA DERECHA )</t>
  </si>
  <si>
    <t>K829 ENFERMEDAD DE LA VESICULA BILIAR, NO ESPECIFICADA (Desc. Diag.:POLIPO VESICULAR TRATADO POR COLECISTECTOMIA LAPAROSCOPICA )</t>
  </si>
  <si>
    <t>K601 FISURA ANAL CRONICA (Desc. Diag.:POST OPERADA DE FISURA ANAL CRONICA RADIO 1 , PAPILAS HIPERTRÓFICAS, CRIPTITIS ANAL CRONICA R5)</t>
  </si>
  <si>
    <t>K838 OTRAS ENFERMEDADES ESPECIFICADAS DE LAS VIAS BILIARES (Desc. Diag.:POSQUIRURGICO DE COLECISTECTOMIA LAPAROSCOPICA  CONVERTIDA + EXPLORACIÓN DE VÍA BILIAR + KHER.)</t>
  </si>
  <si>
    <t>K811 COLECISTITIS CRONICA (Desc. Diag.:POLIPO VESICULAR)</t>
  </si>
  <si>
    <t>M252 ARTICULACION INESTABLE (Desc. Diag.:DESGARRO LIGAMENTO CRUZADO ANTERIOR Y MENISCO EXTERNO RODILLA DERECHA OPERADO)</t>
  </si>
  <si>
    <t>K811 COLECISTITIS CRONICA (Desc. Diag.:POLIPOS VESICULARES)</t>
  </si>
  <si>
    <t>M253 OTRAS INESTABILIDADES ARTICULARES (Desc. Diag.:inestabilidad dedo pulgar izquierdo)</t>
  </si>
  <si>
    <t>K811 COLECISTITIS CRONICA (Desc. Diag.:POST OPERADO DE COLECISTITIS CRÒNICA LITIASICA)</t>
  </si>
  <si>
    <t>M253 OTRAS INESTABILIDADES ARTICULARES (Desc. Diag.:INESTABILIDAD IFP 4TO DEDO MANO DERECHA)</t>
  </si>
  <si>
    <t>K811 COLECISTITIS CRONICA (Desc. Diag.:POSTOPERADA DE COLECISTECTOMIA LAPAROSCOPICA )</t>
  </si>
  <si>
    <t>K523 COLITIS DE ETIOLOGIA INDETERMINADA (Desc. Diag.:DIARREA CRONICA)</t>
  </si>
  <si>
    <t>K811 COLECISTITIS CRONICA (Desc. Diag.:POSTOPERADA DE COLECISTECTOMIA LAPAROSCOPICA
PANCREATITIS EN RESOLUCION)</t>
  </si>
  <si>
    <t>K35 APENDICITIS AGUDA (Desc. Diag.:APENDICITIS AGUDA  RESUELTA QUIRÃRGICAMENTE )</t>
  </si>
  <si>
    <t>J370 LARINGITIS CRONICA (Desc. Diag.:)</t>
  </si>
  <si>
    <t>K409 HERNIA INGUINAL UNILATERAL O NO ESPECIFICADA, SIN OBSTRUCCION NI GANGRENA (Desc. Diag.:HERNIA INGUINAL)</t>
  </si>
  <si>
    <t>I252 INFARTO ANTIGUO DEL MIOCARDIO (Desc. Diag.:)</t>
  </si>
  <si>
    <t>K098B QUISTE DERMOIDE (Desc. Diag.:)</t>
  </si>
  <si>
    <t>I252 INFARTO ANTIGUO DEL MIOCARDIO (Desc. Diag.:INFARTO AGUDO DEL MIOCARDIO )</t>
  </si>
  <si>
    <t>K351 APENDICITIS AGUDA CON ABSCESO PERITONEAL (Desc. Diag.:PO DE APENDICECTOMIA LAPAROSCOPICA)</t>
  </si>
  <si>
    <t>I255 CARDIOMIOPATIA ISQUEMICA (Desc. Diag.:)</t>
  </si>
  <si>
    <t>J330 POLIPO DE LA CAVIDAD NASAL (Desc. Diag.:)</t>
  </si>
  <si>
    <t>I26 EMBOLIA PULMONAR (Desc. Diag.:EMBOLIA PULMONAR )</t>
  </si>
  <si>
    <t>H541 CEGUERA DE UN OJO, VISION SUBNORMAL DEL OTRO (Desc. Diag.:)</t>
  </si>
  <si>
    <t>H110 PTERIGION (Desc. Diag.:POST OPERATORIO DE  EXCÉREIAS DE PTERIGON CN INJERTO DE LIMBO EVOLUCIONA BIEN.)</t>
  </si>
  <si>
    <t>K140A ABSCESO (Desc. Diag.:ABSCESO en region nasogeniana)</t>
  </si>
  <si>
    <t>I26 EMBOLIA PULMONAR (Desc. Diag.:Se da baja por 7 dias por haber presentado aun sangrado por herida qX post esfuerzo.minimo)</t>
  </si>
  <si>
    <t>K35 APENDICITIS AGUDA (Desc. Diag.:CONTROL Y CURACION)</t>
  </si>
  <si>
    <t>I26 EMBOLIA PULMONAR (Desc. Diag.:tromboembolismo pulmonar)</t>
  </si>
  <si>
    <t>K40 HERNIA INGUINAL (Desc. Diag.:HERNIA INGUINAL DERECHA RESUELTA POR HERNIOPLASTIA )</t>
  </si>
  <si>
    <t>I26 EMBOLIA PULMONAR (Desc. Diag.:Trombosis venosa profunda bilateral)</t>
  </si>
  <si>
    <t>K43 HERNIA VENTRAL (Desc. Diag.:Eventracion mediana infra-umbilical .
Hernia epigastrica  .)</t>
  </si>
  <si>
    <t>I27 OTRAS ENFERMEDADES CARDIOPULMONARES (Desc. Diag.:COR PULMONAL CRONICO)</t>
  </si>
  <si>
    <t>J342 DESVIACION DEL TABIQUE NASAL (Desc. Diag.:POSTOPERADO: SEPTOPLASTIA FUNCIONAL
TURBOPLASTIA INFERIOR 
RITMO SINUSAL ANORMAL POR ELECTROCARDIGRAMA  PREQUIRURGICO)</t>
  </si>
  <si>
    <t>I27 OTRAS ENFERMEDADES CARDIOPULMONARES (Desc. Diag.:CPC DESCOMPESADO )</t>
  </si>
  <si>
    <t>J46 ESTADO ASMATICO (Desc. Diag.:)</t>
  </si>
  <si>
    <t>I27 OTRAS ENFERMEDADES CARDIOPULMONARES (Desc. Diag.:OTRAS ENFERMEDADES CARDIOPULMONARES )</t>
  </si>
  <si>
    <t>K046A ABSCESO DENTAL CON FISTULA (Desc. Diag.: ABSCESO DENTAL CON FISTULA)</t>
  </si>
  <si>
    <t>I270 HIPERTENSION PULMONAR PRIMARIA (Desc. Diag.:)</t>
  </si>
  <si>
    <t>K140A ABSCESO (Desc. Diag.:absceso , paciente llega a la consulta externa con dolor . rubor , calor, tumor , a nivel de la mandíbula del lado izquierdo , se evidencia absceso submaxilar de origen odontogenico.se medica y se indica reposo )</t>
  </si>
  <si>
    <t>I279 ENFERMEDAD PULMONAR DEL CORAZON, NO ESPECIFICADA (Desc. Diag.:COR PULMONAR CRONICO DESCOMPENSADO)</t>
  </si>
  <si>
    <t>K250 ULCERA GASTRICA, AGUDA CON HEMORRAGIA (Desc. Diag.:)</t>
  </si>
  <si>
    <t>I279 ENFERMEDAD PULMONAR DEL CORAZON, NO ESPECIFICADA (Desc. Diag.:COR PULMONAR CRONICO)</t>
  </si>
  <si>
    <t>K35 APENDICITIS AGUDA (Desc. Diag.:APENDICITIS AGUDA RESUELTA POR APENDICETOMIA LAPAROSCOPICA)</t>
  </si>
  <si>
    <t>I313 DERRAME PERICARDICO (NO INFLAMATORIO) (Desc. Diag.:)</t>
  </si>
  <si>
    <t>K35 APENDICITIS AGUDA (Desc. Diag.:POST APENDICECTOMIA LAPAROSCOPICA)</t>
  </si>
  <si>
    <t>I350 ESTENOSIS (DE LA VALVULA) AORTICA (Desc. Diag.:)</t>
  </si>
  <si>
    <t>K353 APENDICITIS AGUDA CON PERITONITIS LOCALIZADA (Desc. Diag.:infeccion del sitio quirurgico)</t>
  </si>
  <si>
    <t>I352 ESTENOSIS (DE LA VALVULA) AORTICA CON INSUFICIENCIA (Desc. Diag.:)</t>
  </si>
  <si>
    <t>K402 HERNIA INGUINAL BILATERAL, SIN OBSTRUCCION NI GANGRENA (Desc. Diag.:HERNIA INGUINAL BILATERAL )</t>
  </si>
  <si>
    <t>H113 HEMORRAGIA CONJUNTIVAL (Desc. Diag.:HEMORRAGIA CONJUNTIVAL INTENSA DE DE 14 DIAS DE EVOLUCION--------CON SANGRADO NUEVO------------)</t>
  </si>
  <si>
    <t>K42 HERNIA UMBILICAL (Desc. Diag.:POST OPERATORIO NORMAL)</t>
  </si>
  <si>
    <t>I442 BLOQUEO AURICULOVENTRICULAR COMPLETO (Desc. Diag.:BLOQUEO AV DE TERCER GRADO)</t>
  </si>
  <si>
    <t>K469 HERNIA ABDOMINAL NO ESPECIFICADA, SIN OBSTRUCCION NI GANGRENA (Desc. Diag.:HERNIA ABDOMINAL NO ESPECIFICADA, SIN OBSTRUCCION NI GANGRENA)</t>
  </si>
  <si>
    <t>I456 SINDROME DE PREEXCITACION (Desc. Diag.:SINDROME DE PREEXITACION)</t>
  </si>
  <si>
    <t>J342 DESVIACION DEL TABIQUE NASAL (Desc. Diag.:DESVIO DE TABIQUE NASAL RESUELTO POR FESS)</t>
  </si>
  <si>
    <t>I47 TAQUICARDIA PAROXISTICA (Desc. Diag.:TAQUIARITMIA EN ESTUDIO)</t>
  </si>
  <si>
    <t>J343 HIPERTROFIA DE LOS CORNETES NASALES (Desc. Diag.:REGULARIZACIÓN DE BAJA MEDICA POR LA ESPECIALIDAD DE OTORRINO LARINGOLOGO , DR.MILTON SEJAS A. CON LOS DIAGNÓSTICOS DE:
 SEPTOPLASTIA FONONASAL, 
TURBINOPLASTIA INFECCIOSA BILATERAL )</t>
  </si>
  <si>
    <t>I47 TAQUICARDIA PAROXISTICA (Desc. Diag.:TAQUIARRITMIA SINUSAL  PERSISTENTE SINTOMATICA)</t>
  </si>
  <si>
    <t>J450 ASMA PREDOMINANTEMENTE ALERGICA (Desc. Diag.:)</t>
  </si>
  <si>
    <t>I471 TAQUICARDIA SUPRAVENTRICULAR (Desc. Diag.:TAQUICARDIA PAROXISTICA SUPRAVENTRICULAR)</t>
  </si>
  <si>
    <t>J860 PIOTORAX CON FISTULA (Desc. Diag.:FÍSTULA COMPLEJA BRONCOPLEUROCUTANEA COLÓNICA )</t>
  </si>
  <si>
    <t>I471 TAQUICARDIA SUPRAVENTRICULAR (Desc. Diag.:TAQUICARDIA SUPRAVENTRICULAR)</t>
  </si>
  <si>
    <t>H110 PTERIGION (Desc. Diag.:PO Pterigion OI)</t>
  </si>
  <si>
    <t>I48 FIBRILACION Y ALETEO AURICULAR (Desc. Diag.:FIBRILACION AURICULAR)</t>
  </si>
  <si>
    <t>H652 OTITIS MEDIA CRONICA SEROSA (Desc. Diag.:Otitis media crÃ³nica serosa con tÃ­mpano perforado   )</t>
  </si>
  <si>
    <t>I480 FIBRILACION AURICULAR PAROXISTICA (Desc. Diag.:)</t>
  </si>
  <si>
    <t>K103A ALVEOLITIS SECA (Desc. Diag.:ALVEOLITIS SECA)</t>
  </si>
  <si>
    <t>I482 FIBRILACION AURICULAR CRONICA (Desc. Diag.:FIBRILACION  AURICULAR CON AOC  CON WARFARINA / INFECCION URINARIA)</t>
  </si>
  <si>
    <t>K140A ABSCESO (Desc. Diag.:ABSCESO DEL ANTEBRAZO IZQUIERDO)</t>
  </si>
  <si>
    <t>I483 ALETEO AURICULAR TIPICO (Desc. Diag.:FLUTTER AURICULAR TIPICO)</t>
  </si>
  <si>
    <t>K149 ENFERMEDAD DE LA LENGUA, NO ESPECIFICADA (Desc. Diag.:)</t>
  </si>
  <si>
    <t>I498 OTRAS ARRITMIAS CARDIACAS ESPECIFICADAS (Desc. Diag.:TAQUIARRITMIA CARDIACA)</t>
  </si>
  <si>
    <t>K294 GASTRITIS CRONICA ATROFICA (Desc. Diag.:dispepsia)</t>
  </si>
  <si>
    <t>I50 INSUFICIENCIA CARDIACA (Desc. Diag.:CPC DESCOMPENSADO)</t>
  </si>
  <si>
    <t>K35 APENDICITIS AGUDA (Desc. Diag.:APENDICITIS AGUDA RESUELTA POR APENDICECTOMIA ABIERTA. )</t>
  </si>
  <si>
    <t>I50 INSUFICIENCIA CARDIACA (Desc. Diag.:INSUFICIENCIA CARDIACA 
HIPERTENSION ARTERIAL SISTEMICA
LESION RENAL AGUDA
ERITROCITOSIS)</t>
  </si>
  <si>
    <t>K35 APENDICITIS AGUDA (Desc. Diag.:APENDICITIS AGUDA TRATADA POR APENDICECTOMIA LAPAROSCÓPICA)</t>
  </si>
  <si>
    <t>I50 INSUFICIENCIA CARDIACA (Desc. Diag.:INSUFICIENCIA CARDIACA DESCOMPENSADA)</t>
  </si>
  <si>
    <t>K35 APENDICITIS AGUDA (Desc. Diag.:PO APENDICECTOMIA ABIERTA)</t>
  </si>
  <si>
    <t>I500 INSUFICIENCIA CARDIACA CONGESTIVA (Desc. Diag.:INSUFICIENCIA CARDIACA )</t>
  </si>
  <si>
    <t>K350 APENDICITIS AGUDA CON PERITONITIS GENERALIZADA (Desc. Diag.:POSTOPERADO DE APENDICECTOMIA LAPAROSCOPICA - LAVADO DRENAJE POR PERITONITIS APENDICULAR)</t>
  </si>
  <si>
    <t>I500 INSUFICIENCIA CARDIACA CONGESTIVA (Desc. Diag.:INSUFICIENCIA CARDIACA CONGESTIVA NYHA II / COR PULMONAR CRONICO / HIPERTENSION PULMONAR PRIMARIA )</t>
  </si>
  <si>
    <t>K352 APENDICITIS AGUDA CON PERITONITIS GENERALIZADA (Desc. Diag.:PERITONITIS - SEPSIS FOCO ABDOMINAL)</t>
  </si>
  <si>
    <t>I500 INSUFICIENCIA CARDIACA CONGESTIVA (Desc. Diag.:INSUFICIENCIA CARDIACA CONGESTIVA, CORPULMONAR CRONICO DESCOMPENSADO )</t>
  </si>
  <si>
    <t>K388 OTRAS ENFERMEDADES ESPECIFICADAS DEL APENDICE (Desc. Diag.:apendisectomia)</t>
  </si>
  <si>
    <t>I610 HEMORRAGIA INTRACEREBRAL EN HEMISFERIO, SUBCORTICAL (Desc. Diag.:HEMORRAGIA INTRACEREBRAL EN HEMISFERIO, SUBCORTICAL)</t>
  </si>
  <si>
    <t>K40 HERNIA INGUINAL (Desc. Diag.:hernia inguino escrotal izquierda)</t>
  </si>
  <si>
    <t>I612 HEMORRAGIA INTRACEREBRAL EN HEMISFERIO, NO ESPECIFICADA (Desc. Diag.:ACCIDENTE VASCULAR CEREBRAL HEMORRAGICO)</t>
  </si>
  <si>
    <t>K409 HERNIA INGUINAL UNILATERAL O NO ESPECIFICADA, SIN OBSTRUCCION NI GANGRENA (Desc. Diag.:HERNIA INGUINAL DERECHA RESUELTA POR HERNIOPLASTIA)</t>
  </si>
  <si>
    <t>I612 HEMORRAGIA INTRACEREBRAL EN HEMISFERIO, NO ESPECIFICADA (Desc. Diag.:AVC hemorragiaco mas craneoplastia post operado 
lumbalgia de esfeurzo )</t>
  </si>
  <si>
    <t>K42 HERNIA UMBILICAL (Desc. Diag.:HERNIA UMBILICAL INCARCERADA)</t>
  </si>
  <si>
    <t>I612 HEMORRAGIA INTRACEREBRAL EN HEMISFERIO, NO ESPECIFICADA (Desc. Diag.:AVC HEMORRAGICO HIPERTENSIVO, DEFECTO OSEO SOMETIDO A CRANEOPLASTIA.)</t>
  </si>
  <si>
    <t>K429 HERNIA UMBILICAL SIN OBSTRUCCION NI GANGRENA (Desc. Diag.:HERNIA UMBILICAL, PIPLOCELE)</t>
  </si>
  <si>
    <t>I612 HEMORRAGIA INTRACEREBRAL EN HEMISFERIO, NO ESPECIFICADA (Desc. Diag.:AVC hemorragico post operado 
lumbalgia de esfuerzo )</t>
  </si>
  <si>
    <t>H110 PTERIGION (Desc. Diag.:se realizo cirugia de pterigion en ojo derecho con lnjerto conjuntival )</t>
  </si>
  <si>
    <t>I612 HEMORRAGIA INTRACEREBRAL EN HEMISFERIO, NO ESPECIFICADA (Desc. Diag.:AVC hemorragico post operado de craneoplastia )</t>
  </si>
  <si>
    <t>J21 BRONQUIOLITIS AGUDA (Desc. Diag.:BRONQUITIS AGUDA)</t>
  </si>
  <si>
    <t>I612 HEMORRAGIA INTRACEREBRAL EN HEMISFERIO, NO ESPECIFICADA (Desc. Diag.:EPILEPSIA EN TRATAMIENTO / EVC HEMORRÁGICO SECUELAR / HIPERTENSION ARTERIAL SISTEMICA EN TRATAMIENTO / PO CRANEOPLASTIA / ERC EN TERAPIA DE REEMPLAZO RENAL HEMIPARESIA BRAQUICRURAL DERECHA )</t>
  </si>
  <si>
    <t>J342 DESVIACION DEL TABIQUE NASAL (Desc. Diag.:DESVIACION DEL TABIQUE NASAL RESUELTA POR SEPTOPLASTIA )</t>
  </si>
  <si>
    <t>I612 HEMORRAGIA INTRACEREBRAL EN HEMISFERIO, NO ESPECIFICADA (Desc. Diag.:EPILEPSIA EN TRATAMIENTO / EVC HEMORRÁGICO SECUELAR / HIPERTENSION ARTERIAL SISTEMICA EN TRATAMIENTO / PO CRANEOPLASTIA / ERC EN TERAPIA DE REEMPLAZO RENAL HEMIPARESIA BRAQUICRURAL DERECHA)</t>
  </si>
  <si>
    <t>J342 DESVIACION DEL TABIQUE NASAL (Desc. Diag.:policontuso)</t>
  </si>
  <si>
    <t>H158 OTROS TRASTORNOS DE LA ESCLEROTICA (Desc. Diag.:)</t>
  </si>
  <si>
    <t>J342 DESVIACION DEL TABIQUE NASAL (Desc. Diag.:septoescolisos operado)</t>
  </si>
  <si>
    <t>H110 PTERIGION (Desc. Diag.:POST OPERATORIO DE PTERIGIÓN DEL OI. )</t>
  </si>
  <si>
    <t>J350 AMIGDALITIS CRONICA (Desc. Diag.:POSTOPERADO AMIGDALECTOMIA)</t>
  </si>
  <si>
    <t>I612 HEMORRAGIA INTRACEREBRAL EN HEMISFERIO, NO ESPECIFICADA (Desc. Diag.:ESTADO VEGETATIVO PERSISTENTE POR SECUELAS DE ACCIDENTE VASCULAR CEREBRAL HEMORRÁGIC)</t>
  </si>
  <si>
    <t>J449 ENFERMEDAD PULMONAR OBSTRUCTIVA CRONICA, NO ESPECIFICADA (Desc. Diag.:EPOC AGUDIZADO )</t>
  </si>
  <si>
    <t>H16 QUERATITIS (Desc. Diag.:de  ojo  izqueirdo QUERATITIS   VIRAL )</t>
  </si>
  <si>
    <t>J458 ASMA MIXTA (Desc. Diag.:ASMA BRONQUIAL CONTROLADO )</t>
  </si>
  <si>
    <t>H16 QUERATITIS (Desc. Diag.:de  ojo derecho )</t>
  </si>
  <si>
    <t>J853 ABSCESO DEL MEDIASTINO (Desc. Diag.:SEPSIS A FOCO MEDIASTINAL EN TRATAMIENTO/ PO DE TORACOSCOPIA Y VENTANA PERICARDICA )</t>
  </si>
  <si>
    <t>H16 QUERATITIS (Desc. Diag.:QUEMADURA POR QUIMICOS )</t>
  </si>
  <si>
    <t>J90 DERRAME PLEURAL NO CLASIFICADO EN OTRA PARTE (Desc. Diag.:DERRAME PLEURAL IZQQUIERDO)</t>
  </si>
  <si>
    <t>I629 HEMORRAGIA INTRACRANEAL (NO TRAUMATICA), NO ESPECIFICADA (Desc. Diag.:postoperado de hematoma subdural frontoparietal izquierdo )</t>
  </si>
  <si>
    <t>J94 OTRAS AFECCIONES DE LA PLEURA (Desc. Diag.:FISTULA BRONCOPLEURAL )</t>
  </si>
  <si>
    <t>H16 QUERATITIS (Desc. Diag.:QUERATITIS MICÓTICA EN RESOLUCIÓN.  )</t>
  </si>
  <si>
    <t>J969 INSUFICIENCIA RESPIRATORIA, NO ESPECIFICADA (Desc. Diag.:SÃNDROME DE DISTRES RESPIRATORIO AGUDO 
NEUMONÃA ATÃPICA GRAVE )</t>
  </si>
  <si>
    <t>I63 INFARTO CEREBRAL (Desc. Diag.:infaro cerebral)</t>
  </si>
  <si>
    <t>K047 ABSCESO PERIAPICAL SIN FISTULA (Desc. Diag.:necrosis dental piezas multiples con fractura coronaria sin fistula)</t>
  </si>
  <si>
    <t>H16 QUERATITIS (Desc. Diag.:QUERATITIS MICÓTICA. )</t>
  </si>
  <si>
    <t>K07 ANOMALIAS DENTOFACIALES [INCLUSO LA MALOCLUSION] (Desc. Diag.:ANOMALIAS DENTOFACIALES [INCLUSO LA MALOCLUSION])</t>
  </si>
  <si>
    <t>I63 INFARTO CEREBRAL (Desc. Diag.:infarto cerebral.)</t>
  </si>
  <si>
    <t>K098B QUISTE DERMOIDE (Desc. Diag.:Quiste sebaceo)</t>
  </si>
  <si>
    <t>I63 INFARTO CEREBRAL (Desc. Diag.:infarto cerebral..)</t>
  </si>
  <si>
    <t>H660 OTITIS MEDIA SUPURATIVA AGUDA (Desc. Diag.:OTITIS MEDIA AGUDA)</t>
  </si>
  <si>
    <t>I63 INFARTO CEREBRAL (Desc. Diag.:solicita baja medica.)</t>
  </si>
  <si>
    <t>K140A ABSCESO (Desc. Diag.:ABSCESO DE PARED POR APENDICECTOMIA)</t>
  </si>
  <si>
    <t>I633 INFARTO CEREBRAL DEBIDO A TROMBOSIS DE ARTERIAS CEREBRALES (Desc. Diag.:trombosis venosa cerebral seno sagital superior en region occipital y frontoparietal recanalizada )</t>
  </si>
  <si>
    <t>K140A ABSCESO (Desc. Diag.:absceso en herida operatoria)</t>
  </si>
  <si>
    <t>I64 ACCIDENTE VASCULAR ENCEFALICO AGUDO, NO ESPECIFICADO COMO HEMORRAGICO O  ISQUEMICO (Desc. Diag.: ACCIDENTE VASCULAR ENCEFALICO  ISQUEMICO , HEMIPLEJIA BRAQUIIO CRURAL DERECHA  SECUELAR)</t>
  </si>
  <si>
    <t>K140A ABSCESO (Desc. Diag.:ABSCESO PULGAR DERECHO)</t>
  </si>
  <si>
    <t>I64 ACCIDENTE VASCULAR ENCEFALICO AGUDO, NO ESPECIFICADO COMO HEMORRAGICO O  ISQUEMICO (Desc. Diag.: ACCIDENTE VASCULAR ENCEFALICO AGUDO  ISQUEMICO)</t>
  </si>
  <si>
    <t>K228 OTRAS ENFERMEDADES ESPECIFICADAS DEL ESOFAGO (Desc. Diag.:ACALASIA GRADO II)</t>
  </si>
  <si>
    <t>I64 ACCIDENTE VASCULAR ENCEFALICO AGUDO, NO ESPECIFICADO COMO HEMORRAGICO O  ISQUEMICO (Desc. Diag.: ACCIDENTE VASCULAR ENCEFALICO ISQUEMICO , HEMIPARESIA BRAQUICRURAL DERECHA SECUELAR  )</t>
  </si>
  <si>
    <t>K260 ULCERA DUODENAL, AGUDA CON HEMORRAGIA (Desc. Diag.:HEMORRAGIA DIGESTIVA ALTA DETENIDA)</t>
  </si>
  <si>
    <t>I64 ACCIDENTE VASCULAR ENCEFALICO AGUDO, NO ESPECIFICADO COMO HEMORRAGICO O  ISQUEMICO (Desc. Diag.: ACCIDENTE VASCULAR ENCEFALICO ISQUEMICO, CON SECUELA DE HEMIPLEJIA BRAQUIO CRURAL  DERECHO )</t>
  </si>
  <si>
    <t>H811 VERTIGO PAROXISTICO BENIGNO (Desc. Diag.:SINDROME VERTIGINOSO)</t>
  </si>
  <si>
    <t>H16 QUERATITIS (Desc. Diag.:QUERATITIS MICÓTICA. OI. )</t>
  </si>
  <si>
    <t>K35 APENDICITIS AGUDA (Desc. Diag.:APENDICITIS AGUDA FASE IV NECROSADA)</t>
  </si>
  <si>
    <t>I64 ACCIDENTE VASCULAR ENCEFALICO AGUDO, NO ESPECIFICADO COMO HEMORRAGICO O  ISQUEMICO (Desc. Diag.:ACCIDENTE  VASCULAR ENCEFÃLICO AGUDO ISQUEMICO DE TALLO )</t>
  </si>
  <si>
    <t>K35 APENDICITIS AGUDA (Desc. Diag.:Apendicitis aguda resuelta por apendicectomía laparoscópica)</t>
  </si>
  <si>
    <t>I64 ACCIDENTE VASCULAR ENCEFALICO AGUDO, NO ESPECIFICADO COMO HEMORRAGICO O  ISQUEMICO (Desc. Diag.:ACCIDENTE CEREBRO VASCULAR TRANSITORIO)</t>
  </si>
  <si>
    <t>K35 APENDICITIS AGUDA (Desc. Diag.:Apendicitis aguda tratada por apendicectomía abierta)</t>
  </si>
  <si>
    <t>I64 ACCIDENTE VASCULAR ENCEFALICO AGUDO, NO ESPECIFICADO COMO HEMORRAGICO O  ISQUEMICO (Desc. Diag.:ACCIDENTE CEREBRO VASCULAR, DIABETES MELLITUS Y HIPERTENSIÓN ARTERIAL.)</t>
  </si>
  <si>
    <t>K35 APENDICITIS AGUDA (Desc. Diag.:APENDICTIS AGUDA TRATADA POR APENDICECTOMÍA ABIERTA )</t>
  </si>
  <si>
    <t>I64 ACCIDENTE VASCULAR ENCEFALICO AGUDO, NO ESPECIFICADO COMO HEMORRAGICO O  ISQUEMICO (Desc. Diag.:ACCIDENTE ISQUEMICO TRANSITORIO)</t>
  </si>
  <si>
    <t>K35 APENDICITIS AGUDA (Desc. Diag.:INFECCION DEL SITIO QUIRURGICO)</t>
  </si>
  <si>
    <t>I64 ACCIDENTE VASCULAR ENCEFALICO AGUDO, NO ESPECIFICADO COMO HEMORRAGICO O  ISQUEMICO (Desc. Diag.:ACCIDENTE VASCULAR ENCEFÃLICO AGUDO,   ISQUEMICO)</t>
  </si>
  <si>
    <t>K35 APENDICITIS AGUDA (Desc. Diag.:PO APENDICECTOMIA)</t>
  </si>
  <si>
    <t>I64 ACCIDENTE VASCULAR ENCEFALICO AGUDO, NO ESPECIFICADO COMO HEMORRAGICO O  ISQUEMICO (Desc. Diag.:ACCIDENTE VASCULAR ENCEFALICO AGUDO   ISQUEMICO)</t>
  </si>
  <si>
    <t>K35 APENDICITIS AGUDA (Desc. Diag.:viene por su baja medica)</t>
  </si>
  <si>
    <t>H16 QUERATITIS (Desc. Diag.:QURATITIS MICÓTICA OD. )</t>
  </si>
  <si>
    <t>K351 APENDICITIS AGUDA CON ABSCESO PERITONEAL (Desc. Diag.:PERITONITIS LOCALIZADA  SECUNDARIA A APENDICITIS AGUDA COMPLICADA)</t>
  </si>
  <si>
    <t>I64 ACCIDENTE VASCULAR ENCEFALICO AGUDO, NO ESPECIFICADO COMO HEMORRAGICO O  ISQUEMICO (Desc. Diag.:ACCIDENTE VASCULAR ENCEFALICO AGUDO  ISQUEMICO, CON HEMIPLEJIA BRAQUIO CURAL DERECHO )</t>
  </si>
  <si>
    <t>K352 APENDICITIS AGUDA CON PERITONITIS GENERALIZADA (Desc. Diag.:APENDICITIS AGUDA COMPLICADA CON PERITONITIS GENERALIZADA )</t>
  </si>
  <si>
    <t>I64 ACCIDENTE VASCULAR ENCEFALICO AGUDO, NO ESPECIFICADO COMO HEMORRAGICO O  ISQUEMICO (Desc. Diag.:ACCIDENTE VASCULAR ENCEFALICO AGUDO ISQUEMICO, )</t>
  </si>
  <si>
    <t>H830 LABERINTITIS (Desc. Diag.:laberintitis)</t>
  </si>
  <si>
    <t>I64 ACCIDENTE VASCULAR ENCEFALICO AGUDO, NO ESPECIFICADO COMO HEMORRAGICO O  ISQUEMICO (Desc. Diag.:ACCIDENTE VASCULAR ENCEFALICO AGUDO, HEMORRAGICO 
SINDROME CONVULSIVO)</t>
  </si>
  <si>
    <t>H110 PTERIGION (Desc. Diag.:se realizo cirugia  de pterigion en od con injerto conjuntival y aplicacion de mitomicina para evitar la recidiva )</t>
  </si>
  <si>
    <t>I64 ACCIDENTE VASCULAR ENCEFALICO AGUDO, NO ESPECIFICADO COMO HEMORRAGICO O  ISQUEMICO (Desc. Diag.:ACV ISQUEMICO
DIABETES MELLITUS
HIPERTENCION ARTERIAL )</t>
  </si>
  <si>
    <t>K40 HERNIA INGUINAL (Desc. Diag.:CONTROL POST OPERATORIO)</t>
  </si>
  <si>
    <t>I64 ACCIDENTE VASCULAR ENCEFALICO AGUDO, NO ESPECIFICADO COMO HEMORRAGICO O  ISQUEMICO (Desc. Diag.:ACV ISQUEMICO)</t>
  </si>
  <si>
    <t>K40 HERNIA INGUINAL (Desc. Diag.:HERNIA INGUINAL IZQUIERDA INDIRECTA)</t>
  </si>
  <si>
    <t>I64 ACCIDENTE VASCULAR ENCEFALICO AGUDO, NO ESPECIFICADO COMO HEMORRAGICO O  ISQUEMICO (Desc. Diag.:AIT )</t>
  </si>
  <si>
    <t>K40 HERNIA INGUINAL (Desc. Diag.:Post quirúrgico (Herniorrafia) )</t>
  </si>
  <si>
    <t>I64 ACCIDENTE VASCULAR ENCEFALICO AGUDO, NO ESPECIFICADO COMO HEMORRAGICO O  ISQUEMICO (Desc. Diag.:CON SECUELA DE HEMIPLEJIA BRAQUIO CRURAL DERECHA )</t>
  </si>
  <si>
    <t>K403 HERNIA INGUINAL UNILATERAL O NO ESPECIFICADA, CON OBSTRUCCION, SIN GANGRENA (Desc. Diag.:PO DE HERNIA INGUINOCRURAL DERECHA)</t>
  </si>
  <si>
    <t>I64 ACCIDENTE VASCULAR ENCEFALICO AGUDO, NO ESPECIFICADO COMO HEMORRAGICO O  ISQUEMICO (Desc. Diag.:EPILEPSIA EN TRATAMIENTO / EVC HEMORRÁGICO SECUELAR / TRAQUEOBRONQUITIS POR Klebsiella pneumonie MDR EN TRATAMIENTO / HIPERTENSION ARTERIAL SISTEMICA EN TRATAMIENTO / PO MEDIATO DE CRANIECTOMIA DESCOMPRESIVA MAS CONFECCION DE BOLSA MARSUPIAL POR HEMATOMA INTRAPARENQUIMATOSO EN REGION FRONTOPARIETAL IZQUIERDO / ERC EN TERAPIA DE REEMPLAZO RENAL)</t>
  </si>
  <si>
    <t>I10 HIPERTENSION ESENCIAL (PRIMARIA) (Desc. Diag.:HIPERTENSION ARTRIAL SISTEMICA)</t>
  </si>
  <si>
    <t>I64 ACCIDENTE VASCULAR ENCEFALICO AGUDO, NO ESPECIFICADO COMO HEMORRAGICO O  ISQUEMICO (Desc. Diag.:EVC isquemico con secuela de Hemiplejia braquial y crural derecha y disartria)</t>
  </si>
  <si>
    <t>I10 HIPERTENSION ESENCIAL (PRIMARIA) (Desc. Diag.:INFECCION POR COVID 19)</t>
  </si>
  <si>
    <t>I64 ACCIDENTE VASCULAR ENCEFALICO AGUDO, NO ESPECIFICADO COMO HEMORRAGICO O  ISQUEMICO (Desc. Diag.:EVC isquemico)</t>
  </si>
  <si>
    <t>K42 HERNIA UMBILICAL (Desc. Diag.:PO DE PLASTIA UMBILICAL)</t>
  </si>
  <si>
    <t>H110 PTERIGION (Desc. Diag.:Post Operatorio Inmediato)</t>
  </si>
  <si>
    <t>K429 HERNIA UMBILICAL SIN OBSTRUCCION NI GANGRENA (Desc. Diag.:)</t>
  </si>
  <si>
    <t>I64 ACCIDENTE VASCULAR ENCEFALICO AGUDO, NO ESPECIFICADO COMO HEMORRAGICO O  ISQUEMICO (Desc. Diag.:INFARTO CEREBELOSO DERECHO )</t>
  </si>
  <si>
    <t>I21 INFARTO AGUDO DEL MIOCARDIO (Desc. Diag.:)</t>
  </si>
  <si>
    <t>I652 OCLUSION Y ESTENOSIS DE ARTERIA CAROTIDA (Desc. Diag.:)</t>
  </si>
  <si>
    <t>I21 INFARTO AGUDO DEL MIOCARDIO (Desc. Diag.:Infarto Agudo  de  Miocardio  en evolucion )</t>
  </si>
  <si>
    <t>I67 OTRAS ENFERMEDADES CEREBROVASCULARES (Desc. Diag.:ACV HEMORRAGICO)</t>
  </si>
  <si>
    <t>I21 INFARTO AGUDO DEL MIOCARDIO (Desc. Diag.:SINDROME CORONARIO AGUDO)</t>
  </si>
  <si>
    <t>I671 ANEURISMA CEREBRAL, SIN RUPTURA (Desc. Diag.:ANEURISMA CEREBRAL POST QUIRURGICO)</t>
  </si>
  <si>
    <t>J20 BRONQUITIS AGUDA (Desc. Diag.:SIMDROME TOXICO INFECCIOSO)</t>
  </si>
  <si>
    <t>I671 ANEURISMA CEREBRAL, SIN RUPTURA (Desc. Diag.:ANEURISMA CEREBRAL)</t>
  </si>
  <si>
    <t>J33 POLIPO NASAL (Desc. Diag.:POLIPO NASAL OPERADO)</t>
  </si>
  <si>
    <t>I671 ANEURISMA CEREBRAL, SIN RUPTURA (Desc. Diag.:ANEURISMO CEREBRAL)</t>
  </si>
  <si>
    <t>J339 POLIPO NASAL, NO ESPECIFICADO (Desc. Diag.:PÓLIPO PANSINUAL)</t>
  </si>
  <si>
    <t>I671 ANEURISMA CEREBRAL, SIN RUPTURA (Desc. Diag.:ANNEURISMA CEREBRAL ACOM POST IZQ OPERADO)</t>
  </si>
  <si>
    <t>J342 DESVIACION DEL TABIQUE NASAL (Desc. Diag.:DESVIACION DEL TABIQUE NASAL)</t>
  </si>
  <si>
    <t>I671 ANEURISMA CEREBRAL, SIN RUPTURA (Desc. Diag.:POST QUIRURGICO  DE ANEURISMO CEREBRAL)</t>
  </si>
  <si>
    <t>J342 DESVIACION DEL TABIQUE NASAL (Desc. Diag.:DESVIO DEL TABIQUE NASAL. SEPTOPLASTIA)</t>
  </si>
  <si>
    <t>I671 ANEURISMA CEREBRAL, SIN RUPTURA (Desc. Diag.:POST QUIRURGICO ANEURISMA CEREBRAL)</t>
  </si>
  <si>
    <t>J342 DESVIACION DEL TABIQUE NASAL (Desc. Diag.:POST OPERADO SEPTOPLASTIA)</t>
  </si>
  <si>
    <t>H160 ULCERA DE LA CORNEA (Desc. Diag.:MICOTICA)</t>
  </si>
  <si>
    <t>H46 NEURITIS OPTICA (Desc. Diag.:neuritis optica)</t>
  </si>
  <si>
    <t>I679 ENFERMEDAD CEREBROVASCULAR, NO ESPECIFICADA (Desc. Diag.:ENFERMEDAD CEREBROVASCULAR )</t>
  </si>
  <si>
    <t>J342 DESVIACION DEL TABIQUE NASAL (Desc. Diag.:septoplastia opreado)</t>
  </si>
  <si>
    <t>I679 ENFERMEDAD CEREBROVASCULAR, NO ESPECIFICADA (Desc. Diag.:enfermedad cerebrovascular isquemico )</t>
  </si>
  <si>
    <t>J350 AMIGDALITIS CRONICA (Desc. Diag.:HIPERTROFIA DE AMIGDALAS BILATERAL)</t>
  </si>
  <si>
    <t>I679 ENFERMEDAD CEREBROVASCULAR, NO ESPECIFICADA (Desc. Diag.:MONOPARECIA BRAQUIAL DERECHA 
ACCIDENTE CEREBRAL VASCULAR)</t>
  </si>
  <si>
    <t>J36 ABSCESO PERIAMIGDALINO (Desc. Diag.:)</t>
  </si>
  <si>
    <t>H160 ULCERA DE LA CORNEA (Desc. Diag.:PACIENTE INGRESA POR EMERGENCIA POR DOLOR, MOLESTIA OJO IZQUIERDO)</t>
  </si>
  <si>
    <t>J383 OTRAS ENFERMEDADES DE LAS CUERDAS VOCALES (Desc. Diag.:lesion en cuerda vocal en estudio )</t>
  </si>
  <si>
    <t>I69 SECUELAS DE ENFERMEDAD CEREBROVASCULAR (Desc. Diag.:HIDROCEFALEA )</t>
  </si>
  <si>
    <t>J45 ASMA (Desc. Diag.:ASMA EXACERVADO)</t>
  </si>
  <si>
    <t>I69 SECUELAS DE ENFERMEDAD CEREBROVASCULAR (Desc. Diag.:SECUELA DE ENFERMEDAD CEREBROVASCULAR )</t>
  </si>
  <si>
    <t>J450 ASMA PREDOMINANTEMENTE ALERGICA (Desc. Diag.:asma broqnuial)</t>
  </si>
  <si>
    <t>H160 ULCERA DE LA CORNEA (Desc. Diag.:Queratitis bilateral)</t>
  </si>
  <si>
    <t>J458 ASMA MIXTA (Desc. Diag.:EXACERBACION ASMATICA)</t>
  </si>
  <si>
    <t>I69 SECUELAS DE ENFERMEDAD CEREBROVASCULAR (Desc. Diag.:SECUELAS DE ENFERMEDAD CEREBROVASCULAR)</t>
  </si>
  <si>
    <t>J852 ABSCESO DEL PULMON SIN NEUMONIA (Desc. Diag.:ABSCESO PULMONAR)</t>
  </si>
  <si>
    <t>I690 SECUELAS DE HEMORRAGIA SUBARACNOIDEA (Desc. Diag.:SECUELAS DE ACV)</t>
  </si>
  <si>
    <t>J860 PIOTORAX CON FISTULA (Desc. Diag.:)</t>
  </si>
  <si>
    <t>H160 ULCERA DE LA CORNEA (Desc. Diag.:ULCERA CORNEAL EN RESOLUCION DE OJO IZQUIERDO)</t>
  </si>
  <si>
    <t>J869 PIOTORAX SIN FISTULA (Desc. Diag.:EMPIEMA CRONICO)</t>
  </si>
  <si>
    <t>H110 PTERIGION (Desc. Diag.:POST OPERATORIO PTERIGION )</t>
  </si>
  <si>
    <t>J90 DERRAME PLEURAL NO CLASIFICADO EN OTRA PARTE (Desc. Diag.:DERRAME PLEURAL TABIQUEAL)</t>
  </si>
  <si>
    <t>H161 OTRAS QUERATITIS SUPERFICIALES SIN CONJUNTIVITIS (Desc. Diag.:QUERATISTIS PUNTEADA SUPERFICIAL------(QPS) DE A/O MAS EN OD)</t>
  </si>
  <si>
    <t>J91 DERRAME PLEURAL EN AFECCIONES CLASIFICADAS EN OTRA PARTE (Desc. Diag.:NEUMONIA )</t>
  </si>
  <si>
    <t>I693 SECUELAS DE INFARTO CEREBRAL (Desc. Diag.:secuelas de infarto cerebral..)</t>
  </si>
  <si>
    <t>H620 OTITIS EXTERNA EN ENFERMEDADES BACTERIANAS CLASIFICADAS EN OTRA PARTE (Desc. Diag.:)</t>
  </si>
  <si>
    <t>I694 SECUELAS DE ENFERMEDAD CEREBROVASCULAR, NO ESPECIFICADA COMO HEMORRAGICA U OCLUSIVA (Desc. Diag.:)</t>
  </si>
  <si>
    <t>J969 INSUFICIENCIA RESPIRATORIA, NO ESPECIFICADA (Desc. Diag.:Neumonía atípica en resolución)</t>
  </si>
  <si>
    <t>I694 SECUELAS DE ENFERMEDAD CEREBROVASCULAR, NO ESPECIFICADA COMO HEMORRAGICA U OCLUSIVA (Desc. Diag.:POSTOPERATORIO MEDIATO DE CRANEOTOMÍA FRONTOTEMPOROPARIETOOCCIPITAL DERECHA + DURECTOMIA Y PLASTIA AMPLIATORIA POR CRÁNEO HIPERTENSIVO 
ACCIDENTE CEREBRO VASCULAR MALIGNO DE ARTERIA CEREBRAL MEDIA DERECHA CON CONVERSIÓN HEMORRÁGICA)</t>
  </si>
  <si>
    <t>H652 OTITIS MEDIA CRONICA SEROSA (Desc. Diag.:1.- Otitis medica crÃ³nica con tÃ­mpano perforado bilateral
2.- Timpanoplastia bilateral  )</t>
  </si>
  <si>
    <t>H163 QUERATITIS INTERSTICIAL Y PROFUNDA (Desc. Diag.:QUERATITS MICÓTICA EN REMICION. )</t>
  </si>
  <si>
    <t>K047 ABSCESO PERIAPICAL SIN FISTULA (Desc. Diag.:)</t>
  </si>
  <si>
    <t>I694 SECUELAS DE ENFERMEDAD CEREBROVASCULAR, NO ESPECIFICADA COMO HEMORRAGICA U OCLUSIVA (Desc. Diag.:Secuelas de ACV hemorragico.)</t>
  </si>
  <si>
    <t>K047 ABSCESO PERIAPICAL SIN FISTULA (Desc. Diag.:necrosis dental y pulpar  con fractura coronaria presenta quiste apical se le coloca drenaje)</t>
  </si>
  <si>
    <t>I702 ATEROSCLEROSIS DE LAS ARTERIAS DE LOS MIEMBROS (Desc. Diag.:)</t>
  </si>
  <si>
    <t>K047A ABSCESO DENTAL (Desc. Diag.:ABSCESO SUBMANDIBULAR DERECHO ODONTOGENO TRATADO POR DESFOCALIZACION DE PIEZA AFECTADA)</t>
  </si>
  <si>
    <t>I73 OTRAS ENFERMEDADES VASCULARES PERIFERICAS (Desc. Diag.:quiste rodilla derecha)</t>
  </si>
  <si>
    <t>K076B TRASTORNOS DE LA ARTICULACION TEMPOROMAXILAR BILATERALES (Desc. Diag.:TRASTORNOS DE LA ARTICULACION TEMPOROMAXILAR BILATERALES)</t>
  </si>
  <si>
    <t>I743 EMBOLIA Y TROMBOSIS DE ARTERIAS DE LOS MIEMBROS INFERIORES (Desc. Diag.:EMBOLIA Y TROMBOSIS DE ARTERIAS DE PIERNA DERECHA. )</t>
  </si>
  <si>
    <t>K098B QUISTE DERMOIDE (Desc. Diag.:QUISTE DERMOIDE DE OVARIO DERECHO, OVARIO POLIQUISTICO DERECHO)</t>
  </si>
  <si>
    <t>I770 FISTULA ARTERIOVENOSA, ADQUIRIDA (Desc. Diag.:DILATACIÓN ANEURISMÁTICA DE VENA GONADAL IZQUIERDA SECUNDARIO A FISTULA ARTERIOVENOSA TRATADA POR LIGADURA DE VENA GONADAL IZQUIERDA POR VIA LAPAROSCOPICA  + COLOCACIÓN DE CATETER DOBLE J TEMPORAL)</t>
  </si>
  <si>
    <t>K098B QUISTE DERMOIDE (Desc. Diag.:se realizo cirugia por quiste dermoide en ojo derecho )</t>
  </si>
  <si>
    <t>I770 FISTULA ARTERIOVENOSA, ADQUIRIDA (Desc. Diag.:FISTULA ARTERIOVENOSA CONGENITA RESUELTO POR EXERESIS )</t>
  </si>
  <si>
    <t>K116 MUCOCELE DE GLANDULA SALIVAL (Desc. Diag.:MUCOCELE  GRANDE DE LABIO INFERIOR, OPERADO.
POSTOPERATORIO: EXTIRPACION DE MUCOCELE DE LABIO INFERIOR,)</t>
  </si>
  <si>
    <t>I80 FLEBITIS Y TROMBOFLEBITIS (Desc. Diag.:TROMBOFLEBITIS PIERNA IZQUIERDA - LUMBOCIÁTICA)</t>
  </si>
  <si>
    <t>K140A ABSCESO (Desc. Diag.:ABSCESI EN ANTEBRAZO IZQUIERDO )</t>
  </si>
  <si>
    <t>I80 FLEBITIS Y TROMBOFLEBITIS (Desc. Diag.:TROMBOSIS VENOSA PROFUNDA )</t>
  </si>
  <si>
    <t>K140A ABSCESO (Desc. Diag.:absceso de mama derecha drenado)</t>
  </si>
  <si>
    <t>I802 FLEBITIS Y TROMBOFLEBITIS DE OTROS VASOS PROFUNDOS DE LOS MIEMBROS INFERIORES (Desc. Diag.:trombosis venosa profunda en pierna izquierda)</t>
  </si>
  <si>
    <t>K140A ABSCESO (Desc. Diag.:Absceso de tercio sup de pierna izq  .)</t>
  </si>
  <si>
    <t>I808 FLEBITIS Y TROMBOFLEBITIS DE OTROS SITIOS (Desc. Diag.:TROMBOSIS VENOSA PROFUNDA)</t>
  </si>
  <si>
    <t>K140A ABSCESO (Desc. Diag.:ABSCESO DRENADO EN GLUTEO DERECHO )</t>
  </si>
  <si>
    <t>H168 OTRAS QUERATITIS (Desc. Diag.:)</t>
  </si>
  <si>
    <t>K140A ABSCESO (Desc. Diag.:ABSCESO EN REGION GLUTEA )</t>
  </si>
  <si>
    <t>I82 OTRAS EMBOLIAS Y TROMBOSIS VENOSAS (Desc. Diag.:ENBOLIA Y TGROMBOSIS DE MIENBRO INFERIOR ZIQUIERDO )</t>
  </si>
  <si>
    <t>K140A ABSCESO (Desc. Diag.:ABSCESO GLUTEO DERECHO)</t>
  </si>
  <si>
    <t>I82 OTRAS EMBOLIAS Y TROMBOSIS VENOSAS (Desc. Diag.:TROMBOSIS FENOSA )</t>
  </si>
  <si>
    <t>K140A ABSCESO (Desc. Diag.:con presencia de proceso infeccioso en sector antero superior)</t>
  </si>
  <si>
    <t>I82 OTRAS EMBOLIAS Y TROMBOSIS VENOSAS (Desc. Diag.:TROMBOSIS VENOSA MESENTERIO)</t>
  </si>
  <si>
    <t>K21 ENFERMEDAD DEL REFLUJO GASTROESOFAGICO (Desc. Diag.:EMFERMEDAD DE REFLUJO GASTROESOFAGICO)</t>
  </si>
  <si>
    <t>H168 OTRAS QUERATITIS (Desc. Diag.:OI: QUERATITIS HERPETICA----EN RESOLUCION)</t>
  </si>
  <si>
    <t>K25 ULCERA GASTRICA (Desc. Diag.:ULCERA GASTRICA)</t>
  </si>
  <si>
    <t>I82 OTRAS EMBOLIAS Y TROMBOSIS VENOSAS (Desc. Diag.:TROMBOSIS VENOSA PROFUNDA DE PIERNA)</t>
  </si>
  <si>
    <t>K26 ULCERA DUODENAL (Desc. Diag.:)</t>
  </si>
  <si>
    <t>H168 OTRAS QUERATITIS (Desc. Diag.:QUERATITIS HERPETICA DE OJO IZQUIERDO---------------------------)</t>
  </si>
  <si>
    <t>K260 ULCERA DUODENAL, AGUDA CON HEMORRAGIA (Desc. Diag.:ULCERA DUODENAL)</t>
  </si>
  <si>
    <t>I82 OTRAS EMBOLIAS Y TROMBOSIS VENOSAS (Desc. Diag.:TROMBOSIS VENOSA SUPERFICIAL E HIPERPLASIA ENDOMETRIAL)</t>
  </si>
  <si>
    <t>K297 GASTRITIS, NO ESPECIFICADA (Desc. Diag.:GASTROPATIA AGUDA )</t>
  </si>
  <si>
    <t>I82 OTRAS EMBOLIAS Y TROMBOSIS VENOSAS (Desc. Diag.:TVPen tratamiento)</t>
  </si>
  <si>
    <t>K35 APENDICITIS AGUDA (Desc. Diag.:APENCITIS AGUDA RESUELTA POR APENDICECTOMIA ABIERTA )</t>
  </si>
  <si>
    <t>H168 OTRAS QUERATITIS (Desc. Diag.:QUERATITIS HERPETICA EN OI)</t>
  </si>
  <si>
    <t>K35 APENDICITIS AGUDA (Desc. Diag.:APENDICITIS AGUDA COMPLICADA TRATADA POR APENDICECTOMIA ABIERTA)</t>
  </si>
  <si>
    <t>I828 EMBOLIA Y TROMBOSIS DE OTRAS VENAS ESPECIFICADAS (Desc. Diag.:TROMBOFLEBITIS EN MIEMBRO INFERIOR IZQUIERDO)</t>
  </si>
  <si>
    <t>K35 APENDICITIS AGUDA (Desc. Diag.:APENDICITIS AGUDA FIBRINOPURULENTA TRATADA POR APENDICECTOMIA ABIERTA TIPICA)</t>
  </si>
  <si>
    <t>I828 EMBOLIA Y TROMBOSIS DE OTRAS VENAS ESPECIFICADAS (Desc. Diag.:TROMBOSIS DE VENOSA DE MIENBRO INFEIOR IZQUIERDA)</t>
  </si>
  <si>
    <t>K35 APENDICITIS AGUDA (Desc. Diag.:APENDICITIS AGUDA RESUELTA POR APENDICECTOMIA LAPAROSCOPICA )</t>
  </si>
  <si>
    <t>I828 EMBOLIA Y TROMBOSIS DE OTRAS VENAS ESPECIFICADAS (Desc. Diag.:TROMBOSIS VENOSA PROFUNDA)</t>
  </si>
  <si>
    <t>K35 APENDICITIS AGUDA (Desc. Diag.:APENDICITIS AGUDA RESUELTA POR APENDICECTOMIA)</t>
  </si>
  <si>
    <t>I828 EMBOLIA Y TROMBOSIS DE OTRAS VENAS ESPECIFICADAS (Desc. Diag.:TVP )</t>
  </si>
  <si>
    <t>K35 APENDICITIS AGUDA (Desc. Diag.:APENDICITIS AGUDA RESUELTA QUIRÃRGICAMENTE )</t>
  </si>
  <si>
    <t>H168 OTRAS QUERATITIS (Desc. Diag.:QUERATITIS MICÓTICA. OI. )</t>
  </si>
  <si>
    <t>K35 APENDICITIS AGUDA (Desc. Diag.:APENDICITIS AGUDA TRATADA POR APENDICECTOMIA LAPAROSCÓPICA )</t>
  </si>
  <si>
    <t>I829 EMBOLIA Y TROMBOSIS DE VENA NO ESPECIFICADA (Desc. Diag.:T.V Profunda en tx)</t>
  </si>
  <si>
    <t>H813 OTROS VERTIGOS PERIFERICOS (Desc. Diag.:HIPERTENSION ARTERIAL ESENCIAL PRIMARIA. )</t>
  </si>
  <si>
    <t>I829 EMBOLIA Y TROMBOSIS DE VENA NO ESPECIFICADA (Desc. Diag.:TROMBOSIS DE VENA SAFENA MAGNA )</t>
  </si>
  <si>
    <t>H814 VERTIGO DE ORIGEN CENTRAL (Desc. Diag.:)</t>
  </si>
  <si>
    <t>I829 EMBOLIA Y TROMBOSIS DE VENA NO ESPECIFICADA (Desc. Diag.:TROMBOSIS VENOSA DE MIENBROS INFEIOR IZQUIERDO)</t>
  </si>
  <si>
    <t>K35 APENDICITIS AGUDA (Desc. Diag.:INFECCION DE SITIO QUIRURGICO, PO APENDICECTOMIA ABIERTA)</t>
  </si>
  <si>
    <t>I829 EMBOLIA Y TROMBOSIS DE VENA NO ESPECIFICADA (Desc. Diag.:TROMBOSIS VENOSA DE MIENRO INFEIROR IZQUIERDA )</t>
  </si>
  <si>
    <t>K35 APENDICITIS AGUDA (Desc. Diag.:peritonitis difusa)</t>
  </si>
  <si>
    <t>H168 OTRAS QUERATITIS (Desc. Diag.:queratitis quÃ­mica bilateral )</t>
  </si>
  <si>
    <t>K35 APENDICITIS AGUDA (Desc. Diag.:PO APENDICECTOMIA LAPAROSCOPICA)</t>
  </si>
  <si>
    <t>I83 VENAS VARICOSAS DE LOS MIEMBROS INFERIORES (Desc. Diag.:POS OPERADO SAFENECTOMIA)</t>
  </si>
  <si>
    <t>K35 APENDICITIS AGUDA (Desc. Diag.:PO APENICECTOMIA ABIERTA)</t>
  </si>
  <si>
    <t>I83 VENAS VARICOSAS DE LOS MIEMBROS INFERIORES (Desc. Diag.:POS OPERATORIO SAFENECTOMIA)</t>
  </si>
  <si>
    <t>K35 APENDICITIS AGUDA (Desc. Diag.:POSTOPERADA DE APENDICITIS AGUDA, ENDOMETRIOSIS )</t>
  </si>
  <si>
    <t>I83 VENAS VARICOSAS DE LOS MIEMBROS INFERIORES (Desc. Diag.:POST OPERADO DE SAFENECTOMIA)</t>
  </si>
  <si>
    <t>K350 APENDICITIS AGUDA CON PERITONITIS GENERALIZADA (Desc. Diag.:PO APENDICECTOMIA LAPAROSCOPICA)</t>
  </si>
  <si>
    <t>I83 VENAS VARICOSAS DE LOS MIEMBROS INFERIORES (Desc. Diag.:SAFENECTOMIA DERECHA)</t>
  </si>
  <si>
    <t>K351 APENDICITIS AGUDA CON ABSCESO PERITONEAL (Desc. Diag.:Absceso retroperitoneal)</t>
  </si>
  <si>
    <t>I83 VENAS VARICOSAS DE LOS MIEMBROS INFERIORES (Desc. Diag.:SAFENECTOMIA)</t>
  </si>
  <si>
    <t>K351 APENDICITIS AGUDA CON ABSCESO PERITONEAL (Desc. Diag.:PO APENDICECTOMIA LAPAROSCOPICA)</t>
  </si>
  <si>
    <t>I83 VENAS VARICOSAS DE LOS MIEMBROS INFERIORES (Desc. Diag.:trauma vascular)</t>
  </si>
  <si>
    <t>K351 APENDICITIS AGUDA CON ABSCESO PERITONEAL (Desc. Diag.:POST OPERADO APENDICITIS AGUDA)</t>
  </si>
  <si>
    <t>H171 OTRAS OPACIDADES CENTRALES DE LA CORNEA (Desc. Diag.:PO Queratoplastia Comnplicada OI)</t>
  </si>
  <si>
    <t>K352 APENDICITIS AGUDA CON PERITONITIS GENERALIZADA (Desc. Diag.:Apendicitis aguda con eritonitis generalizada)</t>
  </si>
  <si>
    <t>H178 OTRAS OPACIDADES O CICATRICES DE LA CORNEA (Desc. Diag.:Post Operado Queratoplastia )</t>
  </si>
  <si>
    <t>K352 APENDICITIS AGUDA CON PERITONITIS GENERALIZADA (Desc. Diag.:PERITONITIS GENERALIZADA SECUNDARIO A APENDICITIS AGUDA PERFORADA NECROSADA)</t>
  </si>
  <si>
    <t>H18 OTROS TRASTORNOS DE LA CORNEA (Desc. Diag.:PO mediato Keratoplastia + Endoftalmitis OI)</t>
  </si>
  <si>
    <t>K353 APENDICITIS AGUDA CON PERITONITIS LOCALIZADA (Desc. Diag.:APENDICITIS GANGRENADA )</t>
  </si>
  <si>
    <t>H18 OTROS TRASTORNOS DE LA CORNEA (Desc. Diag.:PO Queratoplastia)</t>
  </si>
  <si>
    <t>K353 APENDICITIS AGUDA CON PERITONITIS LOCALIZADA (Desc. Diag.:PERITONITIS POR APENDICITIS AGUDA)</t>
  </si>
  <si>
    <t>I84 HEMORROIDES (Desc. Diag.:HEMORROIDE EXTERNO RADIO 6 Y HEMORROIDE MIXTA RADIO 12 TRATADA POR HEMORROIDECTOMIA TIPO FERGUSON)</t>
  </si>
  <si>
    <t>I089 ENFERMEDAD DE MULTIPLES VALVULAS, NO ESPECIFICADA (Desc. Diag.:)</t>
  </si>
  <si>
    <t>H183 CAMBIOS EN LAS MEMBRANAS DE LA CORNEA (Desc. Diag.:Micosis/ PO Queratoplastia OI)</t>
  </si>
  <si>
    <t>H110 PTERIGION (Desc. Diag.:se realizo cirugia de pterigion con injerto conjuntival  en ojo derecho)</t>
  </si>
  <si>
    <t>I84 HEMORROIDES (Desc. Diag.:HEMORROIDES EXTERNA Y INTERNAS)</t>
  </si>
  <si>
    <t>K40 HERNIA INGUINAL (Desc. Diag.:HERNIA INGUINAL  DIRECTA DERECHA )</t>
  </si>
  <si>
    <t>I84 HEMORROIDES (Desc. Diag.:HEMORROIDES MIXTA)</t>
  </si>
  <si>
    <t>K40 HERNIA INGUINAL (Desc. Diag.:HERNIA INGUINAL DIRECTA DERECHA/ HERNIOPLASTIA)</t>
  </si>
  <si>
    <t>H198 OTROS TRASTORNOS DE LA ESCLEROTICA Y DE LA CORNEA EN ENFERMEDADES CLASIFICADAS EN OTRA PARTE (Desc. Diag.:Queratoplastia fallida)</t>
  </si>
  <si>
    <t>K40 HERNIA INGUINAL (Desc. Diag.:HERNIA INGUINAL IZQUIERDA RESUELTA POR HERNIOPLASTIA INGUINAL)</t>
  </si>
  <si>
    <t>I84 HEMORROIDES (Desc. Diag.:Post quirurgico hemorroidectomia Baja Medica Indicada por Medico Cirujano Dr. Humberto Bracamonte)</t>
  </si>
  <si>
    <t>K40 HERNIA INGUINAL (Desc. Diag.:Post hernioplastia inguinal  .)</t>
  </si>
  <si>
    <t>I840 HEMORROIDES INTERNAS TROMBOSADAS (Desc. Diag.:PO FISURA ANAL R12, HEMORROIDES TROMBOSADAS R3,)</t>
  </si>
  <si>
    <t>K402 HERNIA INGUINAL BILATERAL, SIN OBSTRUCCION NI GANGRENA (Desc. Diag.:CONTROL POST OPERATORIO )</t>
  </si>
  <si>
    <t>I841 HEMORROIDES INTERNAS CON OTRAS COMPLICACIONES (Desc. Diag.:[POST OPERADO DE HEMORROIDES INTERNAS CON OTRAS COMPLICACIONES HEMORROIDES INTERNAS DE SEGUNDO GRADO R9, R12, R6, CRIPTAS CRONICAS R12, R9, R5 R3)</t>
  </si>
  <si>
    <t>K403 HERNIA INGUINAL UNILATERAL O NO ESPECIFICADA, CON OBSTRUCCION, SIN GANGRENA (Desc. Diag.:HERNIA INGUINAL ATASCADA DIRECTA RESUELTA POR HERNIOPLASTIA)</t>
  </si>
  <si>
    <t>I841 HEMORROIDES INTERNAS CON OTRAS COMPLICACIONES (Desc. Diag.:HEMORROIDES DE SEGUNDO GRADO SANGRANTE EN ESTUDIO PRE OPERATORIO)</t>
  </si>
  <si>
    <t>K409 HERNIA INGUINAL UNILATERAL O NO ESPECIFICADA, SIN OBSTRUCCION NI GANGRENA (Desc. Diag.:CELULITIS DE PIE DERECHO.)</t>
  </si>
  <si>
    <t>I841 HEMORROIDES INTERNAS CON OTRAS COMPLICACIONES (Desc. Diag.:HEMORROIDES INTERNAS CON OTRAS COMPLICACIONES [POST OPERADO DE HEMORROIDES MIXTAS DE TERCER Y CUARTO GRADO COMPLICADAS])</t>
  </si>
  <si>
    <t>K409 HERNIA INGUINAL UNILATERAL O NO ESPECIFICADA, SIN OBSTRUCCION NI GANGRENA (Desc. Diag.:Hernia inguinal incarcerada)</t>
  </si>
  <si>
    <t>I841 HEMORROIDES INTERNAS CON OTRAS COMPLICACIONES (Desc. Diag.:PO HEMORROIDES MIXTA, POLIPO ANAL )</t>
  </si>
  <si>
    <t>K409 HERNIA INGUINAL UNILATERAL O NO ESPECIFICADA, SIN OBSTRUCCION NI GANGRENA (Desc. Diag.:HERNIA INGUINAL UNILATERAL )</t>
  </si>
  <si>
    <t>I841 HEMORROIDES INTERNAS CON OTRAS COMPLICACIONES (Desc. Diag.:PO HEMORROIDES MIXTAS R6-R12)</t>
  </si>
  <si>
    <t>K409 HERNIA INGUINAL UNILATERAL O NO ESPECIFICADA, SIN OBSTRUCCION NI GANGRENA (Desc. Diag.:RESUELTA POR CIRUGÃA LAPAROSCOPICA)</t>
  </si>
  <si>
    <t>I841 HEMORROIDES INTERNAS CON OTRAS COMPLICACIONES (Desc. Diag.:PO HEMORROIDES MIXTAS VS POLIPO RECTAL R3, FISURA ANAL CRONICA R6, HEMORROIDES EXTERNAS R9)</t>
  </si>
  <si>
    <t>I10 HIPERTENSION ESENCIAL (PRIMARIA) (Desc. Diag.:SINDROME VERTIGINOSO
CRISIS HIPERTENSIVA)</t>
  </si>
  <si>
    <t>I841 HEMORROIDES INTERNAS CON OTRAS COMPLICACIONES (Desc. Diag.:POST OPERADA DE HEMORROIDES EXTERNAS , HEMORROIDES INTERNAS DE SEGUNDO GRADO )</t>
  </si>
  <si>
    <t>H110 PTERIGION (Desc. Diag.:se realizo cirugia de pterigion en oi con injerto conjuntival )</t>
  </si>
  <si>
    <t>I841 HEMORROIDES INTERNAS CON OTRAS COMPLICACIONES (Desc. Diag.:POST OPERADA DE HEMORROIDES MIXTAS : HEMORROIDES EXTERNAS E INTERNAS CON OTRAS COMPLICACIONES, COXIGODINEA )</t>
  </si>
  <si>
    <t>K42 HERNIA UMBILICAL (Desc. Diag.:Post herniorrafia  umbilical complicada  .)</t>
  </si>
  <si>
    <t>I841 HEMORROIDES INTERNAS CON OTRAS COMPLICACIONES (Desc. Diag.:POST OPERADA DE HEMORROIDES MIXTAS COMPLICADAS. EXTERNAS E INTERNAS GRANDES , PROLAPSO RECTAL INCOMPLETO)</t>
  </si>
  <si>
    <t>K420 HERNIA UMBILICAL CON OBSTRUCCION, SIN GANGRENA (Desc. Diag.:PO HERNIA UMBILICAL ATASCADA)</t>
  </si>
  <si>
    <t>I841 HEMORROIDES INTERNAS CON OTRAS COMPLICACIONES (Desc. Diag.:POST OPERADA DE HEMORROIDES MIXTAS RADIO 6 Y RADIO 112
)</t>
  </si>
  <si>
    <t>I11 ENFERMEDAD CARDIACA HIPERTENSIVA (Desc. Diag.:NEURALGIA TRIGEMINAL - LABERINTITIS CRONICA)</t>
  </si>
  <si>
    <t>I841 HEMORROIDES INTERNAS CON OTRAS COMPLICACIONES (Desc. Diag.:POST OPERADA DE PROLAPSO HEMORROIDAL INCOMPLETO, HEMORROIDES MIXTAS RADIO 6 Y RADIO 12)</t>
  </si>
  <si>
    <t>I200 ANGINA INESTABLE (Desc. Diag.:angina inestable)</t>
  </si>
  <si>
    <t>I841 HEMORROIDES INTERNAS CON OTRAS COMPLICACIONES (Desc. Diag.:POST OPERADO DE FISURA ANAL TRATADA POR FISURECTOMIA; CRIPTA ANAL EN R1-R3-R9 TRATADO POR  CRIPTOTOMIA  , HEMORROIDES INTERNAS TRATADO POR HEMORROIDECTOMIA ; POLIPO RECTAL TRATADO POR POLIPECTOMIA)</t>
  </si>
  <si>
    <t>K43 HERNIA VENTRAL (Desc. Diag.:CONTROL Y CURACION)</t>
  </si>
  <si>
    <t>I841 HEMORROIDES INTERNAS CON OTRAS COMPLICACIONES (Desc. Diag.:post operado de hemorroides externas complicadas r9, criptitis anal cronica r3 y r12])</t>
  </si>
  <si>
    <t>K43 HERNIA VENTRAL (Desc. Diag.:HERNIA VENTRAL )</t>
  </si>
  <si>
    <t>H110 PTERIGION (Desc. Diag.:PTERIGION EN OJO IZQUIERDO RESUELTO POR EXERESIS )</t>
  </si>
  <si>
    <t>K43 HERNIA VENTRAL (Desc. Diag.:Post eventroplastía umbilical  .)</t>
  </si>
  <si>
    <t>I841 HEMORROIDES INTERNAS CON OTRAS COMPLICACIONES (Desc. Diag.:POST OPERADO DE HEMORROIDES MIXTAS DE TERECER GRADO COMPLICADAS )</t>
  </si>
  <si>
    <t>K440 HERNIA DIAFRAGMATICA CON OBSTRUCCION, SIN GANGRENA (Desc. Diag.:POST OPERADO DE HERNIA DIAFRAGMATICA DERECHA COMPLICADA CON OBSTRUCCION INTESTINAL)</t>
  </si>
  <si>
    <t>I841 HEMORROIDES INTERNAS CON OTRAS COMPLICACIONES (Desc. Diag.:POST OPERADO DE HEMORROIDES MIXTAS EN RADIO 9 Y RADIO 3, HEMORROIDECTOMIA RADIO 2 EXTERNA MAS FISTULECTOMIA )</t>
  </si>
  <si>
    <t>K46 HERNIA NO ESPECIFICADA DE LA CAVIDAD ABDOMINAL (Desc. Diag.:HERNIA EPIGASTRICA)</t>
  </si>
  <si>
    <t>I841 HEMORROIDES INTERNAS CON OTRAS COMPLICACIONES (Desc. Diag.:POST OPERADO DE HEMORROIDES MIXTAS MAS FISTULA CIEGA RADIO 12)</t>
  </si>
  <si>
    <t>K52 OTRAS COLITIS Y GASTROENTERITIS NO INFECCIOSAS (Desc. Diag.:ADENITIS SEGUNDARIA A COLITIS)</t>
  </si>
  <si>
    <t>I841 HEMORROIDES INTERNAS CON OTRAS COMPLICACIONES (Desc. Diag.:POST OPERADO DE HEMORROIDES MIXTAS)</t>
  </si>
  <si>
    <t>J209 BRONQUITIS AGUDA, NO ESPECIFICADA (Desc. Diag.:)</t>
  </si>
  <si>
    <t>I841 HEMORROIDES INTERNAS CON OTRAS COMPLICACIONES (Desc. Diag.:POST OPERADO HEMORROIDES GRANDES MIXTAS R3, R9, R12)</t>
  </si>
  <si>
    <t>J33 POLIPO NASAL (Desc. Diag.:POLIPECTOMIA NASAL BILATERAL)</t>
  </si>
  <si>
    <t>I841 HEMORROIDES INTERNAS CON OTRAS COMPLICACIONES (Desc. Diag.:POST OPERADO HEMORROIDES MIXTAS)</t>
  </si>
  <si>
    <t>J33 POLIPO NASAL (Desc. Diag.:Poliposis Nasal operado)</t>
  </si>
  <si>
    <t>I841 HEMORROIDES INTERNAS CON OTRAS COMPLICACIONES (Desc. Diag.:POST OPERATORIO DE HEMORROIDES MIXTAS EXTERNAS E INTERNAS  , PROLAPSO RECTAL INCOMPLETO)</t>
  </si>
  <si>
    <t>J330 POLIPO DE LA CAVIDAD NASAL (Desc. Diag.:POST POLIPECTOMIA NASAL BILATERAL)</t>
  </si>
  <si>
    <t>I841 HEMORROIDES INTERNAS CON OTRAS COMPLICACIONES (Desc. Diag.:POST OPERATORIO HEMORROIDES DE SEGUNDO Y TERCER GRADO MIXTAS,)</t>
  </si>
  <si>
    <t>J342 DESVIACION DEL TABIQUE NASAL (Desc. Diag.:DESVIACION  DEL TABIQUE NASAL RESUELTO POR SEPTOPLASTIA)</t>
  </si>
  <si>
    <t>I841 HEMORROIDES INTERNAS CON OTRAS COMPLICACIONES (Desc. Diag.:POST OPERATORIO HEMORROIDES MIXTAS GRANDES  DE TERCER GRADO , FISURA ANAL GRANDE ANTERIOR CRONICA, ASMA, SINDROME ANTIFOSFOPILIDICO)</t>
  </si>
  <si>
    <t>J342 DESVIACION DEL TABIQUE NASAL (Desc. Diag.:DESVIACION DEL TABIQUE NASAL RESUELTO POR SEPTOPLASTIA)</t>
  </si>
  <si>
    <t>I841 HEMORROIDES INTERNAS CON OTRAS COMPLICACIONES (Desc. Diag.:POST OPERTADO HEMORROIDES GRANDES MIXTAS R3, R9, R12)</t>
  </si>
  <si>
    <t>J342 DESVIACION DEL TABIQUE NASAL (Desc. Diag.:DESVIACION DEL TABIQUE SEPTAL)</t>
  </si>
  <si>
    <t>I841 HEMORROIDES INTERNAS CON OTRAS COMPLICACIONES (Desc. Diag.:POSTOPERADA HEMORROIDES MIXTAS R11 - R12)</t>
  </si>
  <si>
    <t>J342 DESVIACION DEL TABIQUE NASAL (Desc. Diag.:DESVIO DEL TABIQUE NASAL RESUELTA POR SETOPLASTIA)</t>
  </si>
  <si>
    <t>H25 CATARATA SENIL (Desc. Diag.:OPERADO DE CATARATA  EN OJO DERECHO (OJO UNICO))</t>
  </si>
  <si>
    <t>J342 DESVIACION DEL TABIQUE NASAL (Desc. Diag.:NARIZ SECUNDARIA )</t>
  </si>
  <si>
    <t>I842 HEMORROIDES INTERNAS SIN COMPLICACION (Desc. Diag.:HEMORROIDES MIXTAS)</t>
  </si>
  <si>
    <t>H431 HEMORRAGIA DEL VITREO (Desc. Diag.:)</t>
  </si>
  <si>
    <t>I842 HEMORROIDES INTERNAS SIN COMPLICACION (Desc. Diag.:OPERADA HEMORROIDECTOMIA EXTERNA BAJO ANTESIA LOCAL  EN CONSULTORIO EXTERNO POR  HEMORROIDES EXTERNA  RADIO 12.)</t>
  </si>
  <si>
    <t>H440 ENDOFTALMITIS PURULENTA (Desc. Diag.:)</t>
  </si>
  <si>
    <t>H25 CATARATA SENIL (Desc. Diag.:OPERADO DE CATARATA DE OJO DERECHO)</t>
  </si>
  <si>
    <t>J342 DESVIACION DEL TABIQUE NASAL (Desc. Diag.:SEPTOESCOLIOSIS OBSTRUCTIVA RESUELTA POR RINOSEPTOPLASTIA CERRADA)</t>
  </si>
  <si>
    <t>I843 HEMORROIDES EXTERNAS TROMBOSADAS (Desc. Diag.:HEMORROIDES EXTERNA RESUELTA QUIRURGICAMENTE)</t>
  </si>
  <si>
    <t>J342 DESVIACION DEL TABIQUE NASAL (Desc. Diag.:SEPTOESCOLIOSIS)</t>
  </si>
  <si>
    <t>I843 HEMORROIDES EXTERNAS TROMBOSADAS (Desc. Diag.:HEMORROIDES EXTERNA SANGRANTE)</t>
  </si>
  <si>
    <t>H500 ESTRABISMO CONCOMITANTE CONVERGENTE (Desc. Diag.:)</t>
  </si>
  <si>
    <t>I843 HEMORROIDES EXTERNAS TROMBOSADAS (Desc. Diag.:HEMORROIDES EXTERNAS TROMBIOSADA SOMETIDFA A HEMORROIDECTOMIA EXTERNAS COMPLICADA BAJO ANESTESIA LOCAL EN RADIO 3, ERITROPCITOSDIS SECUNDARIA, CONSTIPACION CRONICA)</t>
  </si>
  <si>
    <t>J342 DESVIACION DEL TABIQUE NASAL (Desc. Diag.:SINEQUIA NASAL)</t>
  </si>
  <si>
    <t>I843 HEMORROIDES EXTERNAS TROMBOSADAS (Desc. Diag.:HEMORROIDES EXTERNAS TROMBOSADAS- COMPLICADA CON ABSCESO PERIANAL)</t>
  </si>
  <si>
    <t>J350 AMIGDALITIS CRONICA (Desc. Diag.:ENFERMEDAD COMUN BAJA POR OTORRINOLARINGOLOGIA DR. CEJAS POR EL DIAGNOSTICO CIRUGIA POST OPERADO AMIGDALECTOMIA )</t>
  </si>
  <si>
    <t>H251 CATARATA SENIL NUCLEAR (Desc. Diag.:POSOPERATORIO DE 24 HORAS DECIRUGIA DE CATARATA DE  OJO DERECHO CON BUENA EVOLUCION)</t>
  </si>
  <si>
    <t>J350 AMIGDALITIS CRONICA (Desc. Diag.:POSTOPERADO AMIGDALECTOMIA )</t>
  </si>
  <si>
    <t>H251 CATARATA SENIL NUCLEAR (Desc. Diag.:POSOPERATORIO DE CATARATA DE 8 DIAS CON BUENA EVOLUCION DE OJO DERECHO-----------------)</t>
  </si>
  <si>
    <t>J351 HIPERTROFIA DE LAS AMIGDALAS (Desc. Diag.:)</t>
  </si>
  <si>
    <t>I843 HEMORROIDES EXTERNAS TROMBOSADAS (Desc. Diag.:THES)</t>
  </si>
  <si>
    <t>J36 ABSCESO PERIAMIGDALINO (Desc. Diag.:FLEMON PERIAMIGADALINO)</t>
  </si>
  <si>
    <t>I843 HEMORROIDES EXTERNAS TROMBOSADAS (Desc. Diag.:TROMBOSIS HEMORROIDAL EN RADIO 9 SOMETIDA A  TROMBECTOMIA EN RADIO 9 RESUELTA EN EMERGENCIAS)</t>
  </si>
  <si>
    <t>J381 POLIPO DE LAS CUERDAS VOCALES Y DE LA LARINGE (Desc. Diag.:POLIPO EN CUERDA VOCAL)</t>
  </si>
  <si>
    <t>I844 HEMORROIDES EXTERNAS CON OTRAS COMPLICACIONES (Desc. Diag.: POST OPERATORIO HEMORROIDES MIXTAS GRANDES DE TERCER GRADO , PROLAPSO RECTAL INCOMPLETOFISURA ANAL GRANDE ANTERIOR CRONICA, ASMA, SINDROME ANTIFOSFOPILIDICO)</t>
  </si>
  <si>
    <t>J410 BRONQUITIS CRONICA SIMPLE (Desc. Diag.:BRONQUITIS CRONICA SIMPLE)</t>
  </si>
  <si>
    <t>I844 HEMORROIDES EXTERNAS CON OTRAS COMPLICACIONES (Desc. Diag.:[POST HEMORROIDES EXTERNAS CON OTRAS COMPLICACIONES. GRANDES. CONSTIPACION EN TRATAMIENTO)</t>
  </si>
  <si>
    <t>H521 MIOPIA (Desc. Diag.:)</t>
  </si>
  <si>
    <t>I844 HEMORROIDES EXTERNAS CON OTRAS COMPLICACIONES (Desc. Diag.:1.- hemorroides con signos inflamatorios )</t>
  </si>
  <si>
    <t>H110 PTERIGION (Desc. Diag.:OPERADO DE PTERIGION  OJO DERECHO)</t>
  </si>
  <si>
    <t>I844 HEMORROIDES EXTERNAS CON OTRAS COMPLICACIONES (Desc. Diag.:FLUXION HEMORROIDAL RADIO 9 REDUCCION EN CONSULTORIO EXTERNO DE URGENCIA,; DIABETES MELLITUS NO INSULINO DEPENDIENTE DESCOMPENSADA A DESCARTAR)</t>
  </si>
  <si>
    <t>J450 ASMA PREDOMINANTEMENTE ALERGICA (Desc. Diag.:ASMA BRONQUIAL)</t>
  </si>
  <si>
    <t>I844 HEMORROIDES EXTERNAS CON OTRAS COMPLICACIONES (Desc. Diag.:Hemorroide externa  y Fisura anal en R6 tratada  por Hemorroidectomía y Fisurectomía , Cripta anal en R12 tratada por Criptotomía )</t>
  </si>
  <si>
    <t>H532 DIPLOPIA (Desc. Diag.:Diplopia en tratamiento)</t>
  </si>
  <si>
    <t>I844 HEMORROIDES EXTERNAS CON OTRAS COMPLICACIONES (Desc. Diag.:HEMORROIDECTOMIA  EXTERNA RADIO 6 BAJO ANESTEISA LOCAL EN CONSULTORIO EXTERNO)</t>
  </si>
  <si>
    <t>J458 ASMA MIXTA (Desc. Diag.:Asma Mixta)</t>
  </si>
  <si>
    <t>I844 HEMORROIDES EXTERNAS CON OTRAS COMPLICACIONES (Desc. Diag.:HEMORROIDECTOMIA EXTERNA RADIO 6 BAJO ANESTESIA LOCAL EN CONSULTORIO EXTERNO. CONSTIPACION EN TRATAMIENTO, CHAGAS )</t>
  </si>
  <si>
    <t>J458 ASMA MIXTA (Desc. Diag.:EXACERBACIÒN ASMÀTICA)</t>
  </si>
  <si>
    <t>I844 HEMORROIDES EXTERNAS CON OTRAS COMPLICACIONES (Desc. Diag.:hemorroidectomia milligan y morgan)</t>
  </si>
  <si>
    <t>J849 ENFERMEDAD PULMONAR INTERSTICIAL, NO ESPECIFICADA (Desc. Diag.:fibrosis pulmonar complicada con infecciona)</t>
  </si>
  <si>
    <t>H110 PTERIGION (Desc. Diag.:OPERADO DE PTERIGION  EN AMBOS OJOS)</t>
  </si>
  <si>
    <t>J853 ABSCESO DEL MEDIASTINO (Desc. Diag.:SEPSIS A FOCO MEDIASTINAL EN TRATAMIENTO PO DE TORACOSCOPIA Y VENTANA PERICARDICA)</t>
  </si>
  <si>
    <t>I844 HEMORROIDES EXTERNAS CON OTRAS COMPLICACIONES (Desc. Diag.:HEMORROIDES EXTERNAS COMPLICADAS R9, CRIPTITIS ANAL CRONICA R3 Y R12)</t>
  </si>
  <si>
    <t>J853 ABSCESO DEL MEDIASTINO (Desc. Diag.:SEPSIS A FOCO ODONTOGÉNA, MEDIASTINAL Y PERICÁRDICO EN TRATAMIENTO,  PO MEDIATO DE TORACOSCOPIA MÁS LAVADO Y DRENAJE DE FASCITIS MEDIASTINAL DESCENDENTE SECUNDARIO A ANGINA DE LUDWIG (22.02.24))</t>
  </si>
  <si>
    <t>I844 HEMORROIDES EXTERNAS CON OTRAS COMPLICACIONES (Desc. Diag.:HEMORROIDES EXTERNAS CON OTRAS COMPLICACIONES SOMETIDA A HEMORROIDECTOMIA  EXTERNA GRANDE EN R6 BAJO ANESTESIA LOCAL TIPO FERGUSON R6)</t>
  </si>
  <si>
    <t>J860 PIOTORAX CON FISTULA (Desc. Diag.:FISTULA BRONCOPLEUROCUTANEA COMPLEJA)</t>
  </si>
  <si>
    <t>I844 HEMORROIDES EXTERNAS CON OTRAS COMPLICACIONES (Desc. Diag.:POST HEMORROIDES EXTERNAS CON OTRAS COMPLICACIONES. GRANDES. CONSTIPACION EN TRATAMIENTO)</t>
  </si>
  <si>
    <t>J860 PIOTORAX CON FISTULA (Desc. Diag.:FISTULA PLEUROBRONQUIAL COLONICA CUTANEA IZQUIERDA)</t>
  </si>
  <si>
    <t>I844 HEMORROIDES EXTERNAS CON OTRAS COMPLICACIONES (Desc. Diag.:POST OPERADA  HEMORROIDECTOMIA BAJO ANTESTESIA LOCAL EN CONSULTORIO EXTERNO POR HEMORROIDES MIXTA ANTERIOR RADIO 6,)</t>
  </si>
  <si>
    <t>H532 DIPLOPIA (Desc. Diag.:en  estudio)</t>
  </si>
  <si>
    <t>H270 AFAQUIA (Desc. Diag.:Post Operatorio Catarata OI)</t>
  </si>
  <si>
    <t>J90 DERRAME PLEURAL NO CLASIFICADO EN OTRA PARTE (Desc. Diag.:Derrame pleural izquierdo tratado, Tuberculosis pleural)</t>
  </si>
  <si>
    <t>I844 HEMORROIDES EXTERNAS CON OTRAS COMPLICACIONES (Desc. Diag.:POST OPERADA DE HEMORROIDES EXTERNAS CON OTRAS COMPLICACIONES RADIO 6 GRANDE)</t>
  </si>
  <si>
    <t>J90 DERRAME PLEURAL NO CLASIFICADO EN OTRA PARTE (Desc. Diag.:DERRAME PLEURAL)</t>
  </si>
  <si>
    <t>H271 LUXACION DEL CRISTALINO (Desc. Diag.:SE SOLICITA ECOGRAFIA Y OCT PARA DEFINIR CONDUCTA)</t>
  </si>
  <si>
    <t>J91 DERRAME PLEURAL EN AFECCIONES CLASIFICADAS EN OTRA PARTE (Desc. Diag.:DERRAME PLEURAL)</t>
  </si>
  <si>
    <t>I844 HEMORROIDES EXTERNAS CON OTRAS COMPLICACIONES (Desc. Diag.:POST OPERADA DE HEMORROIDES MIXTAS COMPLICADAS. EXTERNAS E INTERNAS GRANDES , PROLAPSO RECTAL INCOMPLETO)</t>
  </si>
  <si>
    <t>J931 OTROS TIPOS DE NEUMOTORAX ESPONTANEO (Desc. Diag.:)</t>
  </si>
  <si>
    <t>I844 HEMORROIDES EXTERNAS CON OTRAS COMPLICACIONES (Desc. Diag.:POST OPERADA DE HEMORROIDES MIXTAS GRANDES R6, 12, 3 Y 9 , MAS FISTULA ANO RECTAL INTERNA RADIO 12 )</t>
  </si>
  <si>
    <t>J960 INSUFICIENCIA RESPIRATORIA AGUDA (Desc. Diag.:INSUFICIENCIA RESPIRATORIA AGUDA TIPO I  
POST QUIRÚRGICO MEDIATO DE DRENAJE Y LIMPIEZA QUIRÚRGICA  DE CELULITIS TEMPOROPARIETAL IZQUIERDO Y PRESEPTAL PALPEBRAL SUPERIOR IZQUIERDO )</t>
  </si>
  <si>
    <t>I844 HEMORROIDES EXTERNAS CON OTRAS COMPLICACIONES (Desc. Diag.:POST OPERADA DE SANTA CRUZ, HEMORROIDES EXTERNAS CON OTRAS COMPLICACIONES)</t>
  </si>
  <si>
    <t>J961 INSUFICIENCIA RESPIRATORIA CRONICA (Desc. Diag.:Faringitis aguda
Secuelas pulmonares de tuberculosis)</t>
  </si>
  <si>
    <t>I844 HEMORROIDES EXTERNAS CON OTRAS COMPLICACIONES (Desc. Diag.:POST OPERADA EN REGIONAL SANTA CRUZ HEMORROIDECTOMIA)</t>
  </si>
  <si>
    <t>J961 INSUFICIENCIA RESPIRATORIA CRONICA (Desc. Diag.:Paciente oxigeno dependiente)</t>
  </si>
  <si>
    <t>I844 HEMORROIDES EXTERNAS CON OTRAS COMPLICACIONES (Desc. Diag.:POST OPERADA HEMORROIDECTOMIA BAJO ANTESTESIA LOCAL EN CONSULTORIO EXTERNO POR HEMORROIDES MIXTA ANTERIOR RADIO 6,)</t>
  </si>
  <si>
    <t>J969 INSUFICIENCIA RESPIRATORIA, NO ESPECIFICADA (Desc. Diag.:Paciente oxigeno dependiente)</t>
  </si>
  <si>
    <t>H309 CORIORRETINITIS, NO ESPECIFICADA (Desc. Diag.:EL PACIENTE AUN NO TERMINA DE HACERSE LOS ESTUDIOS DE LABORATORIO Y OCT)</t>
  </si>
  <si>
    <t>J985 ENFERMEDADES DEL MEDIASTINO, NO CLASIFICADAS EN OTRA PARTE (Desc. Diag.:SEPSIS A FOCO MEDIASTINAL EN TRATAMIENTO/PO DE TORACOSCOPIA Y VENTANA PERICARDICA)</t>
  </si>
  <si>
    <t>I844 HEMORROIDES EXTERNAS CON OTRAS COMPLICACIONES (Desc. Diag.:post operado de hemorroides externas complicadas r9, criptitis anal cronica r3 y r12)</t>
  </si>
  <si>
    <t>K01 DIENTES INCLUIDOS E IMPACTADOS (Desc. Diag.:DIENTES INCLUIDOS E IMPACTADOS, paciente en su 3 dia de evolucion con un cuadro de pericoronaritis debido a 3er molar retenido, se procede a la cirugia .)</t>
  </si>
  <si>
    <t>I844 HEMORROIDES EXTERNAS CON OTRAS COMPLICACIONES (Desc. Diag.:POST OPERATORIO DE HEMORROIDES MIXTAS COMPLICADAS GRANDES  , FISTULA ANO RECTAL INTERNA RADIO 12 )</t>
  </si>
  <si>
    <t>K046A ABSCESO DENTAL CON FISTULA (Desc. Diag.:)</t>
  </si>
  <si>
    <t>I844 HEMORROIDES EXTERNAS CON OTRAS COMPLICACIONES (Desc. Diag.:POST OPERATORIO DE HEMORROIDES MIXTAS COMPLICADAS GRANDES , FISTULA ANO RECTAL INTERNA RADIO 12)</t>
  </si>
  <si>
    <t>K047 ABSCESO PERIAPICAL SIN FISTULA (Desc. Diag.:absceso facial lado izquierdo)</t>
  </si>
  <si>
    <t>I844 HEMORROIDES EXTERNAS CON OTRAS COMPLICACIONES (Desc. Diag.:POST OPERATORIO HEMORROIDES EXTERNAS R6 Y FISTULECTOMIA RADIO 12)</t>
  </si>
  <si>
    <t>K047 ABSCESO PERIAPICAL SIN FISTULA (Desc. Diag.:necrosis dental presenta  quiste apical)</t>
  </si>
  <si>
    <t>I845 HEMORROIDES EXTERNAS SIN COMPLICACION (Desc. Diag.:HEMORROIDES EXTERNAS POST OPERATORIO HEMORROIDECTOMÌA)</t>
  </si>
  <si>
    <t>H652 OTITIS MEDIA CRONICA SEROSA (Desc. Diag.:1.- Post Timpanoplastia en recuperaciÃ³n.
 )</t>
  </si>
  <si>
    <t>I845 HEMORROIDES EXTERNAS SIN COMPLICACION (Desc. Diag.:Post operada de Hemorroide Externa en R6 )</t>
  </si>
  <si>
    <t>K047A ABSCESO DENTAL (Desc. Diag.:ABSCESO DENTARIO)</t>
  </si>
  <si>
    <t>I847 HEMORROIDES TROMBOSADAS NO ESPECIFICADAS (Desc. Diag.:)</t>
  </si>
  <si>
    <t>K047A ABSCESO DENTAL (Desc. Diag.:necrosis dental)</t>
  </si>
  <si>
    <t>I847 HEMORROIDES TROMBOSADAS NO ESPECIFICADAS (Desc. Diag.:HEMORROIDECTOMIA BAJO ANESTESIA LOCAL EN RADIO 3. POR HEMORROIES TROMBOSADA GRANDE )</t>
  </si>
  <si>
    <t>K071 ANOMALIAS DE LA RELACION MAXILOBASILAR (Desc. Diag.:)</t>
  </si>
  <si>
    <t>I847 HEMORROIDES TROMBOSADAS NO ESPECIFICADAS (Desc. Diag.:HEMORROIDES EXTERNAS TROMBOSADA)</t>
  </si>
  <si>
    <t>K092 OTROS QUISTES DE LOS MAXILARES (Desc. Diag.:QUISTE APICAL)</t>
  </si>
  <si>
    <t>I847 HEMORROIDES TROMBOSADAS NO ESPECIFICADAS (Desc. Diag.:HEMORROIDES MIXTA TROMBOSADA)</t>
  </si>
  <si>
    <t>K098B QUISTE DERMOIDE (Desc. Diag.:quist e sinovial muñeca der )</t>
  </si>
  <si>
    <t>I847 HEMORROIDES TROMBOSADAS NO ESPECIFICADAS (Desc. Diag.:HEMORROIDES TROMBOSADA - POST OPERADO TROMBECTOMIA HEMORROIDAL)</t>
  </si>
  <si>
    <t>K098B QUISTE DERMOIDE (Desc. Diag.:QUISTE DERMOIDE)</t>
  </si>
  <si>
    <t>I848 HEMORROIDES NO ESPECIFICADAS, CON OTRAS COMPLICACIONES (Desc. Diag.:HEMORROIDES MIXTAS  EN R3,R5,R7,R9,R12 TRATADA POR HEMORROIDECTOMIA TIPO FERGUSON Y MILLIGAN MORGAN , FISTULA ANAL EN R5 TRATADA POR FISTULECTOMÌA)</t>
  </si>
  <si>
    <t>K098B QUISTE DERMOIDE (Desc. Diag.:se extirpa quiste dermide de 3  centimetros de longitud por 2 centimetros en angulo temporal superior de ojo izquierdo  )</t>
  </si>
  <si>
    <t>I848 HEMORROIDES NO ESPECIFICADAS, CON OTRAS COMPLICACIONES (Desc. Diag.:HEMORROIDES MIXTAS EN R3,R5,R7,R9,R12 TRATADA POR HEMORROIDECTOMÍA  TIPO FERGUSON Y MILLIGAN MORGAN, FÍSTULA  ANAL EN R5 TRATADA POR FISTULECTOMÍA.)</t>
  </si>
  <si>
    <t>K102 AFECCIONES INFLAMATORIAS DE LOS MAXILARES (Desc. Diag.:paciente acude para extender  su baja medica por continuar con edema facial y  recomendacion del medico tratante  transcribo baja medica por el dr Alvaro Alejandro Flores Morales Maxilofacial )</t>
  </si>
  <si>
    <t>I849 HEMORROIDES NO ESPECIFICADAS, SIN COMPLICACION (Desc. Diag.:PROLAPSO MUCOSOINCOMPLETO DE R6-R10, HEMORROIDES MIXTAS EN R6, R7, R8, R9, R10 RESUELTAS POR HEMORROIDECTOMIA TIPO FERGUSON Y MILLIGAN MORGAN)</t>
  </si>
  <si>
    <t>K109 ENFERMEDAD DE LOS MAXILARES, NO ESPECIFICADA (Desc. Diag.:)</t>
  </si>
  <si>
    <t>I86 VARICES DE OTROS SITIOS (Desc. Diag.:paquete varicoso)</t>
  </si>
  <si>
    <t>K140A ABSCESO (Desc. Diag.: ABSCESO)</t>
  </si>
  <si>
    <t>I861 VARICES ESCROTALES (Desc. Diag.:)</t>
  </si>
  <si>
    <t>K140A ABSCESO (Desc. Diag.:ABSCEOS GLUTEO DERECHO)</t>
  </si>
  <si>
    <t>I861 VARICES ESCROTALES (Desc. Diag.:varicocele izquierdo)</t>
  </si>
  <si>
    <t>K140A ABSCESO (Desc. Diag.:ABSCESO  EN ANTEBRAZO IZQUIERDO)</t>
  </si>
  <si>
    <t>H33 DESPRENDIMIENTO Y DESGARRO DE LA RETINA (Desc. Diag.:DESPRENDIMIENTO DE RETINA DE IZQUIERDO CONFIRMADO POR ESTUDIOS DE ECOGRAFIA OCULAR)</t>
  </si>
  <si>
    <t>K140A ABSCESO (Desc. Diag.:Absceso de gluteo derecho)</t>
  </si>
  <si>
    <t>H330 DESPRENDIMIENTO DE LA RETINA CON RUPTURA (Desc. Diag.:OPERADO DE RETINA OJO DERECHO )</t>
  </si>
  <si>
    <t>K140A ABSCESO (Desc. Diag.:ABSCESO DE PARED EN RESOLUCIÓN)</t>
  </si>
  <si>
    <t>I872 INSUFICIENCIA VENOSA (CRONICA) (PERIFERICA) (Desc. Diag.:1.- Post quirÃºrgico de varices extremidad inferior izquierdo. 
2.- celulitis )</t>
  </si>
  <si>
    <t>K140A ABSCESO (Desc. Diag.:ABSCESO DE PARED POST APENDICECTOMIA)</t>
  </si>
  <si>
    <t>I872 INSUFICIENCIA VENOSA (CRONICA) (PERIFERICA) (Desc. Diag.:INSUFICENCIA VENOSA SUPERFICIAL DERECHA  TRATADA POR SAFENECTOMÌA MAS RESECCIÒN DE COLATERALES)</t>
  </si>
  <si>
    <t>K140A ABSCESO (Desc. Diag.:ABSCESO DEDO PULGAR DERECHO DRENADO)</t>
  </si>
  <si>
    <t>I872 INSUFICIENCIA VENOSA (CRONICA) (PERIFERICA) (Desc. Diag.:INSUFICIENCIA VENOSA  SUPERFICIAL  EXTERNA  IZQUIERDA  TRATADA POR  SAFENECTOMIA   DE VENA SAFENA EXTERNA IZQUIERDA MAS RESECCIÒN DE COLATERALES  )</t>
  </si>
  <si>
    <t>K140A ABSCESO (Desc. Diag.:absceso del cuarto dedo del pie izquierdo)</t>
  </si>
  <si>
    <t>I872 INSUFICIENCIA VENOSA (CRONICA) (PERIFERICA) (Desc. Diag.:INSUFICIENCIA VENOSA BILATERAL SUPERFICIAL TRATADA POR SAFENECTOMIA BILATERAL + RESECCION DE COLATERALES)</t>
  </si>
  <si>
    <t>K140A ABSCESO (Desc. Diag.:ABSCESO EN ANTEBRAZO IZQUIERDO )</t>
  </si>
  <si>
    <t>I872 INSUFICIENCIA VENOSA (CRONICA) (PERIFERICA) (Desc. Diag.:INSUFICIENCIA VENOSA BILATERAL	)</t>
  </si>
  <si>
    <t>K140A ABSCESO (Desc. Diag.:ABSCESO EN MANO IZQUIERDA EN RESOLUCION)</t>
  </si>
  <si>
    <t>I872 INSUFICIENCIA VENOSA (CRONICA) (PERIFERICA) (Desc. Diag.:insuficiencia venosa izquierda resuelto por safenectomia izquierda)</t>
  </si>
  <si>
    <t>K140A ABSCESO (Desc. Diag.:ABSCESO EN REGION GLUTEA DERECHA )</t>
  </si>
  <si>
    <t>I872 INSUFICIENCIA VENOSA (CRONICA) (PERIFERICA) (Desc. Diag.:INSUFICIENCIA VENOSA IZQUIERDA	)</t>
  </si>
  <si>
    <t>K140A ABSCESO (Desc. Diag.:Absceso en testículo izq  .)</t>
  </si>
  <si>
    <t>I872 INSUFICIENCIA VENOSA (CRONICA) (PERIFERICA) (Desc. Diag.:INSUFICIENCIA VENOSA PERIERICA EN PIERNA IZQUIERDA)</t>
  </si>
  <si>
    <t>K140A ABSCESO (Desc. Diag.:ABSCESO PERIUMBILICAL)</t>
  </si>
  <si>
    <t>I872 INSUFICIENCIA VENOSA (CRONICA) (PERIFERICA) (Desc. Diag.:INSUFICIENCIA VENOSA PERIFÉRICA  CRÓNICA BILATERAL )</t>
  </si>
  <si>
    <t>H811 VERTIGO PAROXISTICO BENIGNO (Desc. Diag.:)</t>
  </si>
  <si>
    <t>I872 INSUFICIENCIA VENOSA (CRONICA) (PERIFERICA) (Desc. Diag.:INSUFICIENCIA VENOSA PERIFERICA CRONICA)</t>
  </si>
  <si>
    <t>K140A ABSCESO (Desc. Diag.:HEMATOMA EN REGIÃN LUMBO SACRA)</t>
  </si>
  <si>
    <t>I872 INSUFICIENCIA VENOSA (CRONICA) (PERIFERICA) (Desc. Diag.:INSUFICIENCIA VENOSA PERIFÉRICA DE MID.)</t>
  </si>
  <si>
    <t>K21 ENFERMEDAD DEL REFLUJO GASTROESOFAGICO (Desc. Diag.:)</t>
  </si>
  <si>
    <t>H334 DESPRENDIMIENTO DE LA RETINA POR TRACCION (Desc. Diag.: DESPRENDIMIENTO DE LA RETINA  DE OJO IZQUIERDO CONFIRMADO POR ECOGRAFIA OCULAR)</t>
  </si>
  <si>
    <t>K219 ENFERMEDAD DEL REFLUJO GASTROESOFAGICO SIN ESOFAGITIS (Desc. Diag.:ERGE + HERNIA DE HIATO RESUELTA POR FUNDUPLICATURA TIPO NISSEN)</t>
  </si>
  <si>
    <t>I872 INSUFICIENCIA VENOSA (CRONICA) (PERIFERICA) (Desc. Diag.:INSUFICIENCIA VENOSA PERIFERICA IZQUIERDA PO SAFENECTOMÍA IZQUIERDA)</t>
  </si>
  <si>
    <t>K25 ULCERA GASTRICA (Desc. Diag.:ulcera gastrica )</t>
  </si>
  <si>
    <t>I872 INSUFICIENCIA VENOSA (CRONICA) (PERIFERICA) (Desc. Diag.:insuficiencia venosa superficia bilateral resuelto por safenectomia bilateral)</t>
  </si>
  <si>
    <t>K25 ULCERA GASTRICA (Desc. Diag.:ULCERA GASTRODUODENAL FORREST III)</t>
  </si>
  <si>
    <t>I872 INSUFICIENCIA VENOSA (CRONICA) (PERIFERICA) (Desc. Diag.:INSUFICIENCIA VENOSA SUPERFICIAL  DERECHA Y RECIDIVANTE IZQUIERDA  TRATADA POR SAFENECTOMIA DERECHA MAS RESECCIÒN DE  COLATERALES BILATERAL)</t>
  </si>
  <si>
    <t>K250 ULCERA GASTRICA, AGUDA CON HEMORRAGIA (Desc. Diag.:HEMORRAGIA DIGESTIVA / ULCERA GASTRICA)</t>
  </si>
  <si>
    <t>I872 INSUFICIENCIA VENOSA (CRONICA) (PERIFERICA) (Desc. Diag.:INSUFICIENCIA VENOSA SUPERFICIAL )</t>
  </si>
  <si>
    <t>K26 ULCERA DUODENAL (Desc. Diag.:ulcera duodenal)</t>
  </si>
  <si>
    <t>I872 INSUFICIENCIA VENOSA (CRONICA) (PERIFERICA) (Desc. Diag.:INSUFICIENCIA VENOSA SUPERFICIAL A PREDOMINIO IZQUIERDO TRATADO POR SAFENECTOMIA  IZQUIERDA MÁS RESECCIÓN DE COLATERALES BILATERAL)</t>
  </si>
  <si>
    <t>K260 ULCERA DUODENAL, AGUDA CON HEMORRAGIA (Desc. Diag.:HEMORRAGIA DIGESTIVA ALTA)</t>
  </si>
  <si>
    <t>I872 INSUFICIENCIA VENOSA (CRONICA) (PERIFERICA) (Desc. Diag.:INSUFICIENCIA VENOSA SUPERFICIAL BILATERAL RESUELTO MEDIANTE SAFECENTOMIA BILATERAL)</t>
  </si>
  <si>
    <t>K291 OTRAS GASTRITIS AGUDAS (Desc. Diag.:GASTRITIS AGUDA EN REMISION )</t>
  </si>
  <si>
    <t>I872 INSUFICIENCIA VENOSA (CRONICA) (PERIFERICA) (Desc. Diag.:INSUFICIENCIA VENOSA SUPERFICIAL BILATERAL TRATADA POR SAFENECTOMIA BILATERAL )</t>
  </si>
  <si>
    <t>K295 GASTRITIS CRONICA, NO ESPECIFICADA (Desc. Diag.:GASTRITIS CRONICA POR H. PYLORI)</t>
  </si>
  <si>
    <t>I872 INSUFICIENCIA VENOSA (CRONICA) (PERIFERICA) (Desc. Diag.:Insuficiencia venosa superficial bilateral tratada por safenectomía bilateral mas resección colateral)</t>
  </si>
  <si>
    <t>K30 DISPEPSIA (Desc. Diag.:ULCERAS GASTRICAS)</t>
  </si>
  <si>
    <t>H334 DESPRENDIMIENTO DE LA RETINA POR TRACCION (Desc. Diag.:desprendimiento de retina (DR) y desprendimiento coroideo por estudio de ECOGRAFIA OCULAR DE OJO IZQUIERDO)</t>
  </si>
  <si>
    <t>K35 APENDICITIS AGUDA (Desc. Diag.:APEDICITIS AGUDA RESUELTA POR APENDICECTOMIA LAPAROSCOPICA)</t>
  </si>
  <si>
    <t>I872 INSUFICIENCIA VENOSA (CRONICA) (PERIFERICA) (Desc. Diag.:INSUFICIENCIA VENOSA SUPERFICIAL BILATERAL TRATADA POR SAFENECTOMIA IZQUIERDA MAS RESECCIÒN DE COLATERALES , Y SAFENECTOMIA PARCIAL DERECHA )</t>
  </si>
  <si>
    <t>K35 APENDICITIS AGUDA (Desc. Diag.:APENDICECTOMIA LAPAROSCOPICA)</t>
  </si>
  <si>
    <t>I872 INSUFICIENCIA VENOSA (CRONICA) (PERIFERICA) (Desc. Diag.:INSUFICIENCIA VENOSA SUPERFICIAL BILATERAL)</t>
  </si>
  <si>
    <t>H811 VERTIGO PAROXISTICO BENIGNO (Desc. Diag.:VERTIGO PAROXISTICO POSICIONAL BENIGNO)</t>
  </si>
  <si>
    <t>I872 INSUFICIENCIA VENOSA (CRONICA) (PERIFERICA) (Desc. Diag.:INSUFICIENCIA VENOSA SUPERFICIAL CRONICA  )</t>
  </si>
  <si>
    <t>K35 APENDICITIS AGUDA (Desc. Diag.:APENDICITIS AGUDA COMPLICADA)</t>
  </si>
  <si>
    <t>I872 INSUFICIENCIA VENOSA (CRONICA) (PERIFERICA) (Desc. Diag.:INSUFICIENCIA VENOSA SUPERFICIAL CRONICA BILATERAL RESUELTO MEDIANTE SAFENECTOMIA BILATERAL )</t>
  </si>
  <si>
    <t>K35 APENDICITIS AGUDA (Desc. Diag.:APENDICITIS AGUDA FIBRINOPURULENTA RESUELTA POR APENDICECTOMIA LAPAROSCOPICA)</t>
  </si>
  <si>
    <t>I872 INSUFICIENCIA VENOSA (CRONICA) (PERIFERICA) (Desc. Diag.:INSUFICIENCIA VENOSA SUPERFICIAL DE MM. II. )</t>
  </si>
  <si>
    <t>H110 PTERIGION (Desc. Diag.:PTERIGION OJO IZQUIERO)</t>
  </si>
  <si>
    <t>I872 INSUFICIENCIA VENOSA (CRONICA) (PERIFERICA) (Desc. Diag.:INSUFICIENCIA VENOSA SUPERFICIAL DERECHA     /     ULCERA VARICOSA  DERECHA EN TRATAMIENTO)</t>
  </si>
  <si>
    <t>K35 APENDICITIS AGUDA (Desc. Diag.:APENDICITIS AGUDA RESUELTA POR APENDICECTOMIA ABIERTA.)</t>
  </si>
  <si>
    <t>I872 INSUFICIENCIA VENOSA (CRONICA) (PERIFERICA) (Desc. Diag.:INSUFICIENCIA VENOSA SUPERFICIAL DERECHA TRATADA POR SAFENECTOMIA  MAS RESECCIÓN DE COLATERALES)</t>
  </si>
  <si>
    <t>K35 APENDICITIS AGUDA (Desc. Diag.:APENDICITIS AGUDA RESUELTA POR APENDICECTOMIA LAPAROSCOPICA)</t>
  </si>
  <si>
    <t>I872 INSUFICIENCIA VENOSA (CRONICA) (PERIFERICA) (Desc. Diag.:INSUFICIENCIA VENOSA SUPERFICIAL DERECHA TRATADA POR SAFENECTOMIA Y RESECCIÓN DE COLATERALES )</t>
  </si>
  <si>
    <t>K35 APENDICITIS AGUDA (Desc. Diag.:apendicitis aguda resuelta por apendicectomia laparscopica)</t>
  </si>
  <si>
    <t>I872 INSUFICIENCIA VENOSA (CRONICA) (PERIFERICA) (Desc. Diag.:INSUFICIENCIA VENOSA SUPERFICIAL IZQUIERDA  TRATADA POR  SAFENECTOMÍA  PARCIAL  PRÓXIMAL  MÁS RESECCIÓN DE COLATERALES )</t>
  </si>
  <si>
    <t>K35 APENDICITIS AGUDA (Desc. Diag.:APENDICITIS AGUDA RESUELTA POR APENDICETOMIA LAPAROSCOPICA )</t>
  </si>
  <si>
    <t>I872 INSUFICIENCIA VENOSA (CRONICA) (PERIFERICA) (Desc. Diag.:INSUFICIENCIA VENOSA SUPERFICIAL IZQUIERDA  TRATADA POR SAFENECTOMÍA  IZQUIERDA)</t>
  </si>
  <si>
    <t>H813 OTROS VERTIGOS PERIFERICOS (Desc. Diag.:ACCIDENTE VASCULAR ENCEFÃLICO ISQUEMICO, HEMIPLEJIA BRAQUIIO CRURAL DERECHA , SECUELAR )</t>
  </si>
  <si>
    <t>I872 INSUFICIENCIA VENOSA (CRONICA) (PERIFERICA) (Desc. Diag.:INSUFICIENCIA VENOSA SUPERFICIAL IZQUIERDA  TRATADA POR SAFENECTOMIA IZQUIERDA)</t>
  </si>
  <si>
    <t>K35 APENDICITIS AGUDA (Desc. Diag.:APENDICITIS AGUDA RESUELTA QUIRURGICAMENTE)</t>
  </si>
  <si>
    <t>I872 INSUFICIENCIA VENOSA (CRONICA) (PERIFERICA) (Desc. Diag.:Insuficiencia venosa superficial izquierda resuelta por safenectomia izquierda)</t>
  </si>
  <si>
    <t>K35 APENDICITIS AGUDA (Desc. Diag.:APENDICITIS AGUDA TRATADA POR APENDICECTOMIA LAPAROSCOPICA )</t>
  </si>
  <si>
    <t>I872 INSUFICIENCIA VENOSA (CRONICA) (PERIFERICA) (Desc. Diag.:INSUFICIENCIA VENOSA SUPERFICIAL IZQUIERDA TRATADA POR SAFENECTOMIA  MAS RESECCION DE COLATERALES)</t>
  </si>
  <si>
    <t>K35 APENDICITIS AGUDA (Desc. Diag.:APENDICITIS AGUDA TRATADA POR APENDICECTOMIA LAPAROSCOPICA)</t>
  </si>
  <si>
    <t>H334 DESPRENDIMIENTO DE LA RETINA POR TRACCION (Desc. Diag.:POSOPERATORADO -----DE  DESPRENDIMIENTO DE RETINA DE OJO IZQUIERDO------(DROI)----Y -----DESPRENDIMIENTO COROIDEO DE 3 DIAS -------)</t>
  </si>
  <si>
    <t>K35 APENDICITIS AGUDA (Desc. Diag.:APENDICITIS AGUDA TRATADO POR APENDICECTOMIA LAPAROSCOPICA )</t>
  </si>
  <si>
    <t>I872 INSUFICIENCIA VENOSA (CRONICA) (PERIFERICA) (Desc. Diag.:INSUFICIENCIA VENOSA SUPERFICIAL RESUELTA POR SAFENECTOMIA BILATERAL)</t>
  </si>
  <si>
    <t>H110 PTERIGION (Desc. Diag.:Post Operada en Ojo Izquierdo)</t>
  </si>
  <si>
    <t>I872 INSUFICIENCIA VENOSA (CRONICA) (PERIFERICA) (Desc. Diag.:INSUFICIENCIA VENOSA SUPERFICIAL RESUELTA POR SAFENECTOMIA DERECHA)</t>
  </si>
  <si>
    <t>K35 APENDICITIS AGUDA (Desc. Diag.:CONTROL POST APENDICECTOMIA)</t>
  </si>
  <si>
    <t>I872 INSUFICIENCIA VENOSA (CRONICA) (PERIFERICA) (Desc. Diag.:INSUFICIENCIA VENOSA SUPERFICIAL RESUELTA POR SAFENECTOMIA EXTERNA BILATERAL )</t>
  </si>
  <si>
    <t>H814 VERTIGO DE ORIGEN CENTRAL (Desc. Diag.:.)</t>
  </si>
  <si>
    <t>I872 INSUFICIENCIA VENOSA (CRONICA) (PERIFERICA) (Desc. Diag.:INSUFICIENCIA VENOSA SUPERFICIAL TRATADA POR SAFENECTOMIA + RESECCION DE COLATERALES )</t>
  </si>
  <si>
    <t>K35 APENDICITIS AGUDA (Desc. Diag.:CONTROLO POST APENDICECTOMIA , SEROMA DEL SITIO QUIRURGICO EN CURACION DIARIA)</t>
  </si>
  <si>
    <t>I872 INSUFICIENCIA VENOSA (CRONICA) (PERIFERICA) (Desc. Diag.:PO safenectomia + complicado con flebitis)</t>
  </si>
  <si>
    <t>K35 APENDICITIS AGUDA (Desc. Diag.:INFECCION DEL SITIO QUIRURGICO EN CURACION DIARIA )</t>
  </si>
  <si>
    <t>I872 INSUFICIENCIA VENOSA (CRONICA) (PERIFERICA) (Desc. Diag.:PO safenectomia + trombolebitis secundaria)</t>
  </si>
  <si>
    <t>K35 APENDICITIS AGUDA (Desc. Diag.:K35 - APENDICITIS AGUDA)</t>
  </si>
  <si>
    <t>H334 DESPRENDIMIENTO DE LA RETINA POR TRACCION (Desc. Diag.:POSOPERATORIO  DE DESPRENDIMIENTO DE RETINA (DR)  Y DEPRENDIMIENTO COROIDEO DE 16 DIAS -------DE OJO IZQUIERDO----(2 CIRUGIAS EN EL MISMO EN ESTOS 16 DIAS)------CON BUENA EVOLUCION)</t>
  </si>
  <si>
    <t>K35 APENDICITIS AGUDA (Desc. Diag.:PO APENDCICECTOMIA LAPAROSCOPICA)</t>
  </si>
  <si>
    <t>I88 LINFADENITIS INESPECIFICA (Desc. Diag.:)</t>
  </si>
  <si>
    <t>K35 APENDICITIS AGUDA (Desc. Diag.:PO APENDICECTOMIA ABIERTA, LAVADO Y DRENAJE DE CAVIDAD POR PERITONEITIS GENERALIZADA  APENDICITIS AGUDA NECROSADA PERFORADA )</t>
  </si>
  <si>
    <t>H334 DESPRENDIMIENTO DE LA RETINA POR TRACCION (Desc. Diag.:POSOPERATORIO DE DESPRENDIMEINTO COROIDEO (DC) Y RETINA (DR) DE OJO IZQUIERDO------------A PESAR DE TENER 2 CIRUGIAS-----AUN  SE REALIZARA  AUMENTO DE GAS ESTA SEMANA EN EL MISMO OJO )</t>
  </si>
  <si>
    <t>K35 APENDICITIS AGUDA (Desc. Diag.:PO APENDICECTOMIA LAPAROSCOPICA, DM2 EN TRATAMIENTO)</t>
  </si>
  <si>
    <t>J00 RINOFARINGITIS AGUDA [RESFRIADO COMUN] (Desc. Diag.:EMBARAZO 21 SEMANAS    FETOCARDIA AUSENTE)</t>
  </si>
  <si>
    <t>K35 APENDICITIS AGUDA (Desc. Diag.:PO APENDICITIS AGUDA)</t>
  </si>
  <si>
    <t>J00 RINOFARINGITIS AGUDA [RESFRIADO COMUN] (Desc. Diag.:INFLUENZA)</t>
  </si>
  <si>
    <t>K35 APENDICITIS AGUDA (Desc. Diag.:Post apendicectomía convencional  .)</t>
  </si>
  <si>
    <t>J00 RINOFARINGITIS AGUDA [RESFRIADO COMUN] (Desc. Diag.:RESFRIADO COMUN)</t>
  </si>
  <si>
    <t>H110 PTERIGION (Desc. Diag.:Post Operatorio Cirugia ocular)</t>
  </si>
  <si>
    <t>J00 RINOFARINGITIS AGUDA [RESFRIADO COMUN] (Desc. Diag.:RESFRIO )</t>
  </si>
  <si>
    <t>K35 APENDICITIS AGUDA (Desc. Diag.:POSTOPERADO APENDICITIS AGUDA FLEMONOSA )</t>
  </si>
  <si>
    <t>K52 OTRAS COLITIS Y GASTROENTERITIS NO INFECCIOSAS (Desc. Diag.:HEMORRAGIA DIGESTIVA BAJA)</t>
  </si>
  <si>
    <t>K350 APENDICITIS AGUDA CON PERITONITIS GENERALIZADA (Desc. Diag.:PERITONITIS GENERALIZADA  A CAUSA DE APENDICITIS AGUDA )</t>
  </si>
  <si>
    <t>K521 COLITIS Y GASTROENTERITIS TOXICAS (Desc. Diag.:Hemorragia Digestiva baja)</t>
  </si>
  <si>
    <t>K350 APENDICITIS AGUDA CON PERITONITIS GENERALIZADA (Desc. Diag.:PO APENDICECTOMIA)</t>
  </si>
  <si>
    <t>H334 DESPRENDIMIENTO DE LA RETINA POR TRACCION (Desc. Diag.:POSOPERATORIO DE OJO IZQUIERDO---------DE 23 DIAS)</t>
  </si>
  <si>
    <t>K351 APENDICITIS AGUDA CON ABSCESO PERITONEAL (Desc. Diag.:Absceso de pared  post peritonitis apendicular )</t>
  </si>
  <si>
    <t>J02 FARINGITIS AGUDA (Desc. Diag.:DISFONIA )</t>
  </si>
  <si>
    <t>H82 SINDROMES VERTIGINOSOS EN ENFERMEDADES CLASIFICADAS EN OTRA PARTE (Desc. Diag.:SINDROME VERTIGINOSO)</t>
  </si>
  <si>
    <t>J02 FARINGITIS AGUDA (Desc. Diag.:FARINGOAMIGDALITIS AGUDA)</t>
  </si>
  <si>
    <t>K351 APENDICITIS AGUDA CON ABSCESO PERITONEAL (Desc. Diag.:PO APENDICECTOMI LAPAROSCOPICA)</t>
  </si>
  <si>
    <t>J02 FARINGITIS AGUDA (Desc. Diag.:SOSPECHA DE COVID 19 )</t>
  </si>
  <si>
    <t>K351 APENDICITIS AGUDA CON ABSCESO PERITONEAL (Desc. Diag.:PO APENDICECTOMIA)</t>
  </si>
  <si>
    <t>J020 FARINGITIS ESTREPTOCOCICA (Desc. Diag.:)</t>
  </si>
  <si>
    <t>K351 APENDICITIS AGUDA CON ABSCESO PERITONEAL (Desc. Diag.:POST OPERADA APENDICECTOMIA LAPAROSCOPICA)</t>
  </si>
  <si>
    <t>J030 AMIGDALITIS ESTREPTOCOCICA (Desc. Diag.:AMIGDALITIS ESTRECTOCOCICA)</t>
  </si>
  <si>
    <t>H830 LABERINTITIS (Desc. Diag.:Laberintitis - Vertigo de Origen Central . Disfuncion mandibular)</t>
  </si>
  <si>
    <t>J038 AMIGDALITIS AGUDA DEBIDA A OTROS MICROORGANISMOS ESPECIFICADOS (Desc. Diag.:)</t>
  </si>
  <si>
    <t>K352 APENDICITIS AGUDA CON PERITONITIS GENERALIZADA (Desc. Diag.:APENDICITIS AGUDA COMPLICADA CON PERITONITIS GENERALIZADA)</t>
  </si>
  <si>
    <t>J039 AMIGDALITIS AGUDA, NO ESPECIFICADA (Desc. Diag.:GESTACION GEMELAR DE 9 SEMANAS 1 DIA GESTACION DE ALTO RIESGO REPRODUCCION ASISTIDA/ ASMA )</t>
  </si>
  <si>
    <t>K352 APENDICITIS AGUDA CON PERITONITIS GENERALIZADA (Desc. Diag.:APENDITIS AGUDA COMPLICADA CON PERITONITIS GENERALIZADA TRATADA POR APENDICETOMIA ABIERTA )</t>
  </si>
  <si>
    <t>J041 TRAQUEITIS AGUDA (Desc. Diag.:traqueitis aguda)</t>
  </si>
  <si>
    <t>K352 APENDICITIS AGUDA CON PERITONITIS GENERALIZADA (Desc. Diag.:PERITONITIS DE APENDICE)</t>
  </si>
  <si>
    <t>J060 LARINGOFARINGITIS AGUDA (Desc. Diag.:)</t>
  </si>
  <si>
    <t>H830 LABERINTITIS (Desc. Diag.:LABERINTITIS / SINUSITIS CRÓNICO)</t>
  </si>
  <si>
    <t>J069 INFECCION AGUDA DE LAS VIAS RESPIRATORIAS SUPERIORES, NO ESPECIFICADA (Desc. Diag.:multigesta
embarazo de 21.6 sem por eco
infeccion respiratoria aguda 
COVID (+)
)</t>
  </si>
  <si>
    <t>H931 TINNITUS (Desc. Diag.:INSUFICIENCIA VENTILATORIA NASAL)</t>
  </si>
  <si>
    <t>H334 DESPRENDIMIENTO DE LA RETINA POR TRACCION (Desc. Diag.:POST-OPERATORIO DE DESPRENDIMIENTO DE RETINA (DR)--DESPRENDIMIENTO COROIDEO (DC)-------DE OJO IZQUIEREDO EN 3 OCACIONES----------)</t>
  </si>
  <si>
    <t>K353 APENDICITIS AGUDA CON PERITONITIS LOCALIZADA (Desc. Diag.:CONTROL POST OPERATORIO)</t>
  </si>
  <si>
    <t>J10 INFLUENZA DEBIDA A VIRUS DE LA INFLUENZA IDENTIFICADO (Desc. Diag.:INFLUENZA)</t>
  </si>
  <si>
    <t>K353 APENDICITIS AGUDA CON PERITONITIS LOCALIZADA (Desc. Diag.:Peritonitis Localizada, Apendicitis Aguda Gangrenada Necrosada, Sepsis)</t>
  </si>
  <si>
    <t>J100 INFLUENZA CON NEUMONIA, DEBIDA A VIRUS DE LA INFLUENZA IDENTIFICADO (Desc. Diag.:)</t>
  </si>
  <si>
    <t>K353 APENDICITIS AGUDA CON PERITONITIS LOCALIZADA (Desc. Diag.:POSTOPERADO DE APENDICECTOMIA LAPAROSCOPICA POR APENDICITIS AGUDA)</t>
  </si>
  <si>
    <t>J100 INFLUENZA CON NEUMONIA, DEBIDA A VIRUS DE LA INFLUENZA IDENTIFICADO (Desc. Diag.:SÍNDROME DE DISTRES RESPIRATORIO AGUDO SEVERO, NEUMONIA GRAVE)</t>
  </si>
  <si>
    <t>K353 APENDICITIS AGUDA CON PERITONITIS LOCALIZADA (Desc. Diag.:PRESENTO INFECCION DEL SITIO QUIRURGICO QUE ESTA EN RESOLUCION)</t>
  </si>
  <si>
    <t>J101 INFLUENZA CON OTRAS MANIFESTACIONES RESPIRATORIAS, DEBIDA A  VIRUS DE LA INFLUENZA IDENTIFICADO (Desc. Diag.:FARINGITIS AGUDA )</t>
  </si>
  <si>
    <t>K383 FISTULA DEL APENDICE (Desc. Diag.:PO APENDICECTOMIA + FISTULA CECAL)</t>
  </si>
  <si>
    <t>J108 INFLUENZA, CON OTRAS MANIFESTACIONES, DEBIDA A VIRUS DE LA INFLUENZA IDENTIFICADO (Desc. Diag.:.)</t>
  </si>
  <si>
    <t>K389 ENFERMEDAD DEL APENDICE, NO ESPECIFICADA (Desc. Diag.:POST OPERADO DE APENDICETOMIA ABIERTA)</t>
  </si>
  <si>
    <t>J11 INFLUENZA DEBIDA A VIRUS NO IDENTIFICADO (Desc. Diag.:)</t>
  </si>
  <si>
    <t>K40 HERNIA INGUINAL (Desc. Diag.:CONTROL POST OPERATORIO )</t>
  </si>
  <si>
    <t>J11 INFLUENZA DEBIDA A VIRUS NO IDENTIFICADO (Desc. Diag.:.)</t>
  </si>
  <si>
    <t>K40 HERNIA INGUINAL (Desc. Diag.:Control post quirurgico )</t>
  </si>
  <si>
    <t>H334 DESPRENDIMIENTO DE LA RETINA POR TRACCION (Desc. Diag.:POST-OPERATORIO DE DESPRENDIMIENTO DE RETINA (DR)-----Y DESPRENDIMIENTO DE COROIDES DE 11 DIAS---DE OJO IZQUIERDO (OI)-----------CON BUENA EVOLUCIÓN)</t>
  </si>
  <si>
    <t>K40 HERNIA INGUINAL (Desc. Diag.:HERNIA INGUINAL COMPLICADA)</t>
  </si>
  <si>
    <t>J12 NEUMONIA VIRAL, NO CLASIFICADA EN OTRA PARTE (Desc. Diag.:)</t>
  </si>
  <si>
    <t>K40 HERNIA INGUINAL (Desc. Diag.:HERNIA INGUINAL DERECHA TRATADA POR  HERNIOPLASTIA LAPAROSCOPICA)</t>
  </si>
  <si>
    <t>J128 NEUMONIA DEBIDA A OTROS VIRUS (Desc. Diag.:NEUMONIA ADQUIRIDA EN COMUNIDAD)</t>
  </si>
  <si>
    <t>K40 HERNIA INGUINAL (Desc. Diag.:HERNIA INGUINAL IZQUIERDA DIRECTA )</t>
  </si>
  <si>
    <t>J128 NEUMONIA DEBIDA A OTROS VIRUS (Desc. Diag.:NEUMONITIS VIRAL)</t>
  </si>
  <si>
    <t>K40 HERNIA INGUINAL (Desc. Diag.:hernia inguinal izquierda recidivada)</t>
  </si>
  <si>
    <t>J129 NEUMONIA VIRAL, NO ESPECIFICADA (Desc. Diag.:NEUMONÍA
GASTROSTOMÍA
SINDROME MIELOPROLIFERATIVO)</t>
  </si>
  <si>
    <t>K40 HERNIA INGUINAL (Desc. Diag.:HERNIA INGUINAL IZQUIERDA RESUELTA POR HERNIOPLASTIA)</t>
  </si>
  <si>
    <t>H335 OTROS DESPRENDIMIENTOS DE LA RETINA (Desc. Diag.:)</t>
  </si>
  <si>
    <t>K40 HERNIA INGUINAL (Desc. Diag.:POSQUIRURGICO DE HERNIOPLASTIA INGUINAL DERECHA)</t>
  </si>
  <si>
    <t>J15 NEUMONIA BACTERIANA, NO CLASIFICADA EN OTRA PARTE (Desc. Diag.:INFECCION DE VIAS URINARIAS COMPLICADA)</t>
  </si>
  <si>
    <t>I10 HIPERTENSION ESENCIAL (PRIMARIA) (Desc. Diag.:CRISIS HIPERTENSIVA)</t>
  </si>
  <si>
    <t>J156 NEUMONIA DEBIDA A OTRAS BACTERIAS AEROBICAS GRAMNEGATIVAS (Desc. Diag.:)</t>
  </si>
  <si>
    <t>K40 HERNIA INGUINAL (Desc. Diag.:VIENE A CONTOL POST OPERATORIO )</t>
  </si>
  <si>
    <t>J158 OTRAS NEUMONIAS BACTERIANAS (Desc. Diag.:EMPIEMA PULMONAR TABICADO DERECHO)</t>
  </si>
  <si>
    <t>K402 HERNIA INGUINAL BILATERAL, SIN OBSTRUCCION NI GANGRENA (Desc. Diag.:CONTROL POST OPERATORIO NORMAL)</t>
  </si>
  <si>
    <t>J158 OTRAS NEUMONIAS BACTERIANAS (Desc. Diag.:EMPIEMA PULMONAR)</t>
  </si>
  <si>
    <t>K402 HERNIA INGUINAL BILATERAL, SIN OBSTRUCCION NI GANGRENA (Desc. Diag.:HERNIA INGUINAL BILATERAL TRATADO POR HERNIOPLASTÍA)</t>
  </si>
  <si>
    <t>J158 OTRAS NEUMONIAS BACTERIANAS (Desc. Diag.:NEUMONIA ADQUIRIDA EN LA COMUNIDAD)</t>
  </si>
  <si>
    <t>K403 HERNIA INGUINAL UNILATERAL O NO ESPECIFICADA, CON OBSTRUCCION, SIN GANGRENA (Desc. Diag.:HERNIA INGUINAL IZQUIERDA ATASCADA)</t>
  </si>
  <si>
    <t>H35 OTROS TRASTORNOS DE LA RETINA (Desc. Diag.:CorioRetinitis Placoide + Vasculitis Secundaria a LUES)</t>
  </si>
  <si>
    <t>I10 HIPERTENSION ESENCIAL (PRIMARIA) (Desc. Diag.:HIPERTENSION ARTERIAL )</t>
  </si>
  <si>
    <t>J159 NEUMONIA BACTERIANA, NO ESPECIFICADA (Desc. Diag.:.)</t>
  </si>
  <si>
    <t>K409 HERNIA INGUINAL UNILATERAL O NO ESPECIFICADA, SIN OBSTRUCCION NI GANGRENA (Desc. Diag.:HERNIA INGUINAL DERECHA POST OPERADO- HERNIOPLASTIA)</t>
  </si>
  <si>
    <t>J159 NEUMONIA BACTERIANA, NO ESPECIFICADA (Desc. Diag.:Exacerbacion asmatica)</t>
  </si>
  <si>
    <t>I10 HIPERTENSION ESENCIAL (PRIMARIA) (Desc. Diag.:HIPERTENSION ARTERIAL SISTEMICA, CEFALEA TENSIONAL CRONICA)</t>
  </si>
  <si>
    <t>J159 NEUMONIA BACTERIANA, NO ESPECIFICADA (Desc. Diag.:INSUFICIENCIA RESPIRATORIA CRONICA REAGUDIZADA / NEUMONIA ADQUIRA EN LA COMUNIDAD)</t>
  </si>
  <si>
    <t>K409 HERNIA INGUINAL UNILATERAL O NO ESPECIFICADA, SIN OBSTRUCCION NI GANGRENA (Desc. Diag.:HERNIA INGUINAL INDIRECTA )</t>
  </si>
  <si>
    <t>H35 OTROS TRASTORNOS DE LA RETINA (Desc. Diag.:Corioretinopatia Placoide + Vasculitis Secundaria)</t>
  </si>
  <si>
    <t>K409 HERNIA INGUINAL UNILATERAL O NO ESPECIFICADA, SIN OBSTRUCCION NI GANGRENA (Desc. Diag.:HERNIA INGUINAL IZQUIERDA)</t>
  </si>
  <si>
    <t>J159 NEUMONIA BACTERIANA, NO ESPECIFICADA (Desc. Diag.:Neumonía adquirida en la comunidad )</t>
  </si>
  <si>
    <t>K409 HERNIA INGUINAL UNILATERAL O NO ESPECIFICADA, SIN OBSTRUCCION NI GANGRENA (Desc. Diag.:HERNIA INGUINAL UNILATERAL)</t>
  </si>
  <si>
    <t>J159 NEUMONIA BACTERIANA, NO ESPECIFICADA (Desc. Diag.:NEUMONIA ADQUIRIDA EN LA COMUNIDAD COMPLICADA)</t>
  </si>
  <si>
    <t>K409 HERNIA INGUINAL UNILATERAL O NO ESPECIFICADA, SIN OBSTRUCCION NI GANGRENA (Desc. Diag.:hernio plastia inguino escrotal gigante izquierda)</t>
  </si>
  <si>
    <t>H35 OTROS TRASTORNOS DE LA RETINA (Desc. Diag.:MENBRANA NEOVASCULAR OJO IZQUIERDO)</t>
  </si>
  <si>
    <t>K419 HERNIA FEMORAL UNILATERAL O NO ESPECIFICADA, SIN OBSTRUCCION NI GANGRENA (Desc. Diag.:)</t>
  </si>
  <si>
    <t>J159 NEUMONIA BACTERIANA, NO ESPECIFICADA (Desc. Diag.:NEUMONIA ADQUIRIDA EN LA COMUNIDAD, HIPERTENSION ARTERIAL, DIABETES MELLITUS TIPO 2)</t>
  </si>
  <si>
    <t>K42 HERNIA UMBILICAL (Desc. Diag.:CONTROL POST OPERATORIO )</t>
  </si>
  <si>
    <t>J159 NEUMONIA BACTERIANA, NO ESPECIFICADA (Desc. Diag.:NEUMONÍA ASOCIADA A LOS SERVICIOS DE SALUD EN TRATAMIENTO/ADENOCARCINOMA DE COLON ESCASAMENTE DIFERENCIADO/POSTOPERATORIO MEDIATO DE LAPAROTOMÍA EXPLORATORIA POR PERITONITIS QUÍMICA SECUNDARIA A DEHISCENCIA DE ANASTOMOSIS ILEOCOLÓNICA  TRATADA POR HEMICOLECTOMIA DERECHA + RESECCIÓN DE ILEOSTOMIA TERMINAL + ILEOSTOMIA 
)</t>
  </si>
  <si>
    <t>K42 HERNIA UMBILICAL (Desc. Diag.:HERNIA UMBILICAL )</t>
  </si>
  <si>
    <t>J159 NEUMONIA BACTERIANA, NO ESPECIFICADA (Desc. Diag.:NEUMONIA ATIPICA - INSUFICIENCIA RESPIRATORIA AGUDA)</t>
  </si>
  <si>
    <t>K42 HERNIA UMBILICAL (Desc. Diag.:HERNIA UMBILICAL RESUELTO POR HERNIORRAFIA)</t>
  </si>
  <si>
    <t>H350 RETINOPATIAS DEL FONDO Y CAMBIOS VASCULARES RETINIANOS (Desc. Diag.:)</t>
  </si>
  <si>
    <t>K42 HERNIA UMBILICAL (Desc. Diag.:HERNIA UMBILICAL/ HERNIOPLASTIA CON MALLA)</t>
  </si>
  <si>
    <t>H40 GLAUCOMA (Desc. Diag.:OD: PSOPERATORIO DE CATARATA Y GLAUCOMA----------------OI: GLAUCOMA FACOGENICO)</t>
  </si>
  <si>
    <t>K42 HERNIA UMBILICAL (Desc. Diag.:Post hernioplastía umbilical  .)</t>
  </si>
  <si>
    <t>J159 NEUMONIA BACTERIANA, NO ESPECIFICADA (Desc. Diag.:NEUMONIA COMPLICADA)</t>
  </si>
  <si>
    <t>K42 HERNIA UMBILICAL (Desc. Diag.:Post operado de Hernia Umbilical)</t>
  </si>
  <si>
    <t>J159 NEUMONIA BACTERIANA, NO ESPECIFICADA (Desc. Diag.:Neumonia en tratamiento)</t>
  </si>
  <si>
    <t>K420 HERNIA UMBILICAL CON OBSTRUCCION, SIN GANGRENA (Desc. Diag.:)</t>
  </si>
  <si>
    <t>J159 NEUMONIA BACTERIANA, NO ESPECIFICADA (Desc. Diag.:NEUMONIA GRAVE )</t>
  </si>
  <si>
    <t>K420 HERNIA UMBILICAL CON OBSTRUCCION, SIN GANGRENA (Desc. Diag.:Post herniorrafia umbilical  encarcerada  .)</t>
  </si>
  <si>
    <t>J159 NEUMONIA BACTERIANA, NO ESPECIFICADA (Desc. Diag.:NEUMONÍA
GASTROSTOMÍA
SINDROME MIELOPROLIFERATIVO)</t>
  </si>
  <si>
    <t>K429 HERNIA UMBILICAL SIN OBSTRUCCION NI GANGRENA (Desc. Diag.:hernia umbilical )</t>
  </si>
  <si>
    <t>J159 NEUMONIA BACTERIANA, NO ESPECIFICADA (Desc. Diag.:SEPTIS A FOCO PULMONAR/NEUMONIA INTRAHOSPITALARIA GRAVE EN TRATAMIENTO/POLINEUROPATIA DEL PACIENTE CRITICO EN REHABILITACION/TROMBOSIS VENOSA PROFUNDA SUBAGUDA DE LA PIERNA IZQUIERDA )</t>
  </si>
  <si>
    <t>K429 HERNIA UMBILICAL SIN OBSTRUCCION NI GANGRENA (Desc. Diag.:HERNIA UMBILICAL TRATADA POR HERNIOPLASTIA LAPAROSCOPICA)</t>
  </si>
  <si>
    <t>J159 NEUMONIA BACTERIANA, NO ESPECIFICADA (Desc. Diag.:Sintomático respiratorio)</t>
  </si>
  <si>
    <t>I200 ANGINA INESTABLE (Desc. Diag.:)</t>
  </si>
  <si>
    <t>J168 NEUMONIA DEBIDA A OTROS MICROORGANISMOS INFECCIOSOS ESPECIFICADOS (Desc. Diag.:)</t>
  </si>
  <si>
    <t>K43 HERNIA VENTRAL (Desc. Diag.:CONTROL POST OPERATORIO )</t>
  </si>
  <si>
    <t>J178 NEUMONIA EN OTRAS ENFERMEDADES CLASIFICADAS EN OTRA PARTE (Desc. Diag.:)</t>
  </si>
  <si>
    <t>K43 HERNIA VENTRAL (Desc. Diag.:control y curacion post operatoria.)</t>
  </si>
  <si>
    <t>J18 NEUMONIA, ORGANISMO NO ESPECIFICADO (Desc. Diag.:NEUMONÃA ATÃPICA 
INSUFICIENCIA RESPIRATORIA AGUDA )</t>
  </si>
  <si>
    <t>K43 HERNIA VENTRAL (Desc. Diag.:Eventracion  .
Hernia epigastrica  .)</t>
  </si>
  <si>
    <t>H40 GLAUCOMA (Desc. Diag.:POSOPERATORIO DE GLAUCOMA DE A/O CON BUENA EVOLUCION--------------OD: 22 DIAS  OI: 16 DIAS)</t>
  </si>
  <si>
    <t>K43 HERNIA VENTRAL (Desc. Diag.:HERNIA EPIGASTRICA PO HERNIORRAFIA)</t>
  </si>
  <si>
    <t>J180 BRONCONEUMONIA, NO ESPECIFICADA (Desc. Diag.:BRONCONEUMONIA )</t>
  </si>
  <si>
    <t>K43 HERNIA VENTRAL (Desc. Diag.:HERNIA VENTRAL POSTINCISIONAL)</t>
  </si>
  <si>
    <t>J189 NEUMONIA, NO ESPECIFICADA (Desc. Diag.:)</t>
  </si>
  <si>
    <t>K43 HERNIA VENTRAL (Desc. Diag.:HERNIOPLASTIA ABDOMINAL CON MALLA)</t>
  </si>
  <si>
    <t>J189 NEUMONIA, NO ESPECIFICADA (Desc. Diag.:BRONCONEUMONIA )</t>
  </si>
  <si>
    <t>K439 HERNIA VENTRAL SIN OBSTRUCCION NI GANGRENA (Desc. Diag.:HERNIA POST INCISIONAL DE PARED ABDOMINAL )</t>
  </si>
  <si>
    <t>J189 NEUMONIA, NO ESPECIFICADA (Desc. Diag.:NEUMONITIS)</t>
  </si>
  <si>
    <t>K44 HERNIA DIAFRAGMATICA (Desc. Diag.:POST OPERADO DE HERNIA DIAFRAGMATICA DERECHA COMPLICADA CON OBSTRUCCIÓN INTESTINAL)</t>
  </si>
  <si>
    <t>H40 GLAUCOMA (Desc. Diag.:POSOPERATORIO DE GLAUCOMA DE A/O------OI: 24 DE HORAS--------------OD: DE 16 DIAS)</t>
  </si>
  <si>
    <t>K440 HERNIA DIAFRAGMATICA CON OBSTRUCCION, SIN GANGRENA (Desc. Diag.:POST OPERADO DE HERNIA DIAFRAGMATICA DERECHA COMPLICADA CON OBSTRUCCIÓN INTESTINAL)</t>
  </si>
  <si>
    <t>J20 BRONQUITIS AGUDA (Desc. Diag.:ASMA A DESCARTAR)</t>
  </si>
  <si>
    <t>K449 HERNIA DIAFRAGMATICA SIN OBSTRUCCION NI GANGRENA (Desc. Diag.:HERNIA DE HIATO RESUELTA QUIRURGICAMENTE)</t>
  </si>
  <si>
    <t>J20 BRONQUITIS AGUDA (Desc. Diag.:BRONQUITIS AGUDA CLOMPLICADA)</t>
  </si>
  <si>
    <t>K469 HERNIA ABDOMINAL NO ESPECIFICADA, SIN OBSTRUCCION NI GANGRENA (Desc. Diag.:)</t>
  </si>
  <si>
    <t>H40 GLAUCOMA (Desc. Diag.:Post Operada con Implante de Lente Intra ocular OD)</t>
  </si>
  <si>
    <t>K469 HERNIA ABDOMINAL NO ESPECIFICADA, SIN OBSTRUCCION NI GANGRENA (Desc. Diag.:HERNIA INCISIONAL PARAMEDIANA TRATADA POR HERNIOPLASTIA)</t>
  </si>
  <si>
    <t>H420 GLAUCOMA EN ENFERMEDADES ENDOCRINAS, NUTRICIONALES Y METABOLICAS, CLASIFICADAS EN OTRA PARTE (Desc. Diag.:Retinopatia Diabetica Proliferativa Complicada AO)</t>
  </si>
  <si>
    <t>I25 ENFERMEDAD ISQUEMICA CRONICA DEL CORAZON (Desc. Diag.:)</t>
  </si>
  <si>
    <t>J20 BRONQUITIS AGUDA (Desc. Diag.:bronquitos aguda complicada)</t>
  </si>
  <si>
    <t>H110 PTERIGION (Desc. Diag.:OPERADO  DE PTERIGION EN OJO IZQUIERDO )</t>
  </si>
  <si>
    <t>J014 PANSINUSITIS AGUDA (Desc. Diag.:)</t>
  </si>
  <si>
    <t>G243 TORTICOLIS ESPASMODICA (Desc. Diag.:)</t>
  </si>
  <si>
    <t>E05 TIROTOXICOSIS [HIPERTIROIDISMO] (Desc. Diag.:)</t>
  </si>
  <si>
    <t>G960 PERDIDA DE LIQUIDO CEFALORRAQUIDEO (Desc. Diag.:FISTULA LCR ESPONTANEA)</t>
  </si>
  <si>
    <t>C023 TUMOR MALIGNO DE LOS DOS TERCIOS ANTERIORES DE LA LENGUA, PARTE NO ESPECIFICADA (Desc. Diag.:CANCER DE LENGUA LOCALMENTE AVANZADO )</t>
  </si>
  <si>
    <t>E14 DIABETES MELLITUS, NO ESPECIFICADA (Desc. Diag.:DIABETES MELLITUS II)</t>
  </si>
  <si>
    <t>C029 TUMOR MALIGNO DE LA LENGUA, PARTE NO ESPECIFICADA (Desc. Diag.:)</t>
  </si>
  <si>
    <t>G560 SINDROME DEL TUNEL CARPIANO (Desc. Diag.:SINDROME TUNEL CARPO BILATERAL MAYOR A IZQUIERDA 	)</t>
  </si>
  <si>
    <t>C029 TUMOR MALIGNO DE LA LENGUA, PARTE NO ESPECIFICADA (Desc. Diag.:cancer de lengua con factores de riesgo)</t>
  </si>
  <si>
    <t>D477 OTROS TUMORES ESPECIFICADOS DE COMPORTAMIENTO INCIERTO O DESCONOCIDO DEL TEJIDO LINFATICO, DE LOS ORGANOS HEMATOPOYETICOS Y DE TEJIDOS AFINES (Desc. Diag.:)</t>
  </si>
  <si>
    <t>C029 TUMOR MALIGNO DE LA LENGUA, PARTE NO ESPECIFICADA (Desc. Diag.:cancer de lengua localmente avanzado )</t>
  </si>
  <si>
    <t>E11 DIABETES MELLITUS NO INSULINODEPENDIENTE (Desc. Diag.:)</t>
  </si>
  <si>
    <t>C029 TUMOR MALIGNO DE LA LENGUA, PARTE NO ESPECIFICADA (Desc. Diag.:NO RELEVANTE)</t>
  </si>
  <si>
    <t>F41 OTROS TRASTORNOS DE ANSIEDAD (Desc. Diag.:)</t>
  </si>
  <si>
    <t>C050 TUMOR MALIGNO DEL PALADAR DURO (Desc. Diag.:CANCER DE CABEZA Y CUELLO)</t>
  </si>
  <si>
    <t>B19 HEPATITIS VIRAL, SIN OTRA ESPECIFICACION (Desc. Diag.:sindrome icterico, hepatitis viral A)</t>
  </si>
  <si>
    <t>C07 TUMOR MALIGNO DE LA GLANDULA PAROTIDA (Desc. Diag.:)</t>
  </si>
  <si>
    <t>G610 SINDROME DE GUILLAIN-BARRE (Desc. Diag.:SINDROME DE GUILLIAN BARRE)</t>
  </si>
  <si>
    <t>C089 TUMOR MALIGNO DE GLANDULA SALIVAL MAYOR, NO ESPECIFICADA (Desc. Diag.:)</t>
  </si>
  <si>
    <t>D414 TUMOR DE COMPORTAMIENTO INCIERTO O DESCONOCIDO DE LA VEJIGA (Desc. Diag.:PROBABLE TUMOR DE VEJIGA )</t>
  </si>
  <si>
    <t>C09 TUMOR MALIGNO DE LA AMIGDALA (Desc. Diag.:)</t>
  </si>
  <si>
    <t>D69 PURPURA Y OTRAS AFECCIONES HEMORRAGICAS (Desc. Diag.:PURPURA TROMBOCITOPENICA INMUNE POR LES)</t>
  </si>
  <si>
    <t>C16 TUMOR MALIGNO DEL ESTOMAGO (Desc. Diag.:Cancer de destomago)</t>
  </si>
  <si>
    <t>E10 DIABETES MELLITUS INSULINODEPENDIENTE (Desc. Diag.:DIABETES MELLITUS TIPO 2 DESCOMPENSADO)</t>
  </si>
  <si>
    <t>A150 TUBERCULOSIS DEL PULMON, CONFIRMADA POR HALLAZGO MICROSCOPICO DEL BACILO TUBERCULOSO EN ESPUTO, CON O SIN CULTIVO (Desc. Diag.:Insuficiencia respiratoria crónica)</t>
  </si>
  <si>
    <t>A09 DIARREA Y GASTROENTERITIS DE PRESUNTO ORIGEN INFECCIOSO (Desc. Diag.:PARASITOSIS)</t>
  </si>
  <si>
    <t>C18 TUMOR MALIGNO DEL COLON (Desc. Diag.:.CA DE COON ESTADIO IV)</t>
  </si>
  <si>
    <t>F018 OTRAS DEMENCIAS VASCULARES (Desc. Diag.:)</t>
  </si>
  <si>
    <t>C18 TUMOR MALIGNO DEL COLON (Desc. Diag.:CA DE COLON CONTROL )</t>
  </si>
  <si>
    <t>G039 MENINGITIS, NO ESPECIFICADA (Desc. Diag.:CON SECUELAS NEUROPSIQUITRICAS Y DISFASIA GLOBAL)</t>
  </si>
  <si>
    <t>C18 TUMOR MALIGNO DEL COLON (Desc. Diag.:CA DE COLON MAS CARCINOMATOSIS PERITONEAL)</t>
  </si>
  <si>
    <t>G41 ESTADO DE MAL EPILEPTICO (Desc. Diag.:EPILEPSIA EN TRATAMIENTO)</t>
  </si>
  <si>
    <t>C18 TUMOR MALIGNO DEL COLON (Desc. Diag.:CA DE COLON POST QUIRURGICO)</t>
  </si>
  <si>
    <t>G551 COMPRESIONES DE LAS RAICES Y PLEXOS NERVIOSOS EN TRASTORNOS DE LOS DISCOS INTERVERTEBRALES (M50-M51+) (Desc. Diag.:post-quirugico, en espera de valoracion por neurocirugia para autorizar el alta)</t>
  </si>
  <si>
    <t>C18 TUMOR MALIGNO DEL COLON (Desc. Diag.:CA DE COLON)</t>
  </si>
  <si>
    <t>G575 SINDROME DEL TUNEL CALCANEO (Desc. Diag.:P.O. TUNEL CARPIANO)</t>
  </si>
  <si>
    <t>C18 TUMOR MALIGNO DEL COLON (Desc. Diag.:CANCER DE  COLON)</t>
  </si>
  <si>
    <t>G734 MIOPATIA EN ENFERMEDADES INFECCIOSAS Y PARASITARIAS CLASIFICADAS EN OTRA PARTE (Desc. Diag.:en estudio)</t>
  </si>
  <si>
    <t>C18 TUMOR MALIGNO DEL COLON (Desc. Diag.:cancer de colon y recto)</t>
  </si>
  <si>
    <t>D391 TUMOR DE COMPORTAMIENTO INCIERTO O DESCONOCIDO DEL OVARIO (Desc. Diag.:)</t>
  </si>
  <si>
    <t>A150 TUBERCULOSIS DEL PULMON, CONFIRMADA POR HALLAZGO MICROSCOPICO DEL BACILO TUBERCULOSO EN ESPUTO, CON O SIN CULTIVO (Desc. Diag.:Insuficiencia respiratoria
)</t>
  </si>
  <si>
    <t>A09 DIARREA Y GASTROENTERITIS DE PRESUNTO ORIGEN INFECCIOSO (Desc. Diag.:Gastroenteritis aguda )</t>
  </si>
  <si>
    <t>C18 TUMOR MALIGNO DEL COLON (Desc. Diag.:CANMCER DE COLON TRANSVESO)</t>
  </si>
  <si>
    <t>A09 DIARREA Y GASTROENTERITIS DE PRESUNTO ORIGEN INFECCIOSO (Desc. Diag.:GASTROENTERITIS DE PRESUNTO ORIGEN INFECCIOSO)</t>
  </si>
  <si>
    <t>C18 TUMOR MALIGNO DEL COLON (Desc. Diag.:ileostomia de alto debito )</t>
  </si>
  <si>
    <t>E041 NODULO TIROIDEO SOLITARIO NO TOXICO (Desc. Diag.:NODULO DE TIROIDES NO TOXICO IZQUIERDO)</t>
  </si>
  <si>
    <t>C181 TUMOR MALIGNO DEL APENDICE (Desc. Diag.:CA DE APENDICE )</t>
  </si>
  <si>
    <t>E10 DIABETES MELLITUS INSULINODEPENDIENTE (Desc. Diag.:DENGUEY DIABETES MELLITUS 2 DEBUTANTE)</t>
  </si>
  <si>
    <t>C182 TUMOR MALIGNO DEL COLON ASCENDENTE (Desc. Diag.:CA DE COLON )</t>
  </si>
  <si>
    <t>E10 DIABETES MELLITUS INSULINODEPENDIENTE (Desc. Diag.:post operado de amputracion infracondilea de miembro inferior derecho )</t>
  </si>
  <si>
    <t>C182 TUMOR MALIGNO DEL COLON ASCENDENTE (Desc. Diag.:CA DE COLON ACENDENTE )</t>
  </si>
  <si>
    <t>E11 DIABETES MELLITUS NO INSULINODEPENDIENTE (Desc. Diag.:DIABETES MELLITUS DE TIPO 2 DE RECIENTE DIAGNOSTICO)</t>
  </si>
  <si>
    <t>C182 TUMOR MALIGNO DEL COLON ASCENDENTE (Desc. Diag.:CA DE COLON ACENDENTE)</t>
  </si>
  <si>
    <t>E131 DIABETES MELLITUS ESPECIFICADA, CON CETOACIDOSIS (Desc. Diag.:DIABETES MELLITUS TIPO II COMPENSADA)</t>
  </si>
  <si>
    <t>C184 TUMOR MALIGNO DEL COLON TRANSVERSO (Desc. Diag.:CA DE COLON TRANSVERSO)</t>
  </si>
  <si>
    <t>E649 SECUELAS DE LA DEFICIENCIA NUTRICIONAL NO ESPECIFICADA (Desc. Diag.:Ansiedad y depresion)</t>
  </si>
  <si>
    <t>C184 TUMOR MALIGNO DEL COLON TRANSVERSO (Desc. Diag.:OBSTRUCCION INTESTINAL SECUNDARIA A ADENOCARCINOMA DE COLON ESCASAMENTE DIFERENCIADO )</t>
  </si>
  <si>
    <t>F31 TRASTORNO AFECTIVO BIPOLAR (Desc. Diag.:)</t>
  </si>
  <si>
    <t>A150 TUBERCULOSIS DEL PULMON, CONFIRMADA POR HALLAZGO MICROSCOPICO DEL BACILO TUBERCULOSO EN ESPUTO, CON O SIN CULTIVO (Desc. Diag.:Insuficiencia respiratoria
Cefalea)</t>
  </si>
  <si>
    <t>F454 TRASTORNO DE DOLOR PERSISTENTE SOMATOMORFO (Desc. Diag.:sindrome de SUDECK)</t>
  </si>
  <si>
    <t>C187 TUMOR MALIGNO DEL COLON SIGMOIDE (Desc. Diag.:CANCER DE COLON Y RECTO)</t>
  </si>
  <si>
    <t>G039 MENINGITIS, NO ESPECIFICADA (Desc. Diag.:MENINGITIS AUTOINMUNE CON SECUELAS PSIQUIATRICA Y DISFASIA MOTORA)</t>
  </si>
  <si>
    <t>C187 TUMOR MALIGNO DEL COLON SIGMOIDE (Desc. Diag.:CANCER DE CONLON Y RECTO)</t>
  </si>
  <si>
    <t>G40 EPILEPSIA (Desc. Diag.:EPILEPSIA EN TRATAMIENTO)</t>
  </si>
  <si>
    <t>C189 TUMOR MALIGNO DEL COLON, PARTE NO ESPECIFICADA (Desc. Diag.:CANCER DE COLON EC II )</t>
  </si>
  <si>
    <t>G50 TRASTORNOS DEL NERVIO TRIGEMINO (Desc. Diag.:Postoperada de schwannoma de trigemino)</t>
  </si>
  <si>
    <t>A150 TUBERCULOSIS DEL PULMON, CONFIRMADA POR HALLAZGO MICROSCOPICO DEL BACILO TUBERCULOSO EN ESPUTO, CON O SIN CULTIVO (Desc. Diag.:Insuficiencia respiratoria
Faringitis aguda)</t>
  </si>
  <si>
    <t>B26 PAROTIDITIS INFECCIOSA (Desc. Diag.:)</t>
  </si>
  <si>
    <t>A060 DISENTERIA AMEBIANA AGUDA (Desc. Diag.:DISENTERIA AMEBIANA)</t>
  </si>
  <si>
    <t>G560 SINDROME DEL TUNEL CARPIANO (Desc. Diag.:P.O TUNEL CARPIANO DERECHO)</t>
  </si>
  <si>
    <t>C20 TUMOR MALIGNO DEL RECTO (Desc. Diag.:CA DE RECTO )</t>
  </si>
  <si>
    <t>G562 LESION DEL NERVIO CUBITAL (Desc. Diag.:mas compresion de  nervio mediano izquierdos, PO de Loiberacion de nervio mediano y nervio cubital )</t>
  </si>
  <si>
    <t>A150 TUBERCULOSIS DEL PULMON, CONFIRMADA POR HALLAZGO MICROSCOPICO DEL BACILO TUBERCULOSO EN ESPUTO, CON O SIN CULTIVO (Desc. Diag.:TB PULMONAR BAAR (+) FRACASO TERAPEUTICO.  
TB PULMONAR  MONORESISTENTE   (ISONIACIDA) 
DIABETES TIPO 2 DESCOMPENSADA 
DESNUTRICION CRONICA )</t>
  </si>
  <si>
    <t>G589 MONONEUROPATIA, NO ESPECIFICADA (Desc. Diag.:ABSCESO HEPATICO EN RESOLUCION )</t>
  </si>
  <si>
    <t>C20 TUMOR MALIGNO DEL RECTO (Desc. Diag.:CA DE RECTO POST QUIRURGICO CONTROL )</t>
  </si>
  <si>
    <t>A06 AMEBIASIS (Desc. Diag.:AMEBIASIS)</t>
  </si>
  <si>
    <t>A150 TUBERCULOSIS DEL PULMON, CONFIRMADA POR HALLAZGO MICROSCOPICO DEL BACILO TUBERCULOSO EN ESPUTO, CON O SIN CULTIVO (Desc. Diag.:TB PULMONAR BAAR (+))</t>
  </si>
  <si>
    <t>G934 ENCEFALOPATIA NO ESPECIFICADA (Desc. Diag.:)</t>
  </si>
  <si>
    <t>C20 TUMOR MALIGNO DEL RECTO (Desc. Diag.:CANCER DE RECTO RECIDIVANTE)</t>
  </si>
  <si>
    <t>H110 PTERIGION (Desc. Diag.:CIRUGIA DE PTERIGION EL VIERNES 08/11/204)</t>
  </si>
  <si>
    <t>A150 TUBERCULOSIS DEL PULMON, CONFIRMADA POR HALLAZGO MICROSCOPICO DEL BACILO TUBERCULOSO EN ESPUTO, CON O SIN CULTIVO (Desc. Diag.:TB pulmonar en tratamiento
Insuficiencia respiratoria crónica)</t>
  </si>
  <si>
    <t>D410 TUMOR DE COMPORTAMIENTO INCIERTO O DESCONOCIDO DEL RIÃON (Desc. Diag.:TU MALIGNO RENAL CON METASTASIS PULMONAR
SINDROME EDEMATOSO)</t>
  </si>
  <si>
    <t>C25 TUMOR MALIGNO DEL PANCREAS (Desc. Diag.:)</t>
  </si>
  <si>
    <t>D420 TUMOR DE COMPORTAMIENTO INCIERTO O DESCONOCIDO DE LAS MENINGES CEREBRALES (Desc. Diag.:tumor cerebral post operado, astrocitoma grado II )</t>
  </si>
  <si>
    <t>C318 LESION DE SITIOS CONTIGUOS DE LOS SENOS PARANASALES (Desc. Diag.: LESION DE SITIOS CONTIGUOS DE LOS SENOS PARANASALE,con antecedente de caída de su propia altura hace 3 meses aproximadamente , presenta dolor en la zona afectada a la palpacion se observa crepito y aparente coleccin de tejido purulento.)</t>
  </si>
  <si>
    <t>A971 DENGUE CON SIGNOS DE ALARMA (Desc. Diag.:DENGUE CON SIGNOS DE ALARMA EN RECUPERACION )</t>
  </si>
  <si>
    <t>A150 TUBERCULOSIS DEL PULMON, CONFIRMADA POR HALLAZGO MICROSCOPICO DEL BACILO TUBERCULOSO EN ESPUTO, CON O SIN CULTIVO (Desc. Diag.:TUBERCULOSIS BAAR (+))</t>
  </si>
  <si>
    <t>A09 DIARREA Y GASTROENTERITIS DE PRESUNTO ORIGEN INFECCIOSO (Desc. Diag.:GASTROENTERITIS AGUDA INFECCIOSA)</t>
  </si>
  <si>
    <t>C34 TUMOR MALIGNO DE LOS BRONQUIOS Y DEL PULMON (Desc. Diag.:.)</t>
  </si>
  <si>
    <t>D619 ANEMIA APLASTICA, SIN OTRA ESPECIFICACION (Desc. Diag.:ANEMIA APLASICA )</t>
  </si>
  <si>
    <t>C34 TUMOR MALIGNO DE LOS BRONQUIOS Y DEL PULMON (Desc. Diag.:MASA PULMONAR EN APICE IZQ EN ESTUDIO)</t>
  </si>
  <si>
    <t>D694 OTRAS TROMBOCITOPENIAS PRIMARIAS (Desc. Diag.:)</t>
  </si>
  <si>
    <t>C341 TUMOR MALIGNO DEL LOBULO SUPERIOR, BRONQUIO O PULMON (Desc. Diag.:.)</t>
  </si>
  <si>
    <t>E042 BOCIO MULTINODULAR NO TOXICO (Desc. Diag.:BOCIO MULTINODULAR NO TOXICO RESUELTO POR HEMITIROIDECTOMIA DERECHA)</t>
  </si>
  <si>
    <t>A150 TUBERCULOSIS DEL PULMON, CONFIRMADA POR HALLAZGO MICROSCOPICO DEL BACILO TUBERCULOSO EN ESPUTO, CON O SIN CULTIVO (Desc. Diag.:TUBERCULOSIS PULMONAR  BAAR (+)NUEVO  )</t>
  </si>
  <si>
    <t>E05 TIROTOXICOSIS [HIPERTIROIDISMO] (Desc. Diag.:tirotoxicosis)</t>
  </si>
  <si>
    <t>C40 TUMOR MALIGNO DE LOS HUESOS Y DE LOS CARTILAGOS ARTICULARES DE LOS MIEMBROS (Desc. Diag.:CONDROSARCOMA TOBILLO IZQUIERDO)</t>
  </si>
  <si>
    <t>E10 DIABETES MELLITUS INSULINODEPENDIENTE (Desc. Diag.:DIABETES MELLITUS NO ESPECIFICADA )</t>
  </si>
  <si>
    <t>C409 TUMOR MALIGNO DE LOS HUESOS Y DE LOS CARTILAGOS ARTICULARES DE LOS MIEMBROS, SIN OTRA ESPECIFICACION (Desc. Diag.:Condrosarcoma de tobillo izquierdo)</t>
  </si>
  <si>
    <t>E10 DIABETES MELLITUS INSULINODEPENDIENTE (Desc. Diag.:pie diabeteico )</t>
  </si>
  <si>
    <t>C412 TUMOR MALIGNO DE LA COLUMNA VERTEBRAL (Desc. Diag.:)</t>
  </si>
  <si>
    <t>E105 DIABETES MELLITUS INSULINODEPENDIENTE, CON COMPLICACIONES CIRCULATORIAS  PERIFERICAS (Desc. Diag.:PIE DIABETICO DERECHO)</t>
  </si>
  <si>
    <t>C412 TUMOR MALIGNO DE LA COLUMNA VERTEBRAL (Desc. Diag.:tumor raquideo )</t>
  </si>
  <si>
    <t>E11 DIABETES MELLITUS NO INSULINODEPENDIENTE (Desc. Diag.:DIABETES MEITUS DESCOMPENSADA)</t>
  </si>
  <si>
    <t>C412 TUMOR MALIGNO DE LA COLUMNA VERTEBRAL (Desc. Diag.:tumor rraquideo lumbo-sacra )</t>
  </si>
  <si>
    <t>E11 DIABETES MELLITUS NO INSULINODEPENDIENTE (Desc. Diag.:DIABETES MELLITUS TIPO 2 DESCOMPENSADA)</t>
  </si>
  <si>
    <t>C412 TUMOR MALIGNO DE LA COLUMNA VERTEBRAL (Desc. Diag.:tumor vertebral )</t>
  </si>
  <si>
    <t>E116 DIABETES MELLITUS NO INSULINODEPENDIENTE, CON OTRAS COMPLICACIONES ESPECIFICADAS (Desc. Diag.:BRONQUITIS AGUDA,  DIABETES MELLITUS NO INSULINODEPENDIENTE, CON OTRAS COMPLICACIONES ESPECIFICADAS)</t>
  </si>
  <si>
    <t>C412 TUMOR MALIGNO DE LA COLUMNA VERTEBRAL (Desc. Diag.:tumor vertebral lumbosacra )</t>
  </si>
  <si>
    <t>E136 DIABETES MELLITUS ESPECIFICADA, CON OTRAS COMPLICACIONES ESPECIFICADAS (Desc. Diag.:DIABETES MELLITUS TIPO 2 DESCOMPENSADA )</t>
  </si>
  <si>
    <t>A061 AMEBIASIS INTESTINAL CRONICA (Desc. Diag.:amebiasis intestinal)</t>
  </si>
  <si>
    <t>E220 ACROMEGALIA Y GIGANTISMO HIPOFISARIO (Desc. Diag.:adenomahipofisiario)</t>
  </si>
  <si>
    <t>C414 TUMOR MALIGNO DE LOS HUESOS DE LA PELVIS, SACRO Y COCCIX (Desc. Diag.:cÃ¡ncer de glÃ¡ndula salivales y sÃ­ndrome de compresiÃ³n medular)</t>
  </si>
  <si>
    <t>E882 LIPOMATOSIS, NO CLASIFICADA EN OTRA PARTE (Desc. Diag.:)</t>
  </si>
  <si>
    <t>C414 TUMOR MALIGNO DE LOS HUESOS DE LA PELVIS, SACRO Y COCCIX (Desc. Diag.:tumor maligno   de sacro coxis)</t>
  </si>
  <si>
    <t>B022 HERPES ZOSTER CON OTROS COMPROMISOS DEL SISTEMA NERVIOSO (Desc. Diag.:SINDROME DE RAMSAY HUNT)</t>
  </si>
  <si>
    <t>C414 TUMOR MALIGNO DE LOS HUESOS DE LA PELVIS, SACRO Y COCCIX (Desc. Diag.:tumor maligno de  sacro coxis)</t>
  </si>
  <si>
    <t>F323 EPISODIO DEPRESIVO GRAVE CON SINTOMAS PSICOTICOS (Desc. Diag.:)</t>
  </si>
  <si>
    <t>A150 TUBERCULOSIS DEL PULMON, CONFIRMADA POR HALLAZGO MICROSCOPICO DEL BACILO TUBERCULOSO EN ESPUTO, CON O SIN CULTIVO (Desc. Diag.:Tuberculosis pulmonar en tratamiento. Insuficiencia respiratorio crónica)</t>
  </si>
  <si>
    <t>B088 OTRAS INFECCIONES VIRALES ESPECIFICADAS, CARACTERIZADAS POR LESIONES DE LA PIEL Y DE LAS MEMBRANAS MUCOSAS (Desc. Diag.:VARICELA)</t>
  </si>
  <si>
    <t>A150 TUBERCULOSIS DEL PULMON, CONFIRMADA POR HALLAZGO MICROSCOPICO DEL BACILO TUBERCULOSO EN ESPUTO, CON O SIN CULTIVO (Desc. Diag.:TUBERCULOSIS PULMONAR)</t>
  </si>
  <si>
    <t>G03 MENINGITIS DEBIDA A OTRAS CAUSAS Y A LAS NO ESPECIFICADAS (Desc. Diag.:meningitis autoinmune, con secuelas neuropsiquitricas y disfasia global)</t>
  </si>
  <si>
    <t>C43 MELANOMA MALIGNO DE LA PIEL (Desc. Diag.:descanso medico)</t>
  </si>
  <si>
    <t>G039 MENINGITIS, NO ESPECIFICADA (Desc. Diag.:MENINGITIS AUTOINMUNE CON SECUELAS DE TRASTORNO NEUROPSIQUITRICO Y DISFASIA MIXTA, EPILEPSIA SECUNDARIA.)</t>
  </si>
  <si>
    <t>C439 MELANOMA MALIGNO DE PIEL, SITIO NO ESPECIFICADO (Desc. Diag.:)</t>
  </si>
  <si>
    <t>B15 HEPATITIS AGUDA TIPO A (Desc. Diag.:hepatitis aguda A)</t>
  </si>
  <si>
    <t>C447 TUMOR MALIGNO DE LA PIEL DEL MIEMBRO INFERIOR, INCLUIDA LA CADERA (Desc. Diag.:TU DE PRIMER ORTEJO PIE IZQUIERDO)</t>
  </si>
  <si>
    <t>G35 ESCLEROSIS MULTIPLE (Desc. Diag.:esclerosis multiple.)</t>
  </si>
  <si>
    <t>C46 SARCOMA DE KAPOSI (Desc. Diag.:paciente con diagnostico de sarcoma de kaposi)</t>
  </si>
  <si>
    <t>G40 EPILEPSIA (Desc. Diag.:SINDROME CONVULSIVO EN ESTUDIO / EVC HEMORRÁGICO SECUELAR / TRAQUEOBRONQUITIS POR Klebsiella pneumonie MDR EN TRATAMIENTO / HIPERTENSION ARTERIAL SISTEMICA EN TRATAMIENTO / PO MEDIATO DE CRANIECTOMIA DESCOMPRESIVA MAS CONFECCION DE BOLSA MARSUPIAL POR HEMATOMA INTRAPARENQUIMATOSO EN REGION FRONTOPARIETAL IZQUIERDO SECUNDARIO A CRISIS HIPERTENSIVA / ERC EN TERAPIA DE REEMPLAZO RENAL)</t>
  </si>
  <si>
    <t>A151 TUBERCULOSIS DEL PULMON, CONFIRMADA UNICAMENTE POR CULTIVO (Desc. Diag.:)</t>
  </si>
  <si>
    <t>G44 OTROS SINDROMES DE CEFALEA (Desc. Diag.:CEFALEA POST PUNCION DE ANASTESIA)</t>
  </si>
  <si>
    <t>C480 TUMOR MALIGNO DEL RETROPERITONEO (Desc. Diag.:ANGIOSARCOMA AVANZADO (PALIATIVO))</t>
  </si>
  <si>
    <t>G508 OTROS TRASTORNOS DEL TRIGEMINO (Desc. Diag.:schwannoma craneocervical izquierdo)</t>
  </si>
  <si>
    <t>C488 LESION DE SITIOS CONTIGUOS DEL PERITONEO Y DEL RETROPERITONEO (Desc. Diag.:TU RETROPERITONEAL)</t>
  </si>
  <si>
    <t>B24 ENFERMEDAD POR VIRUS DE LA INMUNODEFICIENCIA HUMANA [VIH], SIN OTRA ESPECIFICACION (Desc. Diag.:)</t>
  </si>
  <si>
    <t>C50 TUMOR MALIGNO DE LA MAMA (Desc. Diag.: Mastectomia  subcutanea bilateral. y vaciamiento ganglionar  de nivel 1,2 y 3 CA de mama izquierda. Luminal B EC IIIA con escasa respuesta a su quimioterapia neoadyuvante.)</t>
  </si>
  <si>
    <t>G551 COMPRESIONES DE LAS RAICES Y PLEXOS NERVIOSOS EN TRASTORNOS DE LOS DISCOS INTERVERTEBRALES (M50-M51+) (Desc. Diag.:HD L4-L5 a DC)</t>
  </si>
  <si>
    <t>C50 TUMOR MALIGNO DE LA MAMA (Desc. Diag.: MASTECTOMIA DERECHA + BGC+ VACIAMIENTO GANGLIONAR AXILAR DERECHO EL 29/08/24, EN CURACIONES INTERDIARIAS, CON DRENAJE DE HEMOSUCK)</t>
  </si>
  <si>
    <t>G56 MONONEUROPATIAS DEL MIEMBRO SUPERIOR (Desc. Diag.:MONONEUROPATIA DE MIEMBRO SUPERIOR DERECHO)</t>
  </si>
  <si>
    <t>A155 TUBERCULOSIS DE LARINGE, TRAQUEA Y BRONQUIOS, CONFIRMADA BACTERIOLOGICA E HISTOLOGICAMENTE (Desc. Diag.:)</t>
  </si>
  <si>
    <t>B269 PAROTIDITIS, SIN COMPLICACIONES (Desc. Diag.:.)</t>
  </si>
  <si>
    <t>C50 TUMOR MALIGNO DE LA MAMA (Desc. Diag.:11/09/24 POSTUMORECTOMIA IZQUIERDA (ROLL) + VACIAMIENTO GANGLIONAR AXILAR IZQUIERDO POR CANCER DE MAMA IZQUIERDA LUMINLA B N3 EC IIIC )</t>
  </si>
  <si>
    <t>G560 SINDROME DEL TUNEL CARPIANO (Desc. Diag.:TUNEL CARPIANO DERECHO OPERADO)</t>
  </si>
  <si>
    <t>C50 TUMOR MALIGNO DE LA MAMA (Desc. Diag.:ACTUALMENTE PERSISTE MAMA DERECHA TENSA, CON CAMBIOS DE COLORACION,  DOLOROSA, Y ECO MAMARIA REFIERE QUE HAY COLECCION Y QUE DEBE REALIZARSE EL DRENAJE Y PERMANECER EN REPOSO POR LO QUE SE EXTENDERA BAJA MEDICA POR 1 SEMANA.)</t>
  </si>
  <si>
    <t>G563 LESION DEL NERVIO RADIAL (Desc. Diag.:POST. QUIRURGICO DE FX. DE DIAFISIS DE HUMERO CON PARALISIS DEL NERVIO RADIAL IZQ. )</t>
  </si>
  <si>
    <t>C50 TUMOR MALIGNO DE LA MAMA (Desc. Diag.:CA DE MAMA  CON METASTASIS   CEREBRAL)</t>
  </si>
  <si>
    <t>B419 PARACOCCIDIOIDOMICOSIS, NO ESPECIFICADA (Desc. Diag.: PARACOCCIDIOIDOMICOSIS JUVENIL )</t>
  </si>
  <si>
    <t>C50 TUMOR MALIGNO DE LA MAMA (Desc. Diag.:CA de mama avanzado en tto)</t>
  </si>
  <si>
    <t>B419 PARACOCCIDIOIDOMICOSIS, NO ESPECIFICADA (Desc. Diag.:PARACOCCIDIOIDOMICOSIS JUVENIL)</t>
  </si>
  <si>
    <t>C50 TUMOR MALIGNO DE LA MAMA (Desc. Diag.:CA DE MAMA CONTROL POST QUIRURGICO)</t>
  </si>
  <si>
    <t>G629 POLINEUROPATIA, NO ESPECIFICADA (Desc. Diag.:POLINEUROPATIA NO ESPECIFICA )</t>
  </si>
  <si>
    <t>C50 TUMOR MALIGNO DE LA MAMA (Desc. Diag.:CA DE MAMA POST QUIRUGICO)</t>
  </si>
  <si>
    <t>G724 MIOPATIA INFLAMATORIA, NO CLASIFICADA EN OTRA PARTE (Desc. Diag.:test de fuerza muscular en manos y resto de MMSS disminuidas presenta temblor miopatico al realizar la prueba / en MMII vence gravedad y vence resistencia pero se agota rapidamente)</t>
  </si>
  <si>
    <t>A156 PLEURESIA TUBERCULOSA, CONFIRMADA BACTERIOLOGICA E HISTOLOGICAMENTE (Desc. Diag.:)</t>
  </si>
  <si>
    <t>A06 AMEBIASIS (Desc. Diag.:GASTROENTERITIS MIXTA)</t>
  </si>
  <si>
    <t>C50 TUMOR MALIGNO DE LA MAMA (Desc. Diag.:CANCER DE MAMA  AVANZADO METASTASICO
PRESENCIA DE TROMBOSIS EN VENAS DE MIEMBRO INFERIOR)</t>
  </si>
  <si>
    <t>B967 CLOSTRIDIUM PERFRINGENS [C. PERFRINGENS] COMO CAUSA DE ENFERMEDADES CLASIFICADAS EN OTROS CAPITULOS (Desc. Diag.:.)</t>
  </si>
  <si>
    <t>C50 TUMOR MALIGNO DE LA MAMA (Desc. Diag.:CANCER DE MAMA  RECIDIVANTE  TRATADA )</t>
  </si>
  <si>
    <t>H101 CONJUNTIVITIS ATOPICA AGUDA (Desc. Diag.:epiescleritis ambos ojos )</t>
  </si>
  <si>
    <t>A047 ENTEROCOLITIS DEBIDA A CLOSTRIDIUM DIFFICILE (Desc. Diag.:)</t>
  </si>
  <si>
    <t>H110 PTERIGION (Desc. Diag.:de realizo cirugia de pterigion en ojo derecho  con injerto conjuntival y aplicacion de mitomicina )</t>
  </si>
  <si>
    <t>C50 TUMOR MALIGNO DE LA MAMA (Desc. Diag.:Cáncer de mama avanzado (recidivante))</t>
  </si>
  <si>
    <t>D401 TUMOR DE COMPORTAMIENTO INCIERTO O DESCONOCIDO DEL TESTICULO (Desc. Diag.:1.- Seminoma
2.- Hipertrofia de prÃ³stata )</t>
  </si>
  <si>
    <t>C50 TUMOR MALIGNO DE LA MAMA (Desc. Diag.:cancer de mama avanzado metastasico  recidivante )</t>
  </si>
  <si>
    <t>D410 TUMOR DE COMPORTAMIENTO INCIERTO O DESCONOCIDO DEL RIÑON (Desc. Diag.:control posquirurgico)</t>
  </si>
  <si>
    <t>C50 TUMOR MALIGNO DE LA MAMA (Desc. Diag.:CANCER DE MAMA AVANZADO METASTASICO)</t>
  </si>
  <si>
    <t>D420 TUMOR DE COMPORTAMIENTO INCIERTO O DESCONOCIDO DE LAS MENINGES CEREBRALES (Desc. Diag.:.)</t>
  </si>
  <si>
    <t>C50 TUMOR MALIGNO DE LA MAMA (Desc. Diag.:Cancer de mama metastásico recidivante)</t>
  </si>
  <si>
    <t>A971 DENGUE CON SIGNOS DE ALARMA (Desc. Diag.:DENGUE )</t>
  </si>
  <si>
    <t>C50 TUMOR MALIGNO DE LA MAMA (Desc. Diag.:cancer de mama recidivante metastasico )</t>
  </si>
  <si>
    <t>D443 TUMOR DE COMPORTAMIENTO INCIERTO O DESCONOCIDO DE LA GLANDULA HIPOFISIS (Desc. Diag.:Meningioma selar)</t>
  </si>
  <si>
    <t>A162 TUBERCULOSIS DEL PULMON, SIN MENCION DE CONFIRMACION BACTERIOLOGICA O HISTOLOGICA (Desc. Diag.:)</t>
  </si>
  <si>
    <t>D467 OTROS SINDROMES MIELODISPLASICOS (Desc. Diag.:)</t>
  </si>
  <si>
    <t>A09 DIARREA Y GASTROENTERITIS DE PRESUNTO ORIGEN INFECCIOSO (Desc. Diag.:.)</t>
  </si>
  <si>
    <t>D480 TUMOR DE COMPORTAMIENTO INCIERTO O DESCONOCIDO DEL HUESO Y CARTILAGO ARTICULAR (Desc. Diag.:TUMOR CARA DORSAL 2NDO DEDO MANO DERECHA)</t>
  </si>
  <si>
    <t>C50 TUMOR MALIGNO DE LA MAMA (Desc. Diag.:CÁNCER DE MAMA)</t>
  </si>
  <si>
    <t>D612 ANEMIA APLASTICA DEBIDA A OTROS AGENTES EXTERNOS (Desc. Diag.:ANEMIA APLASAICA )</t>
  </si>
  <si>
    <t>C50 TUMOR MALIGNO DE LA MAMA (Desc. Diag.:CANCER MAMA)</t>
  </si>
  <si>
    <t>A979 DENGUE, NO ESPECIFICADO (Desc. Diag.:DENGUE CLASICO CON AFECTACION HEPATICA)</t>
  </si>
  <si>
    <t>C50 TUMOR MALIGNO DE LA MAMA (Desc. Diag.:EL 17/10/24 SOMETIDA A MASTECTOMIA RADICAL MODIFICADA DE MAMA IZQUIERDA POR CA DE MAMA IZQUIERDA. LUMINAL B. TH: DUCTAL INFILTRANTE. PT2N1AM0
 EC: II B.
LECHO QUIRUGICO MAMARIO IZQUIERDO QUE SE DEBRIDO POR NECROSIS EN CURACIONES 2 VECES X SEMANA,  EN PROCESO DE DEGRANULACION PARA IR CICATRIZANDO.)</t>
  </si>
  <si>
    <t>D63 ANEMIA EN ENFERMEDADES CRONICAS CLASIFICADAS EN OTRA PARTE (Desc. Diag.:)</t>
  </si>
  <si>
    <t>C50 TUMOR MALIGNO DE LA MAMA (Desc. Diag.:EL 29/08/24 SE REALIZO MASTECTOMIA DERECHA + BGC+ VACIAMIENTO GANGLIONAR AXILAR DERECHO POR CA DE MAMA DERECHA LUMINAL B. EC IIIA)</t>
  </si>
  <si>
    <t>A979 DENGUE, NO ESPECIFICADO (Desc. Diag.:DENGUE)</t>
  </si>
  <si>
    <t>C50 TUMOR MALIGNO DE LA MAMA (Desc. Diag.:HISTERECTOMIA ABDOMINAL + ANEXECTOMÍA BILATERAL, CA DE MAMA HORMONODEPENDIENTE)</t>
  </si>
  <si>
    <t>E039 HIPOTIROIDISMO, NO ESPECIFICADO (Desc. Diag.:HIPOTIROIDISMO)</t>
  </si>
  <si>
    <t>C50 TUMOR MALIGNO DE LA MAMA (Desc. Diag.:Histerectomia abdominal mas anexetomia bilateral)</t>
  </si>
  <si>
    <t>E041 NODULO TIROIDEO SOLITARIO NO TOXICO (Desc. Diag.:TIROIDITIS DE HASHIMOTO, NÓDULO TIROIDEO BENIGNO EN LÓBULO DERECHO)</t>
  </si>
  <si>
    <t>C50 TUMOR MALIGNO DE LA MAMA (Desc. Diag.:paciente en quimioterapia)</t>
  </si>
  <si>
    <t>E042 BOCIO MULTINODULAR NO TOXICO (Desc. Diag.:BOCIO MULTINODULAR RETROESTERNAL)</t>
  </si>
  <si>
    <t>C50 TUMOR MALIGNO DE LA MAMA (Desc. Diag.:POSTQUIRURGICA MEDIATA (MASTECTOMIA RADICAL MODIFICADA DERECHA)DE MAMA POR CA DE MAMA DERECHA. YCT1CN1 M0 EC IIB . LUMINAL B)</t>
  </si>
  <si>
    <t>E05 TIROTOXICOSIS [HIPERTIROIDISMO] (Desc. Diag.:NEUTROPENIA FEBRIL SEVERA /HIPERTIROIDISMO)</t>
  </si>
  <si>
    <t>A170 MENINGITIS TUBERCULOSA (G01*) (Desc. Diag.:GRANULOMATOSIS CON POLIANGEITIS)</t>
  </si>
  <si>
    <t>E060 TIROIDITIS AGUDA (Desc. Diag.:+ SINDROME GRIPAL VIRAL)</t>
  </si>
  <si>
    <t>A170 MENINGITIS TUBERCULOSA (G01*) (Desc. Diag.:meningitis tuberculosa )</t>
  </si>
  <si>
    <t>E10 DIABETES MELLITUS INSULINODEPENDIENTE (Desc. Diag.:DIABETES MAL CONTROLADA )</t>
  </si>
  <si>
    <t>C509 TUMOR MALIGNO DE LA MAMA, PARTE NO ESPECIFICADA (Desc. Diag.:BAJA MEDICA)</t>
  </si>
  <si>
    <t>E10 DIABETES MELLITUS INSULINODEPENDIENTE (Desc. Diag.:DIABETES MELLITUS TIPO 1)</t>
  </si>
  <si>
    <t>C509 TUMOR MALIGNO DE LA MAMA, PARTE NO ESPECIFICADA (Desc. Diag.:CANCER DE EC IIB LUMINAL B HER 2 SOBREEXPRESADO)</t>
  </si>
  <si>
    <t>E10 DIABETES MELLITUS INSULINODEPENDIENTE (Desc. Diag.:DIABETES TIPO LADA)</t>
  </si>
  <si>
    <t>C509 TUMOR MALIGNO DE LA MAMA, PARTE NO ESPECIFICADA (Desc. Diag.:CANCER DE MAAM )</t>
  </si>
  <si>
    <t>A09 DIARREA Y GASTROENTERITIS DE PRESUNTO ORIGEN INFECCIOSO (Desc. Diag.:GASTROENTERITIS INFECCIOSA, LESION RENAL AGUDA RESUELTA )</t>
  </si>
  <si>
    <t>A170 MENINGITIS TUBERCULOSA (G01*) (Desc. Diag.:MENINGITIS TUERCULOSA-GRANULOMATOSIS CON POLOGEITIS)</t>
  </si>
  <si>
    <t>E102 DIABETES MELLITUS INSULINODEPENDIENTE, CON COMPLICACIONES RENALES (Desc. Diag.:DIABETES MELLITUS INSULINODEPENDIENTE, CON COMPLICACIONES RENALES)</t>
  </si>
  <si>
    <t>C509 TUMOR MALIGNO DE LA MAMA, PARTE NO ESPECIFICADA (Desc. Diag.:CANCER DE MAMA EC I LUMINAL A)</t>
  </si>
  <si>
    <t>E106 DIABETES MELLITUS INSULINODEPENDIENTE, CON OTRAS COMPLICACIONES ESPECIFICADAS (Desc. Diag.:PIE DIABTEICO WAGNER 3 )</t>
  </si>
  <si>
    <t>C509 TUMOR MALIGNO DE LA MAMA, PARTE NO ESPECIFICADA (Desc. Diag.:CANCER DE MAMA EC IA)</t>
  </si>
  <si>
    <t>E11 DIABETES MELLITUS NO INSULINODEPENDIENTE (Desc. Diag.:DEBUT DIABETICO - GASTROENTERITIS NO INFECCIOSA)</t>
  </si>
  <si>
    <t>C509 TUMOR MALIGNO DE LA MAMA, PARTE NO ESPECIFICADA (Desc. Diag.:CANCER DE MAMA EC II B )</t>
  </si>
  <si>
    <t>E11 DIABETES MELLITUS NO INSULINODEPENDIENTE (Desc. Diag.:DIABETES MELLITUS 2 DESCOMPENSADA)</t>
  </si>
  <si>
    <t>C509 TUMOR MALIGNO DE LA MAMA, PARTE NO ESPECIFICADA (Desc. Diag.:CANCER DE MAMA EC II B LUMINAL B)</t>
  </si>
  <si>
    <t>E11 DIABETES MELLITUS NO INSULINODEPENDIENTE (Desc. Diag.:DIABETES MELLITUS TIPO 2 DESCOMPENSADA )</t>
  </si>
  <si>
    <t>C509 TUMOR MALIGNO DE LA MAMA, PARTE NO ESPECIFICADA (Desc. Diag.:CANCER DE MAMA EC II B)</t>
  </si>
  <si>
    <t>E11 DIABETES MELLITUS NO INSULINODEPENDIENTE (Desc. Diag.:E11 - DIABETES MELLITUS NO INSULINODEPENDIENTE)</t>
  </si>
  <si>
    <t>C509 TUMOR MALIGNO DE LA MAMA, PARTE NO ESPECIFICADA (Desc. Diag.:CANCER DE MAMA EC IIA LUMINAL A)</t>
  </si>
  <si>
    <t>E112 DIABETES MELLITUS NO INSULINODEPENDIENTE, CON COMPLICACIONES RENALES (Desc. Diag.:POST QUIRÚRGICO MEDIATO DE DRENAJE Y LIMPIEZA QUIRÚRGICA DE CELULITIS TEMPOROPARIETAL IZQUIERDO Y PRESEPTAL PALPEBRAL SUPERIOR IZQUIERDO/ DIABETES MELLITUS NO INSULINODEPENDIENTE, CON COMPLICACIONES RENALES/ HIPOTIROIDISMO EN TRATAMIENTO.)</t>
  </si>
  <si>
    <t>C509 TUMOR MALIGNO DE LA MAMA, PARTE NO ESPECIFICADA (Desc. Diag.:CANCER DE MAMA EC IIB )</t>
  </si>
  <si>
    <t>E118 DIABETES MELLITUS NO INSULINODEPENDIENTE, CON COMPLICACIONES NO ESPECIFICADAS (Desc. Diag.:DIABETES MELLITUS TIPO 2 DESCOMPENSADA)</t>
  </si>
  <si>
    <t>C509 TUMOR MALIGNO DE LA MAMA, PARTE NO ESPECIFICADA (Desc. Diag.:CANCER DE MAMA EC IIB LUMINAL B )</t>
  </si>
  <si>
    <t>E135 DIABETES MELLITUS ESPECIFICADA, CON COMPLICACIONES CIRCULATORIAS PERIFERICAS (Desc. Diag.:PIE DIABETICO)</t>
  </si>
  <si>
    <t>C509 TUMOR MALIGNO DE LA MAMA, PARTE NO ESPECIFICADA (Desc. Diag.:CANCER DE MAMA EC IIB LUMINAL B HER 2 (3+))</t>
  </si>
  <si>
    <t>E14 DIABETES MELLITUS, NO ESPECIFICADA (Desc. Diag.:DEBUT DIABETES MELLITUS II)</t>
  </si>
  <si>
    <t>A09 DIARREA Y GASTROENTERITIS DE PRESUNTO ORIGEN INFECCIOSO (Desc. Diag.:AMEBIASIS)</t>
  </si>
  <si>
    <t>E161 OTRAS HIPOGLICEMIAS (Desc. Diag.:HIPOGLICEMIA REFRACTARIA )</t>
  </si>
  <si>
    <t>A171 TUBERCULOMA MENINGEO (G07*) (Desc. Diag.:LESION OCUPATIVA FRONTAL, PROBABLE TUBERCULOMA VS CISTICERCO VS GLIOMA)</t>
  </si>
  <si>
    <t>E43 DESNUTRICION PROTEICOCALORICA SEVERA, NO ESPECIFICADA (Desc. Diag.:Anemia secundaria)</t>
  </si>
  <si>
    <t>C509 TUMOR MALIGNO DE LA MAMA, PARTE NO ESPECIFICADA (Desc. Diag.:CANCER DE MAMA EpIIA
LUMINAL B )</t>
  </si>
  <si>
    <t>E66 OBESIDAD (Desc. Diag.:CONTROL POST OPERATORIO)</t>
  </si>
  <si>
    <t>A178 OTRAS TUBERCULOSIS DEL SISTEMA NERVIOSO (Desc. Diag.:SEPSIS A FOCO NEUROLOGICO / PROBABLE TUBERCULOSISI DEL SISTEMA NERVIOSOS CENTRAL/ HIDROCEFALEA HIPERTENSIVA TRATADA POR DRENAJE VENTRICULAR EXTERNO / EDEMA CEREBRAL DIFUSO EN TRATAMIENTO)</t>
  </si>
  <si>
    <t>E882 LIPOMATOSIS, NO CLASIFICADA EN OTRA PARTE (Desc. Diag.:LIPOMA EN REGION DE PECTORAL IZQUIERDO TRATADO POR EXERESIS)</t>
  </si>
  <si>
    <t>A178 OTRAS TUBERCULOSIS DEL SISTEMA NERVIOSO (Desc. Diag.:SEPSIS A FOCO NEUROLOGICO / PROBABLE TUBERCULOSISI DEL SISTEMA NERVIOSOS CENTRAL/ HIDROCEFALEA HIPERTENSIVA/ EDEMA CEREBRAL DIFUSO EN TRATAMIENTO )</t>
  </si>
  <si>
    <t>B02 HERPES ZOSTER (Desc. Diag.:herpes zooster en tratamiento)</t>
  </si>
  <si>
    <t>A09 DIARREA Y GASTROENTERITIS DE PRESUNTO ORIGEN INFECCIOSO (Desc. Diag.:COLITIS DE ORIGEN PARASITARIO)</t>
  </si>
  <si>
    <t>A09 DIARREA Y GASTROENTERITIS DE PRESUNTO ORIGEN INFECCIOSO (Desc. Diag.:SEPSIS A FOCO ABDOMINAL, DIABETES MELLITUS DESCOMPENSADA  )</t>
  </si>
  <si>
    <t>C53 TUMOR MALIGNO DEL CUELLO DEL UTERO (Desc. Diag.:CÁNCER DE CERVIX, INJURIA RENAL AGUDA VS ENFERMEDAD RENAL CRÓNICA, HIPERTENSIÓN ARTERIAL.)</t>
  </si>
  <si>
    <t>F322 EPISODIO DEPRESIVO GRAVE SIN SINTOMAS PSICOTICOS (Desc. Diag.:)</t>
  </si>
  <si>
    <t>A178 OTRAS TUBERCULOSIS DEL SISTEMA NERVIOSO (Desc. Diag.:tuberculomas cerebrales con edema perilesional, cefalea intensa secundaria, tuberculosis pulmonar)</t>
  </si>
  <si>
    <t>B07 VERRUGAS VIRICAS (Desc. Diag.:)</t>
  </si>
  <si>
    <t>C530 TUMOR MALIGNO DEL ENDOCERVIX (Desc. Diag.:)</t>
  </si>
  <si>
    <t>F410 TRASTORNO DE PANICO [ANSIEDAD PAROXISTICA EPISODICA] (Desc. Diag.:)</t>
  </si>
  <si>
    <t>C530 TUMOR MALIGNO DEL ENDOCERVIX (Desc. Diag.:paciente en quimioterapia)</t>
  </si>
  <si>
    <t>F412 TRASTORNO MIXTO DE ANSIEDAD Y DEPRESION (Desc. Diag.:trastorno cognitivo moderado  )</t>
  </si>
  <si>
    <t>A179 TUBERCULOSIS DEL SISTEMA NERVIOSO, NO ESPECIFICADA (G99.8*) (Desc. Diag.:MENINGOENCEFALITIS TUBERCULOSA PROBABLE EN TRATAMIENTO 
ACCIDENTE VASCULAR ENCEFÁLICO TEMPORAL Y PARIETAL IZQUIERDO
)</t>
  </si>
  <si>
    <t>G009 MENINGITIS BACTERIANA, NO ESPECIFICADA (Desc. Diag.:MENINGITIS DE ETIOLOGIA A DETERMINAR )</t>
  </si>
  <si>
    <t>C531 TUMOR MALIGNO DEL EXOCERVIX (Desc. Diag.:CA de cervix en tratamiento Paliativo)</t>
  </si>
  <si>
    <t>B15 HEPATITIS AGUDA TIPO A (Desc. Diag.:)</t>
  </si>
  <si>
    <t>C531 TUMOR MALIGNO DEL EXOCERVIX (Desc. Diag.:Cancer de cervix en etapa terminal)</t>
  </si>
  <si>
    <t>G039 MENINGITIS, NO ESPECIFICADA (Desc. Diag.:MENINGITIS AUTOINMUNE CON SECUELAS DE DISFASIA GLOBAL Y TRANSTORNO PSIQUIATRICO)</t>
  </si>
  <si>
    <t>A179 TUBERCULOSIS DEL SISTEMA NERVIOSO, NO ESPECIFICADA (G99.8*) (Desc. Diag.:MENINGOENCEFALITIS TUBERCULOSA PROBABLE EN TRATAMIENTO)</t>
  </si>
  <si>
    <t>G039 MENINGITIS, NO ESPECIFICADA (Desc. Diag.:MENINGITIS AUTOINMUNE CON SECUELAS NEUROPSIQUIATRICAS Y DISFASIA MOTORA)</t>
  </si>
  <si>
    <t>C531 TUMOR MALIGNO DEL EXOCERVIX (Desc. Diag.:cancer de cervix en tratamiento)</t>
  </si>
  <si>
    <t>G048 OTRAS ENCEFALITIS, MIELITIS Y ENCEFALOMIELITIS (Desc. Diag.:)</t>
  </si>
  <si>
    <t>C531 TUMOR MALIGNO DEL EXOCERVIX (Desc. Diag.:CANCER DE CERVIX UTERINO)</t>
  </si>
  <si>
    <t>G122 ENFERMEDADES DE LAS NEURONAS MOTORAS (Desc. Diag.:ENFERMEDAD DE NEURONA MOTORA ( ELA))</t>
  </si>
  <si>
    <t>C531 TUMOR MALIGNO DEL EXOCERVIX (Desc. Diag.:CÁNCER DE CERVIX)</t>
  </si>
  <si>
    <t>G35 ESCLEROSIS MULTIPLE (Desc. Diag.:ESCLEROSIS MULTIPLE )</t>
  </si>
  <si>
    <t>A181 TUBERCULOSIS DEL APARATO GENITOURINARIO (Desc. Diag.:TUBERCULOSIS EXTRAPULMONAR, EPIDIDIMO IZQUIERDO )</t>
  </si>
  <si>
    <t>B15 HEPATITIS AGUDA TIPO A (Desc. Diag.:hepatitis viral A)</t>
  </si>
  <si>
    <t>C531 TUMOR MALIGNO DEL EXOCERVIX (Desc. Diag.:OPERADA HACE 10 DIAS POR CANCER DE CERVIX IB2)</t>
  </si>
  <si>
    <t>G40 EPILEPSIA (Desc. Diag.:EPILPSIA EN CRISIS)</t>
  </si>
  <si>
    <t>C539 TUMOR MALIGNO DEL CUELLO DEL UTERO, SIN OTRA ESPECIFICACION (Desc. Diag.:ADENOCARCINOMA CERVIX EC IIIC 1)</t>
  </si>
  <si>
    <t>G403 EPILEPSIA Y SINDROMES EPILEPTICOS IDIOPATICOS GENERALIZADOS (Desc. Diag.:)</t>
  </si>
  <si>
    <t>C539 TUMOR MALIGNO DEL CUELLO DEL UTERO, SIN OTRA ESPECIFICACION (Desc. Diag.:CANCER CUELLO UTERINO EC III )</t>
  </si>
  <si>
    <t>B15 HEPATITIS AGUDA TIPO A (Desc. Diag.:hepatitis)</t>
  </si>
  <si>
    <t>A09 DIARREA Y GASTROENTERITIS DE PRESUNTO ORIGEN INFECCIOSO (Desc. Diag.:DESHIDRATACION SEVERA 
ENFERMEDAD DIARREICA INFECCIOSA)</t>
  </si>
  <si>
    <t>G442 CEFALEA DEBIDA A TENSION (Desc. Diag.:)</t>
  </si>
  <si>
    <t>C539 TUMOR MALIGNO DEL CUELLO DEL UTERO, SIN OTRA ESPECIFICACION (Desc. Diag.:NO RELEVANTE)</t>
  </si>
  <si>
    <t>G500 NEURALGIA DEL TRIGEMINO (Desc. Diag.:postoperada de glomus carotideo )</t>
  </si>
  <si>
    <t>C579 TUMOR MALIGNO DE ORGANO GENITAL FEMENINO, PARTE NO ESPECIFICADA (Desc. Diag.:)</t>
  </si>
  <si>
    <t>G510 PARALISIS DE BELL (Desc. Diag.:AMIGDALITIS AGUDA )</t>
  </si>
  <si>
    <t>A394 MENINGOCOCEMIA, NO ESPECIFICADA (Desc. Diag.:MENINGITIS AUTOINMUNE, CON SECUELAS DE DISFASIA GLOBAL Y TRASTORNO PSIQUIATRICO.)</t>
  </si>
  <si>
    <t>G510 PARALISIS DE BELL (Desc. Diag.:PARÁLISIS FACIAL.
RIESGO LABORAL : ENFERMEDAD COMÚN.
BAJO INFORME MEDICO.)</t>
  </si>
  <si>
    <t>A415 SEPTICEMIA DEBIDA A OTROS ORGANISMOS GRAMNEGATIVOS (Desc. Diag.:por perforacion de diverticulo colonico- artritis reumatoide)</t>
  </si>
  <si>
    <t>G55 COMPRESIONES DE LAS RAICES Y DE LOS PLEXOS NERVIOSOS EN ENFERMEDADES  CLASIFICADAS EN OTRA PARTE (Desc. Diag.:HERNIA DISCAL L4-L5 Y L5-S1)</t>
  </si>
  <si>
    <t>C61 TUMOR MALIGNO DE LA PROSTATA (Desc. Diag.:CANCER DE PROSTATA EC IV )</t>
  </si>
  <si>
    <t>G551 COMPRESIONES DE LAS RAICES Y PLEXOS NERVIOSOS EN TRASTORNOS DE LOS DISCOS INTERVERTEBRALES (M50-M51+) (Desc. Diag.:espondiloartrosis lumbar, espondiloartrosis dorsal, dorlumbalgia mecÃ¡nica, )</t>
  </si>
  <si>
    <t>C61 TUMOR MALIGNO DE LA PROSTATA (Desc. Diag.:CANCER DE PROSTATA EC IV RESISTENTE CASTRACION )</t>
  </si>
  <si>
    <t>G551 COMPRESIONES DE LAS RAICES Y PLEXOS NERVIOSOS EN TRASTORNOS DE LOS DISCOS INTERVERTEBRALES (M50-M51+) (Desc. Diag.:POST OPERATORIO DE HD)</t>
  </si>
  <si>
    <t>C61 TUMOR MALIGNO DE LA PROSTATA (Desc. Diag.:cancer de prostata ec iv resistente castracion)</t>
  </si>
  <si>
    <t>G551 COMPRESIONES DE LAS RAICES Y PLEXOS NERVIOSOS EN TRASTORNOS DE LOS DISCOS INTERVERTEBRALES (M50-M51+) (Desc. Diag.:sindrome de compresion radicular hernia de disco L4 L5)</t>
  </si>
  <si>
    <t>A419 SEPTICEMIA, NO ESPECIFICADA (Desc. Diag.:SEPSIS DE PARTES BLANDAS )</t>
  </si>
  <si>
    <t>A15 TUBERCULOSIS RESPIRATORIA, CONFIRMADA BACTERIOLOGICA E HISTOLOGICAMENTE (Desc. Diag.:)</t>
  </si>
  <si>
    <t>C62 TUMOR MALIGNO DEL TESTICULO (Desc. Diag.:1.- CÃ¡ncer de testÃ­culo)</t>
  </si>
  <si>
    <t>G560 SINDROME DEL TUNEL CARPIANO (Desc. Diag.:PP.O SINDROME TUNEL CARPIANO DERECHO)</t>
  </si>
  <si>
    <t>A419 SEPTICEMIA, NO ESPECIFICADA (Desc. Diag.:SEPSIS DE PARTES BLANDAS POR ULCERA POR DECUBITO )</t>
  </si>
  <si>
    <t>G560 SINDROME DEL TUNEL CARPIANO (Desc. Diag.:SINDROME DEL TUNEL CARPIANO EXTREMO SUPERIOR IZQUIERDO)</t>
  </si>
  <si>
    <t>C62 TUMOR MALIGNO DEL TESTICULO (Desc. Diag.:CÁNCER DE TESTÍCULO)</t>
  </si>
  <si>
    <t>G560 SINDROME DEL TUNEL CARPIANO (Desc. Diag.:SINDROME TUNEL CARPO MANO IZQUIERDA OPERADA 	)</t>
  </si>
  <si>
    <t>C62 TUMOR MALIGNO DEL TESTICULO (Desc. Diag.:TUMOR TESTICULAR EN ESTUDIO)</t>
  </si>
  <si>
    <t>G560 SINDROME DEL TUNEL CARPIANO (Desc. Diag.:tunel carpiano)</t>
  </si>
  <si>
    <t>C620 TUMOR MALIGNO DEL TESTICULO NO DESCENDIDO (Desc. Diag.:CANCER DE TESTICULO0)</t>
  </si>
  <si>
    <t>G562 LESION DEL NERVIO CUBITAL (Desc. Diag.:SINDROME DE TUNEL CUBITAL IZQUIERDO)</t>
  </si>
  <si>
    <t>C629 TUMOR MALIGNO DEL TESTICULO, NO ESPECIFICADO (Desc. Diag.:CANCER DE TESTICULO EC I )</t>
  </si>
  <si>
    <t>B351 TIÑA DE LAS UÑAS (Desc. Diag.:)</t>
  </si>
  <si>
    <t>C629 TUMOR MALIGNO DEL TESTICULO, NO ESPECIFICADO (Desc. Diag.:CANCER DE TESTICULO EC I TIPO SEMINOMA + (2FACTORES DE RIESGO))</t>
  </si>
  <si>
    <t>G578 OTRAS MONONEUROPATIAS DEL MIEMBRO INFERIOR (Desc. Diag.:mononeuropatÃ­a pierna izquierda)</t>
  </si>
  <si>
    <t>A09 DIARREA Y GASTROENTERITIS DE PRESUNTO ORIGEN INFECCIOSO (Desc. Diag.:DESHIDRATACION SEVERA
ENFERMEDAD DIARREICA INFECCIOSA )</t>
  </si>
  <si>
    <t>G580 NEUROPATIA INTERCOSTAL (Desc. Diag.:FRACTURA DE 9NO ARCO COSTAL DERECHO NO DESPLAZADA)</t>
  </si>
  <si>
    <t>C64 TUMOR MALIGNO DEL RIÃON, EXCEPTO DE LA PELVIS RENAL (Desc. Diag.:CA DE PULMON CON METASTASIS PULMONAR)</t>
  </si>
  <si>
    <t>G589 MONONEUROPATIA, NO ESPECIFICADA (Desc. Diag.:NEUROPATIA PERIFERICA  ,ARTRALGIAS EN  ESTUDIO)</t>
  </si>
  <si>
    <t>A46 ERISIPELA (Desc. Diag.:ERISIPELA EN TOBILLO DERECHA  )</t>
  </si>
  <si>
    <t>G610 SINDROME DE GUILLAIN-BARRE (Desc. Diag.:SECUELAS DE GUILLAIN BARRE)</t>
  </si>
  <si>
    <t>C64 TUMOR MALIGNO DEL RIÑON, EXCEPTO DE LA PELVIS RENAL (Desc. Diag.:CA RENAL IZQUIERDO)</t>
  </si>
  <si>
    <t>G620 POLINEUROPATIA INDUCIDA POR DROGAS (Desc. Diag.:)</t>
  </si>
  <si>
    <t>C64 TUMOR MALIGNO DEL RIÑON, EXCEPTO DE LA PELVIS RENAL (Desc. Diag.:CANCER DE RIÑON EC IV )</t>
  </si>
  <si>
    <t>G709 TRASTORNO NEUROMUSCULAR, NO ESPECIFICADO (Desc. Diag.:.MMII)</t>
  </si>
  <si>
    <t>C64 TUMOR MALIGNO DEL RIÑON, EXCEPTO DE LA PELVIS RENAL (Desc. Diag.:CANCER DE RIÑON EC IV)</t>
  </si>
  <si>
    <t>G710 DISTROFIA MUSCULAR (Desc. Diag.:desgarro muscular.)</t>
  </si>
  <si>
    <t>A46 ERISIPELA (Desc. Diag.:ERISIPELA)</t>
  </si>
  <si>
    <t>G729 MIOPATIA, NO ESPECIFICADA (Desc. Diag.:MIOPATIA EN ESTUDIO )</t>
  </si>
  <si>
    <t>C64 TUMOR MALIGNO DEL RIÑON, EXCEPTO DE LA PELVIS RENAL (Desc. Diag.:CARCINOMA DE CELULAS CLARAS)</t>
  </si>
  <si>
    <t>A150 TUBERCULOSIS DEL PULMON, CONFIRMADA POR HALLAZGO MICROSCOPICO DEL BACILO TUBERCULOSO EN ESPUTO, CON O SIN CULTIVO (Desc. Diag.:DESNUTRICION SEVERA )</t>
  </si>
  <si>
    <t>C64 TUMOR MALIGNO DEL RIÑON, EXCEPTO DE LA PELVIS RENAL (Desc. Diag.:DESCANSO MEDICO )</t>
  </si>
  <si>
    <t>B49 MICOSIS, NO ESPECIFICADA (Desc. Diag.:)</t>
  </si>
  <si>
    <t>C64 TUMOR MALIGNO DEL RIÑON, EXCEPTO DE LA PELVIS RENAL (Desc. Diag.:SE TRATA FUERA )</t>
  </si>
  <si>
    <t>G934 ENCEFALOPATIA NO ESPECIFICADA (Desc. Diag.:sindrome pos paro cardiorespiratorio..
encefalopatia hipoxica pos paro.)</t>
  </si>
  <si>
    <t>C64 TUMOR MALIGNO DEL RIÑON, EXCEPTO DE LA PELVIS RENAL (Desc. Diag.:TUMOR RENAL DERECHO TRATADO POR NEFRECTOMIA RADICAL )</t>
  </si>
  <si>
    <t>G960 PERDIDA DE LIQUIDO CEFALORRAQUIDEO (Desc. Diag.:FISTULA DE LCR)</t>
  </si>
  <si>
    <t>C64 TUMOR MALIGNO DEL RIÑON, EXCEPTO DE LA PELVIS RENAL (Desc. Diag.:TUMOR RENAL IZQUIERDO / PO NEFRECTOMIA RADICAL IZQUIERDA)</t>
  </si>
  <si>
    <t>B977 PAPILOMAVIRUS COMO CAUSA DE ENFERMEDADES CLASIFICADAS EN OTROS CAPITULOS (Desc. Diag.:virus papiloma humano )</t>
  </si>
  <si>
    <t>C64 TUMOR MALIGNO DEL RIÑON, EXCEPTO DE LA PELVIS RENAL (Desc. Diag.:TUMOR RENAL IZQUIERDO/ PO NEFRECTOMIA RADICAL IZQUIERDA)</t>
  </si>
  <si>
    <t>H105 BLEFAROCONJUNTIVITIS (Desc. Diag.:)</t>
  </si>
  <si>
    <t>C67 TUMOR MALIGNO DE LA VEJIGA URINARIA (Desc. Diag.:tumor vesical)</t>
  </si>
  <si>
    <t>C02 TUMOR MALIGNO DE OTRAS PARTES Y DE LAS NO ESPECIFICADAS DE LA LENGUA (Desc. Diag.:CANCER DE LENGUA EC  CON FACTORES DE RIESGO)</t>
  </si>
  <si>
    <t>C679 TUMOR MALIGNO DE LA VEJIGA URINARIA, PARTE NO ESPECIFICADA (Desc. Diag.:CANCER DE VEJIGA)</t>
  </si>
  <si>
    <t>C02 TUMOR MALIGNO DE OTRAS PARTES Y DE LAS NO ESPECIFICADAS DE LA LENGUA (Desc. Diag.:descanso medico )</t>
  </si>
  <si>
    <t>C700 TUMOR MALIGNO DE LAS MENINGES CEREBRALES (Desc. Diag.:)</t>
  </si>
  <si>
    <t>A970 DENGUE SIN SIGNOS DE ALARMA (Desc. Diag.:HEPATITIS AGUDA )</t>
  </si>
  <si>
    <t>C700 TUMOR MALIGNO DE LAS MENINGES CEREBRALES (Desc. Diag.:MENIONGIOMA MESOTELIAL MALIGNO RECIDIVANTE TRATADO POR EXERESIS)</t>
  </si>
  <si>
    <t>D401 TUMOR DE COMPORTAMIENTO INCIERTO O DESCONOCIDO DEL TESTICULO (Desc. Diag.:TUMOR EN TESTICULO IZQUIERDO )</t>
  </si>
  <si>
    <t>C710 TUMOR MALIGNO DEL CEREBRO, EXCEPTO LOBULOS Y VENTRICULOS (Desc. Diag.:tumor cerbral post operado 
AStrocitoma grado II)</t>
  </si>
  <si>
    <t>D410 TUMOR DE COMPORTAMIENTO INCIERTO O DESCONOCIDO DEL RIÃON (Desc. Diag.:TUMO RENAL, TUMOR PULMONAR COMPLICADO CON DERRAME PLEURAL IZQUIERDO,  EN ESTUDIO DE SÃNDROME PARANEOPLASICO )</t>
  </si>
  <si>
    <t>A481 ENFERMEDAD DE LOS LEGIONARIOS (Desc. Diag.:ENFERMEDAD DE LOS LEGIONARIOS)</t>
  </si>
  <si>
    <t>A09 DIARREA Y GASTROENTERITIS DE PRESUNTO ORIGEN INFECCIOSO (Desc. Diag.:GASTROENTERITIS )</t>
  </si>
  <si>
    <t>A481 ENFERMEDAD DE LOS LEGIONARIOS (Desc. Diag.:NEUMONIA GRAVE DE LA COMUNIDAD )</t>
  </si>
  <si>
    <t>D420 TUMOR DE COMPORTAMIENTO INCIERTO O DESCONOCIDO DE LAS MENINGES CEREBRALES (Desc. Diag.:)</t>
  </si>
  <si>
    <t>C710 TUMOR MALIGNO DEL CEREBRO, EXCEPTO LOBULOS Y VENTRICULOS (Desc. Diag.:TUMOR CEREBRAL POSTQUIRÚRGICO)</t>
  </si>
  <si>
    <t>D420 TUMOR DE COMPORTAMIENTO INCIERTO O DESCONOCIDO DE LAS MENINGES CEREBRALES (Desc. Diag.:Meningioma selar. )</t>
  </si>
  <si>
    <t>A49 INFECCION BACTERIANA DE SITIO NO ESPECIFICADO (Desc. Diag.:eventrorrafia mas infección de sitio quirurgico)</t>
  </si>
  <si>
    <t>D421 TUMOR DE COMPORTAMIENTO INCIERTO O DESCONOCIDO DE LAS MENINGES RAQUIDEAS (Desc. Diag.:tumor rraquideo 
plasmocitoma )</t>
  </si>
  <si>
    <t>C716 TUMOR MALIGNO DEL CEREBELO (Desc. Diag.:TUMOR CEREBRAL)</t>
  </si>
  <si>
    <t>D440 TUMOR DE COMPORTAMIENTO INCIERTO O DESCONOCIDO DE LA GLANDULA TIROIDES (Desc. Diag.:TU DE TIROIDES)</t>
  </si>
  <si>
    <t>A492 INFECCION POR HAEMOPHILUS INFLUENZAE, SIN OTRA ESPECIFICACION (Desc. Diag.:influenza)</t>
  </si>
  <si>
    <t>D443 TUMOR DE COMPORTAMIENTO INCIERTO O DESCONOCIDO DE LA GLANDULA HIPOFISIS (Desc. Diag.:EXERESIS DE MACROADENOMA POR ABORDAJE TRANS ESFENOIDAL Y SILLA TURCA)</t>
  </si>
  <si>
    <t>C73 TUMOR MALIGNO DE LA GLANDULA TIROIDES (Desc. Diag.:ADMINISTRACION DE I-131 POSTERIOR A TIROIDECTOMIA POR CA DE TIROIDES )</t>
  </si>
  <si>
    <t>A971 DENGUE CON SIGNOS DE ALARMA (Desc. Diag.:DENGUE CON SIGNOS DE ALARMA EN FASE DE RESOLUCION )</t>
  </si>
  <si>
    <t>C73 TUMOR MALIGNO DE LA GLANDULA TIROIDES (Desc. Diag.:CARCINOMA PAPILAR DE TIOIDES OPERADO E IRRADIADO)</t>
  </si>
  <si>
    <t>D46 SINDROMES MIELODISPLASICOS (Desc. Diag.:y Cancer de Tiroides)</t>
  </si>
  <si>
    <t>C73 TUMOR MALIGNO DE LA GLANDULA TIROIDES (Desc. Diag.:CARCINOMA PAPILAR DE TIROIDES OPERADA CON METASTASIS GANGLIONAR )</t>
  </si>
  <si>
    <t>A971 DENGUE CON SIGNOS DE ALARMA (Desc. Diag.:DENGUE CON SIGNOS DE ALARMA EN RESOLUCION)</t>
  </si>
  <si>
    <t>C73 TUMOR MALIGNO DE LA GLANDULA TIROIDES (Desc. Diag.:CARCINOMA PAPILAR DE TIROIDES OPERADO E IRRADIADO)</t>
  </si>
  <si>
    <t>D48 TUMOR DE COMPORTAMIENTO INCIERTO O DESCONOCIDO DE OTROS SITIOS Y DE LOS NO ESPECIFICADOS (Desc. Diag.:TUMOR OSEO EN BASE DE FALANGE MANO DERECHA)</t>
  </si>
  <si>
    <t>A630 VERRUGAS (VENEREAS) ANOGENITALES (Desc. Diag.:)</t>
  </si>
  <si>
    <t>D483 TUMOR DE COMPORTAMIENTO INCIERTO O DESCONOCIDO DEL RETROPERITONEO (Desc. Diag.:TUMOR RETROPERITONEAL )</t>
  </si>
  <si>
    <t>C73 TUMOR MALIGNO DE LA GLANDULA TIROIDES (Desc. Diag.:CARCINOMA PAPILAR DE TIROIDES OPERADO, CON METASTASIS GANGLIONAR)</t>
  </si>
  <si>
    <t>A09 DIARREA Y GASTROENTERITIS DE PRESUNTO ORIGEN INFECCIOSO (Desc. Diag.:GASTROENTERITIS AGUDA)</t>
  </si>
  <si>
    <t>C73 TUMOR MALIGNO DE LA GLANDULA TIROIDES (Desc. Diag.:TUMOR DE GLÁNDULA TIROIDES, P.O. TIROIDECTOMIA)</t>
  </si>
  <si>
    <t>D612 ANEMIA APLASTICA DEBIDA A OTROS AGENTES EXTERNOS (Desc. Diag.:ANEMIA APLASICA )</t>
  </si>
  <si>
    <t>C754 TUMOR MALIGNO DEL CUERPO CAROTIDEO (Desc. Diag.:)</t>
  </si>
  <si>
    <t>D613 ANEMIA APLASTICA IDIOPATICA (Desc. Diag.:)</t>
  </si>
  <si>
    <t>A630 VERRUGAS (VENEREAS) ANOGENITALES (Desc. Diag.:CONDILOMAS EN REGIÓN ANAL R6-R9 Y EN REGIÓN PERIANAL R3)</t>
  </si>
  <si>
    <t>D613 ANEMIA APLASTICA IDIOPATICA (Desc. Diag.:ANEMIA APLASICA SEVERA )</t>
  </si>
  <si>
    <t>A630 VERRUGAS (VENEREAS) ANOGENITALES (Desc. Diag.:POST OPERADA PAPOLOMA VIRUS PERIANAL, CONSTIPACION EN TRATAMIENTO)</t>
  </si>
  <si>
    <t>D62 ANEMIA POSTHEMORRAGICA AGUDA (Desc. Diag.:)</t>
  </si>
  <si>
    <t>C765 TUMOR MALIGNO DEL MIEMBRO INFERIOR (Desc. Diag.:Condrosarcoma de tobillo izquierdo OPERADO)</t>
  </si>
  <si>
    <t>D649 ANEMIA DE TIPO NO ESPECIFICADO (Desc. Diag.:)</t>
  </si>
  <si>
    <t>C765 TUMOR MALIGNO DEL MIEMBRO INFERIOR (Desc. Diag.:Condrosarcoma tobillo izquierdo)</t>
  </si>
  <si>
    <t>D69 PURPURA Y OTRAS AFECCIONES HEMORRAGICAS (Desc. Diag.:TROMBOCITOPENIA INMUNE PRIMARIA)</t>
  </si>
  <si>
    <t>C765 TUMOR MALIGNO DEL MIEMBRO INFERIOR (Desc. Diag.:tumor maligno de muslo izquierdo)</t>
  </si>
  <si>
    <t>D693 PUPURA TROMBOCITOPENICA IDIOPATICA (Desc. Diag.:pURPURA TORMBOCITOPENICA IDIOPATICA AUTOINMUNE. ( estuvo hospitalizado) )</t>
  </si>
  <si>
    <t>C77 TUMOR MALIGNO SECUNDARIO Y EL NO ESPECIFICADO DE LOS GANGLIOS LINFATICOS (Desc. Diag.:PARAGANGLIOMA MALIGNO
CANCER DE OVARIO)</t>
  </si>
  <si>
    <t>E039 HIPOTIROIDISMO, NO ESPECIFICADO (Desc. Diag.:HIPOTIROIDISMO CONGENITO / DIABETES MELLITUS COMPENSADA / CELULITIS PERIORBITARIA)</t>
  </si>
  <si>
    <t>C787 TUMOR MALIGNO SECUNDARIO DEL HIGADO (Desc. Diag.:CANCER DE HIGADO)</t>
  </si>
  <si>
    <t>E040 BOCIO DIFUSO NO TOXICO (Desc. Diag.:BOCIO TIROIDEO TRATADO POR HEMITIROIDECTOMIA DERECHA)</t>
  </si>
  <si>
    <t>C814 LINFOMA DE HODGKIN CLASICO RICO EN LINFOCITOS (Desc. Diag.:LINFOMA DE HODGKINS )</t>
  </si>
  <si>
    <t>E041 NODULO TIROIDEO SOLITARIO NO TOXICO (Desc. Diag.:NODULO TIROIDEO / LOBECTOMIA TIROIDEA DERECHA)</t>
  </si>
  <si>
    <t>A630 VERRUGAS (VENEREAS) ANOGENITALES (Desc. Diag.:POST OPERADA PAPOLOMA VIRUS PERIANAL, CONSTIPACION EN TRATAMIENTO])</t>
  </si>
  <si>
    <t>E042 BOCIO MULTINODULAR NO TOXICO (Desc. Diag.:)</t>
  </si>
  <si>
    <t>A689 FIEBRE RECURRENTE, NO ESPECIFICADA (Desc. Diag.:)</t>
  </si>
  <si>
    <t>E042 BOCIO MULTINODULAR NO TOXICO (Desc. Diag.:BOCIO MULTINODULAR RESUELTO POR HEMITIROIDECTOMÍA IZQUIERDA + EXPLORACIÓN DE LÓBULO DERECHO)</t>
  </si>
  <si>
    <t>C839 LINFOMA NO HODGKIN DIFUSO, SIN OTRA ESPECIFICACION (Desc. Diag.:LINFOMA DE HOGKINS )</t>
  </si>
  <si>
    <t>E042 BOCIO MULTINODULAR NO TOXICO (Desc. Diag.:TUMOR MALIGNO DE TIROIDES  RESUELTO POR TIROIDECTOMIA TOTAL)</t>
  </si>
  <si>
    <t>C848 LINFOMA CUTÁNEO DE CÉLULAS T, NO ESPECIFICADO (Desc. Diag.: LINFOMA CUTÁNEO DE CÉLULAS T, NO ESPECIFICADO?)</t>
  </si>
  <si>
    <t>E05 TIROTOXICOSIS [HIPERTIROIDISMO] (Desc. Diag.:HIPERTIROIDISMO/ POLINEUROPATIA SECUNDARIA )</t>
  </si>
  <si>
    <t>C857 OTROS TIPOS ESPECIFICADOS DE LINFOMA NO HODGKIN (Desc. Diag.:)</t>
  </si>
  <si>
    <t>E05 TIROTOXICOSIS [HIPERTIROIDISMO] (Desc. Diag.:TIROIDITIS DE HASHIMOTO)</t>
  </si>
  <si>
    <t>A70 INFECCION DEBIDA A CHLAMYDIA PSITTACI (Desc. Diag.:)</t>
  </si>
  <si>
    <t>E06 TIROIDITIS (Desc. Diag.:TIROIDITIS DE HASHIMOTO Y NEUTROPENIA FEBRIL RESUELTA)</t>
  </si>
  <si>
    <t>C91 LEUCEMIA LINFOIDE (Desc. Diag.:PANCITOPENIA)</t>
  </si>
  <si>
    <t>B001 DERMATITIS VESICULAR HERPETICA (Desc. Diag.:dermatitis perianaol)</t>
  </si>
  <si>
    <t>C910 LEUCEMIA LINFOBLASTICA AGUDA (Desc. Diag.:leucemia linfoblastica aguda probable)</t>
  </si>
  <si>
    <t>E10 DIABETES MELLITUS INSULINODEPENDIENTE (Desc. Diag.:DIABETES ,MELLITUS)</t>
  </si>
  <si>
    <t>A70 INFECCION DEBIDA A CHLAMYDIA PSITTACI (Desc. Diag.:NEUMONIA ADQUIRIDA EN LA COMUNIDAD)</t>
  </si>
  <si>
    <t>E10 DIABETES MELLITUS INSULINODEPENDIENTE (Desc. Diag.:DIABETES MELLITUS INSULINODEPENDIENTE)</t>
  </si>
  <si>
    <t>C920 LEUCEMIA MIELOIDE AGUDA (Desc. Diag.:LEUCEMIA MIELOIDE AGUDA )</t>
  </si>
  <si>
    <t>E10 DIABETES MELLITUS INSULINODEPENDIENTE (Desc. Diag.:DIABETES MELLITUS TIPO 1 DESCOMPENSADA)</t>
  </si>
  <si>
    <t>C920 LEUCEMIA MIELOIDE AGUDA (Desc. Diag.:LEUCEMIA MIELOIDE AGUDA)</t>
  </si>
  <si>
    <t>E10 DIABETES MELLITUS INSULINODEPENDIENTE (Desc. Diag.:DIABETES MELLITUS TIPO 2 DESCOMPENSADA, INFECCION DE VIAS URINARIAS COMPLICADA, FARINGITIS AGUDA)</t>
  </si>
  <si>
    <t>A85 OTRAS ENCEFALITIS VIRALES, NO CLASIFICADAS EN OTRA PARTE (Desc. Diag.:)</t>
  </si>
  <si>
    <t>E10 DIABETES MELLITUS INSULINODEPENDIENTE (Desc. Diag.:DIABETES MELLITUS TIPO 2)</t>
  </si>
  <si>
    <t>C959 LEUCEMIA, NO ESPECIFICADA (Desc. Diag.:)</t>
  </si>
  <si>
    <t>E10 DIABETES MELLITUS INSULINODEPENDIENTE (Desc. Diag.:E10 - DIABETES MELLITUS INSULINODEPENDIENTE)</t>
  </si>
  <si>
    <t>D010 CARCINOMA IN SITU DEL COLON (Desc. Diag.:ADENOCARCINOMA DE COLON /POST OPERADO MEDIATO DE LAPAROTOMÍA EXPLORATORIA MÁS DERIVACIÓN  INTESTINAL POR ANASTOMOSIS ILEOTRANSVERSA LATEROLATERAL POR OBSTRUCCIÓN/INTESTINAL BAJA POR ADENOCARCINOMA DE COLON /NEUMONIA ASOCIADA A LOS SERVICIOS DE SALUD EN RESOLUCION 
DEHISCENCIA DE ANASTOMOSIS ILEO-CÓLICA  + HEMICOLECTOMÍA DERECHA   + RESECCIÓN DE ÍLEON TERMINAL + ILEOSTOMÍA Y LAVADO DE CAVIDAD POR  DEHISCENCIA DE ANASTOMOSIS ILEOCÓLICA
)</t>
  </si>
  <si>
    <t>E10 DIABETES MELLITUS INSULINODEPENDIENTE (Desc. Diag.:pie diabetico )</t>
  </si>
  <si>
    <t>D03 MELANOMA IN SITU (Desc. Diag.:melanoma en hombro der con ganglios negativos)</t>
  </si>
  <si>
    <t>E10 DIABETES MELLITUS INSULINODEPENDIENTE (Desc. Diag.:post operado de amputacion de miembro inferior)</t>
  </si>
  <si>
    <t>D03 MELANOMA IN SITU (Desc. Diag.:MELANOMA NODULAR)</t>
  </si>
  <si>
    <t>E10 DIABETES MELLITUS INSULINODEPENDIENTE (Desc. Diag.:postoperado de amputacion infracondilea de MID)</t>
  </si>
  <si>
    <t>D03 MELANOMA IN SITU (Desc. Diag.:MELANOMA REGION DE HOMBRO DETRECHO CON GANGLIOS NEGATIVOS)</t>
  </si>
  <si>
    <t>E105 DIABETES MELLITUS INSULINODEPENDIENTE, CON COMPLICACIONES CIRCULATORIAS  PERIFERICAS (Desc. Diag.:)</t>
  </si>
  <si>
    <t>A09 DIARREA Y GASTROENTERITIS DE PRESUNTO ORIGEN INFECCIOSO (Desc. Diag.:DIARREA CRONICA)</t>
  </si>
  <si>
    <t>E105 DIABETES MELLITUS INSULINODEPENDIENTE, CON COMPLICACIONES CIRCULATORIAS  PERIFERICAS (Desc. Diag.:PIE DIABETICO)</t>
  </si>
  <si>
    <t>D038 MELANOMA IN SITU DE OTROS SITIOS (Desc. Diag.:amputacion dedo pie halux)</t>
  </si>
  <si>
    <t>A049 INFECCION INTESTINAL BACTERIANA, NO ESPECIFICADA (Desc. Diag.:)</t>
  </si>
  <si>
    <t>D041 CARCINOMA IN SITU DE LA PIEL DEL PARPADO Y DE LA COMISURA PALPEBRAL (Desc. Diag.:)</t>
  </si>
  <si>
    <t>E11 DIABETES MELLITUS NO INSULINODEPENDIENTE (Desc. Diag.:1- Diabetes mellitus tipo II descompensada  2- Hipertension arterial estadio I. )</t>
  </si>
  <si>
    <t>A86 ENCEFALITIS VIRAL, NO ESPECIFICADA (Desc. Diag.:ENCEFALITIS AUTOINMUNE CON SECUELAS PSIQUIATRICAS Y AFASIA MOTORA)</t>
  </si>
  <si>
    <t>B018 VARICELA CON OTRAS COMPLICACIONES (Desc. Diag.:VARICELA ZÃSTER  COMPLICADA )</t>
  </si>
  <si>
    <t>D05 CARCINOMA IN SITU DE LA MAMA (Desc. Diag.:POST OPERADA DE HISTERECTOMIA TOTAL ABDOMINAL + SALPIGOFORECTOMIA BILATERAL)</t>
  </si>
  <si>
    <t>E11 DIABETES MELLITUS NO INSULINODEPENDIENTE (Desc. Diag.:DIABETES MELLITUS 
HIPERTENSION
DISLIPIDEMIA)</t>
  </si>
  <si>
    <t>D057 OTROS CARCINOMAS IN SITU DE LA MAMA (Desc. Diag.:POST OPERADA  HISTERECTOMIA TOTAL+ SALIPI OOFORECTOMIA BILATERAL)</t>
  </si>
  <si>
    <t>E11 DIABETES MELLITUS NO INSULINODEPENDIENTE (Desc. Diag.:DIABETES MELLITUS COMPENSADA)</t>
  </si>
  <si>
    <t>A86 ENCEFALITIS VIRAL, NO ESPECIFICADA (Desc. Diag.:ENCEFALITIS VIRAL )</t>
  </si>
  <si>
    <t>E11 DIABETES MELLITUS NO INSULINODEPENDIENTE (Desc. Diag.:DIABETES MELLITUS TIPO 2 DE RECIENTE DIAGNOSTICO, ULCERAS VARICOSAS PIERNA  IZQUIERDA)</t>
  </si>
  <si>
    <t>D061 CARCINOMA IN SITU DEL EXOCERVIX (Desc. Diag.:CANCER DE CERVIX )</t>
  </si>
  <si>
    <t>E11 DIABETES MELLITUS NO INSULINODEPENDIENTE (Desc. Diag.:DIABETES MELLITUS TIPO 2 DESCOMPENSADA CON HIPERGLUCEMIA)</t>
  </si>
  <si>
    <t>A86 ENCEFALITIS VIRAL, NO ESPECIFICADA (Desc. Diag.:ENCEFALITIS)</t>
  </si>
  <si>
    <t>E11 DIABETES MELLITUS NO INSULINODEPENDIENTE (Desc. Diag.:DIABETES MELLITUS TIPO 2)</t>
  </si>
  <si>
    <t>D090 CARCINOMA IN SITU DE LA VEJIGA (Desc. Diag.:CA DE VEJIGA-OBSTRUCCION DE MEATOS URETERALES)</t>
  </si>
  <si>
    <t>B018 VARICELA CON OTRAS COMPLICACIONES (Desc. Diag.:VARICELA ZÃSTER  CON OTRAS COMPLICACIONES)</t>
  </si>
  <si>
    <t>A86 ENCEFALITIS VIRAL, NO ESPECIFICADA (Desc. Diag.:SECUELAS DE ENCEFALITIS VIRAL)</t>
  </si>
  <si>
    <t>E111 DIABETES MELLITUS NO INSULINODEPENDIENTE, CON CETOACIDOSIS (Desc. Diag.:DIABETES MELLITUS TIPO 2  DESCOMPENSADA )</t>
  </si>
  <si>
    <t>A87 MENINGITIS VIRAL (Desc. Diag.:)</t>
  </si>
  <si>
    <t>E115 DIABETES MELLITUS NO INSULINODEPENDIENTE, CON COMPLICACIONES CIRCULATORIAS PERIFERICAS (Desc. Diag.:pie diabetico )</t>
  </si>
  <si>
    <t>D141 TUMOR BENIGNO DE LA LARINGE (Desc. Diag.:TUMOR BENIGNO DE LARINGE )</t>
  </si>
  <si>
    <t>E116 DIABETES MELLITUS NO INSULINODEPENDIENTE, CON OTRAS COMPLICACIONES ESPECIFICADAS (Desc. Diag.:DIABETES MELLITUS NO INSULINODEPENDIENTE DESCOMPENSADA)</t>
  </si>
  <si>
    <t>D162 TUMOR BENIGNO DE LOS HUESOS LARGOS DEL MIEMBRO INFERIOR (Desc. Diag.:condromatosis)</t>
  </si>
  <si>
    <t>E125 DIABETES MELLITUS ASOCIADA CON DESNUTRICION, CON COMPLICACIONES CIRCULATORIAS PERIFERICAS (Desc. Diag.:PIE DIABETICO WAGNER 2 )</t>
  </si>
  <si>
    <t>D169 TUMOR BENIGNO DEL HUESO Y DEL CARTILAGO ARTICULAR, SITIO NO ESPECIFICADO (Desc. Diag.:)</t>
  </si>
  <si>
    <t>A09 DIARREA Y GASTROENTERITIS DE PRESUNTO ORIGEN INFECCIOSO (Desc. Diag.:POSTOPERADA DE LAPAROSCOPICA EXPLORADORA)</t>
  </si>
  <si>
    <t>D17 TUMORES BENIGNOS LIPOMATOSOS (Desc. Diag.:exeresis de lipòma gigante)</t>
  </si>
  <si>
    <t>E136 DIABETES MELLITUS ESPECIFICADA, CON OTRAS COMPLICACIONES ESPECIFICADAS (Desc. Diag.:DIABETES MELIITUS TIPO 2 DESCOMPENSAD)</t>
  </si>
  <si>
    <t>D17 TUMORES BENIGNOS LIPOMATOSOS (Desc. Diag.:LIPOMA EN 3ER DEDO DE MANO DERECHA)</t>
  </si>
  <si>
    <t>E14 DIABETES MELLITUS, NO ESPECIFICADA (Desc. Diag.:)</t>
  </si>
  <si>
    <t>D17 TUMORES BENIGNOS LIPOMATOSOS (Desc. Diag.:TUMOR BENIGNO LIPOMATOSO EN HOMBRO IZQUIERDO Y ABDOMEN IZQUIERDO TRATADO POR EXÉRESIS	)</t>
  </si>
  <si>
    <t>E14 DIABETES MELLITUS, NO ESPECIFICADA (Desc. Diag.:DIABETES DEBUTANTE)</t>
  </si>
  <si>
    <t>D17 TUMORES BENIGNOS LIPOMATOSOS (Desc. Diag.:TUMOR BENIGNO LIPOMATOSO EN HOMBRO IZQUIERDO Y ABDOMEN IZQUIERDO TRATADO POR EXÉRESIS)</t>
  </si>
  <si>
    <t>E14 DIABETES MELLITUS, NO ESPECIFICADA (Desc. Diag.:DIABETES MELLITUS TIPO 2 DE RECIENTE DIAGNOSTICO )</t>
  </si>
  <si>
    <t>D171 TUMOR BENIGNO LIPOMATOSO DE PIEL Y DE TEJIDO SUBCUTANEO DEL TRONCO (Desc. Diag.:)</t>
  </si>
  <si>
    <t>E220 ACROMEGALIA Y GIGANTISMO HIPOFISARIO (Desc. Diag.:)</t>
  </si>
  <si>
    <t>D171 TUMOR BENIGNO LIPOMATOSO DE PIEL Y DE TEJIDO SUBCUTANEO DEL TRONCO (Desc. Diag.:FIBROLIPOMA EN REGION AXILAR MEDIA  IZQUIERDA)</t>
  </si>
  <si>
    <t>E288 OTRAS DISFUNCIONES OVARICAS (Desc. Diag.:quiste endometrial)</t>
  </si>
  <si>
    <t>D171 TUMOR BENIGNO LIPOMATOSO DE PIEL Y DE TEJIDO SUBCUTANEO DEL TRONCO (Desc. Diag.:LIPOMA INFRAESCAPULAR IZQUIERDO RESUELTO POR EXERESIS)</t>
  </si>
  <si>
    <t>E46 DESNUTRICION PROTEICOCALORICA, NO ESPECIFICADA (Desc. Diag.:DESNUTRIÑCON PROTEICO CALORICA)</t>
  </si>
  <si>
    <t>D171 TUMOR BENIGNO LIPOMATOSO DE PIEL Y DE TEJIDO SUBCUTANEO DEL TRONCO (Desc. Diag.:LIPOMA SUBAPONEUROTICO EN TRONCO TRATADO POR EXÉRESIS)</t>
  </si>
  <si>
    <t>E66 OBESIDAD (Desc. Diag.:CONTROL POST OPERATORIO )</t>
  </si>
  <si>
    <t>D171 TUMOR BENIGNO LIPOMATOSO DE PIEL Y DE TEJIDO SUBCUTANEO DEL TRONCO (Desc. Diag.:TU AXILAR DERECHO)</t>
  </si>
  <si>
    <t>E782 HIPERLIPIDEMIA MIXTA (Desc. Diag.:)</t>
  </si>
  <si>
    <t>D172 TUMOR BENIGNO LIPOMATOSO DE PIEL Y DE TEJIDO SUBCUTANEO DE MIEMBROS (Desc. Diag.:LIPOMA)</t>
  </si>
  <si>
    <t>E882 LIPOMATOSIS, NO CLASIFICADA EN OTRA PARTE (Desc. Diag.:LIPOMA EN GLUTEO DERECHO VERSUS FIBROMA EXERESIS EN CONSULTORIO EXTERNO BAJO ANESTESIA LOCAL )</t>
  </si>
  <si>
    <t>D172 TUMOR BENIGNO LIPOMATOSO DE PIEL Y DE TEJIDO SUBCUTANEO DE MIEMBROS (Desc. Diag.:MÚLTIPLES LIPOMAS EN ANTEBRAZO Y MUSLO)</t>
  </si>
  <si>
    <t>F00 DEMENCIA EN LA ENFERMEDAD DE ALZHEIMER (G30.-+) (Desc. Diag.:)</t>
  </si>
  <si>
    <t>D172 TUMOR BENIGNO LIPOMATOSO DE PIEL Y DE TEJIDO SUBCUTANEO DE MIEMBROS (Desc. Diag.:TU DE PRIMER ORTEJO PIE IZQUIERDO)</t>
  </si>
  <si>
    <t>B02 HERPES ZOSTER (Desc. Diag.:herpes zo)</t>
  </si>
  <si>
    <t>D172 TUMOR BENIGNO LIPOMATOSO DE PIEL Y DE TEJIDO SUBCUTANEO DE MIEMBROS (Desc. Diag.:TU PRIMER ORTEJO PIE IZQUIERDO )</t>
  </si>
  <si>
    <t>F03 DEMENCIA, NO ESPECIFICADA (Desc. Diag.:Deterioro cognitivo mixto.)</t>
  </si>
  <si>
    <t>D176 TUMOR BENIGNO LIPOMATOSO DEL CORDON ESPERMATICO (Desc. Diag.:)</t>
  </si>
  <si>
    <t>B023 HERPES ZOSTER OCULAR (Desc. Diag.:)</t>
  </si>
  <si>
    <t>D177 TUMOR BENIGNO LIPOMATOSO DE OTROS SITIOS ESPECIFICADOS (Desc. Diag.:LIPOMA BRAZO DERECHO)</t>
  </si>
  <si>
    <t>F252 TRASTORNO ESQUIZOAFECTIVO DE TIPO MIXTO (Desc. Diag.:Brote psicótico)</t>
  </si>
  <si>
    <t>D177 TUMOR BENIGNO LIPOMATOSO DE OTROS SITIOS ESPECIFICADOS (Desc. Diag.:LIPOMA EN MUSLO DERECHO)</t>
  </si>
  <si>
    <t>F32 EPISODIO DEPRESIVO (Desc. Diag.:Trastorno depresivo mayor )</t>
  </si>
  <si>
    <t>D177 TUMOR BENIGNO LIPOMATOSO DE OTROS SITIOS ESPECIFICADOS (Desc. Diag.:LIPOMA Y GRANULOMA CON CALCIFICACIONES RESUELTO POR EXERESIS )</t>
  </si>
  <si>
    <t>F322 EPISODIO DEPRESIVO GRAVE SIN SINTOMAS PSICOTICOS (Desc. Diag.:EPISODIO DEPRESIVO GRAVE)</t>
  </si>
  <si>
    <t>D177 TUMOR BENIGNO LIPOMATOSO DE OTROS SITIOS ESPECIFICADOS (Desc. Diag.:TUMOR LIPOMATOSO PARED COSTAL)</t>
  </si>
  <si>
    <t>B03 VIRUELA (Desc. Diag.:)</t>
  </si>
  <si>
    <t>D179 TUMOR BENIGNO LIPOMATOSO, DE SITIO NO ESPECIFICADO (Desc. Diag.:)</t>
  </si>
  <si>
    <t>F332 TRASTORNO DEPRESIVO RECURRENTE, EPISODIO DEPRESIVO GRAVE PRESENTE SIN SINTOMAS PSICOTICOS (Desc. Diag.:trastorno de ansiedad generalizada)</t>
  </si>
  <si>
    <t>A87 MENINGITIS VIRAL (Desc. Diag.:MENINGITIS VIRAL EN TRATAMIENTO )</t>
  </si>
  <si>
    <t>F41 OTROS TRASTORNOS DE ANSIEDAD (Desc. Diag.:ANSIEDAD)</t>
  </si>
  <si>
    <t>D180 HEMANGIOMA, DE CUALQUIER SITIO (Desc. Diag.:)</t>
  </si>
  <si>
    <t>F411 TRASTORNO DE ANSIEDAD GENERALIZADA (Desc. Diag.:)</t>
  </si>
  <si>
    <t>D22 NEVO MELANOCITICO (Desc. Diag.:pÃ³lipo cutÃ¡nea cadera izquierda)</t>
  </si>
  <si>
    <t>F412 TRASTORNO MIXTO DE ANSIEDAD Y DEPRESION (Desc. Diag.:.)</t>
  </si>
  <si>
    <t>D23 OTROS TUMORES BENIGNOS DE LA PIEL (Desc. Diag.:otros tumores benignos de la piel)</t>
  </si>
  <si>
    <t>F419 TRASTORNO DE ANSIEDAD, NO ESPECIFICADO (Desc. Diag.:)</t>
  </si>
  <si>
    <t>D231 TUMOR BENIGNO DE LA PIEL DEL PARPADO, INCLUIDA LA COMISURA PALPEBRAL (Desc. Diag.:OPERADO DE TUMOR BENIGNO DE PARPDO SUPERIOR EN OJO IZQUIERDO)</t>
  </si>
  <si>
    <t>F454 TRASTORNO DE DOLOR PERSISTENTE SOMATOMORFO (Desc. Diag.:SINDROME DOLOROSO REGIONAL COMPLEJO, TOBILLO DERECHO)</t>
  </si>
  <si>
    <t>H110 PTERIGION (Desc. Diag.:OPERADA DE PTERIGION EN OD)</t>
  </si>
  <si>
    <t>G03 MENINGITIS DEBIDA A OTRAS CAUSAS Y A LAS NO ESPECIFICADAS (Desc. Diag.:meningitis autoinmune con secuela psiquiatrica y afasia global)</t>
  </si>
  <si>
    <t>H110 PTERIGION (Desc. Diag.:OPERADA DE PTERIGION EN OJO IZQUIERDO)</t>
  </si>
  <si>
    <t>G031 MENINGITIS CRONICA (Desc. Diag.:MENINGITIS AUTOINMUNE CON SECUELAS DE DISFASIA GLOBAL Y TRASTORNO PSIQUIATRICO)</t>
  </si>
  <si>
    <t>D24 TUMOR BENIGNO DE LA MAMA (Desc. Diag.:EVACUACION PARA TOMA DE BIOPSIA)</t>
  </si>
  <si>
    <t>G039 MENINGITIS, NO ESPECIFICADA (Desc. Diag.:con secuela neuropsiquiatricas y afasia global )</t>
  </si>
  <si>
    <t>D24 TUMOR BENIGNO DE LA MAMA (Desc. Diag.:POSTNODULECTOMIA DE MAMA IZQUIERDA (DE 3 NODULOS), POR NODULOS BENIGNOS)</t>
  </si>
  <si>
    <t>G039 MENINGITIS, NO ESPECIFICADA (Desc. Diag.:MENINGITIS )</t>
  </si>
  <si>
    <t>D24 TUMOR BENIGNO DE LA MAMA (Desc. Diag.:POSTUMORECOMIA AMPLIA DE MAMA IZQUIERDA POR TUMOR BENIGNO (FIBROADENOMA))</t>
  </si>
  <si>
    <t>A090 OTRAS GASTROENTERITIS Y COLITIS DE ORIGEN INFECCIOSO (Desc. Diag.:GASTROENTERITIS)</t>
  </si>
  <si>
    <t>A87 MENINGITIS VIRAL (Desc. Diag.:secuela de meningisit???????)</t>
  </si>
  <si>
    <t>G039 MENINGITIS, NO ESPECIFICADA (Desc. Diag.:meningitis autoinmune con secuelas neuropsiquiatricas y disfasia global parcial )</t>
  </si>
  <si>
    <t>D25 LEIOMIOMA DEL UTERO (Desc. Diag.:histerectomia total abdominal+ adherenciolisis)</t>
  </si>
  <si>
    <t>G039 MENINGITIS, NO ESPECIFICADA (Desc. Diag.:MENINGITIS AUTOINMUNE CON SECUELAS NEUROPSIQUITRICAS Y AFASIA GLOBAL )</t>
  </si>
  <si>
    <t>D25 LEIOMIOMA DEL UTERO (Desc. Diag.:histerectomia total por mioma uterino y endometriosis)</t>
  </si>
  <si>
    <t>B15 HEPATITIS AGUDA TIPO A (Desc. Diag.:HEPATITIS A )</t>
  </si>
  <si>
    <t>D25 LEIOMIOMA DEL UTERO (Desc. Diag.:histeretomia total )</t>
  </si>
  <si>
    <t>A099 GASTROENTERITIS Y COLITIS DE ORIGEN NO ESPECIFICADO (Desc. Diag.:)</t>
  </si>
  <si>
    <t>A09 DIARREA Y GASTROENTERITIS DE PRESUNTO ORIGEN INFECCIOSO (Desc. Diag.:DIARREA)</t>
  </si>
  <si>
    <t>G122 ENFERMEDADES DE LAS NEURONAS MOTORAS (Desc. Diag.:ENFERMEDAD DE MOTONEURONA (ELA))</t>
  </si>
  <si>
    <t>D25 LEIOMIOMA DEL UTERO (Desc. Diag.:LEIOMIOMA
ANEMIA SEVERA)</t>
  </si>
  <si>
    <t>B15 HEPATITIS AGUDA TIPO A (Desc. Diag.:HEPATITIS AGUDA TIPO A )</t>
  </si>
  <si>
    <t>D25 LEIOMIOMA DEL UTERO (Desc. Diag.:MIOMA  ABORTADO RESUELTO POR MIOMECTOMIA )</t>
  </si>
  <si>
    <t>G35 ESCLEROSIS MULTIPLE (Desc. Diag.:)</t>
  </si>
  <si>
    <t>D25 LEIOMIOMA DEL UTERO (Desc. Diag.:MIOMATOSIS UTERINA GIGANTE RESUELTA POR HISTERECTOMIA ABDOMINAL TOTAL)</t>
  </si>
  <si>
    <t>G35 ESCLEROSIS MULTIPLE (Desc. Diag.:ESCLEROSIS MULTIPLE)</t>
  </si>
  <si>
    <t>D25 LEIOMIOMA DEL UTERO (Desc. Diag.:MIOMATOSIS UTERINA GIGANTE SOMETIDO A HISTERECTOMIA SUBTOTAL MÀS SINDROME ADHERENCIAL)</t>
  </si>
  <si>
    <t>G35 ESCLEROSIS MULTIPLE (Desc. Diag.:SINDROME DESMIELINIZANTE AISLADO)</t>
  </si>
  <si>
    <t>D25 LEIOMIOMA DEL UTERO (Desc. Diag.:MIOMATOSIS UTERINA MÚLTIPLE RESUELTA POR MIOMECTOMÍA)</t>
  </si>
  <si>
    <t>G40 EPILEPSIA (Desc. Diag.:EPILEPSIA )</t>
  </si>
  <si>
    <t>D25 LEIOMIOMA DEL UTERO (Desc. Diag.:MIOMATOSIS UTERINA QUISTE SIMPLE DE OVARIO IZQUIERDO RESUELTO POR HISTERECOTMIA ABDOMINAL TOTAL+QUISTECTOMIA DE OVARIO IZQUIERDO.)</t>
  </si>
  <si>
    <t>G40 EPILEPSIA (Desc. Diag.:epilepsia)</t>
  </si>
  <si>
    <t>D25 LEIOMIOMA DEL UTERO (Desc. Diag.:MIOMATOSIS UTERINA RESUELTA POR MIOMECTOMIA)</t>
  </si>
  <si>
    <t>G40 EPILEPSIA (Desc. Diag.:MAREOS (SECUNDARIOS A FENITOINA?))</t>
  </si>
  <si>
    <t>D25 LEIOMIOMA DEL UTERO (Desc. Diag.:MIOMATOSIS UTERINA SOMETIDA A HISTERECTOMIA ABDOMINAL SUBTOTAL SIN ANEXECTOMIA)</t>
  </si>
  <si>
    <t>G400 EPILEPSIA Y SINDROMES EPILEPTICOS IDIOPATICOS RELACIONADOS CON LOCALIZACIONES (FOCALES) (PARCIALES) Y CON ATAQUES DE INICIO LOCALIZADO (Desc. Diag.:)</t>
  </si>
  <si>
    <t>A90 FIEBRE DEL DENGUE [DENGUE CLASICO] (Desc. Diag.:DENGUE EN FASE DE RESOLUCION EN TRATAMIENTO )</t>
  </si>
  <si>
    <t>G409 EPILEPSIA, TIPO NO ESPECIFICADO (Desc. Diag.:EPILEPSIA )</t>
  </si>
  <si>
    <t>D25 LEIOMIOMA DEL UTERO (Desc. Diag.:MIOMATOSIS UTERINA SOMETIDA A MIOMECTOMÍA )</t>
  </si>
  <si>
    <t>G43 MIGRAÑA (Desc. Diag.:)</t>
  </si>
  <si>
    <t>D25 LEIOMIOMA DEL UTERO (Desc. Diag.:MIOMATOSIS UTERINA TRATADA POR MIOMECTOMIA POR VIA LAPAROTOMIA EXPLORATORIA.)</t>
  </si>
  <si>
    <t>G44 OTROS SINDROMES DE CEFALEA (Desc. Diag.:)</t>
  </si>
  <si>
    <t>D25 LEIOMIOMA DEL UTERO (Desc. Diag.:MIOMECTOMIA RESUELTA POR MIOMECTOMIA POR VIA DE LAPAROTOMIA EXPLORATORIA)</t>
  </si>
  <si>
    <t>G441 CEFALEA VASCULAR, NCOP (Desc. Diag.:CEFALEA VASCULAR)</t>
  </si>
  <si>
    <t>A91 FIEBRE DEL DENGUE HEMORRAGICO (Desc. Diag.:DENGUE HEMORRAGICO )</t>
  </si>
  <si>
    <t>G442 CEFALEA DEBIDA A TENSION (Desc. Diag.:CEFALEA DEBIDA A TENSION/ CONTRACTURA MUSCULAR CERVICO BRAQUIAL SEVERA )</t>
  </si>
  <si>
    <t>D25 LEIOMIOMA DEL UTERO (Desc. Diag.:PO MIOMECTOMIA )</t>
  </si>
  <si>
    <t>G500 NEURALGIA DEL TRIGEMINO (Desc. Diag.:NEURALGIA DEL TRIGEMINO)</t>
  </si>
  <si>
    <t>D25 LEIOMIOMA DEL UTERO (Desc. Diag.:POST HICTERECTOMIA ABDOMINAL SUBTOTAL (BAJA DE ENLACE))</t>
  </si>
  <si>
    <t>G508 OTROS TRASTORNOS DEL TRIGEMINO (Desc. Diag.:schwannoma craneo cervical izquierdo)</t>
  </si>
  <si>
    <t>D25 LEIOMIOMA DEL UTERO (Desc. Diag.:POST HISTERECTOMIA ABDOMINAL SUBTOTAL)</t>
  </si>
  <si>
    <t>B19 HEPATITIS VIRAL, SIN OTRA ESPECIFICACION (Desc. Diag.:HEPATITIS ORIGEN A DETERMINAR)</t>
  </si>
  <si>
    <t>D25 LEIOMIOMA DEL UTERO (Desc. Diag.:POST- HISTERECTOMIA ABDOMINAL TOTAL)</t>
  </si>
  <si>
    <t>G510 PARALISIS DE BELL (Desc. Diag.:paralisis bell)</t>
  </si>
  <si>
    <t>D25 LEIOMIOMA DEL UTERO (Desc. Diag.:POST MIOMECTOMIA)</t>
  </si>
  <si>
    <t>G510 PARALISIS DE BELL (Desc. Diag.:PARALISIS FACIAL EN TRATAMIENTO.BAJA MEDICA POR LA ESPECIALIDAD DE MEDICINA INTERNA BAJO INFORME MEDICO
RIESGO LABORAL: ENFERMEDAD COMÚN.)</t>
  </si>
  <si>
    <t>D25 LEIOMIOMA DEL UTERO (Desc. Diag.:POST OPERADA DE HISTERECTOMIA+SALPINGOFORECTOMIA IZQUIERDA)</t>
  </si>
  <si>
    <t>G510 PARALISIS DE BELL (Desc. Diag.:SINDROME DE RAMSAY HUNT )</t>
  </si>
  <si>
    <t>D25 LEIOMIOMA DEL UTERO (Desc. Diag.:POST OPERADA HACE 6 DIAS (HISTERECTOMIZADA))</t>
  </si>
  <si>
    <t>B250 NEUMONITIS DEBIDA A VIRUS CITOMEGALICO (J17.1*) (Desc. Diag.:NEUMONITIS - ANEMIA SEVERA EN TRATAMIENTO)</t>
  </si>
  <si>
    <t>D25 LEIOMIOMA DEL UTERO (Desc. Diag.:POST OPERADA MIOMECTOMIA UTERINA)</t>
  </si>
  <si>
    <t>G55 COMPRESIONES DE LAS RAICES Y DE LOS PLEXOS NERVIOSOS EN ENFERMEDADES  CLASIFICADAS EN OTRA PARTE (Desc. Diag.:P.O MICRODISECTOMIA CERVICAL C3-C4, C4-C5)</t>
  </si>
  <si>
    <t>D25 LEIOMIOMA DEL UTERO (Desc. Diag.:POST OPERATORIO DE HISTERECTOMIA ABDOMINAL POR MIOMATOSIS UTERINA )</t>
  </si>
  <si>
    <t>G551 COMPRESIONES DE LAS RAICES Y PLEXOS NERVIOSOS EN TRASTORNOS DE LOS DISCOS INTERVERTEBRALES (M50-M51+) (Desc. Diag.:DISCOPATIA LUMBAR, COMPRESION MEDULAR L4 L5 DERECHA)</t>
  </si>
  <si>
    <t>D25 LEIOMIOMA DEL UTERO (Desc. Diag.:POST QUIRURGICO DE HISTERECTOMIA )</t>
  </si>
  <si>
    <t>G551 COMPRESIONES DE LAS RAICES Y PLEXOS NERVIOSOS EN TRASTORNOS DE LOS DISCOS INTERVERTEBRALES (M50-M51+) (Desc. Diag.:HD extrusa L4-L5 der)</t>
  </si>
  <si>
    <t>D25 LEIOMIOMA DEL UTERO (Desc. Diag.:POST-HISTERECTOMÍA ABDOMINAL TOTAL+SOB POR SMA, MIOMATOSIS UTERINA, QUISTE OVARICOS Y DOLOR PELVICO CRONICO)</t>
  </si>
  <si>
    <t>G551 COMPRESIONES DE LAS RAICES Y PLEXOS NERVIOSOS EN TRASTORNOS DE LOS DISCOS INTERVERTEBRALES (M50-M51+) (Desc. Diag.:MICRODISECTOMIA )</t>
  </si>
  <si>
    <t>D25 LEIOMIOMA DEL UTERO (Desc. Diag.:POSTOPERADA DE HISTERECTOMIA)</t>
  </si>
  <si>
    <t>G551 COMPRESIONES DE LAS RAICES Y PLEXOS NERVIOSOS EN TRASTORNOS DE LOS DISCOS INTERVERTEBRALES (M50-M51+) (Desc. Diag.:Post operatorio HD)</t>
  </si>
  <si>
    <t>D25 LEIOMIOMA DEL UTERO (Desc. Diag.:POSTOPERADO DE HISTERECTOMIA)</t>
  </si>
  <si>
    <t>G551 COMPRESIONES DE LAS RAICES Y PLEXOS NERVIOSOS EN TRASTORNOS DE LOS DISCOS INTERVERTEBRALES (M50-M51+) (Desc. Diag.:regularizacion de baja medica post quirugico, en espera de valoración por neurocirujano para el alta, )</t>
  </si>
  <si>
    <t>D25 LEIOMIOMA DEL UTERO (Desc. Diag.:SÍNDROME ADHERENCIAL, MIOMATOSIS UTERINA A FOCOS MÚLTIPLES RESULTA POR LAPAROTOMÍA EXPLORATORIA + MIOMECTOMÍA + LIBERACIÓN DE ADHERENCIAS.)</t>
  </si>
  <si>
    <t>G56 MONONEUROPATIAS DEL MIEMBRO SUPERIOR (Desc. Diag.:mononeuropatÃ­a radial)</t>
  </si>
  <si>
    <t>D25 LEIOMIOMA DEL UTERO (Desc. Diag.:SUA PERIMENOPAUSICO, MIOMATOSIS UTERINA SOMETIDO A HISTERECTOMIA ABDOMINAL TOTAL )</t>
  </si>
  <si>
    <t>G56 MONONEUROPATIAS DEL MIEMBRO SUPERIOR (Desc. Diag.:mononeuropatia radial derecho)</t>
  </si>
  <si>
    <t>D250 LEIOMIOMA SUBMUCOSO DEL UTERO (Desc. Diag.:HISTERECTOMIA + SALPINGECTOMIA DERECHA)</t>
  </si>
  <si>
    <t>G560 SINDROME DEL TUNEL CARPIANO (Desc. Diag.:DEDO EN GATILLO)</t>
  </si>
  <si>
    <t>D251 LEIOMIOMA INTRAMURAL DEL UTERO (Desc. Diag.:MIOMATOSIS MULTIPLE A GRANDES ELEMENTOS)</t>
  </si>
  <si>
    <t>G560 SINDROME DEL TUNEL CARPIANO (Desc. Diag.:PO SD TUNEL CARPIANO DERECHO)</t>
  </si>
  <si>
    <t>D251 LEIOMIOMA INTRAMURAL DEL UTERO (Desc. Diag.:miomectomia )</t>
  </si>
  <si>
    <t>G560 SINDROME DEL TUNEL CARPIANO (Desc. Diag.:SINDROME DE TUNEL CARPIANO IZQUIERDO TRATADO POR LIBERACIÓN DE RETINACULO FLEXOR DEL CARPO)</t>
  </si>
  <si>
    <t>D251 LEIOMIOMA INTRAMURAL DEL UTERO (Desc. Diag.:POS-HISTERECTOMIA  POR HIPERMENORREA SECUNDARIO A MIOMATOSIS UTERINA INTRAMURAL )</t>
  </si>
  <si>
    <t>G560 SINDROME DEL TUNEL CARPIANO (Desc. Diag.:sindrome de tunerl carpiano)</t>
  </si>
  <si>
    <t>D259 LEIOMIOMA DEL UTERO, SIN OTRA ESPECIFICACION (Desc. Diag.:miomatosis)</t>
  </si>
  <si>
    <t>A06 AMEBIASIS (Desc. Diag.:AMEBIASIS POR E. HISTOLITICA)</t>
  </si>
  <si>
    <t>D259 LEIOMIOMA DEL UTERO, SIN OTRA ESPECIFICACION (Desc. Diag.:miomectomia )</t>
  </si>
  <si>
    <t>G560 SINDROME DEL TUNEL CARPIANO (Desc. Diag.:SINDROME TUNEL CARPO IZQUIERDO OPERADA)</t>
  </si>
  <si>
    <t>D259 LEIOMIOMA DEL UTERO, SIN OTRA ESPECIFICACION (Desc. Diag.:POST HTA)</t>
  </si>
  <si>
    <t>G560 SINDROME DEL TUNEL CARPIANO (Desc. Diag.:SINDROME TUNEL CARPO MANO IZQUIERDA OPERADA)</t>
  </si>
  <si>
    <t>D259 LEIOMIOMA DEL UTERO, SIN OTRA ESPECIFICACION (Desc. Diag.:SUA PERIMENOPAUSICO + MIOMATOSIS UTERINA A PEQUEÑOS ELEMENTOS RESUELTO POR HISTERECTOMIA VAGINAL + CULDOPLASTIA DE MC CALL )</t>
  </si>
  <si>
    <t>B349 INFECCION VIRAL, NO ESPECIFICADA (Desc. Diag.:B349 - INFECCION VIRAL, NO ESPECIFICADA)</t>
  </si>
  <si>
    <t>A91 FIEBRE DEL DENGUE HEMORRAGICO (Desc. Diag.:DENGUE HEMORRAGICO)</t>
  </si>
  <si>
    <t>G560 SINDROME DEL TUNEL CARPIANO (Desc. Diag.:tUNELCARPIANO DERECHO OPERADO)</t>
  </si>
  <si>
    <t>D291 TUMOR BENIGNO DE LA PROSTATA (Desc. Diag.:ADENOMA PROSTATICO)</t>
  </si>
  <si>
    <t>G562 LESION DEL NERVIO CUBITAL (Desc. Diag.:SINDROME DE COMPRESION CUBITAL DERECHO RESUELTO POR TRANSPOSICION DEL NERVIO CUBITAL)</t>
  </si>
  <si>
    <t>D293 TUMOR BENIGNO DEL EPIDIDIMO (Desc. Diag.:QUISTE DE EPIDIDIMO )</t>
  </si>
  <si>
    <t>G563 LESION DEL NERVIO RADIAL (Desc. Diag.:)</t>
  </si>
  <si>
    <t>A09 DIARREA Y GASTROENTERITIS DE PRESUNTO ORIGEN INFECCIOSO (Desc. Diag.:ENFERMEDAD DIARREICA AGUDA INFECCIOSA , DESHIDRATACIÃN, DIABETES DESCOMPENSADA )</t>
  </si>
  <si>
    <t>G57 MONONEUROPATIAS DEL MIEMBRO INFERIOR (Desc. Diag.:MONONEUROPATIA DE MIEMBRO INFERIOR IZQUIERDO)</t>
  </si>
  <si>
    <t>D320 TUMOR BENIGNO DE LAS MENINGES CEREBRALES (Desc. Diag.:MENINGIOMA GIGANTE PARIETOOCIPITAL IZQUIERDO)</t>
  </si>
  <si>
    <t>G571 MERALGIA PARESTESICA (Desc. Diag.:izquierda)</t>
  </si>
  <si>
    <t>D329 TUMOR BENIGNO DE LAS MENINGES, PARTE NO ESPECIFICADA (Desc. Diag.:)</t>
  </si>
  <si>
    <t>G575 SINDROME DEL TUNEL CALCANEO (Desc. Diag.:SINDROME DE TUNEL CARPIANO)</t>
  </si>
  <si>
    <t>D330 TUMOR BENIGNO DEL ENCEFALO, SUPRATENTORIAL (Desc. Diag.:)</t>
  </si>
  <si>
    <t>G579 MONONEUROPATIA DEL MIEMBRO INFERIOR, SIN OTRA ESPECIFICACION (Desc. Diag.:neuropatia miembro inferior..)</t>
  </si>
  <si>
    <t>D334 TUMOR BENIGNO DE LA MEDULA ESPINAL (Desc. Diag.:cefalea tensional 
lumbalgia de esfeurzo 
tumor medular exeresis post operado de artrodesis dorso-lumbar )</t>
  </si>
  <si>
    <t>G580 NEUROPATIA INTERCOSTAL (Desc. Diag.:fisura costal T7 T8)</t>
  </si>
  <si>
    <t>D334 TUMOR BENIGNO DE LA MEDULA ESPINAL (Desc. Diag.:TUMOR DE MEDULA ESPINAL POST OPERADO DE EXERESIS MAS ARTRODESIS DE COLUMNA DORSO-LUMBAR)</t>
  </si>
  <si>
    <t>G580 NEUROPATIA INTERCOSTAL (Desc. Diag.:NEURITIS INTERCOSTAL)</t>
  </si>
  <si>
    <t>D334 TUMOR BENIGNO DE LA MEDULA ESPINAL (Desc. Diag.:tumor medular )</t>
  </si>
  <si>
    <t>G589 MONONEUROPATIA, NO ESPECIFICADA (Desc. Diag.:Neuropatia  sensitiva T12  a L3 ,  izquierdo  y  elongacion de nervio ciatico  en region gluteo piriforme  en estudio )</t>
  </si>
  <si>
    <t>D334 TUMOR BENIGNO DE LA MEDULA ESPINAL (Desc. Diag.:tumor medular mas artrodeis dorsolumbar post operado )</t>
  </si>
  <si>
    <t>G61 POLINEUROPATIA INFLAMATORIA (Desc. Diag.:)</t>
  </si>
  <si>
    <t>D334 TUMOR BENIGNO DE LA MEDULA ESPINAL (Desc. Diag.:TUMOR MEDULAR POST OPERADO DE ARTRODESIS DORSOLUMBAR )</t>
  </si>
  <si>
    <t>G610 SINDROME DE GUILLAIN-BARRE (Desc. Diag.:GUILLAIN BARRE)</t>
  </si>
  <si>
    <t>D334 TUMOR BENIGNO DE LA MEDULA ESPINAL (Desc. Diag.:tumor medular post operado de exeresis mas artrodesis dorsolumbar )</t>
  </si>
  <si>
    <t>B432 ABSCESO Y QUISTE SUBCUTANEO FEOMICOTICO (Desc. Diag.:)</t>
  </si>
  <si>
    <t>A970 DENGUE SIN SIGNOS DE ALARMA (Desc. Diag.:A970 - DENGUE SIN SIGNOS DE ALARMA)</t>
  </si>
  <si>
    <t>G62 OTRAS POLINEUROPATIAS (Desc. Diag.:polineuropatia.)</t>
  </si>
  <si>
    <t>D334 TUMOR BENIGNO DE LA MEDULA ESPINAL (Desc. Diag.:tumor medular post operado post operado )</t>
  </si>
  <si>
    <t>G629 POLINEUROPATIA, NO ESPECIFICADA (Desc. Diag.:NEUROPATIA PERIFÃRICA , EMBARAZO DE 11 SEMANAS  )</t>
  </si>
  <si>
    <t>D334 TUMOR BENIGNO DE LA MEDULA ESPINAL (Desc. Diag.:UMOR DE MEDULA ESPINAL POST OPERADO DE EXERESIS MAS ARTRODESIS DE COLUMNA DORSO-LUMBAR)</t>
  </si>
  <si>
    <t>B44 ASPERGILOSIS (Desc. Diag.:)</t>
  </si>
  <si>
    <t>D34 TUMOR BENIGNO DE LA GLANDULA TIROIDES (Desc. Diag.:)</t>
  </si>
  <si>
    <t>G709 TRASTORNO NEUROMUSCULAR, NO ESPECIFICADO (Desc. Diag.:Inespecifico )</t>
  </si>
  <si>
    <t>A09 DIARREA Y GASTROENTERITIS DE PRESUNTO ORIGEN INFECCIOSO (Desc. Diag.:GASTRITIS AGUDA)</t>
  </si>
  <si>
    <t>G71 TRASTORNOS MUSCULARES PRIMARIOS (Desc. Diag.:MUSLO DERECHO )</t>
  </si>
  <si>
    <t>D352 TUMOR BENIGNO DE LA HIPOFISIS (Desc. Diag.:ADENOMA DE HIPOFISIS)</t>
  </si>
  <si>
    <t>G723 PARALISIS PERIODICA (Desc. Diag.:PARALISIS EPISODICA SECUNDARIA A HIPOKALEMIA SEVERA; DIABETES MELLITUS TIPO 2; HIPERTENSIÓN ARTERIAL SISTEMICA)</t>
  </si>
  <si>
    <t>D352 TUMOR BENIGNO DE LA HIPOFISIS (Desc. Diag.:adenoma de hipofisis.)</t>
  </si>
  <si>
    <t>G729 MIOPATIA, NO ESPECIFICADA (Desc. Diag.:HIPERVITAMINOSIS D)</t>
  </si>
  <si>
    <t>D352 TUMOR BENIGNO DE LA HIPOFISIS (Desc. Diag.:MACROADENOMA DE HIPÓFISIS RESUELTO POR EXERESIS VÍA ENDOSCÓPICA TRASNESFENOIDAL)</t>
  </si>
  <si>
    <t>G734 MIOPATIA EN ENFERMEDADES INFECCIOSAS Y PARASITARIAS CLASIFICADAS EN OTRA PARTE (Desc. Diag.:agota la resistencia contra gavedad en 40 segundos cada extremidad)</t>
  </si>
  <si>
    <t>A09 DIARREA Y GASTROENTERITIS DE PRESUNTO ORIGEN INFECCIOSO (Desc. Diag.:gastroenteitis aguda infecciosa)</t>
  </si>
  <si>
    <t>G734 MIOPATIA EN ENFERMEDADES INFECCIOSAS Y PARASITARIAS CLASIFICADAS EN OTRA PARTE (Desc. Diag.:post Dengue vs Miopatia autoinmune ?)</t>
  </si>
  <si>
    <t>D355 TUMOR BENIGNO DEL CUERPO CAROTIDEO (Desc. Diag.:GLOMUS CAROTIDEO BILATERAL RESUELTO MEDIANTE EXCERESIS DE GLOMUS IZQUIERDO)</t>
  </si>
  <si>
    <t>G800 PARALISIS CEREBRAL ESPASTICA (Desc. Diag.:PARALISIS DEL TERCER PAR EWN TRATAMIENTO ERC ESTADIO G5 EN PROGRAMA DE HEMODIALISIS)</t>
  </si>
  <si>
    <t>D355 TUMOR BENIGNO DEL CUERPO CAROTIDEO (Desc. Diag.:HIDROMA QUISTICO CERVICAL +  GLOMUS CAROTIDEO )</t>
  </si>
  <si>
    <t>G91 HIDROCEFALO (Desc. Diag.:HIDROCEFALIA )</t>
  </si>
  <si>
    <t>D355 TUMOR BENIGNO DEL CUERPO CAROTIDEO (Desc. Diag.:PO HIGROMA QUISTICO CERVICAL + GLOMUS CAROTIDEO IZQUIERDO  )</t>
  </si>
  <si>
    <t>G93 OTROS TRASTORNOS DEL ENCEFALO (Desc. Diag.:)</t>
  </si>
  <si>
    <t>D355 TUMOR BENIGNO DEL CUERPO CAROTIDEO (Desc. Diag.:TU DE GLOMUS CAROTIDEO BILATERAL RESUELTO MEDIANTE EXCERESIS DE GLOMUS LADO IZQUIERDO)</t>
  </si>
  <si>
    <t>G934 ENCEFALOPATIA NO ESPECIFICADA (Desc. Diag.:encefalopatia pos paro cardiorespiratorio.)</t>
  </si>
  <si>
    <t>D355 TUMOR BENIGNO DEL CUERPO CAROTIDEO (Desc. Diag.:TUMOR BENIGNO DEL CUERPO CAROTIDEO)</t>
  </si>
  <si>
    <t>A150 TUBERCULOSIS DEL PULMON, CONFIRMADA POR HALLAZGO MICROSCOPICO DEL BACILO TUBERCULOSO EN ESPUTO, CON O SIN CULTIVO (Desc. Diag.:Insuficiencia respiratoria crónica
)</t>
  </si>
  <si>
    <t>D355 TUMOR BENIGNO DEL CUERPO CAROTIDEO (Desc. Diag.:TUMOR DE GLOMUS CAROTIDEO BILATERAL RESUELTO MEDIANTE EXCERESIS GLOMUS IZQUIERDO)</t>
  </si>
  <si>
    <t>B977 PAPILOMAVIRUS COMO CAUSA DE ENFERMEDADES CLASIFICADAS EN OTROS CAPITULOS (Desc. Diag.:PAPILOMA LARINGEO RECURRENTE)</t>
  </si>
  <si>
    <t>D361 TUMOR BENIGNO DE LOS NERVIOS PERIFERICOS Y DEL SISTEMA NERVIOSO AUTONOMO (Desc. Diag.:SCHWANNOMA A DESCARTAR)</t>
  </si>
  <si>
    <t>G960 PERDIDA DE LIQUIDO CEFALORRAQUIDEO (Desc. Diag.:FISTULA DE LIQUIDO CEFALORRAQUIDEO)</t>
  </si>
  <si>
    <t>D373 TUMOR DE COMPORTAMIENTO INCIERTO O DESCONOCIDO DEL APENDICE (Desc. Diag.:CA DE A´PENDICE CECAL )</t>
  </si>
  <si>
    <t>G992 MIELOPATIA EN ENFERMEDADES CLASIFICADAS EN OTRA PARTE (Desc. Diag.:mielopatia en estudio.)</t>
  </si>
  <si>
    <t>D374 TUMOR DE COMPORTAMIENTO INCIERTO O DESCONOCIDO DEL COLON (Desc. Diag.:POSTOPERADA DE TU DE COLON SIGMOIDES)</t>
  </si>
  <si>
    <t>B980 HELICOBACTER PYLORI [H.PYLORI] COMO LA CAUSA DE ENFERMEDADES CLASIFICADAS EN OTROS CAPÍTULOS (Desc. Diag.:GASTROENTERITIS H. PYLORI)</t>
  </si>
  <si>
    <t>D374 TUMOR DE COMPORTAMIENTO INCIERTO O DESCONOCIDO DEL COLON (Desc. Diag.:TU DE COLON SIGMOIDES)</t>
  </si>
  <si>
    <t>H101 CONJUNTIVITIS ATOPICA AGUDA (Desc. Diag.:eritema edema conjuntival )</t>
  </si>
  <si>
    <t>D375 TUMOR DE COMPORTAMIENTO INCIERTO O DESCONOCIDO DEL RECTO (Desc. Diag.:CANCER DE RECTO)</t>
  </si>
  <si>
    <t>C01 TUMOR MALIGNO DE LA BASE DE LA LENGUA (Desc. Diag.:CANCER DE LENGUA TEMPRANO )</t>
  </si>
  <si>
    <t>D381 TUMOR DE COMPORTAMIENTO INCIERTO O DESCONOCIDO DE LA TRAQUEA, DE LOS BRONQUIOS Y DEL PULMON (Desc. Diag.:CARCINOMA RENAL.
LINFANGITIS CARCINOMATOSA.)</t>
  </si>
  <si>
    <t>H110 PTERIGION (Desc. Diag.:cirugia de pterigion en ojo izquierdo con injerto conjuntival y aplicacion de mitomicina )</t>
  </si>
  <si>
    <t>A970 DENGUE SIN SIGNOS DE ALARMA (Desc. Diag.:gestacion de 21 semanas 
dengue sin signos de alarma )</t>
  </si>
  <si>
    <t>H110 PTERIGION (Desc. Diag.:CIRUGIA DE PTERIGION OJO IZQUIERDO)</t>
  </si>
  <si>
    <t>D381 TUMOR DE COMPORTAMIENTO INCIERTO O DESCONOCIDO DE LA TRAQUEA, DE LOS BRONQUIOS Y DEL PULMON (Desc. Diag.:TUMOR PULMONAR )</t>
  </si>
  <si>
    <t>H110 PTERIGION (Desc. Diag.:OPERADA DE PTERIGION  EN OI  + ULCERA CORNEAL POR DESCECACION EN OI)</t>
  </si>
  <si>
    <t>D381 TUMOR DE COMPORTAMIENTO INCIERTO O DESCONOCIDO DE LA TRAQUEA, DE LOS BRONQUIOS Y DEL PULMON (Desc. Diag.:TUMOR PULMONAR IZQUIERDO ABSCEDADO ASOCIADO A INFECCION RESPIRATORIA)</t>
  </si>
  <si>
    <t>D381 TUMOR DE COMPORTAMIENTO INCIERTO O DESCONOCIDO DE LA TRAQUEA, DE LOS BRONQUIOS Y DEL PULMON (Desc. Diag.:TUMOR PULMONAR Y RENAL EN ESTUDIO.)</t>
  </si>
  <si>
    <t>A029 INFECCION DEBIDA A SALMONELLA, NO ESPECIFICADA (Desc. Diag.:SALMOLESOSIS)</t>
  </si>
  <si>
    <t>D24 TUMOR BENIGNO DE LA MAMA (Desc. Diag.:EN SU 6TO DIA POSTUMORECOMIA DE MAMA IZQUIERDA POR TUMOR BENIGNO (FIBROADENOMA))</t>
  </si>
  <si>
    <t>R50 FIEBRE DE ORIGEN DESCONOCIDO (Desc. Diag.:)</t>
  </si>
  <si>
    <t>J03 AMIGDALITIS AGUDA (Desc. Diag.:)</t>
  </si>
  <si>
    <t>J040 LARINGITIS AGUDA (Desc. Diag.:)</t>
  </si>
  <si>
    <t>R500 FIEBRE CON ESCALOFRIO (Desc. Diag.:)</t>
  </si>
  <si>
    <t>R509 FIEBRE, NO ESPECIFICADA (Desc. Diag.:)</t>
  </si>
  <si>
    <t>J060 LARINGOFARINGITIS AGUDA (Desc. Diag.:Laringofaringitis Aguda)</t>
  </si>
  <si>
    <t>J030 AMIGDALITIS ESTREPTOCOCICA (Desc. Diag.:)</t>
  </si>
  <si>
    <t>J01 SINUSITIS AGUDA (Desc. Diag.:)</t>
  </si>
  <si>
    <t>A09 DIARREA Y GASTROENTERITIS DE PRESUNTO ORIGEN INFECCIOSO (Desc. Diag.:GECA E/E)</t>
  </si>
  <si>
    <t>J02 FARINGITIS AGUDA (Desc. Diag.:FARINGITIS)</t>
  </si>
  <si>
    <t>R10 DOLOR ABDOMINAL Y PELVICO (Desc. Diag.:DOLOR ABDOMINAL)</t>
  </si>
  <si>
    <t>J11 INFLUENZA DEBIDA A VIRUS NO IDENTIFICADO (Desc. Diag.:INFLUENZA )</t>
  </si>
  <si>
    <t>R50 FIEBRE DE ORIGEN DESCONOCIDO (Desc. Diag.:Síndrome Febril E/E)</t>
  </si>
  <si>
    <t>J042 LARINGOTRAQUEITIS AGUDA (Desc. Diag.:)</t>
  </si>
  <si>
    <t>A09 DIARREA Y GASTROENTERITIS DE PRESUNTO ORIGEN INFECCIOSO (Desc. Diag.:GECA)</t>
  </si>
  <si>
    <t>B34 INFECCION VIRAL DE SITIO NO ESPECIFICADO (Desc. Diag.:VIROSIS)</t>
  </si>
  <si>
    <t>J11 INFLUENZA DEBIDA A VIRUS NO IDENTIFICADO (Desc. Diag.:inlfuenza)</t>
  </si>
  <si>
    <t>J22 INFECCION AGUDA NO ESPECIFICADA DE LAS VIAS RESPIRATORIAS INFERIORES (Desc. Diag.:)</t>
  </si>
  <si>
    <t>R104 OTROS DOLORES ABDOMINALES Y LOS NO ESPECIFICADOS (Desc. Diag.:)</t>
  </si>
  <si>
    <t>A090 OTRAS GASTROENTERITIS Y COLITIS DE ORIGEN INFECCIOSO (Desc. Diag.:)</t>
  </si>
  <si>
    <t>J039 AMIGDALITIS AGUDA, NO ESPECIFICADA (Desc. Diag.:)</t>
  </si>
  <si>
    <t>J06 INFECCIONES AGUDAS DE LAS VIAS RESPIRATORIAS SUPERIORES, DE SITIOS MULTIPLES O NO ESPECIFICADOS (Desc. Diag.:)</t>
  </si>
  <si>
    <t>M54 DORSALGIA (Desc. Diag.:)</t>
  </si>
  <si>
    <t>J02 FARINGITIS AGUDA (Desc. Diag.:FARINGITIS AGUDA)</t>
  </si>
  <si>
    <t>A09 DIARREA Y GASTROENTERITIS DE PRESUNTO ORIGEN INFECCIOSO (Desc. Diag.:DIARREA AGUDA)</t>
  </si>
  <si>
    <t>R11 NAUSEA Y VOMITO (Desc. Diag.:)</t>
  </si>
  <si>
    <t>J029 FARINGITIS AGUDA, NO ESPECIFICADA (Desc. Diag.:)</t>
  </si>
  <si>
    <t>K522 COLITIS Y GASTROENTERITIS ALERGICAS Y DIETETICAS (Desc. Diag.:)</t>
  </si>
  <si>
    <t>J069 INFECCION AGUDA DE LAS VIAS RESPIRATORIAS SUPERIORES, NO ESPECIFICADA (Desc. Diag.:)</t>
  </si>
  <si>
    <t>A020 ENTERITIS DEBIDA A SALMONELLA (Desc. Diag.:)</t>
  </si>
  <si>
    <t>J03 AMIGDALITIS AGUDA (Desc. Diag.:FARINGOAMIGDALITIS)</t>
  </si>
  <si>
    <t>H65 OTITIS MEDIA NO SUPURATIVA (Desc. Diag.:)</t>
  </si>
  <si>
    <t>J02 FARINGITIS AGUDA (Desc. Diag.:.)</t>
  </si>
  <si>
    <t>J04 LARINGITIS Y TRAQUEITIS AGUDAS (Desc. Diag.:)</t>
  </si>
  <si>
    <t>K297 GASTRITIS, NO ESPECIFICADA (Desc. Diag.:)</t>
  </si>
  <si>
    <t>M436 TORTICOLIS (Desc. Diag.:)</t>
  </si>
  <si>
    <t>J70 AFECCIONES RESPIRATORIAS DEBIDAS A OTROS AGENTES EXTERNOS (Desc. Diag.:)</t>
  </si>
  <si>
    <t>B97 AGENTES VIRALES COMO CAUSA DE ENFERMEDADES CLASIFICADAS EN OTROS CAPITULOS (Desc. Diag.:SINDROME VIRAL GRIPAL)</t>
  </si>
  <si>
    <t>R509 FIEBRE, NO ESPECIFICADA (Desc. Diag.:VIROSIS)</t>
  </si>
  <si>
    <t>W54 MORDEDURA O ATAQUE DE PERRO (Desc. Diag.:)</t>
  </si>
  <si>
    <t>R520 DOLOR AGUDO (Desc. Diag.:)</t>
  </si>
  <si>
    <t>K529 COLITIS Y GASTROENTERITIS NO INFECCIOSAS, NO ESPECIFICADAS (Desc. Diag.:)</t>
  </si>
  <si>
    <t>A04 OTRAS INFECCIONES INTESTINALES BACTERIANAS (Desc. Diag.:)</t>
  </si>
  <si>
    <t>U5151 EXODONCIA COMPLEJA (Desc. Diag.:U5151 - EXODONCIA COMPLEJA)</t>
  </si>
  <si>
    <t>A68 FIEBRES RECURRENTES (Desc. Diag.:)</t>
  </si>
  <si>
    <t>R10 DOLOR ABDOMINAL Y PELVICO (Desc. Diag.:DOLOR ABDOMINAL Y PELVICO)</t>
  </si>
  <si>
    <t>A059 INTOXICACION ALIMENTARIA BACTERIANA, NO ESPECIFICADA (Desc. Diag.:)</t>
  </si>
  <si>
    <t>H103 CONJUNTIVITIS AGUDA, NO ESPECIFICADA (Desc. Diag.:)</t>
  </si>
  <si>
    <t>U07 COVID-19 (Desc. Diag.:covid leve)</t>
  </si>
  <si>
    <t>N23 COLICO RENAL, NO ESPECIFICADO (Desc. Diag.:colico renal)</t>
  </si>
  <si>
    <t>J02 FARINGITIS AGUDA (Desc. Diag.:f aguda )</t>
  </si>
  <si>
    <t>S936 ESGUINCES Y TORCEDURAS DE OTROS SITIOS Y DE LOS NO ESPECIFICADOS DEL PIE (Desc. Diag.:)</t>
  </si>
  <si>
    <t>J111 INFLUENZA CON OTRAS MANIFESTACIONES RESPIRATORIAS, VIRUS NO IDENTIFICADO (Desc. Diag.:)</t>
  </si>
  <si>
    <t>A083 OTRAS ENTERITIS VIRALES (Desc. Diag.:)</t>
  </si>
  <si>
    <t>N30 CISTITIS (Desc. Diag.:)</t>
  </si>
  <si>
    <t>K52 OTRAS COLITIS Y GASTROENTERITIS NO INFECCIOSAS (Desc. Diag.:)</t>
  </si>
  <si>
    <t>S900 CONTUSION DEL TOBILLO (Desc. Diag.:)</t>
  </si>
  <si>
    <t>N870 DISPLASIA CERVICAL LEVE (Desc. Diag.:BIOPSIA DE CUELLO UTERINO)</t>
  </si>
  <si>
    <t>M797 FIBROMIALGIA (Desc. Diag.:)</t>
  </si>
  <si>
    <t>K30 DISPEPSIA (Desc. Diag.:)</t>
  </si>
  <si>
    <t>H830 LABERINTITIS (Desc. Diag.:)</t>
  </si>
  <si>
    <t>B34 INFECCION VIRAL DE SITIO NO ESPECIFICADO (Desc. Diag.:)</t>
  </si>
  <si>
    <t>K011 DIENTES IMPACTADOS (Desc. Diag.:DIENTES IMPACTADOS)</t>
  </si>
  <si>
    <t>A09 DIARREA Y GASTROENTERITIS DE PRESUNTO ORIGEN INFECCIOSO (Desc. Diag.:INFECCION INTESTINAL)</t>
  </si>
  <si>
    <t>M65 SINOVITIS Y TENOSINOVITIS (Desc. Diag.:)</t>
  </si>
  <si>
    <t>N300 CISTITIS AGUDA (Desc. Diag.:)</t>
  </si>
  <si>
    <t>M545 LUMBAGO NO ESPECIFICADO (Desc. Diag.:LUMBAGO DE ESFUERZO)</t>
  </si>
  <si>
    <t>K819 COLECISTITIS, NO ESPECIFICADA (Desc. Diag.:)</t>
  </si>
  <si>
    <t>R101 DOLOR ABDOMINAL LOCALIZADO EN PARTE SUPERIOR (Desc. Diag.:Dolor Abdominal E/E)</t>
  </si>
  <si>
    <t>R072 DOLOR PRECORDIAL (Desc. Diag.:)</t>
  </si>
  <si>
    <t>L600 UÃA ENCARNADA (Desc. Diag.:)</t>
  </si>
  <si>
    <t>J709 AFECCIONES RESPIRATORIAS DEBIDAS A AGENTES EXTERNOS NO ESPECIFICADOS (Desc. Diag.:)</t>
  </si>
  <si>
    <t>J00 RINOFARINGITIS AGUDA [RESFRIADO COMUN] (Desc. Diag.:faringitis viral)</t>
  </si>
  <si>
    <t>R50 FIEBRE DE ORIGEN DESCONOCIDO (Desc. Diag.:Síndroem Febril E/E)</t>
  </si>
  <si>
    <t>J31 RINITIS, RINOFARINGITIS Y FARINGITIS CRONICAS (Desc. Diag.:)</t>
  </si>
  <si>
    <t>C229 TUMOR MALIGNO DEL HIGADO, NO ESPECIFICADO (Desc. Diag.:CANCER DE HIGADO)</t>
  </si>
  <si>
    <t>A09 DIARREA Y GASTROENTERITIS DE PRESUNTO ORIGEN INFECCIOSO (Desc. Diag.:DIARREA AGUDA )</t>
  </si>
  <si>
    <t>K58 SINDROME DEL COLON IRRITABLE (Desc. Diag.:dispepsia)</t>
  </si>
  <si>
    <t>K010 DIENTES INCLUIDOS (Desc. Diag.:)</t>
  </si>
  <si>
    <t>T150 CUERPO EXTRAÑO EN LA CORNEA (Desc. Diag.:)</t>
  </si>
  <si>
    <t>S701 CONTUSION DEL MUSLO (Desc. Diag.:)</t>
  </si>
  <si>
    <t>R101 DOLOR ABDOMINAL LOCALIZADO EN PARTE SUPERIOR (Desc. Diag.:dolor abdominal)</t>
  </si>
  <si>
    <t>N45 ORQUITIS Y EPIDIDIMITIS (Desc. Diag.:)</t>
  </si>
  <si>
    <t>M32 LUPUS ERITEMATOSO SISTEMICO (Desc. Diag.:)</t>
  </si>
  <si>
    <t>K30 DISPEPSIA (Desc. Diag.:DISPEPSIA)</t>
  </si>
  <si>
    <t>J03 AMIGDALITIS AGUDA (Desc. Diag.:Amigdalitis aguda)</t>
  </si>
  <si>
    <t>J02 FARINGITIS AGUDA (Desc. Diag.:faringoamigdalitis)</t>
  </si>
  <si>
    <t>S90 TRAUMATISMO SUPERFICIAL DEL TOBILLO Y DEL PIE (Desc. Diag.:TRAUMA DE TOBILLO)</t>
  </si>
  <si>
    <t>R50 FIEBRE DE ORIGEN DESCONOCIDO (Desc. Diag.:Síndrome Febril)</t>
  </si>
  <si>
    <t>K29 GASTRITIS Y DUODENITIS (Desc. Diag.:)</t>
  </si>
  <si>
    <t>A09 DIARREA Y GASTROENTERITIS DE PRESUNTO ORIGEN INFECCIOSO (Desc. Diag.:DESHIDRATCION)</t>
  </si>
  <si>
    <t>U5152 EXODONCIA SIMPLE (Desc. Diag.:)</t>
  </si>
  <si>
    <t>R490 DISFONIA (Desc. Diag.:)</t>
  </si>
  <si>
    <t>M766 TENDINITIS AQUILIANA (Desc. Diag.:)</t>
  </si>
  <si>
    <t>M705 OTRAS BURSITIS DE LA RODILLA (Desc. Diag.:)</t>
  </si>
  <si>
    <t>J03 AMIGDALITIS AGUDA (Desc. Diag.:FARINGOAMIGDALITIS )</t>
  </si>
  <si>
    <t>J20 BRONQUITIS AGUDA (Desc. Diag.:BRONQUITIS AGUDA)</t>
  </si>
  <si>
    <t>K046B ABSCESO DENTOALVEOLAR (Desc. Diag.:)</t>
  </si>
  <si>
    <t>K01 DIENTES INCLUIDOS E IMPACTADOS (Desc. Diag.: DIENTES INCLUIDOS E IMPACTADOS)</t>
  </si>
  <si>
    <t>J02 FARINGITIS AGUDA (Desc. Diag.:faringitis aguda )</t>
  </si>
  <si>
    <t>H60 OTITIS EXTERNA (Desc. Diag.:)</t>
  </si>
  <si>
    <t>G431 MIGRAÑA CON AURA [MIGRAÑA CLASICA] (Desc. Diag.:)</t>
  </si>
  <si>
    <t>M15 POLIARTROSIS (Desc. Diag.:POLIARTROSIS)</t>
  </si>
  <si>
    <t>U07 COVID-19 (Desc. Diag.:COVID 19)</t>
  </si>
  <si>
    <t>T15 CUERPO EXTRAÑO EN PARTE EXTERNA DEL OJO (Desc. Diag.:)</t>
  </si>
  <si>
    <t>R53 MALESTAR Y FATIGA (Desc. Diag.:)</t>
  </si>
  <si>
    <t>J03 AMIGDALITIS AGUDA (Desc. Diag.:FARINGOAMIGDALITIS AGUDA)</t>
  </si>
  <si>
    <t>H000 ORZUELO Y OTRAS INFLAMACIONES PROFUNDAS DEL PARPADO (Desc. Diag.:)</t>
  </si>
  <si>
    <t>A06 AMEBIASIS (Desc. Diag.:)</t>
  </si>
  <si>
    <t>A059 INTOXICACION ALIMENTARIA BACTERIANA, NO ESPECIFICADA (Desc. Diag.:intoxicacion alimentaria)</t>
  </si>
  <si>
    <t>A09 DIARREA Y GASTROENTERITIS DE PRESUNTO ORIGEN INFECCIOSO (Desc. Diag.:TRANSGRESION ALIMENTICIA)</t>
  </si>
  <si>
    <t>u071 COVID-19, VIRUS IDENTIFICADO (Desc. Diag.:covid positivo)</t>
  </si>
  <si>
    <t>M796 DOLOR EN MIEMBRO (Desc. Diag.:)</t>
  </si>
  <si>
    <t>J21 BRONQUIOLITIS AGUDA (Desc. Diag.:)</t>
  </si>
  <si>
    <t>K296 OTRAS GASTRITIS (Desc. Diag.:)</t>
  </si>
  <si>
    <t>H660 OTITIS MEDIA SUPURATIVA AGUDA (Desc. Diag.:)</t>
  </si>
  <si>
    <t>J00 RINOFARINGITIS AGUDA [RESFRIADO COMUN] (Desc. Diag.:.)</t>
  </si>
  <si>
    <t>J018 OTRAS SINUSITIS AGUDAS (Desc. Diag.:)</t>
  </si>
  <si>
    <t>B02 HERPES ZOSTER (Desc. Diag.:HERPES ZOSTER)</t>
  </si>
  <si>
    <t>u071 COVID-19, VIRUS IDENTIFICADO (Desc. Diag.:covid leve)</t>
  </si>
  <si>
    <t>W540 MORDEDURA O ATAQUE DE PERRO, EN VIVIENDA (Desc. Diag.:)</t>
  </si>
  <si>
    <t>S70 TRAUMATISMO SUPERFICIAL DE LA CADERA Y DEL MUSLO (Desc. Diag.:)</t>
  </si>
  <si>
    <t>M130 POLIARTRITIS, NO ESPECIFICADA (Desc. Diag.:)</t>
  </si>
  <si>
    <t>K521 COLITIS Y GASTROENTERITIS TOXICAS (Desc. Diag.:)</t>
  </si>
  <si>
    <t>G500 NEURALGIA DEL TRIGEMINO (Desc. Diag.:)</t>
  </si>
  <si>
    <t>A90 FIEBRE DEL DENGUE [DENGUE CLASICO] (Desc. Diag.:dengue)</t>
  </si>
  <si>
    <t>G43 MIGRAÑA (Desc. Diag.:Migraña)</t>
  </si>
  <si>
    <t>S40 TRAUMATISMO SUPERFICIAL DEL HOMBRO Y DEL BRAZO (Desc. Diag.:)</t>
  </si>
  <si>
    <t>S011 HERIDA DEL PARPADO Y DE LA REGION PERIOCULAR (Desc. Diag.:)</t>
  </si>
  <si>
    <t>J03 AMIGDALITIS AGUDA (Desc. Diag.:FARINGOAMIGDALITIS - FIEBRE)</t>
  </si>
  <si>
    <t>H10 CONJUNTIVITIS (Desc. Diag.:CONJUNTIVITIS)</t>
  </si>
  <si>
    <t>U5151 EXODONCIA COMPLEJA (Desc. Diag.: EXODONCIA COMPLEJA)</t>
  </si>
  <si>
    <t>W57 MORDEDURA O PICADURA DE INSECTOS Y OTROS ARTROPODOS NO VENENOSOS (Desc. Diag.:)</t>
  </si>
  <si>
    <t>S837 TRAUMATISMO DE ESTRUCTURAS MULTIPLES DE LA RODILLA (Desc. Diag.:)</t>
  </si>
  <si>
    <t>R000 TAQUICARDIA, NO ESPECIFICADA (Desc. Diag.:)</t>
  </si>
  <si>
    <t>M545 LUMBAGO NO ESPECIFICADO (Desc. Diag.:.)</t>
  </si>
  <si>
    <t>M54 DORSALGIA (Desc. Diag.:DORSALGIA)</t>
  </si>
  <si>
    <t>M544 LUMBAGO CON CIATICA (Desc. Diag.:LUMBAGO CON CIATICA)</t>
  </si>
  <si>
    <t>J312 FARINGITIS CRONICA (Desc. Diag.:)</t>
  </si>
  <si>
    <t>J040 LARINGITIS AGUDA (Desc. Diag.:LARINGITIS AGUDA)</t>
  </si>
  <si>
    <t>J040 LARINGITIS AGUDA (Desc. Diag.:laringitis)</t>
  </si>
  <si>
    <t>K590 CONSTIPACION (Desc. Diag.:)</t>
  </si>
  <si>
    <t>J02 FARINGITIS AGUDA (Desc. Diag.:FARINGITIS VIRAL)</t>
  </si>
  <si>
    <t>H00 ORZUELO Y CALACIO (Desc. Diag.:)</t>
  </si>
  <si>
    <t>J00 RINOFARINGITIS AGUDA [RESFRIADO COMUN] (Desc. Diag.:RINOFARINGITIS AGUDA)</t>
  </si>
  <si>
    <t>J00 RINOFARINGITIS AGUDA [RESFRIADO COMUN] (Desc. Diag.:faringitis aguda)</t>
  </si>
  <si>
    <t>A02 OTRAS INFECCIONES DEBIDAS A SALMONELLA (Desc. Diag.:)</t>
  </si>
  <si>
    <t>T151 CUERPO EXTRAÑO EN EL SACO CONJUNTIVAL (Desc. Diag.:)</t>
  </si>
  <si>
    <t>S910 HERIDA DEL TOBILLO (Desc. Diag.:)</t>
  </si>
  <si>
    <t>S602 CONTUSION DE OTRAS PARTES DE LA MUÃECA Y DE LA MANO (Desc. Diag.:)</t>
  </si>
  <si>
    <t>R739 HIPERGLICEMIA, NO ESPECIFICADA (Desc. Diag.:)</t>
  </si>
  <si>
    <t>R102 DOLOR PELVICO Y PERINEAL (Desc. Diag.:)</t>
  </si>
  <si>
    <t>S20 TRAUMATISMO SUPERFICIAL DEL TORAX (Desc. Diag.:)</t>
  </si>
  <si>
    <t>M765 TENDINITIS ROTULIANA (Desc. Diag.:)</t>
  </si>
  <si>
    <t>M624 CONTRACTURA MUSCULAR (Desc. Diag.:Contractura Muscular)</t>
  </si>
  <si>
    <t>N23 COLICO RENAL, NO ESPECIFICADO (Desc. Diag.:colico renal )</t>
  </si>
  <si>
    <t>L023 ABSCESO CUTANEO, FURUNCULO Y ANTRAX DE GLUTEOS (Desc. Diag.:)</t>
  </si>
  <si>
    <t>J459 ASMA, NO ESPECIFICADA (Desc. Diag.:)</t>
  </si>
  <si>
    <t>K291 OTRAS GASTRITIS AGUDAS (Desc. Diag.:)</t>
  </si>
  <si>
    <t>J20 BRONQUITIS AGUDA (Desc. Diag.:LARINGOFARINGITIS AGUDA)</t>
  </si>
  <si>
    <t>J118 INFLUENZA CON OTRAS MANIFESTACIONES, VIRUS NO IDENTIFICADO (Desc. Diag.:)</t>
  </si>
  <si>
    <t>K591 DIARREA FUNCIONAL (Desc. Diag.:DIARREA AGUDA)</t>
  </si>
  <si>
    <t>J108 INFLUENZA, CON OTRAS MANIFESTACIONES, DEBIDA A VIRUS DE LA INFLUENZA IDENTIFICADO (Desc. Diag.:)</t>
  </si>
  <si>
    <t>J040 LARINGITIS AGUDA (Desc. Diag.:FARINGOLARINGITIS AGUDA)</t>
  </si>
  <si>
    <t>J041 TRAQUEITIS AGUDA (Desc. Diag.:)</t>
  </si>
  <si>
    <t>J02 FARINGITIS AGUDA (Desc. Diag.:DISFONIA)</t>
  </si>
  <si>
    <t>H109 CONJUNTIVITIS, NO ESPECIFICADA (Desc. Diag.:)</t>
  </si>
  <si>
    <t>J02 FARINGITIS AGUDA (Desc. Diag.:faringitis en tratamiento)</t>
  </si>
  <si>
    <t>G442 CEFALEA DEBIDA A TENSION (Desc. Diag.:CEFALEA TENSIONAL)</t>
  </si>
  <si>
    <t>A492 INFECCION POR HAEMOPHILUS INFLUENZAE, SIN OTRA ESPECIFICACION (Desc. Diag.:)</t>
  </si>
  <si>
    <t>B97 AGENTES VIRALES COMO CAUSA DE ENFERMEDADES CLASIFICADAS EN OTROS CAPITULOS (Desc. Diag.:)</t>
  </si>
  <si>
    <t>G439 MIGRAÑA, NO ESPECIFICADA (Desc. Diag.:)</t>
  </si>
  <si>
    <t>A09 DIARREA Y GASTROENTERITIS DE PRESUNTO ORIGEN INFECCIOSO (Desc. Diag.:DESHIDRATACION)</t>
  </si>
  <si>
    <t>S935 ESGUINCES Y TORCEDURAS DE DEDO(S) DEL PIE (Desc. Diag.:)</t>
  </si>
  <si>
    <t>R101 DOLOR ABDOMINAL LOCALIZADO EN PARTE SUPERIOR (Desc. Diag.:DOLOR ABDOMINAL )</t>
  </si>
  <si>
    <t>R103 DOLOR LOCALIZADO EN OTRAS PARTES INFERIORES DEL ABDOMEN (Desc. Diag.:)</t>
  </si>
  <si>
    <t>R501 FIEBRE PERSISTENTE (Desc. Diag.:)</t>
  </si>
  <si>
    <t>N110 PIELONEFRITIS CRONICA NO OBSTRUCTIVA ASOCIADA CON REFLUJO (Desc. Diag.:)</t>
  </si>
  <si>
    <t>O60 PARTO PREMATURO (Desc. Diag.:)</t>
  </si>
  <si>
    <t>M754 SINDROME DE ABDUCCION DOLOROSA DEL HOMBRO (Desc. Diag.:)</t>
  </si>
  <si>
    <t>J02 FARINGITIS AGUDA (Desc. Diag.:SOSPECHA DE COVID 19)</t>
  </si>
  <si>
    <t>J18 NEUMONIA, ORGANISMO NO ESPECIFICADO (Desc. Diag.:)</t>
  </si>
  <si>
    <t>J40 BRONQUITIS, NO ESPECIFICADA COMO AGUDA O CRONICA (Desc. Diag.:)</t>
  </si>
  <si>
    <t>K591 DIARREA FUNCIONAL (Desc. Diag.:DIARREA)</t>
  </si>
  <si>
    <t>J00 RINOFARINGITIS AGUDA [RESFRIADO COMUN] (Desc. Diag.:faringitis)</t>
  </si>
  <si>
    <t>H57 OTROS TRASTORNOS DEL OJO Y SUS ANEXOS (Desc. Diag.:)</t>
  </si>
  <si>
    <t>H920 OTALGIA (Desc. Diag.:)</t>
  </si>
  <si>
    <t>H100 CONJUNTIVITIS MUCOPURULENTA (Desc. Diag.:)</t>
  </si>
  <si>
    <t>G432 ESTADO MIGRAÑOSO (Desc. Diag.:)</t>
  </si>
  <si>
    <t>B30 CONJUNTIVITIS VIRAL (Desc. Diag.:CONJUNTIVITIS)</t>
  </si>
  <si>
    <t>A499 INFECCION BACTERIANA, NO ESPECIFICADA (Desc. Diag.:)</t>
  </si>
  <si>
    <t>A545 FARINGITIS GONOCOCICA (Desc. Diag.:)</t>
  </si>
  <si>
    <t>A09 DIARREA Y GASTROENTERITIS DE PRESUNTO ORIGEN INFECCIOSO (Desc. Diag.:DESHIDRTACION)</t>
  </si>
  <si>
    <t>V99 ACCIDENTE DE TRANSPORTE NO ESPECIFICADO (Desc. Diag.:)</t>
  </si>
  <si>
    <t>W44 CUERPO EXTRAÑO QUE PENETRA POR EL OJO U ORIFICIO NATURAL (Desc. Diag.:)</t>
  </si>
  <si>
    <t>u071 COVID-19, VIRUS IDENTIFICADO (Desc. Diag.:FARINGITIS AGUDA)</t>
  </si>
  <si>
    <t>S91 HERIDA DEL TOBILLO Y DEL PIE (Desc. Diag.:)</t>
  </si>
  <si>
    <t>S831 LUXACION DE LA RODILLA (Desc. Diag.:)</t>
  </si>
  <si>
    <t>S20 TRAUMATISMO SUPERFICIAL DEL TORAX (Desc. Diag.:TRAUMA DE TORAX)</t>
  </si>
  <si>
    <t>R876 HALLAZGOS ANORMALES EN MUESTRAS TOMADAS DE ORGANOS GENITALES FEMENINOS, HALLAZGOS CITOLOGICOS ANORMALES, FROTIS ANORMAL DE PAPANICOLAOU (Desc. Diag.:BIOPSIA DE CUELLO UTERINO)</t>
  </si>
  <si>
    <t>S012 HERIDA DE LA NARIZ (Desc. Diag.:)</t>
  </si>
  <si>
    <t>R50 FIEBRE DE ORIGEN DESCONOCIDO (Desc. Diag.:Síndrome Febril )</t>
  </si>
  <si>
    <t>N390 INFECCION DE VIAS URINARIAS, SITIO NO ESPECIFICADO (Desc. Diag.:INFECCIÓN URINARIA)</t>
  </si>
  <si>
    <t>N110 PIELONEFRITIS CRONICA NO OBSTRUCTIVA ASOCIADA A REFLUJO (Desc. Diag.:)</t>
  </si>
  <si>
    <t>N939 HEMORRAGIA VAGINAL Y UTERINA ANORMAL, NO ESPECIFICADA (Desc. Diag.:)</t>
  </si>
  <si>
    <t>M758 OTRAS LESIONES DEL HOMBRO (Desc. Diag.:)</t>
  </si>
  <si>
    <t>N220 LITIASIS URINARIA EN ESQUISTOSOMIASIS [BILHARZIASIS] (B65.-+) (Desc. Diag.:)</t>
  </si>
  <si>
    <t>N390 INFECCION DE VIAS URINARIAS, SITIO NO ESPECIFICADO (Desc. Diag.:INFECCION URINARIA )</t>
  </si>
  <si>
    <t>M542 CERVICALGIA (Desc. Diag.:CERVICALGIA)</t>
  </si>
  <si>
    <t>M139 ARTRITIS, NO ESPECIFICADA (Desc. Diag.:)</t>
  </si>
  <si>
    <t>M05 ARTRITIS REUMATOIDE SEROPOSITIVA (Desc. Diag.:artritis reumatoide en terapia biologica)</t>
  </si>
  <si>
    <t>M06 OTRAS ARTRITIS REUMATOIDES (Desc. Diag.:)</t>
  </si>
  <si>
    <t>J110 INFLUENZA CON NEUMONIA, VIRUS NO IDENTIFICADO (Desc. Diag.:)</t>
  </si>
  <si>
    <t>J042 LARINGOTRAQUEITIS AGUDA (Desc. Diag.:LARINGOTRAQUEITIS AGUDA)</t>
  </si>
  <si>
    <t>K580 SINDROME DEL COLON IRRITABLE CON DIARREA (Desc. Diag.:)</t>
  </si>
  <si>
    <t>J03 AMIGDALITIS AGUDA (Desc. Diag.:+ SINDROME VIRAL GRIPAL)</t>
  </si>
  <si>
    <t>J42 BRONQUITIS CRONICA NO ESPECIFICADA (Desc. Diag.:)</t>
  </si>
  <si>
    <t>J00 RINOFARINGITIS AGUDA [RESFRIADO COMUN] (Desc. Diag.:rinofaringitis aguda )</t>
  </si>
  <si>
    <t>I499 ARRITMIA CARDIACA, NO ESPECIFICADA (Desc. Diag.:)</t>
  </si>
  <si>
    <t>A049 INFECCION INTESTINAL BACTERIANA, NO ESPECIFICADA (Desc. Diag.:INFECCION INTESTINAL)</t>
  </si>
  <si>
    <t>A970 DENGUE SIN SIGNOS DE ALARMA (Desc. Diag.:Control y seguimiento de Dengue sin signos de alarma)</t>
  </si>
  <si>
    <t>A029 INFECCION DEBIDA A SALMONELLA, NO ESPECIFICADA (Desc. Diag.:)</t>
  </si>
  <si>
    <t>A09 DIARREA Y GASTROENTERITIS DE PRESUNTO ORIGEN INFECCIOSO (Desc. Diag.:INFECCIÓN INTESTINAL)</t>
  </si>
  <si>
    <t>G43 MIGRAÃA (Desc. Diag.:)</t>
  </si>
  <si>
    <t>B829 PARASITOSIS INTESTINAL, SIN OTRA ESPECIFICACION (Desc. Diag.:)</t>
  </si>
  <si>
    <t>B97 AGENTES VIRALES COMO CAUSA DE ENFERMEDADES CLASIFICADAS EN OTROS CAPITULOS (Desc. Diag.:SINDROME VIRAL GRIPAL )</t>
  </si>
  <si>
    <t>Z489 CUIDADO POSTERIOR A LA CIRUGIA, NO ESPECIFICADO (Desc. Diag.:POSQUIRURGICO DE COLECISTECTOMIA LAPAROSCOPICA)</t>
  </si>
  <si>
    <t>Z48 OTROS CUIDADOS POSTERIORES A LA CIRUGIA (Desc. Diag.:PO LAPAROTOMIA EXPLORATORIA )</t>
  </si>
  <si>
    <t>W570 MORDEDURA O PICADURA DE INSECTOS Y OTROS ARTROPODOS NO VENENOSOS, EN VIVIENDA (Desc. Diag.:)</t>
  </si>
  <si>
    <t>W01 CAIDA EN EL MISMO NIVEL POR DESLIZAMIENTO, TROPEZON Y TRASPIE (Desc. Diag.:)</t>
  </si>
  <si>
    <t>S711 HERIDA DEL MUSLO (Desc. Diag.:)</t>
  </si>
  <si>
    <t>S60 TRAUMATISMO SUPERFICIAL DE LA MUÑECA Y DE LA MANO (Desc. Diag.:TRAUMA DE MUÑECA)</t>
  </si>
  <si>
    <t>S519 HERIDA DEL ANTEBRAZO, PARTE NO ESPECIFICADA (Desc. Diag.:)</t>
  </si>
  <si>
    <t>S619 HERIDA DE LA MUÑECA Y DE LA MANO, PARTE NO ESPECIFICADA (Desc. Diag.:)</t>
  </si>
  <si>
    <t>R491 AFONIA (Desc. Diag.:)</t>
  </si>
  <si>
    <t>S015 HERIDA DEL LABIO Y DE LA CAVIDAD BUCAL (Desc. Diag.:)</t>
  </si>
  <si>
    <t>R55 SINCOPE Y COLAPSO (Desc. Diag.:)</t>
  </si>
  <si>
    <t>R10 DOLOR ABDOMINAL Y PELVICO (Desc. Diag.:DOLOR ABDOMINAL )</t>
  </si>
  <si>
    <t>M725 FASCITIS, NO CLASIFICADA EN OTRA PARTE (Desc. Diag.:)</t>
  </si>
  <si>
    <t>O470 FALSO TRABAJO DE PARTO ANTES DE LAS 37 SEMANAS COMPLETAS DE GESTACION (Desc. Diag.:)</t>
  </si>
  <si>
    <t>M621 OTROS DESGARROS (NO TRAUMATICOS) DEL MUSCULO (Desc. Diag.:DESGARRO MUSCULAR)</t>
  </si>
  <si>
    <t>R071 DOLOR EN EL PECHO AL RESPIRAR (Desc. Diag.:)</t>
  </si>
  <si>
    <t>R073 OTROS DOLORES EN EL PECHO (Desc. Diag.:)</t>
  </si>
  <si>
    <t>N92 MENSTRUACION EXCESIVA, FRECUENTE E IRREGULAR (Desc. Diag.:)</t>
  </si>
  <si>
    <t>M436 TORTICOLIS (Desc. Diag.:torticolis)</t>
  </si>
  <si>
    <t>M545 LUMBAGO NO ESPECIFICADO (Desc. Diag.:Lumbago E/E)</t>
  </si>
  <si>
    <t>L600 UÑA ENCARNADA (Desc. Diag.:UÑA ENCARNADA)</t>
  </si>
  <si>
    <t>M545 LUMBAGO NO ESPECIFICADO (Desc. Diag.:LUMBALGIA POST ESFUERZO)</t>
  </si>
  <si>
    <t>M544 LUMBAGO CON CIATICA (Desc. Diag.:LUMBOCIATALGIA)</t>
  </si>
  <si>
    <t>J20 BRONQUITIS AGUDA (Desc. Diag.:BRONQUITIS AGUDA )</t>
  </si>
  <si>
    <t>K088A ODONTALGIA SAI (Desc. Diag.:)</t>
  </si>
  <si>
    <t>K01 DIENTES INCLUIDOS E IMPACTADOS (Desc. Diag.:)</t>
  </si>
  <si>
    <t>J11 INFLUENZA DEBIDA A VIRUS NO IDENTIFICADO (Desc. Diag.:gripe)</t>
  </si>
  <si>
    <t>J03 AMIGDALITIS AGUDA (Desc. Diag.:.)</t>
  </si>
  <si>
    <t>J060 LARINGOFARINGITIS AGUDA (Desc. Diag.:LARINGOFARINGITIS VIRAL)</t>
  </si>
  <si>
    <t>H66 OTITIS MEDIA SUPURATIVA Y LA NO ESPECIFICADA (Desc. Diag.:)</t>
  </si>
  <si>
    <t>J019 SINUSITIS AGUDA, NO ESPECIFICADA (Desc. Diag.:)</t>
  </si>
  <si>
    <t>I10 HIPERTENSION ESENCIAL (PRIMARIA) (Desc. Diag.:URGENCIA HIPERTENSIVA)</t>
  </si>
  <si>
    <t>H010 BLEFARITIS (Desc. Diag.:)</t>
  </si>
  <si>
    <t>B002 GINGIVOESTOMATITIS Y FARINGOAMIGDALITIS HERPETICA (Desc. Diag.:)</t>
  </si>
  <si>
    <t>B97 AGENTES VIRALES COMO CAUSA DE ENFERMEDADES CLASIFICADAS EN OTROS CAPITULOS (Desc. Diag.:SINDROME VIRAL )</t>
  </si>
  <si>
    <t>A970 DENGUE SIN SIGNOS DE ALARMA (Desc. Diag.:n/a)</t>
  </si>
  <si>
    <t>A09 DIARREA Y GASTROENTERITIS DE PRESUNTO ORIGEN INFECCIOSO (Desc. Diag.:enteritis aguda)</t>
  </si>
  <si>
    <t>Z251 NECESIDAD DE INMUNIZACION CONTRA LA INFLUENZA [GRIPE] (Desc. Diag.:cuadro gripal)</t>
  </si>
  <si>
    <t>W18 OTRAS CAIDAS EN EL MISMO NIVEL (Desc. Diag.:)</t>
  </si>
  <si>
    <t>S934 ESGUINCES Y TORCEDURAS DEL TOBILLO (Desc. Diag.:ESGUINCE DEL TOBILLO IZQUIERDO)</t>
  </si>
  <si>
    <t>W54 MORDEDURA O ATAQUE DE PERRO (Desc. Diag.:MORDEDURA DE PERRO)</t>
  </si>
  <si>
    <t>W010 CAIDA EN EL MISMO NIVEL POR DESLIZAMIENTO, TROPEZON Y TRASPIE, EN VIVIENDA (Desc. Diag.:)</t>
  </si>
  <si>
    <t>S618 HERIDAS DE OTRAS PARTES DE LA MUÑECA Y DE LA MANO (Desc. Diag.:)</t>
  </si>
  <si>
    <t>S518 HERIDA DE OTRAS PARTES DEL ANTEBRAZO (Desc. Diag.:)</t>
  </si>
  <si>
    <t>S89 OTROS TRAUMATISMOS Y LOS NO ESPECIFICADOS DE LA PIERNA (Desc. Diag.:)</t>
  </si>
  <si>
    <t>S800 CONTUSION DE LA RODILLA (Desc. Diag.:Contusion de rodilla derecha)</t>
  </si>
  <si>
    <t>S010 HERIDA DEL CUERO CABELLUDO (Desc. Diag.:)</t>
  </si>
  <si>
    <t>S099 TRAUMATISMO DE LA CABEZA, NO ESPECIFICADO (Desc. Diag.:)</t>
  </si>
  <si>
    <t>R202 PARESTESIA DE LA PIEL (Desc. Diag.:)</t>
  </si>
  <si>
    <t>S05 TRAUMATISMO DEL OJO Y DE LA ORBITA (Desc. Diag.:)</t>
  </si>
  <si>
    <t>N23 COLICO RENAL, NO ESPECIFICADO (Desc. Diag.:Cólico Renal E/E)</t>
  </si>
  <si>
    <t>O034 ABORTO ESPONTANEO, INCOMPLETO, SIN COMPLICACION (Desc. Diag.:ABORTO INCOMPLETO)</t>
  </si>
  <si>
    <t>N23 COLICO RENAL, NO ESPECIFICADO (Desc. Diag.:COLICO RENAL DERECHO)</t>
  </si>
  <si>
    <t>M753 TENDINITIS CALCIFICANTE DEL HOMBRO (Desc. Diag.:)</t>
  </si>
  <si>
    <t>O034 ABORTO ESPONTANEO, INCOMPLETO, SIN COMPLICACION (Desc. Diag.:ABORTO INCOMPLETO RESUELTO POR AMEU)</t>
  </si>
  <si>
    <t>M10 GOTA (Desc. Diag.:artritis gotosa)</t>
  </si>
  <si>
    <t>M544 LUMBAGO CON CIATICA (Desc. Diag.:LUMBAGO CON CIÁTICA)</t>
  </si>
  <si>
    <t>M224 CONDROMALACIA DE LA ROTULA (Desc. Diag.:)</t>
  </si>
  <si>
    <t>M069 ARTRITIS REUMATOIDE, NO ESPECIFICADA (Desc. Diag.:)</t>
  </si>
  <si>
    <t>M13 OTRAS ARTRITIS (Desc. Diag.:)</t>
  </si>
  <si>
    <t>L500 URTICARIA ALERGICA (Desc. Diag.:)</t>
  </si>
  <si>
    <t>M533 TRASTORNOS SACROCOCCIGEOS, NO CLASIFICADOS EN OTRA PARTE (Desc. Diag.:)</t>
  </si>
  <si>
    <t>M545 LUMBAGO NO ESPECIFICADO (Desc. Diag.:lumbalgia de esfuerzo )</t>
  </si>
  <si>
    <t>M05 ARTRITIS REUMATOIDE SEROPOSITIVA (Desc. Diag.:artritis reumatoide)</t>
  </si>
  <si>
    <t>M15 POLIARTROSIS (Desc. Diag.:)</t>
  </si>
  <si>
    <t>K295 GASTRITIS CRONICA, NO ESPECIFICADA (Desc. Diag.:)</t>
  </si>
  <si>
    <t>K100A QUISTE LATENTE OSEO DE LOS MAXILARES (Desc. Diag.:QUISTE LATENTE OSEO DE LOS MAXILARES)</t>
  </si>
  <si>
    <t>J03 AMIGDALITIS AGUDA (Desc. Diag.:AMIGDALITIS)</t>
  </si>
  <si>
    <t>J03 AMIGDALITIS AGUDA (Desc. Diag.:FIEBRE)</t>
  </si>
  <si>
    <t>J060 LARINGOFARINGITIS AGUDA (Desc. Diag.:+ SINDROME VIRAL GRIPAL)</t>
  </si>
  <si>
    <t>K047 ABSCESO PERIAPICAL SIN FISTULA (Desc. Diag.:PROCESO INFECCIOSO)</t>
  </si>
  <si>
    <t>J020 FARINGITIS ESTREPTOCOCICA (Desc. Diag.:FARINGITIS)</t>
  </si>
  <si>
    <t>J20 BRONQUITIS AGUDA (Desc. Diag.:BRONQUITIS)</t>
  </si>
  <si>
    <t>J039 AMIGDALITIS AGUDA, NO ESPECIFICADA (Desc. Diag.:Amigdalitis aguda)</t>
  </si>
  <si>
    <t>J20 BRONQUITIS AGUDA (Desc. Diag.:FARINGOBRONQUITIS AGUDA)</t>
  </si>
  <si>
    <t>K011 DIENTES IMPACTADOS (Desc. Diag.: DIENTES IMPACTADOS)</t>
  </si>
  <si>
    <t>J020 FARINGITIS ESTREPTOCOCICA (Desc. Diag.:FARINGOAMIGDALITIS AGUDA)</t>
  </si>
  <si>
    <t>J399 ENFERMEDAD DE LAS VIAS RESPIRATORIAS SUPERIORES, NO ESPECIFICADA (Desc. Diag.:)</t>
  </si>
  <si>
    <t>K076G SINDROME DE DISFUNCION DOLOROSA DE LA ARTICULACION TEMPOROMANDIBULAR (Desc. Diag.:)</t>
  </si>
  <si>
    <t>K523 COLITIS DE ETIOLOGIA INDETERMINADA (Desc. Diag.:)</t>
  </si>
  <si>
    <t>K21 ENFERMEDAD DEL REFLUJO GASTROESOFAGICO (Desc. Diag.:DISPEPSIA)</t>
  </si>
  <si>
    <t>J02 FARINGITIS AGUDA (Desc. Diag.:SOSPECHA DE COVID)</t>
  </si>
  <si>
    <t>J030 AMIGDALITIS ESTREPTOCOCICA (Desc. Diag.:FARINGOAMIGDALITIS)</t>
  </si>
  <si>
    <t>J00 RINOFARINGITIS AGUDA [RESFRIADO COMUN] (Desc. Diag.:RINOFARINGITIS )</t>
  </si>
  <si>
    <t>J02 FARINGITIS AGUDA (Desc. Diag.:f aguda)</t>
  </si>
  <si>
    <t>H60 OTITIS EXTERNA (Desc. Diag.:OTITIS)</t>
  </si>
  <si>
    <t>J00 RINOFARINGITIS AGUDA [RESFRIADO COMUN] (Desc. Diag.:ESTADO GRIPAL)</t>
  </si>
  <si>
    <t>H353 DEGENERACION DE LA MACULA Y DEL POLO POSTERIOR DEL OJO (Desc. Diag.:)</t>
  </si>
  <si>
    <t>H700 MASTOIDITIS AGUDA (Desc. Diag.:)</t>
  </si>
  <si>
    <t>J02 FARINGITIS AGUDA (Desc. Diag.:f. aguda )</t>
  </si>
  <si>
    <t>J02 FARINGITIS AGUDA (Desc. Diag.:RINOFARINGITIS)</t>
  </si>
  <si>
    <t>J00 RINOFARINGITIS AGUDA [RESFRIADO COMUN] (Desc. Diag.:RINOFARINGOAMIGDALITIS)</t>
  </si>
  <si>
    <t>J00 RINOFARINGITIS AGUDA [RESFRIADO COMUN] (Desc. Diag.:INFLUENZA?)</t>
  </si>
  <si>
    <t>J00 RINOFARINGITIS AGUDA [RESFRIADO COMUN] (Desc. Diag.:FARINGITIS AGUDA )</t>
  </si>
  <si>
    <t>B349 INFECCION VIRAL, NO ESPECIFICADA (Desc. Diag.:RINOFARINGITIS AGUDA)</t>
  </si>
  <si>
    <t>A05 OTRAS INTOXICACIONES ALIMENTARIAS BACTERIANAS (Desc. Diag.:)</t>
  </si>
  <si>
    <t>B97 AGENTES VIRALES COMO CAUSA DE ENFERMEDADES CLASIFICADAS EN OTROS CAPITULOS (Desc. Diag.:SINDROME VIRAL)</t>
  </si>
  <si>
    <t>A09 DIARREA Y GASTROENTERITIS DE PRESUNTO ORIGEN INFECCIOSO (Desc. Diag.:DISENTERIA)</t>
  </si>
  <si>
    <t>A09 DIARREA Y GASTROENTERITIS DE PRESUNTO ORIGEN INFECCIOSO (Desc. Diag.:E86 - DEPLECION DEL VOLUMEN)</t>
  </si>
  <si>
    <t>A05 OTRAS INTOXICACIONES ALIMENTARIAS BACTERIANAS (Desc. Diag.:intoxicacion alimentaria)</t>
  </si>
  <si>
    <t>A09 DIARREA Y GASTROENTERITIS DE PRESUNTO ORIGEN INFECCIOSO (Desc. Diag.:DESHIDRATACION MODERADA )</t>
  </si>
  <si>
    <t>A09 DIARREA Y GASTROENTERITIS DE PRESUNTO ORIGEN INFECCIOSO (Desc. Diag.:TRANSGRESIÓN ALIMENTICIA)</t>
  </si>
  <si>
    <t>A09 DIARREA Y GASTROENTERITIS DE PRESUNTO ORIGEN INFECCIOSO (Desc. Diag.:diarrea en tratamiento)</t>
  </si>
  <si>
    <t>C67 TUMOR MALIGNO DE LA VEJIGA URINARIA (Desc. Diag.:CA DE VEJIGA)</t>
  </si>
  <si>
    <t>A010 FIEBRE TIFOIDEA (Desc. Diag.:fiebre tifoidea)</t>
  </si>
  <si>
    <t>B30 CONJUNTIVITIS VIRAL (Desc. Diag.:)</t>
  </si>
  <si>
    <t>A492 INFECCION POR HAEMOPHILUS INFLUENZAE, SIN OTRA ESPECIFICACION (Desc. Diag.:GRIPE)</t>
  </si>
  <si>
    <t>W100 CAIDA EN O DESDE ESCALERA Y ESCALONES, EN VIVIENDA (Desc. Diag.:Policontuso)</t>
  </si>
  <si>
    <t>Z48 OTROS CUIDADOS POSTERIORES A LA CIRUGIA (Desc. Diag.:PO DE LAPAROTOMIA EXPLORATORIA )</t>
  </si>
  <si>
    <t>T159 CUERPO EXTRAÑO EN PARTE EXTERNA DEL OJO, SITIO NO ESPECIFICADO (Desc. Diag.:)</t>
  </si>
  <si>
    <t>U07 COVID-19 (Desc. Diag.: COVID-19)</t>
  </si>
  <si>
    <t>W85 EXPOSICION A LINEAS DE TRANSMISION ELECTRICA (Desc. Diag.:)</t>
  </si>
  <si>
    <t>T132 LUXACION, ESGUINCE O TORCEDURA DE ARTICULACION Y LIGAMENTOS NO ESPECIFICADOS DE MIEMBRO INFERIOR, NIVEL NO ESPECIFICADO (Desc. Diag.:)</t>
  </si>
  <si>
    <t>T813 DESGARRO DE HERIDA OPERATORIA, NO CLASIFICADO EN OTRA PARTE (Desc. Diag.:)</t>
  </si>
  <si>
    <t>S934 ESGUINCES Y TORCEDURAS DEL TOBILLO (Desc. Diag.:ESGUINCE DEL TOBILLO DERECHO)</t>
  </si>
  <si>
    <t>W10 CAIDA EN O DESDE ESCALERA Y ESCALONES (Desc. Diag.:)</t>
  </si>
  <si>
    <t>S837 TRAUMATISMO DE ESTRUCTURAS MULTIPLES DE LA RODILLA (Desc. Diag.:TRAUMA DE RODILLA)</t>
  </si>
  <si>
    <t>S837 TRAUMATISMO DE ESTRUCTURAS MULTIPLES DE LA RODILLA (Desc. Diag.:TRAUMATISMO DE LA RODILLA DERECHA)</t>
  </si>
  <si>
    <t>S837 TRAUMATISMO DE ESTRUCTURAS MULTIPLES DE LA RODILLA (Desc. Diag.:TRAUMATISMO DE LA RODILLA IZQUIERDA)</t>
  </si>
  <si>
    <t>S90 TRAUMATISMO SUPERFICIAL DEL TOBILLO Y DEL PIE (Desc. Diag.:TRAUMA DE PIE)</t>
  </si>
  <si>
    <t>S600 CONTUSION DE DEDO(S) DE LA MANO, SIN DAÃO DE LA(S) UÃA(S) (Desc. Diag.:)</t>
  </si>
  <si>
    <t>R101 DOLOR ABDOMINAL LOCALIZADO EN PARTE SUPERIOR (Desc. Diag.:GASTRITIS AGUDA)</t>
  </si>
  <si>
    <t>R50 FIEBRE DE ORIGEN DESCONOCIDO (Desc. Diag.:Síndroem Febril)</t>
  </si>
  <si>
    <t>R10 DOLOR ABDOMINAL Y PELVICO (Desc. Diag.:dolor abdominal en estudio)</t>
  </si>
  <si>
    <t>R500 FIEBRE CON ESCALOFRIO (Desc. Diag.:DENGUE?)</t>
  </si>
  <si>
    <t>R509 FIEBRE, NO ESPECIFICADA (Desc. Diag.:SINDROME FEBRIL)</t>
  </si>
  <si>
    <t>R19 OTROS SINTOMAS Y SIGNOS QUE INVOLUCRAN EL SISTEMA DIGESTIVO Y EL ABDOMEN (Desc. Diag.:)</t>
  </si>
  <si>
    <t>R509 FIEBRE, NO ESPECIFICADA (Desc. Diag.:SINDROME FEBRIL 
VIROSIS )</t>
  </si>
  <si>
    <t>S070 TRAUMATISMO POR APLASTAMIENTO DE LA CARA (Desc. Diag.:)</t>
  </si>
  <si>
    <t>S00 TRAUMATISMO SUPERFICIAL DE LA CABEZA (Desc. Diag.:TEC leve)</t>
  </si>
  <si>
    <t>S00 TRAUMATISMO SUPERFICIAL DE LA CABEZA (Desc. Diag.:TEC MODERADO)</t>
  </si>
  <si>
    <t>R11 NAUSEA Y VOMITO (Desc. Diag.:VOMITO)</t>
  </si>
  <si>
    <t>R568 OTRAS CONVULSIONES Y LAS NO ESPECIFICADAS (Desc. Diag.:)</t>
  </si>
  <si>
    <t>R10 DOLOR ABDOMINAL Y PELVICO (Desc. Diag.:DOLOR ABDOMINAL Y PELVICO )</t>
  </si>
  <si>
    <t>R101 DOLOR ABDOMINAL LOCALIZADO EN PARTE SUPERIOR (Desc. Diag.:COLECISTITIS AGUDA)</t>
  </si>
  <si>
    <t>R101 DOLOR ABDOMINAL LOCALIZADO EN PARTE SUPERIOR (Desc. Diag.:DISPEPSIA)</t>
  </si>
  <si>
    <t>R11 NAUSEA Y VOMITO (Desc. Diag.:Síndrome Emético E/E)</t>
  </si>
  <si>
    <t>O200 AMENAZA DE ABORTO (Desc. Diag.:AMENAZA DE ABORTO CONTROLADO)</t>
  </si>
  <si>
    <t>R05 TOS (Desc. Diag.:)</t>
  </si>
  <si>
    <t>N390 INFECCION DE VIAS URINARIAS, SITIO NO ESPECIFICADO (Desc. Diag.:CISTITIS AGUDA)</t>
  </si>
  <si>
    <t>O210 HIPEREMESIS GRAVIDICA LEVE (Desc. Diag.:)</t>
  </si>
  <si>
    <t>N771 VAGINITIS, VULVITIS Y VULVOVAGINITIS EN ENFERMEDADES INFECCIOSAS Y PARASITARIAS CLASIFICADAS EN OTRA PARTE (Desc. Diag.:)</t>
  </si>
  <si>
    <t>M940 SINDROME DE LA ARTICULACION CONDROCOSTAL [TIETZE] (Desc. Diag.:)</t>
  </si>
  <si>
    <t>N872 DISPLASIA CERVICAL SEVERA, NO CLASIFICADA EN OTRA PARTE (Desc. Diag.:BIOPSIA DE CUELLO UTERINO)</t>
  </si>
  <si>
    <t>N946 DISMENORREA, NO ESPECIFICADA (Desc. Diag.:)</t>
  </si>
  <si>
    <t>N390 INFECCION DE VIAS URINARIAS, SITIO NO ESPECIFICADO (Desc. Diag.:ITU E/E)</t>
  </si>
  <si>
    <t>M624 CONTRACTURA MUSCULAR (Desc. Diag.:Contractura muscular )</t>
  </si>
  <si>
    <t>O021 ABORTO RETENIDO (Desc. Diag.:HUEVO MUERTO RETENIDO RESUELTO POR AMEU)</t>
  </si>
  <si>
    <t>N764 ABSCESO VULVAR (Desc. Diag.:)</t>
  </si>
  <si>
    <t>M754 SINDROME DE ABDUCCION DOLOROSA DEL HOMBRO (Desc. Diag.:DOLOR DE HOMBRO)</t>
  </si>
  <si>
    <t>M624 CONTRACTURA MUSCULAR (Desc. Diag.:- DORSOLUMBALGIA AGUDA)</t>
  </si>
  <si>
    <t>N23 COLICO RENAL, NO ESPECIFICADO (Desc. Diag.:cólico renal)</t>
  </si>
  <si>
    <t>O039 ABORTO ESPONTANEO, COMPLETO O NO ESPECIFICADO, SIN COMPLICACION (Desc. Diag.:ABORTO COMPLETO)</t>
  </si>
  <si>
    <t>R10 DOLOR ABDOMINAL Y PELVICO (Desc. Diag.:.)</t>
  </si>
  <si>
    <t>L600 UÑA ENCARNADA (Desc. Diag.:POSTONICECTOMIA PARCIAL)</t>
  </si>
  <si>
    <t>K600 FISURA ANAL AGUDA (Desc. Diag.:)</t>
  </si>
  <si>
    <t>M545 LUMBAGO NO ESPECIFICADO (Desc. Diag.:LUMBAGO )</t>
  </si>
  <si>
    <t>L01 IMPETIGO (Desc. Diag.:)</t>
  </si>
  <si>
    <t>L309 DERMATITIS, NO ESPECIFICADA (Desc. Diag.:)</t>
  </si>
  <si>
    <t>L021 ABSCESO CUTANEO, FURUNCULO Y ANTRAX DEL CUELLO (Desc. Diag.:)</t>
  </si>
  <si>
    <t>M545 LUMBAGO NO ESPECIFICADO (Desc. Diag.:LUMBALGIA MECANICA)</t>
  </si>
  <si>
    <t>L080 PIODERMA (Desc. Diag.:)</t>
  </si>
  <si>
    <t>M545 LUMBAGO NO ESPECIFICADO (Desc. Diag.:HERNIA DE DISCO)</t>
  </si>
  <si>
    <t>L23 DERMATITIS ALERGICA DE CONTACTO (Desc. Diag.:)</t>
  </si>
  <si>
    <t>M109 GOTA, NO ESPECIFICADA (Desc. Diag.:)</t>
  </si>
  <si>
    <t>J101 INFLUENZA CON OTRAS MANIFESTACIONES RESPIRATORIAS, DEBIDA A  VIRUS DE LA INFLUENZA IDENTIFICADO (Desc. Diag.:)</t>
  </si>
  <si>
    <t>K103A ALVEOLITIS SECA (Desc. Diag.:)</t>
  </si>
  <si>
    <t>K011 DIENTES IMPACTADOS (Desc. Diag.:)</t>
  </si>
  <si>
    <t>K083 RAIZ DENTAL RETENIDA (Desc. Diag.:)</t>
  </si>
  <si>
    <t>J040 LARINGITIS AGUDA (Desc. Diag.:viral)</t>
  </si>
  <si>
    <t>J708 AFECCIONES RESPIRATORIAS DEBIDAS A OTROS AGENTES EXTERNOS ESPECIFICADOS (Desc. Diag.:)</t>
  </si>
  <si>
    <t>J03 AMIGDALITIS AGUDA (Desc. Diag.:+ Rinofaringitis aguda)</t>
  </si>
  <si>
    <t>K528 OTRAS COLITIS Y GASTROENTERITIS NO INFECCIOSAS ESPECIFICADAS (Desc. Diag.:)</t>
  </si>
  <si>
    <t>J03 AMIGDALITIS AGUDA (Desc. Diag.:FARINGOAMIGDALITIS AGUDA )</t>
  </si>
  <si>
    <t>J37 LARINGITIS Y LARINGOTRAQUEITIS CRONICAS (Desc. Diag.:)</t>
  </si>
  <si>
    <t>J02 FARINGITIS AGUDA (Desc. Diag.:VIROSIS)</t>
  </si>
  <si>
    <t>K591 DIARREA FUNCIONAL (Desc. Diag.:DIARREA FUNCIONAL)</t>
  </si>
  <si>
    <t>J10 INFLUENZA DEBIDA A VIRUS DE LA INFLUENZA IDENTIFICADO (Desc. Diag.:INFLUENZA POSITIVO)</t>
  </si>
  <si>
    <t>J45 ASMA (Desc. Diag.:EXACERBACION ASMATICA )</t>
  </si>
  <si>
    <t>J449 ENFERMEDAD PULMONAR OBSTRUCTIVA CRONICA, NO ESPECIFICADA (Desc. Diag.:)</t>
  </si>
  <si>
    <t>J45 ASMA (Desc. Diag.:crisis asmatica)</t>
  </si>
  <si>
    <t>I844 HEMORROIDES EXTERNAS CON OTRAS COMPLICACIONES (Desc. Diag.:)</t>
  </si>
  <si>
    <t>J00 RINOFARINGITIS AGUDA [RESFRIADO COMUN] (Desc. Diag.:RESFRIO COMÚN)</t>
  </si>
  <si>
    <t>I845 HEMORROIDES EXTERNAS SIN COMPLICACION (Desc. Diag.:)</t>
  </si>
  <si>
    <t>I10 HIPERTENSION ESENCIAL (PRIMARIA) (Desc. Diag.:HTA)</t>
  </si>
  <si>
    <t>I95 HIPOTENSION (Desc. Diag.:)</t>
  </si>
  <si>
    <t>G562 LESION DEL NERVIO CUBITAL (Desc. Diag.:)</t>
  </si>
  <si>
    <t>J00 RINOFARINGITIS AGUDA [RESFRIADO COMUN] (Desc. Diag.:rinofaringitis)</t>
  </si>
  <si>
    <t>J02 FARINGITIS AGUDA (Desc. Diag.:faringoamigdalitis )</t>
  </si>
  <si>
    <t>H92 OTALGIA Y SECRECION DEL OIDO (Desc. Diag.:)</t>
  </si>
  <si>
    <t>H100 CONJUNTIVITIS MUCOPURULENTA (Desc. Diag.:CONJUNTIVITIS PURULENTA)</t>
  </si>
  <si>
    <t>J00 RINOFARINGITIS AGUDA [RESFRIADO COMUN] (Desc. Diag.:SINDROME FEBRIL)</t>
  </si>
  <si>
    <t>J02 FARINGITIS AGUDA (Desc. Diag.:F, AGUDA )</t>
  </si>
  <si>
    <t>H814 VERTIGO DE ORIGEN CENTRAL (Desc. Diag.:VERTIGO)</t>
  </si>
  <si>
    <t>J00 RINOFARINGITIS AGUDA [RESFRIADO COMUN] (Desc. Diag.:laringitis aguda)</t>
  </si>
  <si>
    <t>G441 CEFALEA VASCULAR, NCOP (Desc. Diag.:)</t>
  </si>
  <si>
    <t>G510 PARALISIS DE BELL (Desc. Diag.:PARALISIS FACIAL)</t>
  </si>
  <si>
    <t>J00 RINOFARINGITIS AGUDA [RESFRIADO COMUN] (Desc. Diag.:RESFRIO COMÙN)</t>
  </si>
  <si>
    <t>I11 ENFERMEDAD CARDIACA HIPERTENSIVA (Desc. Diag.:)</t>
  </si>
  <si>
    <t>C50 TUMOR MALIGNO DE LA MAMA (Desc. Diag.:Cancer de mama en tratamiento)</t>
  </si>
  <si>
    <t>A09 DIARREA Y GASTROENTERITIS DE PRESUNTO ORIGEN INFECCIOSO (Desc. Diag.:EDA con deshidratacion)</t>
  </si>
  <si>
    <t>F064 TRASTORNO DE ANSIEDAD, ORGANICO (Desc. Diag.:)</t>
  </si>
  <si>
    <t>A78 FIEBRE Q (Desc. Diag.:.)</t>
  </si>
  <si>
    <t>B97 AGENTES VIRALES COMO CAUSA DE ENFERMEDADES CLASIFICADAS EN OTROS CAPITULOS (Desc. Diag.:SINDROME VIRAL GRIPAL + AMIGDALITIS AGUDA)</t>
  </si>
  <si>
    <t>A90 FIEBRE DEL DENGUE [DENGUE CLASICO] (Desc. Diag.:DENGUE CLASICO)</t>
  </si>
  <si>
    <t>D17 TUMORES BENIGNOS LIPOMATOSOS (Desc. Diag.:)</t>
  </si>
  <si>
    <t>A04 OTRAS INFECCIONES INTESTINALES BACTERIANAS (Desc. Diag.:INFECCION INTESTINAL)</t>
  </si>
  <si>
    <t>A970 DENGUE SIN SIGNOS DE ALARMA (Desc. Diag.:Astenia y adinamia por Dengue)</t>
  </si>
  <si>
    <t>A09 DIARREA Y GASTROENTERITIS DE PRESUNTO ORIGEN INFECCIOSO (Desc. Diag.:.DIARREA Y GASTROENTERITIS DE PRESUNTO ORIGEN INFECCIOSO)</t>
  </si>
  <si>
    <t>A09 DIARREA Y GASTROENTERITIS DE PRESUNTO ORIGEN INFECCIOSO (Desc. Diag.:DIARREA Y GASTROENTERITIS DE PRESUNTO ORIGEN INFECCIOSO)</t>
  </si>
  <si>
    <t>B19 HEPATITIS VIRAL, SIN OTRA ESPECIFICACION (Desc. Diag.:)</t>
  </si>
  <si>
    <t>B330 MIALGIA EPIDEMICA (Desc. Diag.:)</t>
  </si>
  <si>
    <t>B34 INFECCION VIRAL DE SITIO NO ESPECIFICADO (Desc. Diag.:FARINGITIS AGUDA)</t>
  </si>
  <si>
    <t>F40 TRASTORNOS FOBICOS DE ANSIEDAD (Desc. Diag.:)</t>
  </si>
  <si>
    <t>A09 DIARREA Y GASTROENTERITIS DE PRESUNTO ORIGEN INFECCIOSO (Desc. Diag.:diarrea )</t>
  </si>
  <si>
    <t>A09 DIARREA Y GASTROENTERITIS DE PRESUNTO ORIGEN INFECCIOSO (Desc. Diag.:EDA con deshidratacion leve)</t>
  </si>
  <si>
    <t>B349 INFECCION VIRAL, NO ESPECIFICADA (Desc. Diag.:faringitis aguda)</t>
  </si>
  <si>
    <t>B349 INFECCION VIRAL, NO ESPECIFICADA (Desc. Diag.:VIROSIS)</t>
  </si>
  <si>
    <t>A09 DIARREA Y GASTROENTERITIS DE PRESUNTO ORIGEN INFECCIOSO (Desc. Diag.:GASTROENTEROCOLITIS AGUDA)</t>
  </si>
  <si>
    <t>Y044 AGRESION CON FUERZA CORPORAL, EN CALLES Y CARRETERAS (Desc. Diag.:)</t>
  </si>
  <si>
    <t>W014 CAIDA EN EL MISMO NIVEL POR DESLIZAMIENTO, TROPEZON Y TRASPIE, EN CALLES Y CARRETERAS (Desc. Diag.:)</t>
  </si>
  <si>
    <t>T784 ALERGIA NO ESPECIFICADA (Desc. Diag.:ALERGIA )</t>
  </si>
  <si>
    <t>W018 CAIDA EN EL MISMO NIVEL POR DESLIZAMIENTO, TROPEZON Y TRASPIE, EN OTRO LUGAR ESPECIFICADO (Desc. Diag.:)</t>
  </si>
  <si>
    <t>T13 OTROS TRAUMATISMOS DE MIEMBRO INFERIOR, NIVEL NO ESPECIFICADO (Desc. Diag.:)</t>
  </si>
  <si>
    <t>u072 COVID-19, VIRUS NO IDENTIFICADO (Desc. Diag.:covid leve)</t>
  </si>
  <si>
    <t>u071 COVID-19, VIRUS IDENTIFICADO (Desc. Diag.:COVID POSITIVO POR ANTIGENO NASAL)</t>
  </si>
  <si>
    <t>V021 PEATON LESIONADO POR COLISION CON VEHICULO DE MOTOR DE DOS O TRES RUEDAS, ACCIDENTE DE TRANSITO (Desc. Diag.:)</t>
  </si>
  <si>
    <t>u071 COVID-19, VIRUS IDENTIFICADO (Desc. Diag.:COVID POSITIVO por antígeno nasal)</t>
  </si>
  <si>
    <t>u071 COVID-19, VIRUS IDENTIFICADO (Desc. Diag.:COVID 19 VIRUS IDENTIFICADO)</t>
  </si>
  <si>
    <t>S968 TRAUMATISMO DE OTROS TENDONES Y MUSCULOS A NIVEL DEL PIE Y DEL TOBILLO (Desc. Diag.:)</t>
  </si>
  <si>
    <t>Z251 NECESIDAD DE INMUNIZACION CONTRA LA INFLUENZA [GRIPE] (Desc. Diag.:GRIPE)</t>
  </si>
  <si>
    <t>S934 ESGUINCES Y TORCEDURAS DEL TOBILLO (Desc. Diag.:esguince grado II tobillo izquierdo)</t>
  </si>
  <si>
    <t>W550 MORDEDURA O ATAQUE DE OTROS MAMIFEROS, EN VIVIENDA (Desc. Diag.:)</t>
  </si>
  <si>
    <t>S933 LUXACION DE OTROS SITIOS Y LOS NO ESPECIFICADOS DEL PIE (Desc. Diag.:)</t>
  </si>
  <si>
    <t>T15 CUERPO EXTRAÑO EN PARTE EXTERNA DEL OJO (Desc. Diag.:Cuerpo Extraño en Ojo Derecho)</t>
  </si>
  <si>
    <t>u071 COVID-19, VIRUS IDENTIFICADO (Desc. Diag.:COVID +)</t>
  </si>
  <si>
    <t>S93 LUXACION, ESGUINCE Y TORCEDURA DE ARTICULACIONES Y LIGAMENTOS DEL TOBILLO Y DEL PIE (Desc. Diag.:LUXACION, ESGUINCE Y TORCEDURA DE ARTICULACIONES Y LIGAMENTOS DEL TOBILLO Y DEL PIE)</t>
  </si>
  <si>
    <t>Z719 CONSULTA, NO ESPECIFICADA (Desc. Diag.:)</t>
  </si>
  <si>
    <t>u071 COVID-19, VIRUS IDENTIFICADO (Desc. Diag.:AMIGDALITIS AGUDA)</t>
  </si>
  <si>
    <t>u071 COVID-19, VIRUS IDENTIFICADO (Desc. Diag.:COVID 19  LEVE )</t>
  </si>
  <si>
    <t>S61 HERIDA DE LA MUÑECA Y DE LA MANO (Desc. Diag.:HERIDA DE LA MANO)</t>
  </si>
  <si>
    <t>S800 CONTUSION DE LA RODILLA (Desc. Diag.:CONTUSION RODILLA IZQUIERDA)</t>
  </si>
  <si>
    <t>S800 CONTUSION DE LA RODILLA (Desc. Diag.:CONTUSION)</t>
  </si>
  <si>
    <t>S600 CONTUSION DE DEDO(S) DE LA MANO, SIN DAÑO DE LA(S) UÑA(S) (Desc. Diag.:Trauma de Mano Izquierda)</t>
  </si>
  <si>
    <t>S800 CONTUSION DE LA RODILLA (Desc. Diag.:CONTUSION DE RODILLA IZQUIERDA)</t>
  </si>
  <si>
    <t>S61 HERIDA DE LA MUÃECA Y DE LA MANO (Desc. Diag.:)</t>
  </si>
  <si>
    <t>S69 OTROS TRAUMATISMOS Y LOS NO ESPECIFICADOS DE LA MUÑECA Y DE LA MANO (Desc. Diag.:)</t>
  </si>
  <si>
    <t>S698 OTROS TRAUMATISMOS ESPECIFICADOS DE LA MUÑECA Y DE LA MANO (Desc. Diag.:)</t>
  </si>
  <si>
    <t>S610 HERIDA DE DEDO(S) DE LA MANO, SIN DAÑO DE LA(S) UÑA(S) (Desc. Diag.:herida pulgar izquierdo)</t>
  </si>
  <si>
    <t>S626 FRACTURA DE OTRO DEDO DE LA MANO (Desc. Diag.:fractura dedo anular derecho)</t>
  </si>
  <si>
    <t>S73 LUXACION, ESGUINCE Y TORCEDURA DE LA ARTICULACION Y DE LOS LIGAMENTOS DE LA CADERA (Desc. Diag.:)</t>
  </si>
  <si>
    <t>S411 HERIDA DEL BRAZO (Desc. Diag.:)</t>
  </si>
  <si>
    <t>S40 TRAUMATISMO SUPERFICIAL DEL HOMBRO Y DEL BRAZO (Desc. Diag.:TRAUMATISMO DEL HOMBRO DERECHO)</t>
  </si>
  <si>
    <t>R101 DOLOR ABDOMINAL LOCALIZADO EN PARTE SUPERIOR (Desc. Diag.:COLICO BILIAR )</t>
  </si>
  <si>
    <t>S002 OTROS TRAUMATISMOS SUPERFICIALES DEL PARPADO Y DE LA REGION PERIOCULAR (Desc. Diag.:)</t>
  </si>
  <si>
    <t>R101 DOLOR ABDOMINAL LOCALIZADO EN PARTE SUPERIOR (Desc. Diag.:COLICO BILIAR AGUDO)</t>
  </si>
  <si>
    <t>S332 LUXACION DE ARTICULACION SACROCOCCIGEA Y SACROILIACA (Desc. Diag.:)</t>
  </si>
  <si>
    <t>R101 DOLOR ABDOMINAL LOCALIZADO EN PARTE SUPERIOR (Desc. Diag.:COLICO BILIAR)</t>
  </si>
  <si>
    <t>R500 FIEBRE CON ESCALOFRIO (Desc. Diag.:SOSPECHA DE DENGUE)</t>
  </si>
  <si>
    <t>R101 DOLOR ABDOMINAL LOCALIZADO EN PARTE SUPERIOR (Desc. Diag.:TRANSGRESIÓN ALIMENTICIA)</t>
  </si>
  <si>
    <t>S00 TRAUMATISMO SUPERFICIAL DE LA CABEZA (Desc. Diag.:TRAUMA DE CABEZA)</t>
  </si>
  <si>
    <t>R31 HEMATURIA, NO ESPECIFICADA (Desc. Diag.:HEMATURIA)</t>
  </si>
  <si>
    <t>R42 MAREO Y DESVANECIMIENTO (Desc. Diag.:MAREOS)</t>
  </si>
  <si>
    <t>S301 CONTUSION DE LA PARED ABDOMINAL (Desc. Diag.:)</t>
  </si>
  <si>
    <t>R50 FIEBRE DE ORIGEN DESCONOCIDO (Desc. Diag.:E86 - DEPLECION DEL VOLUMEN)</t>
  </si>
  <si>
    <t>R50 FIEBRE DE ORIGEN DESCONOCIDO (Desc. Diag.:FIEBRE)</t>
  </si>
  <si>
    <t>S400 CONTUSION DEL HOMBRO Y DEL BRAZO (Desc. Diag.:.)</t>
  </si>
  <si>
    <t>R500 FIEBRE CON ESCALOFRIO (Desc. Diag.:SINDROME FEBRIL)</t>
  </si>
  <si>
    <t>N945 DISMENORREA SECUNDARIA (Desc. Diag.:)</t>
  </si>
  <si>
    <t>O47 FALSO TRABAJO DE PARTO (Desc. Diag.:)</t>
  </si>
  <si>
    <t>O034 ABORTO ESPONTANEO, INCOMPLETO, SIN COMPLICACION (Desc. Diag.:ABORTO INCOMPLETO RESUELTO)</t>
  </si>
  <si>
    <t>N850 HIPERPLASIA DE GLANDULA DEL ENDOMETRIO: (Desc. Diag.:HIPERPLASIA ENDOMETRIAL SOMETIDA A HISTEROSCOPIA TERAPEUTICA)</t>
  </si>
  <si>
    <t>M705 OTRAS BURSITIS DE LA RODILLA (Desc. Diag.:BURSITIS RODILLA IZQUIERDA)</t>
  </si>
  <si>
    <t>O021 ABORTO RETENIDO (Desc. Diag.:EMBARAZO ANEMBRIONADO RESUELTO POR AMEU)</t>
  </si>
  <si>
    <t>O200 AMENAZA DE ABORTO (Desc. Diag.:ABORTO RETENIDO RESUELTO)</t>
  </si>
  <si>
    <t>N751 ABSCESO DE LA GLANDULA DE BARTHOLIN (Desc. Diag.:)</t>
  </si>
  <si>
    <t>N220 LITIASIS URINARIA EN ESQUISTOSOMIASIS [BILHARZIASIS] (B65.-+) (Desc. Diag.:LITIASIS RENAL)</t>
  </si>
  <si>
    <t>N850 HIPERPLASIA DE GLANDULA DEL ENDOMETRIO: (Desc. Diag.:HIPERPLASIA ENDOMETRIAL)</t>
  </si>
  <si>
    <t>N23 COLICO RENAL, NO ESPECIFICADO (Desc. Diag.:   N390 - INFECCION DE VIAS URINARIAS, SITIO NO ESPECIFICADO)</t>
  </si>
  <si>
    <t>N23 COLICO RENAL, NO ESPECIFICADO (Desc. Diag.:INFECCION URINARIA)</t>
  </si>
  <si>
    <t>N301 CISTITIS INTERSTICIAL (CRONICA) (Desc. Diag.:)</t>
  </si>
  <si>
    <t>O211 HIPEREMESIS GRAVIDICA CON TRASTORNOS METABOLICOS (Desc. Diag.:)</t>
  </si>
  <si>
    <t>N42 OTROS TRASTORNOS DE LA PROSTATA (Desc. Diag.:)</t>
  </si>
  <si>
    <t>R060 DISNEA (Desc. Diag.:)</t>
  </si>
  <si>
    <t>M543 CIATICA (Desc. Diag.:CIATICA)</t>
  </si>
  <si>
    <t>L032 CELULITIS DE LA CARA (Desc. Diag.:)</t>
  </si>
  <si>
    <t>M250 HEMARTROSIS (Desc. Diag.:hemartrosis rodilla derecha)</t>
  </si>
  <si>
    <t>L03 CELULITIS (Desc. Diag.:Celulitis Infecciosa)</t>
  </si>
  <si>
    <t>M05 ARTRITIS REUMATOIDE SEROPOSITIVA (Desc. Diag.:ARTRITIS REUMATOIDE EN TERAPIA BIOLOGICA )</t>
  </si>
  <si>
    <t>M544 LUMBAGO CON CIATICA (Desc. Diag.:LUMBAGO DE ESFUERZO)</t>
  </si>
  <si>
    <t>M10 GOTA (Desc. Diag.:gota)</t>
  </si>
  <si>
    <t>M254 DERRAME ARTICULAR (Desc. Diag.:)</t>
  </si>
  <si>
    <t>M545 LUMBAGO NO ESPECIFICADO (Desc. Diag.:Lumbago + Contractura Muscular)</t>
  </si>
  <si>
    <t>M545 LUMBAGO NO ESPECIFICADO (Desc. Diag.:LUMBALGIA  AGUDA)</t>
  </si>
  <si>
    <t>M542 CERVICALGIA (Desc. Diag.:MIALGIA CERVICO DORSAL)</t>
  </si>
  <si>
    <t>L239 DERMATITIS ALERGICA DE CONTACTO, DE CAUSA NO ESPECIFICADA (Desc. Diag.:)</t>
  </si>
  <si>
    <t>K915 SINDROME POSTCOLECISTECTOMIA (Desc. Diag.:)</t>
  </si>
  <si>
    <t>K922 HEMORRAGIA GASTROINTESTINAL, NO ESPECIFICADA (Desc. Diag.:)</t>
  </si>
  <si>
    <t>M544 LUMBAGO CON CIATICA (Desc. Diag.:LUMBALGIA )</t>
  </si>
  <si>
    <t>M198D ARTROSIS CERVICAL (Desc. Diag.:)</t>
  </si>
  <si>
    <t>M545 LUMBAGO NO ESPECIFICADO (Desc. Diag.:LUMBAGO NO ESPECIFICADO)</t>
  </si>
  <si>
    <t>K811 COLECISTITIS CRONICA (Desc. Diag.:colico biliar )</t>
  </si>
  <si>
    <t>K921 MELENA (Desc. Diag.:)</t>
  </si>
  <si>
    <t>M548 OTRAS DORSALGIAS (Desc. Diag.:)</t>
  </si>
  <si>
    <t>K625 HEMORRAGIA DEL ANO Y DEL RECTO (Desc. Diag.:hemorragia del ano y del recto)</t>
  </si>
  <si>
    <t>J45 ASMA (Desc. Diag.:ASMA)</t>
  </si>
  <si>
    <t>K122A ABSCESOS SUBMANDIBULARES (Desc. Diag.:)</t>
  </si>
  <si>
    <t>J11 INFLUENZA DEBIDA A VIRUS NO IDENTIFICADO (Desc. Diag.:LARINGOTRAQUEITIS)</t>
  </si>
  <si>
    <t>J47 BRONQUIECTASIA (Desc. Diag.:)</t>
  </si>
  <si>
    <t>J03 AMIGDALITIS AGUDA (Desc. Diag.:FARINGOAMIGDALITIS-FIEBRE)</t>
  </si>
  <si>
    <t>J11 INFLUENZA DEBIDA A VIRUS NO IDENTIFICADO (Desc. Diag.:inflkuenza )</t>
  </si>
  <si>
    <t>J04 LARINGITIS Y TRAQUEITIS AGUDAS (Desc. Diag.:VIROSIS)</t>
  </si>
  <si>
    <t>J201 BRONQUITIS AGUDA DEBIDA A HAEMOPHILUS INFLUENZAE (Desc. Diag.:)</t>
  </si>
  <si>
    <t>K140A ABSCESO (Desc. Diag.:absceso de mama)</t>
  </si>
  <si>
    <t>J841 OTRAS ENFERMEDADES PULMONARES INTERSTICIALES CON FIBROSIS (Desc. Diag.:)</t>
  </si>
  <si>
    <t>J030 AMIGDALITIS ESTREPTOCOCICA (Desc. Diag.:AMIGDALITIS PULTÁCEA)</t>
  </si>
  <si>
    <t>J03 AMIGDALITIS AGUDA (Desc. Diag.:Faringoamigdalitis aguda de II°. ENFERMEDAD COMUN)</t>
  </si>
  <si>
    <t>J03 AMIGDALITIS AGUDA (Desc. Diag.:faringo amigdalitis)</t>
  </si>
  <si>
    <t>J20 BRONQUITIS AGUDA (Desc. Diag.:BRONQUITIS OBSTRUCTIVA)</t>
  </si>
  <si>
    <t>J311 RINOFARINGITIS CRONICA (Desc. Diag.:)</t>
  </si>
  <si>
    <t>J040 LARINGITIS AGUDA (Desc. Diag.:LARINGOTRAQUEITIS)</t>
  </si>
  <si>
    <t>K01D DIENTES INCLUIDOS E IMPACTADOS HORIZONTAL (Desc. Diag.:)</t>
  </si>
  <si>
    <t>K122 CELULITIS Y ABCESO DE BOCA (Desc. Diag.:)</t>
  </si>
  <si>
    <t>J03 AMIGDALITIS AGUDA (Desc. Diag.:sindrome febril)</t>
  </si>
  <si>
    <t>J02 FARINGITIS AGUDA (Desc. Diag.:Sospecha Covid 19)</t>
  </si>
  <si>
    <t>J32 SINUSITIS CRONICA (Desc. Diag.:)</t>
  </si>
  <si>
    <t>J030 AMIGDALITIS ESTREPTOCOCICA (Desc. Diag.:AMIGDALITIS PULTACEA)</t>
  </si>
  <si>
    <t>J342 DESVIACION DEL TABIQUE NASAL (Desc. Diag.:)</t>
  </si>
  <si>
    <t>K210 ENFERMEDAD DEL REFLUJO GASTROESOFAGICO CON ESOFAGITIS (Desc. Diag.:)</t>
  </si>
  <si>
    <t>J350 AMIGDALITIS CRONICA (Desc. Diag.:)</t>
  </si>
  <si>
    <t>K29 GASTRITIS Y DUODENITIS (Desc. Diag.:GASTRITIS)</t>
  </si>
  <si>
    <t>K052J ABSCESOS PERIODONTALES GINGIVALES (Desc. Diag.:Absceso Periodontal)</t>
  </si>
  <si>
    <t>K295 GASTRITIS CRONICA, NO ESPECIFICADA (Desc. Diag.:DISPEPSIA)</t>
  </si>
  <si>
    <t>J03 AMIGDALITIS AGUDA (Desc. Diag.:FARINGOAMIGDALITIS  AGUDA )</t>
  </si>
  <si>
    <t>K080E FRACTURA DE CORONA ESMALTE, DENTINA Y CEMENTO CON COMPROMISO PULPAR (Desc. Diag.:FRACTURA DE CORONA ESMALTE, DENTINA Y CEMENTO CON COMPROMISO PULPAR)</t>
  </si>
  <si>
    <t>K083 RAIZ DENTAL RETENIDA (Desc. Diag.:RAIZ DENTAL RETENIDA)</t>
  </si>
  <si>
    <t>J189 NEUMONIA, NO ESPECIFICADA (Desc. Diag.:NEUMONIA ADQUIRIDA EN LA COMUNIDAD)</t>
  </si>
  <si>
    <t>J458 ASMA MIXTA (Desc. Diag.:bronquitis asmatica )</t>
  </si>
  <si>
    <t>J410 BRONQUITIS CRONICA SIMPLE (Desc. Diag.:)</t>
  </si>
  <si>
    <t>J03 AMIGDALITIS AGUDA (Desc. Diag.:FIEBRE CON ESCALOFRIOS. )</t>
  </si>
  <si>
    <t>J020 FARINGITIS ESTREPTOCOCICA (Desc. Diag.:FARINGITIS EN TRATAMIENTO)</t>
  </si>
  <si>
    <t>J040 LARINGITIS AGUDA (Desc. Diag.:LARINGITIS AGUDA )</t>
  </si>
  <si>
    <t>H571 DOLOR OCULAR (Desc. Diag.:)</t>
  </si>
  <si>
    <t>I10 HIPERTENSION ESENCIAL (PRIMARIA) (Desc. Diag.:HIPERTENSION ARTERIAL)</t>
  </si>
  <si>
    <t>G443 CEFALEA POSTRAUMATICA CRONICA (Desc. Diag.:)</t>
  </si>
  <si>
    <t>H82 SINDROMES VERTIGINOSOS EN ENFERMEDADES CLASIFICADAS EN OTRA PARTE (Desc. Diag.:Síndrome vertiginoso)</t>
  </si>
  <si>
    <t>J00 RINOFARINGITIS AGUDA [RESFRIADO COMUN] (Desc. Diag.: RINOFARINGITIS AGUDA [RESFRIADO COMUN])</t>
  </si>
  <si>
    <t>I00 FIEBRE REUMATICA SIN MENCION DE COMPLICACION CARDIACA (Desc. Diag.:)</t>
  </si>
  <si>
    <t>J00 RINOFARINGITIS AGUDA [RESFRIADO COMUN] (Desc. Diag.:VIROSIS )</t>
  </si>
  <si>
    <t>J00 RINOFARINGITIS AGUDA [RESFRIADO COMUN] (Desc. Diag.:RINOFARINGITIS AGUDA 
ETI)</t>
  </si>
  <si>
    <t>J02 FARINGITIS AGUDA (Desc. Diag.:FARINGOBRONQUITIS AGUDA)</t>
  </si>
  <si>
    <t>J011 SINUSITIS FRONTAL AGUDA (Desc. Diag.:)</t>
  </si>
  <si>
    <t>I739 ENFERMEDAD VASCULAR PERIFERICA, NO ESPECIFICADA (Desc. Diag.:)</t>
  </si>
  <si>
    <t>I15 HIPERTENSION SECUNDARIA (Desc. Diag.:)</t>
  </si>
  <si>
    <t>J00 RINOFARINGITIS AGUDA [RESFRIADO COMUN] (Desc. Diag.:RESFRÍO COMÚN )</t>
  </si>
  <si>
    <t>I20 ANGINA DE PECHO (Desc. Diag.:)</t>
  </si>
  <si>
    <t>H024 BLEFAROPTOSIS (Desc. Diag.:)</t>
  </si>
  <si>
    <t>H01 OTRAS INFLAMACIONES DEL PARPADO (Desc. Diag.:)</t>
  </si>
  <si>
    <t>J02 FARINGITIS AGUDA (Desc. Diag.:sindrome febril)</t>
  </si>
  <si>
    <t>J02 FARINGITIS AGUDA (Desc. Diag.:FARINGOAMIGDALITIS AGUDA )</t>
  </si>
  <si>
    <t>J02 FARINGITIS AGUDA (Desc. Diag.:A09 - DIARREA Y GASTROENTERITIS DE PRESUNTO ORIGEN INFECCIOSO)</t>
  </si>
  <si>
    <t>H669 OTITIS MEDIA, NO ESPECIFICADA (Desc. Diag.:)</t>
  </si>
  <si>
    <t>G448 OTROS SINDROMES DE CEFALEA ESPECIFICADOS (Desc. Diag.:)</t>
  </si>
  <si>
    <t>J02 FARINGITIS AGUDA (Desc. Diag.:FIEBRE)</t>
  </si>
  <si>
    <t>I671 ANEURISMA CEREBRAL, SIN RUPTURA (Desc. Diag.:)</t>
  </si>
  <si>
    <t>I499 ARRITMIA CARDIACA, NO ESPECIFICADA (Desc. Diag.:TAQUICARDIA SUPRAVENTRICULAR)</t>
  </si>
  <si>
    <t>A09 DIARREA Y GASTROENTERITIS DE PRESUNTO ORIGEN INFECCIOSO (Desc. Diag.:DIARREA INFECCIOSA)</t>
  </si>
  <si>
    <t>A049 INFECCION INTESTINAL BACTERIANA, NO ESPECIFICADA (Desc. Diag.:INFECCIÓN INTESTINAL)</t>
  </si>
  <si>
    <t>D259 LEIOMIOMA DEL UTERO, SIN OTRA ESPECIFICACION (Desc. Diag.:)</t>
  </si>
  <si>
    <t>B029 HERPES ZOSTER SIN COMPLICACIONES (Desc. Diag.:)</t>
  </si>
  <si>
    <t>A059 INTOXICACION ALIMENTARIA BACTERIANA, NO ESPECIFICADA (Desc. Diag.:E86 - DEPLECION DEL VOLUMEN)</t>
  </si>
  <si>
    <t>A09 DIARREA Y GASTROENTERITIS DE PRESUNTO ORIGEN INFECCIOSO (Desc. Diag.:DISENTERIA BACILAR)</t>
  </si>
  <si>
    <t>A928 OTRAS FIEBRES VIRALES ESPECIFICADAS TRANSMITIDAS POR MOSQUITOS (Desc. Diag.:)</t>
  </si>
  <si>
    <t>E114 DIABETES MELLITUS NO INSULINODEPENDIENTE, CON COMPLICACIONES NEUROLOGICAS (Desc. Diag.:)</t>
  </si>
  <si>
    <t>G440 SINDROME DE CEFALEA EN RACIMOS (Desc. Diag.:)</t>
  </si>
  <si>
    <t>F43 REACCION AL ESTRES GRAVE Y TRASTORNOS DE ADAPTACION (Desc. Diag.:)</t>
  </si>
  <si>
    <t>A049 INFECCION INTESTINAL BACTERIANA, NO ESPECIFICADA (Desc. Diag.:GECA)</t>
  </si>
  <si>
    <t>G430 MIGRAÑA SIN AURA [MIGRAÑA COMUN] (Desc. Diag.:)</t>
  </si>
  <si>
    <t>A09 DIARREA Y GASTROENTERITIS DE PRESUNTO ORIGEN INFECCIOSO (Desc. Diag.: DIARREA Y GASTROENTERITIS DE PRESUNTO ORIGEN INFECCIOSO)</t>
  </si>
  <si>
    <t>A09 DIARREA Y GASTROENTERITIS DE PRESUNTO ORIGEN INFECCIOSO (Desc. Diag.:DIARREA Y GASTROENTERITIS )</t>
  </si>
  <si>
    <t>B349 INFECCION VIRAL, NO ESPECIFICADA (Desc. Diag.:FIEBRE - MIALGIAS. )</t>
  </si>
  <si>
    <t>A09 DIARREA Y GASTROENTERITIS DE PRESUNTO ORIGEN INFECCIOSO (Desc. Diag.:GASTROENTEROCOLITIS)</t>
  </si>
  <si>
    <t>D509 ANEMIA POR DEFICIENCIA DE HIERRO SIN OTRA ESPECIFICACION (Desc. Diag.:)</t>
  </si>
  <si>
    <t>A09 DIARREA Y GASTROENTERITIS DE PRESUNTO ORIGEN INFECCIOSO (Desc. Diag.:VIROSIS ?)</t>
  </si>
  <si>
    <t>B97 AGENTES VIRALES COMO CAUSA DE ENFERMEDADES CLASIFICADAS EN OTROS CAPITULOS (Desc. Diag.:SINDROME VIRAL EN EXAMENES AUXILIARES )</t>
  </si>
  <si>
    <t>A90 FIEBRE DEL DENGUE [DENGUE CLASICO] (Desc. Diag.:probable dengue)</t>
  </si>
  <si>
    <t>B97 AGENTES VIRALES COMO CAUSA DE ENFERMEDADES CLASIFICADAS EN OTROS CAPITULOS (Desc. Diag.:SINDROME VIRAL GRIPAL -)</t>
  </si>
  <si>
    <t>B01 VARICELA (Desc. Diag.:VARICELA )</t>
  </si>
  <si>
    <t>B97 AGENTES VIRALES COMO CAUSA DE ENFERMEDADES CLASIFICADAS EN OTROS CAPITULOS (Desc. Diag.:SINDROME VIRAL GRIPAL + FARINGITIS AGUDA )</t>
  </si>
  <si>
    <t>B97 AGENTES VIRALES COMO CAUSA DE ENFERMEDADES CLASIFICADAS EN OTROS CAPITULOS (Desc. Diag.:SINDROME VIRAL GRIPAL + FARINGITIS AGUDA)</t>
  </si>
  <si>
    <t>G433 MIGRAÑA COMPLICADA (Desc. Diag.:)</t>
  </si>
  <si>
    <t>B980 HELICOBACTER PYLORI [H.PYLORI] COMO LA CAUSA DE ENFERMEDADES CLASIFICADAS EN OTROS CAPÍTULOS (Desc. Diag.:)</t>
  </si>
  <si>
    <t>A09 DIARREA Y GASTROENTERITIS DE PRESUNTO ORIGEN INFECCIOSO (Desc. Diag.:GECA )</t>
  </si>
  <si>
    <t>Z35 SUPERVISION DE EMBARAZO DE ALTO RIESGO (Desc. Diag.:MULTIGESTA
EMBARAZO DE 30.4 SEMANAS
HEMORRAGIA DE LA SEGUNDA MITAD DEL EMBARAZO (PLACENTA MARGINAL))</t>
  </si>
  <si>
    <t>X99 AGRESION CON OBJETO CORTANTE (Desc. Diag.:)</t>
  </si>
  <si>
    <t>Z760 CONSULTA PARA REPETICION DE RECETA (Desc. Diag.:sp)</t>
  </si>
  <si>
    <t>u071 COVID-19, VIRUS IDENTIFICADO (Desc. Diag.:NEUMONIA BASAL COVID-19)</t>
  </si>
  <si>
    <t>u071 COVID-19, VIRUS IDENTIFICADO (Desc. Diag.:COVID 19 POSITIVO )</t>
  </si>
  <si>
    <t>u071 COVID-19, VIRUS IDENTIFICADO (Desc. Diag.:RESFRIO)</t>
  </si>
  <si>
    <t>T264 QUEMADURA DEL OJO Y ANEXOS, PARTE NO ESPECIFICADA (Desc. Diag.:)</t>
  </si>
  <si>
    <t>T16 CUERPO EXTRAÑO EN EL OIDO (Desc. Diag.:)</t>
  </si>
  <si>
    <t>T266 CORROSION DE LA CORNEA Y SACO CONJUNTIVAL (Desc. Diag.:EROSION CORNEAL DE OJO IZQUIERDO)</t>
  </si>
  <si>
    <t>S93 LUXACION, ESGUINCE Y TORCEDURA DE ARTICULACIONES Y LIGAMENTOS DEL TOBILLO Y DEL PIE (Desc. Diag.:ESGUINCE TOBILLO IZQUIERDO )</t>
  </si>
  <si>
    <t>T212 QUEMADURA DEL TRONCO, DE SEGUNDO GRADO (Desc. Diag.:)</t>
  </si>
  <si>
    <t>Z48 OTROS CUIDADOS POSTERIORES A LA CIRUGIA (Desc. Diag.:PO DE HISTERECTOMIA ABDOMINAL )</t>
  </si>
  <si>
    <t>U5151 EXODONCIA COMPLEJA (Desc. Diag.:DIENTES INCLUIDOS E IMPACTADOS)</t>
  </si>
  <si>
    <t>Z489 CUIDADO POSTERIOR A LA CIRUGIA, NO ESPECIFICADO (Desc. Diag.:POSQUIRURGICO DE HERNIOPLASTIA INGUINAL)</t>
  </si>
  <si>
    <t>U5151 EXODONCIA COMPLEJA (Desc. Diag.:HEMORRAGIA AGUDA)</t>
  </si>
  <si>
    <t>W856 EXPOSICION A LINEAS DE TRANSMISION ELECTRICA, EN AREA INDUSTRIAL Y DE LA CONSTRUCCION (Desc. Diag.:QUEMADURA ELECTRICA)</t>
  </si>
  <si>
    <t>T671 SINCOPE POR CALOR (Desc. Diag.:)</t>
  </si>
  <si>
    <t>Y598 EFECTOS ADVERSOS DE OTRAS VACUNAS Y SUSTANCIAS BIOLOGICAS ESPECIFICADAS (Desc. Diag.:)</t>
  </si>
  <si>
    <t>T754 EFECTOS DE LA CORRIENTE ELECTRICA (Desc. Diag.:)</t>
  </si>
  <si>
    <t>S96 TRAUMATISMO DE TENDON Y MUSCULO A NIVEL DEL PIE Y DEL TOBILLO (Desc. Diag.:)</t>
  </si>
  <si>
    <t>U5152 EXODONCIA SIMPLE (Desc. Diag.:RESTO RADICULAR)</t>
  </si>
  <si>
    <t>Z308 OTRAS ATENCIONES ESPECIFICADAS PARA LA ANTICONCEPCION (Desc. Diag.:ANTICONCEPCION QUIRURGICA VOLUNTARIA )</t>
  </si>
  <si>
    <t>U5302 REDUCCION DE LUXACION DE ARTICULACION TEMPOROMANDIBULAR (Desc. Diag.:)</t>
  </si>
  <si>
    <t>U5341 ENDODONCIA UNIRADICULAR (Desc. Diag.:)</t>
  </si>
  <si>
    <t>S934 ESGUINCES Y TORCEDURAS DEL TOBILLO (Desc. Diag.:ESGUINCE GRADO II DE TOBILLO IZQ.)</t>
  </si>
  <si>
    <t>T110 TRAUMATISMO SUPERFICIAL DE MIEMBRO SUPERIOR, NIVEL NO ESPECIFICADO (Desc. Diag.:)</t>
  </si>
  <si>
    <t>S934 ESGUINCES Y TORCEDURAS DEL TOBILLO (Desc. Diag.:esguince medial de tobillo izquierdo)</t>
  </si>
  <si>
    <t>u071 COVID-19, VIRUS IDENTIFICADO (Desc. Diag.:COVID19)</t>
  </si>
  <si>
    <t>V294 CONDUCTOR DE MOTOCICLETA LESIONADO POR COLISION CON OTROS VEHICULOS DE MOTOR, Y CON LOS NO ESPECIFICADOS, EN ACCIDENTE DE TRANSITO (Desc. Diag.:)</t>
  </si>
  <si>
    <t>V295 PASAJERO DE MOTOCICLETA LESIONADO POR COLISION CON OTROS VEHICULOS DE MOTOR, Y CON LOS NO ESPECIFICADOS, EN ACCIDENTE DE TRANSITO (Desc. Diag.:)</t>
  </si>
  <si>
    <t>W57 MORDEDURA O PICADURA DE INSECTOS Y OTROS ARTROPODOS NO VENENOSOS (Desc. Diag.:PICADURA DE ALACRAN)</t>
  </si>
  <si>
    <t>V435 OCUPANTE DE AUTOMOVIL LESIONADO POR COLISION CON OTRO AUTOMOVIL, CAMIONETA O FURGONETA, CONDUCTOR LESIONADO EN ACCIDENTE DE TRANSITO (Desc. Diag.:accidente de transito
trauma abdominal cerrado
Trauma toracico)</t>
  </si>
  <si>
    <t>u071 COVID-19, VIRUS IDENTIFICADO (Desc. Diag.:COVID  19)</t>
  </si>
  <si>
    <t>T784 ALERGIA NO ESPECIFICADA (Desc. Diag.:Alergia E/E)</t>
  </si>
  <si>
    <t>X88 AGRESION CON GASES Y VAPORES (Desc. Diag.:)</t>
  </si>
  <si>
    <t>S93 LUXACION, ESGUINCE Y TORCEDURA DE ARTICULACIONES Y LIGAMENTOS DEL TOBILLO Y DEL PIE (Desc. Diag.:ESGUINSE DE TOBILLO)</t>
  </si>
  <si>
    <t>u071 COVID-19, VIRUS IDENTIFICADO (Desc. Diag.:COVID )</t>
  </si>
  <si>
    <t>Y792 DISPOSITIVOS ORTOPEDICOS ASOCIADOS CON INCIDENTES ADVERSOS, DISPOSITIVOS PROTESICOS Y OTROS IMPLANTES, MATERIALES Y ACCESORIOS (Desc. Diag.:RETIRO DE MATERIAL DE OSTEOSINTESIS)</t>
  </si>
  <si>
    <t>T810 HEMORRAGIA Y HEMATOMA QUE COMPLICAN UN PROCEDIMIENTO, NO CLASIFICADOS EN OTRA PARTE (Desc. Diag.:hematoma)</t>
  </si>
  <si>
    <t>S934 ESGUINCES Y TORCEDURAS DEL TOBILLO (Desc. Diag.:Esguince de Tobillo )</t>
  </si>
  <si>
    <t>W015 CAIDA EN EL MISMO NIVEL POR DESLIZAMIENTO, TROPEZON Y TRASPIE, EN COMERCIO Y AREA DE SERVICIOS (Desc. Diag.:)</t>
  </si>
  <si>
    <t>S93 LUXACION, ESGUINCE Y TORCEDURA DE ARTICULACIONES Y LIGAMENTOS DEL TOBILLO Y DEL PIE (Desc. Diag.:ESGUINSE TOBILLO IZQ)</t>
  </si>
  <si>
    <t>u071 COVID-19, VIRUS IDENTIFICADO (Desc. Diag.:COVID 19 POSITIVO)</t>
  </si>
  <si>
    <t>S934 ESGUINCES Y TORCEDURAS DEL TOBILLO (Desc. Diag.:ESGUINCE DE TOBILLO IZQUIERDO.)</t>
  </si>
  <si>
    <t>W10 CAIDA EN O DESDE ESCALERA Y ESCALONES (Desc. Diag.:TEC)</t>
  </si>
  <si>
    <t>T23 QUEMADURA Y CORROSION DE LA MUÑECA Y DE LA MANO (Desc. Diag.:)</t>
  </si>
  <si>
    <t>W100 CAIDA EN O DESDE ESCALERA Y ESCALONES, EN VIVIENDA (Desc. Diag.:Policontuso E/E)</t>
  </si>
  <si>
    <t>T231 QUEMADURA DE LA MUÃECA Y DE LA MANO, DE PRIMER GRADO (Desc. Diag.:)</t>
  </si>
  <si>
    <t>T15 CUERPO EXTRAÑO EN PARTE EXTERNA DEL OJO (Desc. Diag.:cuerpo extraño en ojo izquierdo)</t>
  </si>
  <si>
    <t>S93 LUXACION, ESGUINCE Y TORCEDURA DE ARTICULACIONES Y LIGAMENTOS DEL TOBILLO Y DEL PIE (Desc. Diag.:S93 - LUXACION, ESGUINCE Y TORCEDURA DE ARTICULACIONES Y LIGAMENTOS DEL TOBILLO Y DEL PIE)</t>
  </si>
  <si>
    <t>W226 GOLPE CONTRA O GOLPEADO POR OTROS OBJETOS, EN AREA INDUSTRIAL Y DE LA CONSTRUCCION (Desc. Diag.:)</t>
  </si>
  <si>
    <t>S971 TRAUMATISMO POR APLASTAMIENTO DE DEDO(S) DEL PIE (Desc. Diag.:)</t>
  </si>
  <si>
    <t>U07 COVID-19 (Desc. Diag.:covid - 19)</t>
  </si>
  <si>
    <t>Z48 OTROS CUIDADOS POSTERIORES A LA CIRUGIA (Desc. Diag.:Quiste paratubario derecho resuelto por laparotomía exploratoria)</t>
  </si>
  <si>
    <t>T150 CUERPO EXTRAÑO EN LA CORNEA (Desc. Diag.:CUERPO EXTRAÑO EN LA CORNEA DE OJO DERECHO)</t>
  </si>
  <si>
    <t>u071 COVID-19, VIRUS IDENTIFICADO (Desc. Diag.:covid)</t>
  </si>
  <si>
    <t>T150 CUERPO EXTRAÑO EN LA CORNEA (Desc. Diag.:Ulcera Corneal OI)</t>
  </si>
  <si>
    <t>u071 COVID-19, VIRUS IDENTIFICADO (Desc. Diag.:COVID-19 POSITIVO )</t>
  </si>
  <si>
    <t>T150 CUERPO EXTRAÑO EN LA CORNEA (Desc. Diag.:Ulcera corneal residual OI)</t>
  </si>
  <si>
    <t>Z519 ATENCION MEDICA, NO ESPECIFICADA (Desc. Diag.:)</t>
  </si>
  <si>
    <t>W540 MORDEDURA O ATAQUE DE PERRO, EN VIVIENDA (Desc. Diag.:HERIDA POR MORDEDURA DE PERRO)</t>
  </si>
  <si>
    <t>U07 COVID-19 (Desc. Diag.:COVID-19)</t>
  </si>
  <si>
    <t>Z916 HISTORIA PERSONAL DE OTRO TRAUMA FISICO (Desc. Diag.:)</t>
  </si>
  <si>
    <t>W549 MORDEDURA O ATAQUE DE PERRO, EN LUGAR NO ESPECIFICADO (Desc. Diag.:)</t>
  </si>
  <si>
    <t>S522 FRACTURA DE LA DIAFISIS DEL CUBITO (Desc. Diag.:FRACTURA EXPUSTA DE DIAFISIS DE CUBITO IZQUIERDO NO DESPLAZADO 
GUSTILO Y ANDERSON GRADO I)</t>
  </si>
  <si>
    <t>S90 TRAUMATISMO SUPERFICIAL DEL TOBILLO Y DEL PIE (Desc. Diag.:trauma de tobillo derecho )</t>
  </si>
  <si>
    <t>S93 LUXACION, ESGUINCE Y TORCEDURA DE ARTICULACIONES Y LIGAMENTOS DEL TOBILLO Y DEL PIE (Desc. Diag.:ACCIDENTE COMUN)</t>
  </si>
  <si>
    <t>S500 CONTUSION DEL CODO (Desc. Diag.:CONTUSION DE CODO DERECHO)</t>
  </si>
  <si>
    <t>S61 HERIDA DE LA MUÑECA Y DE LA MANO (Desc. Diag.:HERIDA CORTANTE MANO DERECHA.)</t>
  </si>
  <si>
    <t>S800 CONTUSION DE LA RODILLA (Desc. Diag.:D)</t>
  </si>
  <si>
    <t>S923 FRACTURA DE HUESO DEL METATARSO (Desc. Diag.:FRACTURA DE BASE DE 5TO METATARSIANO NO DESPLAZADA)</t>
  </si>
  <si>
    <t>S618 HERIDAS DE OTRAS PARTES DE LA MUÑECA Y DE LA MANO (Desc. Diag.:TRAUMA MANO DERECHA)</t>
  </si>
  <si>
    <t>S899 TRAUMATISMO DE LA PIERNA, NO ESPECIFICADO (Desc. Diag.:HEMATOMA EN CARA ANTEROMEDIAL DE PIERNA IZQUIERDA)</t>
  </si>
  <si>
    <t>S800 CONTUSION DE LA RODILLA (Desc. Diag.:POLICONTUSA.)</t>
  </si>
  <si>
    <t>S90 TRAUMATISMO SUPERFICIAL DEL TOBILLO Y DEL PIE (Desc. Diag.:TRAUMATISMO DEL TOBILLO)</t>
  </si>
  <si>
    <t>S60 TRAUMATISMO SUPERFICIAL DE LA MUÑECA Y DE LA MANO (Desc. Diag.:TRAUMATISMO DE LA MANO)</t>
  </si>
  <si>
    <t>S61 HERIDA DE LA MUÑECA Y DE LA MANO (Desc. Diag.:herida muñeca derecha)</t>
  </si>
  <si>
    <t>S93 LUXACION, ESGUINCE Y TORCEDURA DE ARTICULACIONES Y LIGAMENTOS DEL TOBILLO Y DEL PIE (Desc. Diag.:ESGUINCE GRADO II DE TOBILLO IZQUIERDO)</t>
  </si>
  <si>
    <t>S925 FRACTURA DE LOS HUESOS DE OTRO(S) DEDO(S) DEL PIE (Desc. Diag.:fractura quinto metatarsiano derecho)</t>
  </si>
  <si>
    <t>S800 CONTUSION DE LA RODILLA (Desc. Diag.:CONTUSION RODILLA DERECHA)</t>
  </si>
  <si>
    <t>S60 TRAUMATISMO SUPERFICIAL DE LA MUÑECA Y DE LA MANO (Desc. Diag.:TRAUMATISMO SUPERFICIAL DEL DEDO DE LA MANO)</t>
  </si>
  <si>
    <t>S90 TRAUMATISMO SUPERFICIAL DEL TOBILLO Y DEL PIE (Desc. Diag.:.)</t>
  </si>
  <si>
    <t>S81 HERIDA DE LA PIERNA (Desc. Diag.:derecha)</t>
  </si>
  <si>
    <t>S90 TRAUMATISMO SUPERFICIAL DEL TOBILLO Y DEL PIE (Desc. Diag.:TRAUMATISMO DEL DEDO DEL PIE)</t>
  </si>
  <si>
    <t>S81 HERIDA DE LA PIERNA (Desc. Diag.:HERIDA PIERNA IZQUIERDA)</t>
  </si>
  <si>
    <t>S900 CONTUSION DEL TOBILLO (Desc. Diag.:izq.)</t>
  </si>
  <si>
    <t>S62 FRACTURA A NIVEL DE LA MUÑECA Y DE LA MANO (Desc. Diag.:Fractura expuesta de la falange proximal del 5to dedo mano derecha tratada con limpieza quirúrgica y osteodesis//(AUTORIZACION DE EXTENSION DE BAJA DE MANERA VERBAL POR PARTE DE EMPRESA))</t>
  </si>
  <si>
    <t>S61 HERIDA DE LA MUÑECA Y DE LA MANO (Desc. Diag.:HERIDA EN MANO DER)</t>
  </si>
  <si>
    <t>S700 CONTUSION DE LA CADERA (Desc. Diag.:POLICONTUSION)</t>
  </si>
  <si>
    <t>S60 TRAUMATISMO SUPERFICIAL DE LA MUÑECA Y DE LA MANO (Desc. Diag.:.)</t>
  </si>
  <si>
    <t>S525 FRACTURA DE LA EPIFISIS INFERIOR DEL RADIO (Desc. Diag.:Fractura apofisis estiloides radio derecho)</t>
  </si>
  <si>
    <t>S610 HERIDA DE DEDO(S) DE LA MANO, SIN DAÑO DE LA(S) UÑA(S) (Desc. Diag.:Herida en Mano Izquierda)</t>
  </si>
  <si>
    <t>S82 FRACTURA DE LA PIERNA, INCLUSIVE EL TOBILLO (Desc. Diag.:FRACTURA DE VERTICE DE MALEOLO TIBIAL DERECHO)</t>
  </si>
  <si>
    <t>S924 FRACTURA DE LOS HUESOS DEL DEDO GORDO DEL PIE (Desc. Diag.:fractura expuesta de falange distal dedo hallux derecho
contusion en dedo hallux izquierdo)</t>
  </si>
  <si>
    <t>S611 HERIDA DE DEDO(S) DE LA MANO, CON DAÃO DE LA(S) UÃA(S) (Desc. Diag.:)</t>
  </si>
  <si>
    <t>S800 CONTUSION DE LA RODILLA (Desc. Diag.:CONTUSION DE RODILLA)</t>
  </si>
  <si>
    <t>S525 FRACTURA DE LA EPIFISIS INFERIOR DEL RADIO (Desc. Diag.:FRACTURA DE LA EPIFISIS INFERIOR DEL RADIO DERECHO)</t>
  </si>
  <si>
    <t>S600 CONTUSION DE DEDO(S) DE LA MANO, SIN DAÑO DE LA(S) UÑA(S) (Desc. Diag.:Trauma de Mano Derecha)</t>
  </si>
  <si>
    <t>S635 ESGUINCES Y TORCEDURAS DE LA MUÑECA (Desc. Diag.:esguince muñeca derecha)</t>
  </si>
  <si>
    <t>S626 FRACTURA DE OTRO DEDO DE LA MANO (Desc. Diag.:FRACTURA EXPUESTA FALANGE DISTAL DEDO MEDIO IZQUIERDO DESPLAZADO)</t>
  </si>
  <si>
    <t>S570 TRAUMATISMO POR APLASTAMIENTO DEL CODO (Desc. Diag.:)</t>
  </si>
  <si>
    <t>S829 FRACTURA DE LA PIERNA, PARTE NO ESPECIFICADA (Desc. Diag.:RETIRO DE MATERIAL QUIRURGICO)</t>
  </si>
  <si>
    <t>S90 TRAUMATISMO SUPERFICIAL DEL TOBILLO Y DEL PIE (Desc. Diag.:TRAUMATISMO DEL PIE DERECHO)</t>
  </si>
  <si>
    <t>S83 LUXACION, ESGUINCE Y TORCEDURA DE ARTICULACIONES Y LIGAMENTOS DE LA RODILLA (Desc. Diag.:ESGUINCE DE RODILLA DERECHA)</t>
  </si>
  <si>
    <t>S599 TRAUMATISMO NO ESPECIFICADO DEL ANTEBRAZO (Desc. Diag.:)</t>
  </si>
  <si>
    <t>S83 LUXACION, ESGUINCE Y TORCEDURA DE ARTICULACIONES Y LIGAMENTOS DE LA RODILLA (Desc. Diag.:ESGUINSE DE RODILLA DER)</t>
  </si>
  <si>
    <t>S60 TRAUMATISMO SUPERFICIAL DE LA MUÃECA Y DE LA MANO (Desc. Diag.:)</t>
  </si>
  <si>
    <t>S83 LUXACION, ESGUINCE Y TORCEDURA DE ARTICULACIONES Y LIGAMENTOS DE LA RODILLA (Desc. Diag.:ESGUINSE DE RODILLA)</t>
  </si>
  <si>
    <t>S61 HERIDA DE LA MUÑECA Y DE LA MANO (Desc. Diag.:HERIDA MANO IZQUIERDA)</t>
  </si>
  <si>
    <t>S91 HERIDA DEL TOBILLO Y DEL PIE (Desc. Diag.:HERIDA EN PIE)</t>
  </si>
  <si>
    <t>S628 FRACTURA DE OTRAS PARTES Y DE LAS NO ESPECIFICADAS DE LA MUÑECA Y DE LA MANO (Desc. Diag.:FRACTURA EXPUESTA DE LA FALANGE PROXIMAL DEL 5TO DEDO MANO DERECHA TRATADA CON LIMPIEZA QUIRURGICA Y OSTEODESIS (AUTORIZACION EXTENSION DE BAJA POR PARTE DE LA EMPRESA)</t>
  </si>
  <si>
    <t>S832 DESGARRO DE MENISCOS, PRESENTE (Desc. Diag.:DESGARRO DE MENISCO EXTERNO RODILLA DERECHA)</t>
  </si>
  <si>
    <t>S701 CONTUSION DEL MUSLO (Desc. Diag.:CONTUSION MUSLO DERECHO)</t>
  </si>
  <si>
    <t>S525 FRACTURA DE LA EPIFISIS INFERIOR DEL RADIO (Desc. Diag.:fractura de muÃ±eca izquierda)</t>
  </si>
  <si>
    <t>S913 HERIDA DE OTRAS PARTES DEL PIE (Desc. Diag.:HERIDA PUNZANTE PIE IZQUIERDO)</t>
  </si>
  <si>
    <t>S601 CONTUSION DE DEDO(S) DE LA MANO, CON DAÑO DE LA(S) UÑA(S) (Desc. Diag.:HEMORRAGIA SUB UNGUEAL)</t>
  </si>
  <si>
    <t>S836 ESGUINCES Y TORCEDURAS DE OTRAS PARTES Y LAS NO ESPECIFICADAS DE LA RODILLA (Desc. Diag.:ESGUINCE DE RODILLA)</t>
  </si>
  <si>
    <t>S50 TRAUMATISMO SUPERFICIAL DEL ANTEBRAZO Y DEL CODO (Desc. Diag.:TRAUMA DE CODO)</t>
  </si>
  <si>
    <t>S610 HERIDA DE DEDO(S) DE LA MANO, SIN DAÑO DE LA(S) UÑA(S) (Desc. Diag.:herida mano izquierda)</t>
  </si>
  <si>
    <t>S631 LUXACION DE DEDOS DE LA MANO (Desc. Diag.:LUXACION DE LA ARTICULACION INTERFALANGICA PROXIMAL ANULAR MANO IZQUIERDA)</t>
  </si>
  <si>
    <t>S800 CONTUSION DE LA RODILLA (Desc. Diag.:contusion bilateral de rodillas)</t>
  </si>
  <si>
    <t>S60 TRAUMATISMO SUPERFICIAL DE LA MUÑECA Y DE LA MANO (Desc. Diag.:Trauma de Mano Izquierda)</t>
  </si>
  <si>
    <t>S635 ESGUINCES Y TORCEDURAS DE LA MUÃECA (Desc. Diag.:esguince de muÃ±eca derecha)</t>
  </si>
  <si>
    <t>S800 CONTUSION DE LA RODILLA (Desc. Diag.:CONTUSIÓN DE RODILLA IZQUIERDA)</t>
  </si>
  <si>
    <t>S467 TRAUMATISMO DE MULTIPLES TENDONES Y MUSCULOS A NIVEL DEL HOMBRO Y DEL BRAZO (Desc. Diag.:)</t>
  </si>
  <si>
    <t>S93 LUXACION, ESGUINCE Y TORCEDURA DE ARTICULACIONES Y LIGAMENTOS DEL TOBILLO Y DEL PIE (Desc. Diag.:esguince de pie y tobillo derecho)</t>
  </si>
  <si>
    <t>S60 TRAUMATISMO SUPERFICIAL DE LA MUÑECA Y DE LA MANO (Desc. Diag.:TRAUMA DE MANO)</t>
  </si>
  <si>
    <t>S635 ESGUINCES Y TORCEDURAS DE LA MUÑECA (Desc. Diag.:esguince de muñeca izquierda)</t>
  </si>
  <si>
    <t>S93 LUXACION, ESGUINCE Y TORCEDURA DE ARTICULACIONES Y LIGAMENTOS DEL TOBILLO Y DEL PIE (Desc. Diag.:esguince pie derecho)</t>
  </si>
  <si>
    <t>S009 TRAUMATISMO SUPERFICIAL DE LA CABEZA, PARTE NO ESPECIFICADA (Desc. Diag.:TEC leve)</t>
  </si>
  <si>
    <t>S235 ESGUINCES Y TORCEDURAS DE OTRAS PARTES Y DE LAS NO ESPECIFICADAS DEL TORAX (Desc. Diag.:)</t>
  </si>
  <si>
    <t>S202 CONTUSION DEL TORAX (Desc. Diag.:contusión de tórax)</t>
  </si>
  <si>
    <t>R42 MAREO Y DESVANECIMIENTO (Desc. Diag.:MAREO)</t>
  </si>
  <si>
    <t>R17 ICTERICIA NO ESPECIFICADA (Desc. Diag.:SINDROME ICTERICO )</t>
  </si>
  <si>
    <t>R101 DOLOR ABDOMINAL LOCALIZADO EN PARTE SUPERIOR (Desc. Diag.:- COLICO BILIAR AGUDO)</t>
  </si>
  <si>
    <t>S068 OTROS TRAUMATISMOS INTRACRANEALES (Desc. Diag.:)</t>
  </si>
  <si>
    <t>R10 DOLOR ABDOMINAL Y PELVICO (Desc. Diag.:COLICO RENAL)</t>
  </si>
  <si>
    <t>R101 DOLOR ABDOMINAL LOCALIZADO EN PARTE SUPERIOR (Desc. Diag.:.)</t>
  </si>
  <si>
    <t>S333 LUXACION DE OTRAS PARTES Y DE LAS NO ESPECIFICADAS DE LA COLUMNA LUMBAR Y DE LA PELVIS (Desc. Diag.:)</t>
  </si>
  <si>
    <t>R101 DOLOR ABDOMINAL LOCALIZADO EN PARTE SUPERIOR (Desc. Diag.:COLICO)</t>
  </si>
  <si>
    <t>R50 FIEBRE DE ORIGEN DESCONOCIDO (Desc. Diag.:Síndroem Febril )</t>
  </si>
  <si>
    <t>S014 HERIDA DE LA MEJILLA Y DE LA REGION TEMPOROMANDIBULAR (Desc. Diag.:)</t>
  </si>
  <si>
    <t>R500 FIEBRE CON ESCALOFRIO (Desc. Diag.:ENTERITIS
DENGUE?)</t>
  </si>
  <si>
    <t>R11 NAUSEA Y VOMITO (Desc. Diag.:Cefalea)</t>
  </si>
  <si>
    <t>R500 FIEBRE CON ESCALOFRIO (Desc. Diag.:INFLUENZA EN ESTUDIO)</t>
  </si>
  <si>
    <t>S202 CONTUSION DEL TORAX (Desc. Diag.:traumatismo toraxico)</t>
  </si>
  <si>
    <t>R500 FIEBRE CON ESCALOFRIO (Desc. Diag.:INFLUENZA)</t>
  </si>
  <si>
    <t>R500 FIEBRE CON ESCALOFRIO (Desc. Diag.:ITU?)</t>
  </si>
  <si>
    <t>R11 NAUSEA Y VOMITO (Desc. Diag.:Síndroem Emético E/E)</t>
  </si>
  <si>
    <t>R101 DOLOR ABDOMINAL LOCALIZADO EN PARTE SUPERIOR (Desc. Diag.:gastritis)</t>
  </si>
  <si>
    <t>S341 OTRO TRAUMATISMO DE LA MEDULA ESPINAL LUMBAR (Desc. Diag.:)</t>
  </si>
  <si>
    <t>R101 DOLOR ABDOMINAL LOCALIZADO EN PARTE SUPERIOR (Desc. Diag.:colecistitis)</t>
  </si>
  <si>
    <t>S400 CONTUSION DEL HOMBRO Y DEL BRAZO (Desc. Diag.:CONTUSION DE HOMBRO DERECHO)</t>
  </si>
  <si>
    <t>R508 OTRAS FIEBRES ESPECIFICADAS (Desc. Diag.:)</t>
  </si>
  <si>
    <t>S003 TRAUMATISMO SUPERFICIAL DE LA NARIZ (Desc. Diag.:TRAUMA NASAL)</t>
  </si>
  <si>
    <t>R509 FIEBRE, NO ESPECIFICADA (Desc. Diag.:DENGUE A DESCARTAR?)</t>
  </si>
  <si>
    <t>S01 HERIDA DE LA CABEZA (Desc. Diag.:HERIDA EN LA CABEZA)</t>
  </si>
  <si>
    <t>R509 FIEBRE, NO ESPECIFICADA (Desc. Diag.:DENGUE?)</t>
  </si>
  <si>
    <t>S059 TRAUMATISMO DEL OJO Y DE LA ORBITA, NO ESPECIFICADO (Desc. Diag.:)</t>
  </si>
  <si>
    <t>R509 FIEBRE, NO ESPECIFICADA (Desc. Diag.:INFECCION URINARIA)</t>
  </si>
  <si>
    <t>R509 FIEBRE, NO ESPECIFICADA (Desc. Diag.:SINDROME FEBRIL EN EXAMENES AUXILIARES)</t>
  </si>
  <si>
    <t>S136 ESGUINCES Y TORCEDURAS DE ARTICULACIONES Y LIGAMENTOS DE OTROS SITIOS ESPECIFICADOS Y DE LOS NO ESPECIFICADOS DEL CUELLO (Desc. Diag.:)</t>
  </si>
  <si>
    <t>R51 CEFALEA (Desc. Diag.:. CEFALEA)</t>
  </si>
  <si>
    <t>R10 DOLOR ABDOMINAL Y PELVICO (Desc. Diag.:apendicitis aguda )</t>
  </si>
  <si>
    <t>S203 OTROS TRAUMATISMOS SUPERFICIALES DE LA PARED ANTERIOR DEL TORAX (Desc. Diag.:)</t>
  </si>
  <si>
    <t>S43 LUXACION, ESGUINCE Y TORCEDURA DE ARTICULACIONES Y LIGAMENTOS DE LA CINTURA ESCAPULAR (Desc. Diag.:)</t>
  </si>
  <si>
    <t>R11 NAUSEA Y VOMITO (Desc. Diag.:INTOLERANCIA ORAL)</t>
  </si>
  <si>
    <t>R55 SINCOPE Y COLAPSO (Desc. Diag.:SINCOPE)</t>
  </si>
  <si>
    <t>S29 OTROS TRAUMATISMOS Y LOS NO ESPECIFICADOS DEL TORAX (Desc. Diag.:)</t>
  </si>
  <si>
    <t>R69 CAUSAS DE MORBILIDAD DESCONOCIDAS Y NO ESPECIFICADAS (Desc. Diag.:EN ESTUDIO )</t>
  </si>
  <si>
    <t>R11 NAUSEA Y VOMITO (Desc. Diag.:Síndrome Emético)</t>
  </si>
  <si>
    <t>R876 HALLAZGOS ANORMALES EN MUESTRAS TOMADAS DE ORGANOS GENITALES FEMENINOS, HALLAZGOS CITOLOGICOS ANORMALES, FROTIS ANORMAL DE PAPANICOLAOU (Desc. Diag.:BIOPSIA  DE CUELLO UTERINO)</t>
  </si>
  <si>
    <t>R17 ICTERICIA NO ESPECIFICADA (Desc. Diag.:)</t>
  </si>
  <si>
    <t>S00 TRAUMATISMO SUPERFICIAL DE LA CABEZA (Desc. Diag.:2. POLICONTUSO)</t>
  </si>
  <si>
    <t>S342 TRAUMATISMO DE RAIZ NERVIOSA DE LA COLUMNA LUMBAR Y SACRA (Desc. Diag.:)</t>
  </si>
  <si>
    <t>S00 TRAUMATISMO SUPERFICIAL DE LA CABEZA (Desc. Diag.:POLICONTUSO)</t>
  </si>
  <si>
    <t>R252 CALAMBRES Y ESPASMOS (Desc. Diag.:)</t>
  </si>
  <si>
    <t>R103 DOLOR LOCALIZADO EN OTRAS PARTES INFERIORES DEL ABDOMEN (Desc. Diag.:Dolor Abdominal E/E)</t>
  </si>
  <si>
    <t>S400 CONTUSION DEL HOMBRO Y DEL BRAZO (Desc. Diag.:contusion de hombro)</t>
  </si>
  <si>
    <t>R104 OTROS DOLORES ABDOMINALES Y LOS NO ESPECIFICADOS (Desc. Diag.:COLICO RENAL)</t>
  </si>
  <si>
    <t>R10 DOLOR ABDOMINAL Y PELVICO (Desc. Diag.:SINDROME DE FOSA ILIACA DERECHA)</t>
  </si>
  <si>
    <t>R10 DOLOR ABDOMINAL Y PELVICO (Desc. Diag.:DOLOR ABDOMINAL
)</t>
  </si>
  <si>
    <t>R51 CEFALEA (Desc. Diag.:Cefalea )</t>
  </si>
  <si>
    <t>R51 CEFALEA (Desc. Diag.:crisis migrañosa)</t>
  </si>
  <si>
    <t>S443 TRAUMATISMO DEL NERVIO AXILAR (Desc. Diag.:NEUROPRAXIA AXILAR Y RADIAL IZQUIERDA)</t>
  </si>
  <si>
    <t>S434 ESGUINCES Y TORCEDURAS DE LA ARTICULACION DEL HOMBRO (Desc. Diag.:ESGUINCE DE HOMBRO DERECHO)</t>
  </si>
  <si>
    <t>O218 OTROS VOMITOS QUE COMPLICAN EL EMBARAZO (Desc. Diag.:)</t>
  </si>
  <si>
    <t>N870 DISPLASIA CERVICAL LEVE (Desc. Diag.:BIOPSIA DE CUELLO UTERINO
LIEBG PERSISTENTE)</t>
  </si>
  <si>
    <t>M701 BURSITIS DE LA MANO (Desc. Diag.:)</t>
  </si>
  <si>
    <t>O021 ABORTO RETENIDO (Desc. Diag.:Huevo muerto retenido resuelto por AMEU/LUI)</t>
  </si>
  <si>
    <t>M706 BURSITIS DEL TROCANTER (Desc. Diag.:)</t>
  </si>
  <si>
    <t>R072 DOLOR PRECORDIAL (Desc. Diag.:DOLOR PRECORDIAL)</t>
  </si>
  <si>
    <t>M713 OTROS QUISTES DE LA BOLSA SEROSA (Desc. Diag.:)</t>
  </si>
  <si>
    <t>N710 ENFERMEDAD INFLAMATORIA AGUDA DEL UTERO (Desc. Diag.:)</t>
  </si>
  <si>
    <t>N944 DISMENORREA PRIMARIA (Desc. Diag.:)</t>
  </si>
  <si>
    <t>M751 SINDROME DEL MANGUITO ROTATORIO (Desc. Diag.:tendinitis del manguito rotador)</t>
  </si>
  <si>
    <t>O034 ABORTO ESPONTANEO, INCOMPLETO, SIN COMPLICACION (Desc. Diag.:ABORTO INCOMPLETO RESUELTO POR LUI)</t>
  </si>
  <si>
    <t>M767 TENDINITIS PERONEAL (Desc. Diag.:)</t>
  </si>
  <si>
    <t>Q070 SINDROME DE ARNOLD-CHIARI (Desc. Diag.:)</t>
  </si>
  <si>
    <t>M770 EPICONDILITIS MEDIA (Desc. Diag.:)</t>
  </si>
  <si>
    <t>N644 MASTODINIA (Desc. Diag.:)</t>
  </si>
  <si>
    <t>M771 EPICONDILITIS LATERAL (Desc. Diag.:epicondilitis de codo derecho)</t>
  </si>
  <si>
    <t>N870 DISPLASIA CERVICAL LEVE (Desc. Diag.:)</t>
  </si>
  <si>
    <t>M773 ESPOLON CALCANEO (Desc. Diag.:ESPOLON CALCANEO)</t>
  </si>
  <si>
    <t>N879 DISPLASIA DEL CUELLO DEL UTERO, NO ESPECIFICADA (Desc. Diag.:BIOPSIA DE CUELLO UTERINO)</t>
  </si>
  <si>
    <t>M774 METATARSALGIA (Desc. Diag.:)</t>
  </si>
  <si>
    <t>O00 EMBARAZO ECTOPICO (Desc. Diag.:)</t>
  </si>
  <si>
    <t>M791 MIALGIA (Desc. Diag.:Clinica Compatible con Dengue)</t>
  </si>
  <si>
    <t>O034 ABORTO ESPONTANEO, INCOMPLETO, SIN COMPLICACION (Desc. Diag.:)</t>
  </si>
  <si>
    <t>M791 MIALGIA (Desc. Diag.:MIALGIA Y CEFALEA TENSIONAL)</t>
  </si>
  <si>
    <t>O034 ABORTO ESPONTANEO, INCOMPLETO, SIN COMPLICACION (Desc. Diag.:ABORTO INCOMPLETO SOMETIDO A AMEU/LUI)</t>
  </si>
  <si>
    <t>M792 NEURALGIA Y NEURITIS, NO ESPECIFICADAS (Desc. Diag.:Neuritis)</t>
  </si>
  <si>
    <t>O60 PARTO PREMATURO (Desc. Diag.:AMENAZA DE PARTO PRETERMINO)</t>
  </si>
  <si>
    <t>N110 PIELONEFRITIS CRONICA NO OBSTRUCTIVA ASOCIADA CON REFLUJO (Desc. Diag.:Pielonefritis Aguda)</t>
  </si>
  <si>
    <t>R002 PALPITACIONES (Desc. Diag.:)</t>
  </si>
  <si>
    <t>N111 PIELONEFRITIS CRONICA OBSTRUCTIVA (Desc. Diag.:)</t>
  </si>
  <si>
    <t>N200 CALCULO DEL RIÑON (Desc. Diag.:litiasis renal bilateral)</t>
  </si>
  <si>
    <t>N45 ORQUITIS Y EPIDIDIMITIS (Desc. Diag.:ORQUITIS)</t>
  </si>
  <si>
    <t>N63 MASA NO ESPECIFICADA EN LA MAMA (Desc. Diag.:)</t>
  </si>
  <si>
    <t>N21 CALCULO DE LAS VIAS URINARIAS INFERIORES (Desc. Diag.:)</t>
  </si>
  <si>
    <t>N700 SALPINGITIS Y OOFORITIS AGUDA (Desc. Diag.:)</t>
  </si>
  <si>
    <t>N23 COLICO RENAL, NO ESPECIFICADO (Desc. Diag.:lumbalgia)</t>
  </si>
  <si>
    <t>N840 POLIPO DEL CUERPO DEL UTERO (Desc. Diag.:POST AMEU CON SEDACION)</t>
  </si>
  <si>
    <t>N23 COLICO RENAL, NO ESPECIFICADO (Desc. Diag.:UROLITIASIS)</t>
  </si>
  <si>
    <t>N870 DISPLASIA CERVICAL LEVE (Desc. Diag.:BIOPSIA  DE CUELLO UTERINO)</t>
  </si>
  <si>
    <t>N30 CISTITIS (Desc. Diag.:CISTITIS )</t>
  </si>
  <si>
    <t>N870 DISPLASIA CERVICAL LEVE (Desc. Diag.:LIE de Bajo Grado - NIC 1 )</t>
  </si>
  <si>
    <t>N300 CISTITIS AGUDA (Desc. Diag.:Cistitis)</t>
  </si>
  <si>
    <t>N921 MENSTRUACION EXCESIVA Y FRECUENTE CON CICLO IRREGULAR (Desc. Diag.:)</t>
  </si>
  <si>
    <t>N300 CISTITIS AGUDA (Desc. Diag.:pielonefritis aguda)</t>
  </si>
  <si>
    <t>M654 TENOSINOVITIS DE ESTILOIDES RADIAL [DE QUERVAIN] (Desc. Diag.:tenosinovitis de quervain)</t>
  </si>
  <si>
    <t>O021 ABORTO RETENIDO (Desc. Diag.:HUEVO MUERTO RETENIDO RESUELTO POR AMEU )</t>
  </si>
  <si>
    <t>O03 ABORTO ESPONTANEO (Desc. Diag.:)</t>
  </si>
  <si>
    <t>N390 INFECCION DE VIAS URINARIAS, SITIO NO ESPECIFICADO (Desc. Diag.:AMIGDALITIS AGUDA)</t>
  </si>
  <si>
    <t>O034 ABORTO ESPONTANEO, INCOMPLETO, SIN COMPLICACION (Desc. Diag.:ABORTO INCOMPLETO RESUELTO )</t>
  </si>
  <si>
    <t>N390 INFECCION DE VIAS URINARIAS, SITIO NO ESPECIFICADO (Desc. Diag.:DESHIDRATACION)</t>
  </si>
  <si>
    <t>O034 ABORTO ESPONTANEO, INCOMPLETO, SIN COMPLICACION (Desc. Diag.:ABORTO INCOMPLETO SOMETIDO A AMEU)</t>
  </si>
  <si>
    <t>N390 INFECCION DE VIAS URINARIAS, SITIO NO ESPECIFICADO (Desc. Diag.:DIABETES MELLITUS)</t>
  </si>
  <si>
    <t>O06 ABORTO NO ESPECIFICADO (Desc. Diag.:ABORTO INCOMPLETO RESUELTO POR LUI)</t>
  </si>
  <si>
    <t>N390 INFECCION DE VIAS URINARIAS, SITIO NO ESPECIFICADO (Desc. Diag.:GASTROENTERITIS)</t>
  </si>
  <si>
    <t>O44 PLACENTA PREVIA (Desc. Diag.:PLACENTA PREVIA)</t>
  </si>
  <si>
    <t>N390 INFECCION DE VIAS URINARIAS, SITIO NO ESPECIFICADO (Desc. Diag.:HEMATURIA / LITIASIS RENAL ??)</t>
  </si>
  <si>
    <t>P783 DIARREA NEONATAL NO INFECCIOSA (Desc. Diag.:)</t>
  </si>
  <si>
    <t>N390 INFECCION DE VIAS URINARIAS, SITIO NO ESPECIFICADO (Desc. Diag.:i.t.u.)</t>
  </si>
  <si>
    <t>R000 TAQUICARDIA, NO ESPECIFICADA (Desc. Diag.:sinusal)</t>
  </si>
  <si>
    <t>N390 INFECCION DE VIAS URINARIAS, SITIO NO ESPECIFICADO (Desc. Diag.:InfecciÃ³n Urinaria)</t>
  </si>
  <si>
    <t>M652 TENDINITIS CALCIFICADA (Desc. Diag.:)</t>
  </si>
  <si>
    <t>M545 LUMBAGO NO ESPECIFICADO (Desc. Diag.:COLICO RENAL)</t>
  </si>
  <si>
    <t>L030 CELULITIS DE LOS DEDOS DE LA MANO Y DEL PIE (Desc. Diag.:)</t>
  </si>
  <si>
    <t>M05 ARTRITIS REUMATOIDE SEROPOSITIVA (Desc. Diag.:artritis reumatoide activa)</t>
  </si>
  <si>
    <t>M05 ARTRITIS REUMATOIDE SEROPOSITIVA (Desc. Diag.:ARTRITIS REUMATOIDE SEROPOSITIVA ACTIVA)</t>
  </si>
  <si>
    <t>L600 UÑA ENCARNADA (Desc. Diag.:   L600 - UÑA ENCARNADA)</t>
  </si>
  <si>
    <t>M545 LUMBAGO NO ESPECIFICADO (Desc. Diag.:LUMBAGO DE ESFUERZO )</t>
  </si>
  <si>
    <t>M062 BURSITIS REUMATOIDE (Desc. Diag.:)</t>
  </si>
  <si>
    <t>L500 URTICARIA ALERGICA (Desc. Diag.:URTICARIA ALÉRGICA)</t>
  </si>
  <si>
    <t>M544 LUMBAGO CON CIATICA (Desc. Diag.:LUMBOCIATALGIA.)</t>
  </si>
  <si>
    <t>K810 COLECISTITIS AGUDA (Desc. Diag.:SINDROME ICTERICO-OBSTRUCTIVO)</t>
  </si>
  <si>
    <t>M545 LUMBAGO NO ESPECIFICADO (Desc. Diag.:hernia lumbar )</t>
  </si>
  <si>
    <t>M10 GOTA (Desc. Diag.:GOTA )</t>
  </si>
  <si>
    <t>K808 OTRAS COLELITIASIS (Desc. Diag.:COLANGITIS)</t>
  </si>
  <si>
    <t>M10 GOTA (Desc. Diag.:GOTA AGUDA)</t>
  </si>
  <si>
    <t>M50 TRASTORNOS DE DISCO CERVICAL (Desc. Diag.:)</t>
  </si>
  <si>
    <t>L040 LINFADENITIS AGUDA DE CARA, CABEZA Y CUELLO (Desc. Diag.:)</t>
  </si>
  <si>
    <t>M100 GOTA IDIOPATICA (Desc. Diag.:)</t>
  </si>
  <si>
    <t>M543 CIATICA (Desc. Diag.:.)</t>
  </si>
  <si>
    <t>L03 CELULITIS (Desc. Diag.:CELULITIS EN PIE)</t>
  </si>
  <si>
    <t>M544 LUMBAGO CON CIATICA (Desc. Diag.:Lumbago con Ciatica )</t>
  </si>
  <si>
    <t>L088 OTRAS INFECCIONES LOCALES ESPECIFICADAS DE LA PIEL Y DEL TEJIDO SUBCUTANEO (Desc. Diag.:)</t>
  </si>
  <si>
    <t>M545 LUMBAGO NO ESPECIFICADO (Desc. Diag.:LUMBALGIA TRAUMATICA)</t>
  </si>
  <si>
    <t>K602 FISURA ANAL, NO ESPECIFICADA (Desc. Diag.:)</t>
  </si>
  <si>
    <t>M545 LUMBAGO NO ESPECIFICADO (Desc. Diag.:DORSOLUMBALGIA AGUDA)</t>
  </si>
  <si>
    <t>L84 CALLOS Y CALLOSIDADES (Desc. Diag.:)</t>
  </si>
  <si>
    <t>M17 GONARTROSIS [ARTROSIS DE LA RODILLA] (Desc. Diag.:Gonartrosis post trauma)</t>
  </si>
  <si>
    <t>M545 LUMBAGO NO ESPECIFICADO (Desc. Diag.:LUMBAGO POR CONTRACTURA MUSCULAR)</t>
  </si>
  <si>
    <t>M545 LUMBAGO NO ESPECIFICADO (Desc. Diag.:LUMBALGIA CRONICA REAGUDIZADA)</t>
  </si>
  <si>
    <t>M545 LUMBAGO NO ESPECIFICADO (Desc. Diag.:lumbalgia mecÃ¡nica)</t>
  </si>
  <si>
    <t>L130 DERMATITIS HERPETIFORME (Desc. Diag.:)</t>
  </si>
  <si>
    <t>M511 TRASTORNOS DE DISCO LUMBAR Y OTROS, CON RADICULOPATIA (Desc. Diag.:discopatÃ­a lumbar)</t>
  </si>
  <si>
    <t>L20 DERMATITIS ATOPICA (Desc. Diag.:)</t>
  </si>
  <si>
    <t>M531 SINDROME CERVICOBRAQUIAL (Desc. Diag.:cervicobraquialgia)</t>
  </si>
  <si>
    <t>L209 DERMATITIS ATOPICA, NO ESPECIFICADA (Desc. Diag.:)</t>
  </si>
  <si>
    <t>M199 ARTROSIS, NO ESPECIFICADA (Desc. Diag.:)</t>
  </si>
  <si>
    <t>M542 CERVICALGIA (Desc. Diag.:MIONEURITIS CERVICAL)</t>
  </si>
  <si>
    <t>M543 CIATICA (Desc. Diag.:ciatica )</t>
  </si>
  <si>
    <t>M544 LUMBAGO CON CIATICA (Desc. Diag.:HERNIA DE DISCO)</t>
  </si>
  <si>
    <t>M23 TRASTORNO INTERNO DE LA RODILLA (Desc. Diag.:LESION LIGAMENTO COLATERAL INTERNO RODILLA IZQUIERDA)</t>
  </si>
  <si>
    <t>L550 QUEMADURA SOLAR DE PRIMER GRADO (Desc. Diag.:)</t>
  </si>
  <si>
    <t>M23 TRASTORNO INTERNO DE LA RODILLA (Desc. Diag.:LESIÓN MENISCAL ?)</t>
  </si>
  <si>
    <t>M544 LUMBAGO CON CIATICA (Desc. Diag.:LUMBAGO POST TRAUMÁTICO)</t>
  </si>
  <si>
    <t>M544 LUMBAGO CON CIATICA (Desc. Diag.:LUMBOCIATALGIA. )</t>
  </si>
  <si>
    <t>L24 DERMATITIS DE CONTACTO POR IRRITANTES (Desc. Diag.:)</t>
  </si>
  <si>
    <t>L600 UÑA ENCARNADA (Desc. Diag.:UÑA ENCARNADA BILATERAL)</t>
  </si>
  <si>
    <t>L249 DERMATITIS DE CONTACTO POR IRRITANTES, DE CAUSA NO ESPECIFICADA (Desc. Diag.:)</t>
  </si>
  <si>
    <t>M545 LUMBAGO NO ESPECIFICADO (Desc. Diag.:+ CONTRACTURA MUSCULAR )</t>
  </si>
  <si>
    <t>M255 DOLOR EN ARTICULACION (Desc. Diag.:DOLOR EN ARTICULACION )</t>
  </si>
  <si>
    <t>M545 LUMBAGO NO ESPECIFICADO (Desc. Diag.:DOLOR EN REGION LUMBO SACRA)</t>
  </si>
  <si>
    <t>M255 DOLOR EN ARTICULACION (Desc. Diag.:Lesion de ligamento interno de rodilla derecha)</t>
  </si>
  <si>
    <t>L600 UÑA ENCARNADA (Desc. Diag.:UÑA ENCARNADA INFECTADA)</t>
  </si>
  <si>
    <t>L022 ABSCESO CUTANEO, FURUNCULO Y ANTRAX DEL TRONCO (Desc. Diag.:)</t>
  </si>
  <si>
    <t>M545 LUMBAGO NO ESPECIFICADO (Desc. Diag.:Lumbago (Contractura muscular))</t>
  </si>
  <si>
    <t>M32 LUPUS ERITEMATOSO SISTEMICO (Desc. Diag.:lupus eritematoso sistemico activo)</t>
  </si>
  <si>
    <t>L910 CICATRIZ QUELOIDE (Desc. Diag.:CICATRIZ QUELOIDE)</t>
  </si>
  <si>
    <t>M32 LUPUS ERITEMATOSO SISTEMICO (Desc. Diag.:LUPUS ERITEMATOSO SISTEMICO)</t>
  </si>
  <si>
    <t>K591 DIARREA FUNCIONAL (Desc. Diag.:TRASGRESION ALIMENTARIA)</t>
  </si>
  <si>
    <t>M321 LUPUS ERITEMATOSO SISTEMICO CON COMPROMISO DE ORGANOS O SISTEMAS (Desc. Diag.:LES + NEFRITIS LUPICA CLASE III+V)</t>
  </si>
  <si>
    <t>M545 LUMBAGO NO ESPECIFICADO (Desc. Diag.:LUMBALGIA  AGUDA )</t>
  </si>
  <si>
    <t>M331 OTRAS DERMATOMIOSITIS (Desc. Diag.:DERMATOMIOSITIS)</t>
  </si>
  <si>
    <t>M545 LUMBAGO NO ESPECIFICADO (Desc. Diag.:LUMBALGIA AGUDA )</t>
  </si>
  <si>
    <t>M545 LUMBAGO NO ESPECIFICADO (Desc. Diag.:lumbalgia crónica)</t>
  </si>
  <si>
    <t>M430 ESPONDILOLISIS (Desc. Diag.:)</t>
  </si>
  <si>
    <t>M545 LUMBAGO NO ESPECIFICADO (Desc. Diag.:LUMBALGIA EN ESTUDIO)</t>
  </si>
  <si>
    <t>M46 OTRAS ESPONDILOPATIAS INFLAMATORIAS (Desc. Diag.:)</t>
  </si>
  <si>
    <t>M469 ESPONDILOPATIA INFLAMATORIA, NO ESPECIFICADA (Desc. Diag.:LUPUS ERITEMATOSO SISTEMICO)</t>
  </si>
  <si>
    <t>M198B ARTROSIS DE HOMBRO (Desc. Diag.:)</t>
  </si>
  <si>
    <t>M549 DORSALGIA, NO ESPECIFICADA (Desc. Diag.:ARTROSIS DORSAL SEVERA, NEUMODISCOS EN T5 T7 T11 T12 L2-L3, LUMBALGIA MECANICA)</t>
  </si>
  <si>
    <t>K60 FISURA Y FISTULA DE LAS REGIONES ANAL Y RECTAL (Desc. Diag.:)</t>
  </si>
  <si>
    <t>J069 INFECCION AGUDA DE LAS VIAS RESPIRATORIAS SUPERIORES, NO ESPECIFICADA (Desc. Diag.:RINOFARINGITIS AGUDA)</t>
  </si>
  <si>
    <t>J10 INFLUENZA DEBIDA A VIRUS DE LA INFLUENZA IDENTIFICADO (Desc. Diag.:Influenza )</t>
  </si>
  <si>
    <t>J441 ENFERMEDAD PULMONAR OBSTRUCTIVA CRONICA CON EXACERBACION AGUDA, NO ESPECIFICADA (Desc. Diag.:)</t>
  </si>
  <si>
    <t>J10 INFLUENZA DEBIDA A VIRUS DE LA INFLUENZA IDENTIFICADO (Desc. Diag.:INFLUENZA A)</t>
  </si>
  <si>
    <t>J33 POLIPO NASAL (Desc. Diag.:)</t>
  </si>
  <si>
    <t>J10 INFLUENZA DEBIDA A VIRUS DE LA INFLUENZA IDENTIFICADO (Desc. Diag.:Influenza B )</t>
  </si>
  <si>
    <t>K295 GASTRITIS CRONICA, NO ESPECIFICADA (Desc. Diag.:Reagudizada. ENFERMEDAD COMUN)</t>
  </si>
  <si>
    <t>J20 BRONQUITIS AGUDA (Desc. Diag.:+ rinofaringitis aguda)</t>
  </si>
  <si>
    <t>J10 INFLUENZA DEBIDA A VIRUS DE LA INFLUENZA IDENTIFICADO (Desc. Diag.:FARINGOAMIGDALITIS)</t>
  </si>
  <si>
    <t>J20 BRONQUITIS AGUDA (Desc. Diag.:ASMA)</t>
  </si>
  <si>
    <t>K103C OSTEITIS ALVEOLAR (Desc. Diag.:OSTEITIS ALVEOLAR)</t>
  </si>
  <si>
    <t>J051 EPIGLOTITIS AGUDA (Desc. Diag.:)</t>
  </si>
  <si>
    <t>J68 AFECCIONES RESPIRATORIAS DEBIDAS A INHALACION DE GASES, HUMOS, VAPORES Y SUSTANCIAS QUIMICAS (Desc. Diag.:)</t>
  </si>
  <si>
    <t>J020 FARINGITIS ESTREPTOCOCICA (Desc. Diag.:FARINGOAMIGDALITIS PULTACEA)</t>
  </si>
  <si>
    <t>J03 AMIGDALITIS AGUDA (Desc. Diag.:+ SINDROME VIRAL GRIPAL )</t>
  </si>
  <si>
    <t>K297 GASTRITIS, NO ESPECIFICADA (Desc. Diag.:gastritis aguda)</t>
  </si>
  <si>
    <t>J03 AMIGDALITIS AGUDA (Desc. Diag.:AMIGDALITIS PULTACEA)</t>
  </si>
  <si>
    <t>J03 AMIGDALITIS AGUDA (Desc. Diag.:J20 - BRONQUITIS AGUDA)</t>
  </si>
  <si>
    <t>J10 INFLUENZA DEBIDA A VIRUS DE LA INFLUENZA IDENTIFICADO (Desc. Diag.:GRIPE)</t>
  </si>
  <si>
    <t>J040 LARINGITIS AGUDA (Desc. Diag.:LARINGOFARINGITIS AGUDA)</t>
  </si>
  <si>
    <t>K590 CONSTIPACION (Desc. Diag.:CONSTIPACIÓN )</t>
  </si>
  <si>
    <t>J11 INFLUENZA DEBIDA A VIRUS NO IDENTIFICADO (Desc. Diag.:INFLUNZA )</t>
  </si>
  <si>
    <t>J03 AMIGDALITIS AGUDA (Desc. Diag.:sÃ­ndrome febril mas  amigdalitis  aguda)</t>
  </si>
  <si>
    <t>J041 TRAQUEITIS AGUDA (Desc. Diag.:FARINGOTRAQUEITIS AGUDA)</t>
  </si>
  <si>
    <t>J03 AMIGDALITIS AGUDA (Desc. Diag.:+ SINDROME VIRAL)</t>
  </si>
  <si>
    <t>J03 AMIGDALITIS AGUDA (Desc. Diag.:amigdalitis aguda )</t>
  </si>
  <si>
    <t>J03 AMIGDALITIS AGUDA (Desc. Diag.:sÃ­ndrome febril mas amigdalitis  aguda)</t>
  </si>
  <si>
    <t>K291 OTRAS GASTRITIS AGUDAS (Desc. Diag.:GASTRITIS AGUDA)</t>
  </si>
  <si>
    <t>J02 FARINGITIS AGUDA (Desc. Diag.:SOSPECHA DE COVID  19)</t>
  </si>
  <si>
    <t>K295 GASTRITIS CRONICA, NO ESPECIFICADA (Desc. Diag.:gastritis)</t>
  </si>
  <si>
    <t>J20 BRONQUITIS AGUDA (Desc. Diag.:ENFERMEDAD COMUN)</t>
  </si>
  <si>
    <t>K296 OTRAS GASTRITIS (Desc. Diag.:GASTRITIS )</t>
  </si>
  <si>
    <t>J03 AMIGDALITIS AGUDA (Desc. Diag.:sÃ­ndrome febril mas amigdalitis)</t>
  </si>
  <si>
    <t>J02 FARINGITIS AGUDA (Desc. Diag.:VIROSIS )</t>
  </si>
  <si>
    <t>J20 BRONQUITIS AGUDA (Desc. Diag.:FARINGITIS)</t>
  </si>
  <si>
    <t>K01D DIENTES INCLUIDOS E IMPACTADOS HORIZONTAL (Desc. Diag.:DIENTES INCLUIDOS E IMPACTADOS HORIZONTAL)</t>
  </si>
  <si>
    <t>J159 NEUMONIA BACTERIANA, NO ESPECIFICADA (Desc. Diag.:Bronconeumonia)</t>
  </si>
  <si>
    <t>K040 PULPITIS (Desc. Diag.:)</t>
  </si>
  <si>
    <t>J039 AMIGDALITIS AGUDA, NO ESPECIFICADA (Desc. Diag.:CELULITIS PERIAMIGDALINA EN RESOLUCION)</t>
  </si>
  <si>
    <t>K040F PULPITIS ABSCEDOSA (Desc. Diag.:)</t>
  </si>
  <si>
    <t>J029 FARINGITIS AGUDA, NO ESPECIFICADA (Desc. Diag.:FARINGOAMIGDALITIS)</t>
  </si>
  <si>
    <t>K046 ABSCESO PERIAPICAL CON FISTULA (Desc. Diag.:necrosis dental)</t>
  </si>
  <si>
    <t>K580 SINDROME DEL COLON IRRITABLE CON DIARREA (Desc. Diag.:dispepsia)</t>
  </si>
  <si>
    <t>J03 AMIGDALITIS AGUDA (Desc. Diag.:sindrome febril mas  amigdalitis  aguda)</t>
  </si>
  <si>
    <t>J040 LARINGITIS AGUDA (Desc. Diag.:FARINGOLARINGITIS)</t>
  </si>
  <si>
    <t>J060 LARINGOFARINGITIS AGUDA (Desc. Diag.:.)</t>
  </si>
  <si>
    <t>J03 AMIGDALITIS AGUDA (Desc. Diag.:FARINGOAMIGDALITIS PULTACEA)</t>
  </si>
  <si>
    <t>K046B ABSCESO DENTOALVEOLAR (Desc. Diag.:ABSCESO DENTOALVEOLAR)</t>
  </si>
  <si>
    <t>K122A ABSCESOS SUBMANDIBULARES (Desc. Diag.:ABSCESOS SUBMANDIBULARES)</t>
  </si>
  <si>
    <t>J03 AMIGDALITIS AGUDA (Desc. Diag.:Faringoamigdalitis aguda de II° eritematopultasea)</t>
  </si>
  <si>
    <t>J030 AMIGDALITIS ESTREPTOCOCICA (Desc. Diag.:AMIGDALITIS PULTÁCEA AGUDA)</t>
  </si>
  <si>
    <t>J20 BRONQUITIS AGUDA (Desc. Diag.:SINDROME VIRAL GRIPAL)</t>
  </si>
  <si>
    <t>J040 LARINGITIS AGUDA (Desc. Diag.:RINOFARINGITIS)</t>
  </si>
  <si>
    <t>J20 BRONQUITIS AGUDA (Desc. Diag.:SOSPECHA DE COVID 19 )</t>
  </si>
  <si>
    <t>J03 AMIGDALITIS AGUDA (Desc. Diag.:amigdalitis  aguda  mas  sÃ­ndrome febril)</t>
  </si>
  <si>
    <t>J030 AMIGDALITIS ESTREPTOCOCICA (Desc. Diag.:amigdalitis aguda)</t>
  </si>
  <si>
    <t>J371 LARINGOTRAQUEITIS CRONICA (Desc. Diag.:)</t>
  </si>
  <si>
    <t>K047C ABSCESO PERIAPICAL (Desc. Diag.:)</t>
  </si>
  <si>
    <t>J030 AMIGDALITIS ESTREPTOCOCICA (Desc. Diag.:FARINGOAMIGDALITIS - ENFERMEDAD COMUN)</t>
  </si>
  <si>
    <t>K047C ABSCESO PERIAPICAL (Desc. Diag.:absceso periapical)</t>
  </si>
  <si>
    <t>K293 GASTRITIS CRONICA SUPERFICIAL (Desc. Diag.:)</t>
  </si>
  <si>
    <t>K052 PERIODONTITIS AGUDA (Desc. Diag.:)</t>
  </si>
  <si>
    <t>J129 NEUMONIA VIRAL, NO ESPECIFICADA (Desc. Diag.:)</t>
  </si>
  <si>
    <t>K052 PERIODONTITIS AGUDA (Desc. Diag.:Periodontitis Aguda)</t>
  </si>
  <si>
    <t>K295 GASTRITIS CRONICA, NO ESPECIFICADA (Desc. Diag.:Reagudizada)</t>
  </si>
  <si>
    <t>K052J ABSCESOS PERIODONTALES GINGIVALES (Desc. Diag.:)</t>
  </si>
  <si>
    <t>J030 AMIGDALITIS ESTREPTOCOCICA (Desc. Diag.:FARINGOAMIGDALITIS -ENFERMEDAD COMUN)</t>
  </si>
  <si>
    <t>J11 INFLUENZA DEBIDA A VIRUS NO IDENTIFICADO (Desc. Diag.:FARINGITIS)</t>
  </si>
  <si>
    <t>J13 NEUMONIA DEBIDA A STREPTOCOCCUS PNEUMONIAE (Desc. Diag.:)</t>
  </si>
  <si>
    <t>K052L ABSCESOS PERIODONTALES PERICORONARIOS (Desc. Diag.:)</t>
  </si>
  <si>
    <t>K297 GASTRITIS, NO ESPECIFICADA (Desc. Diag.:GASTRITIS)</t>
  </si>
  <si>
    <t>K076C DOLOR MIOFACIAL UNILATERALES (Desc. Diag.:)</t>
  </si>
  <si>
    <t>J43 ENFISEMA (Desc. Diag.:)</t>
  </si>
  <si>
    <t>J03 AMIGDALITIS AGUDA (Desc. Diag.:Faringoamigdalitis aguda de II°)</t>
  </si>
  <si>
    <t>J10 INFLUENZA DEBIDA A VIRUS DE LA INFLUENZA IDENTIFICADO (Desc. Diag.:FARINGITIS AGUDA)</t>
  </si>
  <si>
    <t>K076H TRASTORNO DE LA ARTICULACION TEMPOROMAXILAR (Desc. Diag.:)</t>
  </si>
  <si>
    <t>K359 APENDICITIS AGUDA, NO ESPECIFICADA (Desc. Diag.:)</t>
  </si>
  <si>
    <t>K080E FRACTURA DE CORONA ESMALTE, DENTINA Y CEMENTO CON COMPROMISO PULPAR (Desc. Diag.: FRACTURA DE CORONA ESMALTE, DENTINA Y CEMENTO CON COMPROMISO PULPAR)</t>
  </si>
  <si>
    <t>J45 ASMA (Desc. Diag.:asma bronquial)</t>
  </si>
  <si>
    <t>K080E FRACTURA DE CORONA ESMALTE, DENTINA Y CEMENTO CON COMPROMISO PULPAR (Desc. Diag.:)</t>
  </si>
  <si>
    <t>J209 BRONQUITIS AGUDA, NO ESPECIFICADA (Desc. Diag.:BRONQUITIS OBSTRUCTIVA )</t>
  </si>
  <si>
    <t>J039 AMIGDALITIS AGUDA, NO ESPECIFICADA (Desc. Diag.:amigdalitis pultacea)</t>
  </si>
  <si>
    <t>K081 PERDIDA DE DIENTES DEBIDA A ACCIDENTE, EXTRACCION O ENFERMEDAD PERIODONTAL LOCAL (Desc. Diag.:)</t>
  </si>
  <si>
    <t>J039 AMIGDALITIS AGUDA, NO ESPECIFICADA (Desc. Diag.:FARINGOAMIGDALITIS)</t>
  </si>
  <si>
    <t>J03 AMIGDALITIS AGUDA (Desc. Diag.:+  SINDROME VIRAL GRIPAL)</t>
  </si>
  <si>
    <t>J180 BRONCONEUMONIA, NO ESPECIFICADA (Desc. Diag.:Bronconeumonia)</t>
  </si>
  <si>
    <t>K083 RAIZ DENTAL RETENIDA (Desc. Diag.:RAIZ DENTAL RETENIDA )</t>
  </si>
  <si>
    <t>K529 COLITIS Y GASTROENTERITIS NO INFECCIOSAS, NO ESPECIFICADAS (Desc. Diag.:GASTROENTERITIS AGUDA)</t>
  </si>
  <si>
    <t>K591 DIARREA FUNCIONAL (Desc. Diag.:DIARREA NO INFECCIOSA)</t>
  </si>
  <si>
    <t>J451 ASMA NO ALERGICA (Desc. Diag.:)</t>
  </si>
  <si>
    <t>J060 LARINGOFARINGITIS AGUDA (Desc. Diag.:+ SINDROME VIRAL)</t>
  </si>
  <si>
    <t>J03 AMIGDALITIS AGUDA (Desc. Diag.: + SINDROME VIRAL GRIPAL)</t>
  </si>
  <si>
    <t>J310 RINITIS CRONICA (Desc. Diag.:)</t>
  </si>
  <si>
    <t>J458 ASMA MIXTA (Desc. Diag.:)</t>
  </si>
  <si>
    <t>J060 LARINGOFARINGITIS AGUDA (Desc. Diag.:ASMA)</t>
  </si>
  <si>
    <t>J458 ASMA MIXTA (Desc. Diag.:asma bronquial )</t>
  </si>
  <si>
    <t>J304 RINITIS ALERGICA, NO ESPECIFICADA (Desc. Diag.:)</t>
  </si>
  <si>
    <t>K591 DIARREA FUNCIONAL (Desc. Diag.:DOLOR ABDOMINAL)</t>
  </si>
  <si>
    <t>J00 RINOFARINGITIS AGUDA [RESFRIADO COMUN] (Desc. Diag.:+ LARINGITIS AGUDA)</t>
  </si>
  <si>
    <t>J02 FARINGITIS AGUDA (Desc. Diag.:FARINGITIS AGUDA.)</t>
  </si>
  <si>
    <t>J00 RINOFARINGITIS AGUDA [RESFRIADO COMUN] (Desc. Diag.:VIROSIS)</t>
  </si>
  <si>
    <t>G442 CEFALEA DEBIDA A TENSION (Desc. Diag.:CEFALEA)</t>
  </si>
  <si>
    <t>I843 HEMORROIDES EXTERNAS TROMBOSADAS (Desc. Diag.:TROMBOSIS HEMORROIDAL)</t>
  </si>
  <si>
    <t>G629 POLINEUROPATIA, NO ESPECIFICADA (Desc. Diag.:)</t>
  </si>
  <si>
    <t>J00 RINOFARINGITIS AGUDA [RESFRIADO COMUN] (Desc. Diag.:INTOLERANCIA ORAL)</t>
  </si>
  <si>
    <t>G709 TRASTORNO NEUROMUSCULAR, NO ESPECIFICADO (Desc. Diag.:)</t>
  </si>
  <si>
    <t>H000 ORZUELO Y OTRAS INFLAMACIONES PROFUNDAS DEL PARPADO (Desc. Diag.:ORZUELO)</t>
  </si>
  <si>
    <t>I80 FLEBITIS Y TROMBOFLEBITIS (Desc. Diag.:)</t>
  </si>
  <si>
    <t>H001 CALACIO [CHALAZION] (Desc. Diag.:OPERADA DE CHALAZION OI)</t>
  </si>
  <si>
    <t>I868 VARICES EN OTROS SITIOS ESPECIFICADOS (Desc. Diag.:varices en miembros inferiores)</t>
  </si>
  <si>
    <t>H10 CONJUNTIVITIS (Desc. Diag.:Conjuntivitis )</t>
  </si>
  <si>
    <t>G551 COMPRESIONES DE LAS RAICES Y PLEXOS NERVIOSOS EN TRASTORNOS DE LOS DISCOS INTERVERTEBRALES (M50-M51+) (Desc. Diag.:discopatÃ­a lumbar l3-l4 / l4-l5, espondiloartrosis lumbar, lumbalgia mecanica)</t>
  </si>
  <si>
    <t>H10 CONJUNTIVITIS (Desc. Diag.:CONJUNTIVITIS AGUDA )</t>
  </si>
  <si>
    <t>J00 RINOFARINGITIS AGUDA [RESFRIADO COMUN] (Desc. Diag.:RESFRÍO COMÙN)</t>
  </si>
  <si>
    <t>H10 CONJUNTIVITIS (Desc. Diag.:Conjuntivitis Aguda)</t>
  </si>
  <si>
    <t>J010 SINUSITIS MAXILAR AGUDA (Desc. Diag.:)</t>
  </si>
  <si>
    <t>H10 CONJUNTIVITIS (Desc. Diag.:CONJUNTIVITIS POR SUSTANCIA QUIMICA)</t>
  </si>
  <si>
    <t>J02 FARINGITIS AGUDA (Desc. Diag.:covid a DC)</t>
  </si>
  <si>
    <t>G442 CEFALEA DEBIDA A TENSION (Desc. Diag.:ITU?)</t>
  </si>
  <si>
    <t>H100 CONJUNTIVITIS MUCOPURULENTA (Desc. Diag.:conjuntivitis bacteriana)</t>
  </si>
  <si>
    <t>I841 HEMORROIDES INTERNAS CON OTRAS COMPLICACIONES (Desc. Diag.:)</t>
  </si>
  <si>
    <t>H102 OTRAS CONJUNTIVITIS AGUDAS (Desc. Diag.:)</t>
  </si>
  <si>
    <t>I859 VARICES ESOFAGICAS SIN HEMORRAGIA (Desc. Diag.:)</t>
  </si>
  <si>
    <t>H108 OTRAS CONJUNTIVITIS (Desc. Diag.:)</t>
  </si>
  <si>
    <t>H113 HEMORRAGIA CONJUNTIVAL (Desc. Diag.:hemorragia conjuntival)</t>
  </si>
  <si>
    <t>J00 RINOFARINGITIS AGUDA [RESFRIADO COMUN] (Desc. Diag.:COVID 19??)</t>
  </si>
  <si>
    <t>H15 TRASTORNOS DE LA ESCLEROTICA (Desc. Diag.:)</t>
  </si>
  <si>
    <t>J00 RINOFARINGITIS AGUDA [RESFRIADO COMUN] (Desc. Diag.:FARINGOAMIGDALITIS)</t>
  </si>
  <si>
    <t>J00 RINOFARINGITIS AGUDA [RESFRIADO COMUN] (Desc. Diag.:RESFRIO COMUN )</t>
  </si>
  <si>
    <t>H353 DEGENERACION DE LA MACULA Y DEL POLO POSTERIOR DEL OJO (Desc. Diag.:degeneraciÃ³n macular asociada con la de edad ojo izquierdo)</t>
  </si>
  <si>
    <t>J00 RINOFARINGITIS AGUDA [RESFRIADO COMUN] (Desc. Diag.:SOSPECHA COVID - 19)</t>
  </si>
  <si>
    <t>H532 DIPLOPIA (Desc. Diag.:)</t>
  </si>
  <si>
    <t>G56 MONONEUROPATIAS DEL MIEMBRO SUPERIOR (Desc. Diag.:)</t>
  </si>
  <si>
    <t>H60 OTITIS EXTERNA (Desc. Diag.:Otitis Externa)</t>
  </si>
  <si>
    <t>J02 FARINGITIS AGUDA (Desc. Diag.: )</t>
  </si>
  <si>
    <t>G453 AMAUROSIS FUGAZ (Desc. Diag.:)</t>
  </si>
  <si>
    <t>J02 FARINGITIS AGUDA (Desc. Diag.:bronquitis aguda)</t>
  </si>
  <si>
    <t>H603 OTRAS OTITIS EXTERNAS INFECCIOSAS (Desc. Diag.:)</t>
  </si>
  <si>
    <t>J02 FARINGITIS AGUDA (Desc. Diag.:FARINGITIS )</t>
  </si>
  <si>
    <t>H603 OTRAS OTITIS EXTERNAS INFECCIOSAS (Desc. Diag.:otitis externa)</t>
  </si>
  <si>
    <t>J02 FARINGITIS AGUDA (Desc. Diag.:Faringoamigdalitis aguda de II°. ENFERMEDAD COMUN)</t>
  </si>
  <si>
    <t>H605 OTITIS EXTERNA AGUDA, NO INFECCIOSA (Desc. Diag.:)</t>
  </si>
  <si>
    <t>H609 OTITIS EXTERNA, SIN OTRA ESPECIFICACION (Desc. Diag.:)</t>
  </si>
  <si>
    <t>J02 FARINGITIS AGUDA (Desc. Diag.:LARINGOFARINGITIS VIRAL)</t>
  </si>
  <si>
    <t>H61 OTROS TRASTORNOS DEL OIDO EXTERNO (Desc. Diag.:)</t>
  </si>
  <si>
    <t>H65 OTITIS MEDIA NO SUPURATIVA (Desc. Diag.:Otitis Media)</t>
  </si>
  <si>
    <t>I847 HEMORROIDES TROMBOSADAS NO ESPECIFICADAS (Desc. Diag.:HEMORROIDES TROMBOSADA)</t>
  </si>
  <si>
    <t>H651 OTRA OTITIS MEDIA AGUDA, NO SUPURATIVA (Desc. Diag.:)</t>
  </si>
  <si>
    <t>H652 OTITIS MEDIA CRONICA SEROSA (Desc. Diag.:)</t>
  </si>
  <si>
    <t>H654 OTRAS OTITIS MEDIAS CRONICAS NO SUPURATIVAS (Desc. Diag.:)</t>
  </si>
  <si>
    <t>J00 RINOFARINGITIS AGUDA [RESFRIADO COMUN] (Desc. Diag.:.RINOFARINGITIS AGUDA [RESFRIADO COMUN])</t>
  </si>
  <si>
    <t>H660 OTITIS MEDIA SUPURATIVA AGUDA (Desc. Diag.:OTITIS MEDIA AGUDA SUPURADA)</t>
  </si>
  <si>
    <t>J00 RINOFARINGITIS AGUDA [RESFRIADO COMUN] (Desc. Diag.:AMIGDALITIS )</t>
  </si>
  <si>
    <t>H72 PERFORACION DE LA MEMBRANA TIMPANICA (Desc. Diag.:)</t>
  </si>
  <si>
    <t>J00 RINOFARINGITIS AGUDA [RESFRIADO COMUN] (Desc. Diag.:FARINGITIS )</t>
  </si>
  <si>
    <t>H81 TRASTORNOS DE LA FUNCION VESTIBULAR (Desc. Diag.:)</t>
  </si>
  <si>
    <t>J00 RINOFARINGITIS AGUDA [RESFRIADO COMUN] (Desc. Diag.:FARINGOAMIGDALITIS )</t>
  </si>
  <si>
    <t>H811 VERTIGO PAROXISTICO BENIGNO (Desc. Diag.:.)</t>
  </si>
  <si>
    <t>J00 RINOFARINGITIS AGUDA [RESFRIADO COMUN] (Desc. Diag.:Gripe Estacionaria)</t>
  </si>
  <si>
    <t>J00 RINOFARINGITIS AGUDA [RESFRIADO COMUN] (Desc. Diag.:laringitis)</t>
  </si>
  <si>
    <t>H813 OTROS VERTIGOS PERIFERICOS (Desc. Diag.:SINDROME VERTIGINOSO PERIFERICO, ERITROCITOSIS CON SOBRESATURACION, HIPERTENSION ARTERIAL SISTEMICA)</t>
  </si>
  <si>
    <t>J00 RINOFARINGITIS AGUDA [RESFRIADO COMUN] (Desc. Diag.:RESFRÍO COMÚN)</t>
  </si>
  <si>
    <t>H830 LABERINTITIS (Desc. Diag.:laberintitis )</t>
  </si>
  <si>
    <t>J00 RINOFARINGITIS AGUDA [RESFRIADO COMUN] (Desc. Diag.:sÃ­ndrome febril)</t>
  </si>
  <si>
    <t>J00 RINOFARINGITIS AGUDA [RESFRIADO COMUN] (Desc. Diag.:SOSPECHA COVID-19)</t>
  </si>
  <si>
    <t>H830 LABERINTITIS (Desc. Diag.:SINDROME VESTIBULAR PERIFERICO)</t>
  </si>
  <si>
    <t>J00 RINOFARINGITIS AGUDA [RESFRIADO COMUN] (Desc. Diag.:VIROSIS?)</t>
  </si>
  <si>
    <t>I10 HIPERTENSION ESENCIAL (PRIMARIA) (Desc. Diag.:CRISIS HIPERTENSIVA )</t>
  </si>
  <si>
    <t>J01 SINUSITIS AGUDA (Desc. Diag.:faringitis)</t>
  </si>
  <si>
    <t>I10 HIPERTENSION ESENCIAL (PRIMARIA) (Desc. Diag.:H ARTERIAL)</t>
  </si>
  <si>
    <t>G510 PARALISIS DE BELL (Desc. Diag.:PARALISIS FACIAL )</t>
  </si>
  <si>
    <t>J02 FARINGITIS AGUDA (Desc. Diag.:. )</t>
  </si>
  <si>
    <t>I20 ANGINA DE PECHO (Desc. Diag.:ANGINA DE PECHO)</t>
  </si>
  <si>
    <t>G560 SINDROME DEL TUNEL CARPIANO (Desc. Diag.:Síndrome Del Túnel Carpiano)</t>
  </si>
  <si>
    <t>I21 INFARTO AGUDO DEL MIOCARDIO (Desc. Diag.:INFARTO AGUDO DE MIOCARDIO)</t>
  </si>
  <si>
    <t>J02 FARINGITIS AGUDA (Desc. Diag.:COVID 19)</t>
  </si>
  <si>
    <t>J02 FARINGITIS AGUDA (Desc. Diag.:f. aguda)</t>
  </si>
  <si>
    <t>I471 TAQUICARDIA SUPRAVENTRICULAR (Desc. Diag.:)</t>
  </si>
  <si>
    <t>J02 FARINGITIS AGUDA (Desc. Diag.:Faringitis + Amigdalitis)</t>
  </si>
  <si>
    <t>I479 TAQUICARDIA PAROXISTICA, NO ESPECIFICADA (Desc. Diag.:)</t>
  </si>
  <si>
    <t>G571 MERALGIA PARESTESICA (Desc. Diag.:)</t>
  </si>
  <si>
    <t>G510 PARALISIS DE BELL (Desc. Diag.:PARÁLISIS FACIAL)</t>
  </si>
  <si>
    <t>J02 FARINGITIS AGUDA (Desc. Diag.:FIEBRE )</t>
  </si>
  <si>
    <t>G510 PARALISIS DE BELL (Desc. Diag.:PARALISIS FASCIAL)</t>
  </si>
  <si>
    <t>J02 FARINGITIS AGUDA (Desc. Diag.:LARINGITIS AGUDA)</t>
  </si>
  <si>
    <t>E118 DIABETES MELLITUS NO INSULINODEPENDIENTE, CON COMPLICACIONES NO ESPECIFICADAS (Desc. Diag.:)</t>
  </si>
  <si>
    <t>D250 LEIOMIOMA SUBMUCOSO DEL UTERO (Desc. Diag.:)</t>
  </si>
  <si>
    <t>B349 INFECCION VIRAL, NO ESPECIFICADA (Desc. Diag.:SINDROME VIRAL)</t>
  </si>
  <si>
    <t>B97 AGENTES VIRALES COMO CAUSA DE ENFERMEDADES CLASIFICADAS EN OTROS CAPITULOS (Desc. Diag.:- SINDROME VIRAL GRIPAL)</t>
  </si>
  <si>
    <t>D69 PURPURA Y OTRAS AFECCIONES HEMORRAGICAS (Desc. Diag.:PLAQUETOPENIA POR LES )</t>
  </si>
  <si>
    <t>A049 INFECCION INTESTINAL BACTERIANA, NO ESPECIFICADA (Desc. Diag.:INFECCIÓN INTESTINAL )</t>
  </si>
  <si>
    <t>B17 OTRAS HEPATITIS VIRALES AGUDAS (Desc. Diag.:)</t>
  </si>
  <si>
    <t>A09 DIARREA Y GASTROENTERITIS DE PRESUNTO ORIGEN INFECCIOSO (Desc. Diag.:VIROSIS?)</t>
  </si>
  <si>
    <t>G43 MIGRAÑA (Desc. Diag.:cefalea)</t>
  </si>
  <si>
    <t>B26 PAROTIDITIS INFECCIOSA (Desc. Diag.:PAROTIDITIS EN TRATAMIENTO)</t>
  </si>
  <si>
    <t>A09 DIARREA Y GASTROENTERITIS DE PRESUNTO ORIGEN INFECCIOSO (Desc. Diag.:GECA  E/E)</t>
  </si>
  <si>
    <t>A09 DIARREA Y GASTROENTERITIS DE PRESUNTO ORIGEN INFECCIOSO (Desc. Diag.:disenteria??)</t>
  </si>
  <si>
    <t>A010 FIEBRE TIFOIDEA (Desc. Diag.:)</t>
  </si>
  <si>
    <t>E66 OBESIDAD (Desc. Diag.:J02 - FARINGITIS AGUDA)</t>
  </si>
  <si>
    <t>B97 AGENTES VIRALES COMO CAUSA DE ENFERMEDADES CLASIFICADAS EN OTROS CAPITULOS (Desc. Diag.:SINDROME VIRAL GRIPAL + AMIGDALITIS AGUDA )</t>
  </si>
  <si>
    <t>A970 DENGUE SIN SIGNOS DE ALARMA (Desc. Diag.:Dengue clásico para estudio)</t>
  </si>
  <si>
    <t>B01 VARICELA (Desc. Diag.:VARICELA ZOSTER)</t>
  </si>
  <si>
    <t>A09 DIARREA Y GASTROENTERITIS DE PRESUNTO ORIGEN INFECCIOSO (Desc. Diag.:sÃ­ndrome febril mas  gastroenteritis)</t>
  </si>
  <si>
    <t>A68 FIEBRES RECURRENTES (Desc. Diag.:FIEBRE)</t>
  </si>
  <si>
    <t>A09 DIARREA Y GASTROENTERITIS DE PRESUNTO ORIGEN INFECCIOSO (Desc. Diag.:TRANSGRESION ALIMENTARIA)</t>
  </si>
  <si>
    <t>B34 INFECCION VIRAL DE SITIO NO ESPECIFICADO (Desc. Diag.:TRANSGRESION ALIMENTICIA)</t>
  </si>
  <si>
    <t>B97 AGENTES VIRALES COMO CAUSA DE ENFERMEDADES CLASIFICADAS EN OTROS CAPITULOS (Desc. Diag.:SINDROME VIRAL GRIPAL + FARINGOAMIGDALITIS AGUDA)</t>
  </si>
  <si>
    <t>A49 INFECCION BACTERIANA DE SITIO NO ESPECIFICADO (Desc. Diag.:)</t>
  </si>
  <si>
    <t>A060 DISENTERIA AMEBIANA AGUDA (Desc. Diag.:)</t>
  </si>
  <si>
    <t>A04 OTRAS INFECCIONES INTESTINALES BACTERIANAS (Desc. Diag.:INFECCIÓN INTESTINAL)</t>
  </si>
  <si>
    <t>B97 AGENTES VIRALES COMO CAUSA DE ENFERMEDADES CLASIFICADAS EN OTROS CAPITULOS (Desc. Diag.:SINDROME VRIAL GRIPAL)</t>
  </si>
  <si>
    <t>E298 OTRAS DISFUNCIONES TESTICULARES (Desc. Diag.:)</t>
  </si>
  <si>
    <t>B308 OTRAS CONJUNTIVITIS VIRALES (H13.1*) (Desc. Diag.:)</t>
  </si>
  <si>
    <t>A09 DIARREA Y GASTROENTERITIS DE PRESUNTO ORIGEN INFECCIOSO (Desc. Diag.:GASTROENTERITIS INFECCIOSA)</t>
  </si>
  <si>
    <t>A09 DIARREA Y GASTROENTERITIS DE PRESUNTO ORIGEN INFECCIOSO (Desc. Diag.:deshidratación moderada)</t>
  </si>
  <si>
    <t>A09 DIARREA Y GASTROENTERITIS DE PRESUNTO ORIGEN INFECCIOSO (Desc. Diag.:S GRIPAL )</t>
  </si>
  <si>
    <t>C22 TUMOR MALIGNO DEL HIGADO Y DE LAS VIAS BILIARES INTRAHEPATICAS (Desc. Diag.:CANCER DE HIGADO)</t>
  </si>
  <si>
    <t>B179 HEPATITIS VIRAL AGUDA NO ESPECIFICADA (Desc. Diag.:)</t>
  </si>
  <si>
    <t>A022 INFECCIONES LOCALIZADAS DEBIDAS A SALMONELLA (Desc. Diag.:)</t>
  </si>
  <si>
    <t>F454 TRASTORNO DE DOLOR PERSISTENTE SOMATOMORFO (Desc. Diag.:)</t>
  </si>
  <si>
    <t>G438 OTRAS MIGRAÑAS (Desc. Diag.:)</t>
  </si>
  <si>
    <t>A014 FIEBRE PARATIFOIDEA, NO ESPECIFICADA (Desc. Diag.:)</t>
  </si>
  <si>
    <t>A970 DENGUE SIN SIGNOS DE ALARMA (Desc. Diag.:Dengue clasico)</t>
  </si>
  <si>
    <t>B82 PARASITOSIS INTESTINALES, SIN OTRA ESPECIFICACION (Desc. Diag.:)</t>
  </si>
  <si>
    <t>A099 GASTROENTERITIS Y COLITIS DE ORIGEN NO ESPECIFICADO (Desc. Diag.:TRANSGRESION ALIMENTARIA)</t>
  </si>
  <si>
    <t>G433 MIGRAÑA COMPLICADA (Desc. Diag.:CRISIS MIGRAÑOSA)</t>
  </si>
  <si>
    <t>C50 TUMOR MALIGNO DE LA MAMA (Desc. Diag.:Cáncer de mama en tratamiento con QTP)</t>
  </si>
  <si>
    <t>D250 LEIOMIOMA SUBMUCOSO DEL UTERO (Desc. Diag.:valoración por oncologia)</t>
  </si>
  <si>
    <t>A09 DIARREA Y GASTROENTERITIS DE PRESUNTO ORIGEN INFECCIOSO (Desc. Diag.:RESFRIO)</t>
  </si>
  <si>
    <t>D39 TUMOR DE COMPORTAMIENTO INCIERTO O DESCONOCIDO DE LOS ORGANOS GENITALES FEMENINOS (Desc. Diag.:)</t>
  </si>
  <si>
    <t>A083 OTRAS ENTERITIS VIRALES (Desc. Diag.:ENTERITIS )</t>
  </si>
  <si>
    <t>A970 DENGUE SIN SIGNOS DE ALARMA (Desc. Diag.:Astenia y adinamia por Dengue sin signos de alarma)</t>
  </si>
  <si>
    <t>D64 OTRAS ANEMIAS (Desc. Diag.:)</t>
  </si>
  <si>
    <t>C531 TUMOR MALIGNO DEL EXOCERVIX (Desc. Diag.:CANCER DE CERVIX)</t>
  </si>
  <si>
    <t>A071 GIARDIASIS [LAMBLIASIS] (Desc. Diag.:Giardiasis)</t>
  </si>
  <si>
    <t>C56 TUMOR MALIGNO DEL OVARIO (Desc. Diag.:CANCER DE OVARIO)</t>
  </si>
  <si>
    <t>E11 DIABETES MELLITUS NO INSULINODEPENDIENTE (Desc. Diag.:diabetes mellitus descompensada)</t>
  </si>
  <si>
    <t>C61 TUMOR MALIGNO DE LA PROSTATA (Desc. Diag.:CANCER DE PROSTATA)</t>
  </si>
  <si>
    <t>A09 DIARREA Y GASTROENTERITIS DE PRESUNTO ORIGEN INFECCIOSO (Desc. Diag.:Deshidratacion moderada)</t>
  </si>
  <si>
    <t>C62 TUMOR MALIGNO DEL TESTICULO (Desc. Diag.:)</t>
  </si>
  <si>
    <t>A09 DIARREA Y GASTROENTERITIS DE PRESUNTO ORIGEN INFECCIOSO (Desc. Diag.:A DESCARTAR)</t>
  </si>
  <si>
    <t>E66 OBESIDAD (Desc. Diag.:)</t>
  </si>
  <si>
    <t>A071 GIARDIASIS [LAMBLIASIS] (Desc. Diag.:)</t>
  </si>
  <si>
    <t>E790 HIPERURICEMIA SIN SIGNOS DE ARTRITIS INFLAMATORIA Y ENFERMEDAD TOFACEA (Desc. Diag.:)</t>
  </si>
  <si>
    <t>C765 TUMOR MALIGNO DEL MIEMBRO INFERIOR (Desc. Diag.:Tumor maligno de muslo izquierdo en estudio)</t>
  </si>
  <si>
    <t>B00 INFECCIONES HERPETICAS [HERPES SIMPLE] (Desc. Diag.:)</t>
  </si>
  <si>
    <t>A46 ERISIPELA (Desc. Diag.:ERISIPELA PIERNA DERECHA)</t>
  </si>
  <si>
    <t>F333 TRASTORNO DEPRESIVO RECURRENTE, EPISODIO DEPRESIVO GRAVE PRESENTE, CON SINTOMAS PSICOTICOS (Desc. Diag.:)</t>
  </si>
  <si>
    <t>C790 TUMOR MALIGNO SECUNDARIO DEL RIÑON Y DE LA PELVIS RENAL (Desc. Diag.:)</t>
  </si>
  <si>
    <t>A09 DIARREA Y GASTROENTERITIS DE PRESUNTO ORIGEN INFECCIOSO (Desc. Diag.:DISPEPSIA)</t>
  </si>
  <si>
    <t>C82 LINFOMA NO HODGKIN FOLICULAR [NODULAR] (Desc. Diag.:Linfoma No Hodgkin . Recibe quimioterapia de mantenimeinto)</t>
  </si>
  <si>
    <t>A498 OTRAS INFECCIONES BACTERIANAS DE SITIO NO ESPECIFICADO (Desc. Diag.:)</t>
  </si>
  <si>
    <t>C83 LINFOMA NO HODGKIN DIFUSO (Desc. Diag.:)</t>
  </si>
  <si>
    <t>A92 OTRAS FIEBRES VIRALES TRANSMITIDAS POR MOSQUITOS (Desc. Diag.:)</t>
  </si>
  <si>
    <t>A09 DIARREA Y GASTROENTERITIS DE PRESUNTO ORIGEN INFECCIOSO (Desc. Diag.:. DIARREA Y GASTROENTERITIS DE PRESUNTO ORIGEN INFECCIOSO)</t>
  </si>
  <si>
    <t>F430 REACCION AL ESTRES AGUDO (Desc. Diag.:stres)</t>
  </si>
  <si>
    <t>C924 LEUCEMIA PROMIELOCITICA AGUDA (Desc. Diag.:)</t>
  </si>
  <si>
    <t>A09 DIARREA Y GASTROENTERITIS DE PRESUNTO ORIGEN INFECCIOSO (Desc. Diag.:R11 - NAUSEA Y VOMITO)</t>
  </si>
  <si>
    <t>A970 DENGUE SIN SIGNOS DE ALARMA (Desc. Diag.:Dengue clasico para estudio)</t>
  </si>
  <si>
    <t>D061 CARCINOMA IN SITU DEL EXOCERVIX (Desc. Diag.:CANCER DE CERVIX UTERINO)</t>
  </si>
  <si>
    <t>A09 DIARREA Y GASTROENTERITIS DE PRESUNTO ORIGEN INFECCIOSO (Desc. Diag.:g.e.c.a.)</t>
  </si>
  <si>
    <t>B432 ABSCESO Y QUISTE SUBCUTANEO FEOMICOTICO (Desc. Diag.:ABSCESO DÉRMICO)</t>
  </si>
  <si>
    <t>A09 DIARREA Y GASTROENTERITIS DE PRESUNTO ORIGEN INFECCIOSO (Desc. Diag.:SÃ­ndrome Diarreico Agudo
DeshidrataciÃ³n moderada)</t>
  </si>
  <si>
    <t>A09 DIARREA Y GASTROENTERITIS DE PRESUNTO ORIGEN INFECCIOSO (Desc. Diag.:GASTRITIS)</t>
  </si>
  <si>
    <t>D22 NEVO MELANOCITICO (Desc. Diag.:Nevo melanocitico en antebrazo derecho )</t>
  </si>
  <si>
    <t>D25 LEIOMIOMA DEL UTERO (Desc. Diag.:MIOMATOSIS UTERINA)</t>
  </si>
  <si>
    <t>C46 SARCOMA DE KAPOSI (Desc. Diag.:)</t>
  </si>
  <si>
    <t>B86 ESCABIOSIS (Desc. Diag.:)</t>
  </si>
  <si>
    <t>B34 INFECCION VIRAL DE SITIO NO ESPECIFICADO (Desc. Diag.:FARINGOTRAQUEITIS AGUDA)</t>
  </si>
  <si>
    <t>S94 TRAUMATISMO DE NERVIOS A NIVEL DEL PIE Y DEL TOBILLO (Desc. Diag.:TRAUMA SUPERFICIAL DEDO PIE)</t>
  </si>
  <si>
    <t>Y04 AGRESION CON FUERZA CORPORAL (Desc. Diag.:2. POLICONTUSA)</t>
  </si>
  <si>
    <t>W100 CAIDA EN O DESDE ESCALERA Y ESCALONES, EN VIVIENDA (Desc. Diag.:)</t>
  </si>
  <si>
    <t>S932 RUPTURA DE LIGAMENTOS A NIVEL DEL TOBILLO Y DEL PIE (Desc. Diag.:DIASTASIS DE LA SINDESMOSIS TIBIO PERONEA DISTAL-PRE ALTA DE TRAUMATOLOGÍA)</t>
  </si>
  <si>
    <t>Z340 SUPERVISION DE PRIMER EMBARAZO NORMAL (Desc. Diag.:EMB+-29.3 SEM X FUM - CPN)</t>
  </si>
  <si>
    <t>S971 TRAUMATISMO POR APLASTAMIENTO DE DEDO(S) DEL PIE (Desc. Diag.:APLASTAMIENTO DEL DEDO DEL PIE IZQUIERDO )</t>
  </si>
  <si>
    <t>Z988 OTROS ESTADOS POSTQUIRURGICOS ESPECIFICADOS (Desc. Diag.:Post apendicectomia laparoscÃ³pica)</t>
  </si>
  <si>
    <t>S971 TRAUMATISMO POR APLASTAMIENTO DE DEDO(S) DEL PIE (Desc. Diag.:Trauma de 1er ortejo pie derecho
Fractura falange distal 1er ortejo pie derecho)</t>
  </si>
  <si>
    <t>W540 MORDEDURA O ATAQUE DE PERRO, EN VIVIENDA (Desc. Diag.:MORDEDURAS DE PERROS CONOCIDOS)</t>
  </si>
  <si>
    <t>S971 TRAUMATISMO POR APLASTAMIENTO DE DEDO(S) DEL PIE (Desc. Diag.:TRAUMA DE PIE)</t>
  </si>
  <si>
    <t>Z125 EXAMEN DE PESQUISA ESPECIAL PARA TUMOR DE LA PROSTATA (Desc. Diag.:post operatorio  de próstata, hematuria )</t>
  </si>
  <si>
    <t>S971 TRAUMATISMO POR APLASTAMIENTO DE DEDO(S) DEL PIE (Desc. Diag.:trauma superficial de dedos de pie derecho )</t>
  </si>
  <si>
    <t>Z35 SUPERVISION DE EMBARAZO DE ALTO RIESGO (Desc. Diag.:SUPERVISION DE EMBARAZO NORMAL, EMBARAZO DE 40.2  SEMANAS POR FUM )</t>
  </si>
  <si>
    <t>S971 TRAUMATISMO POR APLASTAMIENTO DE DEDO(S) DEL PIE (Desc. Diag.:TRAUMATISMO DE POR APLASTAMIENTO DE DEDOS DEL PIE)</t>
  </si>
  <si>
    <t>Z719 CONSULTA, NO ESPECIFICADA (Desc. Diag.:DC HEMATOMA MUSLO DERECHO. 
CONTUSION DORSAL IZQUIERDA. )</t>
  </si>
  <si>
    <t>S971 TRAUMATISMO POR APLASTAMIENTO DE DEDO(S) DEL PIE (Desc. Diag.:TRAUMATISMO POR APLASTAMIENTO DE 1ER DEDO DE PIE DERECHO CON DAÑO DE UÑA.)</t>
  </si>
  <si>
    <t>W01 CAIDA EN EL MISMO NIVEL POR DESLIZAMIENTO, TROPEZON Y TRASPIE (Desc. Diag.:S602 - CONTUSIÓN DE OTRAS PARTES DE LA MUÑECA Y DE LA MANO)</t>
  </si>
  <si>
    <t>S934 ESGUINCES Y TORCEDURAS DEL TOBILLO (Desc. Diag.:LESION SINDESMAL TIBIOPERONE DISTAL IZQUIERDA
ESGUINCE LATERAL DE TOBILLO ITERATIVO IZQUIERDO GRADO II)</t>
  </si>
  <si>
    <t>S980 AMPUTACION TRAUMATICA DEL PIE A NIVEL DEL TOBILLO (Desc. Diag.:)</t>
  </si>
  <si>
    <t>W570 MORDEDURA O PICADURA DE INSECTOS Y OTROS ARTROPODOS NO VENENOSOS, EN VIVIENDA (Desc. Diag.:ALERGIA NO ESPECIFICADA)</t>
  </si>
  <si>
    <t>Z008 OTROS EXAMENES GENERALES (Desc. Diag.:)</t>
  </si>
  <si>
    <t>S99 OTROS TRAUMATISMOS Y LOS NO ESPECIFICADOS DEL PIE Y DEL TOBILLO (Desc. Diag.:.)</t>
  </si>
  <si>
    <t>Z34 SUPERVISION DE EMBARAZO NORMAL (Desc. Diag.:EMBARAZO DE 40.3 SEMANAS POR FUM)</t>
  </si>
  <si>
    <t>S99 OTROS TRAUMATISMOS Y LOS NO ESPECIFICADOS DEL PIE Y DEL TOBILLO (Desc. Diag.:/ POLICONTUSION )</t>
  </si>
  <si>
    <t>Z35 SUPERVISION DE EMBARAZO DE ALTO RIESGO (Desc. Diag.:Embarazo de 33.3 semanas por FUM
Presentacion podalica
Infección del Tracto Urinario 
Cesarea Iterativa
Multigesta Nulipara
Alto Riesgo Obstetrico)</t>
  </si>
  <si>
    <t>S99 OTROS TRAUMATISMOS Y LOS NO ESPECIFICADOS DEL PIE Y DEL TOBILLO (Desc. Diag.:dolor en calcaneo izquierdo, talalgia izquierda)</t>
  </si>
  <si>
    <t>Z48 OTROS CUIDADOS POSTERIORES A LA CIRUGIA (Desc. Diag.:PO DE ABSCESO VULVAR INFECTADO )</t>
  </si>
  <si>
    <t>S99 OTROS TRAUMATISMOS Y LOS NO ESPECIFICADOS DEL PIE Y DEL TOBILLO (Desc. Diag.:FRACTURA DE PIE DERECHO)</t>
  </si>
  <si>
    <t>Z489 CUIDADO POSTERIOR A LA CIRUGIA, NO ESPECIFICADO (Desc. Diag.:POSQUIRURGICO DE EXERECIS DE QUISTE SEBACEO)</t>
  </si>
  <si>
    <t>S99 OTROS TRAUMATISMOS Y LOS NO ESPECIFICADOS DEL PIE Y DEL TOBILLO (Desc. Diag.:fractura intraarticular no desplazada de epifisis distal de tibia derecha
policontuso)</t>
  </si>
  <si>
    <t>Z800 HISTORIA FAMILIAR DE TUMOR MALIGNO DE ORGANOS DIGESTIVOS (Desc. Diag.:TUMOR DE COLON + INFECCIÓN URINARIA)</t>
  </si>
  <si>
    <t>S99 OTROS TRAUMATISMOS Y LOS NO ESPECIFICADOS DEL PIE Y DEL TOBILLO (Desc. Diag.:TRAUMA DE TOBILLLO)</t>
  </si>
  <si>
    <t>V299 MOTOCICLISTA [CUALQUIERA] LESIONADO EN ACCIDENTE DE TRANSITO NO ESPECIFICADO (Desc. Diag.:limpieza quirÃºrgica de rodilla derecha )</t>
  </si>
  <si>
    <t>S99 OTROS TRAUMATISMOS Y LOS NO ESPECIFICADOS DEL PIE Y DEL TOBILLO (Desc. Diag.:trauma de tobillo izquierdo )</t>
  </si>
  <si>
    <t>S934 ESGUINCES Y TORCEDURAS DEL TOBILLO (Desc. Diag.:fascitis plantar.)</t>
  </si>
  <si>
    <t>S99 OTROS TRAUMATISMOS Y LOS NO ESPECIFICADOS DEL PIE Y DEL TOBILLO (Desc. Diag.:TRAUMATISMO PIE  DERECHO)</t>
  </si>
  <si>
    <t>S934 ESGUINCES Y TORCEDURAS DEL TOBILLO (Desc. Diag.:LESION SINDESMAL TIBIOPERONE DISTAL IZQUIERDA ESGUINCE LATERAL DE TOBILLO ITERATIVO IZQUIERDO GRADO II)</t>
  </si>
  <si>
    <t>S99 OTROS TRAUMATISMOS Y LOS NO ESPECIFICADOS DEL PIE Y DEL TOBILLO (Desc. Diag.:TRAUMATISMO PIE IZQUIERDO /HEMATOMA EN PIE IZQUIERDO )</t>
  </si>
  <si>
    <t>W54 MORDEDURA O ATAQUE DE PERRO (Desc. Diag.:MORDEDURA DE CAN EN MANO IZQUIERDA)</t>
  </si>
  <si>
    <t>S997 TRAUMATISMOS MULTIPLES DEL PIE Y DEL TOBILLO (Desc. Diag.:)</t>
  </si>
  <si>
    <t>W549 MORDEDURA O ATAQUE DE PERRO, EN LUGAR NO ESPECIFICADO (Desc. Diag.:PACIENTE CON DOLOR INTENSO EN PIE DERECHO)</t>
  </si>
  <si>
    <t>S93 LUXACION, ESGUINCE Y TORCEDURA DE ARTICULACIONES Y LIGAMENTOS DEL TOBILLO Y DEL PIE (Desc. Diag.:ESGUNICE TOBILLO IZQUIERDO)</t>
  </si>
  <si>
    <t>S934 ESGUINCES Y TORCEDURAS DEL TOBILLO (Desc. Diag.:trombosis venosa)</t>
  </si>
  <si>
    <t>S998 OTROS TRAUMATISMOS DEL PIE Y DEL TOBILLO, ESPECIFICADOS (Desc. Diag.:1.- traumatismo de pierna y tobillo izquierdo )</t>
  </si>
  <si>
    <t>Y422 EFECTOS ADVERSOS DE DROGAS ANTITIROIDEAS (Desc. Diag.:NEUTROPENIA FEBRIL
TIROTOXICOSIS EN TRATAMIENTO
HIPERTIROIDISMO POR GRAVES)</t>
  </si>
  <si>
    <t>S934 ESGUINCES Y TORCEDURAS DEL TOBILLO (Desc. Diag.:
S934 - ESGUINCES Y TORCEDURAS DEL TOBILLO
)</t>
  </si>
  <si>
    <t>S999 TRAUMATISMO DEL PIE Y DEL TOBILLO, NO ESPECIFICADO (Desc. Diag.:esguince de tobillo)</t>
  </si>
  <si>
    <t>Z34 SUPERVISION DE EMBARAZO NORMAL (Desc. Diag.:AMENAZA DE ABORTO )</t>
  </si>
  <si>
    <t>S999 TRAUMATISMO DEL PIE Y DEL TOBILLO, NO ESPECIFICADO (Desc. Diag.:FISURA 5TO METATARSO PIE DERECHO )</t>
  </si>
  <si>
    <t>Z34 SUPERVISION DE EMBARAZO NORMAL (Desc. Diag.:PRIMIGESTA
EMBARAZO DE 31 SEMANAS POR FUM
DOLOR PELVICO)</t>
  </si>
  <si>
    <t>S999 TRAUMATISMO DEL PIE Y DEL TOBILLO, NO ESPECIFICADO (Desc. Diag.:Policontusa
ContusiÃ³n pierna derecha
Accidente de trabajo
Accidente de transito)</t>
  </si>
  <si>
    <t>Z35 SUPERVISION DE EMBARAZO DE ALTO RIESGO (Desc. Diag.:AMENAZADE PARTO PRETERMINO
SEGUNDIGESTA 
EMBARAZO DE 31.1 SEMANAS POR FUM
)</t>
  </si>
  <si>
    <t>S999 TRAUMATISMO DEL PIE Y DEL TOBILLO, NO ESPECIFICADO (Desc. Diag.:TRAUMA CONTUSO PIE IZQUIERDO )</t>
  </si>
  <si>
    <t>Z35 SUPERVISION DE EMBARAZO DE ALTO RIESGO (Desc. Diag.:GESTACION DE 23 SEMANAS CON DOLOR DE HIPOGASTRIO  CON  AMENAZA DE PARTO PREMATURO)</t>
  </si>
  <si>
    <t>T001 TRAUMATISMOS SUPERFICIALES QUE AFECTAN EL TORAX CON EL ABDOMEN, LA REGION LUMBOSACRA Y LA PELVIS (Desc. Diag.:)</t>
  </si>
  <si>
    <t>Z48 OTROS CUIDADOS POSTERIORES A LA CIRUGIA (Desc. Diag.:Control Post AMEU.)</t>
  </si>
  <si>
    <t>T006 TRAUMATISMOS SUPERFICIALES QUE AFECTAN MULTIPLES REGIONES DEL (DE LOS) MIEMBRO(S) SUPERIOR(ES) CON MIEMBRO(S) INFERIOR(ES) (Desc. Diag.:)</t>
  </si>
  <si>
    <t>Z48 OTROS CUIDADOS POSTERIORES A LA CIRUGIA (Desc. Diag.:Post Histerectomia Abdominal Total )</t>
  </si>
  <si>
    <t>Z489 CUIDADO POSTERIOR A LA CIRUGIA, NO ESPECIFICADO (Desc. Diag.:EXERESIS DE QUISTE EPIDERMICO )</t>
  </si>
  <si>
    <t>T010 HERIDAS QUE AFECTAN LA CABEZA CON EL CUELLO (Desc. Diag.:)</t>
  </si>
  <si>
    <t>S967 TRAUMATISMO DE MULTIPLES TENDONES Y MUSCULOS A NIVEL DEL PIE Y DEL TOBILLO (Desc. Diag.:)</t>
  </si>
  <si>
    <t>T013 HERIDAS QUE AFECTAN MULTIPLES REGIONES DEL (DE LOS) MIEMBRO(S) INFERIOR(ES) (Desc. Diag.:1.- heridas mÃºltiples infectado en regiÃ³n de rodilla y pie izquierdo. )</t>
  </si>
  <si>
    <t>Z719 CONSULTA, NO ESPECIFICADA (Desc. Diag.:SIN OVITIS RODILLA IZQUIERDA. )</t>
  </si>
  <si>
    <t>T019 HERIDAS MULTIPLES, NO ESPECIFICADAS (Desc. Diag.:múltiples heridas en el rostro y brazos )</t>
  </si>
  <si>
    <t>Z98 OTROS ESTADOS POSTQUIRURGICOS (Desc. Diag.:colecistitis aguda litiasica - PO.)</t>
  </si>
  <si>
    <t>T029 FRACTURAS MULTIPLES, NO ESPECIFICADAS (Desc. Diag.:fractura del  5to dedo del pie  izq.)</t>
  </si>
  <si>
    <t>S934 ESGUINCES Y TORCEDURAS DEL TOBILLO (Desc. Diag.:ESGUINCE TOBILLO)</t>
  </si>
  <si>
    <t>T031 LUXACIONES, TORCEDURAS Y ESGUINCES QUE AFECTAN EL TORAX CON LA REGION LUMBOSACRA Y LA PELVIS (Desc. Diag.:)</t>
  </si>
  <si>
    <t>V892 PERSONA LESIONADA EN ACCIDENTE DE TRANSITO, DE VEHICULO DE MOTOR NO ESPECIFICADO (Desc. Diag.:ACCIDENTE LABORAL
RIESGO EXTRAORDINARIO
TRAUMA ENCEFALO CRANEAL LEVE)</t>
  </si>
  <si>
    <t>T033 LUXACIONES, TORCEDURAS Y ESGUINCES QUE AFECTAN MULTIPLES REGIONES DEL (DE LOS) MIEMBROS(S) INFERIOR(ES) (Desc. Diag.:INGUINAL DERECHA
PIDE BAJA MEDICA PORQUE NO PUEDE ESTAR DE PARADO VIENE MANEJANDO MOTO)</t>
  </si>
  <si>
    <t>W010 CAIDA EN EL MISMO NIVEL POR DESLIZAMIENTO, TROPEZON Y TRASPIE, EN VIVIENDA (Desc. Diag.:Trauma de Muñeca Izquierda)</t>
  </si>
  <si>
    <t>T041 TRAUMATISMOS POR APLASTAMIENTO QUE AFECTAN EL TORAX CON EL ABDOMEN, LA REGION LUMBOSACRA Y LA PELVIS (Desc. Diag.:)</t>
  </si>
  <si>
    <t>W016 CAIDA EN EL MISMO NIVEL POR DESLIZAMIENTO, TROPEZON Y TRASPIE, EN AREA INDUSTRIAL Y DE LA CONSTRUCCION (Desc. Diag.:)</t>
  </si>
  <si>
    <t>T049 TRAUMATISMOS POR APLASTAMIENTO MULTIPLE, NO ESPECIFICADOS (Desc. Diag.:)</t>
  </si>
  <si>
    <t>W106 CAIDA EN O DESDE ESCALERA Y ESCALONES, EN AREA INDUSTRIAL Y DE LA CONSTRUCCION (Desc. Diag.:)</t>
  </si>
  <si>
    <t>W199 CAIDA NO ESPECIFICADA, EN LUGAR NO ESPECIFICADO (Desc. Diag.:CAIDA DE UNA ALCANTARILLA- ACCIDENTE LABORAL)</t>
  </si>
  <si>
    <t>W500 APORREO, GOLPE, MORDEDURA, PATADA, RASGUÑO O TORCEDURA INFLIGIDOS POR OTRA PERSONA: VIVIENDA (Desc. Diag.:violencia domestica)</t>
  </si>
  <si>
    <t>T07 TRAUMATISMOS MULTIPLES, NO ESPECIFICADOS (Desc. Diag.:Politraumatizado
Fractura de tibia izquierda
Fractura de tobillo derecho
Fractura de columna lumbar)</t>
  </si>
  <si>
    <t>W540 MORDEDURA O ATAQUE DE PERRO, EN VIVIENDA (Desc. Diag.:HERIDA EN MUSLO IZQ POR MORDEDURA DE PERRO)</t>
  </si>
  <si>
    <t>T07 TRAUMATISMOS MULTIPLES, NO ESPECIFICADOS (Desc. Diag.:trauma de coxis)</t>
  </si>
  <si>
    <t>W544 MORDEDURA O ATAQUE DE PERRO, EN CALLES Y CARRETERAS (Desc. Diag.:heridas escoriativas y punzante en antebrazo derecho )</t>
  </si>
  <si>
    <t>T08 FRACTURA DE LA COLUMNA VERTEBRAL, NIVEL NO ESPECIFICADO (Desc. Diag.:fractura vertebral L2 con leve compromiso de canal espinal )</t>
  </si>
  <si>
    <t>W550 MORDEDURA O ATAQUE DE OTROS MAMIFEROS, EN VIVIENDA (Desc. Diag.:MORDEDURA DE GATO DE LA CASA -  )</t>
  </si>
  <si>
    <t>T09 OTROS TRAUMATISMOS DE LA COLUMNA VERTEBRAL Y DEL TRONCO, NIVEL NO ESPECIFICADO (Desc. Diag.:)</t>
  </si>
  <si>
    <t>W574 MORDEDURA O PICADURA DE INSECTOS Y OTROS ARTROPODOS NO VENENOSOS, EN CALLES Y CARRETERAS (Desc. Diag.:PICADURA DE ABEJAS)</t>
  </si>
  <si>
    <t>T09 OTROS TRAUMATISMOS DE LA COLUMNA VERTEBRAL Y DEL TRONCO, NIVEL NO ESPECIFICADO (Desc. Diag.:Contusión de Tórax)</t>
  </si>
  <si>
    <t>X220 CONTACTO TRAUMATICO CON ESCORPION, EN VIVIENDA (Desc. Diag.:Picadura por alacrán con síntomas leves (Grado I))</t>
  </si>
  <si>
    <t>T09 OTROS TRAUMATISMOS DE LA COLUMNA VERTEBRAL Y DEL TRONCO, NIVEL NO ESPECIFICADO (Desc. Diag.:contusion lumbar)</t>
  </si>
  <si>
    <t>Y044 AGRESION CON FUERZA CORPORAL, EN CALLES Y CARRETERAS (Desc. Diag.:HEMORRAGIA SUBCONJUNTIVAL)</t>
  </si>
  <si>
    <t>T09 OTROS TRAUMATISMOS DE LA COLUMNA VERTEBRAL Y DEL TRONCO, NIVEL NO ESPECIFICADO (Desc. Diag.:policontusa)</t>
  </si>
  <si>
    <t>S935 ESGUINCES Y TORCEDURAS DE DEDO(S) DEL PIE (Desc. Diag.:esguince de pie derecho)</t>
  </si>
  <si>
    <t>T09 OTROS TRAUMATISMOS DE LA COLUMNA VERTEBRAL Y DEL TRONCO, NIVEL NO ESPECIFICADO (Desc. Diag.:Traumatismo vertebral)</t>
  </si>
  <si>
    <t>Z014 EXAMEN GINECOLOGICO (GENERAL) (DE RUTINA) (Desc. Diag.:infeccion urinaria clinica???
menopausia)</t>
  </si>
  <si>
    <t>S934 ESGUINCES Y TORCEDURAS DEL TOBILLO (Desc. Diag.:.)</t>
  </si>
  <si>
    <t>S935 ESGUINCES Y TORCEDURAS DE DEDO(S) DEL PIE (Desc. Diag.:ESGUINCE)</t>
  </si>
  <si>
    <t>T111 HERIDA DE MIEMBRO SUPERIOR, NIVEL NO ESPECIFICADO (Desc. Diag.:)</t>
  </si>
  <si>
    <t>S93 LUXACION, ESGUINCE Y TORCEDURA DE ARTICULACIONES Y LIGAMENTOS DEL TOBILLO Y DEL PIE (Desc. Diag.:ESGUNCE DE TOBILLO IZQUIERDO.)</t>
  </si>
  <si>
    <t>T111 HERIDA DE MIEMBRO SUPERIOR, NIVEL NO ESPECIFICADO (Desc. Diag.:diabetes descompensada)</t>
  </si>
  <si>
    <t>Z34 SUPERVISION DE EMBARAZO NORMAL (Desc. Diag.:EMBARAZO DE 27 SEMANAS 
INCOMPETENCIA ITSMICO CERVICAL)</t>
  </si>
  <si>
    <t>S934 ESGUINCES Y TORCEDURAS DEL TOBILLO (Desc. Diag.:1- Esguince tobillo derecho grado II 2- Desgarro parcial ligamento peroneo astragalino anterior,baja medica por traumatologia, RIESGO LABORAL: ENFERMEDAD COMUN)</t>
  </si>
  <si>
    <t>Z34 SUPERVISION DE EMBARAZO NORMAL (Desc. Diag.:multigesta
embarazo de 24,5 semanas x fum 
cesarea previa 
infeccion urinaria )</t>
  </si>
  <si>
    <t>T130 TRAUMATISMO SUPERFICIAL DE MIEMBRO INFERIOR, NIVEL NO ESPECIFICADO (Desc. Diag.:EDEM AINFLACION EN REGION TERCIO MEDIO DE DE FEMIR IZQUIERDO)</t>
  </si>
  <si>
    <t>Z34 SUPERVISION DE EMBARAZO NORMAL (Desc. Diag.:segundigesta
gest. 7.6 sem
amenaza de aborto ?)</t>
  </si>
  <si>
    <t>Z349 SUPERVISION DE EMBARAZO NORMAL NO ESPECIFICADO (Desc. Diag.:TRAUMA Y EMBARAZO)</t>
  </si>
  <si>
    <t>T131 HERIDA DE MIEMBRO INFERIOR, NIVEL NO ESPECIFICADO (Desc. Diag.:HERIDA  ERITEMATOSO CON  SIGNO INFLAMACION  EN REGION TIBIAL ANTERIOR DE MAS O MENOS 10 CM )</t>
  </si>
  <si>
    <t>Z35 SUPERVISION DE EMBARAZO DE ALTO RIESGO (Desc. Diag.:EMBARAZO DE 20.5 SEMANAS POR FUM 
CESÁREA PREVIA )</t>
  </si>
  <si>
    <t>T131 HERIDA DE MIEMBRO INFERIOR, NIVEL NO ESPECIFICADO (Desc. Diag.:HERIDA DEL PIE IZQUIERDO. 
DIABETES MELLITUS )</t>
  </si>
  <si>
    <t>Z35 SUPERVISION DE EMBARAZO DE ALTO RIESGO (Desc. Diag.:EMBARAZO GEMELAR DE 18 SEMANAS POR FUM 
PRIMIGESTA 
ARO )</t>
  </si>
  <si>
    <t>T131 HERIDA DE MIEMBRO INFERIOR, NIVEL NO ESPECIFICADO (Desc. Diag.:HERIDA DEL PIE)</t>
  </si>
  <si>
    <t>Z35 SUPERVISION DE EMBARAZO DE ALTO RIESGO (Desc. Diag.:MULTIGESTA
EMBARAZO DE 28.3 SEMANAS POR FUM
INCOMPETENCIA ITSMICO CERVICAL
AMENAZA DE PARTO PREMATURO EN TRATAMIENTO )</t>
  </si>
  <si>
    <t>S934 ESGUINCES Y TORCEDURAS DEL TOBILLO (Desc. Diag.:1)</t>
  </si>
  <si>
    <t>Z358 SUPERVISION DE OTROS EMBARAZOS DE ALTO RIESGO (Desc. Diag.:SUPERVISION DE EMBARAZO DE ALTO RIESGO )</t>
  </si>
  <si>
    <t>T135 TRAUMATISMO DE TENDONES Y MUSCULOS NO ESPECIFICADOS DE MIEMBRO INFERIOR, NIVEL NO ESPECIFICADO (Desc. Diag.:)</t>
  </si>
  <si>
    <t>Z48 OTROS CUIDADOS POSTERIORES A LA CIRUGIA (Desc. Diag.:CONTUSION ABDOMINAL EN RESOLUCIÓN)</t>
  </si>
  <si>
    <t>T138 OTROS TRAUMATISMOS ESPECIFICADOS DE MIEMBRO INFERIOR, NIVEL NO ESPECIFICADO (Desc. Diag.:TRAUMATISMO MIEMBRO INFERIOR IZQUIERDO (RODILLA IZQUIERDA))</t>
  </si>
  <si>
    <t>Z48 OTROS CUIDADOS POSTERIORES A LA CIRUGIA (Desc. Diag.:PO DE LAPAROTOMIA EXPLORATORIA)</t>
  </si>
  <si>
    <t>T14 TRAUMATISMO DE REGIONES NO ESPECIFICADAS DEL CUERPO (Desc. Diag.:1-  HERIDA CONTUSO CORTANTE REGIÓN PERIANAL, RIESGO LABORAL: ACCIDENTE DE TRABAJO. )</t>
  </si>
  <si>
    <t>Z48 OTROS CUIDADOS POSTERIORES A LA CIRUGIA (Desc. Diag.:POST OPERADA DE LAPAROTOMIA EXPLORATORIA )</t>
  </si>
  <si>
    <t>T141 HERIDA DE REGION NO ESPECIFICADA DEL CUERPO (Desc. Diag.:)</t>
  </si>
  <si>
    <t>S949 TRAUMATISMO DE NERVIO NO ESPECIFICADO A NIVEL DEL PIE Y DEL TOBILLO (Desc. Diag.:CONTUSION DE PIE IZQUIERDO)</t>
  </si>
  <si>
    <t>T141 HERIDA DE REGION NO ESPECIFICADA DEL CUERPO (Desc. Diag.:HERIDA CORTOPUNZANTE DEL MUSLO DERECHO)</t>
  </si>
  <si>
    <t>Z489 CUIDADO POSTERIOR A LA CIRUGIA, NO ESPECIFICADO (Desc. Diag.:POSQUIRURGICO DE APENDICECTOMIA CONVENCIONAL.)</t>
  </si>
  <si>
    <t>T141 HERIDA DE REGION NO ESPECIFICADA DEL CUERPO (Desc. Diag.:HERIDA TRAUMATICA DE CRANEO FRONTOPARIETAL )</t>
  </si>
  <si>
    <t>Z51 OTRA ATENCION MEDICA (Desc. Diag.:)</t>
  </si>
  <si>
    <t>T141 HERIDA DE REGION NO ESPECIFICADA DEL CUERPO (Desc. Diag.:MORDEDURA DE CAN)</t>
  </si>
  <si>
    <t>S931 LUXACION DE DEDO(S) DEL PIE (Desc. Diag.:luxacion sewgundo dedo pie derecho)</t>
  </si>
  <si>
    <t>T148 OTROS TRAUMATISMOS DE REGION NO ESPECIFICADA DEL CUERPO (Desc. Diag.:)</t>
  </si>
  <si>
    <t>Z719 CONSULTA, NO ESPECIFICADA (Desc. Diag.:FASCITIS PLANTAR DERECHA)</t>
  </si>
  <si>
    <t>T15 CUERPO EXTRAÃO EN PARTE EXTERNA DEL OJO (Desc. Diag.: CUERPO EXTRAÃO EN PARTE EXTERNA DEL OJO)</t>
  </si>
  <si>
    <t>Z719 CONSULTA, NO ESPECIFICADA (Desc. Diag.:TENDINOSIS CALCIFICADA SUBESCAPULAR, 
RUPTURA INTRA SUSTANCIA Y ARTICULAR DEL SUPRAESPINOSO
 SINOVITIS A - CL DER. )</t>
  </si>
  <si>
    <t>T15 CUERPO EXTRAÃO EN PARTE EXTERNA DEL OJO (Desc. Diag.:)</t>
  </si>
  <si>
    <t>T15 CUERPO EXTRAÃO EN PARTE EXTERNA DEL OJO (Desc. Diag.:cuerpo extraÃ±o ojo derecho  se establece baja medica  a objeto  de valoraciÃ³n por especialidad)</t>
  </si>
  <si>
    <t>Z98 OTROS ESTADOS POSTQUIRURGICOS (Desc. Diag.:POSTOPERADA HISTERECTOMIA ABDOMINAL )</t>
  </si>
  <si>
    <t>T15 CUERPO EXTRAÃO EN PARTE EXTERNA DEL OJO (Desc. Diag.:CUERPO EXTRAÃO EN OJO DERECHO)</t>
  </si>
  <si>
    <t>Z988 OTROS ESTADOS POSTQUIRURGICOS ESPECIFICADOS (Desc. Diag.:VARICOCELE)</t>
  </si>
  <si>
    <t>S934 ESGUINCES Y TORCEDURAS DEL TOBILLO (Desc. Diag.:1.- traumatismo de partes blandas con herida superficiales de pierna izquierda
2.- Esguince de tobillo izquierdo )</t>
  </si>
  <si>
    <t>S934 ESGUINCES Y TORCEDURAS DEL TOBILLO (Desc. Diag.:Esguince tonillo izquierdo grado II)</t>
  </si>
  <si>
    <t>T15 CUERPO EXTRAÑO EN PARTE EXTERNA DEL OJO (Desc. Diag.:.)</t>
  </si>
  <si>
    <t>V494 CONDUCTOR DE AUTOMOVIL LESIONADO POR COLISION CON OTROS VEHICULOS DE MOTOR, Y CON LOS NO ESPECIFICADOS, EN ACCIDENTE DE TRANSITO (Desc. Diag.:POLICONTUSION )</t>
  </si>
  <si>
    <t>T15 CUERPO EXTRAÑO EN PARTE EXTERNA DEL OJO (Desc. Diag.:1- CUERPO EXTRAÑO EN OJO DERECHO, RIESGO LABORAL: ACCIDENTE DE TRABAJO)</t>
  </si>
  <si>
    <t>S934 ESGUINCES Y TORCEDURAS DEL TOBILLO (Desc. Diag.:ESGUINCES Y TORCEDURAS DEL TOBILLO)</t>
  </si>
  <si>
    <t>T15 CUERPO EXTRAÑO EN PARTE EXTERNA DEL OJO (Desc. Diag.:conjuntivitis química
Quemadura quimica de ojo con sustancia corrosiva)</t>
  </si>
  <si>
    <t>W010 CAIDA EN EL MISMO NIVEL POR DESLIZAMIENTO, TROPEZON Y TRASPIE, EN VIVIENDA (Desc. Diag.:LUMBALGIA EN ESTUDIO)</t>
  </si>
  <si>
    <t>T15 CUERPO EXTRAÑO EN PARTE EXTERNA DEL OJO (Desc. Diag.:CUERPO EXTRAÑO EN EL OJO DERECHO)</t>
  </si>
  <si>
    <t>W012 CAIDA EN EL MISMO NIVEL POR DESLIZAMIENTO, TROPEZON Y TRASPIE, EN ESCUELAS, OTRAS INSTITUCIONES Y AREAS ADMINISTRATIVAS PUBLICAS (Desc. Diag.:TRAUMA DE RODILLA DERECHA)</t>
  </si>
  <si>
    <t>T15 CUERPO EXTRAÑO EN PARTE EXTERNA DEL OJO (Desc. Diag.:CUERPO EXTRAÑO EN EL OJO IZQUIERDO)</t>
  </si>
  <si>
    <t>W015 CAIDA EN EL MISMO NIVEL POR DESLIZAMIENTO, TROPEZON Y TRASPIE, EN COMERCIO Y AREA DE SERVICIOS (Desc. Diag.:ESGUINCE DE TOBILLO IZQUIERDO)</t>
  </si>
  <si>
    <t>T15 CUERPO EXTRAÑO EN PARTE EXTERNA DEL OJO (Desc. Diag.:CUERPO EXTRAÑO EN OJO DERECHO )</t>
  </si>
  <si>
    <t>W072 CAIDA QUE IMPLICA SILLA, EN ESCUELAS, OTRAS INSTITUCIONES Y AREAS ADMINISTRATIVAS PUBLICAS (Desc. Diag.:)</t>
  </si>
  <si>
    <t>S934 ESGUINCES Y TORCEDURAS DEL TOBILLO (Desc. Diag.:CERVICALGIA POR CONTRACTURA MUSCULAR
 DISLIPIDEMIA)</t>
  </si>
  <si>
    <t>W100 CAIDA EN O DESDE ESCALERA Y ESCALONES, EN VIVIENDA (Desc. Diag.:traumatismo de torax - brazo derecho)</t>
  </si>
  <si>
    <t>T15 CUERPO EXTRAÑO EN PARTE EXTERNA DEL OJO (Desc. Diag.:Cuerpo Extraño en Ojo Derecho???)</t>
  </si>
  <si>
    <t>W14 CAIDA DESDE UN ARBOL (Desc. Diag.:contusion de cadera )</t>
  </si>
  <si>
    <t>T15 CUERPO EXTRAÑO EN PARTE EXTERNA DEL OJO (Desc. Diag.:cuerpo extraño en ojo izquierdo )</t>
  </si>
  <si>
    <t>W180 OTRAS CAIDAS EN EL MISMO NIVEL, EN VIVIENDA (Desc. Diag.:politraumatismo rodilla y muñeca )</t>
  </si>
  <si>
    <t>S934 ESGUINCES Y TORCEDURAS DEL TOBILLO (Desc. Diag.:CONTUSIÓN PIERNA IZQUIERDA)</t>
  </si>
  <si>
    <t>W22 GOLPE CONTRA O GOLPEADO POR OTROS OBJETOS (Desc. Diag.:)</t>
  </si>
  <si>
    <t>T15 CUERPO EXTRAÑO EN PARTE EXTERNA DEL OJO (Desc. Diag.:CUERPO EXTRAÑO EN OJO)</t>
  </si>
  <si>
    <t>W44 CUERPO EXTRAÑO QUE PENETRA POR EL OJO U ORIFICIO NATURAL (Desc. Diag.:CUERPO EXTRAÑO EN OJO)</t>
  </si>
  <si>
    <t>T15 CUERPO EXTRAÑO EN PARTE EXTERNA DEL OJO (Desc. Diag.:CUERPO EXTRAÑO OJO IZQUIERDO
CONJUNTIVITIS)</t>
  </si>
  <si>
    <t>W54 MORDEDURA O ATAQUE DE PERRO (Desc. Diag.:HERIDA DE PIERNA IZQUIERDA)</t>
  </si>
  <si>
    <t>T15 CUERPO EXTRAÑO EN PARTE EXTERNA DEL OJO (Desc. Diag.:derecho.)</t>
  </si>
  <si>
    <t>W54 MORDEDURA O ATAQUE DE PERRO (Desc. Diag.:MORDEDURA E PERRO)</t>
  </si>
  <si>
    <t>T15 CUERPO EXTRAÑO EN PARTE EXTERNA DEL OJO (Desc. Diag.:LIQUIDO DE LIMPIEZA, LE ENTRÒ AL OJO DERECHO)</t>
  </si>
  <si>
    <t>S934 ESGUINCES Y TORCEDURAS DEL TOBILLO (Desc. Diag.:S934 - ESGUINCES Y TORCEDURAS DEL TOBILLO,   IZQUIERDO)</t>
  </si>
  <si>
    <t>T15 CUERPO EXTRAÑO EN PARTE EXTERNA DEL OJO (Desc. Diag.:Ojo derecho. ENFERMEDAD COMUN)</t>
  </si>
  <si>
    <t>S934 ESGUINCES Y TORCEDURAS DEL TOBILLO (Desc. Diag.:TENDINITIS PERONEAL DERECHA / ANTECEDENTES DE ESGUINCE DEL TOBILLO DERECHO)</t>
  </si>
  <si>
    <t>T15 CUERPO EXTRAÑO EN PARTE EXTERNA DEL OJO (Desc. Diag.:VIENE SALIENDO DEL TRABAJO.)</t>
  </si>
  <si>
    <t>W548 MORDEDURA O ATAQUE DE PERRO, EN OTRO LUGAR ESPECIFICADO (Desc. Diag.:)</t>
  </si>
  <si>
    <t>T150 CUERPO EXTRAÃO EN LA CORNEA (Desc. Diag.:)</t>
  </si>
  <si>
    <t>S934 ESGUINCES Y TORCEDURAS DEL TOBILLO (Desc. Diag.:contusion rodilla izquierda y tobillo izquierdo)</t>
  </si>
  <si>
    <t>W558 MORDEDURA O ATAQUE DE OTROS MAMIFEROS, EN OTRO LUGAR ESPECIFICADO (Desc. Diag.:MORDEDURA DE GATO DESCONOCIDO)</t>
  </si>
  <si>
    <t>T150 CUERPO EXTRAÑO EN LA CORNEA (Desc. Diag.:CONGESTION CONJUNTIVAL, DOLOR OCULAR, )</t>
  </si>
  <si>
    <t>W570 MORDEDURA O PICADURA DE INSECTOS Y OTROS ARTROPODOS NO VENENOSOS, EN VIVIENDA (Desc. Diag.:Picadura o Mordedura E/E)</t>
  </si>
  <si>
    <t>T150 CUERPO EXTRAÑO EN LA CORNEA (Desc. Diag.:CUERPO EXTRAÑO  OJO DERECHO)</t>
  </si>
  <si>
    <t>W578 MORDEDURA O PICADURA DE INSECTOS Y OTROS ARTROPODOS NO VENENOSOS, EN OTRO LUGAR ESPECIFICADO (Desc. Diag.:Picadura de Insecto)</t>
  </si>
  <si>
    <t>T150 CUERPO EXTRAÑO EN LA CORNEA (Desc. Diag.:CUERPO EXTRAÑO CORNEA  EN OD)</t>
  </si>
  <si>
    <t>X215 CONTACTO TRAUMATICO CON ARAÑAS VENENOSAS: COMERCIO Y AREAS DE SERVICIO (Desc. Diag.:Picadura de Araña)</t>
  </si>
  <si>
    <t>T150 CUERPO EXTRAÑO EN LA CORNEA (Desc. Diag.:CUERPO EXTRAÑO EN CORNEA  DE OJO DERECHO)</t>
  </si>
  <si>
    <t>X33 VICTIMA DE RAYO (Desc. Diag.:VICTIMA DE RAYO SIN DAÑO ORGÁNICO.)</t>
  </si>
  <si>
    <t>T150 CUERPO EXTRAÑO EN LA CORNEA (Desc. Diag.:CUERPO EXTRAÑO EN CORNEA DE OJO DERCHO)</t>
  </si>
  <si>
    <t>Y041 AGRESION CON FUERZA CORPORAL, EN INSTITUCION RESIDENCIAL (Desc. Diag.:POLICONTUSIÓN 
AGRESION EN LUGAR DE TRABAJO)</t>
  </si>
  <si>
    <t>T150 CUERPO EXTRAÑO EN LA CORNEA (Desc. Diag.:CUERPO EXTRAÑO EN CORNEA DE OJO DERECHO)</t>
  </si>
  <si>
    <t>Y08 AGRESION POR OTROS MEDIOS ESPECIFICADOS (Desc. Diag.:HERIDA CORTANTE CERVICAL
AGRESION FISICA CON BOTELLA APARENTEMENTE CON SOLUCION DE CONTINUIDAD EN REGION SUBMANDIBULAR DERECHA)</t>
  </si>
  <si>
    <t>S934 ESGUINCES Y TORCEDURAS DEL TOBILLO (Desc. Diag.:DC ARTRITIS GOTOSA. )</t>
  </si>
  <si>
    <t>Y590 EFECTOS ADVERSOS DE VACUNAS VIRALES (Desc. Diag.:)</t>
  </si>
  <si>
    <t>T150 CUERPO EXTRAÑO EN LA CORNEA (Desc. Diag.:CUERPO EXTRAÑO EN LA CORNEA DE OJO IZQUIERDO)</t>
  </si>
  <si>
    <t>T150 CUERPO EXTRAÑO EN LA CORNEA (Desc. Diag.:CUERPO EXTRAÑO EN LA CORNEA DE OJO IZQUIERDO-----------------------EXTRACCION DEL C/E----------------ANTIBIOTICO Y FOTORRETIN COLIRIO ------------------ANTIBIOTICO UNGUENTO-----------------OCLUSION 24 HORAS-------------LUEGO SEGUIR CON TTO---TRAZIDEX COLIRIO CADA 2 HORAS X 7 DIAS)</t>
  </si>
  <si>
    <t>Z010 EXAMEN DE OJOS Y DE LA VISION (Desc. Diag.:OJO SECO)</t>
  </si>
  <si>
    <t>T150 CUERPO EXTRAÑO EN LA CORNEA (Desc. Diag.:CUERPO EXTRAÑO FÉRRICO CORNEAL )</t>
  </si>
  <si>
    <t>T150 CUERPO EXTRAÑO EN LA CORNEA (Desc. Diag.:CUERPO EXTRAÑO FÉRRICO EN AMBOS OJOS. 1 EN OD Y 2 EN OI. )</t>
  </si>
  <si>
    <t>S935 ESGUINCES Y TORCEDURAS DE DEDO(S) DEL PIE (Desc. Diag.:ESGUINCE GRADO 2 DE TOBILLO Y DORSO DE PIE IZQUIERDO)</t>
  </si>
  <si>
    <t>T150 CUERPO EXTRAÑO EN LA CORNEA (Desc. Diag.:CUERPO EXTRAÑO FÉRRICO EN LA CÓRNEA DEL OD. EL CUAL FUE EXTRAIDO. )</t>
  </si>
  <si>
    <t>Z101 CONTROL GENERAL DE SALUD DE RUTINA DE RESIDENTES DE INSTITUCIONES (Desc. Diag.:control)</t>
  </si>
  <si>
    <t>T150 CUERPO EXTRAÑO EN LA CORNEA (Desc. Diag.:CUERPO EXTRAÑO FÉRRICO OI )</t>
  </si>
  <si>
    <t>S935 ESGUINCES Y TORCEDURAS DE DEDO(S) DEL PIE (Desc. Diag.:ESGUINSE DE TOBILLO)</t>
  </si>
  <si>
    <t>T150 CUERPO EXTRAÑO EN LA CORNEA (Desc. Diag.:CUERPO EXTRÑO FÉRRICO CORNEAL OD. )</t>
  </si>
  <si>
    <t>Z321 EMBARAZO CONFIRMADO (Desc. Diag.:GESTACION DE 5.6 SEMANAS POR FUM )</t>
  </si>
  <si>
    <t>T150 CUERPO EXTRAÑO EN LA CORNEA (Desc. Diag.:ERORION CORNEAL POR CUERPO EXTRALO CORNEAL DE OJO IZQUIERDO)</t>
  </si>
  <si>
    <t>Z34 SUPERVISION DE EMBARAZO NORMAL (Desc. Diag.:EMB DE 30 SEM POR FUM - LUMBALGIA)</t>
  </si>
  <si>
    <t>T150 CUERPO EXTRAÑO EN LA CORNEA (Desc. Diag.:EROSION CORNEAL POR CUERPO EXTRAÑO DE OJO IZQUIERDO-)</t>
  </si>
  <si>
    <t>Z34 SUPERVISION DE EMBARAZO NORMAL (Desc. Diag.:EMBARAZO DE 33.3 SEMANAS POR FUM
TRANSGRESION ALIMENTARIA
ENFERMEDAD DIARREICA AGUDA)</t>
  </si>
  <si>
    <t>T150 CUERPO EXTRAÑO EN LA CORNEA (Desc. Diag.:EROSION CORNEAL POR CUERPO EXTRAÑO EN OJO IZQUIERDO)</t>
  </si>
  <si>
    <t>Z34 SUPERVISION DE EMBARAZO NORMAL (Desc. Diag.:embrazo de 29 semanas + sindrome viral)</t>
  </si>
  <si>
    <t>T150 CUERPO EXTRAÑO EN LA CORNEA (Desc. Diag.:EROSION CORNEAL POR CUERPO EXTRAÑOÑ EN OJO IZQUIERDO------TTO:OCLUSION 48 HORAS---CON  ANTIBIOTICO  Y FOTORRETIN (COLIRIO)-----------ANTIBIOTICO (UNGUENTO)-----------LUEGO CONTINUAR CON TTO POR 7 DIAS)</t>
  </si>
  <si>
    <t>Z34 SUPERVISION DE EMBARAZO NORMAL (Desc. Diag.:PRIMIGESTA 
GESTACION 8.5 SEM 
INFECCION  RESPIRATORIA AGUDA SIN NEUMONIA
)</t>
  </si>
  <si>
    <t>T150 CUERPO EXTRAÑO EN LA CORNEA (Desc. Diag.:LAGRIMEO DOLOR)</t>
  </si>
  <si>
    <t>Z34 SUPERVISION DE EMBARAZO NORMAL (Desc. Diag.:SEGUNDIGESTA
EMBARAZO DE 16 SEMANAS POR FUM
RESFRIO COMUN
FARINGOAMIGDALITIS)</t>
  </si>
  <si>
    <t>T150 CUERPO EXTRAÑO EN LA CORNEA (Desc. Diag.:od)</t>
  </si>
  <si>
    <t>Z34 SUPERVISION DE EMBARAZO NORMAL (Desc. Diag.:tercigesta 16.1 sem de gestacion, )</t>
  </si>
  <si>
    <t>T150 CUERPO EXTRAÑO EN LA CORNEA (Desc. Diag.:ojo derecho.)</t>
  </si>
  <si>
    <t>Z348 SUPERVISION DE OTROS EMBARAZOS NORMALES (Desc. Diag.:gestacion con amenaza de aborto )</t>
  </si>
  <si>
    <t>T150 CUERPO EXTRAÑO EN LA CORNEA (Desc. Diag.:Queratitis OD)</t>
  </si>
  <si>
    <t>Z35 SUPERVISION DE EMBARAZO DE ALTO RIESGO (Desc. Diag.:34 A G-2 P-1 EMB 26.4 SEM + ARO X HIE PBE CRONICA + OBESIDAD + SE GRIPAL. )</t>
  </si>
  <si>
    <t>Z35 SUPERVISION DE EMBARAZO DE ALTO RIESGO (Desc. Diag.:EMBARAZO 27 SEMANAS
HTA 
OBESIDAD 
AÑOZA)</t>
  </si>
  <si>
    <t>T150 CUERPO EXTRAÑO EN LA CORNEA (Desc. Diag.:Ulcera Corneal residual OD)</t>
  </si>
  <si>
    <t>Z35 SUPERVISION DE EMBARAZO DE ALTO RIESGO (Desc. Diag.:EMBARAZO DE 27.3 SEMANAS POR FUM 
)</t>
  </si>
  <si>
    <t>S934 ESGUINCES Y TORCEDURAS DEL TOBILLO (Desc. Diag.:DIASTASIS TIBIOPERONEO TOBILLO DERECHO)</t>
  </si>
  <si>
    <t>Z35 SUPERVISION DE EMBARAZO DE ALTO RIESGO (Desc. Diag.:EMBARAZO DE ALTO RIESGO EN PRIMIGESTA)</t>
  </si>
  <si>
    <t>T150 CUERPO EXTRAÑO EN LA CORNEA (Desc. Diag.:Ulcera Corneal residual)</t>
  </si>
  <si>
    <t>Z35 SUPERVISION DE EMBARAZO DE ALTO RIESGO (Desc. Diag.:G2 C1
EMBARAZO DE 31,6 POR ECOGRAFIA PRECOZ
FETO UNICO VIVO
ALERGIA)</t>
  </si>
  <si>
    <t>T150 CUERPO EXTRAÑO EN LA CORNEA (Desc. Diag.:ulcera en region de la cornea )</t>
  </si>
  <si>
    <t>Z35 SUPERVISION DE EMBARAZO DE ALTO RIESGO (Desc. Diag.:HEMATOMA SUBCORIÒNICO. SANGRADO GENITAL)</t>
  </si>
  <si>
    <t>T150 CUERPO EXTRAÑO EN LA CORNEA (Desc. Diag.:X)</t>
  </si>
  <si>
    <t>Z35 SUPERVISION DE EMBARAZO DE ALTO RIESGO (Desc. Diag.:RECHAZO DE INTERNACION 
RPBF
DOPPLER ALTERADO 
EMBARAZO GEMELAR BICORIAL BIAMNIOTICO DE 33.2 SEMANAS POR FUM 
SEGUNDIGESTA PRIMIPARA 
ARO )</t>
  </si>
  <si>
    <t>S934 ESGUINCES Y TORCEDURAS DEL TOBILLO (Desc. Diag.:Dolor Persistente)</t>
  </si>
  <si>
    <t>Z352 SUPERVISION DE EMBARAZO CON OTRO RIESGO EN LA HISTORIA OBSTETRICA O REPRODUCTIVA (Desc. Diag.:EMBARAZO 30 SEMANAS. 
ITU )</t>
  </si>
  <si>
    <t>T151 CUERPO EXTRAÑO EN EL SACO CONJUNTIVAL (Desc. Diag.:CUERPO EXTRAÑO EN  CONJUNTIVA)</t>
  </si>
  <si>
    <t>S936 ESGUINCES Y TORCEDURAS DE OTROS SITIOS Y DE LOS NO ESPECIFICADOS DEL PIE (Desc. Diag.:esguince medio pie izuqierdo)</t>
  </si>
  <si>
    <t>T151 CUERPO EXTRAÑO EN EL SACO CONJUNTIVAL (Desc. Diag.:cuerpo extraño)</t>
  </si>
  <si>
    <t>Z48 OTROS CUIDADOS POSTERIORES A LA CIRUGIA (Desc. Diag.:Control post histerectomia vaginal)</t>
  </si>
  <si>
    <t>T151 CUERPO EXTRAÑO EN EL SACO CONJUNTIVAL (Desc. Diag.:OJO DERECHO )</t>
  </si>
  <si>
    <t>Z48 OTROS CUIDADOS POSTERIORES A LA CIRUGIA (Desc. Diag.:OTROS CUIDADOS POSTERIORES A LA CIRUGIA)</t>
  </si>
  <si>
    <t>T159 CUERPO EXTRAÃO EN PARTE EXTERNA DEL OJO, SITIO NO ESPECIFICADO (Desc. Diag.:)</t>
  </si>
  <si>
    <t>Z48 OTROS CUIDADOS POSTERIORES A LA CIRUGIA (Desc. Diag.:PO DE HISTERECTOMIA VAGINAL )</t>
  </si>
  <si>
    <t>S93 LUXACION, ESGUINCE Y TORCEDURA DE ARTICULACIONES Y LIGAMENTOS DEL TOBILLO Y DEL PIE (Desc. Diag.:FRACTURA DE MALEOLO PERONEO DERECHO NO DESPLAZADA
ESGUINCE DE TOBILLO DERECHO)</t>
  </si>
  <si>
    <t>S94 TRAUMATISMO DE NERVIOS A NIVEL DEL PIE Y DEL TOBILLO (Desc. Diag.:)</t>
  </si>
  <si>
    <t>T159 CUERPO EXTRAÑO EN PARTE EXTERNA DEL OJO, SITIO NO ESPECIFICADO (Desc. Diag.:CUERPO EXTRAÑO EN OJO DERECHO)</t>
  </si>
  <si>
    <t>Z48 OTROS CUIDADOS POSTERIORES A LA CIRUGIA (Desc. Diag.:POST OPERADA DE CESAREA
26 DE NOVIEMBRE 6:30
ENTUERTOS
HEMATOMETRA)</t>
  </si>
  <si>
    <t>Z48 OTROS CUIDADOS POSTERIORES A LA CIRUGIA (Desc. Diag.:POST OPERATORIO MEDIATO DE ESCISIÓN PREVIO MARCAJE CON ARPÓN DE NÓDULO SOSPECHOSO BIRADS 4A.)</t>
  </si>
  <si>
    <t>T16 CUERPO EXTRAÑO EN EL OIDO (Desc. Diag.:valoracionpor especilidad )</t>
  </si>
  <si>
    <t>Z480 ATENCION DE LOS APOSITOS Y SUTURAS (Desc. Diag.:DEHISENCIA DE SUTURA)</t>
  </si>
  <si>
    <t>T170 CUERPO EXTRAÑO EN SENO PARANASAL (Desc. Diag.:Remanente radicular en seno maxilar derecho tratado mediante exéresis)</t>
  </si>
  <si>
    <t>Z489 CUIDADO POSTERIOR A LA CIRUGIA, NO ESPECIFICADO (Desc. Diag.:Colecistectomizada)</t>
  </si>
  <si>
    <t>T173 CUERPO EXTRAÑO EN LA LARINGE (Desc. Diag.:LESIÓN MUCOSA EN PLIEGUE FARÍNGEO.)</t>
  </si>
  <si>
    <t>Z489 CUIDADO POSTERIOR A LA CIRUGIA, NO ESPECIFICADO (Desc. Diag.:POSQUIRURGICO  DOLOROSO)</t>
  </si>
  <si>
    <t>T189 CUERPO EXTRAÑO EN EL TUBO DIGESTIVO, PARTE NO ESPECIFICADA (Desc. Diag.:)</t>
  </si>
  <si>
    <t>Z489 CUIDADO POSTERIOR A LA CIRUGIA, NO ESPECIFICADO (Desc. Diag.:POSQUIRURGICO DE COLECISTECTOMIA LAPAROSCOPICA Y HERNIORRAFIA.)</t>
  </si>
  <si>
    <t>Z489 CUIDADO POSTERIOR A LA CIRUGIA, NO ESPECIFICADO (Desc. Diag.:POST-HISTERECTOMÍA SUBTOTAL+TVP/TEP, BAJA DE ENLACE)</t>
  </si>
  <si>
    <t>S934 ESGUINCES Y TORCEDURAS DEL TOBILLO (Desc. Diag.:Esg tobillo izdo)</t>
  </si>
  <si>
    <t>T201 QUEMADURA DE LA CABEZA Y DEL CUELLO, DE PRIMER GRADO (Desc. Diag.:QUEMADURA DE PRIMER  GRADO EN REGIÓN DE CARA )</t>
  </si>
  <si>
    <t>Z562 PROBLEMAS RELACIONADOS CON AMENAZA DE PERDIDA DEL EMPLEO (Desc. Diag.:no define en la ecografia)</t>
  </si>
  <si>
    <t>T201 QUEMADURA DE LA CABEZA Y DEL CUELLO, DE PRIMER GRADO (Desc. Diag.:QUEMADURA DE PRIMER GRADO DE LA CARA Y EL HOMBRO DERECHO)</t>
  </si>
  <si>
    <t>Z719 CONSULTA, NO ESPECIFICADA (Desc. Diag.:CERVICALGIA POST TRAUMATICA)</t>
  </si>
  <si>
    <t>S934 ESGUINCES Y TORCEDURAS DEL TOBILLO (Desc. Diag.:ESGUINCE  DE TOBILLO DERCHO)</t>
  </si>
  <si>
    <t>Z719 CONSULTA, NO ESPECIFICADA (Desc. Diag.:EXAMEN DE FONDO DE OJO BAJO DILATACION FARMACOLOGICA)</t>
  </si>
  <si>
    <t>T202 QUEMADURA DE LA CABEZA Y DEL CUELLO, DE SEGUNDO GRADO (Desc. Diag.:quemadura en region frontal derecha 2do grado SCQ 1%)</t>
  </si>
  <si>
    <t>Z719 CONSULTA, NO ESPECIFICADA (Desc. Diag.:intolerancia a material de osteosintesis operada. )</t>
  </si>
  <si>
    <t>T21 QUEMADURA Y CORROSION DEL TRONCO (Desc. Diag.:)</t>
  </si>
  <si>
    <t>Z719 CONSULTA, NO ESPECIFICADA (Desc. Diag.:SINOVITIS POST TRAUMATICA , MUÑECA IZQUIERDA. )</t>
  </si>
  <si>
    <t>T210 QUEMADURA DEL TRONCO, GRADO NO ESPECIFICADO (Desc. Diag.:)</t>
  </si>
  <si>
    <t>Z760 CONSULTA PARA REPETICION DE RECETA (Desc. Diag.:asdg)</t>
  </si>
  <si>
    <t>T211 QUEMADURA DEL TRONCO, DE PRIMER GRADO (Desc. Diag.:)</t>
  </si>
  <si>
    <t>Z88 HISTORIA PERSONAL DE ALERGIA A DROGAS, MEDICAMENTOS Y SUSTANCIAS BIOLOGICAS (Desc. Diag.:DERMATITIS ALÉRGICA ALIMENTICIA)</t>
  </si>
  <si>
    <t>T211 QUEMADURA DEL TRONCO, DE PRIMER GRADO (Desc. Diag.:QUEMADURA DE 1ER GRADO EN REGIÒN DEL ABDOMEN)</t>
  </si>
  <si>
    <t>Z955 PRESENCIA DE ANGIOPLASTIA, INJERTOS Y PROTESIS CORONARIAS (Desc. Diag.:3 STENT? HACE 8 DIAS )</t>
  </si>
  <si>
    <t>S934 ESGUINCES Y TORCEDURAS DEL TOBILLO (Desc. Diag.:ESGUINCE  DE TOBILLO DERECHO )</t>
  </si>
  <si>
    <t>Z98 OTROS ESTADOS POSTQUIRURGICOS (Desc. Diag.:post colecistectomia laparoscopica 
necrosis de region umbilical )</t>
  </si>
  <si>
    <t>T22 QUEMADURA Y CORROSION DEL HOMBRO Y DEL MIEMBRO SUPERIOR, EXCEPTO DE LA MUÃECA Y DE LA MANO (Desc. Diag.:quemaduras  tipo A B)</t>
  </si>
  <si>
    <t>Z988 OTROS ESTADOS POSTQUIRURGICOS ESPECIFICADOS (Desc. Diag.:ENFERMEDAD COMUN BAJA POR CIRUGIA DR. BRACAMONTE POR EL DIAGNOSTICO POST QUIRURGICO COLECISTECTOMIA.LAPAROSCOPICA (EMPIEMA VESICULAR) DMT II)</t>
  </si>
  <si>
    <t>T22 QUEMADURA Y CORROSION DEL HOMBRO Y DEL MIEMBRO SUPERIOR, EXCEPTO DE LA MUÑECA Y DE LA MANO (Desc. Diag.:)</t>
  </si>
  <si>
    <t>Z988 OTROS ESTADOS POSTQUIRURGICOS ESPECIFICADOS (Desc. Diag.:POST DRENAJE DE ABSCESO PERIANAL )</t>
  </si>
  <si>
    <t>T22 QUEMADURA Y CORROSION DEL HOMBRO Y DEL MIEMBRO SUPERIOR, EXCEPTO DE LA MUÑECA Y DE LA MANO (Desc. Diag.:QUEMADURA DE 2GRADO DE ANTEBRAZO DERECHO )</t>
  </si>
  <si>
    <t>V290 CONDUCTOR DE MOTOCICLETA LESIONADO POR COLISION CON OTROS VEHICULOS DE MOTOR, Y CON LOS NO ESPECIFICADOS, EN ACCIDENTE NO DE TRANSITO (Desc. Diag.:CAIDA EN MOTOCICLETA EN VIA PUBLICA)</t>
  </si>
  <si>
    <t>T22 QUEMADURA Y CORROSION DEL HOMBRO Y DEL MIEMBRO SUPERIOR, EXCEPTO DE LA MUÑECA Y DE LA MANO (Desc. Diag.:QUEMADURA EN ANTEBRAZO Y CARA)</t>
  </si>
  <si>
    <t>V294 CONDUCTOR DE MOTOCICLETA LESIONADO POR COLISION CON OTROS VEHICULOS DE MOTOR, Y CON LOS NO ESPECIFICADOS, EN ACCIDENTE DE TRANSITO (Desc. Diag.:POLICONTUSO luxacion acromioclavicar)</t>
  </si>
  <si>
    <t>T22 QUEMADURA Y CORROSION DEL HOMBRO Y DEL MIEMBRO SUPERIOR, EXCEPTO DE LA MUÑECA Y DE LA MANO (Desc. Diag.:QUEMADURA QUÍMICA ANTEBRAZO IZQUIERDO)</t>
  </si>
  <si>
    <t>V295 PASAJERO DE MOTOCICLETA LESIONADO POR COLISION CON OTROS VEHICULOS DE MOTOR, Y CON LOS NO ESPECIFICADOS, EN ACCIDENTE DE TRANSITO (Desc. Diag.:HERIDA LACERANTE EXTENSO EN MUSLO DERECHO)</t>
  </si>
  <si>
    <t>T221 QUEMADURA DEL HOMBRO Y MIEMBRO SUPERIOR, DE PRIMER GRADO, EXCEPTO DE LA MUÑECA Y DE LA MANO (Desc. Diag.:)</t>
  </si>
  <si>
    <t>S934 ESGUINCES Y TORCEDURAS DEL TOBILLO (Desc. Diag.:ESGUINCE TORCEDIRA DE TOBILLO )</t>
  </si>
  <si>
    <t>T222 QUEMADURA DEL HOMBRO Y MIEMBRO SUPERIOR, DE SEGUNDO GRADO, EXCEPTO DE LA MUÑECA Y DE LA MANO (Desc. Diag.:BRAZO DERECHO Y REG ESCAPULAR CON QUEMADURAS DE SEGUNDO GRADO EN TTO )</t>
  </si>
  <si>
    <t>V800 JINETE U OCUPANTE DE VEHICULO DE TRACCION ANIMAL LESIONADO POR CAIDA (O POR SER DESPEDIDO) DEL ANIMAL O DEL VEHICULO DE TRACCION ANIMAL, EN ACCIDENTE SIN COLISION (Desc. Diag.:)</t>
  </si>
  <si>
    <t>T222 QUEMADURA DEL HOMBRO Y MIEMBRO SUPERIOR, DE SEGUNDO GRADO, EXCEPTO DE LA MUÑECA Y DE LA MANO (Desc. Diag.:Quemadura de 1er y 2do grado antebrazo derecho)</t>
  </si>
  <si>
    <t>W004 CAIDA EN EL MISMO NIVEL POR HIELO O NIEVE, EN CALLES Y CARRETERAS (Desc. Diag.:)</t>
  </si>
  <si>
    <t>T222 QUEMADURA DEL HOMBRO Y MIEMBRO SUPERIOR, DE SEGUNDO GRADO, EXCEPTO DE LA MUÑECA Y DE LA MANO (Desc. Diag.:QUEMADURA DE HOMBRO, MMSS DERECHO Y PARTE DE LA ESPALDA DE SEGUNDO A TERCER GRADO. )</t>
  </si>
  <si>
    <t>W01 CAIDA EN EL MISMO NIVEL POR DESLIZAMIENTO, TROPEZON Y TRASPIE (Desc. Diag.:Policontuso)</t>
  </si>
  <si>
    <t>T222 QUEMADURA DEL HOMBRO Y MIEMBRO SUPERIOR, DE SEGUNDO GRADO, EXCEPTO DE LA MUÑECA Y DE LA MANO (Desc. Diag.:QUEMADURA DE SUSTANCIA CORROSIVA EN ANTEBRAZO)</t>
  </si>
  <si>
    <t>W010 CAIDA EN EL MISMO NIVEL POR DESLIZAMIENTO, TROPEZON Y TRASPIE, EN VIVIENDA (Desc. Diag.:CONTUSION DE CADERA - ENFERMEDAD COMUN)</t>
  </si>
  <si>
    <t>S934 ESGUINCES Y TORCEDURAS DEL TOBILLO (Desc. Diag.:esguince de 2do grado de tobillo izquierdo)</t>
  </si>
  <si>
    <t>W010 CAIDA EN EL MISMO NIVEL POR DESLIZAMIENTO, TROPEZON Y TRASPIE, EN VIVIENDA (Desc. Diag.:TRAUMA COSTAL IZQUIERDO)</t>
  </si>
  <si>
    <t>T23 QUEMADURA Y CORROSION DE LA MUÑECA Y DE LA MANO (Desc. Diag.:QUEMADURA  CON CORROSIÓN DE LA MANO Y MUÑECA DERECHA )</t>
  </si>
  <si>
    <t>W012 CAIDA EN EL MISMO NIVEL POR DESLIZAMIENTO, TROPEZON Y TRASPIE, EN ESCUELAS, OTRAS INSTITUCIONES Y AREAS ADMINISTRATIVAS PUBLICAS (Desc. Diag.:)</t>
  </si>
  <si>
    <t>T23 QUEMADURA Y CORROSION DE LA MUÑECA Y DE LA MANO (Desc. Diag.:QUEMADURA CON AGUA CALIENTE EN LOS BRAZOS)</t>
  </si>
  <si>
    <t>W014 CAIDA EN EL MISMO NIVEL POR DESLIZAMIENTO, TROPEZON Y TRASPIE, EN CALLES Y CARRETERAS (Desc. Diag.:Caída del Mismo Nivel)</t>
  </si>
  <si>
    <t>T230 QUEMADURA DE LA MUÑECA Y DE LA MANO, GRADO NO ESPECIFICADO (Desc. Diag.:)</t>
  </si>
  <si>
    <t>W015 CAIDA EN EL MISMO NIVEL POR DESLIZAMIENTO, TROPEZON Y TRASPIE, EN COMERCIO Y AREA DE SERVICIOS (Desc. Diag.:Caída del Mismo Nivel en Accidente Laboral)</t>
  </si>
  <si>
    <t>T230 QUEMADURA DE LA MUÑECA Y DE LA MANO, GRADO NO ESPECIFICADO (Desc. Diag.:QUEMADURA  POR FUEGO 1ER. GRADO DE DEDOS DE LA MANO IZQUERDA)</t>
  </si>
  <si>
    <t>W015 CAIDA EN EL MISMO NIVEL POR DESLIZAMIENTO, TROPEZON Y TRASPIE, EN COMERCIO Y AREA DE SERVICIOS (Desc. Diag.:Policontuso)</t>
  </si>
  <si>
    <t>T230 QUEMADURA DE LA MUÑECA Y DE LA MANO, GRADO NO ESPECIFICADO (Desc. Diag.:QUEMADURA DE LA MANO )</t>
  </si>
  <si>
    <t>W018 CAIDA EN EL MISMO NIVEL POR DESLIZAMIENTO, TROPEZON Y TRASPIE, EN OTRO LUGAR ESPECIFICADO (Desc. Diag.:CONTRACTURA MUSCULAR.)</t>
  </si>
  <si>
    <t>T230 QUEMADURA DE LA MUÑECA Y DE LA MANO, GRADO NO ESPECIFICADO (Desc. Diag.:Quemadura de Miembro Superiro Derecho)</t>
  </si>
  <si>
    <t>W10 CAIDA EN O DESDE ESCALERA Y ESCALONES (Desc. Diag.:ACCIDENTE LABORAL)</t>
  </si>
  <si>
    <t>S934 ESGUINCES Y TORCEDURAS DEL TOBILLO (Desc. Diag.:Esguince de 3er grado de tobillo izquierdo  .)</t>
  </si>
  <si>
    <t>S930 LUXACION DE LA ARTICULACION DEL TOBILLO (Desc. Diag.:LUXACION DE TOBILLO)</t>
  </si>
  <si>
    <t>T231 QUEMADURA DE LA MUÃECA Y DE LA MANO, DE PRIMER GRADO (Desc. Diag.:QUEMADURA DE 1 RO GRADO CON ACIDO  EN LOS DEDOS PULGAR, INDICE Y MEDIO)</t>
  </si>
  <si>
    <t>W105 CAIDA EN O DESDE ESCALERA Y ESCALONES, EN COMERCIO Y AREA DE SERVICIOS (Desc. Diag.:Caída de Escalera)</t>
  </si>
  <si>
    <t>T231 QUEMADURA DE LA MUÃECA Y DE LA MANO, DE PRIMER GRADO (Desc. Diag.:QUEMADURA DE 1 RO GRADO CON ACIDO EN LOS DEDOS PULGAR, INDICE Y MEDIO DERECHO)</t>
  </si>
  <si>
    <t>W115 CAIDA EN O DESDE ESCALERAS MANUALES, EN COMERCIO Y AREA DE SERVICIOS (Desc. Diag.:ESGUINCE DE TOBILLO DERECHO)</t>
  </si>
  <si>
    <t>T231 QUEMADURA DE LA MUÃECA Y DE LA MANO, DE PRIMER GRADO (Desc. Diag.:QUEMADURA DE 2DO GRADO EN ANTEBRAZO IZQUIERDO )</t>
  </si>
  <si>
    <t>W17 OTRAS CAIDAS DE UN NIVEL A OTRO (Desc. Diag.:Caída de Altura 2 metros POLICONTUSO)</t>
  </si>
  <si>
    <t>T231 QUEMADURA DE LA MUÃECA Y DE LA MANO, DE PRIMER GRADO (Desc. Diag.:quemadura por alcalinos )</t>
  </si>
  <si>
    <t>W18 OTRAS CAIDAS EN EL MISMO NIVEL (Desc. Diag.:TEC LEVE)</t>
  </si>
  <si>
    <t>S934 ESGUINCES Y TORCEDURAS DEL TOBILLO (Desc. Diag.:esguince de segundo grado de tobillo izquierdo)</t>
  </si>
  <si>
    <t>W190 CAIDA NO ESPECIFICADA, EN VIVIENDA (Desc. Diag.:)</t>
  </si>
  <si>
    <t>T232 QUEMADURA DE LA MUÃECA Y DE LA MANO, DE SEGUNDO GRADO (Desc. Diag.:)</t>
  </si>
  <si>
    <t>W20 GOLPE POR OBJETO ARROJADO, PROYECTADO O QUE CAE (Desc. Diag.:Ciontusion de la piramide nasal )</t>
  </si>
  <si>
    <t>T232 QUEMADURA DE LA MUÑECA Y DE LA MANO, DE SEGUNDO GRADO (Desc. Diag.: QUEMADURA TÉRMICA DORSO DE LA MANO )</t>
  </si>
  <si>
    <t>W220 GOLPE CONTRA O GOLPEADO POR OTROS OBJETOS, EN VIVIENDA (Desc. Diag.:PUERTA SOBRE LA RODILLA)</t>
  </si>
  <si>
    <t>S934 ESGUINCES Y TORCEDURAS DEL TOBILLO (Desc. Diag.:Esguince de segundo grado tobillo derecho)</t>
  </si>
  <si>
    <t>W31 CONTACTO TRAUMATICO CON OTRAS MAQUINARIAS, Y LAS NO ESPECIFICADAS (Desc. Diag.:)</t>
  </si>
  <si>
    <t>T232 QUEMADURA DE LA MUÑECA Y DE LA MANO, DE SEGUNDO GRADO (Desc. Diag.:QUEMADURA DE LA MANO SEGUNDO GRADO)</t>
  </si>
  <si>
    <t>W45 CUERPO EXTRAÑO QUE PENETRA A TRAVES DE LA PIEL (Desc. Diag.:cuerpo extraño  en talón derecho)</t>
  </si>
  <si>
    <t>T232 QUEMADURA DE LA MUÑECA Y DE LA MANO, DE SEGUNDO GRADO (Desc. Diag.:QUEMADURA DE SEGNDO GRADO SUPERFICIAL EN MUÑECA IZQUIERDA 1 % SEPERFICIE CORPORAL TOTAL.
POLICONTUSA.
ACCIDENTE DE TRÁNSITO.)</t>
  </si>
  <si>
    <t>W530 MORDEDURA DE RATA, EN VIVIENDA (Desc. Diag.:mordedura de raTA EN LA CASA )</t>
  </si>
  <si>
    <t>T232 QUEMADURA DE LA MUÑECA Y DE LA MANO, DE SEGUNDO GRADO (Desc. Diag.:QUEMADURA DEDOS DE MANO IZQUIERDA 2DO GRADO, QUEMADURA DE TOBILLO IZQUIERDO 1ER GRADO)</t>
  </si>
  <si>
    <t>W54 MORDEDURA O ATAQUE DE PERRO (Desc. Diag.:Lesion desgarrante en antebrazo derecho )</t>
  </si>
  <si>
    <t>T232 QUEMADURA DE LA MUÑECA Y DE LA MANO, DE SEGUNDO GRADO (Desc. Diag.:quemadura en dedos)</t>
  </si>
  <si>
    <t>W54 MORDEDURA O ATAQUE DE PERRO (Desc. Diag.:MORDEDURA DE PERRO PIERNA DER)</t>
  </si>
  <si>
    <t>T232 QUEMADURA DE LA MUÑECA Y DE LA MANO, DE SEGUNDO GRADO (Desc. Diag.:quemadura segundo grado en dedos de mano izquierda)</t>
  </si>
  <si>
    <t>W540 MORDEDURA O ATAQUE DE PERRO, EN VIVIENDA (Desc. Diag.:HERIDA CONTUSO CORTANTE PIERNA IZQUIERDA)</t>
  </si>
  <si>
    <t>T232 QUEMADURA DE LA MUÑECA Y DE LA MANO, DE SEGUNDO GRADO (Desc. Diag.:QUEMDUIRA TERMICA ANTEBRAZO Y MANO IZQUIERDA 2 ° SUPERFICIAL,, SCQ, 0,3 %. )</t>
  </si>
  <si>
    <t>W540 MORDEDURA O ATAQUE DE PERRO, EN VIVIENDA (Desc. Diag.:Herida en tobillo izquierdo por mordedura de perro.)</t>
  </si>
  <si>
    <t>T24 QUEMADURA Y CORROSION DE LA CADERA Y MIEMBRO INFERIOR, EXCEPTO TOBILLO Y PIE (Desc. Diag.:QUEMADURA QUIMICA EN DORSO Y MUSLO IZQUIERDO)</t>
  </si>
  <si>
    <t>W540 MORDEDURA O ATAQUE DE PERRO, EN VIVIENDA (Desc. Diag.:MORDEDURA DE PERRO CONOCIDO EN SU DOMICILIO)</t>
  </si>
  <si>
    <t>T240 QUEMADURA DE LA CADERA Y MIEMBRO INFERIOR, GRADO NO ESPECIFICADO, EXCEPTO TOBILLO Y PIE (Desc. Diag.:)</t>
  </si>
  <si>
    <t>W541 MORDEDURA O ATAQUE DE PERRO, EN INSTITUCION RESIDENCIAL (Desc. Diag.:HERIDA EN MANO POR MORDEDURA DE PERRO MANO DERECHA)</t>
  </si>
  <si>
    <t>T240 QUEMADURA DE LA CADERA Y MIEMBRO INFERIOR, GRADO NO ESPECIFICADO, EXCEPTO TOBILLO Y PIE (Desc. Diag.:QUEMADURA DE SEGUNDO GADO 5 % MIEMBRO INFERIOR)</t>
  </si>
  <si>
    <t>W544 MORDEDURA O ATAQUE DE PERRO, EN CALLES Y CARRETERAS (Desc. Diag.:herida por mordedura de perro callejero)</t>
  </si>
  <si>
    <t>W544 MORDEDURA O ATAQUE DE PERRO, EN CALLES Y CARRETERAS (Desc. Diag.:PERRO CONOSIDO)</t>
  </si>
  <si>
    <t>T241 QUEMADURA DE LA CADERA Y MIEMBRO INFERIOR, DE PRIMER GRADO, EXCEPTO TOBILLO Y PIE (Desc. Diag.:quemadura de 1er grado pierna izquierda del 1%)</t>
  </si>
  <si>
    <t>W548 MORDEDURA O ATAQUE DE PERRO, EN OTRO LUGAR ESPECIFICADO (Desc. Diag.:mordedura de pero)</t>
  </si>
  <si>
    <t>T241 QUEMADURA DE LA CADERA Y MIEMBRO INFERIOR, DE PRIMER GRADO, EXCEPTO TOBILLO Y PIE (Desc. Diag.:Quemadura en Muslo Derecho)</t>
  </si>
  <si>
    <t>W55 MORDEDURA O ATAQUE DE OTROS MAMIFEROS (Desc. Diag.:Gato)</t>
  </si>
  <si>
    <t>S934 ESGUINCES Y TORCEDURAS DEL TOBILLO (Desc. Diag.:Esguince de Tobillo (Caída de 1 Metro de Altura))</t>
  </si>
  <si>
    <t>W550 MORDEDURA O ATAQUE DE OTROS MAMIFEROS, EN VIVIENDA (Desc. Diag.:GATO DESCONOCIDO )</t>
  </si>
  <si>
    <t>T242 QUEMADURA DE LA CADERA Y MIEMBRO INFERIOR, DE SEGUNDO GRADO, EXCEPTO TOBILLO Y PIE (Desc. Diag.:CURACIONES DIARIAS+ ANALGESIA +VAL, POR CIRUGIA)</t>
  </si>
  <si>
    <t>W552 MORDEDURA O ATAQUE DE OTROS MAMIFEROS, EN ESCUELAS, OTRAS INSTITUCIONES Y AREAS ADMINISTRATIVAS PUBLICAS (Desc. Diag.:)</t>
  </si>
  <si>
    <t>T242 QUEMADURA DE LA CADERA Y MIEMBRO INFERIOR, DE SEGUNDO GRADO, EXCEPTO TOBILLO Y PIE (Desc. Diag.:quemadra de segundo grado )</t>
  </si>
  <si>
    <t>S934 ESGUINCES Y TORCEDURAS DEL TOBILLO (Desc. Diag.:TRAUMA DE TOBILLO DERECHO )</t>
  </si>
  <si>
    <t>T242 QUEMADURA DE LA CADERA Y MIEMBRO INFERIOR, DE SEGUNDO GRADO, EXCEPTO TOBILLO Y PIE (Desc. Diag.:quemadura  de segundo grado )</t>
  </si>
  <si>
    <t>W570 MORDEDURA O PICADURA DE INSECTOS Y OTROS ARTROPODOS NO VENENOSOS, EN VIVIENDA (Desc. Diag.:picadura de alacran en el pie izquierdo que dificulta la deambulacion )</t>
  </si>
  <si>
    <t>T242 QUEMADURA DE LA CADERA Y MIEMBRO INFERIOR, DE SEGUNDO GRADO, EXCEPTO TOBILLO Y PIE (Desc. Diag.:QUEMADURA DE SEGUNDO GRADO DEL MUSLO PIERNA Y EL PIE DERECHO)</t>
  </si>
  <si>
    <t>W571 MORDEDURA O PICADURA DE INSECTOS Y OTROS ARTROPODOS NO VENENOSOS, EN INSTITUCION RESIDENCIAL (Desc. Diag.:FORUNCOLISIS ?)</t>
  </si>
  <si>
    <t>T242 QUEMADURA DE LA CADERA Y MIEMBRO INFERIOR, DE SEGUNDO GRADO, EXCEPTO TOBILLO Y PIE (Desc. Diag.:QUEMADURA DE SEGUNDO GRADO POR QUIMICOS DE MAS O MENOS 4 % DE SCQ EN AMBAS PIERNAS)</t>
  </si>
  <si>
    <t>W576 MORDEDURA O PICADURA DE INSECTOS Y OTROS ARTROPODOS NO VENENOSOS, EN AREA INDUSTRIAL Y DE LA CONSTRUCCION (Desc. Diag.:picadura en codo derecho)</t>
  </si>
  <si>
    <t>T242 QUEMADURA DE LA CADERA Y MIEMBRO INFERIOR, DE SEGUNDO GRADO, EXCEPTO TOBILLO Y PIE (Desc. Diag.:quemadura en tercio medio de ambas piernas)</t>
  </si>
  <si>
    <t>W606 CONTACTO TRAUMATICO CON AGUIJONES, ESPINAS U HOJAS CORTANTES DE PLANTAS, EN AREA INDUSTRIAL Y DE LA CONSTRUCCION (Desc. Diag.:lesion pungitiva con un clavo en la plante del pie en su fuente laboral)</t>
  </si>
  <si>
    <t>T242 QUEMADURA DE LA CADERA Y MIEMBRO INFERIOR, DE SEGUNDO GRADO, EXCEPTO TOBILLO Y PIE (Desc. Diag.:QUEMADURA SEGUNDO GRADO DE MUSLO)</t>
  </si>
  <si>
    <t>W87 EXPOSICION A CORRIENTE ELECTRICA NO ESPECIFICADA (Desc. Diag.:CHOQUE ELECTRICO)</t>
  </si>
  <si>
    <t>T250 QUEMADURA DEL TOBILLO Y DEL PIE, GRADO NO ESPECIFICADO (Desc. Diag.:)</t>
  </si>
  <si>
    <t>X220 CONTACTO TRAUMATICO CON ESCORPION, EN VIVIENDA (Desc. Diag.:HIPERTENSION ARTERIAL)</t>
  </si>
  <si>
    <t>T251 QUEMADURA DEL TOBILLO Y DEL PIE, DE PRIMER GRADO (Desc. Diag.:QUEMADURA DE SEGUNDO GRADO EN DORSO DEL PIE DER)</t>
  </si>
  <si>
    <t>X23 CONTACTO TRAUMATICO CON AVISPONES, AVISPAS Y ABEJAS (Desc. Diag.:PICADURA DE ABEJA)</t>
  </si>
  <si>
    <t>S93 LUXACION, ESGUINCE Y TORCEDURA DE ARTICULACIONES Y LIGAMENTOS DEL TOBILLO Y DEL PIE (Desc. Diag.:Fractura de maleolo peroneo izquierdo incompleto no desplazado + esguince de tobillo izquierdo grado 2)</t>
  </si>
  <si>
    <t>S930 LUXACION DE LA ARTICULACION DEL TOBILLO (Desc. Diag.:REPOSO+RADIOGRAFIA DE EMERGENCIA)</t>
  </si>
  <si>
    <t>T252 QUEMADURA DEL TOBILLO Y DEL PIE, DE SEGUNDO GRADO (Desc. Diag.:quemadura de segundo grado en pie izquierdo)</t>
  </si>
  <si>
    <t>Y04 AGRESION CON FUERZA CORPORAL (Desc. Diag.:ASALTO, POLICONTUSO)</t>
  </si>
  <si>
    <t>T252 QUEMADURA DEL TOBILLO Y DEL PIE, DE SEGUNDO GRADO (Desc. Diag.:QUEMADURA TÉRMICA I Y II GRADO SUPERFICIAL)</t>
  </si>
  <si>
    <t>Y044 AGRESION CON FUERZA CORPORAL, EN CALLES Y CARRETERAS (Desc. Diag.:AGRESION CON FUERZA CORPORAL, EN CALLES Y CARRETERAS)</t>
  </si>
  <si>
    <t>S934 ESGUINCES Y TORCEDURAS DEL TOBILLO (Desc. Diag.:esguince de tobillo ?)</t>
  </si>
  <si>
    <t>Y044 AGRESION CON FUERZA CORPORAL, EN CALLES Y CARRETERAS (Desc. Diag.:TRAUMA NASAL)</t>
  </si>
  <si>
    <t>T26 QUEMADURA Y CORROSION LIMITADA AL OJO Y SUS ANEXOS (Desc. Diag.:)</t>
  </si>
  <si>
    <t>Y307 CAIDA, SALTO O EMPUJON DESDE LUGAR ELEVADO, DE INTENCION NO DETERMINADA, EN GRANJA (Desc. Diag.:CON CONTUSION DE TORAX)</t>
  </si>
  <si>
    <t>T261 QUEMADURA DE LA CORNEA Y SACO CONJUNTIVAL (Desc. Diag.:)</t>
  </si>
  <si>
    <t>Y578 EFECTOS ADVERSOS DE OTRAS DROGAS Y MEDICAMENTOS (Desc. Diag.:Efecto Adverso de Aplicación de Inyectable)</t>
  </si>
  <si>
    <t>T261 QUEMADURA DE LA CORNEA Y SACO CONJUNTIVAL (Desc. Diag.:por  cemento)</t>
  </si>
  <si>
    <t>S935 ESGUINCES Y TORCEDURAS DE DEDO(S) DEL PIE (Desc. Diag.:ESGUINCE ANTEPIE DERECHO)</t>
  </si>
  <si>
    <t>T261 QUEMADURA DE LA CORNEA Y SACO CONJUNTIVAL (Desc. Diag.:QUEMADURA DE LA CORNEA.)</t>
  </si>
  <si>
    <t>Y911 INTOXICACION ALCOHOLICA MODERADA (Desc. Diag.:INTOXICACION POR BEBIDAS ALCOHOLICAS )</t>
  </si>
  <si>
    <t>T261 QUEMADURA DE LA CORNEA Y SACO CONJUNTIVAL (Desc. Diag.:quemadura en cornea ojo izquierdo.  uemadura en car de primer grado)</t>
  </si>
  <si>
    <t>Z000 EXAMEN MEDICO GENERAL (Desc. Diag.:SINDROME  TOXICOINFECCIOSO INCOMPLETO EN ESTUDIO)</t>
  </si>
  <si>
    <t>S934 ESGUINCES Y TORCEDURAS DEL TOBILLO (Desc. Diag.:ESGUINCE DE TOBILLO DERECHO )</t>
  </si>
  <si>
    <t>Z010 EXAMEN DE OJOS Y DE LA VISION (Desc. Diag.:LESIÓN TRUMÁTICA DE ESFINTER DEL IRIS.  DEL OJO DERECHO. )</t>
  </si>
  <si>
    <t>S934 ESGUINCES Y TORCEDURAS DEL TOBILLO (Desc. Diag.:Esguince de Tobillo derecho en Accidente de Tránsito sin Otro Involucrado)</t>
  </si>
  <si>
    <t>S935 ESGUINCES Y TORCEDURAS DE DEDO(S) DEL PIE (Desc. Diag.:esguince de tobillo derecho)</t>
  </si>
  <si>
    <t>T266 CORROSION DE LA CORNEA Y SACO CONJUNTIVAL (Desc. Diag.:Erosion Cornea + Quemadura Quimica Conjuntival  Traumatico en OI)</t>
  </si>
  <si>
    <t>Z014 EXAMEN GINECOLOGICO (GENERAL) (DE RUTINA) (Desc. Diag.:post quirurgica de quiste de ovario y miomectomia )</t>
  </si>
  <si>
    <t>S934 ESGUINCES Y TORCEDURAS DEL TOBILLO (Desc. Diag.:ESGUINCE DE TOBILLO DERECHO EXTERNO)</t>
  </si>
  <si>
    <t>Z042 EXAMEN Y OBSERVACION CONSECUTIVOS A ACCIDENTE DE TRABAJO (Desc. Diag.:puncion con objeto punzante metalico)</t>
  </si>
  <si>
    <t>T266 CORROSION DE LA CORNEA Y SACO CONJUNTIVAL (Desc. Diag.:EROSION CORNEAL SECUDARIO A CONCRECION EN CONJUNTIVA PALPEBRAL DE OJO IZQUIERDO.)</t>
  </si>
  <si>
    <t>Z090 EXAMEN DE SEGUIMIENTO CONSECUTIVO A CIRUGIA POR OTRAS AFECCIONES (Desc. Diag.:1.- timpanoplastia control por otorrinolaringologÃ­a )</t>
  </si>
  <si>
    <t>T266 CORROSION DE LA CORNEA Y SACO CONJUNTIVAL (Desc. Diag.:Erosion corneal TRaumatica por cuepor extraño Tarzo conjuntival de OI)</t>
  </si>
  <si>
    <t>Z10 CONTROL GENERAL DE SALUD DE RUTINA DE SUBPOBLACIONES DEFINIDAS (Desc. Diag.:CONTROL DE TU DE VEJIGA)</t>
  </si>
  <si>
    <t>T266 CORROSION DE LA CORNEA Y SACO CONJUNTIVAL (Desc. Diag.:QUEMADURA CORNEO-CONJUNTIVAL POR ACIDOS EN AMBOS OJOS)</t>
  </si>
  <si>
    <t>Z10 CONTROL GENERAL DE SALUD DE RUTINA DE SUBPOBLACIONES DEFINIDAS (Desc. Diag.:RESFRIO COMUN)</t>
  </si>
  <si>
    <t>T280 QUEMADURA DE LA BOCA Y DE LA FARINGE (Desc. Diag.:QUEMADURA PERIBUCAL  TIPO A  AB)</t>
  </si>
  <si>
    <t>Z124 EXAMEN DE PESQUISA ESPECIAL PARA TUMOR DEL CUELLO UTERINO (Desc. Diag.:BIOPSIA DE CUELLO UTERINO)</t>
  </si>
  <si>
    <t>T284 QUEMADURA DE OTROS ORGANOS INTERNOS Y DE LOS NO ESPECIFICADOS (Desc. Diag.:)</t>
  </si>
  <si>
    <t>Z129 EXAMEN DE PESQUISA ESPECIAL PARA TUMOR DE SITIO NO ESPECIFICADO (Desc. Diag.:)</t>
  </si>
  <si>
    <t>T290 QUEMADURAS DE MULTIPLES REGIONES, GRADO NO ESPECIFICADO (Desc. Diag.:quemadura de 2do grado , curacion y reposo )</t>
  </si>
  <si>
    <t>S935 ESGUINCES Y TORCEDURAS DE DEDO(S) DEL PIE (Desc. Diag.:esguinze de  pier ortejo de pei dereho a dc
ar inactiva. 
celulitis )</t>
  </si>
  <si>
    <t>T292 QUEMADURAS DE MULTIPLES REGIONES, MENCIONADAS COMO DE NO MAS DE SEGUNDO GRADO (Desc. Diag.:- QUEMADURA TIPO AB PIERNA DERECHA)</t>
  </si>
  <si>
    <t>Z320 EMBARAZO (AUN) NO CONFIRMADO (Desc. Diag.:EMBARAZO NO CONFIRMADO )</t>
  </si>
  <si>
    <t>T292 QUEMADURAS DE MULTIPLES REGIONES, MENCIONADAS COMO DE NO MAS DE SEGUNDO GRADO (Desc. Diag.:)</t>
  </si>
  <si>
    <t>S936 ESGUINCES Y TORCEDURAS DE OTROS SITIOS Y DE LOS NO ESPECIFICADOS DEL PIE (Desc. Diag.:ESGUINCE  MEDIOPIE DERECHO)</t>
  </si>
  <si>
    <t>T292 QUEMADURAS DE MULTIPLES REGIONES, MENCIONADAS COMO DE NO MAS DE SEGUNDO GRADO (Desc. Diag.:Quemadura de segundo  grado en pierna derecha)</t>
  </si>
  <si>
    <t>Z34 SUPERVISION DE EMBARAZO NORMAL (Desc. Diag.:CEFALEA TENSIONAL 
EMBARAZO DE 30 SEM POR FUM 
PRIMIGESTA )</t>
  </si>
  <si>
    <t>T30 QUEMADURA Y CORROSION, REGION DEL CUERPO NO ESPECIFICADA (Desc. Diag.:)</t>
  </si>
  <si>
    <t>Z34 SUPERVISION DE EMBARAZO NORMAL (Desc. Diag.:EMBARAZO DE 11 .2 SEM )</t>
  </si>
  <si>
    <t>S934 ESGUINCES Y TORCEDURAS DEL TOBILLO (Desc. Diag.:Esguince de tobillo derecho grado 1)</t>
  </si>
  <si>
    <t>Z34 SUPERVISION DE EMBARAZO NORMAL (Desc. Diag.:embarazo de 31 semanas + vulvovaginitis)</t>
  </si>
  <si>
    <t>S934 ESGUINCES Y TORCEDURAS DEL TOBILLO (Desc. Diag.:Esguince de tobillo derecho grado 2)</t>
  </si>
  <si>
    <t>Z34 SUPERVISION DE EMBARAZO NORMAL (Desc. Diag.:EMBARAZO DE 40.2 SEMANAS )</t>
  </si>
  <si>
    <t>S934 ESGUINCES Y TORCEDURAS DEL TOBILLO (Desc. Diag.:ESGUINCE DE TOBILLO DERECHO GRADO I)</t>
  </si>
  <si>
    <t>Z34 SUPERVISION DE EMBARAZO NORMAL (Desc. Diag.:embarazo inicial + amenaza de aborto)</t>
  </si>
  <si>
    <t>T302 QUEMADURA DE SEGUNDO GRADO, REGION DEL CUERPO NO ESPECIFICADA (Desc. Diag.:CARA POSTERIOR DE MUSLO IZQUIERDO )</t>
  </si>
  <si>
    <t>Z34 SUPERVISION DE EMBARAZO NORMAL (Desc. Diag.:GESTACION 8.5 SEM X ECO PRECOZ)</t>
  </si>
  <si>
    <t>T302 QUEMADURA DE SEGUNDO GRADO, REGION DEL CUERPO NO ESPECIFICADA (Desc. Diag.:LOBULO NASAL Y DORSO DE DEDOS INDICE , MEDIO Y ANULAR DE MANO DERECHA.)</t>
  </si>
  <si>
    <t>Z34 SUPERVISION DE EMBARAZO NORMAL (Desc. Diag.:MULTIGESTA
EMBARAZO DE 32 SEMANAS POR FUM
CESAREA ITERATIVA
DOLOR ABDOMINAL)</t>
  </si>
  <si>
    <t>T302 QUEMADURA DE SEGUNDO GRADO, REGION DEL CUERPO NO ESPECIFICADA (Desc. Diag.:QUEMADURA 2DO GRADO)</t>
  </si>
  <si>
    <t>Z34 SUPERVISION DE EMBARAZO NORMAL (Desc. Diag.:PRIMIGESTA
EMBARAZO DE 10.4 SEMANAS POR  FUM
METEORISMO Y CONSTIPACION 
TRASNGRESION ALIMENTARIA)</t>
  </si>
  <si>
    <t>T302 QUEMADURA DE SEGUNDO GRADO, REGION DEL CUERPO NO ESPECIFICADA (Desc. Diag.:Quemadura de segundo grado dedo pulgar derecho)</t>
  </si>
  <si>
    <t>Z34 SUPERVISION DE EMBARAZO NORMAL (Desc. Diag.:SEGUNDIGESTA 
EMBARAZO DE 15.5 POR ECOGRAFIA 
RESFRIADO COMUN )</t>
  </si>
  <si>
    <t>T302 QUEMADURA DE SEGUNDO GRADO, REGION DEL CUERPO NO ESPECIFICADA (Desc. Diag.:QUEMADURA DE SEGUNDO GRADO EN ANTEBRAZO IZQUIERDO 1% SCQ.)</t>
  </si>
  <si>
    <t>Z34 SUPERVISION DE EMBARAZO NORMAL (Desc. Diag.:segundigesta
embarazo de 23,2 seMANAS X FUM 
HEMORRAGIA  DE LA SEGUNDA MITAD DEL EMBARAZO )</t>
  </si>
  <si>
    <t>T302 QUEMADURA DE SEGUNDO GRADO, REGION DEL CUERPO NO ESPECIFICADA (Desc. Diag.:QUEMADURA DE SEGUNDO GRADO POR QUIMICO EN PIERNA DERECHA)</t>
  </si>
  <si>
    <t>Z34 SUPERVISION DE EMBARAZO NORMAL (Desc. Diag.:SUPERVISION DE EMBARAZO NORMAL DE 9 SEM Y 3 DAIS )</t>
  </si>
  <si>
    <t>T302 QUEMADURA DE SEGUNDO GRADO, REGION DEL CUERPO NO ESPECIFICADA (Desc. Diag.:QUEMADURA DEL PIE IZQUIERDO 2DO GRADO )</t>
  </si>
  <si>
    <t>Z34 SUPERVISION DE EMBARAZO NORMAL (Desc. Diag.:tercigesta
embarazo de 5.5 semanas por fum 
dolor abdominal)</t>
  </si>
  <si>
    <t>T302 QUEMADURA DE SEGUNDO GRADO, REGION DEL CUERPO NO ESPECIFICADA (Desc. Diag.:QUEMADURA TERMICA  TIPO AB PIERNA IZQUIOERDA)</t>
  </si>
  <si>
    <t>Z340 SUPERVISION DE PRIMER EMBARAZO NORMAL (Desc. Diag.:gestacion de 26 semans )</t>
  </si>
  <si>
    <t>T31 QUEMADURAS CLASIFICADAS SEGUN LA EXTENSION DE LA SUPERFICIE DEL CUERPO AFECTADA T31.0QUEMADURAS QUE AFECTAN MENOS DEL 10% DE LA SUPERFICIE DEL CUERPO (Desc. Diag.:quemadura de segundo grado en pierna derecha)</t>
  </si>
  <si>
    <t>Z349 SUPERVISION DE EMBARAZO NORMAL NO ESPECIFICADO (Desc. Diag.:.)</t>
  </si>
  <si>
    <t>T310 QUEMADURAS QUE AFECTAN MENOS DEL 10% DE LA SUPERFICIE DEL CUERPO (Desc. Diag.:)</t>
  </si>
  <si>
    <t>Z35 SUPERVISION DE EMBARAZO DE ALTO RIESGO (Desc. Diag.:1.- Embarazo de 30.6 dÃ­as por FUM
2.- Periodo de convalecencia posterior a tratamiento de paludismo tipo falciparun 
)</t>
  </si>
  <si>
    <t>T310 QUEMADURAS QUE AFECTAN MENOS DEL 10% DE LA SUPERFICIE DEL CUERPO (Desc. Diag.:Quemadura por escaldadura de segundo grado superficial del 1% de SCT)</t>
  </si>
  <si>
    <t>Z35 SUPERVISION DE EMBARAZO DE ALTO RIESGO (Desc. Diag.:AMENAZA DE PARTO INMADURO, EMBARAZO DE 22.4 SEMANAS POR ECOGRAFIA )</t>
  </si>
  <si>
    <t>T312 QUEMADURAS QUE AFECTAN DEL 20 AL 29% DE LA SUPERFICIE DEL CUERPO (Desc. Diag.:quemaduras de 2 grado en 28 %)</t>
  </si>
  <si>
    <t>Z35 SUPERVISION DE EMBARAZO DE ALTO RIESGO (Desc. Diag.:COVID 19 POSITIVO 
EMBARAZO DE 29 SEM POR FUM 
DOS CESAREAS PREVIAS 
)</t>
  </si>
  <si>
    <t>T58 ENVENENAMIENTO POR EFECTO TOXICO DEL MONOXIDO DE CARBONO (Desc. Diag.:QUEMADURA DE MAS O MENOS  2 % DE SUPERFICIE CORPORAL)</t>
  </si>
  <si>
    <t>Z35 SUPERVISION DE EMBARAZO DE ALTO RIESGO (Desc. Diag.:EMBARAZO DE 12. SEMANAS POR ECOGRAFIA )</t>
  </si>
  <si>
    <t>T63 ENVENENAMIENTO POR EFECTO TOXICO DEL CONTACTO CON ANIMALES VENENOSOS (Desc. Diag.:ACCIDENTE OFIDICO
)</t>
  </si>
  <si>
    <t>Z35 SUPERVISION DE EMBARAZO DE ALTO RIESGO (Desc. Diag.:EMBARAZO DE 25.1 SEMANAS POR FUM 
SIN TRABAJO DE PARTO
EDAD MATERNA AVANZADA
ALTO RIESGO OBSTETRICO)</t>
  </si>
  <si>
    <t>T670 GOLPE DE CALOR E INSOLACION (Desc. Diag.:)</t>
  </si>
  <si>
    <t>Z35 SUPERVISION DE EMBARAZO DE ALTO RIESGO (Desc. Diag.:EMBARAZO DE 31 SEMANAS 
FETO VIVO
TRES CESAREAS PREVIAS
ARO
AMENAZA DFE PARTO)</t>
  </si>
  <si>
    <t>Z35 SUPERVISION DE EMBARAZO DE ALTO RIESGO (Desc. Diag.:EMBARAZO DE 40.1 SEMANAS POR FUM )</t>
  </si>
  <si>
    <t>T677 EDEMA POR CALOR (Desc. Diag.:)</t>
  </si>
  <si>
    <t>Z35 SUPERVISION DE EMBARAZO DE ALTO RIESGO (Desc. Diag.:EMBARAZO GEMELAR DE 17.4 SEMANAS POR FUM 
OBITO FETAL DE UN PRODUCTO Y SEGUNDO PRODUCTO CON FCF: 140 LPM
ARO )</t>
  </si>
  <si>
    <t>T702 OTROS EFECTOS Y LOS NO ESPECIFICADOS DE LA GRAN ALTITUD (Desc. Diag.:)</t>
  </si>
  <si>
    <t>Z35 SUPERVISION DE EMBARAZO DE ALTO RIESGO (Desc. Diag.:EMBARAZO GEMELAR DE ALTO RIESGO DE 7-8 SEMANAS POR PARAMETROS ECOGRAFICOS - ASMA BRONQUIAL EN TRATAMIENTO)</t>
  </si>
  <si>
    <t>S934 ESGUINCES Y TORCEDURAS DEL TOBILLO (Desc. Diag.:esguince de tobillo derecho resuelto )</t>
  </si>
  <si>
    <t>Z35 SUPERVISION DE EMBARAZO DE ALTO RIESGO (Desc. Diag.:GESTACION 30 SEMANAS , DOLOR HIPOGASTRIO AMENAZA DE PARTO PREMATURO)</t>
  </si>
  <si>
    <t>T782 CHOQUE ANAFILACTICO, NO ESPECIFICADO (Desc. Diag.:alergia grave por picadura de insecto)</t>
  </si>
  <si>
    <t>Z35 SUPERVISION DE EMBARAZO DE ALTO RIESGO (Desc. Diag.:Gestacion de 29 semanas por FUM / 32.1 semanas por ECO / Polihidramnioss??)</t>
  </si>
  <si>
    <t>S934 ESGUINCES Y TORCEDURAS DEL TOBILLO (Desc. Diag.:ESGUINCE DE TOBILLO DERECHO
SE SOLICITA RX DE TOBILLO DONDE APARENTEMENTE NO SE EVIDENCIA ALTERACIONES)</t>
  </si>
  <si>
    <t>Z35 SUPERVISION DE EMBARAZO DE ALTO RIESGO (Desc. Diag.:INTOXICACION ALIMENTARIA 
EMBRAZO DE 33.1 SEMANAS POR FUM 
CESAREA PREVIA 
ARO )</t>
  </si>
  <si>
    <t>T784 ALERGIA NO ESPECIFICADA (Desc. Diag.:.)</t>
  </si>
  <si>
    <t>Z35 SUPERVISION DE EMBARAZO DE ALTO RIESGO (Desc. Diag.:MULTIGESTA
EMNBARAZO DE 28.6 SEM POR FUM
INCOMPETENCIA ITSMICO CERVICAL  
AMENAZA DE PARTO PREMATURO EN TRATAMIENTO )</t>
  </si>
  <si>
    <t>T784 ALERGIA NO ESPECIFICADA (Desc. Diag.:+ GINGIVITIS AGUDA + SIALOADENITIS AGUDA)</t>
  </si>
  <si>
    <t>Z35 SUPERVISION DE EMBARAZO DE ALTO RIESGO (Desc. Diag.:SEGUNDIGESTA
EMABVRAZO DE 32,5 SEMANAS X FUM 
EMBARAZO GEMELAR )</t>
  </si>
  <si>
    <t>T784 ALERGIA NO ESPECIFICADA (Desc. Diag.:ALERGIA - RINITIS - REUMATISMO )</t>
  </si>
  <si>
    <t>Z351 SUPERVISION DE EMBARAZO CON HISTORIA DE ABORTO (Desc. Diag.:EMBARAZO 10 SEMANAS 5/7)</t>
  </si>
  <si>
    <t>S93 LUXACION, ESGUINCE Y TORCEDURA DE ARTICULACIONES Y LIGAMENTOS DEL TOBILLO Y DEL PIE (Desc. Diag.:fractura en tobillo izquierdo)</t>
  </si>
  <si>
    <t>Z352 SUPERVISION DE EMBARAZO CON OTRO RIESGO EN LA HISTORIA OBSTETRICA O REPRODUCTIVA (Desc. Diag.:MULTIGESTA 
GESTACION 7.3 SEM 
3 CESAREAS ANTERIORES
AMENAZA DE ABORTO )</t>
  </si>
  <si>
    <t>T784 ALERGIA NO ESPECIFICADA (Desc. Diag.:ALERGIA /CELULITIS??'')</t>
  </si>
  <si>
    <t>S936 ESGUINCES Y TORCEDURAS DE OTROS SITIOS Y DE LOS NO ESPECIFICADOS DEL PIE (Desc. Diag.:esguince lateral de pie derecho)</t>
  </si>
  <si>
    <t>T784 ALERGIA NO ESPECIFICADA (Desc. Diag.:alergia a la picadura de abeja )</t>
  </si>
  <si>
    <t>Z48 OTROS CUIDADOS POSTERIORES A LA CIRUGIA (Desc. Diag.:.HEMATOMA SUPREAPONEUROTICO)</t>
  </si>
  <si>
    <t>T784 ALERGIA NO ESPECIFICADA (Desc. Diag.:ALERGIA AL SOL ?)</t>
  </si>
  <si>
    <t>Z48 OTROS CUIDADOS POSTERIORES A LA CIRUGIA (Desc. Diag.:CONTROL POST HISTERECTOMIA ABDOMINAL + ANEXECTOMIA
CA. DE MAMA HORMONODEPENDIENTE)</t>
  </si>
  <si>
    <t>T784 ALERGIA NO ESPECIFICADA (Desc. Diag.:ALERGIA ALIMENTAR)</t>
  </si>
  <si>
    <t>Z48 OTROS CUIDADOS POSTERIORES A LA CIRUGIA (Desc. Diag.:CONTROL POST OP DE HISTERECTOMIA ABDOMINAL TOTAL )</t>
  </si>
  <si>
    <t>T784 ALERGIA NO ESPECIFICADA (Desc. Diag.:ALERGIA ALIMENTICIA )</t>
  </si>
  <si>
    <t>Z48 OTROS CUIDADOS POSTERIORES A LA CIRUGIA (Desc. Diag.:ITU EN TRATAMIENTO 
HEMATOMA DE LA VAINA DEL RECTO 
COLICO INTESTINAL )</t>
  </si>
  <si>
    <t>T784 ALERGIA NO ESPECIFICADA (Desc. Diag.:ALERGIA DE PREDOMINIO FACIAL)</t>
  </si>
  <si>
    <t>Z48 OTROS CUIDADOS POSTERIORES A LA CIRUGIA (Desc. Diag.:PO CAPSULECTOMIA Y LIIPOECTOMIA)</t>
  </si>
  <si>
    <t>S934 ESGUINCES Y TORCEDURAS DEL TOBILLO (Desc. Diag.:ESGUINCE DE TOBILLO DRECHO)</t>
  </si>
  <si>
    <t>S936 ESGUINCES Y TORCEDURAS DE OTROS SITIOS Y DE LOS NO ESPECIFICADOS DEL PIE (Desc. Diag.:esguince pir izquierdo)</t>
  </si>
  <si>
    <t>T784 ALERGIA NO ESPECIFICADA (Desc. Diag.:Alergia medicamentosa (Benznidazol))</t>
  </si>
  <si>
    <t>Z48 OTROS CUIDADOS POSTERIORES A LA CIRUGIA (Desc. Diag.:PO DE LAPAROTOMIA EXPLORATORIA 
SEROMA DE HERIDA OPERATORIA )</t>
  </si>
  <si>
    <t>T784 ALERGIA NO ESPECIFICADA (Desc. Diag.:ALERGIA MEDICAMENTOSA??
HORAS 03.02.2024 NEURITIS)</t>
  </si>
  <si>
    <t>Z48 OTROS CUIDADOS POSTERIORES A LA CIRUGIA (Desc. Diag.:PO HIPERPLASIA ENDOMETRIAL VS POLIPO ENDOMETRIAL SOMETIDO A HISTEROSCOPIA TERAPEUTICA + QUISTECTOMIA DE QUISTE ENDOMETRIOSICO DE OVARIO DERECHO Y DRILLING DE QUISTE SIMPLE DE OVARIO IZQUIERDO)</t>
  </si>
  <si>
    <t>T784 ALERGIA NO ESPECIFICADA (Desc. Diag.:ALERGIA RECURRENTE)</t>
  </si>
  <si>
    <t>Z48 OTROS CUIDADOS POSTERIORES A LA CIRUGIA (Desc. Diag.:PO URETEROSCOPIA DERECHA + DOBLE J , ITU?)</t>
  </si>
  <si>
    <t>T784 ALERGIA NO ESPECIFICADA (Desc. Diag.:ALERGIA VS DERMATITIS DE CONTACTO??
MICOSIS CUTÁNEA TIÑA CAPITIS)</t>
  </si>
  <si>
    <t>Z48 OTROS CUIDADOS POSTERIORES A LA CIRUGIA (Desc. Diag.:POST HISTERECTOMIA)</t>
  </si>
  <si>
    <t>T784 ALERGIA NO ESPECIFICADA (Desc. Diag.:alergia y ansiedad)</t>
  </si>
  <si>
    <t>Z48 OTROS CUIDADOS POSTERIORES A LA CIRUGIA (Desc. Diag.:POST OPERADA DE HISTERECTOMIA)</t>
  </si>
  <si>
    <t>S934 ESGUINCES Y TORCEDURAS DEL TOBILLO (Desc. Diag.:Esguince de Tobillo E/E)</t>
  </si>
  <si>
    <t>Z48 OTROS CUIDADOS POSTERIORES A LA CIRUGIA (Desc. Diag.:POST OPERADA DE QUISTE DE OVARIO TORCIDO)</t>
  </si>
  <si>
    <t>T784 ALERGIA NO ESPECIFICADA (Desc. Diag.:DEL OJO DERECHO )</t>
  </si>
  <si>
    <t>Z48 OTROS CUIDADOS POSTERIORES A LA CIRUGIA (Desc. Diag.:POSTOPERATORIO CIRUGIA ENDOSCOPICA FUNCIONAL)</t>
  </si>
  <si>
    <t>T784 ALERGIA NO ESPECIFICADA (Desc. Diag.:DERMATITIS ALERGICA)</t>
  </si>
  <si>
    <t>Z48 OTROS CUIDADOS POSTERIORES A LA CIRUGIA (Desc. Diag.:Z48 - OTROS CUIDADOS POSTERIORES A LA CIRUGIA)</t>
  </si>
  <si>
    <t>T784 ALERGIA NO ESPECIFICADA (Desc. Diag.:odontalgia 
)</t>
  </si>
  <si>
    <t>Z480 ATENCION DE LOS APOSITOS Y SUTURAS (Desc. Diag.:HERIDA SOBREINFECTADA)</t>
  </si>
  <si>
    <t>T784 ALERGIA NO ESPECIFICADA (Desc. Diag.:REACCION ADVERSA AL TRAMADOL)</t>
  </si>
  <si>
    <t>Z488 OTROS CUIDADOS ESPECIFICADOS POSTERIORES A LA CIRUGIA (Desc. Diag.:portadora cateter doble j)</t>
  </si>
  <si>
    <t>T784 ALERGIA NO ESPECIFICADA (Desc. Diag.:REACCION ALERGICA ANTIBIOTICOS AZITROMICINA, AMOXICILINA)</t>
  </si>
  <si>
    <t>Z489 CUIDADO POSTERIOR A LA CIRUGIA, NO ESPECIFICADO (Desc. Diag.:control postquirurgico)</t>
  </si>
  <si>
    <t>T784 ALERGIA NO ESPECIFICADA (Desc. Diag.:urticaria )</t>
  </si>
  <si>
    <t>Z489 CUIDADO POSTERIOR A LA CIRUGIA, NO ESPECIFICADO (Desc. Diag.:fistulectomia umbilical )</t>
  </si>
  <si>
    <t>T784 ALERGIA NO ESPECIFICADA (Desc. Diag.:URTICARIA RECURRENTE)</t>
  </si>
  <si>
    <t>Z489 CUIDADO POSTERIOR A LA CIRUGIA, NO ESPECIFICADO (Desc. Diag.:POSQUIRURGICO DE APENDICECTOMIA CONVENCIONAL- APENDICITIS AGUDA)</t>
  </si>
  <si>
    <t>T784 ALERGIA NO ESPECIFICADA (Desc. Diag.:URTICARIA)</t>
  </si>
  <si>
    <t>Z489 CUIDADO POSTERIOR A LA CIRUGIA, NO ESPECIFICADO (Desc. Diag.:POSQUIRURGICO DE COLECISTECTOMIA LAPAROSCOPICA - HERIDA COMPLICADA)</t>
  </si>
  <si>
    <t>T784 ALERGIA NO ESPECIFICADA (Desc. Diag.:URTICARIA. ALERGIA 
ASMA OBESIDAD)</t>
  </si>
  <si>
    <t>Z489 CUIDADO POSTERIOR A LA CIRUGIA, NO ESPECIFICADO (Desc. Diag.:POSQUIRURGICO DE COLECISTECTOMIA LAPROSCOPICA)</t>
  </si>
  <si>
    <t>T793 INFECCION POSTRAUMATICA DE HERIDA, NO CLASIFICADA EN OTRA PARTE (Desc. Diag.:)</t>
  </si>
  <si>
    <t>S96 TRAUMATISMO DE TENDON Y MUSCULO A NIVEL DEL PIE Y DEL TOBILLO (Desc. Diag.:TRAUMATISMO DEL TENDON DE AQUILES IZQUIERDO)</t>
  </si>
  <si>
    <t>T793 INFECCION POSTRAUMATICA DE HERIDA, NO CLASIFICADA EN OTRA PARTE (Desc. Diag.:herida  sobreinfectada en  antebrazo izq
compromiso funcional de la mano izq)</t>
  </si>
  <si>
    <t>Z489 CUIDADO POSTERIOR A LA CIRUGIA, NO ESPECIFICADO (Desc. Diag.:SEROMA DE PARED )</t>
  </si>
  <si>
    <t>T798 OTRAS COMPLICACIONES PRECOCES DE LOS TRAUMATISMOS (Desc. Diag.:)</t>
  </si>
  <si>
    <t>S960 TRAUMATISMO DEL TENDON Y MUSCULO DEL FLEXOR LARGO DEL DEDO A NIVEL DEL PIE Y DEL TOBILLO (Desc. Diag.:)</t>
  </si>
  <si>
    <t>S934 ESGUINCES Y TORCEDURAS DEL TOBILLO (Desc. Diag.:ESGUINCE DE TOBILLO G II)</t>
  </si>
  <si>
    <t>Z540 CONVALECENCIA CONSECUTIVA A CIRUGIA (Desc. Diag.:CONTROL POST-OPERATORIO DE HERNIOPLASTIA)</t>
  </si>
  <si>
    <t>T810 HEMORRAGIA Y HEMATOMA QUE COMPLICAN UN PROCEDIMIENTO, NO CLASIFICADOS EN OTRA PARTE (Desc. Diag.:HEMARTROSIS RODILLA IZQUIERDA -FLEBITIS EN SISTEMA VENOSO PROFUNDO)</t>
  </si>
  <si>
    <t>T810 HEMORRAGIA Y HEMATOMA QUE COMPLICAN UN PROCEDIMIENTO, NO CLASIFICADOS EN OTRA PARTE (Desc. Diag.:-HEMARTROSIS RODILLA IZQUIERDA
-FLEBITIS EN SISTEMA VENOSO PROFUNDO)</t>
  </si>
  <si>
    <t>Z718 OTRAS CONSULTAS ESPECIFICADAS (Desc. Diag.:PACIENTE  PRESENTA  EVOLUCION FAVORABLE ( PACIENTE NO INGRESO POR QUE EL PROCEDIMIENTO  DURANTE LA EXODONCIA FUE  MUY AGRESIVO ))</t>
  </si>
  <si>
    <t>T810 HEMORRAGIA Y HEMATOMA QUE COMPLICAN UN PROCEDIMIENTO, NO CLASIFICADOS EN OTRA PARTE (Desc. Diag.:hematoma de herida quirurgica ginecologica. )</t>
  </si>
  <si>
    <t>Z719 CONSULTA, NO ESPECIFICADA (Desc. Diag.:atrision pulgar derecho. )</t>
  </si>
  <si>
    <t>T810 HEMORRAGIA Y HEMATOMA QUE COMPLICAN UN PROCEDIMIENTO, NO CLASIFICADOS EN OTRA PARTE (Desc. Diag.:HEMATOMA DE PARED)</t>
  </si>
  <si>
    <t>Z719 CONSULTA, NO ESPECIFICADA (Desc. Diag.:COXARTROSIS DERECHA .
ARTRITIS REUMATOIDEA. )</t>
  </si>
  <si>
    <t>T810 HEMORRAGIA Y HEMATOMA QUE COMPLICAN UN PROCEDIMIENTO, NO CLASIFICADOS EN OTRA PARTE (Desc. Diag.:HEMATOMA EN CARA LATERAL DE PIERNA DERECHA, DRENADO)</t>
  </si>
  <si>
    <t>Z719 CONSULTA, NO ESPECIFICADA (Desc. Diag.:dc ruptura supra espinoso derecho)</t>
  </si>
  <si>
    <t>T810 HEMORRAGIA Y HEMATOMA QUE COMPLICAN UN PROCEDIMIENTO, NO CLASIFICADOS EN OTRA PARTE (Desc. Diag.:HEMATOMA EN CARA)</t>
  </si>
  <si>
    <t>Z719 CONSULTA, NO ESPECIFICADA (Desc. Diag.:fascitis plantar bilateral. sindrome de gastrocnemios cortos. )</t>
  </si>
  <si>
    <t>T810 HEMORRAGIA Y HEMATOMA QUE COMPLICAN UN PROCEDIMIENTO, NO CLASIFICADOS EN OTRA PARTE (Desc. Diag.:HEMATOMA EN MUSLO IZQUIERD)</t>
  </si>
  <si>
    <t>Z719 CONSULTA, NO ESPECIFICADA (Desc. Diag.:FRACTURA AVULSION MALEOLO PERONEAL DERECHO.
LESION LIGAMENTO PERONEO ASTRAGALINO ANTERIOR, DERECHO. )</t>
  </si>
  <si>
    <t>T810 HEMORRAGIA Y HEMATOMA QUE COMPLICAN UN PROCEDIMIENTO, NO CLASIFICADOS EN OTRA PARTE (Desc. Diag.:HEMATOMA EN RODILLA DERECHA 
DRENADA EXTRAINSTITUCIONALMENTE)</t>
  </si>
  <si>
    <t>Z719 CONSULTA, NO ESPECIFICADA (Desc. Diag.:Luxacion acromio clavicular izquierda de 2do grado. )</t>
  </si>
  <si>
    <t>T810 HEMORRAGIA Y HEMATOMA QUE COMPLICAN UN PROCEDIMIENTO, NO CLASIFICADOS EN OTRA PARTE (Desc. Diag.:Hematoma muslo izquierdo)</t>
  </si>
  <si>
    <t>Z719 CONSULTA, NO ESPECIFICADA (Desc. Diag.:sindrome doloroso regional complejo tobillo derecho. )</t>
  </si>
  <si>
    <t>T810 HEMORRAGIA Y HEMATOMA QUE COMPLICAN UN PROCEDIMIENTO, NO CLASIFICADOS EN OTRA PARTE (Desc. Diag.:HEMATOMA POR INTOXICACION POR WARFARINA)</t>
  </si>
  <si>
    <t>Z719 CONSULTA, NO ESPECIFICADA (Desc. Diag.:TENDINITIS TLB DERECHO. 
BURSITIS SUB ACROMIAL DERECHA. )</t>
  </si>
  <si>
    <t>T810 HEMORRAGIA Y HEMATOMA QUE COMPLICAN UN PROCEDIMIENTO, NO CLASIFICADOS EN OTRA PARTE (Desc. Diag.:HEMATOMA RESIDUAL RODILLA DERECHA)</t>
  </si>
  <si>
    <t>Z760 CONSULTA PARA REPETICION DE RECETA (Desc. Diag.:agda)</t>
  </si>
  <si>
    <t>T810 HEMORRAGIA Y HEMATOMA QUE COMPLICAN UN PROCEDIMIENTO, NO CLASIFICADOS EN OTRA PARTE (Desc. Diag.:HEMATOMA TRAUMATICO EN TERCIO SUPERIOR DE PIERNA DERECHA)</t>
  </si>
  <si>
    <t>Z80 HISTORIA FAMILIAR DE TUMOR MALIGNO (Desc. Diag.:DOLOR ABDOMINAL Y PELVICO)</t>
  </si>
  <si>
    <t>S934 ESGUINCES Y TORCEDURAS DEL TOBILLO (Desc. Diag.:ESGUINCE DE TOBILLO GRADO II TOBILLO IZQUIERDO)</t>
  </si>
  <si>
    <t>Z853 HISTORIA PERSONAL DE TUMOR MALIGNO DE MAMA (Desc. Diag.:dispepsia)</t>
  </si>
  <si>
    <t>T810 HEMORRAGIA Y HEMATOMA QUE COMPLICAN UN PROCEDIMIENTO, NO CLASIFICADOS EN OTRA PARTE (Desc. Diag.:PO DE DRENAJE DE HEMATOMA DERECHO)</t>
  </si>
  <si>
    <t>S932 RUPTURA DE LIGAMENTOS A NIVEL DEL TOBILLO Y DEL PIE (Desc. Diag.:)</t>
  </si>
  <si>
    <t>T810 HEMORRAGIA Y HEMATOMA QUE COMPLICAN UN PROCEDIMIENTO, NO CLASIFICADOS EN OTRA PARTE (Desc. Diag.:PO DE DRENAJE DE HEMATOMA EXTRAINSTITUCIONAL RODILLA IZQUIERDA)</t>
  </si>
  <si>
    <t>T810 HEMORRAGIA Y HEMATOMA QUE COMPLICAN UN PROCEDIMIENTO, NO CLASIFICADOS EN OTRA PARTE (Desc. Diag.:POSQUIRURGICO DE CHALAZION )</t>
  </si>
  <si>
    <t>Z961 PRESENCIA DE LENTES INTRAOCULARES (Desc. Diag.:Limpieza resto de masas)</t>
  </si>
  <si>
    <t>S93 LUXACION, ESGUINCE Y TORCEDURA DE ARTICULACIONES Y LIGAMENTOS DEL TOBILLO Y DEL PIE (Desc. Diag.:FRACTURA TRIMALEOLAR TOBILLO DERECHO)</t>
  </si>
  <si>
    <t>Z98 OTROS ESTADOS POSTQUIRURGICOS (Desc. Diag.:drenaje de absceso perianal post quirurgico )</t>
  </si>
  <si>
    <t>T813 DESGARRO DE HERIDA OPERATORIA, NO CLASIFICADO EN OTRA PARTE (Desc. Diag.:DESGARRO FASCIA DEL PLANTAR GRADO I PIE IZQUIERDO)</t>
  </si>
  <si>
    <t>Z98 OTROS ESTADOS POSTQUIRURGICOS (Desc. Diag.:Post QuirÃºrgico PterigiÃ³n )</t>
  </si>
  <si>
    <t>T813 DESGARRO DE HERIDA OPERATORIA, NO CLASIFICADO EN OTRA PARTE (Desc. Diag.:HERIDA EN MID EN CICATRIZACION POST LIMPIEZA QUIRURGICA .)</t>
  </si>
  <si>
    <t>Z98 OTROS ESTADOS POSTQUIRURGICOS (Desc. Diag.:QUISTE DE OVARIO)</t>
  </si>
  <si>
    <t>T814 INFECCION CONSECUTIVA A PROCEDIMIENTO, NO CLASIFICADA EN OTRA PARTE (Desc. Diag.:HERIDA INFECTADA EN RESOLUCIÓN)</t>
  </si>
  <si>
    <t>Z988 OTROS ESTADOS POSTQUIRURGICOS ESPECIFICADOS (Desc. Diag.:post apendcetomia laparoscopica )</t>
  </si>
  <si>
    <t>T814 INFECCION CONSECUTIVA A PROCEDIMIENTO, NO CLASIFICADA EN OTRA PARTE (Desc. Diag.:HERIDA QUIRÚRGICA INFECTADA.)</t>
  </si>
  <si>
    <t>Z988 OTROS ESTADOS POSTQUIRURGICOS ESPECIFICADOS (Desc. Diag.:Post colecistectomÃ­a laparoscÃ³pica )</t>
  </si>
  <si>
    <t>T814 INFECCION CONSECUTIVA A PROCEDIMIENTO, NO CLASIFICADA EN OTRA PARTE (Desc. Diag.:INFECCION DE HERIDA OPERATORIA)</t>
  </si>
  <si>
    <t>Z988 OTROS ESTADOS POSTQUIRURGICOS ESPECIFICADOS (Desc. Diag.:queratectomia fotorreflactaria en ambos ojos)</t>
  </si>
  <si>
    <t>T819 COMPLICACION DE PROCEDIMIENTOS, NO ESPECIFICADA (Desc. Diag.:COMPLICACION DE PROCEDIMIENTOS, NO ESPECIFICADA paciente refiere intervecion quirurgica de 3 molar el dia jueves 16 de mayo , paciente presenta equimosis a nivel mandibular trismus y dolor en la zona de la intervencion quirurgica.se medica con antinflamatorios y analgesicos )</t>
  </si>
  <si>
    <t>V290 CONDUCTOR DE MOTOCICLETA LESIONADO POR COLISION CON OTROS VEHICULOS DE MOTOR, Y CON LOS NO ESPECIFICADOS, EN ACCIDENTE NO DE TRANSITO (Desc. Diag.:CAIDA DE MOTOCICLETA)</t>
  </si>
  <si>
    <t>T830 COMPLICACION MECANICA DE CATETER URINARIO (FIJO) (Desc. Diag.:)</t>
  </si>
  <si>
    <t>V291 PASAJERO DE MOTOCICLETA LESIONADO POR COLISION CON OTROS VEHICULOS DE MOTOR, Y CON LOS NO ESPECIFICADOS, EN ACCIDENTE NO DE TRANSITO (Desc. Diag.:TEC LEVE
POLICONTUSA)</t>
  </si>
  <si>
    <t>T833 COMPLICACION MECANICA DE DISPOSITIVO ANTICONCEPTIVO INTRAUTERINO (Desc. Diag.:se orienta a la paciente remoción del dispositivo intrauterino bajo sedación , previa dilatación cervical.)</t>
  </si>
  <si>
    <t>V294 CONDUCTOR DE MOTOCICLETA LESIONADO POR COLISION CON OTROS VEHICULOS DE MOTOR, Y CON LOS NO ESPECIFICADOS, EN ACCIDENTE DE TRANSITO (Desc. Diag.:ACCIDENTE DE TRANSITO POR CAIDA DE MOTOCICLETA COMO PASAJERO)</t>
  </si>
  <si>
    <t>T844 COMPLICACION MECANICA DE OTROS DISPOSITIVOS PROTESICOS, IMPLANTES E INJERTOS ORTOPEDICOS INTERNOS (Desc. Diag.:POST QUIRURGICO RETIRO DE MATERIAL OSTEOSINTESIS TOBILLO  DERECHO)</t>
  </si>
  <si>
    <t>V294 CONDUCTOR DE MOTOCICLETA LESIONADO POR COLISION CON OTROS VEHICULOS DE MOTOR, Y CON LOS NO ESPECIFICADOS, EN ACCIDENTE DE TRANSITO (Desc. Diag.:policontuso, luxaciÃ³n de la articulaciÃ³n acromioclavicular )</t>
  </si>
  <si>
    <t>T88 OTRAS COMPLICACIONES DE LA ATENCION MEDICA Y QUIRURGICA, NO CLASIFICADAS EN  OTRA PARTE (Desc. Diag.:Herida quirúrgica Infectada)</t>
  </si>
  <si>
    <t>V295 PASAJERO DE MOTOCICLETA LESIONADO POR COLISION CON OTROS VEHICULOS DE MOTOR, Y CON LOS NO ESPECIFICADOS, EN ACCIDENTE DE TRANSITO (Desc. Diag.:ACCIDENTE DE TRANSITO EN MOTO  POR ENCUNETAMIENTO )</t>
  </si>
  <si>
    <t>T88 OTRAS COMPLICACIONES DE LA ATENCION MEDICA Y QUIRURGICA, NO CLASIFICADAS EN OTRA PARTE (Desc. Diag.:)</t>
  </si>
  <si>
    <t>V299 MOTOCICLISTA [CUALQUIERA] LESIONADO EN ACCIDENTE DE TRANSITO NO ESPECIFICADO (Desc. Diag.:)</t>
  </si>
  <si>
    <t>T887 EFECTO ADVERSO NO ESPECIFICADO DE DROGA O MEDICAMENTO (Desc. Diag.:)</t>
  </si>
  <si>
    <t>V299 MOTOCICLISTA [CUALQUIERA] LESIONADO EN ACCIDENTE DE TRANSITO NO ESPECIFICADO (Desc. Diag.:S800 - CONTUSION DE LA RODILLA-T008 - TRAUMATISMOS SUPERFICIALES QUE AFECTAN OTRAS COMBINACIONES DE REGIONES DEL CUERPO)</t>
  </si>
  <si>
    <t>S934 ESGUINCES Y TORCEDURAS DEL TOBILLO (Desc. Diag.:Esguince de tobillo Ier grado)</t>
  </si>
  <si>
    <t>V436 OCUPANTE DE AUTOMOVIL LESIONADO POR COLISION CON OTRO AUTOMOVIL, CAMIONETA O FURGONETA, PASAJERO LESIONADO EN ACCIDENTE DE TRANSITO (Desc. Diag.:CERVICALGIA)</t>
  </si>
  <si>
    <t>T900 SECUELAS DE TRAUMATISMO SUPERFICIAL DE LA CABEZA (Desc. Diag.:secuela de traumatismo craneoencefálico severo )</t>
  </si>
  <si>
    <t>V69 OCUPANTE DE VEHICULO DE TRANSPORTE PESADO LESIONADO EN OTROS ACCIDENTES DE TRANSPORTE, Y EN LOS NO ESPECIFICADOS (Desc. Diag.:ACCIDENTE DE TRANSITO 
RIESGO EXTRAORDINARIO 
CON PRESENCIA DE ESCORIACIONES )</t>
  </si>
  <si>
    <t>V87 ACCIDENTE DE TRANSITO DE TIPO ESPECIFICADO, PERO DONDE SE DESCONOCE EL MODO DE TRANSPORTE DE LA VICTIMA (Desc. Diag.:)</t>
  </si>
  <si>
    <t>T922 SECUELAS DE FRACTURA DE LA MUÑECA Y DE LA MANO (Desc. Diag.:)</t>
  </si>
  <si>
    <t>S934 ESGUINCES Y TORCEDURAS DEL TOBILLO (Desc. Diag.:ESGUINCE Y TORCEDURA DE TOBILLO)</t>
  </si>
  <si>
    <t>T930 SECUELAS DE HERIDA DE MIEMBRO INFERIOR (Desc. Diag.:HERIDA TRAUMATICA EN MUSLO IZQUIERDO)</t>
  </si>
  <si>
    <t>W01 CAIDA EN EL MISMO NIVEL POR DESLIZAMIENTO, TROPEZON Y TRASPIE (Desc. Diag.: TRAUMA LUMBAR POR CAIDA DE ALTURA)</t>
  </si>
  <si>
    <t>W01 CAIDA EN EL MISMO NIVEL POR DESLIZAMIENTO, TROPEZON Y TRASPIE (Desc. Diag.:DESGARRO MUSCULAR EN GEMELO INTERNO PIERNA DERECHO)</t>
  </si>
  <si>
    <t>T933 SECUELAS DE LUXACION, TORCEDURA Y ESGUINCE DE MIEMBRO INFERIOR (Desc. Diag.:LUXACION DE PIE IZQ)</t>
  </si>
  <si>
    <t>W01 CAIDA EN EL MISMO NIVEL POR DESLIZAMIENTO, TROPEZON Y TRASPIE (Desc. Diag.:primigesta
emabaarzo de 15.2 semanas x fum 
caida de propia altura )</t>
  </si>
  <si>
    <t>T935 SECUELAS DE TRAUMATISMO DE TENDON Y MUSCULO DE MIEMBRO INFERIOR (Desc. Diag.:)</t>
  </si>
  <si>
    <t>S934 ESGUINCES Y TORCEDURAS DEL TOBILLO (Desc. Diag.:ESGUINCES)</t>
  </si>
  <si>
    <t>T983 SECUELAS DE COMPLICACIONES DE LA ATENCION MEDICA Y QUIRURGICA, NO CLASIFICADAS EN OTRA PARTE (Desc. Diag.:POSTONICECTOMIA PARCIAL 20/09/2024, POR UÑA ENCARNADA)</t>
  </si>
  <si>
    <t>W010 CAIDA EN EL MISMO NIVEL POR DESLIZAMIENTO, TROPEZON Y TRASPIE, EN VIVIENDA (Desc. Diag.:ESGUINCE DE TOBILLO IZQUIERDO E/E)</t>
  </si>
  <si>
    <t>S934 ESGUINCES Y TORCEDURAS DEL TOBILLO (Desc. Diag.:ESGUINCE DE TOBILLO IZQ )</t>
  </si>
  <si>
    <t>W010 CAIDA EN EL MISMO NIVEL POR DESLIZAMIENTO, TROPEZON Y TRASPIE, EN VIVIENDA (Desc. Diag.:POLICONTUSA)</t>
  </si>
  <si>
    <t>S934 ESGUINCES Y TORCEDURAS DEL TOBILLO (Desc. Diag.:ESGUINCE DE TOBILLO IZQUIERDA)</t>
  </si>
  <si>
    <t>W010 CAIDA EN EL MISMO NIVEL POR DESLIZAMIENTO, TROPEZON Y TRASPIE, EN VIVIENDA (Desc. Diag.:TRAUMA DE MUÑECA DERECHA E/E)</t>
  </si>
  <si>
    <t>U07 COVID-19 (Desc. Diag.:,)</t>
  </si>
  <si>
    <t>W010 CAIDA EN EL MISMO NIVEL POR DESLIZAMIENTO, TROPEZON Y TRASPIE, EN VIVIENDA (Desc. Diag.:TRAUMA SUPERFICIAL DE LA CABEZA SIN PÉRDIDA DE CONCIENCIA)</t>
  </si>
  <si>
    <t>U07 COVID-19 (Desc. Diag.:.)</t>
  </si>
  <si>
    <t>W012 CAIDA EN EL MISMO NIVEL POR DESLIZAMIENTO, TROPEZON Y TRASPIE, EN ESCUELAS, OTRAS INSTITUCIONES Y AREAS ADMINISTRATIVAS PUBLICAS (Desc. Diag.:Policontuso)</t>
  </si>
  <si>
    <t>U07 COVID-19 (Desc. Diag.:ASINTOMATICO)</t>
  </si>
  <si>
    <t>S934 ESGUINCES Y TORCEDURAS DEL TOBILLO (Desc. Diag.:ESGUNCE DE TOBILLO IZQUIERDO)</t>
  </si>
  <si>
    <t>U07 COVID-19 (Desc. Diag.:coivid leve)</t>
  </si>
  <si>
    <t>W014 CAIDA EN EL MISMO NIVEL POR DESLIZAMIENTO, TROPEZON Y TRASPIE, EN CALLES Y CARRETERAS (Desc. Diag.:Policontuso)</t>
  </si>
  <si>
    <t>S93 LUXACION, ESGUINCE Y TORCEDURA DE ARTICULACIONES Y LIGAMENTOS DEL TOBILLO Y DEL PIE (Desc. Diag.:izq)</t>
  </si>
  <si>
    <t>W015 CAIDA EN EL MISMO NIVEL POR DESLIZAMIENTO, TROPEZON Y TRASPIE, EN COMERCIO Y AREA DE SERVICIOS (Desc. Diag.:Caída de Corta Altura )</t>
  </si>
  <si>
    <t>U07 COVID-19 (Desc. Diag.:COVID )</t>
  </si>
  <si>
    <t>W015 CAIDA EN EL MISMO NIVEL POR DESLIZAMIENTO, TROPEZON Y TRASPIE, EN COMERCIO Y AREA DE SERVICIOS (Desc. Diag.:Caída del Mismo Nivel)</t>
  </si>
  <si>
    <t>U07 COVID-19 (Desc. Diag.:covid 19 )</t>
  </si>
  <si>
    <t>W015 CAIDA EN EL MISMO NIVEL POR DESLIZAMIENTO, TROPEZON Y TRASPIE, EN COMERCIO Y AREA DE SERVICIOS (Desc. Diag.:LUMBAGO TRAUMÁTICO)</t>
  </si>
  <si>
    <t>U07 COVID-19 (Desc. Diag.:covid 19 leve)</t>
  </si>
  <si>
    <t>W015 CAIDA EN EL MISMO NIVEL POR DESLIZAMIENTO, TROPEZON Y TRASPIE, EN COMERCIO Y AREA DE SERVICIOS (Desc. Diag.:Trauma de Pie Izquierdo)</t>
  </si>
  <si>
    <t>U07 COVID-19 (Desc. Diag.:covid 19 positivo )</t>
  </si>
  <si>
    <t>S934 ESGUINCES Y TORCEDURAS DEL TOBILLO (Desc. Diag.:fractura tobillo derecho)</t>
  </si>
  <si>
    <t>U07 COVID-19 (Desc. Diag.:COVID 19 POSITIVO CON SÍNTOMAS)</t>
  </si>
  <si>
    <t>W070 CAIDA QUE IMPLICA SILLA, EN VIVIENDA (Desc. Diag.:traumatismo de pie izquierdo)</t>
  </si>
  <si>
    <t>S934 ESGUINCES Y TORCEDURAS DEL TOBILLO (Desc. Diag.:ESGUINCE DE TOBILLO IZQUIERDO EN TRATAMIENTO)</t>
  </si>
  <si>
    <t>S934 ESGUINCES Y TORCEDURAS DEL TOBILLO (Desc. Diag.:INMOBILIZACION+SEGUIMINETO POR TRAUMATOLOGIA)</t>
  </si>
  <si>
    <t>U07 COVID-19 (Desc. Diag.:COVID confirmado)</t>
  </si>
  <si>
    <t>S930 LUXACION DE LA ARTICULACION DEL TOBILLO (Desc. Diag.:LAXACION DEK TOBILLO)</t>
  </si>
  <si>
    <t>S934 ESGUINCES Y TORCEDURAS DEL TOBILLO (Desc. Diag.:Esguince de tobillo izquierdo G I-II)</t>
  </si>
  <si>
    <t>S930 LUXACION DE LA ARTICULACION DEL TOBILLO (Desc. Diag.:LUXACION )</t>
  </si>
  <si>
    <t>U07 COVID-19 (Desc. Diag.:COVID POSITIVO)</t>
  </si>
  <si>
    <t>W100 CAIDA EN O DESDE ESCALERA Y ESCALONES, EN VIVIENDA (Desc. Diag.:TEC
POLICONTUSA)</t>
  </si>
  <si>
    <t>S934 ESGUINCES Y TORCEDURAS DEL TOBILLO (Desc. Diag.:Esguince de tobillo izquierdo grado I)</t>
  </si>
  <si>
    <t>W101 CAIDA EN O DESDE ESCALERA Y ESCALONES, EN INSTITUCION RESIDENCIAL (Desc. Diag.:Caída de Escalera)</t>
  </si>
  <si>
    <t>U07 COVID-19 (Desc. Diag.:COVID19)</t>
  </si>
  <si>
    <t>W105 CAIDA EN O DESDE ESCALERA Y ESCALONES, EN COMERCIO Y AREA DE SERVICIOS (Desc. Diag.:Caída de Escaleras en el Trabajo)</t>
  </si>
  <si>
    <t>S93 LUXACION, ESGUINCE Y TORCEDURA DE ARTICULACIONES Y LIGAMENTOS DEL TOBILLO Y DEL PIE (Desc. Diag.:lumbalgia)</t>
  </si>
  <si>
    <t>W106 CAIDA EN O DESDE ESCALERA Y ESCALONES, EN AREA INDUSTRIAL Y DE LA CONSTRUCCION (Desc. Diag.:Policontuso E/E)</t>
  </si>
  <si>
    <t>U07 COVID-19 (Desc. Diag.:CUENTA CON PRUEBA DE ANTIGENO NASAL PARA COVID 19 POSITIVA )</t>
  </si>
  <si>
    <t>W120 CAIDA EN O DESDE ANDAMIO, EN VIVIENDA (Desc. Diag.:)</t>
  </si>
  <si>
    <t>U07 COVID-19 (Desc. Diag.:dc covid 19, )</t>
  </si>
  <si>
    <t>W14 CAIDA DESDE UN ARBOL (Desc. Diag.:POLICONTUSO)</t>
  </si>
  <si>
    <t>U07 COVID-19 (Desc. Diag.:E11 - DIABETES MELLITUS NO INSULINODEPENDIENTE
U07 - COVID-19)</t>
  </si>
  <si>
    <t>W170 OTRAS CAIDAS DE UN NIVEL A OTRO, EN VIVIENDA (Desc. Diag.:)</t>
  </si>
  <si>
    <t>U07 COVID-19 (Desc. Diag.:EMBARAZO DE 30.3 SEMANAS
RESFRIO COMUN
)</t>
  </si>
  <si>
    <t>W18 OTRAS CAIDAS EN EL MISMO NIVEL (Desc. Diag.:CONTUSION EN CARA
DOLOR EN COLUMNA CERVICAL)</t>
  </si>
  <si>
    <t>U07 COVID-19 (Desc. Diag.:en estudio)</t>
  </si>
  <si>
    <t>W180 OTRAS CAIDAS EN EL MISMO NIVEL, EN VIVIENDA (Desc. Diag.:)</t>
  </si>
  <si>
    <t>U07 COVID-19 (Desc. Diag.:ENFERMEDAD AGUDA RESPIRATORIA )</t>
  </si>
  <si>
    <t>W190 CAIDA NO ESPECIFICADA, EN VIVIENDA (Desc. Diag.:-  CON POLICONTUSION DE:  CARA,  MIEMBROS SUPERIOR Y MIEMBROS INFERIORES )</t>
  </si>
  <si>
    <t>U07 COVID-19 (Desc. Diag.:ESTABLE ASINTOMATICO)</t>
  </si>
  <si>
    <t>U07 COVID-19 (Desc. Diag.:FARINGITIS AGUDA)</t>
  </si>
  <si>
    <t>W20 GOLPE POR OBJETO ARROJADO, PROYECTADO O QUE CAE (Desc. Diag.:)</t>
  </si>
  <si>
    <t>U07 COVID-19 (Desc. Diag.:faringitis viral)</t>
  </si>
  <si>
    <t>W213 GOLPE CONTRA O GOLPEADO POR EQUIPO PARA DEPORTES, EN AREAS DE DEPORTE Y ATLETISMO (Desc. Diag.:EN LA REGIÓN FRONTAL)</t>
  </si>
  <si>
    <t>U07 COVID-19 (Desc. Diag.:HAS  en tto.)</t>
  </si>
  <si>
    <t>W22 GOLPE CONTRA O GOLPEADO POR OTROS OBJETOS (Desc. Diag.:Accidente de transito )</t>
  </si>
  <si>
    <t>U07 COVID-19 (Desc. Diag.:PRUEBA COVID (+))</t>
  </si>
  <si>
    <t>W221 GOLPE CONTRA O GOLPEADO POR OTROS OBJETOS, EN INSTITUCION RESIDENCIAL (Desc. Diag.:)</t>
  </si>
  <si>
    <t>U07 COVID-19 (Desc. Diag.:rinofaringitis aguda)</t>
  </si>
  <si>
    <t>W307 CONTACTO TRAUMATICO CON MAQUINARIA AGRICOLA, EN GRANJA (Desc. Diag.:)</t>
  </si>
  <si>
    <t>U07 COVID-19 (Desc. Diag.:SEGUNDIGESTA 
GESTACION DE +/- 32.1 FUM 31.5 POR ECO 
FUV
COVID POSITIVO)</t>
  </si>
  <si>
    <t>S934 ESGUINCES Y TORCEDURAS DEL TOBILLO (Desc. Diag.:LESION SINDESMOSIS TIBIO PERONEA DISTAL IZQUIERDA)</t>
  </si>
  <si>
    <t>U07 COVID-19 (Desc. Diag.:SOLICITO LABORATORIO)</t>
  </si>
  <si>
    <t>W446 CUERPO EXTRAÑO QUE PENETRA POR EL OJO U ORIFICIO NATURAL: AREA INDUSTRIAL Y DE LA CONSTRUCCION (Desc. Diag.:)</t>
  </si>
  <si>
    <t>U07 COVID-19 (Desc. Diag.:SOSPECHA COVID 19 )</t>
  </si>
  <si>
    <t>W458 CUERPO EXTRAÑO QUE PENETRA A TRAVES DE LA PIEL: OTRO LUGAR ESPECIFICADO (Desc. Diag.:cuepo extraño, espínco de primer dedo d epie derecho.)</t>
  </si>
  <si>
    <t>U07 COVID-19 (Desc. Diag.:TERCIGESTA PRIMIPARA)</t>
  </si>
  <si>
    <t>W53 MORDEDURA DE RATA (Desc. Diag.:1) SINDROME GRIPAL DE 24 HORAS DE EVOLUCION 
2) LESION EN DEDO  DE MANO DERECHA POR MORDEDURA DE RATA )</t>
  </si>
  <si>
    <t>U07 COVID-19 (Desc. Diag.:TOS LEVE)</t>
  </si>
  <si>
    <t>S934 ESGUINCES Y TORCEDURAS DEL TOBILLO (Desc. Diag.:POLICONTUSO
ESGUINCE DE TOBILLO DERECHO)</t>
  </si>
  <si>
    <t>u071 COVID-19, VIRUS IDENTIFICADO (Desc. Diag.:   COVID-19, VIRUS IDENTIFICADO)</t>
  </si>
  <si>
    <t>W54 MORDEDURA O ATAQUE DE PERRO (Desc. Diag.:heridas escoriativas por mordedura de can)</t>
  </si>
  <si>
    <t>u071 COVID-19, VIRUS IDENTIFICADO (Desc. Diag.: AMIGDALITIS AGUDA)</t>
  </si>
  <si>
    <t>W54 MORDEDURA O ATAQUE DE PERRO (Desc. Diag.:Lesion desgarrante extensa en antebrazo derecho)</t>
  </si>
  <si>
    <t>u071 COVID-19, VIRUS IDENTIFICADO (Desc. Diag.:- ENF. COVID 19
- FARINGITIS AGUDA)</t>
  </si>
  <si>
    <t>W54 MORDEDURA O ATAQUE DE PERRO (Desc. Diag.:MORDEDURA DE PERRO )</t>
  </si>
  <si>
    <t>u071 COVID-19, VIRUS IDENTIFICADO (Desc. Diag.: SINDROME VIRAL + GECA  SIN /DHT)</t>
  </si>
  <si>
    <t>S934 ESGUINCES Y TORCEDURAS DEL TOBILLO (Desc. Diag.:R)</t>
  </si>
  <si>
    <t>S934 ESGUINCES Y TORCEDURAS DEL TOBILLO (Desc. Diag.:ESGUINCE DE TOBILLO IZQUIERDO
SE SOLICITA RX DE TOBILLO DONDE APARENTEMENTE NO SE EVIDENCIA ALTERACIONES)</t>
  </si>
  <si>
    <t>S934 ESGUINCES Y TORCEDURAS DEL TOBILLO (Desc. Diag.:RINOFARINGITIS. )</t>
  </si>
  <si>
    <t>u071 COVID-19, VIRUS IDENTIFICADO (Desc. Diag.:*  MAREO Y DESVANECIMIENTO)</t>
  </si>
  <si>
    <t>W540 MORDEDURA O ATAQUE DE PERRO, EN VIVIENDA (Desc. Diag.:herida de dedo mediofalange media )</t>
  </si>
  <si>
    <t>S93 LUXACION, ESGUINCE Y TORCEDURA DE ARTICULACIONES Y LIGAMENTOS DEL TOBILLO Y DEL PIE (Desc. Diag.:luxacion de tobillo izquierdo
fractura de maleolo peroneo a descartar
embarazo de 36 semanas por eco)</t>
  </si>
  <si>
    <t>W540 MORDEDURA O ATAQUE DE PERRO, EN VIVIENDA (Desc. Diag.:herida en pierna derecha por mordedura por perro)</t>
  </si>
  <si>
    <t>u071 COVID-19, VIRUS IDENTIFICADO (Desc. Diag.:+ HIPERTENSION )</t>
  </si>
  <si>
    <t>W540 MORDEDURA O ATAQUE DE PERRO, EN VIVIENDA (Desc. Diag.:Herida Infectada)</t>
  </si>
  <si>
    <t>u071 COVID-19, VIRUS IDENTIFICADO (Desc. Diag.:1.- RINOFARINGITIS AGUDA POR COVID 19
2.- CERVICODORSALGIA )</t>
  </si>
  <si>
    <t>W540 MORDEDURA O ATAQUE DE PERRO, EN VIVIENDA (Desc. Diag.:MORDEDURA DE CAM)</t>
  </si>
  <si>
    <t>u071 COVID-19, VIRUS IDENTIFICADO (Desc. Diag.:alzas termicas, congestion nasal, tos seca)</t>
  </si>
  <si>
    <t>W540 MORDEDURA O ATAQUE DE PERRO, EN VIVIENDA (Desc. Diag.:MORDEDURA O ATAQUE DE PERRO, EN VIVIENDA)</t>
  </si>
  <si>
    <t>u071 COVID-19, VIRUS IDENTIFICADO (Desc. Diag.:alzas térmicas, mioartralgia, congestión nasal y tos seca)</t>
  </si>
  <si>
    <t>W540 MORDEDURA O ATAQUE DE PERRO, EN VIVIENDA (Desc. Diag.:PERRO DEL VECINO.)</t>
  </si>
  <si>
    <t>u071 COVID-19, VIRUS IDENTIFICADO (Desc. Diag.:alzas térmicas, odinofagia, otalgia, tos seca, decaimiento fisico y mioartralgia)</t>
  </si>
  <si>
    <t>W542 MORDEDURA O ATAQUE DE PERRO, EN ESCUELAS, OTRAS INSTITUCIONES Y AREAS ADMINISTRATIVAS PUBLICAS (Desc. Diag.:Múltiples heridas en manos por mordedura de perro.)</t>
  </si>
  <si>
    <t>S93 LUXACION, ESGUINCE Y TORCEDURA DE ARTICULACIONES Y LIGAMENTOS DEL TOBILLO Y DEL PIE (Desc. Diag.:LUXACION DE TOBILLO IZQUIERDO)</t>
  </si>
  <si>
    <t>W544 MORDEDURA O ATAQUE DE PERRO, EN CALLES Y CARRETERAS (Desc. Diag.:derecha)</t>
  </si>
  <si>
    <t>u071 COVID-19, VIRUS IDENTIFICADO (Desc. Diag.:AMIGDALITIS)</t>
  </si>
  <si>
    <t>W544 MORDEDURA O ATAQUE DE PERRO, EN CALLES Y CARRETERAS (Desc. Diag.:herida punzante en region de gemelos izquierdo)</t>
  </si>
  <si>
    <t>u071 COVID-19, VIRUS IDENTIFICADO (Desc. Diag.:ANTIOTICOTERAPIA+REPOSO)</t>
  </si>
  <si>
    <t>W544 MORDEDURA O ATAQUE DE PERRO, EN CALLES Y CARRETERAS (Desc. Diag.:mordedura de cam)</t>
  </si>
  <si>
    <t>u071 COVID-19, VIRUS IDENTIFICADO (Desc. Diag.:BIOSEGURIDAD )</t>
  </si>
  <si>
    <t>W545 MORDEDURA O ATAQUE DE PERRO, EN COMERCIO Y AREA DE SERVICIOS (Desc. Diag.:mordera de perro conocido )</t>
  </si>
  <si>
    <t>W548 MORDEDURA O ATAQUE DE PERRO, EN OTRO LUGAR ESPECIFICADO (Desc. Diag.:Mordedura de can)</t>
  </si>
  <si>
    <t>u071 COVID-19, VIRUS IDENTIFICADO (Desc. Diag.:BRONQUITIS)</t>
  </si>
  <si>
    <t>S934 ESGUINCES Y TORCEDURAS DEL TOBILLO (Desc. Diag.:Tobillo derecho)</t>
  </si>
  <si>
    <t>u071 COVID-19, VIRUS IDENTIFICADO (Desc. Diag.:CA DE OVARIO)</t>
  </si>
  <si>
    <t>W55 MORDEDURA O ATAQUE DE OTROS MAMIFEROS (Desc. Diag.:)</t>
  </si>
  <si>
    <t>u071 COVID-19, VIRUS IDENTIFICADO (Desc. Diag.:CASO COVID
)</t>
  </si>
  <si>
    <t>W55 MORDEDURA O ATAQUE DE OTROS MAMIFEROS (Desc. Diag.:MORDEDURA DE GATO CALLEJORO)</t>
  </si>
  <si>
    <t>u071 COVID-19, VIRUS IDENTIFICADO (Desc. Diag.:CEFALEA DOLOR DE CUERPO , GESTACION 19 SEMANAS )</t>
  </si>
  <si>
    <t>W550 MORDEDURA O ATAQUE DE OTROS MAMIFEROS, EN VIVIENDA (Desc. Diag.:ayer mano derecha.
control en dos dias.)</t>
  </si>
  <si>
    <t>u071 COVID-19, VIRUS IDENTIFICADO (Desc. Diag.:conid 19)</t>
  </si>
  <si>
    <t>W550 MORDEDURA O ATAQUE DE OTROS MAMIFEROS, EN VIVIENDA (Desc. Diag.:MORDEDURA DE GATO )</t>
  </si>
  <si>
    <t>u071 COVID-19, VIRUS IDENTIFICADO (Desc. Diag.:CONTROL )</t>
  </si>
  <si>
    <t>W550 MORDEDURA O ATAQUE DE OTROS MAMIFEROS, EN VIVIENDA (Desc. Diag.:mordedura gato)</t>
  </si>
  <si>
    <t>u071 COVID-19, VIRUS IDENTIFICADO (Desc. Diag.:CONTROL POST TRATAMIENTO PARA COVID 19)</t>
  </si>
  <si>
    <t>W554 MORDEDURA O ATAQUE DE OTROS MAMIFEROS, EN CALLES Y CARRETERAS (Desc. Diag.:MORDEDURA DE GATO)</t>
  </si>
  <si>
    <t>u071 COVID-19, VIRUS IDENTIFICADO (Desc. Diag.:COVID - 19 + Faringitis  )</t>
  </si>
  <si>
    <t>S934 ESGUINCES Y TORCEDURAS DEL TOBILLO (Desc. Diag.:TORCEDURA DEL TOBILLO IZQUIERDO)</t>
  </si>
  <si>
    <t>S93 LUXACION, ESGUINCE Y TORCEDURA DE ARTICULACIONES Y LIGAMENTOS DEL TOBILLO Y DEL PIE (Desc. Diag.:ESGUINSE DE TOBILLLO DER)</t>
  </si>
  <si>
    <t>S934 ESGUINCES Y TORCEDURAS DEL TOBILLO (Desc. Diag.:TRAUMA DE TOBILLO IZQUIERDO )</t>
  </si>
  <si>
    <t>u071 COVID-19, VIRUS IDENTIFICADO (Desc. Diag.:covid - 19)</t>
  </si>
  <si>
    <t>W570 MORDEDURA O PICADURA DE INSECTOS Y OTROS ARTROPODOS NO VENENOSOS, EN VIVIENDA (Desc. Diag.:PICADURA DE ABEJA/URGENCIA HIPERTENSIVA/ TA 165/117)</t>
  </si>
  <si>
    <t>u071 COVID-19, VIRUS IDENTIFICADO (Desc. Diag.:COVID  POSITIVO)</t>
  </si>
  <si>
    <t>W570 MORDEDURA O PICADURA DE INSECTOS Y OTROS ARTROPODOS NO VENENOSOS, EN VIVIENDA (Desc. Diag.:picadura de alacran)</t>
  </si>
  <si>
    <t>S93 LUXACION, ESGUINCE Y TORCEDURA DE ARTICULACIONES Y LIGAMENTOS DEL TOBILLO Y DEL PIE (Desc. Diag.:LUXACION, ESGUINCE Y TORCEDURA DE LIGAMTENOS DEL TIBILLO Y PIE IZQUIERDO, BAJANDO GRADAS DE SU DOMICILIO - ENFERMEDAD COMUN)</t>
  </si>
  <si>
    <t>W570 MORDEDURA O PICADURA DE INSECTOS Y OTROS ARTROPODOS NO VENENOSOS, EN VIVIENDA (Desc. Diag.:piucadura de alacran dedo medio derecho.)</t>
  </si>
  <si>
    <t>u071 COVID-19, VIRUS IDENTIFICADO (Desc. Diag.:COVID + bronquitis)</t>
  </si>
  <si>
    <t>W572 MORDEDURA O PICADURA DE INSECTOS Y OTROS ARTROPODOS NO VENENOSOS, EN ESCUELAS, OTRAS INSTITUCIONES Y AREAS ADMINISTRATIVAS PUBLICAS (Desc. Diag.:)</t>
  </si>
  <si>
    <t>S934 ESGUINCES Y TORCEDURAS DEL TOBILLO (Desc. Diag.:Esguince del tobillo grado 2)</t>
  </si>
  <si>
    <t>W575 MORDEDURA O PICADURA DE INSECTOS Y OTROS ARTROPODOS NO VENENOSOS, EN COMERCIO Y AREA DE SERVICIOS (Desc. Diag.:PICADURA DE ABEJA)</t>
  </si>
  <si>
    <t>u071 COVID-19, VIRUS IDENTIFICADO (Desc. Diag.:COVID 10)</t>
  </si>
  <si>
    <t>W577 MORDEDURA O PICADURA DE INSECTOS Y OTROS ARTROPODOS NO VENENOSOS, EN GRANJA (Desc. Diag.:)</t>
  </si>
  <si>
    <t>u071 COVID-19, VIRUS IDENTIFICADO (Desc. Diag.:COVID- 10)</t>
  </si>
  <si>
    <t>W60 CONTACTO TRAUMATICO CON AGUIJONES, ESPINAS U HOJAS CORTANTES DE PLANTAS (Desc. Diag.:)</t>
  </si>
  <si>
    <t>S93 LUXACION, ESGUINCE Y TORCEDURA DE ARTICULACIONES Y LIGAMENTOS DEL TOBILLO Y DEL PIE (Desc. Diag.:REPOSO +ANALGESIA ANTIINFLAMATORIOS)</t>
  </si>
  <si>
    <t>W609 CONTACTO TRAUMATICO CON AGUIJONES, ESPINAS U HOJAS CORTANTES DE PLANTAS, EN LUGAR NO ESPECIFICADO (Desc. Diag.:traumatismo del primer dedo del pie derecho por fierro del motor de su heladera)</t>
  </si>
  <si>
    <t>S934 ESGUINCES Y TORCEDURAS DEL TOBILLO (Desc. Diag.:ESGUINCE EN TOBILLO IZQUIERDO GRADO II)</t>
  </si>
  <si>
    <t>S934 ESGUINCES Y TORCEDURAS DEL TOBILLO (Desc. Diag.:V)</t>
  </si>
  <si>
    <t>u071 COVID-19, VIRUS IDENTIFICADO (Desc. Diag.:covid 19 + 
 faringitis aguda )</t>
  </si>
  <si>
    <t>W874 EXPOSICION A CORRIENTE ELECTRICA NO ESPECIFICADA, EN CALLES Y CARRETERAS (Desc. Diag.:)</t>
  </si>
  <si>
    <t>u071 COVID-19, VIRUS IDENTIFICADO (Desc. Diag.:COVID 19 + )</t>
  </si>
  <si>
    <t>X220 CONTACTO TRAUMATICO CON ESCORPION, EN VIVIENDA (Desc. Diag.:)</t>
  </si>
  <si>
    <t>u071 COVID-19, VIRUS IDENTIFICADO (Desc. Diag.:covid 19 +)</t>
  </si>
  <si>
    <t>X220 CONTACTO TRAUMATICO CON ESCORPION, EN VIVIENDA (Desc. Diag.:Picadura de Alacran )</t>
  </si>
  <si>
    <t>u071 COVID-19, VIRUS IDENTIFICADO (Desc. Diag.:covid 19 en tratamiento)</t>
  </si>
  <si>
    <t>X23 CONTACTO TRAUMATICO CON AVISPONES, AVISPAS Y ABEJAS (Desc. Diag.:)</t>
  </si>
  <si>
    <t>u071 COVID-19, VIRUS IDENTIFICADO (Desc. Diag.:COVID 19 EN TRATAMIENTO.)</t>
  </si>
  <si>
    <t>X235 CONTACTO TRAUMATICO CON AVISPONES, AVISPAS Y ABEJAS, EN COMERCIO Y AREA DE SERVICIOS (Desc. Diag.:PICADURA DE ABEJA)</t>
  </si>
  <si>
    <t>u071 COVID-19, VIRUS IDENTIFICADO (Desc. Diag.:COVID -19 IDENTIFICADO EN PROCESO DE RECUPERACION , CON ALTA MEDICA POR CRITERIO CLÍNICO Y EPIDEMIOLOGICO .)</t>
  </si>
  <si>
    <t>X85 AGRESION CON DROGAS, MEDICAMENTOS Y SUSTANCIAS BIOLOGICAS (Desc. Diag.:REACCION ADVERSA A MEDICAMENTOS)</t>
  </si>
  <si>
    <t>S934 ESGUINCES Y TORCEDURAS DEL TOBILLO (Desc. Diag.:Esguince externo de tobillo derecho)</t>
  </si>
  <si>
    <t>S935 ESGUINCES Y TORCEDURAS DE DEDO(S) DEL PIE (Desc. Diag.:1.- trauma de partes blandas de pierna y tobillo izquierdo )</t>
  </si>
  <si>
    <t>S934 ESGUINCES Y TORCEDURAS DEL TOBILLO (Desc. Diag.:ESGUINCE GRADO 1 DE TOBILLO IZQUIERDO)</t>
  </si>
  <si>
    <t>Y04 AGRESION CON FUERZA CORPORAL (Desc. Diag.:AGRESIÃN CON OBJETO CONDUNDENTE)</t>
  </si>
  <si>
    <t>Y040 AGRESION CON FUERZA CORPORAL, EN VIVIENDA (Desc. Diag.:Trauma ocular)</t>
  </si>
  <si>
    <t>S934 ESGUINCES Y TORCEDURAS DEL TOBILLO (Desc. Diag.:ESGUINCE GRADO 2 DE TOBILLO DERECHO, CONTUSION SUPERFICIAL DE LA RODILLA)</t>
  </si>
  <si>
    <t>S935 ESGUINCES Y TORCEDURAS DE DEDO(S) DEL PIE (Desc. Diag.:contusion de do mayor de pie izquierdo)</t>
  </si>
  <si>
    <t>u071 COVID-19, VIRUS IDENTIFICADO (Desc. Diag.:COVID -19)</t>
  </si>
  <si>
    <t>Y044 AGRESION CON FUERZA CORPORAL, EN CALLES Y CARRETERAS (Desc. Diag.:ContusiÃ³n cara 
Hemorragia subconjuntival
AgresiÃ³n fÃ­sica)</t>
  </si>
  <si>
    <t>S934 ESGUINCES Y TORCEDURAS DEL TOBILLO (Desc. Diag.:Esguince grado I a II de tobillo derecho)</t>
  </si>
  <si>
    <t>Y044 AGRESION CON FUERZA CORPORAL, EN CALLES Y CARRETERAS (Desc. Diag.:INTENTO DE ASALTO/T.E.C. LEVE)</t>
  </si>
  <si>
    <t>u071 COVID-19, VIRUS IDENTIFICADO (Desc. Diag.:COVID DIAGNOSTICADO POR ANTÌGENO NASAL)</t>
  </si>
  <si>
    <t>Y08 AGRESION POR OTROS MEDIOS ESPECIFICADOS (Desc. Diag.:)</t>
  </si>
  <si>
    <t>u071 COVID-19, VIRUS IDENTIFICADO (Desc. Diag.:covid en tratamiento)</t>
  </si>
  <si>
    <t>Y094 AGRESION POR MEDIOS NO ESPECIFICADOS, EN CALLES Y CARRETERAS (Desc. Diag.:TRAUMATISMO DEL ANTEBRAZO)</t>
  </si>
  <si>
    <t>S934 ESGUINCES Y TORCEDURAS DEL TOBILLO (Desc. Diag.:ESGUINCE GRADO I DE TOBILLO DERECHO)</t>
  </si>
  <si>
    <t>Y40 EFECTOS ADVERSOS DE ANTIBIOTICOS SISTEMICOS (Desc. Diag.:)</t>
  </si>
  <si>
    <t>u071 COVID-19, VIRUS IDENTIFICADO (Desc. Diag.:COVID POISITIVO)</t>
  </si>
  <si>
    <t>Y471 EFECTOS ADVERSOS DE BENZODIAZEPINAS (Desc. Diag.:INTOXICACION POR ALPRAZOLAM)</t>
  </si>
  <si>
    <t>u071 COVID-19, VIRUS IDENTIFICADO (Desc. Diag.:COVID POSITIVO - ASINTOMÁTICO)</t>
  </si>
  <si>
    <t>Y584 EFECTOS ADVERSOS DE LA VACUNA CONTRA EL TETANOS (Desc. Diag.:)</t>
  </si>
  <si>
    <t>u071 COVID-19, VIRUS IDENTIFICADO (Desc. Diag.:COVID POSITIVO  por antìgeno nasal)</t>
  </si>
  <si>
    <t>Y590 EFECTOS ADVERSOS DE VACUNAS VIRALES (Desc. Diag.:* EFECTOS ADVERSOS DE VACUNA CONTRA LA INFLUENZA. )</t>
  </si>
  <si>
    <t>u071 COVID-19, VIRUS IDENTIFICADO (Desc. Diag.:COVID POSITIVO )</t>
  </si>
  <si>
    <t>Y641 MEDICAMENTO O SUSTANCIA BIOLOGICA CONTAMINADO, INYECTADO O USADO PARA INMUNIZACION (Desc. Diag.:ARTRITIS REUMATOIDE - TERAPIA BIOLOGICA )</t>
  </si>
  <si>
    <t>u071 COVID-19, VIRUS IDENTIFICADO (Desc. Diag.:COVID POSITIVO POR ANTIGENO NASAL )</t>
  </si>
  <si>
    <t>Y838 OTROS PROCEDIMIENTOS QUIRURGICOS (Desc. Diag.:ENDOSCOPIA  Y POLIPECTOMIA PROGRAMADA )</t>
  </si>
  <si>
    <t>Y97 AFECCION RELACIONADA CON LA CONTAMINACION AMBIENTAL (Desc. Diag.:)</t>
  </si>
  <si>
    <t>S93 LUXACION, ESGUINCE Y TORCEDURA DE ARTICULACIONES Y LIGAMENTOS DEL TOBILLO Y DEL PIE (Desc. Diag.:ESGUINSE TOBILLO DERECHO )</t>
  </si>
  <si>
    <t>Z000 EXAMEN MEDICO GENERAL (Desc. Diag.:EN ESTUDIO, CON CREATININA LEVEMENTE ELEVADA, RESTO S/P
)</t>
  </si>
  <si>
    <t>u071 COVID-19, VIRUS IDENTIFICADO (Desc. Diag.:COVID POSITIVO por Antìgeno Nasal)</t>
  </si>
  <si>
    <t>Z000 EXAMEN MEDICO GENERAL (Desc. Diag.:SINDROME VIRAL GRIPAL)</t>
  </si>
  <si>
    <t>u071 COVID-19, VIRUS IDENTIFICADO (Desc. Diag.:COVID POSITIVO Y GESTACION DE 9 SEMANAS )</t>
  </si>
  <si>
    <t>Z010 EXAMEN DE OJOS Y DE LA VISION (Desc. Diag.:)</t>
  </si>
  <si>
    <t>S934 ESGUINCES Y TORCEDURAS DEL TOBILLO (Desc. Diag.:ESGUINCE GRADO II IZQUIERDO)</t>
  </si>
  <si>
    <t>Z010 EXAMEN DE OJOS Y DE LA VISION (Desc. Diag.:MIODESOPSIA)</t>
  </si>
  <si>
    <t>S93 LUXACION, ESGUINCE Y TORCEDURA DE ARTICULACIONES Y LIGAMENTOS DEL TOBILLO Y DEL PIE (Desc. Diag.:Sindrome del seno del tarso
Esguince grado 1 de tobillo izquierdo)</t>
  </si>
  <si>
    <t>Z010 EXAMEN DE OJOS Y DE LA VISION (Desc. Diag.:PSEUDOFAQUIA   AO
)</t>
  </si>
  <si>
    <t>u071 COVID-19, VIRUS IDENTIFICADO (Desc. Diag.:COVID-19 + LARINGOFARINGITIS AGUDA)</t>
  </si>
  <si>
    <t>Z014 EXAMEN GINECOLOGICO (GENERAL) (DE RUTINA) (Desc. Diag.:abseso post laparotimia)</t>
  </si>
  <si>
    <t>u071 COVID-19, VIRUS IDENTIFICADO (Desc. Diag.:COVID19 EN TRATAMIENTO)</t>
  </si>
  <si>
    <t>Z014 EXAMEN GINECOLOGICO (GENERAL) (DE RUTINA) (Desc. Diag.:MIOMA UTERINO
METRORRAGIA EN ESTUDIO)</t>
  </si>
  <si>
    <t>u071 COVID-19, VIRUS IDENTIFICADO (Desc. Diag.:COVID-19 LEVE)</t>
  </si>
  <si>
    <t>Z017 EXAMEN DE LABORATORIO (Desc. Diag.:SINDROME METABOLICO)</t>
  </si>
  <si>
    <t>S934 ESGUINCES Y TORCEDURAS DEL TOBILLO (Desc. Diag.:ESGUINCE LATERAL DE TOBILLO DERECHO)</t>
  </si>
  <si>
    <t>u071 COVID-19, VIRUS IDENTIFICADO (Desc. Diag.:covid-19 positivo)</t>
  </si>
  <si>
    <t>Z042 EXAMEN Y OBSERVACION CONSECUTIVOS A ACCIDENTE DE TRABAJO (Desc. Diag.:trauma de uña)</t>
  </si>
  <si>
    <t>S934 ESGUINCES Y TORCEDURAS DEL TOBILLO (Desc. Diag.:esguince lateral de tobillo grado II )</t>
  </si>
  <si>
    <t>Z090 EXAMEN DE SEGUIMIENTO CONSECUTIVO A CIRUGIA POR OTRAS AFECCIONES (Desc. Diag.:1.- seguimiento por timpanoplastia. )</t>
  </si>
  <si>
    <t>S93 LUXACION, ESGUINCE Y TORCEDURA DE ARTICULACIONES Y LIGAMENTOS DEL TOBILLO Y DEL PIE (Desc. Diag.:sospecha de fractura de tobillo izquierdo)</t>
  </si>
  <si>
    <t>Z090 EXAMEN DE SEGUIMIENTO CONSECUTIVO A CIRUGIA POR OTRAS AFECCIONES (Desc. Diag.:examen de seguimiento consecutivo a cirugÃ­a por otras afecciones )</t>
  </si>
  <si>
    <t>u071 COVID-19, VIRUS IDENTIFICADO (Desc. Diag.:COVID-19, VIRUS IDENTIFICADO)</t>
  </si>
  <si>
    <t>Z10 CONTROL GENERAL DE SALUD DE RUTINA DE SUBPOBLACIONES DEFINIDAS (Desc. Diag.:algia testicular
dolor abdominal en estudios)</t>
  </si>
  <si>
    <t>u071 COVID-19, VIRUS IDENTIFICADO (Desc. Diag.:COVIS 19)</t>
  </si>
  <si>
    <t>Z10 CONTROL GENERAL DE SALUD DE RUTINA DE SUBPOBLACIONES DEFINIDAS (Desc. Diag.:CONTROL DE TU DE VESICULA)</t>
  </si>
  <si>
    <t>u071 COVID-19, VIRUS IDENTIFICADO (Desc. Diag.:COVIT 19 )</t>
  </si>
  <si>
    <t>Z10 CONTROL GENERAL DE SALUD DE RUTINA DE SUBPOBLACIONES DEFINIDAS (Desc. Diag.:conttrol postquirurgico)</t>
  </si>
  <si>
    <t>u071 COVID-19, VIRUS IDENTIFICADO (Desc. Diag.:cuadro griapl)</t>
  </si>
  <si>
    <t>Z100 EXAMEN DE SALUD OCUPACIONAL (Desc. Diag.:E10 - DIABETES MELLITUS INSULINODEPENDIENTE)</t>
  </si>
  <si>
    <t>u071 COVID-19, VIRUS IDENTIFICADO (Desc. Diag.:CUADRO GRIPAL SE INDICA BAJA MEDICA POR DIA 4/01/2024 Y 5/01/2024)</t>
  </si>
  <si>
    <t>Z108 OTROS CONTROLES GENERALES DE SALUD DE RUTINA DE OTRAS SUBPOBLACIONES DEFINIDAS (Desc. Diag.:)</t>
  </si>
  <si>
    <t>u071 COVID-19, VIRUS IDENTIFICADO (Desc. Diag.:DC COVID 19)</t>
  </si>
  <si>
    <t>Z124 EXAMEN DE PESQUISA ESPECIAL PARA TUMOR DEL CUELLO UTERINO (Desc. Diag.:metrorragia)</t>
  </si>
  <si>
    <t>u071 COVID-19, VIRUS IDENTIFICADO (Desc. Diag.:DISFONIA)</t>
  </si>
  <si>
    <t>u071 COVID-19, VIRUS IDENTIFICADO (Desc. Diag.:Embarazo 30 semanas )</t>
  </si>
  <si>
    <t>Z251 NECESIDAD DE INMUNIZACION CONTRA LA INFLUENZA [GRIPE] (Desc. Diag.:)</t>
  </si>
  <si>
    <t>u071 COVID-19, VIRUS IDENTIFICADO (Desc. Diag.:EMBARAZO 31 SEMANAS 2/7     PRIMIGESTA FUNCIONAL)</t>
  </si>
  <si>
    <t>Z251 NECESIDAD DE INMUNIZACION CONTRA LA INFLUENZA [GRIPE] (Desc. Diag.:GRIPE )</t>
  </si>
  <si>
    <t>u071 COVID-19, VIRUS IDENTIFICADO (Desc. Diag.:EMBARAZO 31 SEMANAS 3/7    PRIMIGESTA FUNCIONAL)</t>
  </si>
  <si>
    <t>Z251 NECESIDAD DE INMUNIZACION CONTRA LA INFLUENZA [GRIPE] (Desc. Diag.:INFLUENZA -1-2)</t>
  </si>
  <si>
    <t>u071 COVID-19, VIRUS IDENTIFICADO (Desc. Diag.:embarazo de 29.4 semanas + covid 19)</t>
  </si>
  <si>
    <t>Z320 EMBARAZO (AUN) NO CONFIRMADO (Desc. Diag.:EMBARAZO  INCIPIENTE DE 5.3 SEMANAS POR FUM )</t>
  </si>
  <si>
    <t>u071 COVID-19, VIRUS IDENTIFICADO (Desc. Diag.:ENF. COVID 19)</t>
  </si>
  <si>
    <t>S936 ESGUINCES Y TORCEDURAS DE OTROS SITIOS Y DE LOS NO ESPECIFICADOS DEL PIE (Desc. Diag.:ACCIDENTE LABORAL)</t>
  </si>
  <si>
    <t>u071 COVID-19, VIRUS IDENTIFICADO (Desc. Diag.:Extensión de baja medica)</t>
  </si>
  <si>
    <t>Z34 SUPERVISION DE EMBARAZO NORMAL (Desc. Diag.:
EMBARAZO DE 30.1 SEMANAS POR FUM
SINDROME VIRAL
INFECCION DE TRACTO URINARIO)</t>
  </si>
  <si>
    <t>u071 COVID-19, VIRUS IDENTIFICADO (Desc. Diag.:f aGUDA )</t>
  </si>
  <si>
    <t>Z34 SUPERVISION DE EMBARAZO NORMAL (Desc. Diag.:1.- embarazo de 33,5 semanas por FUM  
2.- Feto Ãºnico vivo )</t>
  </si>
  <si>
    <t>u071 COVID-19, VIRUS IDENTIFICADO (Desc. Diag.:FARINGITIS AGUDA )</t>
  </si>
  <si>
    <t>Z34 SUPERVISION DE EMBARAZO NORMAL (Desc. Diag.:AMENAZA DE PARTO PRETERMINO )</t>
  </si>
  <si>
    <t>S934 ESGUINCES Y TORCEDURAS DEL TOBILLO (Desc. Diag.:ESGUINCE MEDIAL DE TOBILLO DERECHO)</t>
  </si>
  <si>
    <t>Z34 SUPERVISION DE EMBARAZO NORMAL (Desc. Diag.:emabarazo de 23.3 semanass x fum 
dolor abdominal 
vulvovinosis )</t>
  </si>
  <si>
    <t>u071 COVID-19, VIRUS IDENTIFICADO (Desc. Diag.:FARINGITIS AGUDA, MIALGIAS)</t>
  </si>
  <si>
    <t>Z34 SUPERVISION DE EMBARAZO NORMAL (Desc. Diag.:EMBARAZO 7,6SEMANAS XFUM)</t>
  </si>
  <si>
    <t>u071 COVID-19, VIRUS IDENTIFICADO (Desc. Diag.:FARINGITIS CONJUNTIVITIS)</t>
  </si>
  <si>
    <t>Z34 SUPERVISION DE EMBARAZO NORMAL (Desc. Diag.:embarazo de 16.5 semanas por fum - vulvovaginitis - dolor pelvico)</t>
  </si>
  <si>
    <t>u071 COVID-19, VIRUS IDENTIFICADO (Desc. Diag.:FARINGOAMIGDALITIS AGUDA
ITU?)</t>
  </si>
  <si>
    <t>Z34 SUPERVISION DE EMBARAZO NORMAL (Desc. Diag.:EMBARAZO DE 30 SEM POR FUM 
CEFALEA TENSIONAL 
PRIMIGESTA 
SIN TRABAJO DE PARTO )</t>
  </si>
  <si>
    <t>u071 COVID-19, VIRUS IDENTIFICADO (Desc. Diag.:FARINGOAMIGDALITIS)</t>
  </si>
  <si>
    <t>Z34 SUPERVISION DE EMBARAZO NORMAL (Desc. Diag.:embarazo de 32.5 semanas por fum - amenaza de parto prematuro en tratamiento)</t>
  </si>
  <si>
    <t>u071 COVID-19, VIRUS IDENTIFICADO (Desc. Diag.:inflamación de amígdalas y ganglios en la región del cuello)</t>
  </si>
  <si>
    <t>Z34 SUPERVISION DE EMBARAZO NORMAL (Desc. Diag.:Embarazo de 35.2 semanas por FUM, Primigesta )</t>
  </si>
  <si>
    <t>u071 COVID-19, VIRUS IDENTIFICADO (Desc. Diag.:MEDIDAS DE BIOSEGURIDAD)</t>
  </si>
  <si>
    <t>Z34 SUPERVISION DE EMBARAZO NORMAL (Desc. Diag.:EMBARAZO DE 40.2 SEMANAS POR FUM)</t>
  </si>
  <si>
    <t>u071 COVID-19, VIRUS IDENTIFICADO (Desc. Diag.:MIALGIAS )</t>
  </si>
  <si>
    <t>Z34 SUPERVISION DE EMBARAZO NORMAL (Desc. Diag.:Embarazo de mas o menos 39,1 por FUM.
Primigesta.
PUV.
PrÃ³dromos de trabajo de parto )</t>
  </si>
  <si>
    <t>Z34 SUPERVISION DE EMBARAZO NORMAL (Desc. Diag.:EMBARAZO INICIAL + DOLOR PELVICO)</t>
  </si>
  <si>
    <t>u071 COVID-19, VIRUS IDENTIFICADO (Desc. Diag.:OLIGOSINTOMATICO)</t>
  </si>
  <si>
    <t>Z34 SUPERVISION DE EMBARAZO NORMAL (Desc. Diag.:gestacion 17.1 sem 
itu en tratamiento 
colelitiasis )</t>
  </si>
  <si>
    <t>u071 COVID-19, VIRUS IDENTIFICADO (Desc. Diag.:PACIENTE COVID POSITIVO)</t>
  </si>
  <si>
    <t>Z34 SUPERVISION DE EMBARAZO NORMAL (Desc. Diag.:multigesta 
gestacion de 29.2 sem 
enfermedad diarreica aguda sin deshidratacion )</t>
  </si>
  <si>
    <t>u071 COVID-19, VIRUS IDENTIFICADO (Desc. Diag.:Positivo en Test Rápido (casett) IgG + IgM +)</t>
  </si>
  <si>
    <t>Z34 SUPERVISION DE EMBARAZO NORMAL (Desc. Diag.:multigesta
embarazo de 28.6 semanas )</t>
  </si>
  <si>
    <t>u071 COVID-19, VIRUS IDENTIFICADO (Desc. Diag.:POSITIVO PARA COVID POR ANTIGENO NASAL)</t>
  </si>
  <si>
    <t>Z34 SUPERVISION DE EMBARAZO NORMAL (Desc. Diag.:PRIMIGESTA 
EMBARAZO 30.5 SEMANAS POR FUM 
SINDROME GRIPAL)</t>
  </si>
  <si>
    <t>u071 COVID-19, VIRUS IDENTIFICADO (Desc. Diag.:POSITIVO PARA COVID)</t>
  </si>
  <si>
    <t>Z34 SUPERVISION DE EMBARAZO NORMAL (Desc. Diag.:Primigesta
Embarazo de +/- 17,2 Semanas por fum
amenaza de aborto 
dolor abdominal en estudio )</t>
  </si>
  <si>
    <t>u071 COVID-19, VIRUS IDENTIFICADO (Desc. Diag.:prueva positiva )</t>
  </si>
  <si>
    <t>Z34 SUPERVISION DE EMBARAZO NORMAL (Desc. Diag.:PRIMIGESTA
EMBARAZO DE 19.6 SEMANAS X FUM ???????'''
SINDROME RESPIRATORIOS )</t>
  </si>
  <si>
    <t>S934 ESGUINCES Y TORCEDURAS DEL TOBILLO (Desc. Diag.:ESGUINCE MEDIAL TOBILLO IZQUIERDO )</t>
  </si>
  <si>
    <t>Z34 SUPERVISION DE EMBARAZO NORMAL (Desc. Diag.:RESFRIO COMUN )</t>
  </si>
  <si>
    <t>u071 COVID-19, VIRUS IDENTIFICADO (Desc. Diag.:RINIFARINGOBRONQUITS AGUDA)</t>
  </si>
  <si>
    <t>Z34 SUPERVISION DE EMBARAZO NORMAL (Desc. Diag.:SEGUNDIGESTA
EMABARAZO DE 25,2 SEMANS X FUM 
GASTROENETERITIS AGUDA Y  DESHITRACION LEVE )</t>
  </si>
  <si>
    <t>u071 COVID-19, VIRUS IDENTIFICADO (Desc. Diag.:RINOFARINGOLARINGITIS AGUDA)</t>
  </si>
  <si>
    <t>Z34 SUPERVISION DE EMBARAZO NORMAL (Desc. Diag.:SEGUNDIGESTA
EMBARAZO DE 22.3 SEMANAS POR ECO PRECOZ 
CESAREA ANTERIOR
EMESIS DEL EMBARAZO)</t>
  </si>
  <si>
    <t>u071 COVID-19, VIRUS IDENTIFICADO (Desc. Diag.:SINDROME VIRAL COVID -19 EN PERIODO DE CONVALECENCIA , CON ALTA MEDICA POR CRITERIO EPISCOPOLOGIO Y CLÍNICO . )</t>
  </si>
  <si>
    <t>Z34 SUPERVISION DE EMBARAZO NORMAL (Desc. Diag.:SEGUNDIGESTA
EMBARAZO DE 27.1 SEMANAS POR FUM
DOLOR ABDOMINAL)</t>
  </si>
  <si>
    <t>u071 COVID-19, VIRUS IDENTIFICADO (Desc. Diag.:SINDROME VIRAL GRIPAL + FARINGITIS AGUDA)</t>
  </si>
  <si>
    <t>S936 ESGUINCES Y TORCEDURAS DE OTROS SITIOS Y DE LOS NO ESPECIFICADOS DEL PIE (Desc. Diag.:Esguince 1ra cuneometatarsiana pie izquierdo)</t>
  </si>
  <si>
    <t>u071 COVID-19, VIRUS IDENTIFICADO (Desc. Diag.:sospecha de covid )</t>
  </si>
  <si>
    <t>u071 COVID-19, VIRUS IDENTIFICADO (Desc. Diag.:TIÑA DEL PIE DERECHO [TINEA PEDIS])</t>
  </si>
  <si>
    <t>Z34 SUPERVISION DE EMBARAZO NORMAL (Desc. Diag.:TERCIGESTA
EMBARAZO DE 26.1 SEMANAS POR FUM
VULVOVAGINITS
DOLOR ABDOMINAL)</t>
  </si>
  <si>
    <t>u071 COVID-19, VIRUS IDENTIFICADO (Desc. Diag.:tos aguda, mioartralgia y cefalea)</t>
  </si>
  <si>
    <t>S936 ESGUINCES Y TORCEDURAS DE OTROS SITIOS Y DE LOS NO ESPECIFICADOS DEL PIE (Desc. Diag.:esguince de hallux derecho)</t>
  </si>
  <si>
    <t>u071 COVID-19, VIRUS IDENTIFICADO (Desc. Diag.:tos estornudos congestion en faringe)</t>
  </si>
  <si>
    <t>Z340 SUPERVISION DE PRIMER EMBARAZO NORMAL (Desc. Diag.:EMB+-6.5 SEM X ECO - 1° CPN - INFLUENZA???)</t>
  </si>
  <si>
    <t>u071 COVID-19, VIRUS IDENTIFICADO (Desc. Diag.:tos seca y congestion nasal)</t>
  </si>
  <si>
    <t>Z340 SUPERVISION DE PRIMER EMBARAZO NORMAL (Desc. Diag.:PRIMIGESTA
EMBARAZO DE 31 SEMANAS POR ECO PRECOZ
FETO UNICO VIVO 
)</t>
  </si>
  <si>
    <t>u071 COVID-19, VIRUS IDENTIFICADO (Desc. Diag.:tos y estornudos)</t>
  </si>
  <si>
    <t>Z348 SUPERVISION DE OTROS EMBARAZOS NORMALES (Desc. Diag.:Z35 - SUPERVISION DE EMBARAZO DE ALTO RIESGO)</t>
  </si>
  <si>
    <t>u071 COVID-19, VIRUS IDENTIFICADO (Desc. Diag.:u071 - COVID-19, VIRUS IDENTIFICADO)</t>
  </si>
  <si>
    <t>Z349 SUPERVISION DE EMBARAZO NORMAL NO ESPECIFICADO (Desc. Diag.:EMBARAZO DE 8.6 SEMANAS MAS AMENAZA DE ABORTO)</t>
  </si>
  <si>
    <t>S934 ESGUINCES Y TORCEDURAS DEL TOBILLO (Desc. Diag.:ESGUINCE MEDIAL TOBILLO IZQUIERDO)</t>
  </si>
  <si>
    <t>S936 ESGUINCES Y TORCEDURAS DE OTROS SITIOS Y DE LOS NO ESPECIFICADOS DEL PIE (Desc. Diag.:esguince de ligamentos del pie)</t>
  </si>
  <si>
    <t>u072 COVID-19, VIRUS NO IDENTIFICADO (Desc. Diag.:alzas termicas, tos seca, congestion nasal)</t>
  </si>
  <si>
    <t>Z35 SUPERVISION DE EMBARAZO DE ALTO RIESGO (Desc. Diag.:29A G-2 P-1 EMB 23.1 SEM + ARO X COVID POSITIVO + RESFRIO COMUN)</t>
  </si>
  <si>
    <t>u072 COVID-19, VIRUS NO IDENTIFICADO (Desc. Diag.:covid 19 )</t>
  </si>
  <si>
    <t>Z35 SUPERVISION DE EMBARAZO DE ALTO RIESGO (Desc. Diag.:40 a  G-3  A-1  C-1 EMB 22.6 SEM + ARO X CESAREA  PTREVIA + EDAD + ESTRTEÑIMIENTO CRONICO )</t>
  </si>
  <si>
    <t>S934 ESGUINCES Y TORCEDURAS DEL TOBILLO (Desc. Diag.:esguince pie derecho)</t>
  </si>
  <si>
    <t>Z35 SUPERVISION DE EMBARAZO DE ALTO RIESGO (Desc. Diag.:AMENAZA DE PARTO PREMATURO CONTROLADO)</t>
  </si>
  <si>
    <t>u072 COVID-19, VIRUS NO IDENTIFICADO (Desc. Diag.:covid)</t>
  </si>
  <si>
    <t>Z35 SUPERVISION DE EMBARAZO DE ALTO RIESGO (Desc. Diag.:CON DOLOR HIPOGASTRIO Y AMENAZA DE PARTO PREMATURO )</t>
  </si>
  <si>
    <t>u072 COVID-19, VIRUS NO IDENTIFICADO (Desc. Diag.:COVID-19 LEVE)</t>
  </si>
  <si>
    <t>Z35 SUPERVISION DE EMBARAZO DE ALTO RIESGO (Desc. Diag.:EMB 22.SDG POR FUM
ARO)</t>
  </si>
  <si>
    <t>u072 COVID-19, VIRUS NO IDENTIFICADO (Desc. Diag.:COVID-19)</t>
  </si>
  <si>
    <t>Z35 SUPERVISION DE EMBARAZO DE ALTO RIESGO (Desc. Diag.:Embarazo 40.3 semanas por FUM )</t>
  </si>
  <si>
    <t>u072 COVID-19, VIRUS NO IDENTIFICADO (Desc. Diag.:FARIGOAMIGDALITIS)</t>
  </si>
  <si>
    <t>Z35 SUPERVISION DE EMBARAZO DE ALTO RIESGO (Desc. Diag.:EMBARAZO DE 14.3 SEM   , PLACENTA  MARGINAL CON HEMATOMA Y DESPRENDIMIENTO DEL 10% POR ECOGRAFÌA.)</t>
  </si>
  <si>
    <t>u072 COVID-19, VIRUS NO IDENTIFICADO (Desc. Diag.:I11 - ENFERMEDAD CARDIACA HIPERTENSIVA)</t>
  </si>
  <si>
    <t>Z35 SUPERVISION DE EMBARAZO DE ALTO RIESGO (Desc. Diag.:EMBARAZO DE 21 SEMANAS 
FETO VIVO
AMENAZA DE PARTO PRETERMINO)</t>
  </si>
  <si>
    <t>u072 COVID-19, VIRUS NO IDENTIFICADO (Desc. Diag.:u072 - COVID-19, VIRUS NO IDENTIFICADO//
DOLOR ABDOMINAL EN ESTUDIO.//
HERNIA INGUINAL  DERECHA A DC. 
)</t>
  </si>
  <si>
    <t>Z35 SUPERVISION DE EMBARAZO DE ALTO RIESGO (Desc. Diag.:EMBARAZO DE 27 SEMANAS X ECOGRAFIA
NEUMONIA EN RESOLUCION)</t>
  </si>
  <si>
    <t>U5151 EXODONCIA COMPLEJA (Desc. Diag.: DIENTES INCLUIDOS E IMPACTADOS)</t>
  </si>
  <si>
    <t>Z35 SUPERVISION DE EMBARAZO DE ALTO RIESGO (Desc. Diag.:EMBARAZO DE 30.5 SEMANAS POR FUM - CESAREA ITERATIVA - LUMBOCIATICA)</t>
  </si>
  <si>
    <t>S934 ESGUINCES Y TORCEDURAS DEL TOBILLO (Desc. Diag.:Esguince SUB AGUDO de tobillo derecho iterativo)</t>
  </si>
  <si>
    <t>Z35 SUPERVISION DE EMBARAZO DE ALTO RIESGO (Desc. Diag.:EMBARAZO DE 33.2 SEM POR FUM 
ITU RECURRENTE MULTIRESISTENTE 
EDAD MATERNA AVANZADA)</t>
  </si>
  <si>
    <t>U5151 EXODONCIA COMPLEJA (Desc. Diag.:(movilidad dental))</t>
  </si>
  <si>
    <t>Z35 SUPERVISION DE EMBARAZO DE ALTO RIESGO (Desc. Diag.:EMBARAZO DE 40 SEMANAS POR FUM)</t>
  </si>
  <si>
    <t>S93 LUXACION, ESGUINCE Y TORCEDURA DE ARTICULACIONES Y LIGAMENTOS DEL TOBILLO Y DEL PIE (Desc. Diag.:TRAUMATISMO PIE DERECHO)</t>
  </si>
  <si>
    <t>Z35 SUPERVISION DE EMBARAZO DE ALTO RIESGO (Desc. Diag.:EMBARAZO DE 6 SEMANAS 
AMENAZA DE ABORTO)</t>
  </si>
  <si>
    <t>U5151 EXODONCIA COMPLEJA (Desc. Diag.:.exodoncia 48)</t>
  </si>
  <si>
    <t>Z35 SUPERVISION DE EMBARAZO DE ALTO RIESGO (Desc. Diag.:EMBARAZO GEMELAR BICORIAL BIAMNIOTICO DE 17.2 SDG
AMENAZA DE ABORTO)</t>
  </si>
  <si>
    <t>U5151 EXODONCIA COMPLEJA (Desc. Diag.:absceso fistula radicuar)</t>
  </si>
  <si>
    <t>Z35 SUPERVISION DE EMBARAZO DE ALTO RIESGO (Desc. Diag.:EMBARAZO GEMELAR DE 18 SEMANAS POR FUM 
OBITO FETAL DE UN PRODUCTO 
PRIMIGESTA 
ARO )</t>
  </si>
  <si>
    <t>U5151 EXODONCIA COMPLEJA (Desc. Diag.:CARIES PENETRANTE )</t>
  </si>
  <si>
    <t>Z35 SUPERVISION DE EMBARAZO DE ALTO RIESGO (Desc. Diag.:Embarazo gemelar de 22.4 semanas por FUM
Caida de su propia altura )</t>
  </si>
  <si>
    <t>U5151 EXODONCIA COMPLEJA (Desc. Diag.:CIRUGIA BUCAL COMPLEJA)</t>
  </si>
  <si>
    <t>Z35 SUPERVISION DE EMBARAZO DE ALTO RIESGO (Desc. Diag.:FARINGOAMIGDALITIS BACTERIANA 
AMIGDALITIS PULTACEA
EMBARAZO DE 27.3 SEMANAS POR FUM 
PRIMIGESTA )</t>
  </si>
  <si>
    <t>U5151 EXODONCIA COMPLEJA (Desc. Diag.:CON DESTUCION PARCIAL DE LA CORONA)</t>
  </si>
  <si>
    <t>Z35 SUPERVISION DE EMBARAZO DE ALTO RIESGO (Desc. Diag.:gestaciÃ³n de 7.5 semanas amenaza de aborto  emesis del embarazo)</t>
  </si>
  <si>
    <t>U5151 EXODONCIA COMPLEJA (Desc. Diag.:DEINTE EN MAL POCISION )</t>
  </si>
  <si>
    <t>Z35 SUPERVISION DE EMBARAZO DE ALTO RIESGO (Desc. Diag.:gestacion de 22 semanas)</t>
  </si>
  <si>
    <t>U5151 EXODONCIA COMPLEJA (Desc. Diag.:DERIV.A EXODONCIA (RR)-DERIV.MAXILOFACIAL (CON PROCESO INFECCIOSO)</t>
  </si>
  <si>
    <t>Z35 SUPERVISION DE EMBARAZO DE ALTO RIESGO (Desc. Diag.:gestacion de 27 semanas resfrio faringitis, contracciones uterinas)</t>
  </si>
  <si>
    <t>U5151 EXODONCIA COMPLEJA (Desc. Diag.:destrucciÃ³n parcial de la corona con compromiso pulpar (pulpitis aguda) exodoncia compleja)</t>
  </si>
  <si>
    <t>Z35 SUPERVISION DE EMBARAZO DE ALTO RIESGO (Desc. Diag.:HEMATOMA PERISACULAR 15%.)</t>
  </si>
  <si>
    <t>U5151 EXODONCIA COMPLEJA (Desc. Diag.:destrucciÃ³n parcial de la corona con compromiso pulpar )</t>
  </si>
  <si>
    <t>Z35 SUPERVISION DE EMBARAZO DE ALTO RIESGO (Desc. Diag.:HIPERTENSION GESTACIONAL )</t>
  </si>
  <si>
    <t>Z35 SUPERVISION DE EMBARAZO DE ALTO RIESGO (Desc. Diag.:multigesta
embarazo de 21.3 semanas por eco precoz 
hipertension cronica  )</t>
  </si>
  <si>
    <t>U5151 EXODONCIA COMPLEJA (Desc. Diag.:DOLOR AGUDO DEL TERCER MOLAR)</t>
  </si>
  <si>
    <t>S936 ESGUINCES Y TORCEDURAS DE OTROS SITIOS Y DE LOS NO ESPECIFICADOS DEL PIE (Desc. Diag.:ESGUINCE GRADO II TOBILLO IZQUIERDO
)</t>
  </si>
  <si>
    <t>U5151 EXODONCIA COMPLEJA (Desc. Diag.:exodocnia compleja piezas 14,15,16)</t>
  </si>
  <si>
    <t>Z35 SUPERVISION DE EMBARAZO DE ALTO RIESGO (Desc. Diag.:QUISTES HIDATIDICOS 
EMBARAZO DE 25 SEM POR FUM )</t>
  </si>
  <si>
    <t>U5151 EXODONCIA COMPLEJA (Desc. Diag.:exodoncia compleja - pieza anquilosada)</t>
  </si>
  <si>
    <t>Z35 SUPERVISION DE EMBARAZO DE ALTO RIESGO (Desc. Diag.:se recomienda reposo absoluto domiciliario por aun existir sangrado genital escaso
amenaza de aborto en tratamiento)</t>
  </si>
  <si>
    <t>U5151 EXODONCIA COMPLEJA (Desc. Diag.:exodoncia compleja pieza 22)</t>
  </si>
  <si>
    <t>Z35 SUPERVISION DE EMBARAZO DE ALTO RIESGO (Desc. Diag.:segundigesta
gestacion 11 semanas (fum dudosa)
EMESIS GRAVIDICA
PERIODO INTERGENESICO CORTO)</t>
  </si>
  <si>
    <t>U5151 EXODONCIA COMPLEJA (Desc. Diag.:EXODONCIA COMPLEJA POR MALA OCLUSIÓN)</t>
  </si>
  <si>
    <t>Z35 SUPERVISION DE EMBARAZO DE ALTO RIESGO (Desc. Diag.:TERCIGESTA
EMBARAZO DE 27.4 POR fum 
CESAREA ANT 2 PLACENTA PREVIA )</t>
  </si>
  <si>
    <t>S934 ESGUINCES Y TORCEDURAS DEL TOBILLO (Desc. Diag.:ESGUINCE TOBILLO DERECHO GRADO III)</t>
  </si>
  <si>
    <t>U5151 EXODONCIA COMPLEJA (Desc. Diag.:EXODONCIA COMPLEPA PIEZA 36)</t>
  </si>
  <si>
    <t>Z352 SUPERVISION DE EMBARAZO CON OTRO RIESGO EN LA HISTORIA OBSTETRICA O REPRODUCTIVA (Desc. Diag.:multigesta 
gestacion 25.2 sem 
cesarea iterativa
hematuria??)</t>
  </si>
  <si>
    <t>U5151 EXODONCIA COMPLEJA (Desc. Diag.:EXODONCIA DE PREMOLAR)</t>
  </si>
  <si>
    <t>Z358 SUPERVISION DE OTROS EMBARAZOS DE ALTO RIESGO (Desc. Diag.:EMBARAZO DE 31.6 SEMANAS POR ECO PRECOZ
FETO UNICO VIVO 
FOCO HIPERECOGENICO EN VENTRICULO IZQUIERDO 
GASTROENTERIRIS?????)</t>
  </si>
  <si>
    <t>U5151 EXODONCIA COMPLEJA (Desc. Diag.:exodoncia de tecrcer molar)</t>
  </si>
  <si>
    <t>Z39 EXAMEN Y ATENCION DEL POSTPARTO (Desc. Diag.:CONTROL PUERPERIO ALEJADO
PENDIENTE BAJA PRENATAL 3 DIAS )</t>
  </si>
  <si>
    <t>U5151 EXODONCIA COMPLEJA (Desc. Diag.:exodoncia pza 48)</t>
  </si>
  <si>
    <t>Z432 ATENCION DE ILEOSTOMIA (Desc. Diag.:)</t>
  </si>
  <si>
    <t>Z992 DEPENDENCIA DE DIALISIS RENAL (Desc. Diag.:Infeccion asociada a cateter)</t>
  </si>
  <si>
    <t>S936 ESGUINCES Y TORCEDURAS DE OTROS SITIOS Y DE LOS NO ESPECIFICADOS DEL PIE (Desc. Diag.:esguince pie derecho)</t>
  </si>
  <si>
    <t>Z48 OTROS CUIDADOS POSTERIORES A LA CIRUGIA (Desc. Diag.:CIRUGIA BILIODIGESTIVA)</t>
  </si>
  <si>
    <t>U5151 EXODONCIA COMPLEJA (Desc. Diag.:EXODONCIA)</t>
  </si>
  <si>
    <t>Z48 OTROS CUIDADOS POSTERIORES A LA CIRUGIA (Desc. Diag.:CONTROL POST CONIZACION CON ASA DE LEEP)</t>
  </si>
  <si>
    <t>U5151 EXODONCIA COMPLEJA (Desc. Diag.:EXTRACCIÃN DEL TERCER MOLAR)</t>
  </si>
  <si>
    <t>Z48 OTROS CUIDADOS POSTERIORES A LA CIRUGIA (Desc. Diag.:Control post histerectomia abdominal total
Control post operatorio)</t>
  </si>
  <si>
    <t>U5151 EXODONCIA COMPLEJA (Desc. Diag.:FRACTURA DE CORONA )</t>
  </si>
  <si>
    <t>Z48 OTROS CUIDADOS POSTERIORES A LA CIRUGIA (Desc. Diag.:CONTROL POST OP DE HISTERECTOMIA ABDOMINAL POR MIOMATOSIS UTERINA MULTIPLE)</t>
  </si>
  <si>
    <t>U5151 EXODONCIA COMPLEJA (Desc. Diag.:FRACTURA DE CORONA , EXODONCIA COMPLEJA)</t>
  </si>
  <si>
    <t>Z48 OTROS CUIDADOS POSTERIORES A LA CIRUGIA (Desc. Diag.:CONTROL POST OP DE HISTERECTOMIA VAGINAL POR MIONATOSIS UTERINA)</t>
  </si>
  <si>
    <t>U5151 EXODONCIA COMPLEJA (Desc. Diag.:HEMORRAGIA AGUDA POST PROCEDIMIENTO)</t>
  </si>
  <si>
    <t>Z48 OTROS CUIDADOS POSTERIORES A LA CIRUGIA (Desc. Diag.:DRENAJE DE HEMATOMA DE PARED)</t>
  </si>
  <si>
    <t>S93 LUXACION, ESGUINCE Y TORCEDURA DE ARTICULACIONES Y LIGAMENTOS DEL TOBILLO Y DEL PIE (Desc. Diag.:ESGUINSE DE TOBILLO DERECHO)</t>
  </si>
  <si>
    <t>Z48 OTROS CUIDADOS POSTERIORES A LA CIRUGIA (Desc. Diag.:MASTALGIA)</t>
  </si>
  <si>
    <t>U5151 EXODONCIA COMPLEJA (Desc. Diag.:hemorragia aguda, reposo)</t>
  </si>
  <si>
    <t>Z48 OTROS CUIDADOS POSTERIORES A LA CIRUGIA (Desc. Diag.:otros cuidados posteriores a la cirugía, control pos quirúrgico, diabetes tipo 2.lectura de estudios patológicos.)</t>
  </si>
  <si>
    <t>U5151 EXODONCIA COMPLEJA (Desc. Diag.:infeccion inicial dolor pustula)</t>
  </si>
  <si>
    <t>Z48 OTROS CUIDADOS POSTERIORES A LA CIRUGIA (Desc. Diag.:PO DE  CAPSULOECTOMIA  Y LIPOECTOMIA )</t>
  </si>
  <si>
    <t>U5151 EXODONCIA COMPLEJA (Desc. Diag.:molar en mal posición)</t>
  </si>
  <si>
    <t>Z48 OTROS CUIDADOS POSTERIORES A LA CIRUGIA (Desc. Diag.:PO DE ESCISIÓN DE NÓDULO SOSPECHOSO EN MAMA DERECHA PREVIO MARCAJE CON ARPÓN )</t>
  </si>
  <si>
    <t>U5151 EXODONCIA COMPLEJA (Desc. Diag.:NECROSIS DENTAL - QUISTE APICAL)</t>
  </si>
  <si>
    <t>Z48 OTROS CUIDADOS POSTERIORES A LA CIRUGIA (Desc. Diag.:PO DE HISTERECTOMIA VAGINAL 
PO DE QUISTECTOMIA POR LAPAROTOMIA EXPLORATORIA )</t>
  </si>
  <si>
    <t>U5151 EXODONCIA COMPLEJA (Desc. Diag.:NECROSIS DENTAL- QUISTE APICAL-)</t>
  </si>
  <si>
    <t>Z48 OTROS CUIDADOS POSTERIORES A LA CIRUGIA (Desc. Diag.:PO DE LAPAROTOMIA  EXPLORATORIA)</t>
  </si>
  <si>
    <t>S936 ESGUINCES Y TORCEDURAS DE OTROS SITIOS Y DE LOS NO ESPECIFICADOS DEL PIE (Desc. Diag.:esguince zona plantar)</t>
  </si>
  <si>
    <t>U5151 EXODONCIA COMPLEJA (Desc. Diag.:paciente acude por baja medica despues de cirugia de tercer molar inferior derecho en forma paraticular )</t>
  </si>
  <si>
    <t>Z48 OTROS CUIDADOS POSTERIORES A LA CIRUGIA (Desc. Diag.:PO DE SALPINGITIS BILATERAL SOMETIDA A SALPINGUECTOMIA BILATERAL )</t>
  </si>
  <si>
    <t>U5151 EXODONCIA COMPLEJA (Desc. Diag.:PERDIDA   DE  CORONA  ,EXOONCIA    CONCLUIDA   POR   DR   MARCELO   GUZMAN)</t>
  </si>
  <si>
    <t>U5151 EXODONCIA COMPLEJA (Desc. Diag.:PERICORONARITIS)</t>
  </si>
  <si>
    <t>Z48 OTROS CUIDADOS POSTERIORES A LA CIRUGIA (Desc. Diag.:PO MIOMECTOMIA POR LAPAROTOMIA EXPLORATORIA )</t>
  </si>
  <si>
    <t>U5151 EXODONCIA COMPLEJA (Desc. Diag.:pieza dentaria con movilidad y rabsorcion osea exponiendo la raiz dentaria)</t>
  </si>
  <si>
    <t>Z48 OTROS CUIDADOS POSTERIORES A LA CIRUGIA (Desc. Diag.:POSPETRATORI ALEJADO DE NARIZ)</t>
  </si>
  <si>
    <t>U5151 EXODONCIA COMPLEJA (Desc. Diag.:pieza dentaria con odontalgia por una caries con pulpa expuesta)</t>
  </si>
  <si>
    <t>Z48 OTROS CUIDADOS POSTERIORES A LA CIRUGIA (Desc. Diag.:POST HISTERECTOMIA POR MIOMATOSIS UTERIA Y QUISTES ENDOMETRISICOS BILATERALES )</t>
  </si>
  <si>
    <t>U5151 EXODONCIA COMPLEJA (Desc. Diag.:pieza totalmente reblandecida, donde a la preparaciÃ³n cavitaria nos queta resto radicular)</t>
  </si>
  <si>
    <t>Z48 OTROS CUIDADOS POSTERIORES A LA CIRUGIA (Desc. Diag.:POST LEGRADO MEDIATO
ENTUERTOS)</t>
  </si>
  <si>
    <t>U5151 EXODONCIA COMPLEJA (Desc. Diag.:POSIBLE PARESTESIA. )</t>
  </si>
  <si>
    <t>Z48 OTROS CUIDADOS POSTERIORES A LA CIRUGIA (Desc. Diag.:POST OPERADA DE HISTERECTOMIA POR MIOMATOSIS UTERINA
RESFRIO COMUN)</t>
  </si>
  <si>
    <t>U5151 EXODONCIA COMPLEJA (Desc. Diag.:presenta caries penetrante )</t>
  </si>
  <si>
    <t>Z48 OTROS CUIDADOS POSTERIORES A LA CIRUGIA (Desc. Diag.:POST OPERADA DE LAPAROTOMÍA EXPLORATORIA 
HEMATOMA DE LA VAINA DEL RECTO IZQUIERDO DE 74 CC )</t>
  </si>
  <si>
    <t>U5151 EXODONCIA COMPLEJA (Desc. Diag.:PRESENTA CEMENTOSIS)</t>
  </si>
  <si>
    <t>Z48 OTROS CUIDADOS POSTERIORES A LA CIRUGIA (Desc. Diag.:POST OPERADA DE NODULO SOSPECHOSO DE MAMA IZQUIERDA )</t>
  </si>
  <si>
    <t>U5151 EXODONCIA COMPLEJA (Desc. Diag.:pulpitis aguda con destrucciÃ³n parcial de la corona asociado a compromiso pulpar)</t>
  </si>
  <si>
    <t>Z48 OTROS CUIDADOS POSTERIORES A LA CIRUGIA (Desc. Diag.:Post operada de Quiste paratubario derecho resuelto por laparotomía exploratoria)</t>
  </si>
  <si>
    <t>U5151 EXODONCIA COMPLEJA (Desc. Diag.:pulpitis por trauma del tercer molar fracturado)</t>
  </si>
  <si>
    <t>Z48 OTROS CUIDADOS POSTERIORES A LA CIRUGIA (Desc. Diag.:POSTOPERADA DE HISTERECTOMIA VAGINAL )</t>
  </si>
  <si>
    <t>U5151 EXODONCIA COMPLEJA (Desc. Diag.:pustula )</t>
  </si>
  <si>
    <t>Z48 OTROS CUIDADOS POSTERIORES A LA CIRUGIA (Desc. Diag.:Postquirúrgico )</t>
  </si>
  <si>
    <t>U5151 EXODONCIA COMPLEJA (Desc. Diag.:RAIZ RETENIDA)</t>
  </si>
  <si>
    <t>Z48 OTROS CUIDADOS POSTERIORES A LA CIRUGIA (Desc. Diag.:REACCION AL HILO DE SUTURA
CA. DE MAMA HORMONODEPENDIENTE)</t>
  </si>
  <si>
    <t>U5151 EXODONCIA COMPLEJA (Desc. Diag.:RESTO RADICULAR )</t>
  </si>
  <si>
    <t>U5151 EXODONCIA COMPLEJA (Desc. Diag.:RESTO RADICULAR -. QUISTE APICAL)</t>
  </si>
  <si>
    <t>Z480 ATENCION DE LOS APOSITOS Y SUTURAS (Desc. Diag.:HERIDA PUNZOCORTANTE EN ANTEBRAZO DERECHO)</t>
  </si>
  <si>
    <t>U5151 EXODONCIA COMPLEJA (Desc. Diag.:resto radiculares)</t>
  </si>
  <si>
    <t>Z480 ATENCION DE LOS APOSITOS Y SUTURAS (Desc. Diag.:PIEZA EXTRAIDA)</t>
  </si>
  <si>
    <t>U5151 EXODONCIA COMPLEJA (Desc. Diag.:retenido)</t>
  </si>
  <si>
    <t>Z488 OTROS CUIDADOS ESPECIFICADOS POSTERIORES A LA CIRUGIA (Desc. Diag.:POOSTOPERADO DE DRENAJE DE ABSCESO ISQUIORECTAL)</t>
  </si>
  <si>
    <t>U5151 EXODONCIA COMPLEJA (Desc. Diag.:SUPERNUMERARIO)</t>
  </si>
  <si>
    <t>S95 TRAUMATISMO DE VASOS SANGUINEOS A NIVEL DEL PIE Y DEL TOBILLO (Desc. Diag.:)</t>
  </si>
  <si>
    <t>U5151 EXODONCIA COMPLEJA (Desc. Diag.:TERCER MOLAR / EXODONCIA INDICADA)</t>
  </si>
  <si>
    <t>Z489 CUIDADO POSTERIOR A LA CIRUGIA, NO ESPECIFICADO (Desc. Diag.:COLECISTETOMIA  MEDIATA)</t>
  </si>
  <si>
    <t>U5151 EXODONCIA COMPLEJA (Desc. Diag.:tercer molar con caries profunda, pronostico poco favorable para restauración)</t>
  </si>
  <si>
    <t>Z489 CUIDADO POSTERIOR A LA CIRUGIA, NO ESPECIFICADO (Desc. Diag.:CUIDADO POSTERIOR A  XIRUGIA )</t>
  </si>
  <si>
    <t>U5151 EXODONCIA COMPLEJA (Desc. Diag.:tercer molar impactado)</t>
  </si>
  <si>
    <t>Z489 CUIDADO POSTERIOR A LA CIRUGIA, NO ESPECIFICADO (Desc. Diag.:Fistula cutánea  crónica de la pared abdominal)</t>
  </si>
  <si>
    <t>S934 ESGUINCES Y TORCEDURAS DEL TOBILLO (Desc. Diag.:esguince tobillo derecho, contusion mano derecha)</t>
  </si>
  <si>
    <t>Z489 CUIDADO POSTERIOR A LA CIRUGIA, NO ESPECIFICADO (Desc. Diag.:POSQUIRUGICO DE COLECISTECTOMIA LAPAROSCOPICA)</t>
  </si>
  <si>
    <t>S934 ESGUINCES Y TORCEDURAS DEL TOBILLO (Desc. Diag.:Esguince tobillo grado 2 izquierdo)</t>
  </si>
  <si>
    <t>Z489 CUIDADO POSTERIOR A LA CIRUGIA, NO ESPECIFICADO (Desc. Diag.:POSQUIRURGICO DE APENDICECTOMIA )</t>
  </si>
  <si>
    <t>U5152 EXODONCIA SIMPLE (Desc. Diag.:EXODONCIA DE LA PIEZA  17)</t>
  </si>
  <si>
    <t>S95 TRAUMATISMO DE VASOS SANGUINEOS A NIVEL DEL PIE Y DEL TOBILLO (Desc. Diag.:FRACTURA 5TO METATARSIANO PIE IZQ)</t>
  </si>
  <si>
    <t>U5152 EXODONCIA SIMPLE (Desc. Diag.:fractura de corona, no reune condiciones para restauración)</t>
  </si>
  <si>
    <t>Z489 CUIDADO POSTERIOR A LA CIRUGIA, NO ESPECIFICADO (Desc. Diag.:POSQUIRURGICO DE APENDICECTOMIA)</t>
  </si>
  <si>
    <t>U5152 EXODONCIA SIMPLE (Desc. Diag.:PIEZA  CON ENFERMEDAD PERIODONTAL Y CARIES)</t>
  </si>
  <si>
    <t>Z489 CUIDADO POSTERIOR A LA CIRUGIA, NO ESPECIFICADO (Desc. Diag.:POSQUIRURGICO DE COLECISTECTOMIA LAPAROSCOPICA /  COLELITIASIS)</t>
  </si>
  <si>
    <t>U5152 EXODONCIA SIMPLE (Desc. Diag.:PRESENCIA DE RESTO RADICULAR )</t>
  </si>
  <si>
    <t>S931 LUXACION DE DEDO(S) DEL PIE (Desc. Diag.:Luxación 1er ortejo pie izquierdo)</t>
  </si>
  <si>
    <t>U5152 EXODONCIA SIMPLE (Desc. Diag.:PRESENCIA DE RESTO RADICULAR)</t>
  </si>
  <si>
    <t>Z489 CUIDADO POSTERIOR A LA CIRUGIA, NO ESPECIFICADO (Desc. Diag.:POSQUIRURGICO DE EVENTROPLASTIA)</t>
  </si>
  <si>
    <t>U5152 EXODONCIA SIMPLE (Desc. Diag.:PROCESO INFECCIOSO EN RESOLUCION  PRESENCIA DE RESTO RADICULAR ( EXTRACCION DENTAL ))</t>
  </si>
  <si>
    <t>Z489 CUIDADO POSTERIOR A LA CIRUGIA, NO ESPECIFICADO (Desc. Diag.:POSQUIRURGICO DE EXERECIS DE VERRUGAS.)</t>
  </si>
  <si>
    <t>U5152 EXODONCIA SIMPLE (Desc. Diag.:pulpitis aguda asociada con destrucciÃ³n parcial de la corona )</t>
  </si>
  <si>
    <t>Z489 CUIDADO POSTERIOR A LA CIRUGIA, NO ESPECIFICADO (Desc. Diag.:POST-CONO FRÍO POR DISPLASIA CERVICAL, HEMOSTASIA DIFÍCIL )</t>
  </si>
  <si>
    <t>U5152 EXODONCIA SIMPLE (Desc. Diag.:resto radicular con fistula periodontal)</t>
  </si>
  <si>
    <t>Z489 CUIDADO POSTERIOR A LA CIRUGIA, NO ESPECIFICADO (Desc. Diag.:tiroidectomizada)</t>
  </si>
  <si>
    <t>U517 OPERCULECTOMIA (Desc. Diag.: OPERCULECTOMIA)</t>
  </si>
  <si>
    <t>Z518 OTRAS ATENCIONES MEDICAS ESPECIFICADAS (Desc. Diag.:)</t>
  </si>
  <si>
    <t>U517 OPERCULECTOMIA (Desc. Diag.:OPERCULECTOMIA)</t>
  </si>
  <si>
    <t>U519 SUTURA Y/O CURACION DE HERIDA EN CAVIDAD BUCAL (Desc. Diag.:LESION TRAUMATICA EN LABIO INFERIOR CON HERIDA EXTERNA Y EN REGION DE CAVIDAD BUCAL)</t>
  </si>
  <si>
    <t>Z540 CONVALECENCIA CONSECUTIVA A CIRUGIA (Desc. Diag.:CONTROL POST-OPERATORIO DE APENDICECTOMIA)</t>
  </si>
  <si>
    <t>Z540 CONVALECENCIA CONSECUTIVA A CIRUGIA (Desc. Diag.:POST-OPERATORIO DE HERNIORRAFIA)</t>
  </si>
  <si>
    <t>U531 ALCOHOLIZACION PERIFERICA DEL TRIGEMINO (Desc. Diag.:neuralgia del trigemino)</t>
  </si>
  <si>
    <t>U5333 CIRUGIA PERIODONTAL (Desc. Diag.:cirugia periodontal reconstructina de tejidos blandos)</t>
  </si>
  <si>
    <t>Z544 CONVALECENCIA CONSECUTIVA A TRATAMIENTO DE FRACTURA (Desc. Diag.:POST-REDUCCION DE FRACTURA NASAL)</t>
  </si>
  <si>
    <t>U5335 TOMA DE BIOPSIA EN CAVIDAD BUCAL (Desc. Diag.:)</t>
  </si>
  <si>
    <t>Z574 EXPOSICION OCUPACIONAL A AGENTES TOXICOS EN AGRICULTURA (Desc. Diag.:FUMIGACION PARA MOSQUITOS )</t>
  </si>
  <si>
    <t>U5335 TOMA DE BIOPSIA EN CAVIDAD BUCAL (Desc. Diag.:Biopsia labio y lengua)</t>
  </si>
  <si>
    <t>Z719 CONSULTA, NO ESPECIFICADA (Desc. Diag.: [CONTUSION DE MUSLO Y PIERNA IZQUIERNA IZQUIERDA.)</t>
  </si>
  <si>
    <t>U5335 TOMA DE BIOPSIA EN CAVIDAD BUCAL (Desc. Diag.:U5335 - TOMA DE BIOPSIA EN CAVIDAD BUCAL)</t>
  </si>
  <si>
    <t>Z719 CONSULTA, NO ESPECIFICADA (Desc. Diag.:[FRACTURA AVULSION MALEOLO PERONEAL DERECHO. LESION LIGAMENTO PERONEO ASTRAGALINO ANTERIOR, DERECHO)</t>
  </si>
  <si>
    <t>S934 ESGUINCES Y TORCEDURAS DEL TOBILLO (Desc. Diag.:ESGUINCE TOBILLO IZQUIERDO II°)</t>
  </si>
  <si>
    <t>Z719 CONSULTA, NO ESPECIFICADA (Desc. Diag.:BURSITIS SUB ACROMIAL DERECHA. 
DC TENDINOSIS SUPRAESPINOSO DERECHO. )</t>
  </si>
  <si>
    <t>S930 LUXACION DE LA ARTICULACION DEL TOBILLO (Desc. Diag.:ESGUINCE DE PRIMER GRADO DE TOBILLO DERECHO)</t>
  </si>
  <si>
    <t>Z719 CONSULTA, NO ESPECIFICADA (Desc. Diag.:CONTUSION DE MUSLO Y PIERNA IZQUIERDA)</t>
  </si>
  <si>
    <t>V021 PEATON LESIONADO POR COLISION CON VEHICULO DE MOTOR DE DOS O TRES RUEDAS, ACCIDENTE DE TRANSITO (Desc. Diag.:POLICONTUSO)</t>
  </si>
  <si>
    <t>Z719 CONSULTA, NO ESPECIFICADA (Desc. Diag.:DC FRACTURA DE COCCIX 
CONTUSION ISQUIATICA. )</t>
  </si>
  <si>
    <t>V03 PEATON LESIONADO POR COLISION CON AUTOMOVIL, CAMIONETA O FURGONETA (Desc. Diag.:)</t>
  </si>
  <si>
    <t>Z719 CONSULTA, NO ESPECIFICADA (Desc. Diag.:DC higroma gluteo derecho. 
Calcificaciones gluteas derechas. )</t>
  </si>
  <si>
    <t>V030 PEATON LESIONADO POR COLISION CON AUTOMOVIL, CAMIONETA O FURGONETA, ACCIDENTE NO DE TRANSITO (Desc. Diag.:TRAUMA DE MANO DERECHA)</t>
  </si>
  <si>
    <t>Z719 CONSULTA, NO ESPECIFICADA (Desc. Diag.:DESGARRO MIOFIBRILAR DEL VASTO EXTERNO Y RECTO INTERNO , MUSLO DERECHO.)</t>
  </si>
  <si>
    <t>V031 PEATON LESIONADO POR COLISION CON AUTOMOVIL, CAMIONETA O FURGONETA, ACCIDENTE DE TRANSITO (Desc. Diag.:)</t>
  </si>
  <si>
    <t>Z719 CONSULTA, NO ESPECIFICADA (Desc. Diag.:FASCITIS PLANTAR BILATERAL SECUNDARIA. )</t>
  </si>
  <si>
    <t>V041 PEATON LESIONADO POR COLISION CON VEHICULO DE TRANSPORTE PESADO O AUTOBUS, ACCIDENTE DE TRANSITO (Desc. Diag.:)</t>
  </si>
  <si>
    <t>Z719 CONSULTA, NO ESPECIFICADA (Desc. Diag.:FASCITIS PLANTAR DERECHA )</t>
  </si>
  <si>
    <t>V093 PEATON LESIONADO EN ACCIDENTE DE TRANSITO NO ESPECIFICADO (Desc. Diag.:Policontuso )</t>
  </si>
  <si>
    <t>Z719 CONSULTA, NO ESPECIFICADA (Desc. Diag.:FASCITIS PLANTAR DERECHA. 
BURSSITIS CALCANEAR DERECHA. )</t>
  </si>
  <si>
    <t>V10 CICLISTA LESIONADO POR COLISION CON PEATON O ANIMAL (Desc. Diag.:Caída de Bicicleta)</t>
  </si>
  <si>
    <t>Z719 CONSULTA, NO ESPECIFICADA (Desc. Diag.:INTOLEANCIA A HILO DE SUTURA Y LESION MENISCAL RODILLA DERECHA)</t>
  </si>
  <si>
    <t>V10 CICLISTA LESIONADO POR COLISION CON PEATON O ANIMAL (Desc. Diag.:Policontuso E/E)</t>
  </si>
  <si>
    <t>Z719 CONSULTA, NO ESPECIFICADA (Desc. Diag.:IRRITACION NERVIO CUBITAL DERECHO, POST OPERATORIO . 
ADHERENCIAS POST QUIRURGICAS, CODO DERECHO. )</t>
  </si>
  <si>
    <t>V10 CICLISTA LESIONADO POR COLISION CON PEATON O ANIMAL (Desc. Diag.:Policontuso)</t>
  </si>
  <si>
    <t>Z719 CONSULTA, NO ESPECIFICADA (Desc. Diag.:Neuritis intercostal derecha )</t>
  </si>
  <si>
    <t>V121 CICLISTA LESIONADO POR COLISION CON VEHICULO DE MOTOR DE DOS O TRES RUEDAS, PASAJERO LESIONADO EN ACCIDENTE NO DE TRANSITO (Desc. Diag.:Policontuso  .)</t>
  </si>
  <si>
    <t>Z719 CONSULTA, NO ESPECIFICADA (Desc. Diag.:SINDROME DE GASTROCNEMIOS CORTOS BILATERAL 
CELULITIS , HALLUX DERECHO. )</t>
  </si>
  <si>
    <t>V18 CICLISTA LESIONADO EN ACCIDENTE DE TRANSPORTE SIN COLISION (Desc. Diag.:Accidente Ciclístico (Caída))</t>
  </si>
  <si>
    <t>Z719 CONSULTA, NO ESPECIFICADA (Desc. Diag.:SINDROME GLUTEO TROCANTERICO ( BURSITIS ISQUIATICA, TROCANTERICA . IZQUIERDA. 
LIPOMA REGION GLUTEA. 
OMEPRAZOL )</t>
  </si>
  <si>
    <t>V18 CICLISTA LESIONADO EN ACCIDENTE DE TRANSPORTE SIN COLISION (Desc. Diag.:Accidente en Bicicleta  Accidente Laboral)</t>
  </si>
  <si>
    <t>Z719 CONSULTA, NO ESPECIFICADA (Desc. Diag.:SINOVITIS RODILLA DERECHA )</t>
  </si>
  <si>
    <t>V180 CICLISTA LESIONADO EN ACCIDENTE DE TRANSPORTE SIN COLISION, CONDUCTOR LESIONADO EN ACCIDENTE NO DE TRANSITO (Desc. Diag.:POLITRAUMA)</t>
  </si>
  <si>
    <t>Z719 CONSULTA, NO ESPECIFICADA (Desc. Diag.:tENDINOPATIA AQUILEO 'PLANTAR. 
SINDROME DE GASTROCNEMIOS CORTOS. 
DC HAGLUND DERECHO. )</t>
  </si>
  <si>
    <t>V20 MOTOCICLISTA LESIONADO POR COLISION CON PEATON O ANIMAL (Desc. Diag.:POLICONTUSO - SOAT)</t>
  </si>
  <si>
    <t>Z719 CONSULTA, NO ESPECIFICADA (Desc. Diag.:VIENE PARA EXTENCION DE UNA BAJA MEDICA HASTA EL DIA JUEVES.)</t>
  </si>
  <si>
    <t>V201 MOTOCICLISTA LESIONADO POR COLISION CON PEATON O ANIMAL, PASAJERO LESIONADO EN ACCIDENTE NO DE TRANSITO (Desc. Diag.:Celulitis en pierna derecha)</t>
  </si>
  <si>
    <t>Z760 CONSULTA PARA REPETICION DE RECETA (Desc. Diag.:ASDF)</t>
  </si>
  <si>
    <t>V22 MOTOCICLISTA LESIONADO POR COLISION CON VEHICULO DE MOTOR DE DOS O TRES RUEDAS (Desc. Diag.:ACCIDENTE DE TRÁNSI + POLICONTUSO)</t>
  </si>
  <si>
    <t>S969 TRAUMATISMO DE TENDONES Y MUSCULOS NO ESPECIFICADOS A NIVEL DEL PIE Y DEL TOBILLO (Desc. Diag.:ESGUINSE PIE IZQUIERDO)</t>
  </si>
  <si>
    <t>V220 MOTOCICLISTA LESIONADO POR COLISION CON VEHICULO DE MOTOR DE DOS O TRES RUEDAS, CONDUCTOR LESIONADO EN ACCIDENTE NO DE TRANSITO (Desc. Diag.:SALIENDO DEL TRABAJO )</t>
  </si>
  <si>
    <t>Z800 HISTORIA FAMILIAR DE TUMOR MALIGNO DE ORGANOS DIGESTIVOS (Desc. Diag.:HISTORIA FAMILIAR DE TUMOR MALIGNO DE ORGANOS DIGESTIVOS)</t>
  </si>
  <si>
    <t>V224 MOTOCICLISTA LESIONADO POR COLISION CON VEHICULO DE MOTOR DE DOS O TRES RUEDAS, CONDUCTOR LESIONADO EN ACCIDENTE DE TRANSITO (Desc. Diag.:)</t>
  </si>
  <si>
    <t>Z853 HISTORIA PERSONAL DE TUMOR MALIGNO DE MAMA (Desc. Diag.:)</t>
  </si>
  <si>
    <t>V225 MOTOCICLISTA LESIONADO POR COLISION CON VEHICULO DE MOTOR DE DOS O TRES RUEDAS, PASAJERO LESIONADO EN ACCIDENTE DE TRANSITO (Desc. Diag.:TEC LEVE)</t>
  </si>
  <si>
    <t>Z88 HISTORIA PERSONAL DE ALERGIA A DROGAS, MEDICAMENTOS Y SUSTANCIAS BIOLOGICAS (Desc. Diag.:Alergia medicamentosa al Benznidazol)</t>
  </si>
  <si>
    <t>V23 MOTOCICLISTA LESIONADO POR COLISION CON AUTOMOVIL, CAMIONETA O FURGONETA (Desc. Diag.:)</t>
  </si>
  <si>
    <t>Z889 HISTORIA PERSONAL DE ALERGIA A DROGAS, MEDICAMENTOS Y SUSTANCIAS BIOLOGICAS NO ESPECIFICADAS (Desc. Diag.:)</t>
  </si>
  <si>
    <t>V23 MOTOCICLISTA LESIONADO POR COLISION CON AUTOMOVIL, CAMIONETA O FURGONETA (Desc. Diag.:ACCIDENTE DE MOTO)</t>
  </si>
  <si>
    <t>Z92 HISTORIA PERSONAL DE TRATAMIENTO MEDICO (Desc. Diag.:)</t>
  </si>
  <si>
    <t>V23 MOTOCICLISTA LESIONADO POR COLISION CON AUTOMOVIL, CAMIONETA O FURGONETA (Desc. Diag.:POLICONTUSO - ACCIDENTE DE TRANSITO
)</t>
  </si>
  <si>
    <t>V230 MOTOCICLISTA LESIONADO POR COLISION CON AUTOMOVIL, CAMIONETA O FURGONETA, CONDUCTOR LESIONADO EN ACCIDENTE NO DE TRANSITO (Desc. Diag.:)</t>
  </si>
  <si>
    <t>Z955 PRESENCIA DE ANGIOPLASTIA, INJERTOS Y PROTESIS CORONARIAS (Desc. Diag.:)</t>
  </si>
  <si>
    <t>V230 MOTOCICLISTA LESIONADO POR COLISION CON AUTOMOVIL, CAMIONETA O FURGONETA, CONDUCTOR LESIONADO EN ACCIDENTE NO DE TRANSITO (Desc. Diag.:POLICONTUSO/ACCDIENTE DE TRANSITO)</t>
  </si>
  <si>
    <t>Z961 PRESENCIA DE LENTES INTRAOCULARES (Desc. Diag.:)</t>
  </si>
  <si>
    <t>S934 ESGUINCES Y TORCEDURAS DEL TOBILLO (Desc. Diag.:esguince tobillo izquierdo, fractura?)</t>
  </si>
  <si>
    <t>S97 TRAUMATISMO POR APLASTAMIENTO DEL PIE Y DEL TOBILLO (Desc. Diag.:TRAUMA DE PIE)</t>
  </si>
  <si>
    <t>V234 MOTOCICLISTA LESIONADO POR COLISION CON AUTOMOVIL, CAMIONETA O FURGONETA, CONDUCTOR LESIONADO EN ACCIDENTE DE TRANSITO (Desc. Diag.:FRACTURA DE HOMBRO EN ACCIDENTE DE TRANSITO)</t>
  </si>
  <si>
    <t>Z98 OTROS ESTADOS POSTQUIRURGICOS (Desc. Diag.:COLPOPERINOPLASTIA. )</t>
  </si>
  <si>
    <t>V234 MOTOCICLISTA LESIONADO POR COLISION CON AUTOMOVIL, CAMIONETA O FURGONETA, CONDUCTOR LESIONADO EN ACCIDENTE DE TRANSITO (Desc. Diag.:POLICONTUSO
)</t>
  </si>
  <si>
    <t>Z98 OTROS ESTADOS POSTQUIRURGICOS (Desc. Diag.:po apendiciectomia)</t>
  </si>
  <si>
    <t>V234 MOTOCICLISTA LESIONADO POR COLISION CON AUTOMOVIL, CAMIONETA O FURGONETA, CONDUCTOR LESIONADO EN ACCIDENTE DE TRANSITO (Desc. Diag.:POLITRAUMA/TEC LEVE/TRAUMA RODILLA IZQUIERDA)</t>
  </si>
  <si>
    <t>Z98 OTROS ESTADOS POSTQUIRURGICOS (Desc. Diag.:Post quirÃºrgico de Hernia Lumbar)</t>
  </si>
  <si>
    <t>Z98 OTROS ESTADOS POSTQUIRURGICOS (Desc. Diag.:POST QUIRURGICO DE QUISTE DE OVARIO Y MIOMECTOMIA )</t>
  </si>
  <si>
    <t>V24 MOTOCICLISTA LESIONADO POR COLISION CON VEHICULO DE TRANSPORTE PESADO O AUTOBUS (Desc. Diag.:Policontuso + Quemadura Pierna Derecha)</t>
  </si>
  <si>
    <t>Z98 OTROS ESTADOS POSTQUIRURGICOS (Desc. Diag.:postq colecistectomia laparoscopica 
hipotiroidismo )</t>
  </si>
  <si>
    <t>V260 MOTOCICLISTA LESIONADO POR COLISION CON OTROS VEHICULOS SIN MOTOR, CONDUCTOR LESIONADO EN ACCIDENTE NO DE TRANSITO (Desc. Diag.:V264
)</t>
  </si>
  <si>
    <t>Z988 OTROS ESTADOS POSTQUIRURGICOS ESPECIFICADOS (Desc. Diag.:Control post extirpacion de glandula de Bartholino.)</t>
  </si>
  <si>
    <t>V279 MOTOCICLISTA LESIONADO POR COLISION CON OBJETO FIJO O ESTACIONADO, MOTOCICLISTA NO ESPECIFICADO, LESIONADO EN ACCIDENTE DE TRANSITO (Desc. Diag.:)</t>
  </si>
  <si>
    <t>Z988 OTROS ESTADOS POSTQUIRURGICOS ESPECIFICADOS (Desc. Diag.:ENFERMEDAD COMUN BAJA POR CIRUGIA DR. BRACAMONTE POR EL DIAGNOSTICO POSTQUIRURGICO EXTIRPACION DE QUISTE SEBACEO GLUTEO)</t>
  </si>
  <si>
    <t>S934 ESGUINCES Y TORCEDURAS DEL TOBILLO (Desc. Diag.:ESGUINCE TOBILLO LATERAL)</t>
  </si>
  <si>
    <t>Z988 OTROS ESTADOS POSTQUIRURGICOS ESPECIFICADOS (Desc. Diag.:post apendicectomia )</t>
  </si>
  <si>
    <t>V28 MOTOCICLISTA LESIONADO EN ACCIDENTE DE TRANSPORTE SIN COLISION (Desc. Diag.:FRACTURA DE MUÑECA IZQ)</t>
  </si>
  <si>
    <t>Z988 OTROS ESTADOS POSTQUIRURGICOS ESPECIFICADOS (Desc. Diag.:post apendicectomia limpieza y drenaje )</t>
  </si>
  <si>
    <t>V28 MOTOCICLISTA LESIONADO EN ACCIDENTE DE TRANSPORTE SIN COLISION (Desc. Diag.:POLICONTUSO + TRAUMA DE TOBILLO DERECHO)</t>
  </si>
  <si>
    <t>Z988 OTROS ESTADOS POSTQUIRURGICOS ESPECIFICADOS (Desc. Diag.:post colecistectomia laparoscopica)</t>
  </si>
  <si>
    <t>V28 MOTOCICLISTA LESIONADO EN ACCIDENTE DE TRANSPORTE SIN COLISION (Desc. Diag.:TRAUMATISMO DE RODILLA)</t>
  </si>
  <si>
    <t>Z988 OTROS ESTADOS POSTQUIRURGICOS ESPECIFICADOS (Desc. Diag.:post reseccion de lipomas )</t>
  </si>
  <si>
    <t>V280 MOTOCICLISTA LESIONADO EN ACCIDENTE DE TRANSPORTE SIN COLISION, CONDUCTOR LESIONADO EN ACCIDENTE NO DE TRANSITO (Desc. Diag.:)</t>
  </si>
  <si>
    <t>Z988 OTROS ESTADOS POSTQUIRURGICOS ESPECIFICADOS (Desc. Diag.:seroma abdominal en resolucion )</t>
  </si>
  <si>
    <t>V284 MOTOCICLISTA LESIONADO EN ACCIDENTE DE TRANSPORTE SIN COLISION, CONDUCTOR LESIONADO EN ACCIDENTE DE TRANSITO (Desc. Diag.:HERIDA CONTUSA
TEC LEVE )</t>
  </si>
  <si>
    <t>S970 TRAUMATISMO POR APLASTAMIENTO DEL TOBILLO (Desc. Diag.:)</t>
  </si>
  <si>
    <t>V285 MOTOCICLISTA LESIONADO EN ACCIDENTE DE TRANSPORTE SIN COLISION, PASAJERO LESIONADO EN ACCIDENTE DE TRANSITO (Desc. Diag.:POLITRAUMA/CONTUSION FACIAL)</t>
  </si>
  <si>
    <t>U5151 EXODONCIA COMPLEJA (Desc. Diag.:exodoncia retenido)</t>
  </si>
  <si>
    <t>U5151 EXODONCIA COMPLEJA (Desc. Diag.:exodoncia y cierre CBS)</t>
  </si>
  <si>
    <t>S600 CONTUSION DE DEDO(S) DE LA MANO, SIN DAÑO DE LA(S) UÑA(S) (Desc. Diag.:CONTUSION 5TO DEDO MANO IZQUIERDA)</t>
  </si>
  <si>
    <t>S83 LUXACION, ESGUINCE Y TORCEDURA DE ARTICULACIONES Y LIGAMENTOS DE LA RODILLA (Desc. Diag.:contusion pierna derecha)</t>
  </si>
  <si>
    <t>S807 TRAUMATISMOS SUPERFICIALES MULTIPLES DE LA PIERNA (Desc. Diag.:trauma de pierna derecha )</t>
  </si>
  <si>
    <t>S500 CONTUSION DEL CODO (Desc. Diag.:TRAUMATISMO DEL CODO DERECHO)</t>
  </si>
  <si>
    <t>S870 TRAUMATISMO POR APLASTAMIENTO DE LA RODILLA (Desc. Diag.:TRAUMATISMO DE RODILLA IZQ)</t>
  </si>
  <si>
    <t>S49 OTROS TRAUMATISMOS Y LOS NO ESPECIFICADOS DEL HOMBRO Y DEL BRAZO (Desc. Diag.:CONTUSIÓN DE HOMBRO Y CODO DERECHO
LESIÓN ESCORIATIVA EN CODO DERECHO)</t>
  </si>
  <si>
    <t>S600 CONTUSION DE DEDO(S) DE LA MANO, SIN DAÑO DE LA(S) UÑA(S) (Desc. Diag.:herida dedo anular izquierdo)</t>
  </si>
  <si>
    <t>S601 CONTUSION DE DEDO(S) DE LA MANO, CON DAÃO DE LA(S) UÃA(S) (Desc. Diag.:)</t>
  </si>
  <si>
    <t>S82 FRACTURA DE LA PIERNA, INCLUSIVE EL TOBILLO (Desc. Diag.:Fractura de maleolo peroeno derecho)</t>
  </si>
  <si>
    <t>S601 CONTUSION DE DEDO(S) DE LA MANO, CON DAÃO DE LA(S) UÃA(S) (Desc. Diag.:contusiÃ³n traumÃ¡tica dedo indice izquierdo)</t>
  </si>
  <si>
    <t>S601 CONTUSION DE DEDO(S) DE LA MANO, CON DAÃO DE LA(S) UÃA(S) (Desc. Diag.:Dedo meÃ±ique mano izquierda)</t>
  </si>
  <si>
    <t>S600 CONTUSION DE DEDO(S) DE LA MANO, SIN DAÃO DE LA(S) UÃA(S) (Desc. Diag.:traumatismo dedo)</t>
  </si>
  <si>
    <t>S601 CONTUSION DE DEDO(S) DE LA MANO, CON DAÃO DE LA(S) UÃA(S) (Desc. Diag.:FRACTURA FALANGE DISTAL DEDO MEDIO IZQUIERDO )</t>
  </si>
  <si>
    <t>S923 FRACTURA DE HUESO DEL METATARSO (Desc. Diag.:fractura de base de 5to metatarso pie derecho)</t>
  </si>
  <si>
    <t>S501 CONTUSION DE OTRAS PARTES DEL ANTEBRAZO Y DE LAS NO ESPECIFICADAS (Desc. Diag.:.)</t>
  </si>
  <si>
    <t>S801 CONTUSION DE OTRAS PARTES Y LAS NO ESPECIFICADAS DE LA PIERNA (Desc. Diag.:1.- policontuso
2.- hematoma tercio distal pierna derecha 
3.- accidente laboral )</t>
  </si>
  <si>
    <t>S601 CONTUSION DE DEDO(S) DE LA MANO, CON DAÑO DE LA(S) UÑA(S) (Desc. Diag.:CONTUSION DE DEDO PULGAR DERECHO CON AFECCIÒN DE UÑA)</t>
  </si>
  <si>
    <t>S810 HERIDA DE LA RODILLA (Desc. Diag.:Herida Cortante en Pliegue de Rodilla Izquierda)</t>
  </si>
  <si>
    <t>S601 CONTUSION DE DEDO(S) DE LA MANO, CON DAÑO DE LA(S) UÑA(S) (Desc. Diag.:CONTUSIÒN DE FALANGE DISTAL SEGUNDO DEDO MANO DERECHA)</t>
  </si>
  <si>
    <t>S601 CONTUSION DE DEDO(S) DE LA MANO, CON DAÑO DE LA(S) UÑA(S) (Desc. Diag.:CONTUSION DE PRIMER DEDO MANO DERECHA )</t>
  </si>
  <si>
    <t>S833 DESGARRO DEL CARTILAGO ARTICULAR DE LA RODILLA, PRESENTE (Desc. Diag.:fractura de meseta tibial dereeha
)</t>
  </si>
  <si>
    <t>S601 CONTUSION DE DEDO(S) DE LA MANO, CON DAÑO DE LA(S) UÑA(S) (Desc. Diag.:CONTUSIÓN DE TERCER DEDO MANO IZQUIERDA)</t>
  </si>
  <si>
    <t>S860 TRAUMATISMO DEL TENDON DE AQUILES (Desc. Diag.:LESION DE  TENDON DE AQUILE )</t>
  </si>
  <si>
    <t>S601 CONTUSION DE DEDO(S) DE LA MANO, CON DAÑO DE LA(S) UÑA(S) (Desc. Diag.:daño de uña  dedo meñique )</t>
  </si>
  <si>
    <t>S90 TRAUMATISMO SUPERFICIAL DEL TOBILLO Y DEL PIE (Desc. Diag.:TRAUMA DE TOBILLO DER)</t>
  </si>
  <si>
    <t>S601 CONTUSION DE DEDO(S) DE LA MANO, CON DAÑO DE LA(S) UÑA(S) (Desc. Diag.:EXERESIS DE UÑA)</t>
  </si>
  <si>
    <t>S902 CONTUSION DE DEDO(S) DEL PIE, CON DAÑO DE LA(S) UÑA(S) (Desc. Diag.:Trauma de Pie Izquierdo en accidente de trabajo)</t>
  </si>
  <si>
    <t>S601 CONTUSION DE DEDO(S) DE LA MANO, CON DAÑO DE LA(S) UÑA(S) (Desc. Diag.:FRACTURA DE LA FALANGE DEL DEDO PULGAR MANO DERECHA?)</t>
  </si>
  <si>
    <t>S913 HERIDA DE OTRAS PARTES DEL PIE (Desc. Diag.:HERIDA DEL TOBILLO DERECHO)</t>
  </si>
  <si>
    <t>S601 CONTUSION DE DEDO(S) DE LA MANO, CON DAÑO DE LA(S) UÑA(S) (Desc. Diag.:fx tercer dedo mano derecha a descartar)</t>
  </si>
  <si>
    <t>S925 FRACTURA DE LOS HUESOS DE OTRO(S) DEDO(S) DEL PIE (Desc. Diag.:FRACTURA DE QUINTO DEDO DE PIE IZQUIERDO)</t>
  </si>
  <si>
    <t>S601 CONTUSION DE DEDO(S) DE LA MANO, CON DAÑO DE LA(S) UÑA(S) (Desc. Diag.:HEMATOMA SUBUNGUEAL DE SEGUNDO DEDO MANO IZQUIERDA SECUNDARIO A ATRICION.)</t>
  </si>
  <si>
    <t>S800 CONTUSION DE LA RODILLA (Desc. Diag.:POLICONTUSION)</t>
  </si>
  <si>
    <t>S501 CONTUSION DE OTRAS PARTES DEL ANTEBRAZO Y DE LAS NO ESPECIFICADAS (Desc. Diag.:CONTUSION DE BRAZO Y PIERNA DERECHA
POLICONTUSO
)</t>
  </si>
  <si>
    <t>S801 CONTUSION DE OTRAS PARTES Y LAS NO ESPECIFICADAS DE LA PIERNA (Desc. Diag.:HEMATOMA DE ÉNCARA POSTRIOR DE PIERNA DERECHA)</t>
  </si>
  <si>
    <t>S601 CONTUSION DE DEDO(S) DE LA MANO, CON DAÑO DE LA(S) UÑA(S) (Desc. Diag.:HERIDAS CONTUSO CORTANTES EN DEDO MEÑIQUE )</t>
  </si>
  <si>
    <t>S81 HERIDA DE LA PIERNA (Desc. Diag.:HERIDA ABIERTA DE 5 MM EN LA CADA INTERNA DEL PIE IZQUIERDO )</t>
  </si>
  <si>
    <t>S601 CONTUSION DE DEDO(S) DE LA MANO, CON DAÑO DE LA(S) UÑA(S) (Desc. Diag.:POLICONTUSA)</t>
  </si>
  <si>
    <t>S818 HERIDA DE OTRAS PARTES DE LA PIERNA (Desc. Diag.:Herida en la pierna por mordedura de can )</t>
  </si>
  <si>
    <t>S601 CONTUSION DE DEDO(S) DE LA MANO, CON DAÑO DE LA(S) UÑA(S) (Desc. Diag.:Trauma de Mano de Derecha)</t>
  </si>
  <si>
    <t>S821 FRACTURA DE LA EPIFISIS SUPERIOR DE LA TIBIA (Desc. Diag.:Fractura de la meseta tibial derecho (hundimiento y separacion plato externo + fractura simple no desplazada plato interno))</t>
  </si>
  <si>
    <t>S601 CONTUSION DE DEDO(S) DE LA MANO, CON DAÑO DE LA(S) UÑA(S) (Desc. Diag.:Trauma de Mano Derecha)</t>
  </si>
  <si>
    <t>S826 FRACTURA DEL MALEOLO EXTERNO (Desc. Diag.:FRACTURA DE MALÉOLO EXTERNO Y MALÉOLO INTERNO DE PIERNA IZQUIERDA)</t>
  </si>
  <si>
    <t>S601 CONTUSION DE DEDO(S) DE LA MANO, CON DAÑO DE LA(S) UÑA(S) (Desc. Diag.:Trauma de Mano Izquierda )</t>
  </si>
  <si>
    <t>S60 TRAUMATISMO SUPERFICIAL DE LA MUÑECA Y DE LA MANO (Desc. Diag.:contusion torax, contusion pulgar contusion hombro, contusion ordilla)</t>
  </si>
  <si>
    <t>S601 CONTUSION DE DEDO(S) DE LA MANO, CON DAÑO DE LA(S) UÑA(S) (Desc. Diag.:TRAUMATISMO POR APLASTAMIENTO DEDO ANULAR DERECHO)</t>
  </si>
  <si>
    <t>S834 ESGUINCES Y TORCEDURAS QUE COMPROMETEN LOS LIGAMENTOS LATERALES (EXTERNO) (INTERNO) DE LA RODILLA (Desc. Diag.:ESGUINCE MEDIAL DE RODILLA DERECHA GRADO 2A)</t>
  </si>
  <si>
    <t>S501 CONTUSION DE OTRAS PARTES DEL ANTEBRAZO Y DE LAS NO ESPECIFICADAS (Desc. Diag.:Contusion de hemicuerpo derecho )</t>
  </si>
  <si>
    <t>S837 TRAUMATISMO DE ESTRUCTURAS MULTIPLES DE LA RODILLA (Desc. Diag.:TRAUMATISMO DE LA RODILLA IZQUIERDA -  ACCIDENTE EN SU TRABAJO )</t>
  </si>
  <si>
    <t>S602 CONTUSION DE OTRAS PARTES DE LA MUÃECA Y DE LA MANO (Desc. Diag.:contusion mano derecha)</t>
  </si>
  <si>
    <t>S602 CONTUSION DE OTRAS PARTES DE LA MUÃECA Y DE LA MANO (Desc. Diag.:fractura de los huesos de la mano izquierda a descartar)</t>
  </si>
  <si>
    <t>S90 TRAUMATISMO SUPERFICIAL DEL TOBILLO Y DEL PIE (Desc. Diag.:ESGUINCE DEL TOBILLO IZQUIERDO)</t>
  </si>
  <si>
    <t>S602 CONTUSION DE OTRAS PARTES DE LA MUÑECA Y DE LA MANO (Desc. Diag.:- CONTUSIÓN ARTICULACIÓN MANO DERECHA.
-  ESGUINCE ART. MANO DERECHA.)</t>
  </si>
  <si>
    <t>S900 CONTUSION DEL TOBILLO (Desc. Diag.: FRACTURA DE TOBILLO IZQUIERDO )</t>
  </si>
  <si>
    <t>S602 CONTUSION DE OTRAS PARTES DE LA MUÑECA Y DE LA MANO (Desc. Diag.:- TENOSINOVITIS CRONICA REAGUDISADA POR LA CONTUSION)</t>
  </si>
  <si>
    <t>S901 CONTUSION DE DEDO(S) DEL PIE, SIN DAÑO DE LA(S) UÑA(S) (Desc. Diag.:contusion del dorso  y 1er ortejo del pie derecho )</t>
  </si>
  <si>
    <t>S501 CONTUSION DE OTRAS PARTES DEL ANTEBRAZO Y DE LAS NO ESPECIFICADAS (Desc. Diag.:CONTUSIÓN DEL ANTEBRAZO DERECHO POR PATADA DE VACA)</t>
  </si>
  <si>
    <t>S907 TRAUMATISMOS SUPERFICIALES MULTIPLES DEL PIE Y DEL TOBILLO (Desc. Diag.:esguinse)</t>
  </si>
  <si>
    <t>S911 HERIDA DE DEDO(S) DEL PIE SIN DAÑO DE LA(S) UÑA(S) (Desc. Diag.:HERIDA DEL PIE )</t>
  </si>
  <si>
    <t>S602 CONTUSION DE OTRAS PARTES DE LA MUÑECA Y DE LA MANO (Desc. Diag.:1. Contusion de Muñeca derecha 
2. esguince de Muñeca derecha)</t>
  </si>
  <si>
    <t>S602 CONTUSION DE OTRAS PARTES DE LA MUÑECA Y DE LA MANO (Desc. Diag.:ATRICION MANO DERECHA)</t>
  </si>
  <si>
    <t>S924 FRACTURA DE LOS HUESOS DEL DEDO GORDO DEL PIE (Desc. Diag.:FRACTURA EXPUESTA DE 1ER ORTEJO PIE DERECHO
CONTUSION DE 1ER ORTEJO PIE IZQUIERDO)</t>
  </si>
  <si>
    <t>S602 CONTUSION DE OTRAS PARTES DE LA MUÑECA Y DE LA MANO (Desc. Diag.:c)</t>
  </si>
  <si>
    <t>S600 CONTUSION DE DEDO(S) DE LA MANO, SIN DAÑO DE LA(S) UÑA(S) (Desc. Diag.:ESGUINCE DE MUÑECA IZQUIERDA
SD DE TUNEL CARPIANO ???
)</t>
  </si>
  <si>
    <t>S602 CONTUSION DE OTRAS PARTES DE LA MUÑECA Y DE LA MANO (Desc. Diag.:contusion d emuñeca derecha)</t>
  </si>
  <si>
    <t>S93 LUXACION, ESGUINCE Y TORCEDURA DE ARTICULACIONES Y LIGAMENTOS DEL TOBILLO Y DEL PIE (Desc. Diag.:esguince lateral de tobillo
tendinitis de los peroneos)</t>
  </si>
  <si>
    <t>S602 CONTUSION DE OTRAS PARTES DE LA MUÑECA Y DE LA MANO (Desc. Diag.:CONTUSION DE MANO IZQUIERDA
CONTUSION DE RODILLA IZQUIERDA)</t>
  </si>
  <si>
    <t>S800 CONTUSION DE LA RODILLA (Desc. Diag.:TEC LEVE
POLICONTUSO
ACCIDENTE DE TRÁNSITO)</t>
  </si>
  <si>
    <t>S602 CONTUSION DE OTRAS PARTES DE LA MUÑECA Y DE LA MANO (Desc. Diag.:contusion de mano izquierda)</t>
  </si>
  <si>
    <t>S801 CONTUSION DE OTRAS PARTES Y LAS NO ESPECIFICADAS DE LA PIERNA (Desc. Diag.:CONTUSION DE PIERNA Y RODILLA IZQ.)</t>
  </si>
  <si>
    <t>S602 CONTUSION DE OTRAS PARTES DE LA MUÑECA Y DE LA MANO (Desc. Diag.:Contusión de mano izquierda)</t>
  </si>
  <si>
    <t>S801 CONTUSION DE OTRAS PARTES Y LAS NO ESPECIFICADAS DE LA PIERNA (Desc. Diag.:policontusa)</t>
  </si>
  <si>
    <t>S602 CONTUSION DE OTRAS PARTES DE LA MUÑECA Y DE LA MANO (Desc. Diag.:contusion de muñeca derecha)</t>
  </si>
  <si>
    <t>S531 LUXACION DEL CODO, NO ESPECIFICADA (Desc. Diag.:LUXACION DE CODO CON REDUCCION ESPONTANEA)</t>
  </si>
  <si>
    <t>S602 CONTUSION DE OTRAS PARTES DE LA MUÑECA Y DE LA MANO (Desc. Diag.:CONTUSION DE MUÑECA IZQ. )</t>
  </si>
  <si>
    <t>S81 HERIDA DE LA PIERNA (Desc. Diag.:HERIDA PIERNA  IZQUIERDA )</t>
  </si>
  <si>
    <t>S602 CONTUSION DE OTRAS PARTES DE LA MUÑECA Y DE LA MANO (Desc. Diag.:Contusión del dorso de la mano )</t>
  </si>
  <si>
    <t>S810 HERIDA DE LA RODILLA (Desc. Diag.:lesiones escoriativas en ambas rodillas)</t>
  </si>
  <si>
    <t>S602 CONTUSION DE OTRAS PARTES DE LA MUÑECA Y DE LA MANO (Desc. Diag.:contusión en mano derecha)</t>
  </si>
  <si>
    <t>S82 FRACTURA DE LA PIERNA, INCLUSIVE EL TOBILLO (Desc. Diag.:.)</t>
  </si>
  <si>
    <t>S602 CONTUSION DE OTRAS PARTES DE LA MUÑECA Y DE LA MANO (Desc. Diag.:CONTUSION EN MANO Y DEDO IZQUIERDA)</t>
  </si>
  <si>
    <t>S602 CONTUSION DE OTRAS PARTES DE LA MUÑECA Y DE LA MANO (Desc. Diag.:contusion en rodilla izquierda y dorso de torax)</t>
  </si>
  <si>
    <t>S499 TRAUMATISMOS NO ESPECIFICADOS DEL HOMBRO Y DEL BRAZO (Desc. Diag.:SIND. ABDUCCION DOLOROSA HOMBRO DERECHO)</t>
  </si>
  <si>
    <t>S602 CONTUSION DE OTRAS PARTES DE LA MUÑECA Y DE LA MANO (Desc. Diag.:CONTUSION MANA DERECHA)</t>
  </si>
  <si>
    <t>S824 FRACTURA DEL PERONE SOLAMENTE (Desc. Diag.:Fractura del maleolo peroneo izquierdo, post operatorio de RAFI con placa tercio de caña// 2do diagnostico: DEHISCENCIA DE HERIDA OPERATORIA TOBILLO IZQUIERDO - PACIENTE NO CUMPLIO INDICACION MEDICA)</t>
  </si>
  <si>
    <t>S602 CONTUSION DE OTRAS PARTES DE LA MUÑECA Y DE LA MANO (Desc. Diag.:CONTUSION MANO DERECHA,.)</t>
  </si>
  <si>
    <t>S60 TRAUMATISMO SUPERFICIAL DE LA MUÑECA Y DE LA MANO (Desc. Diag.:.TRAUMA DE MUÑECA DERECHA)</t>
  </si>
  <si>
    <t>S602 CONTUSION DE OTRAS PARTES DE LA MUÑECA Y DE LA MANO (Desc. Diag.:CONTUSION MUÑECA IZQUIERDA)</t>
  </si>
  <si>
    <t>S83 LUXACION, ESGUINCE Y TORCEDURA DE ARTICULACIONES Y LIGAMENTOS DE LA RODILLA (Desc. Diag.:ESGUINCE DE RODILLA IZQUIERDA
)</t>
  </si>
  <si>
    <t>S602 CONTUSION DE OTRAS PARTES DE LA MUÑECA Y DE LA MANO (Desc. Diag.:CONTUSION REGION TENAR DE MANO DERECHA)</t>
  </si>
  <si>
    <t>S60 TRAUMATISMO SUPERFICIAL DE LA MUÑECA Y DE LA MANO (Desc. Diag.:FRACTURA DE DEDO DE LA MANO)</t>
  </si>
  <si>
    <t>S602 CONTUSION DE OTRAS PARTES DE LA MUÑECA Y DE LA MANO (Desc. Diag.:dc lesion osea.)</t>
  </si>
  <si>
    <t>S602 CONTUSION DE OTRAS PARTES DE LA MUÑECA Y DE LA MANO (Desc. Diag.:ESGUINCE DE MUÑECA)</t>
  </si>
  <si>
    <t>S835 ESGUINCES Y TORCEDURAS QUE COMPROMETEN EL LIGAMENTO CRUZADO (ANTERIOR) (POSTERIOR) DE LA RODILLA (Desc. Diag.:ESGUINSE DE RODILLA IZQ)</t>
  </si>
  <si>
    <t>S602 CONTUSION DE OTRAS PARTES DE LA MUÑECA Y DE LA MANO (Desc. Diag.:GASTRONETERITIS)</t>
  </si>
  <si>
    <t>S837 TRAUMATISMO DE ESTRUCTURAS MULTIPLES DE LA RODILLA (Desc. Diag.:LEVE INFLACION DE LIGAMENTOS CRUZADOS )</t>
  </si>
  <si>
    <t>S602 CONTUSION DE OTRAS PARTES DE LA MUÑECA Y DE LA MANO (Desc. Diag.:MANO IZQUIERDA)</t>
  </si>
  <si>
    <t>S84 TRAUMATISMO DE NERVIOS A NIVEL DE LA PIERNA (Desc. Diag.:espolon calcaneo '??????)</t>
  </si>
  <si>
    <t>S602 CONTUSION DE OTRAS PARTES DE LA MUÑECA Y DE LA MANO (Desc. Diag.:TENDINITIS?)</t>
  </si>
  <si>
    <t>S860 TRAUMATISMO DEL TENDON DE AQUILES (Desc. Diag.:ROTURA TOTAL DE TENDON DE AQUILES IZQUIERDO.)</t>
  </si>
  <si>
    <t>S602 CONTUSION DE OTRAS PARTES DE LA MUÑECA Y DE LA MANO (Desc. Diag.:TRAUMA CONTUSO MUÑECA DERECHA)</t>
  </si>
  <si>
    <t>S500 CONTUSION DEL CODO (Desc. Diag.:Fisura a nivel de radio?)</t>
  </si>
  <si>
    <t>S602 CONTUSION DE OTRAS PARTES DE LA MUÑECA Y DE LA MANO (Desc. Diag.:TRAUMA MANO DERECHA)</t>
  </si>
  <si>
    <t>S60 TRAUMATISMO SUPERFICIAL DE LA MUÑECA Y DE LA MANO (Desc. Diag.:TRAUMATISMO DE LA MUÑECA Y MANO DERECHA)</t>
  </si>
  <si>
    <t>S607 TRAUMATISMOS SUPERFICIALES MULTIPLES DE LA MUÑECA Y DE LA MANO (Desc. Diag.:)</t>
  </si>
  <si>
    <t>S90 TRAUMATISMO SUPERFICIAL DEL TOBILLO Y DEL PIE (Desc. Diag.:trauma 4to dedo de pie derecho)</t>
  </si>
  <si>
    <t>S607 TRAUMATISMOS SUPERFICIALES MULTIPLES DE LA MUÑECA Y DE LA MANO (Desc. Diag.:TRAUMA DE MANO IZQUIERDA)</t>
  </si>
  <si>
    <t>S90 TRAUMATISMO SUPERFICIAL DEL TOBILLO Y DEL PIE (Desc. Diag.:TRAUMATISMO DEDO 5 PIE IZQUIERDO, CON DAÃO EN LA UÃA)</t>
  </si>
  <si>
    <t>S900 CONTUSION DEL TOBILLO (Desc. Diag.:CONTUSION TOBILLO Y RODILLA DERECHA)</t>
  </si>
  <si>
    <t>S608 OTROS TRAUMATISMOS SUPERFICIALES DE LA MUÑECA Y DE LA MANO (Desc. Diag.:.TRAUMATISMO DE MUÑECA IZQUIERDA)</t>
  </si>
  <si>
    <t>S901 CONTUSION DE DEDO(S) DEL PIE, SIN DAÑO DE LA(S) UÑA(S) (Desc. Diag.:ATRICION PRIMER DEDO PIE DERECHO. 
HERIDA CONTUSA PRIMER DEDO PIE DERECHO INFECTADA. )</t>
  </si>
  <si>
    <t>S501 CONTUSION DE OTRAS PARTES DEL ANTEBRAZO Y DE LAS NO ESPECIFICADAS (Desc. Diag.:contusión en antebrazo derecho)</t>
  </si>
  <si>
    <t>S901 CONTUSION DE DEDO(S) DEL PIE, SIN DAÑO DE LA(S) UÑA(S) (Desc. Diag.:POLICONTUSO, HERIDAS CORTANTES EN ANTEBRAZO DERECHO.)</t>
  </si>
  <si>
    <t>S609 TRAUMATISMO SUPERFICIAL DE LA MUÑECA Y DE LA MANO, NO ESPECIFICADO (Desc. Diag.:Contusión de Hombro derecho)</t>
  </si>
  <si>
    <t>S903 CONTUSION DE OTRAS PARTES Y DE LAS NO ESPECIFICADAS DEL PIE (Desc. Diag.:Contusión del talón del pie derecho)</t>
  </si>
  <si>
    <t>S609 TRAUMATISMO SUPERFICIAL DE LA MUÑECA Y DE LA MANO, NO ESPECIFICADO (Desc. Diag.:contusión de hombro, contusion de la mano y muñeca del lado derecho, le provoca dolor, edema e impotencia funcional)</t>
  </si>
  <si>
    <t>S909 TRAUMATISMO SUPERFICIAL DEL PIE Y DEL TOBILLO, NO ESPECIFICADO (Desc. Diag.:FRACTURA DE 5º METATARSIANO ?
CAIDA DE SU `ROPIA ALTURA)</t>
  </si>
  <si>
    <t>S609 TRAUMATISMO SUPERFICIAL DE LA MUÑECA Y DE LA MANO, NO ESPECIFICADO (Desc. Diag.:Contusion mano derecha)</t>
  </si>
  <si>
    <t>S600 CONTUSION DE DEDO(S) DE LA MANO, SIN DAÑO DE LA(S) UÑA(S) (Desc. Diag.:contusion anular derecho.)</t>
  </si>
  <si>
    <t>S609 TRAUMATISMO SUPERFICIAL DE LA MUÑECA Y DE LA MANO, NO ESPECIFICADO (Desc. Diag.:FRACTURA DE FALANGE DISTAL DE DEDO MEDIO MANO DERECHA. EN REMISION. RIESGO LABORAL: ACCIDENTE DE TRABAJO. BAJO INFORME MEDICO)</t>
  </si>
  <si>
    <t>S912 HERIDA DE DEDO(S) DEL PIE CON DAÑO DE LA(S) UÑA(S) (Desc. Diag.:Herida Punzo cortante en pie)</t>
  </si>
  <si>
    <t>S609 TRAUMATISMO SUPERFICIAL DE LA MUÑECA Y DE LA MANO, NO ESPECIFICADO (Desc. Diag.:traumatismo de mano izquierda)</t>
  </si>
  <si>
    <t>S913 HERIDA DE OTRAS PARTES DEL PIE (Desc. Diag.:Herida punzante en regiÃ³n plantar )</t>
  </si>
  <si>
    <t>S609 TRAUMATISMO SUPERFICIAL DE LA MUÑECA Y DE LA MANO, NO ESPECIFICADO (Desc. Diag.:TRAUMATISMO DEL DEDO DE LA MANO)</t>
  </si>
  <si>
    <t>S923 FRACTURA DE HUESO DEL METATARSO (Desc. Diag.:FRACTURA DE 5TO METATARSIANO )</t>
  </si>
  <si>
    <t>S501 CONTUSION DE OTRAS PARTES DEL ANTEBRAZO Y DE LAS NO ESPECIFICADAS (Desc. Diag.:DOLOR EN ANTEBRAZO IZQUIERDO POST TRAUMATISMO)</t>
  </si>
  <si>
    <t>S501 CONTUSION DE OTRAS PARTES DEL ANTEBRAZO Y DE LAS NO ESPECIFICADAS (Desc. Diag.:traumatismo de antebrazo derecho)</t>
  </si>
  <si>
    <t>S925 FRACTURA DE LOS HUESOS DE OTRO(S) DEDO(S) DEL PIE (Desc. Diag.:FRACTURA  PIE  IZQUIERDDO )</t>
  </si>
  <si>
    <t>S61 HERIDA DE LA MUÑECA Y DE LA MANO (Desc. Diag.:+ valencia física)</t>
  </si>
  <si>
    <t>S929 FRACTURA DEL PIE, NO ESPECIFICADA (Desc. Diag.:FRACTURA 5TO DEDO  PIE IZQUIERDO )</t>
  </si>
  <si>
    <t>S61 HERIDA DE LA MUÑECA Y DE LA MANO (Desc. Diag.:HERIDA  DEDO INDICE  DE MANO IZQUIERDA )</t>
  </si>
  <si>
    <t>S93 LUXACION, ESGUINCE Y TORCEDURA DE ARTICULACIONES Y LIGAMENTOS DEL TOBILLO Y DEL PIE (Desc. Diag.:ENGUINCE DEL PIE IZQUIERDO )</t>
  </si>
  <si>
    <t>S61 HERIDA DE LA MUÑECA Y DE LA MANO (Desc. Diag.:herida con puntos de sutura)</t>
  </si>
  <si>
    <t>S93 LUXACION, ESGUINCE Y TORCEDURA DE ARTICULACIONES Y LIGAMENTOS DEL TOBILLO Y DEL PIE (Desc. Diag.:esguince de tobillo)</t>
  </si>
  <si>
    <t>S61 HERIDA DE LA MUÑECA Y DE LA MANO (Desc. Diag.:HERIDA CORTANTE DORSO MANO DERECHA. )</t>
  </si>
  <si>
    <t>S800 CONTUSION DE LA RODILLA (Desc. Diag.:POLICONTUSA
CONTUSION RODILLA IZQUIERDA
CONTUSION PIERNA DERECHA
CONTUSION EN AMBAS MUÑECAS)</t>
  </si>
  <si>
    <t>S61 HERIDA DE LA MUÑECA Y DE LA MANO (Desc. Diag.:herida cortante en cara anterior de muñeca derecha)</t>
  </si>
  <si>
    <t>S800 CONTUSION DE LA RODILLA (Desc. Diag.:POR CAÍDA DEL TECHO DE SU DOMICILIO, SOBRE UNAS MADERAS)</t>
  </si>
  <si>
    <t>S508 OTROS TRAUMATISMOS SUPERFICIALES DEL ANTEBRAZO (Desc. Diag.:trauma de antebrazo derecho)</t>
  </si>
  <si>
    <t>S800 CONTUSION DE LA RODILLA (Desc. Diag.:TRAUMATISMO EN RODILLA DERECHA/CONTUSION DE LA RODILLA )</t>
  </si>
  <si>
    <t>S61 HERIDA DE LA MUÑECA Y DE LA MANO (Desc. Diag.:Herida cortante muñeca derecha suturada y en vias de cicatrizacion.)</t>
  </si>
  <si>
    <t>S801 CONTUSION DE OTRAS PARTES Y LAS NO ESPECIFICADAS DE LA PIERNA (Desc. Diag.:CONTUSIOM DE PIERNA)</t>
  </si>
  <si>
    <t>S509 TRAUMATISMO SUPERFICIAL DEL ANTEBRAZO, NO ESPECIFICADO (Desc. Diag.:)</t>
  </si>
  <si>
    <t>S801 CONTUSION DE OTRAS PARTES Y LAS NO ESPECIFICADAS DE LA PIERNA (Desc. Diag.:contusion region tibial anterior)</t>
  </si>
  <si>
    <t>S61 HERIDA DE LA MUÑECA Y DE LA MANO (Desc. Diag.:HERIDA DEDO MANO DER)</t>
  </si>
  <si>
    <t>S801 CONTUSION DE OTRAS PARTES Y LAS NO ESPECIFICADAS DE LA PIERNA (Desc. Diag.:HERIDA CON TUSO CORTANTE PIERNA IZQUIERDA)</t>
  </si>
  <si>
    <t>S61 HERIDA DE LA MUÑECA Y DE LA MANO (Desc. Diag.:HERIDA DEL DORSO DE LA MANO )</t>
  </si>
  <si>
    <t>S801 CONTUSION DE OTRAS PARTES Y LAS NO ESPECIFICADAS DE LA PIERNA (Desc. Diag.:TIBIA DERECHA.)</t>
  </si>
  <si>
    <t>S61 HERIDA DE LA MUÑECA Y DE LA MANO (Desc. Diag.:HERIDA DORSO DE MANO DERECHA)</t>
  </si>
  <si>
    <t>S808 OTROS TRAUMATISMOS SUPERFICIALES DE LA PIERNA (Desc. Diag.:CONTUSIÓN PIERNA DERECHA
INSUFICIENCIA VASCULAR CRÓNICA)</t>
  </si>
  <si>
    <t>S61 HERIDA DE LA MUÑECA Y DE LA MANO (Desc. Diag.:HERIDA EN DEDO INDICE Y PULGAR DE MANO DERECHA 
)</t>
  </si>
  <si>
    <t>S81 HERIDA DE LA PIERNA (Desc. Diag.:CONTUSION DE LA PIERNA)</t>
  </si>
  <si>
    <t>S50 TRAUMATISMO SUPERFICIAL DEL ANTEBRAZO Y DEL CODO (Desc. Diag.:accidente laboral)</t>
  </si>
  <si>
    <t>S81 HERIDA DE LA PIERNA (Desc. Diag.:herida en pierna derecha con hematoma )</t>
  </si>
  <si>
    <t>S61 HERIDA DE LA MUÑECA Y DE LA MANO (Desc. Diag.:Herida en Mano Izquierda)</t>
  </si>
  <si>
    <t>S81 HERIDA DE LA PIERNA (Desc. Diag.:TRAUMA PIERNA DERECHA (HERIDA CONTUSA))</t>
  </si>
  <si>
    <t>S51 HERIDA DEL ANTEBRAZO Y DEL CODO (Desc. Diag.:1.- herida suturada codo izquierdo en proceso de resoluciÃ³n.
2.- contusiÃ³n codo izquierdo.
3.- Accidente laboral   )</t>
  </si>
  <si>
    <t>S810 HERIDA DE LA RODILLA (Desc. Diag.:HERIDA DE RODIOLLA )</t>
  </si>
  <si>
    <t>S51 HERIDA DEL ANTEBRAZO Y DEL CODO (Desc. Diag.:HERIDA ANTEBRAZO IZQUIERDO )</t>
  </si>
  <si>
    <t>S540 TRAUMATISMO DEL NERVIO CUBITAL A NIVEL DEL ANTEBRAZO (Desc. Diag.:TRAUMA DE MUÑECA)</t>
  </si>
  <si>
    <t>S61 HERIDA DE LA MUÑECA Y DE LA MANO (Desc. Diag.:herida palma nao derecha)</t>
  </si>
  <si>
    <t>S819 HERIDA DE LA PIERNA, PARTE NO ESPECIFICADA (Desc. Diag.:1.- herida profunda infectada pierna derecha )</t>
  </si>
  <si>
    <t>S61 HERIDA DE LA MUÑECA Y DE LA MANO (Desc. Diag.:HERIDA POUNZOCORTANTE DE MANO DERECHA)</t>
  </si>
  <si>
    <t>S61 HERIDA DE LA MUÑECA Y DE LA MANO (Desc. Diag.:Herida punzante primer ortejo de mano izquierda)</t>
  </si>
  <si>
    <t>S61 HERIDA DE LA MUÑECA Y DE LA MANO (Desc. Diag.:HERIDA TIPO LACERACIÓN Y AVULSIÓN MUÑECA Y MANO DERECHAS)</t>
  </si>
  <si>
    <t>S820 FRACTURA DE LA ROTULA (Desc. Diag.:CONTUSIÓN DE AMBAS RODILLAS)</t>
  </si>
  <si>
    <t>S61 HERIDA DE LA MUÑECA Y DE LA MANO (Desc. Diag.:HERIODA CORTANTE MUÑECA DERECHA.)</t>
  </si>
  <si>
    <t>S822 FRACTURA DE LA DIAFISIS DE LA TIBIA (Desc. Diag.:CONTROL, CURACION  Y BAJA MEDICA   (POR FRACTURA DE LA TIBIA))</t>
  </si>
  <si>
    <t>S61 HERIDA DE LA MUÑECA Y DE LA MANO (Desc. Diag.:laboratorio)</t>
  </si>
  <si>
    <t>S823 FRACTURA DE LA EPIFISIS INFERIOR DE LA TIBIA (Desc. Diag.:osteodistorofia de Sudeck deecho)</t>
  </si>
  <si>
    <t>S51 HERIDA DEL ANTEBRAZO Y DEL CODO (Desc. Diag.:herida antebrazo izquierdo)</t>
  </si>
  <si>
    <t>S824 FRACTURA DEL PERONE SOLAMENTE (Desc. Diag.:FRACTURA DE PERO IZQUIERDO)</t>
  </si>
  <si>
    <t>S610 HERIDA DE DEDO(S) DE LA MANO, SIN DAÃO DE LA(S) UÃA(S) (Desc. Diag.:1.- HERIDA CORTANTE PROFUNDA DEDO INDICE IZQUIERDO
2.- MORDEDURA DE PERRO
3.- ACCIDENTE LABORAL. )</t>
  </si>
  <si>
    <t>S500 CONTUSION DEL CODO (Desc. Diag.:CONTUSION DE CODO IZQUIERDO)</t>
  </si>
  <si>
    <t>S610 HERIDA DE DEDO(S) DE LA MANO, SIN DAÃO DE LA(S) UÃA(S) (Desc. Diag.:curacion y antibioticos)</t>
  </si>
  <si>
    <t>S826 FRACTURA DEL MALEOLO EXTERNO (Desc. Diag.:refractura de tobillo??? esguince de tobillo dereho)</t>
  </si>
  <si>
    <t>S610 HERIDA DE DEDO(S) DE LA MANO, SIN DAÃO DE LA(S) UÃA(S) (Desc. Diag.:HERIDA ABIERTA PUNZANTE )</t>
  </si>
  <si>
    <t>S83 LUXACION, ESGUINCE Y TORCEDURA DE ARTICULACIONES Y LIGAMENTOS DE LA RODILLA (Desc. Diag.:1- Esguince de rodilla izquierda, RIESGO LABORAL: ENFERMEDAD COMÚN)</t>
  </si>
  <si>
    <t>S610 HERIDA DE DEDO(S) DE LA MANO, SIN DAÃO DE LA(S) UÃA(S) (Desc. Diag.:HERIDA CORTANTE)</t>
  </si>
  <si>
    <t>S83 LUXACION, ESGUINCE Y TORCEDURA DE ARTICULACIONES Y LIGAMENTOS DE LA RODILLA (Desc. Diag.:ESGUINCE DE  RODILLA)</t>
  </si>
  <si>
    <t>S610 HERIDA DE DEDO(S) DE LA MANO, SIN DAÃO DE LA(S) UÃA(S) (Desc. Diag.:herida en la mano )</t>
  </si>
  <si>
    <t>S83 LUXACION, ESGUINCE Y TORCEDURA DE ARTICULACIONES Y LIGAMENTOS DE LA RODILLA (Desc. Diag.:ESGUINCE I°  LCM RODILLA IZQUIERDA)</t>
  </si>
  <si>
    <t>S610 HERIDA DE DEDO(S) DE LA MANO, SIN DAÃO DE LA(S) UÃA(S) (Desc. Diag.:Herida infectada en mano derecha secundario a exeresis de verrugas)</t>
  </si>
  <si>
    <t>S83 LUXACION, ESGUINCE Y TORCEDURA DE ARTICULACIONES Y LIGAMENTOS DE LA RODILLA (Desc. Diag.:ESQUINSE DE RODILA DER)</t>
  </si>
  <si>
    <t>S610 HERIDA DE DEDO(S) DE LA MANO, SIN DAÑO DE LA(S) UÑA(S) (Desc. Diag.: HERIDA TRAUMATICA DE MANO IZQUIERDA)</t>
  </si>
  <si>
    <t>S60 TRAUMATISMO SUPERFICIAL DE LA MUÑECA Y DE LA MANO (Desc. Diag.:FRACTURA DE MUÑECA IZQ)</t>
  </si>
  <si>
    <t>S51 HERIDA DEL ANTEBRAZO Y DEL CODO (Desc. Diag.:MIRDEDURA DE PERRO BRAZO)</t>
  </si>
  <si>
    <t>S834 ESGUINCES Y TORCEDURAS QUE COMPROMETEN LOS LIGAMENTOS LATERALES (EXTERNO) (INTERNO) DE LA RODILLA (Desc. Diag.:ESGUINCE  LCM  RODILLA IZQUIERDA  1° GRADO)</t>
  </si>
  <si>
    <t>S610 HERIDA DE DEDO(S) DE LA MANO, SIN DAÑO DE LA(S) UÑA(S) (Desc. Diag.:ANULAR DERECHO.)</t>
  </si>
  <si>
    <t>S610 HERIDA DE DEDO(S) DE LA MANO, SIN DAÑO DE LA(S) UÑA(S) (Desc. Diag.:ANULAR IZQ.)</t>
  </si>
  <si>
    <t>S834 ESGUINCES Y TORCEDURAS QUE COMPROMETEN LOS LIGAMENTOS LATERALES (EXTERNO) (INTERNO) DE LA RODILLA (Desc. Diag.:esguinze de la rodilla.)</t>
  </si>
  <si>
    <t>S610 HERIDA DE DEDO(S) DE LA MANO, SIN DAÑO DE LA(S) UÑA(S) (Desc. Diag.:ATRRICION DEDO ANULAR MANO  DERECHA.)</t>
  </si>
  <si>
    <t>S836 ESGUINCES Y TORCEDURAS DE OTRAS PARTES Y LAS NO ESPECIFICADAS DE LA RODILLA (Desc. Diag.:esguince de rodillla )</t>
  </si>
  <si>
    <t>S610 HERIDA DE DEDO(S) DE LA MANO, SIN DAÑO DE LA(S) UÑA(S) (Desc. Diag.:HERIDA  PUNZOCORTANTE EN FALANGE PROXIMAL DE DEDO PULGAR DERECHO)</t>
  </si>
  <si>
    <t>S837 TRAUMATISMO DE ESTRUCTURAS MULTIPLES DE LA RODILLA (Desc. Diag.:.)</t>
  </si>
  <si>
    <t>S610 HERIDA DE DEDO(S) DE LA MANO, SIN DAÑO DE LA(S) UÑA(S) (Desc. Diag.:herida  y ampolla dolorosa con punto de secrecion)</t>
  </si>
  <si>
    <t>S837 TRAUMATISMO DE ESTRUCTURAS MULTIPLES DE LA RODILLA (Desc. Diag.:TRAUMATISMO DE AMBAS  RODILLAS)</t>
  </si>
  <si>
    <t>S610 HERIDA DE DEDO(S) DE LA MANO, SIN DAÑO DE LA(S) UÑA(S) (Desc. Diag.:Herida 2do ortejo falange distal con perdida de piel.)</t>
  </si>
  <si>
    <t>S837 TRAUMATISMO DE ESTRUCTURAS MULTIPLES DE LA RODILLA (Desc. Diag.:TRAUMATISMO DE RODILLA)</t>
  </si>
  <si>
    <t>S610 HERIDA DE DEDO(S) DE LA MANO, SIN DAÑO DE LA(S) UÑA(S) (Desc. Diag.:HERIDA 4TO DEDO DE LA MANO CON OBJETO PUNZO CORTANTE.)</t>
  </si>
  <si>
    <t>S60 TRAUMATISMO SUPERFICIAL DE LA MUÑECA Y DE LA MANO (Desc. Diag.:TRAUMA DEDO MANO DER)</t>
  </si>
  <si>
    <t>S610 HERIDA DE DEDO(S) DE LA MANO, SIN DAÑO DE LA(S) UÑA(S) (Desc. Diag.:HERIDA COMPLEJA EN 3R DEDO DE MANO IZQUIERDA
/ POLICONTUSO)</t>
  </si>
  <si>
    <t>S610 HERIDA DE DEDO(S) DE LA MANO, SIN DAÑO DE LA(S) UÑA(S) (Desc. Diag.:HERIDA CORTANTE EN DEDO MEDIO DE MANO DERECHA )</t>
  </si>
  <si>
    <t>S860 TRAUMATISMO DEL TENDON DE AQUILES (Desc. Diag.:Ruptura de tendÃ³n de Aquiles derecho resuelto )</t>
  </si>
  <si>
    <t>S610 HERIDA DE DEDO(S) DE LA MANO, SIN DAÑO DE LA(S) UÑA(S) (Desc. Diag.:HERIDA CORTANTE FALANGE DISTAL DE 1ER ORTEJO)</t>
  </si>
  <si>
    <t>S860 TRAUMATISMO DEL TENDON DE AQUILES (Desc. Diag.:TENDINITIS AQUILIANA POSTRAUMÁTICA  IZQUIERDO)</t>
  </si>
  <si>
    <t>S610 HERIDA DE DEDO(S) DE LA MANO, SIN DAÑO DE LA(S) UÑA(S) (Desc. Diag.:Herida cortante mano derecha)</t>
  </si>
  <si>
    <t>S869 TRAUMATISMO DE TENDON Y MUSCULO NO ESPECIFICADO A NIVEL DE LA PIERNA (Desc. Diag.:)</t>
  </si>
  <si>
    <t>S610 HERIDA DE DEDO(S) DE LA MANO, SIN DAÑO DE LA(S) UÑA(S) (Desc. Diag.:HERIDA CORTANTE PULGAR DERECHO. )</t>
  </si>
  <si>
    <t>S89 OTROS TRAUMATISMOS Y LOS NO ESPECIFICADOS DE LA PIERNA (Desc. Diag.:DESGARRO PARCIAL DEL RECTO ANTERIOR-MUSLO DERECHO)</t>
  </si>
  <si>
    <t>S90 TRAUMATISMO SUPERFICIAL DEL TOBILLO Y DEL PIE (Desc. Diag.:contusion pie izquierdo)</t>
  </si>
  <si>
    <t>S610 HERIDA DE DEDO(S) DE LA MANO, SIN DAÑO DE LA(S) UÑA(S) (Desc. Diag.:HERIDA DE DEDO DE LA MANO, SIN DAÑO DE LA UÑA)</t>
  </si>
  <si>
    <t>S90 TRAUMATISMO SUPERFICIAL DEL TOBILLO Y DEL PIE (Desc. Diag.:POLICONTUSO)</t>
  </si>
  <si>
    <t>S90 TRAUMATISMO SUPERFICIAL DEL TOBILLO Y DEL PIE (Desc. Diag.:Trauma de Pie Derecho)</t>
  </si>
  <si>
    <t>S610 HERIDA DE DEDO(S) DE LA MANO, SIN DAÑO DE LA(S) UÑA(S) (Desc. Diag.:Herida de la mano )</t>
  </si>
  <si>
    <t>S90 TRAUMATISMO SUPERFICIAL DEL TOBILLO Y DEL PIE (Desc. Diag.:TRAUMA PIE IZQUIERDO)</t>
  </si>
  <si>
    <t>S610 HERIDA DE DEDO(S) DE LA MANO, SIN DAÑO DE LA(S) UÑA(S) (Desc. Diag.:HERIDA DEDO ANULAR DERECHO SEC. CONTUSION)</t>
  </si>
  <si>
    <t>S90 TRAUMATISMO SUPERFICIAL DEL TOBILLO Y DEL PIE (Desc. Diag.:TRAUMATISMO DEL PIE)</t>
  </si>
  <si>
    <t>S610 HERIDA DE DEDO(S) DE LA MANO, SIN DAÑO DE LA(S) UÑA(S) (Desc. Diag.:herida dedo anular derecho)</t>
  </si>
  <si>
    <t>S900 CONTUSION DEL TOBILLO (Desc. Diag.:CONTUSION DE PIERNA DERECHA
SE SOLICITA RX DE TIBILLOI DONDE APARENTEMENTE NO SE EVIDENCIA ALTERACIONES OSEAS)</t>
  </si>
  <si>
    <t>S610 HERIDA DE DEDO(S) DE LA MANO, SIN DAÑO DE LA(S) UÑA(S) (Desc. Diag.:HERIDA DEL DEDO ANULAR IZQUIERDO)</t>
  </si>
  <si>
    <t>S900 CONTUSION DEL TOBILLO (Desc. Diag.:Esguince de tobillo?
Fractura de Tibia??)</t>
  </si>
  <si>
    <t>S610 HERIDA DE DEDO(S) DE LA MANO, SIN DAÑO DE LA(S) UÑA(S) (Desc. Diag.:HERIDA DEL DEDO MEÑIQUE )</t>
  </si>
  <si>
    <t>S610 HERIDA DE DEDO(S) DE LA MANO, SIN DAÑO DE LA(S) UÑA(S) (Desc. Diag.:Herida en 3er y 4to falange distal mano izuierda)</t>
  </si>
  <si>
    <t>S901 CONTUSION DE DEDO(S) DEL PIE, SIN DAÑO DE LA(S) UÑA(S) (Desc. Diag.:CONTUSION DE PIE )</t>
  </si>
  <si>
    <t>S610 HERIDA DE DEDO(S) DE LA MANO, SIN DAÑO DE LA(S) UÑA(S) (Desc. Diag.:HERIDA EN DEDO MANO DER)</t>
  </si>
  <si>
    <t>S901 CONTUSION DE DEDO(S) DEL PIE, SIN DAÑO DE LA(S) UÑA(S) (Desc. Diag.:contusui de do mayor pie derecho)</t>
  </si>
  <si>
    <t>S610 HERIDA DE DEDO(S) DE LA MANO, SIN DAÑO DE LA(S) UÑA(S) (Desc. Diag.:herida en indice izquierdo fractura falange distal.)</t>
  </si>
  <si>
    <t>S902 CONTUSION DE DEDO(S) DEL PIE, CON DAÃO DE LA(S) UÃA(S) (Desc. Diag.:FRACTURA DE FALANGE PROXIMAL DEL  2DO DEDO DEL PIE IZQUIERDO Y CONTUSIÃN DE DEDOS DEL PIE )</t>
  </si>
  <si>
    <t>S510 HERIDA DEL CODO (Desc. Diag.:)</t>
  </si>
  <si>
    <t>S903 CONTUSION DE OTRAS PARTES Y DE LAS NO ESPECIFICADAS DEL PIE (Desc. Diag.:CONTUSION DE MANO IZQUIERDA,.)</t>
  </si>
  <si>
    <t>S610 HERIDA DE DEDO(S) DE LA MANO, SIN DAÑO DE LA(S) UÑA(S) (Desc. Diag.:Herida en Pulgar Izquierdo)</t>
  </si>
  <si>
    <t>S903 CONTUSION DE OTRAS PARTES Y DE LAS NO ESPECIFICADAS DEL PIE (Desc. Diag.:DC FRACTURA)</t>
  </si>
  <si>
    <t>S510 HERIDA DEL CODO (Desc. Diag.:TRAUMA EN CODO IZQUIERDO)</t>
  </si>
  <si>
    <t>S908 OTROS TRAUMATISMOS SUPERFICIALES DEL PIE Y DEL TOBILLO (Desc. Diag.:accidente caída de moto por asalto, provoco trauma en pie derecho que dificulta deambulacion )</t>
  </si>
  <si>
    <t>S610 HERIDA DE DEDO(S) DE LA MANO, SIN DAÑO DE LA(S) UÑA(S) (Desc. Diag.:herida meñique derecho)</t>
  </si>
  <si>
    <t>S91 HERIDA DEL TOBILLO Y DEL PIE (Desc. Diag.:herida cortante en dorso pie derecho (cara medial ))</t>
  </si>
  <si>
    <t>S610 HERIDA DE DEDO(S) DE LA MANO, SIN DAÑO DE LA(S) UÑA(S) (Desc. Diag.:Herida por Aplastamiento Dedo de la Mano)</t>
  </si>
  <si>
    <t>S91 HERIDA DEL TOBILLO Y DEL PIE (Desc. Diag.:Heridas Infectadas)</t>
  </si>
  <si>
    <t>S600 CONTUSION DE DEDO(S) DE LA MANO, SIN DAÑO DE LA(S) UÑA(S) (Desc. Diag.:CONTUSION DE DEDO MEDIO DE LA MANO DERECHA)</t>
  </si>
  <si>
    <t>S610 HERIDA DE DEDO(S) DE LA MANO, SIN DAÑO DE LA(S) UÑA(S) (Desc. Diag.:HERIDA PUNZANTE DEDO INDICE MANO DERECHA. )</t>
  </si>
  <si>
    <t>S911 HERIDA DE DEDO(S) DEL PIE SIN DAÑO DE LA(S) UÑA(S) (Desc. Diag.:MORDEDURA DE PIRAÑA)</t>
  </si>
  <si>
    <t>S610 HERIDA DE DEDO(S) DE LA MANO, SIN DAÑO DE LA(S) UÑA(S) (Desc. Diag.:HERIDA PUNZOCORTANTE EN 3 DEDOS DE LA MANO DERECHA MEDIO ANULAR Y MEÑIQUE)</t>
  </si>
  <si>
    <t>S913 HERIDA DE OTRAS PARTES DEL PIE (Desc. Diag.:CELULITIS)</t>
  </si>
  <si>
    <t>S610 HERIDA DE DEDO(S) DE LA MANO, SIN DAÑO DE LA(S) UÑA(S) (Desc. Diag.:HERIDA PUNZOCORTANTE EN DEDO INDICE IZQUIERDO)</t>
  </si>
  <si>
    <t>S913 HERIDA DE OTRAS PARTES DEL PIE (Desc. Diag.:herida planta del pie derecho)</t>
  </si>
  <si>
    <t>S610 HERIDA DE DEDO(S) DE LA MANO, SIN DAÑO DE LA(S) UÑA(S) (Desc. Diag.:HERIDA PUNZOCORTANTE EN DEDO INDICE)</t>
  </si>
  <si>
    <t>S600 CONTUSION DE DEDO(S) DE LA MANO, SIN DAÑO DE LA(S) UÑA(S) (Desc. Diag.:CONTUSIÓN DEDO ÍNDICE DE MANO IZQUIERDA)</t>
  </si>
  <si>
    <t>S610 HERIDA DE DEDO(S) DE LA MANO, SIN DAÑO DE LA(S) UÑA(S) (Desc. Diag.:herida superficial 5to dedo mano derecha)</t>
  </si>
  <si>
    <t>S600 CONTUSION DE DEDO(S) DE LA MANO, SIN DAÑO DE LA(S) UÑA(S) (Desc. Diag.:CONTUSION DEL DEDO INDICE DERECHO)</t>
  </si>
  <si>
    <t>S610 HERIDA DE DEDO(S) DE LA MANO, SIN DAÑO DE LA(S) UÑA(S) (Desc. Diag.:HERIDA SUTURADA  DEDO INDICE MANO DERECHA )</t>
  </si>
  <si>
    <t>S610 HERIDA DE DEDO(S) DE LA MANO, SIN DAÑO DE LA(S) UÑA(S) (Desc. Diag.:HRIA TRAUMATICA EN FALANGE DISTAL 3ER DEDO MANO DERECHA)</t>
  </si>
  <si>
    <t>S923 FRACTURA DE HUESO DEL METATARSO (Desc. Diag.:fractura de la base del 5to metatarsiano)</t>
  </si>
  <si>
    <t>S610 HERIDA DE DEDO(S) DE LA MANO, SIN DAÑO DE LA(S) UÑA(S) (Desc. Diag.:indice)</t>
  </si>
  <si>
    <t>S610 HERIDA DE DEDO(S) DE LA MANO, SIN DAÑO DE LA(S) UÑA(S) (Desc. Diag.:mano izq. 
se corto en su casa 6.30hrs.)</t>
  </si>
  <si>
    <t>S610 HERIDA DE DEDO(S) DE LA MANO, SIN DAÑO DE LA(S) UÑA(S) (Desc. Diag.:POLICONTUSO)</t>
  </si>
  <si>
    <t>S925 FRACTURA DE LOS HUESOS DE OTRO(S) DEDO(S) DEL PIE (Desc. Diag.:FRACTURA DE FALANGE DE 5 TO DEDO DE PIE IZQUIRDO)</t>
  </si>
  <si>
    <t>S610 HERIDA DE DEDO(S) DE LA MANO, SIN DAÑO DE LA(S) UÑA(S) (Desc. Diag.:pulgar izq.)</t>
  </si>
  <si>
    <t>S925 FRACTURA DE LOS HUESOS DE OTRO(S) DEDO(S) DEL PIE (Desc. Diag.:FRACTURA FALANGE MEDIA QUINTO DEDO PIE IZQUIERDO)</t>
  </si>
  <si>
    <t>S610 HERIDA DE DEDO(S) DE LA MANO, SIN DAÑO DE LA(S) UÑA(S) (Desc. Diag.:RETORNO   A SU ACTIVIODAD  LABORAL CUMPLIDA LA BAJA MEDICA)</t>
  </si>
  <si>
    <t>S929 FRACTURA DEL PIE, NO ESPECIFICADA (Desc. Diag.:FRACTURA PIE DERECHO)</t>
  </si>
  <si>
    <t>S610 HERIDA DE DEDO(S) DE LA MANO, SIN DAÑO DE LA(S) UÑA(S) (Desc. Diag.:s)</t>
  </si>
  <si>
    <t>S93 LUXACION, ESGUINCE Y TORCEDURA DE ARTICULACIONES Y LIGAMENTOS DEL TOBILLO Y DEL PIE (Desc. Diag.:ACCIDENTE LABORAL)</t>
  </si>
  <si>
    <t>S610 HERIDA DE DEDO(S) DE LA MANO, SIN DAÑO DE LA(S) UÑA(S) (Desc. Diag.:SE EXPLICA QUE ESTO EN RIESGO EXTRAORDINARIO Y EL PACIENTE ACEPTA TODO LO EXPLCADO.)</t>
  </si>
  <si>
    <t>S93 LUXACION, ESGUINCE Y TORCEDURA DE ARTICULACIONES Y LIGAMENTOS DEL TOBILLO Y DEL PIE (Desc. Diag.:ESGUINCE  TOBILLO DERECHO )</t>
  </si>
  <si>
    <t>S610 HERIDA DE DEDO(S) DE LA MANO, SIN DAÑO DE LA(S) UÑA(S) (Desc. Diag.:TRACION DEDO MEDIO MANO DERECHA. )</t>
  </si>
  <si>
    <t>S93 LUXACION, ESGUINCE Y TORCEDURA DE ARTICULACIONES Y LIGAMENTOS DEL TOBILLO Y DEL PIE (Desc. Diag.:ESGUINCE DE TOBILLO IZQUIERDO DE 2DO GRADO)</t>
  </si>
  <si>
    <t>S610 HERIDA DE DEDO(S) DE LA MANO, SIN DAÑO DE LA(S) UÑA(S) (Desc. Diag.:Trauma de Mano Derecha)</t>
  </si>
  <si>
    <t>S93 LUXACION, ESGUINCE Y TORCEDURA DE ARTICULACIONES Y LIGAMENTOS DEL TOBILLO Y DEL PIE (Desc. Diag.:esguince grado 2 tobillo izquierdo)</t>
  </si>
  <si>
    <t>S610 HERIDA DE DEDO(S) DE LA MANO, SIN DAÑO DE LA(S) UÑA(S) (Desc. Diag.:TRAUMA DEDO MEDIO DERECHO/FRACTURA EXPUESTA DEDO MEDIO DERECHO)</t>
  </si>
  <si>
    <t>S800 CONTUSION DE LA RODILLA (Desc. Diag.:POLICONTUSA )</t>
  </si>
  <si>
    <t>S610 HERIDA DE DEDO(S) DE LA MANO, SIN DAÑO DE LA(S) UÑA(S) (Desc. Diag.:TRAUMA MANO DERECHA)</t>
  </si>
  <si>
    <t>S500 CONTUSION DEL CODO (Desc. Diag.:CONTUSION CODO DERECHO )</t>
  </si>
  <si>
    <t>S517 HERIDAS MULTIPLES DEL ANTEBRAZO (Desc. Diag.:HERIDAS DE LA RODILLA)</t>
  </si>
  <si>
    <t>S800 CONTUSION DE LA RODILLA (Desc. Diag.:POLICONTUSO
CONTUSIÓN DE RODILLA DERECHA Y MANO IZQUIERDA
)</t>
  </si>
  <si>
    <t>S50 TRAUMATISMO SUPERFICIAL DEL ANTEBRAZO Y DEL CODO (Desc. Diag.:FISURA CODO DERECHO - ACCIDENTE COMUN)</t>
  </si>
  <si>
    <t>S800 CONTUSION DE LA RODILLA (Desc. Diag.:RIESGO LUEGO DE INVSETIGAR SE CAMBIARA A ECCIDENTE DE TRABAJO SI AMERITA EL CASO.)</t>
  </si>
  <si>
    <t>S611 HERIDA DE DEDO(S) DE LA MANO, CON DAÑO DE LA(S) UÑA(S) (Desc. Diag.:amputación traumática de falange distal de 3er dedo mano izquierda)</t>
  </si>
  <si>
    <t>S800 CONTUSION DE LA RODILLA (Desc. Diag.:TRAUMA DE RODILLA)</t>
  </si>
  <si>
    <t>S611 HERIDA DE DEDO(S) DE LA MANO, CON DAÑO DE LA(S) UÑA(S) (Desc. Diag.:derecha.)</t>
  </si>
  <si>
    <t>S53 LUXACION, ESGUINCE Y TORCEDURA DE ARTICULACIONES Y LIGAMENTOS DEL CODO (Desc. Diag.:ESGUINCE DE CODO)</t>
  </si>
  <si>
    <t>S611 HERIDA DE DEDO(S) DE LA MANO, CON DAÑO DE LA(S) UÑA(S) (Desc. Diag.:FRACTURA DE FALANGE DISTAL DEDO ANULAR DERECHO)</t>
  </si>
  <si>
    <t>S801 CONTUSION DE OTRAS PARTES Y LAS NO ESPECIFICADAS DE LA PIERNA (Desc. Diag.:celulitis pierna derecha )</t>
  </si>
  <si>
    <t>S611 HERIDA DE DEDO(S) DE LA MANO, CON DAÑO DE LA(S) UÑA(S) (Desc. Diag.:Fractura expuexta)</t>
  </si>
  <si>
    <t>S801 CONTUSION DE OTRAS PARTES Y LAS NO ESPECIFICADAS DE LA PIERNA (Desc. Diag.:CONTUSION DE LA PIERNA DERECHA)</t>
  </si>
  <si>
    <t>S611 HERIDA DE DEDO(S) DE LA MANO, CON DAÑO DE LA(S) UÑA(S) (Desc. Diag.:HERIDA CONTUSA EN DEDO MEDIO DE MANO IZQUIERDA)</t>
  </si>
  <si>
    <t>S801 CONTUSION DE OTRAS PARTES Y LAS NO ESPECIFICADAS DE LA PIERNA (Desc. Diag.:contusion pierna derecha, anular derecho, tobillo derecho)</t>
  </si>
  <si>
    <t>S611 HERIDA DE DEDO(S) DE LA MANO, CON DAÑO DE LA(S) UÑA(S) (Desc. Diag.:HERIDA DE DEDO ANULAR IZQUIERDO CON COMPROMISO DE UÑA
LESION POR ATRICCIÓN)</t>
  </si>
  <si>
    <t>S801 CONTUSION DE OTRAS PARTES Y LAS NO ESPECIFICADAS DE LA PIERNA (Desc. Diag.:Contuson pierna izq  , con hematoma drenado  .)</t>
  </si>
  <si>
    <t>S611 HERIDA DE DEDO(S) DE LA MANO, CON DAÑO DE LA(S) UÑA(S) (Desc. Diag.:herida de dedop de la mano izquierda)</t>
  </si>
  <si>
    <t>S801 CONTUSION DE OTRAS PARTES Y LAS NO ESPECIFICADAS DE LA PIERNA (Desc. Diag.:HEMATOMA POSTRAUMATICA EN PIERNA DERECHA )</t>
  </si>
  <si>
    <t>S611 HERIDA DE DEDO(S) DE LA MANO, CON DAÑO DE LA(S) UÑA(S) (Desc. Diag.:HERIDA DE LA  MANO DERECHA )</t>
  </si>
  <si>
    <t>S801 CONTUSION DE OTRAS PARTES Y LAS NO ESPECIFICADAS DE LA PIERNA (Desc. Diag.:HERIDA EN PIERNA )</t>
  </si>
  <si>
    <t>S611 HERIDA DE DEDO(S) DE LA MANO, CON DAÑO DE LA(S) UÑA(S) (Desc. Diag.:HERIDA DEDO PULGAR CON COMPROMISO DE HUESO)</t>
  </si>
  <si>
    <t>S801 CONTUSION DE OTRAS PARTES Y LAS NO ESPECIFICADAS DE LA PIERNA (Desc. Diag.:REGION DE PANTORRILLA.)</t>
  </si>
  <si>
    <t>S611 HERIDA DE DEDO(S) DE LA MANO, CON DAÑO DE LA(S) UÑA(S) (Desc. Diag.:Herida del dorso de la mano derecha , con lesion de tendon .)</t>
  </si>
  <si>
    <t>S807 TRAUMATISMOS SUPERFICIALES MULTIPLES DE LA PIERNA (Desc. Diag.:)</t>
  </si>
  <si>
    <t>S611 HERIDA DE DEDO(S) DE LA MANO, CON DAÑO DE LA(S) UÑA(S) (Desc. Diag.:Herida en 2do dedo mano derecha)</t>
  </si>
  <si>
    <t>S807 TRAUMATISMOS SUPERFICIALES MULTIPLES DE LA PIERNA (Desc. Diag.:traumatismo de pierna)</t>
  </si>
  <si>
    <t>S611 HERIDA DE DEDO(S) DE LA MANO, CON DAÑO DE LA(S) UÑA(S) (Desc. Diag.:HERIDA EN 4TO DEDO FALANGE DISTAL SUPERFICIAL CON AFECCION DE UÑA)</t>
  </si>
  <si>
    <t>S809 TRAUMATISMO SUPERFICIAL DE LA PIERNA, NO ESPECIFICADO (Desc. Diag.:TRAUMATISMO DE RODILLA IZQ)</t>
  </si>
  <si>
    <t>S611 HERIDA DE DEDO(S) DE LA MANO, CON DAÑO DE LA(S) UÑA(S) (Desc. Diag.:Herida en Mano Derecha)</t>
  </si>
  <si>
    <t>S81 HERIDA DE LA PIERNA (Desc. Diag.:atrision pierna y pie derecho, contusion de torax izquierdo.)</t>
  </si>
  <si>
    <t>S611 HERIDA DE DEDO(S) DE LA MANO, CON DAÑO DE LA(S) UÑA(S) (Desc. Diag.:herida indice derecho)</t>
  </si>
  <si>
    <t>S81 HERIDA DE LA PIERNA (Desc. Diag.:hematoma drenado en pierna derecha, )</t>
  </si>
  <si>
    <t>S611 HERIDA DE DEDO(S) DE LA MANO, CON DAÑO DE LA(S) UÑA(S) (Desc. Diag.:herida indice izquierdo)</t>
  </si>
  <si>
    <t>S81 HERIDA DE LA PIERNA (Desc. Diag.:HERIDA DE LA PIERNA IZQUIERDA -  TIENE SÍNDROME VARICOSO )</t>
  </si>
  <si>
    <t>S611 HERIDA DE DEDO(S) DE LA MANO, CON DAÑO DE LA(S) UÑA(S) (Desc. Diag.:heridas de dedop mano con daño en uña)</t>
  </si>
  <si>
    <t>S81 HERIDA DE LA PIERNA (Desc. Diag.:Herida en Pierna Izquierda)</t>
  </si>
  <si>
    <t>S611 HERIDA DE DEDO(S) DE LA MANO, CON DAÑO DE LA(S) UÑA(S) (Desc. Diag.:PERDIDA PULPEJO DEDO MEDIO DERECHO)</t>
  </si>
  <si>
    <t>S81 HERIDA DE LA PIERNA (Desc. Diag.:Herida Pierna)</t>
  </si>
  <si>
    <t>S617 HERIDAS MULTIPLES DE LA MUÃECA Y DE LA MANO (Desc. Diag.:HERIDA COMPLEJA EN MANO IZQUIERDA)</t>
  </si>
  <si>
    <t>S810 HERIDA DE LA RODILLA (Desc. Diag.:contusión de la rodilla + motociclista lesionado en accidente de trasporte sin colisión)</t>
  </si>
  <si>
    <t>S810 HERIDA DE LA RODILLA (Desc. Diag.:HERIDA DE LA RODILLA IZQUIERDA POST CONTUSION)</t>
  </si>
  <si>
    <t>S617 HERIDAS MULTIPLES DE LA MUÑECA Y DE LA MANO (Desc. Diag.:derecha)</t>
  </si>
  <si>
    <t>S810 HERIDA DE LA RODILLA (Desc. Diag.:herida en rodilla)</t>
  </si>
  <si>
    <t>S617 HERIDAS MULTIPLES DE LA MUÑECA Y DE LA MANO (Desc. Diag.:múltiples heridas en los dedos índice, medio y anular.)</t>
  </si>
  <si>
    <t>S810 HERIDA DE LA RODILLA (Desc. Diag.:por debajo de la rodilla izq.)</t>
  </si>
  <si>
    <t>S817 HERIDAS MULTIPLES DE LA PIERNA (Desc. Diag.:post colgajo CL)</t>
  </si>
  <si>
    <t>S618 HERIDAS DE OTRAS PARTES DE LA MUÃECA Y DE LA MANO (Desc. Diag.:HERIDAS DE OTRAS PARTES DE LA MUÃECA Y DE LA MANO (herida por objeto punzo cortante en palma de la mano izquierda))</t>
  </si>
  <si>
    <t>S818 HERIDA DE OTRAS PARTES DE LA PIERNA (Desc. Diag.:Herida suturada en 1/3 medio de pantorrilla izq  .)</t>
  </si>
  <si>
    <t>S518 HERIDA DE OTRAS PARTES DEL ANTEBRAZO (Desc. Diag.:HERIDA CORTANTE ANTEBRAZO IZQUIERDO)</t>
  </si>
  <si>
    <t>S819 HERIDA DE LA PIERNA, PARTE NO ESPECIFICADA (Desc. Diag.:Herida cortante pierna izquierda
Accidente de tránsito)</t>
  </si>
  <si>
    <t>S618 HERIDAS DE OTRAS PARTES DE LA MUÑECA Y DE LA MANO (Desc. Diag.:APARENTEMENTE FISURA DE HUESO PROPIO DE LA MANO DEDO PULGAR DERECHO)</t>
  </si>
  <si>
    <t>S618 HERIDAS DE OTRAS PARTES DE LA MUÑECA Y DE LA MANO (Desc. Diag.:HERIDA CONTUSO CORTANTE EN REGION INTERDIGITAL ENTRE EL DEDO PULGAR E INDICE DE MANO IZQUIERDA)</t>
  </si>
  <si>
    <t>S82 FRACTURA DE LA PIERNA, INCLUSIVE EL TOBILLO (Desc. Diag.:FRACTURA DE LA PIERNA INCLUSIVE EL TOBILLO)</t>
  </si>
  <si>
    <t>S618 HERIDAS DE OTRAS PARTES DE LA MUÑECA Y DE LA MANO (Desc. Diag.:HERIDA CORTANTE EN MUÑECA DERECHA)</t>
  </si>
  <si>
    <t>S82 FRACTURA DE LA PIERNA, INCLUSIVE EL TOBILLO (Desc. Diag.:Fractura de tobilllo)</t>
  </si>
  <si>
    <t>S618 HERIDAS DE OTRAS PARTES DE LA MUÑECA Y DE LA MANO (Desc. Diag.:herida multiples de mano derecha)</t>
  </si>
  <si>
    <t>S59 OTROS TRAUMATISMOS Y LOS NO ESPECIFICADOS DEL ANTEBRAZO (Desc. Diag.:TRAUMATISMO DEL CODO DERECHO)</t>
  </si>
  <si>
    <t>S618 HERIDAS DE OTRAS PARTES DE LA MUÑECA Y DE LA MANO (Desc. Diag.:herida palma de mano izquierda)</t>
  </si>
  <si>
    <t>S82 FRACTURA DE LA PIERNA, INCLUSIVE EL TOBILLO (Desc. Diag.:YA CONSOLIDADA IZQUIERDO)</t>
  </si>
  <si>
    <t>S518 HERIDA DE OTRAS PARTES DEL ANTEBRAZO (Desc. Diag.:HERIDA CORTANTE EN ANTEBRAZO DE 2CM)</t>
  </si>
  <si>
    <t>S821 FRACTURA DE LA EPIFISIS SUPERIOR DE LA TIBIA (Desc. Diag.:FRACTURA DE ESPINA  TIBIAL NO DESPLAZADA TIBIA IZQUIERDA. )</t>
  </si>
  <si>
    <t>S619 HERIDA DE LA MUÃECA Y DE LA MANO, PARTE NO ESPECIFICADA (Desc. Diag.:)</t>
  </si>
  <si>
    <t>S821 FRACTURA DE LA EPIFISIS SUPERIOR DE LA TIBIA (Desc. Diag.:FRACTURA DIAFISARIA DE TIBIA DERECHA )</t>
  </si>
  <si>
    <t>S619 HERIDA DE LA MUÃECA Y DE LA MANO, PARTE NO ESPECIFICADA (Desc. Diag.:HERIDA ABIERTA  POR OBJETO PUNZOCORTANTE EN LA PALMA DE LA MANO IZQUIERDA)</t>
  </si>
  <si>
    <t>S822 FRACTURA DE LA DIAFISIS DE LA TIBIA (Desc. Diag.:Fractura expuesta grado II pierna derecha	)</t>
  </si>
  <si>
    <t>S619 HERIDA DE LA MUÃECA Y DE LA MANO, PARTE NO ESPECIFICADA (Desc. Diag.:HERIDA COMPLEJA EN MANO)</t>
  </si>
  <si>
    <t>S823 FRACTURA DE LA EPIFISIS INFERIOR DE LA TIBIA (Desc. Diag.:fractura de tobillo izquiero operada, retiro material)</t>
  </si>
  <si>
    <t>S518 HERIDA DE OTRAS PARTES DEL ANTEBRAZO (Desc. Diag.:HERIDA CORTOPUNZANTE EN CARA ANTERIOR ANTEBRAZO IZQ )</t>
  </si>
  <si>
    <t>S823 FRACTURA DE LA EPIFISIS INFERIOR DE LA TIBIA (Desc. Diag.:POST OPERATORIO OSTEOSISNTESIS DE TIBIA Y PERONE IZQUIERDO)</t>
  </si>
  <si>
    <t>S619 HERIDA DE LA MUÑECA Y DE LA MANO, PARTE NO ESPECIFICADA (Desc. Diag.:herida de mano izq)</t>
  </si>
  <si>
    <t>S619 HERIDA DE LA MUÑECA Y DE LA MANO, PARTE NO ESPECIFICADA (Desc. Diag.:HERIDA EN DEDO MANO DER)</t>
  </si>
  <si>
    <t>S60 TRAUMATISMO SUPERFICIAL DE LA MUÃECA Y DE LA MANO (Desc. Diag.:Traumatismo de la muÃ±eca )</t>
  </si>
  <si>
    <t>S619 HERIDA DE LA MUÑECA Y DE LA MANO, PARTE NO ESPECIFICADA (Desc. Diag.:herida en la muñeca derecha )</t>
  </si>
  <si>
    <t>S824 FRACTURA DEL PERONE SOLAMENTE (Desc. Diag.:FRACTURA INFRASINDESMAL, WEBER A)</t>
  </si>
  <si>
    <t>S619 HERIDA DE LA MUÑECA Y DE LA MANO, PARTE NO ESPECIFICADA (Desc. Diag.:Herida en la palma de la mano )</t>
  </si>
  <si>
    <t>S826 FRACTURA DEL MALEOLO EXTERNO (Desc. Diag.:esguince de tobillo)</t>
  </si>
  <si>
    <t>S619 HERIDA DE LA MUÑECA Y DE LA MANO, PARTE NO ESPECIFICADA (Desc. Diag.:TRAUMA MANO DERECHA)</t>
  </si>
  <si>
    <t>S826 FRACTURA DEL MALEOLO EXTERNO (Desc. Diag.:FRACTURA DEL MALEOLO EXTERNO [fractura de maleolo lateral derecho])</t>
  </si>
  <si>
    <t>S518 HERIDA DE OTRAS PARTES DEL ANTEBRAZO (Desc. Diag.:HERIDA PUNZOCORTANTE DE ANTEBRAZO IZQUIERDO)</t>
  </si>
  <si>
    <t>S518 HERIDA DE OTRAS PARTES DEL ANTEBRAZO (Desc. Diag.:izq.
HERIDA BIEN PUNTIFORME)</t>
  </si>
  <si>
    <t>S60 TRAUMATISMO SUPERFICIAL DE LA MUÑECA Y DE LA MANO (Desc. Diag.:contusion de mano derecha
po de fractura de fractura de 3er y 4to metacarpiano hace 7 años atras)</t>
  </si>
  <si>
    <t>S62 FRACTURA A NIVEL DE LA MUÑECA Y DE LA MANO (Desc. Diag.:CAIDA DE SU PROPIA ALTURA 
)</t>
  </si>
  <si>
    <t>S83 LUXACION, ESGUINCE Y TORCEDURA DE ARTICULACIONES Y LIGAMENTOS DE LA RODILLA (Desc. Diag.:CAIDA DE ALTURA/TRAUMA RODILLA IZQUIERDA)</t>
  </si>
  <si>
    <t>S62 FRACTURA A NIVEL DE LA MUÑECA Y DE LA MANO (Desc. Diag.:FRACTURA  MUÑECA IZQUIERDA )</t>
  </si>
  <si>
    <t>S83 LUXACION, ESGUINCE Y TORCEDURA DE ARTICULACIONES Y LIGAMENTOS DE LA RODILLA (Desc. Diag.:ESGUINCE  RODILLA DERECHA)</t>
  </si>
  <si>
    <t>S62 FRACTURA A NIVEL DE LA MUÑECA Y DE LA MANO (Desc. Diag.:FRACTURA  MUÑECA IZQUIERDA)</t>
  </si>
  <si>
    <t>S60 TRAUMATISMO SUPERFICIAL DE LA MUÑECA Y DE LA MANO (Desc. Diag.:Contusion mano derecha)</t>
  </si>
  <si>
    <t>S62 FRACTURA A NIVEL DE LA MUÑECA Y DE LA MANO (Desc. Diag.:fractura 1/3 distal de radio)</t>
  </si>
  <si>
    <t>S83 LUXACION, ESGUINCE Y TORCEDURA DE ARTICULACIONES Y LIGAMENTOS DE LA RODILLA (Desc. Diag.:ESGUINCE DE RODILLA
SE SOLICITA RX DE RODILLA DONDE APARENTEMENTE NO SE EVIDENCIA ALTERACIONES OSEAS)</t>
  </si>
  <si>
    <t>S62 FRACTURA A NIVEL DE LA MUÑECA Y DE LA MANO (Desc. Diag.:FRACTURA DE LA BASE F1 5TO DEDO MANO DERECHA)</t>
  </si>
  <si>
    <t>S83 LUXACION, ESGUINCE Y TORCEDURA DE ARTICULACIONES Y LIGAMENTOS DE LA RODILLA (Desc. Diag.:ESGUINCE RODILLA  DERECHA )</t>
  </si>
  <si>
    <t>S62 FRACTURA A NIVEL DE LA MUÑECA Y DE LA MANO (Desc. Diag.:FRACTURA DE LA MUÑECA)</t>
  </si>
  <si>
    <t>S60 TRAUMATISMO SUPERFICIAL DE LA MUÑECA Y DE LA MANO (Desc. Diag.:esguince d e   muñeca)</t>
  </si>
  <si>
    <t>S62 FRACTURA A NIVEL DE LA MUÑECA Y DE LA MANO (Desc. Diag.:FRACTURA DE METACARPIANOS DE MANO DERECHA)</t>
  </si>
  <si>
    <t>S83 LUXACION, ESGUINCE Y TORCEDURA DE ARTICULACIONES Y LIGAMENTOS DE LA RODILLA (Desc. Diag.:posible desgarro muscular)</t>
  </si>
  <si>
    <t>S62 FRACTURA A NIVEL DE LA MUÑECA Y DE LA MANO (Desc. Diag.:FRACTURA DE MUÑECA  IZQUIERDA )</t>
  </si>
  <si>
    <t>S832 DESGARRO DE MENISCOS, PRESENTE (Desc. Diag.:DC LESION MENISCO INTERNOS DERECHO )</t>
  </si>
  <si>
    <t>S62 FRACTURA A NIVEL DE LA MUÑECA Y DE LA MANO (Desc. Diag.:Fractura del radio distal izquierdo
)</t>
  </si>
  <si>
    <t>S832 DESGARRO DE MENISCOS, PRESENTE (Desc. Diag.:LESION DE MENISCO INTERNO Y SINDROME PATELOFEMORAL RODILLA IZQUIERDA.)</t>
  </si>
  <si>
    <t>S62 FRACTURA A NIVEL DE LA MUÑECA Y DE LA MANO (Desc. Diag.:FRACTURA EXPUESTA DE LA FALANGE PROXIMAL DEL 5TO DEDO MANO DERECHA TRATADA CON LIMPIEZA QUIRURGICA Y OSTEODESIS (AUTORIZACION DE EXTENSION DE BAJA POR PARTE DE LA EMPRESA))</t>
  </si>
  <si>
    <t>S60 TRAUMATISMO SUPERFICIAL DE LA MUÑECA Y DE LA MANO (Desc. Diag.:HERIDA EN MANO)</t>
  </si>
  <si>
    <t>S463 TRAUMATISMO DEL TENDON Y MUSCULO DEL TRICEPS (Desc. Diag.:)</t>
  </si>
  <si>
    <t>S834 ESGUINCES Y TORCEDURAS QUE COMPROMETEN LOS LIGAMENTOS LATERALES (EXTERNO) (INTERNO) DE LA RODILLA (Desc. Diag.:ESGUINCE COLATERAL MEDIAL RODILLA IZQUIERDA)</t>
  </si>
  <si>
    <t>S62 FRACTURA A NIVEL DE LA MUÑECA Y DE LA MANO (Desc. Diag.:fractura muñeca izquierdo)</t>
  </si>
  <si>
    <t>S834 ESGUINCES Y TORCEDURAS QUE COMPROMETEN LOS LIGAMENTOS LATERALES (EXTERNO) (INTERNO) DE LA RODILLA (Desc. Diag.:esguince de rodilla derecha )</t>
  </si>
  <si>
    <t>S62 FRACTURA A NIVEL DE LA MUÑECA Y DE LA MANO (Desc. Diag.:Fx de la estiloides radial izda)</t>
  </si>
  <si>
    <t>S834 ESGUINCES Y TORCEDURAS QUE COMPROMETEN LOS LIGAMENTOS LATERALES (EXTERNO) (INTERNO) DE LA RODILLA (Desc. Diag.:esguince de rodilla)</t>
  </si>
  <si>
    <t>S62 FRACTURA A NIVEL DE LA MUÑECA Y DE LA MANO (Desc. Diag.:izq no desplazada)</t>
  </si>
  <si>
    <t>S62 FRACTURA A NIVEL DE LA MUÑECA Y DE LA MANO (Desc. Diag.:PACIENTE CON FRACTURA DEL 5 TO METACARPIANO DE MANO DERECHA CON EL ANTESEDENTE DE UN ACCIDENTE DE TRABAJO LE CAYO UNA PIEDRA  POR UN MOVIMIENTO DE TIERRA PARA UN RESERVORIO DE UNA EVOLUCION  5 DIAS  TRATADO POR EL DR MARIO VALLE TRAUMATOLOGO)</t>
  </si>
  <si>
    <t>S834 ESGUINCES Y TORCEDURAS QUE COMPROMETEN LOS LIGAMENTOS LATERALES (EXTERNO) (INTERNO) DE LA RODILLA (Desc. Diag.:tendinitis abductora izquierda, esguince de rodilla izquierda)</t>
  </si>
  <si>
    <t>S62 FRACTURA A NIVEL DE LA MUÑECA Y DE LA MANO (Desc. Diag.:regularización de baja, en espera de valoración por traumatologia para retiro de yeso)</t>
  </si>
  <si>
    <t>S836 ESGUINCES Y TORCEDURAS DE OTRAS PARTES Y LAS NO ESPECIFICADAS DE LA RODILLA (Desc. Diag.:contusión de rodilla)</t>
  </si>
  <si>
    <t>S62 FRACTURA A NIVEL DE LA MUÑECA Y DE LA MANO (Desc. Diag.:Rx  muestra  fractura con desplazamiento de cabeza de cubito izq)</t>
  </si>
  <si>
    <t>S836 ESGUINCES Y TORCEDURAS DE OTRAS PARTES Y LAS NO ESPECIFICADAS DE LA RODILLA (Desc. Diag.:Esguince medial de rodilla derecha grado 2a)</t>
  </si>
  <si>
    <t>S62 FRACTURA A NIVEL DE LA MUÑECA Y DE LA MANO (Desc. Diag.:TRAUMA MUÑECA IZQUIERDA)</t>
  </si>
  <si>
    <t>S836 ESGUINCES Y TORCEDURAS DE OTRAS PARTES Y LAS NO ESPECIFICADAS DE LA RODILLA (Desc. Diag.:TRAUMATISMO DE LA RODILLA DERECHA -  PROCESO DEGENERATIVO )</t>
  </si>
  <si>
    <t>S620 FRACTURA DEL HUESO ESCAFOIDES [NAVICULAR] DE LA MANO (Desc. Diag.:FRACTURA DE  METACARPIANA MANO DERECHA)</t>
  </si>
  <si>
    <t>S837 TRAUMATISMO DE ESTRUCTURAS MULTIPLES DE LA RODILLA (Desc. Diag.:distension de  ligamentos de  rodilla izq.)</t>
  </si>
  <si>
    <t>S621 FRACTURA DE OTRO(S) HUESO(S) DEL CARPO (Desc. Diag.:
FRACTURA DE OTRO(S) HUESO(S) DEL CARPO [fractura de escafoides carpiano izquierdo])</t>
  </si>
  <si>
    <t>S837 TRAUMATISMO DE ESTRUCTURAS MULTIPLES DE LA RODILLA (Desc. Diag.:trauma de rodilla izquierda)</t>
  </si>
  <si>
    <t>S837 TRAUMATISMO DE ESTRUCTURAS MULTIPLES DE LA RODILLA (Desc. Diag.:TRAUMATISMO DE LA RODILLA -  EN SU TRABAJO )</t>
  </si>
  <si>
    <t>S621 FRACTURA DE OTRO(S) HUESO(S) DEL CARPO (Desc. Diag.:fractura de escafoides carpiano)</t>
  </si>
  <si>
    <t>S500 CONTUSION DEL CODO (Desc. Diag.:CONTUSION DEL COODO DERECHO 
FRACTURA DE CODO DERECHO)</t>
  </si>
  <si>
    <t>S519 HERIDA DEL ANTEBRAZO, PARTE NO ESPECIFICADA (Desc. Diag.:HERIDA TRAUMATICA DE ANTEBRAZO IZQUIERDA CON LESION TENDNOSA EXTENSORA. )</t>
  </si>
  <si>
    <t>S837 TRAUMATISMO DE ESTRUCTURAS MULTIPLES DE LA RODILLA (Desc. Diag.:TRAUMATISMO EN RODILLA)</t>
  </si>
  <si>
    <t>S622 FRACTURA DEL PRIMER METACARPIANO (Desc. Diag.:esguince de articulacion metacarpofalangica de primer dedo mano derecha)</t>
  </si>
  <si>
    <t>S86 TRAUMATISMO DE TENDON Y MUSCULO A NIVEL DE LA PIERNA (Desc. Diag.:CONTUSION EN PIERNA Y TOBILLO IZQUIERDO
HEMATOMA EN PIERNA Y TOBILLO IZQUIERDO EN TRATAMIENTO.
BAJA MEDICA POR LA ESPECIALIDAD DE TRAUMATOLOGIA BAJO INFORME MEDICO.RIESGO LABORAL: ENFERMEDAD COMUN.)</t>
  </si>
  <si>
    <t>S622 FRACTURA DEL PRIMER METACARPIANO (Desc. Diag.:FRACTURA DE PRIMER METACARPIANO MANO DERECHA)</t>
  </si>
  <si>
    <t>S860 TRAUMATISMO DEL TENDON DE AQUILES (Desc. Diag.:post  q uriurgico d d tgendon d e aquiles)</t>
  </si>
  <si>
    <t>S623 FRACTURA DE OTROS HUESOS METACARPIANOS (Desc. Diag.:A DC.)</t>
  </si>
  <si>
    <t>S860 TRAUMATISMO DEL TENDON DE AQUILES (Desc. Diag.:rotura cronica del tendon de aquiles derecho)</t>
  </si>
  <si>
    <t>S860 TRAUMATISMO DEL TENDON DE AQUILES (Desc. Diag.:RUPTURA COMPLETA DE TENDON DE AQUILES DERECHO )</t>
  </si>
  <si>
    <t>S623 FRACTURA DE OTROS HUESOS METACARPIANOS (Desc. Diag.:fractura de 4to y 5to metacarpiano derecho)</t>
  </si>
  <si>
    <t>S623 FRACTURA DE OTROS HUESOS METACARPIANOS (Desc. Diag.:FRACTURA DE 5ª METACARPIANO)</t>
  </si>
  <si>
    <t>S860 TRAUMATISMO DEL TENDON DE AQUILES (Desc. Diag.:seccion de tendon de aquiles derecho)</t>
  </si>
  <si>
    <t>S623 FRACTURA DE OTROS HUESOS METACARPIANOS (Desc. Diag.:FRACTURA DE 5TO METACARPIANO MANO DERECHA)</t>
  </si>
  <si>
    <t>S860 TRAUMATISMO DEL TENDON DE AQUILES (Desc. Diag.:TENDINOSIS DIFUSA DEL TENDON DE AQUILES)</t>
  </si>
  <si>
    <t>S623 FRACTURA DE OTROS HUESOS METACARPIANOS (Desc. Diag.:fractura de 5to MTC)</t>
  </si>
  <si>
    <t>S870 TRAUMATISMO POR APLASTAMIENTO DE LA RODILLA (Desc. Diag.:herida en pierna izquierda )</t>
  </si>
  <si>
    <t>S623 FRACTURA DE OTROS HUESOS METACARPIANOS (Desc. Diag.:FRACTURA DE BASE DE 5TO METACARPIANO MANO IZQUIERDA)</t>
  </si>
  <si>
    <t>S870 TRAUMATISMO POR APLASTAMIENTO DE LA RODILLA (Desc. Diag.:Trauna de partes blandas de miembro inferior derecho)</t>
  </si>
  <si>
    <t>S623 FRACTURA DE OTROS HUESOS METACARPIANOS (Desc. Diag.:fractura de cabeza de 4to falange distal mano izquierda)</t>
  </si>
  <si>
    <t>S898 OTROS TRAUMATISMOS DE LA PIERNA, ESPECIFICADOS (Desc. Diag.:LESIN TRAUMATICA EN RODILLA CON AMOLADORA)</t>
  </si>
  <si>
    <t>S623 FRACTURA DE OTROS HUESOS METACARPIANOS (Desc. Diag.:FRACTURA DE CABEZA DE 5TO METACARPIANO DE MANO DERECHA )</t>
  </si>
  <si>
    <t>S60 TRAUMATISMO SUPERFICIAL DE LA MUÑECA Y DE LA MANO (Desc. Diag.:TRAUMATISMO DE LA MUÑECA Y MANO IZQUIERDA)</t>
  </si>
  <si>
    <t>S623 FRACTURA DE OTROS HUESOS METACARPIANOS (Desc. Diag.:FRACTURA DE CABEZA DEL 5TO METACARPIANO DERECHO)</t>
  </si>
  <si>
    <t>S623 FRACTURA DE OTROS HUESOS METACARPIANOS (Desc. Diag.:FRACTURA DE CUARTO METACARPIANO IZQUIERDO CONSOLIDADA)</t>
  </si>
  <si>
    <t>S90 TRAUMATISMO SUPERFICIAL DEL TOBILLO Y DEL PIE (Desc. Diag.:FRACTURA TERCIO DISTAL  PERONE DERECHO)</t>
  </si>
  <si>
    <t>S90 TRAUMATISMO SUPERFICIAL DEL TOBILLO Y DEL PIE (Desc. Diag.:TAUMATISMO DEL DEDO DEL PIE CON DAÑO EN LA UÑA)</t>
  </si>
  <si>
    <t>S623 FRACTURA DE OTROS HUESOS METACARPIANOS (Desc. Diag.:fractura de tercer y cuarto metacarpiano mano derecha)</t>
  </si>
  <si>
    <t>S90 TRAUMATISMO SUPERFICIAL DEL TOBILLO Y DEL PIE (Desc. Diag.:TRAUMA DE PIE DER)</t>
  </si>
  <si>
    <t>S90 TRAUMATISMO SUPERFICIAL DEL TOBILLO Y DEL PIE (Desc. Diag.:TRAUMA DE TOBILLO )</t>
  </si>
  <si>
    <t>S90 TRAUMATISMO SUPERFICIAL DEL TOBILLO Y DEL PIE (Desc. Diag.:TRAUMA DE TOBILLO IZQUIERDO)</t>
  </si>
  <si>
    <t>S623 FRACTURA DE OTROS HUESOS METACARPIANOS (Desc. Diag.:Fractura del V metacarpiano de la mano derecha)</t>
  </si>
  <si>
    <t>S90 TRAUMATISMO SUPERFICIAL DEL TOBILLO Y DEL PIE (Desc. Diag.:traumatismo de pie derecho )</t>
  </si>
  <si>
    <t>S623 FRACTURA DE OTROS HUESOS METACARPIANOS (Desc. Diag.:FRACTURA SUBCAPITAL DE 5TO METACARPIANO)</t>
  </si>
  <si>
    <t>S500 CONTUSION DEL CODO (Desc. Diag.:policontusion)</t>
  </si>
  <si>
    <t>S623 FRACTURA DE OTROS HUESOS METACARPIANOS (Desc. Diag.:izq)</t>
  </si>
  <si>
    <t>S90 TRAUMATISMO SUPERFICIAL DEL TOBILLO Y DEL PIE (Desc. Diag.:TRAUMATISMO DEL TOBILLO PIE Y RODILLA IZQUIERDA)</t>
  </si>
  <si>
    <t>S52 FRACTURA DEL ANTEBRAZO (Desc. Diag.:factruad e antebrazo)</t>
  </si>
  <si>
    <t>S900 CONTUSION DEL TOBILLO (Desc. Diag.:accidente comun)</t>
  </si>
  <si>
    <t>S624 FRACTURAS MULTIPLES DE HUESOS METACARPIANOS (Desc. Diag.:Fractura 3er y 4to metacaparpiano mano derecha (dominante))</t>
  </si>
  <si>
    <t>S900 CONTUSION DEL TOBILLO (Desc. Diag.:contusion de tobillo)</t>
  </si>
  <si>
    <t>S624 FRACTURAS MULTIPLES DE HUESOS METACARPIANOS (Desc. Diag.:fx del 4to y 5to metacarpiano)</t>
  </si>
  <si>
    <t>S900 CONTUSION DEL TOBILLO (Desc. Diag.:DOLOR Y EDEMA DEL TOBILLO, IMPOTENCIA FUNCIONAL  ESGUINCE DE TOBILLO  )</t>
  </si>
  <si>
    <t>S624 FRACTURAS MULTIPLES DE HUESOS METACARPIANOS (Desc. Diag.:PACIENTE CON FRACTURA DEL 5 TO METACARPIANO DE MANO DERECHA CON EL ANTESEDENTE DE UN ACCIDENTE DE TRABAJO LE CAYO UNA PIEDRA POR UN MOVIMIENTO DE TIERRA PARA UN RESERVORIO DE UNA EVOLUCIÓN 5 DIAS TRATADO POR EL DR MARIO VALLE TRAUMATOLOGO SE COMPLETA LA BAJA  (BAJA DE 7 DÍAS))</t>
  </si>
  <si>
    <t>S900 CONTUSION DEL TOBILLO (Desc. Diag.:fractura de maléolo tibial externo derecho)</t>
  </si>
  <si>
    <t>S625 FRACTURA DEL PULGAR (Desc. Diag.:dractura pulgar izquierdo)</t>
  </si>
  <si>
    <t>S900 CONTUSION DEL TOBILLO (Desc. Diag.:TRAUMATISMO DEL TOBILLO IZQUIERDO)</t>
  </si>
  <si>
    <t>S625 FRACTURA DEL PULGAR (Desc. Diag.:fractura de dedo pulgar)</t>
  </si>
  <si>
    <t>S500 CONTUSION DEL CODO (Desc. Diag.:TRAUMA CODO IZQUIERDO)</t>
  </si>
  <si>
    <t>S625 FRACTURA DEL PULGAR (Desc. Diag.:Fractura falange proximal dedo pulgar)</t>
  </si>
  <si>
    <t>S901 CONTUSION DE DEDO(S) DEL PIE, SIN DAÑO DE LA(S) UÑA(S) (Desc. Diag.:Contusión 1er ortejo pie derecho)</t>
  </si>
  <si>
    <t>S625 FRACTURA DEL PULGAR (Desc. Diag.:izq)</t>
  </si>
  <si>
    <t>S901 CONTUSION DE DEDO(S) DEL PIE, SIN DAÑO DE LA(S) UÑA(S) (Desc. Diag.:Contusion de pierna
Fractura de metatarso a descartar
HTA a descartar)</t>
  </si>
  <si>
    <t>S625 FRACTURA DEL PULGAR (Desc. Diag.:IZQ. ULTIMA FALANGE)</t>
  </si>
  <si>
    <t>S901 CONTUSION DE DEDO(S) DEL PIE, SIN DAÑO DE LA(S) UÑA(S) (Desc. Diag.:CONTUSION PIE DERECHO)</t>
  </si>
  <si>
    <t>S520 FRACTURA DE LA EPIFISIS SUPERIOR DEL CUBITO (Desc. Diag.:FRACTURA APOFISIS CORONOIDES CODO DERECHO)</t>
  </si>
  <si>
    <t>S901 CONTUSION DE DEDO(S) DEL PIE, SIN DAÑO DE LA(S) UÑA(S) (Desc. Diag.:FRACTURA DE FALANGE MEDIA DE 3ER DEDO DE PIE IZQUIERD)</t>
  </si>
  <si>
    <t>S626 FRACTURA DE OTRO DEDO DE LA MANO (Desc. Diag.:1- POST OPERATORIO FRACTURA EXPUESTA DEDO INDICE DERECHO RIESGO LABORAL: ENFERMEDAD COMUN.)</t>
  </si>
  <si>
    <t>S901 CONTUSION DE DEDO(S) DEL PIE, SIN DAÑO DE LA(S) UÑA(S) (Desc. Diag.:Trauma primer ortejo de pie izquierdo)</t>
  </si>
  <si>
    <t>S902 CONTUSION DE DEDO(S) DEL PIE, CON DAÑO DE LA(S) UÑA(S) (Desc. Diag.:ATRICCION DE TERCER DEDO PIE IZQUIERDO)</t>
  </si>
  <si>
    <t>S626 FRACTURA DE OTRO DEDO DE LA MANO (Desc. Diag.:ARTRITIS POST TRAUMATICA DE MANO DERECHA)</t>
  </si>
  <si>
    <t>S600 CONTUSION DE DEDO(S) DE LA MANO, SIN DAÑO DE LA(S) UÑA(S) (Desc. Diag.:+ CONTUSION DE RODILLA IZQ. )</t>
  </si>
  <si>
    <t>S626 FRACTURA DE OTRO DEDO DE LA MANO (Desc. Diag.:ATRISION FALANGE DISTAL MEDIA DEDO INDICE IZQUIERDO  FRACTURA EXPUESTA GIII PERDIDA CUTANEA PERDIDA OSEA POST OPERADO)</t>
  </si>
  <si>
    <t>S903 CONTUSION DE OTRAS PARTES Y DE LAS NO ESPECIFICADAS DEL PIE (Desc. Diag.:contusion de talon y tobillo )</t>
  </si>
  <si>
    <t>S626 FRACTURA DE OTRO DEDO DE LA MANO (Desc. Diag.:f3 dedo medio Izq)</t>
  </si>
  <si>
    <t>S903 CONTUSION DE OTRAS PARTES Y DE LAS NO ESPECIFICADAS DEL PIE (Desc. Diag.:contusion talon)</t>
  </si>
  <si>
    <t>S626 FRACTURA DE OTRO DEDO DE LA MANO (Desc. Diag.:FRACTRURA  5TO DEDO DE LA MANO IZQUIERDA )</t>
  </si>
  <si>
    <t>S903 CONTUSION DE OTRAS PARTES Y DE LAS NO ESPECIFICADAS DEL PIE (Desc. Diag.:Subluxacion acromio clavicular)</t>
  </si>
  <si>
    <t>S626 FRACTURA DE OTRO DEDO DE LA MANO (Desc. Diag.:FRACTURA  FALANGE MEDIA  DE DEDO ANULAR MANO IZQUIERDO.)</t>
  </si>
  <si>
    <t>S907 TRAUMATISMOS SUPERFICIALES MULTIPLES DEL PIE Y DEL TOBILLO (Desc. Diag.:TRAUMATISMO DEL PIE IZQUIERDO)</t>
  </si>
  <si>
    <t>S626 FRACTURA DE OTRO DEDO DE LA MANO (Desc. Diag.:fractura anular  derecho)</t>
  </si>
  <si>
    <t>S600 CONTUSION DE DEDO(S) DE LA MANO, SIN DAÑO DE LA(S) UÑA(S) (Desc. Diag.:ATRICCION DEL DEDO INDICE MANO IZQUIERDA)</t>
  </si>
  <si>
    <t>S626 FRACTURA DE OTRO DEDO DE LA MANO (Desc. Diag.:fractura anular derecho)</t>
  </si>
  <si>
    <t>S91 HERIDA DEL TOBILLO Y DEL PIE (Desc. Diag.:CONTUSION DEL PIE DERECHO.)</t>
  </si>
  <si>
    <t>S626 FRACTURA DE OTRO DEDO DE LA MANO (Desc. Diag.:fractura d  e dedo  meñique)</t>
  </si>
  <si>
    <t>S91 HERIDA DEL TOBILLO Y DEL PIE (Desc. Diag.:HERIDA DE TOBILLO Y PIE)</t>
  </si>
  <si>
    <t>S626 FRACTURA DE OTRO DEDO DE LA MANO (Desc. Diag.:fractura de  falange  distal  dedo  anular derecho)</t>
  </si>
  <si>
    <t>S91 HERIDA DEL TOBILLO Y DEL PIE (Desc. Diag.:herida penetrante pie izquierdo)</t>
  </si>
  <si>
    <t>S626 FRACTURA DE OTRO DEDO DE LA MANO (Desc. Diag.:fractura de 3er dedo mano derecha )</t>
  </si>
  <si>
    <t>S91 HERIDA DEL TOBILLO Y DEL PIE (Desc. Diag.:mordedura canina en pie derecho )</t>
  </si>
  <si>
    <t>S626 FRACTURA DE OTRO DEDO DE LA MANO (Desc. Diag.:FRACTURA DE CABEZA DE F3 DE SEGUNDO DEDO MANO IZQUIERDA)</t>
  </si>
  <si>
    <t>S910 HERIDA DEL TOBILLO (Desc. Diag.:luxación acromioclavicular)</t>
  </si>
  <si>
    <t>S626 FRACTURA DE OTRO DEDO DE LA MANO (Desc. Diag.:FRACTURA DE FALANGE (MEÑIQUE) )</t>
  </si>
  <si>
    <t>S911 HERIDA DE DEDO(S) DEL PIE SIN DAÑO DE LA(S) UÑA(S) (Desc. Diag.:HERIDA CONTUSO CORTANTE EN EL PRIMER ORTEJO DEL PIE IZQUIERDO)</t>
  </si>
  <si>
    <t>S626 FRACTURA DE OTRO DEDO DE LA MANO (Desc. Diag.:FRACTURA DE FALANGE DEDO MEDIO IZQUIERDO)</t>
  </si>
  <si>
    <t>S911 HERIDA DE DEDO(S) DEL PIE SIN DAÑO DE LA(S) UÑA(S) (Desc. Diag.:HERIDA PUNZANTE EN PIE DERECHO )</t>
  </si>
  <si>
    <t>S626 FRACTURA DE OTRO DEDO DE LA MANO (Desc. Diag.:fractura de falange distal 3er dedo de mano derecha)</t>
  </si>
  <si>
    <t>S600 CONTUSION DE DEDO(S) DE LA MANO, SIN DAÑO DE LA(S) UÑA(S) (Desc. Diag.:CONTUSIÓN DE DEDO MEÑIQUE - ESGUINCE DE DEDO MEÑIQUE IZQUIERDO VS LUXACIÓN FALANGE DISTAL REDUCIDA )</t>
  </si>
  <si>
    <t>S626 FRACTURA DE OTRO DEDO DE LA MANO (Desc. Diag.:fractura de falange distal de 2do dedo mano derecha)</t>
  </si>
  <si>
    <t>S913 HERIDA DE OTRAS PARTES DEL PIE (Desc. Diag.: HERIDA DE OTRAS PARTES DEL PIE)</t>
  </si>
  <si>
    <t>S626 FRACTURA DE OTRO DEDO DE LA MANO (Desc. Diag.:FRACTURA DE FALANGE DISTAL DE DEDO MEÑIQUE DE MANO DERECHA)</t>
  </si>
  <si>
    <t>S913 HERIDA DE OTRAS PARTES DEL PIE (Desc. Diag.:HERIDA CORTANTE EN PLANTA DEL PIE DERECHO)</t>
  </si>
  <si>
    <t>S626 FRACTURA DE OTRO DEDO DE LA MANO (Desc. Diag.:Fractura de falange medial dedo anular mano derecha)</t>
  </si>
  <si>
    <t>S913 HERIDA DE OTRAS PARTES DEL PIE (Desc. Diag.:HERIDA PIE DERECHO  POR OBJETO METALICO)</t>
  </si>
  <si>
    <t>S520 FRACTURA DE LA EPIFISIS SUPERIOR DEL CUBITO (Desc. Diag.:Fractura apofisis coronoides codo)</t>
  </si>
  <si>
    <t>S913 HERIDA DE OTRAS PARTES DEL PIE (Desc. Diag.:HERIDA PUNZANTE EN PIE IZQUIERDO)</t>
  </si>
  <si>
    <t>S626 FRACTURA DE OTRO DEDO DE LA MANO (Desc. Diag.:FRACTURA DIAFISIOARIA DE F1 DE QUINTO DEDO MANO DERECHA)</t>
  </si>
  <si>
    <t>S913 HERIDA DE OTRAS PARTES DEL PIE (Desc. Diag.:HERIDA PUNZANTE PLANTA DE PIE DERECHO)</t>
  </si>
  <si>
    <t>S626 FRACTURA DE OTRO DEDO DE LA MANO (Desc. Diag.:FRACTURA EN FALANGE DISTAL 4TO DEDO MANO DERECHA)</t>
  </si>
  <si>
    <t>S92 FRACTURA DEL PIE, EXCEPTO DEL TOBILLO (Desc. Diag.:TOBILLO IZQUIERDO)</t>
  </si>
  <si>
    <t>S626 FRACTURA DE OTRO DEDO DE LA MANO (Desc. Diag.:FRACTURA EXPUESTA DE DEDO ANULAR Y MEDIO DE MANO DERECHA)</t>
  </si>
  <si>
    <t>S922 FRACTURA DE OTRO(S) HUESO(S) DEL TARSO (Desc. Diag.:FRACTURA DE HALLUX FALANGE DISTAL)</t>
  </si>
  <si>
    <t>S923 FRACTURA DE HUESO DEL METATARSO (Desc. Diag.:5TO)</t>
  </si>
  <si>
    <t>S626 FRACTURA DE OTRO DEDO DE LA MANO (Desc. Diag.:fractura expuesta dedo medio izquierda en tratamiento)</t>
  </si>
  <si>
    <t>S600 CONTUSION DE DEDO(S) DE LA MANO, SIN DAÑO DE LA(S) UÑA(S) (Desc. Diag.:CONTUSION EN MANO DERECHA)</t>
  </si>
  <si>
    <t>S520 FRACTURA DE LA EPIFISIS SUPERIOR DEL CUBITO (Desc. Diag.:RETIRO DE MATERIAL POR CONSOLIDACIÃN DEL OLECRANON IZQUIERDO)</t>
  </si>
  <si>
    <t>S600 CONTUSION DE DEDO(S) DE LA MANO, SIN DAÑO DE LA(S) UÑA(S) (Desc. Diag.:CONTUSION MANO DERECHA)</t>
  </si>
  <si>
    <t>S923 FRACTURA DE HUESO DEL METATARSO (Desc. Diag.:fractura de base de quinto metatarsiano)</t>
  </si>
  <si>
    <t>S626 FRACTURA DE OTRO DEDO DE LA MANO (Desc. Diag.:fractura falange distal de indice izquierdo)</t>
  </si>
  <si>
    <t>S923 FRACTURA DE HUESO DEL METATARSO (Desc. Diag.:FRACTURA DEL QUINTO METATARSIANO DERECHO EN TRATAMIENTO )</t>
  </si>
  <si>
    <t>S626 FRACTURA DE OTRO DEDO DE LA MANO (Desc. Diag.:fractura falange proximal de 5to dedo mano derecha)</t>
  </si>
  <si>
    <t>S600 CONTUSION DE DEDO(S) DE LA MANO, SIN DAÑO DE LA(S) UÑA(S) (Desc. Diag.:CONTUSION REGION TENAR Y DEDO PULGAR MANO DERECHA 
ESGUINCE DEDO PULGAR??)</t>
  </si>
  <si>
    <t>S626 FRACTURA DE OTRO DEDO DE LA MANO (Desc. Diag.:FRACTURA FALANGE PROXIMAL DEL DEDO AURICULAR DE LA MANO IZQUIERDA)</t>
  </si>
  <si>
    <t>S924 FRACTURA DE LOS HUESOS DEL DEDO GORDO DEL PIE (Desc. Diag.:fractura dedo mayor dep ie derecho)</t>
  </si>
  <si>
    <t>S626 FRACTURA DE OTRO DEDO DE LA MANO (Desc. Diag.:Fractura falange proximal del dedo meñique mano derecha)</t>
  </si>
  <si>
    <t>S600 CONTUSION DE DEDO(S) DE LA MANO, SIN DAÑO DE LA(S) UÑA(S) (Desc. Diag.:DEDO ANULAR IZQUIERDO)</t>
  </si>
  <si>
    <t>S626 FRACTURA DE OTRO DEDO DE LA MANO (Desc. Diag.:fractura FD 1er dedo mano derecha)</t>
  </si>
  <si>
    <t>S600 CONTUSION DE DEDO(S) DE LA MANO, SIN DAÑO DE LA(S) UÑA(S) (Desc. Diag.:DEDO MEDIO DERECHO.)</t>
  </si>
  <si>
    <t>S626 FRACTURA DE OTRO DEDO DE LA MANO (Desc. Diag.:fractura in situ de flange distl dedo indice mano derecha )</t>
  </si>
  <si>
    <t>S925 FRACTURA DE LOS HUESOS DE OTRO(S) DEDO(S) DEL PIE (Desc. Diag.:FRACTURA DE 1ER DEDO PIE IZQUIERDO )</t>
  </si>
  <si>
    <t>S626 FRACTURA DE OTRO DEDO DE LA MANO (Desc. Diag.:fractura indice derecho)</t>
  </si>
  <si>
    <t>S925 FRACTURA DE LOS HUESOS DE OTRO(S) DEDO(S) DEL PIE (Desc. Diag.:FRACTURA DE FALANGE PROXIMAL DE 5TO DEDO DE PIE DERECHO)</t>
  </si>
  <si>
    <t>S626 FRACTURA DE OTRO DEDO DE LA MANO (Desc. Diag.:FRACTURA MEÑIQUE DERECHO )</t>
  </si>
  <si>
    <t>S925 FRACTURA DE LOS HUESOS DE OTRO(S) DEDO(S) DEL PIE (Desc. Diag.:FRACTURA DEL CUARTO DEDO PIE IZQUIERDO)</t>
  </si>
  <si>
    <t>S626 FRACTURA DE OTRO DEDO DE LA MANO (Desc. Diag.:fractura pulgar izquierdo)</t>
  </si>
  <si>
    <t>S600 CONTUSION DE DEDO(S) DE LA MANO, SIN DAÑO DE LA(S) UÑA(S) (Desc. Diag.:DERECHO.)</t>
  </si>
  <si>
    <t>S626 FRACTURA DE OTRO DEDO DE LA MANO (Desc. Diag.:FRACTURA UNICORTICAL NO DESPLAZADA DE BASE DE FALANGE DISTAL DE 1er DEDO MANO DERECHA)</t>
  </si>
  <si>
    <t>S929 FRACTURA DEL PIE, NO ESPECIFICADA (Desc. Diag.:fractura de  5 to metatarsiano pie izquierdo)</t>
  </si>
  <si>
    <t>S626 FRACTURA DE OTRO DEDO DE LA MANO (Desc. Diag.:FRRACTURA FALANGE PROXIMAL  DEDO MEÑIQUE MANO IZQUIERDA)</t>
  </si>
  <si>
    <t>S93 LUXACION, ESGUINCE Y TORCEDURA DE ARTICULACIONES Y LIGAMENTOS DEL TOBILLO Y DEL PIE (Desc. Diag.: ESGUINCE EN PIE  DERECHO )</t>
  </si>
  <si>
    <t>S626 FRACTURA DE OTRO DEDO DE LA MANO (Desc. Diag.:POLICONTUSO
FRACTURA DEL DEDO ANULAR IZQUIERDO)</t>
  </si>
  <si>
    <t>S93 LUXACION, ESGUINCE Y TORCEDURA DE ARTICULACIONES Y LIGAMENTOS DEL TOBILLO Y DEL PIE (Desc. Diag.:1- 1- ESGUINCE DE TOBILLO DERECHO GRADO I 2- DISTENTION DE LIGAMENTO DE TOBILLO. BAJA MEDICA POR TRAUMATOLOGIA, RIESGO LABORAL: ENFERMEDAD COMUN)</t>
  </si>
  <si>
    <t>S626 FRACTURA DE OTRO DEDO DE LA MANO (Desc. Diag.:policontuso
Fx 5to metacarpiano)</t>
  </si>
  <si>
    <t>S93 LUXACION, ESGUINCE Y TORCEDURA DE ARTICULACIONES Y LIGAMENTOS DEL TOBILLO Y DEL PIE (Desc. Diag.:cont5ol)</t>
  </si>
  <si>
    <t>S626 FRACTURA DE OTRO DEDO DE LA MANO (Desc. Diag.:post operatorio RAFI de la falange proximal 5to dedo)</t>
  </si>
  <si>
    <t>S50 TRAUMATISMO SUPERFICIAL DEL ANTEBRAZO Y DEL CODO (Desc. Diag.:TRAUMATISMO CON EXCORIACION DEL CODO DERECHO Y PIE IZQ.)</t>
  </si>
  <si>
    <t>S93 LUXACION, ESGUINCE Y TORCEDURA DE ARTICULACIONES Y LIGAMENTOS DEL TOBILLO Y DEL PIE (Desc. Diag.:Esguince de 1er grado Tobillo Derecho)</t>
  </si>
  <si>
    <t>S627 FRACTURAS MULTIPLES DE LOS DEDOS DE LA MANO (Desc. Diag.:del píe)</t>
  </si>
  <si>
    <t>S600 CONTUSION DE DEDO(S) DE LA MANO, SIN DAÑO DE LA(S) UÑA(S) (Desc. Diag.:POLICONTUSO RASMILLADURAS QUE NO AMERITAN SUTURA
NO PERDIDA DE CONOCIMIENTO.)</t>
  </si>
  <si>
    <t>S627 FRACTURAS MULTIPLES DE LOS DEDOS DE LA MANO (Desc. Diag.:FRACTURA DE FALANGE DISTAL DE 2DO DEDO DE MANO DERECHA )</t>
  </si>
  <si>
    <t>S600 CONTUSION DE DEDO(S) DE LA MANO, SIN DAÑO DE LA(S) UÑA(S) (Desc. Diag.:region tenar izq.)</t>
  </si>
  <si>
    <t>S627 FRACTURAS MULTIPLES DE LOS DEDOS DE LA MANO (Desc. Diag.:FRACTURA MULTIFRAGMENTARIA DE CABEZA DE F3 DE QUINTO DEDO MANO IZQUIERDA GA I)</t>
  </si>
  <si>
    <t>S93 LUXACION, ESGUINCE Y TORCEDURA DE ARTICULACIONES Y LIGAMENTOS DEL TOBILLO Y DEL PIE (Desc. Diag.:ESGUINCE GRADO 2 DE TOBILLO DERECHO 
CONTUSION SUPERFICIAL DE RODILLA IZQUIERDA)</t>
  </si>
  <si>
    <t>S627 FRACTURAS MULTIPLES DE LOS DEDOS DE LA MANO (Desc. Diag.:pie izq)</t>
  </si>
  <si>
    <t>S600 CONTUSION DE DEDO(S) DE LA MANO, SIN DAÑO DE LA(S) UÑA(S) (Desc. Diag.:ROTURA DE EXTENSOR DE 4TO DEDO DE MANO IZQUIERDA)</t>
  </si>
  <si>
    <t>S627 FRACTURAS MULTIPLES DE LOS DEDOS DE LA MANO (Desc. Diag.:post operatorio de RAFI)</t>
  </si>
  <si>
    <t>S800 CONTUSION DE LA RODILLA (Desc. Diag.:Policintusa)</t>
  </si>
  <si>
    <t>S521 FRACTURA DE LA EPIFISIS SUPERIOR DEL RADIO (Desc. Diag.:Fractura de radio distal izquierda)</t>
  </si>
  <si>
    <t>S800 CONTUSION DE LA RODILLA (Desc. Diag.:Policontusa rodilla bilateral, pierna izquierda)</t>
  </si>
  <si>
    <t>S628 FRACTURA DE OTRAS PARTES Y DE LAS NO ESPECIFICADAS DE LA MUÑECA Y DE LA MANO (Desc. Diag.:FRACTURA EXPUESTA DE LA FALANGE PROXIMAL DE 5TO DEDO MANO DERECHA TRATADA CON LIMPIEZA QUIRÚRGICA Y OSTEODESIS  (AUTORIZACIÓN EXTENSIÓN DE BAJA POR PARTE DE EMPRESA))</t>
  </si>
  <si>
    <t>S529 FRACTURA DEL ANTEBRAZO, PARTE NO ESPECIFICADA (Desc. Diag.:)</t>
  </si>
  <si>
    <t>S800 CONTUSION DE LA RODILLA (Desc. Diag.:POLICONTUSIÃN )</t>
  </si>
  <si>
    <t>S628 FRACTURA DE OTRAS PARTES Y DE LAS NO ESPECIFICADAS DE LA MUÑECA Y DE LA MANO (Desc. Diag.:FRACTURA EXPUESTA DE LA FALANGE PROXIMAL DEL 5TO DEDO MANO DERECHA TRATADA CON LIMPIEZA QUIRURGICA Y OSTEODESIS (AUTORIZACION EXTENSION DE BAJA POR PARTE DE LA EMPRESA))</t>
  </si>
  <si>
    <t>S800 CONTUSION DE LA RODILLA (Desc. Diag.:POLICONTUSIÓN)</t>
  </si>
  <si>
    <t>S628 FRACTURA DE OTRAS PARTES Y DE LAS NO ESPECIFICADAS DE LA MUÑECA Y DE LA MANO (Desc. Diag.:IZQ)</t>
  </si>
  <si>
    <t>S53 LUXACION, ESGUINCE Y TORCEDURA DE ARTICULACIONES Y LIGAMENTOS DEL CODO (Desc. Diag.:diagnostico como triada terrible del codo)</t>
  </si>
  <si>
    <t>S521 FRACTURA DE LA EPIFISIS SUPERIOR DEL RADIO (Desc. Diag.:fractura radio derecho)</t>
  </si>
  <si>
    <t>S800 CONTUSION DE LA RODILLA (Desc. Diag.:POR CAIDA)</t>
  </si>
  <si>
    <t>S63 LUXACION, ESGUINCE Y TORCEDURA DE ARTICULACIONES Y LIGAMENTOS A NIVEL DE LA MUNECA Y DE LA MANO (Desc. Diag.:ACCIDENTE COMUN)</t>
  </si>
  <si>
    <t>S800 CONTUSION DE LA RODILLA (Desc. Diag.:S800 - CONTUSION DE LA RODILLA / S934 - ESGUINCES Y TORCEDURAS DEL TOBILLO)</t>
  </si>
  <si>
    <t>S63 LUXACION, ESGUINCE Y TORCEDURA DE ARTICULACIONES Y LIGAMENTOS A NIVEL DE LA MUNECA Y DE LA MANO (Desc. Diag.:CONTUSION DE MUÑECA DERECHA
CONTUSION DE RODILLA DERECHA
SE SOLICITA RX DE MANO Y DE RODILLA DONDE APARENTEMENTE NO SE EVIDENCIA ALTERACIONES OSEAS)</t>
  </si>
  <si>
    <t>S800 CONTUSION DE LA RODILLA (Desc. Diag.:TENDINITIS RODILLA IZQUIERDA)</t>
  </si>
  <si>
    <t>S63 LUXACION, ESGUINCE Y TORCEDURA DE ARTICULACIONES Y LIGAMENTOS A NIVEL DE LA MUNECA Y DE LA MANO (Desc. Diag.:EGUINCE DE ARTICULACIÓN DE LA MUÑECA VS FRACTURA NOS DESPLAZADA DE HUESO PIRAMIDAL MUÑECA IZQUIERDA.)</t>
  </si>
  <si>
    <t>S800 CONTUSION DE LA RODILLA (Desc. Diag.:TRAUMA RODILLA DERECHA)</t>
  </si>
  <si>
    <t>S63 LUXACION, ESGUINCE Y TORCEDURA DE ARTICULACIONES Y LIGAMENTOS A NIVEL DE LA MUNECA Y DE LA MANO (Desc. Diag.:ESGUINSE DE MUÑECA DER)</t>
  </si>
  <si>
    <t>S801 CONTUSION DE OTRAS PARTES Y LAS NO ESPECIFICADAS DE LA PIERNA (Desc. Diag.:(IZQUIERDA).  I10 - HIPERTENSION ESENCIAL (PRIMARIA). C941 - ERITREMIA CRONICA. E66 - OBESIDAD)</t>
  </si>
  <si>
    <t>S63 LUXACION, ESGUINCE Y TORCEDURA DE ARTICULACIONES Y LIGAMENTOS A NIVEL DE LA MUNECA Y DE LA MANO (Desc. Diag.:LUXACION, ESGUINCE Y TORCEDURA DE ARTICULACIONES A NIVEL DE LA MUÑECA Y DE LA MANO DERECHA)</t>
  </si>
  <si>
    <t>S801 CONTUSION DE OTRAS PARTES Y LAS NO ESPECIFICADAS DE LA PIERNA (Desc. Diag.:+ CONTRACTURA MUSCULAR  REGION POSTERIOR DE PIERNA DERECHA)</t>
  </si>
  <si>
    <t>S63 LUXACION, ESGUINCE Y TORCEDURA DE ARTICULACIONES Y LIGAMENTOS A NIVEL DE LA MUNECA Y DE LA MANO (Desc. Diag.:policontuso
Esguince de muñeca
Fx 5to metacarpiano a Dc)</t>
  </si>
  <si>
    <t>S801 CONTUSION DE OTRAS PARTES Y LAS NO ESPECIFICADAS DE LA PIERNA (Desc. Diag.:CAIDA CON CONTUSION DE M.I. DERECHO )</t>
  </si>
  <si>
    <t>S50 TRAUMATISMO SUPERFICIAL DEL ANTEBRAZO Y DEL CODO (Desc. Diag.:TRAUMATISMO DE ANTEBRAZO IZQUIERDO)</t>
  </si>
  <si>
    <t>S801 CONTUSION DE OTRAS PARTES Y LAS NO ESPECIFICADAS DE LA PIERNA (Desc. Diag.:contusiÃ³n muslo izquierdo, contusiÃ³n pierna derecha, herida pierna derecha, policontuso, accidente de transito.)</t>
  </si>
  <si>
    <t>S630 LUXACION DE LA MUÑECA (Desc. Diag.:FRACTURA DE  CABEZA DE  CUBITO  SIN DESPLAZAMIENTO)</t>
  </si>
  <si>
    <t>S801 CONTUSION DE OTRAS PARTES Y LAS NO ESPECIFICADAS DE LA PIERNA (Desc. Diag.:CONTUSIÓN DE AMABAS PIERNAS)</t>
  </si>
  <si>
    <t>S630 LUXACION DE LA MUÑECA (Desc. Diag.:LUXACION DE LA MUÑECA)</t>
  </si>
  <si>
    <t>S801 CONTUSION DE OTRAS PARTES Y LAS NO ESPECIFICADAS DE LA PIERNA (Desc. Diag.:CONTUSION DE LA REGION MALEOLAR EXTERNA IZQUIERDA)</t>
  </si>
  <si>
    <t>S801 CONTUSION DE OTRAS PARTES Y LAS NO ESPECIFICADAS DE LA PIERNA (Desc. Diag.:CONTUSION EN CADERA, TOBILLOS, PIERNA
SINDROME VERTIGINOSO )</t>
  </si>
  <si>
    <t>S631 LUXACION DE DEDOS DE LA MANO (Desc. Diag.:LUXACION )</t>
  </si>
  <si>
    <t>S801 CONTUSION DE OTRAS PARTES Y LAS NO ESPECIFICADAS DE LA PIERNA (Desc. Diag.:CONTUSION PIERNA IZQUIERDA)</t>
  </si>
  <si>
    <t>S631 LUXACION DE DEDOS DE LA MANO (Desc. Diag.:luxación de articulación interfalángica proximal de cuarto dedo mano derecha)</t>
  </si>
  <si>
    <t>S801 CONTUSION DE OTRAS PARTES Y LAS NO ESPECIFICADAS DE LA PIERNA (Desc. Diag.:contusion
 mas escoriaciones m inferiores )</t>
  </si>
  <si>
    <t>S523 FRACTURA DE LA DIAFISIS DEL RADIO (Desc. Diag.:complicaciones con el material de osteosÃ­ntesis (fractura de radio 2015))</t>
  </si>
  <si>
    <t>S801 CONTUSION DE OTRAS PARTES Y LAS NO ESPECIFICADAS DE LA PIERNA (Desc. Diag.:derecha.)</t>
  </si>
  <si>
    <t>S631 LUXACION DE DEDOS DE LA MANO (Desc. Diag.:luxacion dedo meñique derecho)</t>
  </si>
  <si>
    <t>S801 CONTUSION DE OTRAS PARTES Y LAS NO ESPECIFICADAS DE LA PIERNA (Desc. Diag.:hematoma en formacion en pierna izquierda)</t>
  </si>
  <si>
    <t>S631 LUXACION DE DEDOS DE LA MANO (Desc. Diag.:TRAUMATISMO SUPERFICIAL DE DEDO PULGAR DE LA MANO)</t>
  </si>
  <si>
    <t>S801 CONTUSION DE OTRAS PARTES Y LAS NO ESPECIFICADAS DE LA PIERNA (Desc. Diag.:HEMATOMA)</t>
  </si>
  <si>
    <t>S523 FRACTURA DE LA DIAFISIS DEL RADIO (Desc. Diag.:fractura muÃ±eca)</t>
  </si>
  <si>
    <t>S801 CONTUSION DE OTRAS PARTES Y LAS NO ESPECIFICADAS DE LA PIERNA (Desc. Diag.:HERIDA CONTUSA DE LA PIERNA IZQUIERDA)</t>
  </si>
  <si>
    <t>S635 ESGUINCES Y TORCEDURAS DE LA MUÃECA (Desc. Diag.:)</t>
  </si>
  <si>
    <t>S801 CONTUSION DE OTRAS PARTES Y LAS NO ESPECIFICADAS DE LA PIERNA (Desc. Diag.:LESION DE MIEMBRO INFERIOR DERECHO )</t>
  </si>
  <si>
    <t>S635 ESGUINCES Y TORCEDURAS DE LA MUÃECA (Desc. Diag.:esguince de articulacion rsdiio-cubital distal izquierda)</t>
  </si>
  <si>
    <t>S801 CONTUSION DE OTRAS PARTES Y LAS NO ESPECIFICADAS DE LA PIERNA (Desc. Diag.:POLICONTUSO)</t>
  </si>
  <si>
    <t>S524 FRACTURA DE LA DIAFISIS DEL CUBITO Y DEL RADIO (Desc. Diag.:FRACTURA DE LA MUÑECA)</t>
  </si>
  <si>
    <t>S801 CONTUSION DE OTRAS PARTES Y LAS NO ESPECIFICADAS DE LA PIERNA (Desc. Diag.:TEC LEVE
POLICONTUSO.
CONTUSIÓN DE MUSLO DERECHO Y PIERNA IZQUIERDA.
ACCIDENTE DE TRÁNSITO.)</t>
  </si>
  <si>
    <t>S635 ESGUINCES Y TORCEDURAS DE LA MUÃECA (Desc. Diag.:esguince de muÃ±eca)</t>
  </si>
  <si>
    <t>S53 LUXACION, ESGUINCE Y TORCEDURA DE ARTICULACIONES Y LIGAMENTOS DEL CODO (Desc. Diag.:LUXACION DE CODO DERECHO)</t>
  </si>
  <si>
    <t>S525 FRACTURA DE LA EPIFISIS INFERIOR DEL RADIO (Desc. Diag.: FISURA DISTAL DE RADIO DE MUÑECA  IZQUERDA )</t>
  </si>
  <si>
    <t>S807 TRAUMATISMOS SUPERFICIALES MULTIPLES DE LA PIERNA (Desc. Diag.:TRAUMA DE PIERNA )</t>
  </si>
  <si>
    <t>S635 ESGUINCES Y TORCEDURAS DE LA MUÑECA (Desc. Diag.:.esguince de muñeca )</t>
  </si>
  <si>
    <t>S807 TRAUMATISMOS SUPERFICIALES MULTIPLES DE LA PIERNA (Desc. Diag.:TRAUMA DE RODILLA)</t>
  </si>
  <si>
    <t>S635 ESGUINCES Y TORCEDURAS DE LA MUÑECA (Desc. Diag.:ESGUINCE DE MUÑECA DERECHA)</t>
  </si>
  <si>
    <t>S808 OTROS TRAUMATISMOS SUPERFICIALES DE LA PIERNA (Desc. Diag.:ACCIDENTE LABORAL)</t>
  </si>
  <si>
    <t>S50 TRAUMATISMO SUPERFICIAL DEL ANTEBRAZO Y DEL CODO (Desc. Diag.:TRAUMATISMO DE CODO IZQUIERDO)</t>
  </si>
  <si>
    <t>S525 FRACTURA DE LA EPIFISIS INFERIOR DEL RADIO (Desc. Diag.:FARCTURA INTRAARTICULAR RADIO DISTAL IZQUIERDO)</t>
  </si>
  <si>
    <t>S81 HERIDA DE LA PIERNA (Desc. Diag.:- HERIDA INFECTADA / CELULITIS ?? )</t>
  </si>
  <si>
    <t>S635 ESGUINCES Y TORCEDURAS DE LA MUÑECA (Desc. Diag.:ESGUINCE MUÑECA DERECHA )</t>
  </si>
  <si>
    <t>S81 HERIDA DE LA PIERNA (Desc. Diag.:1.- herida cortante infectada pierna derecha. )</t>
  </si>
  <si>
    <t>S50 TRAUMATISMO SUPERFICIAL DEL ANTEBRAZO Y DEL CODO (Desc. Diag.:TRAUMATISMO DE HOMBRO, CODO Y RODILLA DERECHA)</t>
  </si>
  <si>
    <t>S81 HERIDA DE LA PIERNA (Desc. Diag.:contusiÃ³n de pierna derecha, herida en pierna derecha)</t>
  </si>
  <si>
    <t>S531 LUXACION DEL CODO, NO ESPECIFICADA (Desc. Diag.:luxacion de codo izquierdo reduccion de codo izquierdo )</t>
  </si>
  <si>
    <t>S635 ESGUINCES Y TORCEDURAS DE LA MUÑECA (Desc. Diag.:Esguince y Torceduras de la Muñeca)</t>
  </si>
  <si>
    <t>S81 HERIDA DE LA PIERNA (Desc. Diag.:hematoma organizado en pierna izquierda, con signos de inflamacion.)</t>
  </si>
  <si>
    <t>S635 ESGUINCES Y TORCEDURAS DE LA MUÑECA (Desc. Diag.:fractura a DC)</t>
  </si>
  <si>
    <t>S81 HERIDA DE LA PIERNA (Desc. Diag.:HERIDA CORTO PUNZANTE DE MIEMBRO INFERIOR IZQUIERDO
S81 - HERIDA DE LA PIERNA)</t>
  </si>
  <si>
    <t>S635 ESGUINCES Y TORCEDURAS DE LA MUÑECA (Desc. Diag.:izq. policontusa)</t>
  </si>
  <si>
    <t>S81 HERIDA DE LA PIERNA (Desc. Diag.:HERIDA DE RODILLA)</t>
  </si>
  <si>
    <t>S635 ESGUINCES Y TORCEDURAS DE LA MUÑECA (Desc. Diag.:tendintiis en muñeca izquierda)</t>
  </si>
  <si>
    <t>S81 HERIDA DE LA PIERNA (Desc. Diag.:HERIDA EN PIERNA POR MORDEDURA DE PERRO)</t>
  </si>
  <si>
    <t>S525 FRACTURA DE LA EPIFISIS INFERIOR DEL RADIO (Desc. Diag.:fractura de epifisis distal de radio derecho)</t>
  </si>
  <si>
    <t>S500 CONTUSION DEL CODO (Desc. Diag.:CONTUSION CODO DERECHO)</t>
  </si>
  <si>
    <t>S636 ESGUINCES Y TORCEDURAS DE DEDO(S) DE LA MANO (Desc. Diag.:contusiÃ³n de 4to dedo mano)</t>
  </si>
  <si>
    <t>S81 HERIDA DE LA PIERNA (Desc. Diag.:por picadura insecto (hormigas))</t>
  </si>
  <si>
    <t>S636 ESGUINCES Y TORCEDURAS DE DEDO(S) DE LA MANO (Desc. Diag.:ESGUINCE 3ER DEDO DE MANO IZQUIERDA)</t>
  </si>
  <si>
    <t>S54 TRAUMATISMO DE NERVIOS A NIVEL DEL ANTEBRAZO (Desc. Diag.:TRAUMA DE MUÑECA)</t>
  </si>
  <si>
    <t>S636 ESGUINCES Y TORCEDURAS DE DEDO(S) DE LA MANO (Desc. Diag.:ESGUINCE DEDO PULGAR MANO DERECHA)</t>
  </si>
  <si>
    <t>S810 HERIDA DE LA RODILLA (Desc. Diag.:ESCORIACIONES DE LAS RODILLAS)</t>
  </si>
  <si>
    <t>S636 ESGUINCES Y TORCEDURAS DE DEDO(S) DE LA MANO (Desc. Diag.:ESGUINCE DEL DEDO INDICE DERECHO)</t>
  </si>
  <si>
    <t>S810 HERIDA DE LA RODILLA (Desc. Diag.:HERIDA CORTANTE EN REGION PREROTULIANA DERECHA)</t>
  </si>
  <si>
    <t>S636 ESGUINCES Y TORCEDURAS DE DEDO(S) DE LA MANO (Desc. Diag.:ESGUINCE GRADO II DEL 4TO DEDO MANO IZQUIERDA)</t>
  </si>
  <si>
    <t>S810 HERIDA DE LA RODILLA (Desc. Diag.:herida de rodilla derecha)</t>
  </si>
  <si>
    <t>S636 ESGUINCES Y TORCEDURAS DE DEDO(S) DE LA MANO (Desc. Diag.:ESGUINCE IFP CON LESION DE PLACA VOLAR DEDO MEÑIQUE IZQUIERDO)</t>
  </si>
  <si>
    <t>S810 HERIDA DE LA RODILLA (Desc. Diag.:herida en rodilla izquierda)</t>
  </si>
  <si>
    <t>S636 ESGUINCES Y TORCEDURAS DE DEDO(S) DE LA MANO (Desc. Diag.:ESGUINCE METACARPOFALANGICA DEDO PULGAR DERECHO)</t>
  </si>
  <si>
    <t>S810 HERIDA DE LA RODILLA (Desc. Diag.:INFECTADA)</t>
  </si>
  <si>
    <t>S636 ESGUINCES Y TORCEDURAS DE DEDO(S) DE LA MANO (Desc. Diag.:ESGUINCES Y TORCEDURAS DE DEDO(S) DE LA MANO [fractura a descartar]
FRACTURA DE OTRO DEDO DE LA MANO [FRACTURA FALANGE PROXIMAL 4TO DEDO MANO DERECHA])</t>
  </si>
  <si>
    <t>S810 HERIDA DE LA RODILLA (Desc. Diag.:POR CAIDA DESDE ANDAMIO EN SU DOMICILIO)</t>
  </si>
  <si>
    <t>S636 ESGUINCES Y TORCEDURAS DE DEDO(S) DE LA MANO (Desc. Diag.:PULGAR DERECHO )</t>
  </si>
  <si>
    <t>S810 HERIDA DE LA RODILLA (Desc. Diag.:TRAUMA RODILLA DERECHA)</t>
  </si>
  <si>
    <t>S525 FRACTURA DE LA EPIFISIS INFERIOR DEL RADIO (Desc. Diag.:FRACTURA DE EPIFISIS DISTAL DEL RADIO IZQUIERDO)</t>
  </si>
  <si>
    <t>S817 HERIDAS MULTIPLES DE LA PIERNA (Desc. Diag.:Heridas en mano derecha)</t>
  </si>
  <si>
    <t>S637 ESGUINCES Y TORCEDURAS DE OTRAS PARTES Y DE LAS NO ESPECIFICADAS DE LA MUÑECA Y DE LA MANO (Desc. Diag.:.)</t>
  </si>
  <si>
    <t>S818 HERIDA DE OTRAS PARTES DE LA PIERNA (Desc. Diag.:herida contuso cortante en 1/3 superior pierna derecha )</t>
  </si>
  <si>
    <t>S64 TRAUMATISMO DE NERVIOS A NIVEL DE LA MUÑECA Y DE LA MANO (Desc. Diag.:contusión de muñeca derecha)</t>
  </si>
  <si>
    <t>S818 HERIDA DE OTRAS PARTES DE LA PIERNA (Desc. Diag.:HERIDA EN PIERNA DERECHA )</t>
  </si>
  <si>
    <t>S64 TRAUMATISMO DE NERVIOS A NIVEL DE LA MUÑECA Y DE LA MANO (Desc. Diag.:TRAUMA DE MANO IZQ)</t>
  </si>
  <si>
    <t>S56 TRAUMATISMO DE TENDON Y MUSCULO A NIVEL DEL ANTEBRAZO (Desc. Diag.:TRAUMATISMO DE CODO)</t>
  </si>
  <si>
    <t>S643 TRAUMATISMO DEL NERVIO DIGITAL DEL PULGAR (Desc. Diag.:)</t>
  </si>
  <si>
    <t>S819 HERIDA DE LA PIERNA, PARTE NO ESPECIFICADA (Desc. Diag.:HERIDA CONTUSA PIERNA DERTECHA)</t>
  </si>
  <si>
    <t>S644 TRAUMATISMO DEL NERVIO DIGITAL DE OTRO DEDO (Desc. Diag.:TRAUMA DEDO MANO DER)</t>
  </si>
  <si>
    <t>S500 CONTUSION DEL CODO (Desc. Diag.:CONTUSION CODO IZQUIERDO)</t>
  </si>
  <si>
    <t>S655 TRAUMATISMO DE VASO(S) SANGUINEO(S) DE OTRO DEDO (Desc. Diag.:)</t>
  </si>
  <si>
    <t>S657 TRAUMATISMO DE MULTIPLES VASOS SANGUINEOS A NIVEL DE LA MUÑECA Y DE LA MANO (Desc. Diag.:)</t>
  </si>
  <si>
    <t>S82 FRACTURA DE LA PIERNA, INCLUSIVE EL TOBILLO (Desc. Diag.:FRACTURA BIMALEOLAR DE TOBILLO IZQUIERDO TRANSINDESMAL)</t>
  </si>
  <si>
    <t>S66 TRAUMATISMO DE TENDON Y MUSCULO A NIVEL DE LA MUÃECA Y DE LA MANO (Desc. Diag.:)</t>
  </si>
  <si>
    <t>S82 FRACTURA DE LA PIERNA, INCLUSIVE EL TOBILLO (Desc. Diag.:FRACTURA DE MALÉOLO EXTERNO DE TOBILLO DERECHO)</t>
  </si>
  <si>
    <t>S66 TRAUMATISMO DE TENDON Y MUSCULO A NIVEL DE LA MUÑECA Y DE LA MANO (Desc. Diag.:Desgarro del retinaculo  extensor, alta sospecha de desgarro parcial de tendones extensores asi como del extensor largo del pulgar)</t>
  </si>
  <si>
    <t>S82 FRACTURA DE LA PIERNA, INCLUSIVE EL TOBILLO (Desc. Diag.:fractura de maleolo peroneo con diástasis tibio peronea)</t>
  </si>
  <si>
    <t>S661 TRAUMATISMO DEL TENDON Y MUSCULO FLEXOR DE OTRO DEDO A NIVEL DE LA MUÑECA Y DE LA MANO (Desc. Diag.:contusion mano y muñeca izquierda)</t>
  </si>
  <si>
    <t>S82 FRACTURA DE LA PIERNA, INCLUSIVE EL TOBILLO (Desc. Diag.:FRACTURA DE TOBILLO DERECHO
PO DE RAFI 7MA SEMANA
FRACTURA DE PERONE EN PROCESO DE CONSOLIDACION
)</t>
  </si>
  <si>
    <t>S661 TRAUMATISMO DEL TENDON Y MUSCULO FLEXOR DE OTRO DEDO A NIVEL DE LA MUÑECA Y DE LA MANO (Desc. Diag.:RE-ROTURA DE TENDÓN FLEXOR DE 2DO DEDO DE MANO IZQUIERDA)</t>
  </si>
  <si>
    <t>S82 FRACTURA DE LA PIERNA, INCLUSIVE EL TOBILLO (Desc. Diag.:Fractura de tobillo)</t>
  </si>
  <si>
    <t>S663 TRAUMATISMO DEL TENDON Y MUSCULO EXTENSOR DE OTRO(S) DEDO(S) A NIVEL DE LA MUÃECA Y DE LA MANO (Desc. Diag.:traumatismo de dedos mano derecha)</t>
  </si>
  <si>
    <t>S525 FRACTURA DE LA EPIFISIS INFERIOR DEL RADIO (Desc. Diag.:FRACTURA DE EPIFISIS INFERIOR DE RADIO DERECHA)</t>
  </si>
  <si>
    <t>S663 TRAUMATISMO DEL TENDON Y MUSCULO EXTENSOR DE OTRO(S) DEDO(S) A NIVEL DE LA MUÑECA Y DE LA MANO (Desc. Diag.:MALLET FINGER DEDO ANULAR MANO DERECHA )</t>
  </si>
  <si>
    <t>S500 CONTUSION DEL CODO (Desc. Diag.:CONTUSION DE CODO 
POLICONTUSA)</t>
  </si>
  <si>
    <t>S821 FRACTURA DE LA EPIFISIS SUPERIOR DE LA TIBIA (Desc. Diag.:FRACTURA DE ESPINA TIBIAL NODESPLAZADA EN TIBIA IZQUIERDA)</t>
  </si>
  <si>
    <t>S821 FRACTURA DE LA EPIFISIS SUPERIOR DE LA TIBIA (Desc. Diag.:FRACTURA DE MESETA TIBIAL DERECHA POST OPERATORIO DE RAFI - PACIENTE NO ACUDE A SU CONTROL)</t>
  </si>
  <si>
    <t>S664 TRAUMATISMO DEL MUSCULO Y TENDON INTRINSECO DEL PULGAR A NIVEL DE LA MUÑECA Y DE LA MANO (Desc. Diag.:)</t>
  </si>
  <si>
    <t>S666 TRAUMATISMO DE MULTIPLES TENDONES Y MUSCULOS FLEXORES A NIVEL DE LA MUÑECA Y DE LA MANO (Desc. Diag.:HERDIADD TRAUMATICA EN 1ER DEDO DE MANO DERECHA)</t>
  </si>
  <si>
    <t>S822 FRACTURA DE LA DIAFISIS DE LA TIBIA (Desc. Diag.:FRACTURA DE PIERNA IZQUIERDA + FACTURA DE FALANGE 1ER DEDO IZQUIERDO )</t>
  </si>
  <si>
    <t>S669 TRAUMATISMO DE TENDON Y MUSCULO NO ESPECIFICADO, A NIVEL DE LA MUÃECA Y DE LA MANO (Desc. Diag.:DESGARRO DEL TENDON EXTENSOR ANULAR IZQUIERDO)</t>
  </si>
  <si>
    <t>S822 FRACTURA DE LA DIAFISIS DE LA TIBIA (Desc. Diag.:fractura tibia derecha)</t>
  </si>
  <si>
    <t>S67 TRAUMATISMO POR APLASTAMIENTO DE LA MUÃECA Y DE LA MANO (Desc. Diag.:)</t>
  </si>
  <si>
    <t>S67 TRAUMATISMO POR APLASTAMIENTO DE LA MUÑECA Y DE LA MANO (Desc. Diag.:)</t>
  </si>
  <si>
    <t>S823 FRACTURA DE LA EPIFISIS INFERIOR DE LA TIBIA (Desc. Diag.:fractura pilon tibial izquierdo)</t>
  </si>
  <si>
    <t>S67 TRAUMATISMO POR APLASTAMIENTO DE LA MUÑECA Y DE LA MANO (Desc. Diag.:contusion de mano derecha)</t>
  </si>
  <si>
    <t>S823 FRACTURA DE LA EPIFISIS INFERIOR DE LA TIBIA (Desc. Diag.:POLICONTUSO, FRACTURA DE TIBIA DISTAL DERECHA)</t>
  </si>
  <si>
    <t>S67 TRAUMATISMO POR APLASTAMIENTO DE LA MUÑECA Y DE LA MANO (Desc. Diag.:Traumatismo por aplastamiento dedos indice, medio y anular mano derecha )</t>
  </si>
  <si>
    <t>S60 TRAUMATISMO SUPERFICIAL DE LA MUÃECA Y DE LA MANO (Desc. Diag.:trauma nano derecha )</t>
  </si>
  <si>
    <t>S525 FRACTURA DE LA EPIFISIS INFERIOR DEL RADIO (Desc. Diag.:Fractura de la apofisis estiloides del radio izquierdo)</t>
  </si>
  <si>
    <t>S824 FRACTURA DEL PERONE SOLAMENTE (Desc. Diag.:FRACTURA DE MALEOLO PEROERNO DEREECHO)</t>
  </si>
  <si>
    <t>S670 TRAUMATISMO POR APLASTAMIENTO DEL PULGAR Y OTRO(S) DEDO(S) (Desc. Diag.:APLASTAMIENTO DEL DEDO MEÑIQUE DERECHO)</t>
  </si>
  <si>
    <t>S824 FRACTURA DEL PERONE SOLAMENTE (Desc. Diag.:FRACTURA DE MALEOLO PERONEO CON DIASTASIS TIBIO PERONEA)</t>
  </si>
  <si>
    <t>S670 TRAUMATISMO POR APLASTAMIENTO DEL PULGAR Y OTRO(S) DEDO(S) (Desc. Diag.:atricción dedo meñique mano derecha)</t>
  </si>
  <si>
    <t>S824 FRACTURA DEL PERONE SOLAMENTE (Desc. Diag.:fractura de perone izquierdo consolidada)</t>
  </si>
  <si>
    <t>S670 TRAUMATISMO POR APLASTAMIENTO DEL PULGAR Y OTRO(S) DEDO(S) (Desc. Diag.:ATRICCION DEDO PULGAR DERECHO)</t>
  </si>
  <si>
    <t>S670 TRAUMATISMO POR APLASTAMIENTO DEL PULGAR Y OTRO(S) DEDO(S) (Desc. Diag.:ATRICION DEDO PULGAR DERECHO)</t>
  </si>
  <si>
    <t>S824 FRACTURA DEL PERONE SOLAMENTE (Desc. Diag.:Fractura del maleolo peroneo izquierdo, post operatorio de RAFI con placa tercio de caña//
 2do diagnostico: DEHISCENCIA DE HERIDA OPERATORIA TOBILLO IZQUIERDO - PACIENTE NO CUMPLIO INDICACION MEDICA)</t>
  </si>
  <si>
    <t>S670 TRAUMATISMO POR APLASTAMIENTO DEL PULGAR Y OTRO(S) DEDO(S) (Desc. Diag.:FISURA DE FALANGE DISTAL DE DEDO MEDIO )</t>
  </si>
  <si>
    <t>S824 FRACTURA DEL PERONE SOLAMENTE (Desc. Diag.:FRACTURA PERONE WEBER C DESPLAZADA MULTIFRAGMENTARIA - PACIENTE NO CUMPLE INDICACION MEDICA )</t>
  </si>
  <si>
    <t>S670 TRAUMATISMO POR APLASTAMIENTO DEL PULGAR Y OTRO(S) DEDO(S) (Desc. Diag.:FISURA DE FALANGE)</t>
  </si>
  <si>
    <t>S500 CONTUSION DEL CODO (Desc. Diag.:contusion de codo y rodilla )</t>
  </si>
  <si>
    <t>S670 TRAUMATISMO POR APLASTAMIENTO DEL PULGAR Y OTRO(S) DEDO(S) (Desc. Diag.:FRACTURA DE FALANGE DISTAL )</t>
  </si>
  <si>
    <t>S826 FRACTURA DEL MALEOLO EXTERNO (Desc. Diag.:FRACTURA DE MALEOLO EXTERNO NO DESPLAZADO DERECHO.
DIASTASIS TIBIO PERONE DERECHO.)</t>
  </si>
  <si>
    <t>S670 TRAUMATISMO POR APLASTAMIENTO DEL PULGAR Y OTRO(S) DEDO(S) (Desc. Diag.:TRAUMATISMO DE LOS DEDOS DE LA MANO IZQUIERDA)</t>
  </si>
  <si>
    <t>S670 TRAUMATISMO POR APLASTAMIENTO DEL PULGAR Y OTRO(S) DEDO(S) (Desc. Diag.:traumatismo dedo)</t>
  </si>
  <si>
    <t>S826 FRACTURA DEL MALEOLO EXTERNO (Desc. Diag.:FRACTURA MALEOLO PERONEO IZQUIERDO)</t>
  </si>
  <si>
    <t>S670 TRAUMATISMO POR APLASTAMIENTO DEL PULGAR Y OTRO(S) DEDO(S) (Desc. Diag.:Traumatismo por aplastamiento dedo meñique izquierdo.)</t>
  </si>
  <si>
    <t>S678 TRAUMATISMO POR APLASTAMIENTO DE OTRAS PARTES Y DE LAS NO ESPECIFICADAS DE LA MUÑECA Y DE LA MANO (Desc. Diag.:)</t>
  </si>
  <si>
    <t>S829 FRACTURA DE LA PIERNA, PARTE NO ESPECIFICADA (Desc. Diag.:DINAMIZACION UTN)</t>
  </si>
  <si>
    <t>S68 AMPUTACION TRAUMATICA DE LA MUÑECA Y DE LA MANO (Desc. Diag.:FALANGE DISTAL)</t>
  </si>
  <si>
    <t>S829 FRACTURA DE LA PIERNA, PARTE NO ESPECIFICADA (Desc. Diag.:rx  MUESTRA  FRACTIRA  DOBLE  EN  CABEZA DE  PERONE)</t>
  </si>
  <si>
    <t>S83 LUXACION, ESGUINCE Y TORCEDURA DE ARTICULACIONES Y LIGAMENTOS DE LA RODILLA (Desc. Diag.:.)</t>
  </si>
  <si>
    <t>S50 TRAUMATISMO SUPERFICIAL DEL ANTEBRAZO Y DEL CODO (Desc. Diag.:TRAUMATISMO DEL CODO IZQUIERDO)</t>
  </si>
  <si>
    <t>S83 LUXACION, ESGUINCE Y TORCEDURA DE ARTICULACIONES Y LIGAMENTOS DE LA RODILLA (Desc. Diag.:1- Esguince rodilla derecha.)</t>
  </si>
  <si>
    <t>S681 AMPUTACION TRAUMATICA DE OTRO DEDO UNICO (COMPLETA) (PARCIAL) (Desc. Diag.:amputación distal dedo indice)</t>
  </si>
  <si>
    <t>S83 LUXACION, ESGUINCE Y TORCEDURA DE ARTICULACIONES Y LIGAMENTOS DE LA RODILLA (Desc. Diag.:contusion de rodilla derella)</t>
  </si>
  <si>
    <t>S681 AMPUTACION TRAUMATICA DE OTRO DEDO UNICO (COMPLETA) (PARCIAL) (Desc. Diag.:AMPUTACION TRAUMATICA DEL DEDO DE LA MANO)</t>
  </si>
  <si>
    <t>S83 LUXACION, ESGUINCE Y TORCEDURA DE ARTICULACIONES Y LIGAMENTOS DE LA RODILLA (Desc. Diag.:cotusion, esguince rodilla derecha)</t>
  </si>
  <si>
    <t>S83 LUXACION, ESGUINCE Y TORCEDURA DE ARTICULACIONES Y LIGAMENTOS DE LA RODILLA (Desc. Diag.:ESGUINCE COLATERAL MEDIAL RODILLA BIALTERLA PREDOMIO DERECHO)</t>
  </si>
  <si>
    <t>S83 LUXACION, ESGUINCE Y TORCEDURA DE ARTICULACIONES Y LIGAMENTOS DE LA RODILLA (Desc. Diag.:ESGUINCE DE RODILLA DERECHA
SE SOLICITA RX DE RODILLA DONDE APARENTEMENTE NO SE EVIDENCIA ALTERACIONES OSEAS)</t>
  </si>
  <si>
    <t>S688 AMPUTACION TRAUMATICA DE OTRAS PARTES DE LA MUÑECA Y DE LA MANO (Desc. Diag.:Amputacion traumatica  dedo medio y anular izquierdo; Sindrome Doloroso Regional complejo dedo medio izquierdo)</t>
  </si>
  <si>
    <t>S83 LUXACION, ESGUINCE Y TORCEDURA DE ARTICULACIONES Y LIGAMENTOS DE LA RODILLA (Desc. Diag.:ESGUINCE DE RODILLA IZQUIER
HTA NO CONTROLADA)</t>
  </si>
  <si>
    <t>S498 OTROS TRAUMATISMOS ESPECIFICADOS DEL HOMBRO Y DEL BRAZO (Desc. Diag.:POLITRAUMATISMO )</t>
  </si>
  <si>
    <t>S69 OTROS TRAUMATISMOS Y LOS NO ESPECIFICADOS DE LA MUÑECA Y DE LA MANO (Desc. Diag.:edema en miembros inferiores/insuficiencia venosa? fractura 5to metacarpiano)</t>
  </si>
  <si>
    <t>S83 LUXACION, ESGUINCE Y TORCEDURA DE ARTICULACIONES Y LIGAMENTOS DE LA RODILLA (Desc. Diag.:ESGUINCE GRADO I DE RODILLA DERECHA)</t>
  </si>
  <si>
    <t>S69 OTROS TRAUMATISMOS Y LOS NO ESPECIFICADOS DE LA MUÑECA Y DE LA MANO (Desc. Diag.:FRACTURA METACARPIANO DEDO DE MANO ?)</t>
  </si>
  <si>
    <t>S83 LUXACION, ESGUINCE Y TORCEDURA DE ARTICULACIONES Y LIGAMENTOS DE LA RODILLA (Desc. Diag.:ESGUINCE LCM  RODILLA IZQUIERDA. )</t>
  </si>
  <si>
    <t>S69 OTROS TRAUMATISMOS Y LOS NO ESPECIFICADOS DE LA MUÑECA Y DE LA MANO (Desc. Diag.:TRAUMA DE DEDO MEÑIQUE DERECHO)</t>
  </si>
  <si>
    <t>S83 LUXACION, ESGUINCE Y TORCEDURA DE ARTICULACIONES Y LIGAMENTOS DE LA RODILLA (Desc. Diag.:ESGUINCE RODILLA DERECHA)</t>
  </si>
  <si>
    <t>S69 OTROS TRAUMATISMOS Y LOS NO ESPECIFICADOS DE LA MUÑECA Y DE LA MANO (Desc. Diag.:TRAUMATISMO DE MANO IZQUIERDA (DEDO HALLUX ))</t>
  </si>
  <si>
    <t>S83 LUXACION, ESGUINCE Y TORCEDURA DE ARTICULACIONES Y LIGAMENTOS DE LA RODILLA (Desc. Diag.:ESGUINSE DE RODILLA IZQ)</t>
  </si>
  <si>
    <t>S69 OTROS TRAUMATISMOS Y LOS NO ESPECIFICADOS DE LA MUÑECA Y DE LA MANO (Desc. Diag.:TRAUMATISMO MANO IZQUIERDA )</t>
  </si>
  <si>
    <t>S83 LUXACION, ESGUINCE Y TORCEDURA DE ARTICULACIONES Y LIGAMENTOS DE LA RODILLA (Desc. Diag.:ESGUINSE RODILLA IZQUIERDA)</t>
  </si>
  <si>
    <t>S697 TRAUMATISMOS MULTIPLES DE LA MUÑECA Y DE LA MANO (Desc. Diag.:FRACTURA  FALANGE DISTAL MANO IZQUIERDA)</t>
  </si>
  <si>
    <t>S83 LUXACION, ESGUINCE Y TORCEDURA DE ARTICULACIONES Y LIGAMENTOS DE LA RODILLA (Desc. Diag.:HEMARTROSIS Y RUPTURA PARCIAL DE LIGAMENTO COLATERAL MEDIAL DE RODILLA DERECHA)</t>
  </si>
  <si>
    <t>S500 CONTUSION DEL CODO (Desc. Diag.:acontusion codo izquierdo conr¿tusion torax, contusio rodilla derecha)</t>
  </si>
  <si>
    <t>S60 TRAUMATISMO SUPERFICIAL DE LA MUÑECA Y DE LA MANO (Desc. Diag.:esguince mano derecha?)</t>
  </si>
  <si>
    <t>S698 OTROS TRAUMATISMOS ESPECIFICADOS DE LA MUÑECA Y DE LA MANO (Desc. Diag.:.)</t>
  </si>
  <si>
    <t>S832 DESGARRO DE MENISCOS, PRESENTE (Desc. Diag.:baja  medica  con  cambio de  actividades  temporales.)</t>
  </si>
  <si>
    <t>S698 OTROS TRAUMATISMOS ESPECIFICADOS DE LA MUÑECA Y DE LA MANO (Desc. Diag.:Tenosinovitis extensor 4to dedo mano dererecha)</t>
  </si>
  <si>
    <t>S832 DESGARRO DE MENISCOS, PRESENTE (Desc. Diag.:desgarro de memisco)</t>
  </si>
  <si>
    <t>S698 OTROS TRAUMATISMOS ESPECIFICADOS DE LA MUÑECA Y DE LA MANO (Desc. Diag.:TRAUMATISMO DE MANO IZQ)</t>
  </si>
  <si>
    <t>S832 DESGARRO DE MENISCOS, PRESENTE (Desc. Diag.:DESGARRO DE MENISCO INTERNO DERECHO)</t>
  </si>
  <si>
    <t>S698 OTROS TRAUMATISMOS ESPECIFICADOS DE LA MUÑECA Y DE LA MANO (Desc. Diag.:TRAUMATISMO DEDO PULGAR  DERECHO)</t>
  </si>
  <si>
    <t>S832 DESGARRO DE MENISCOS, PRESENTE (Desc. Diag.:LESION MENISCAL Y BURSITIS DE RODILLA IZQUIERDA)</t>
  </si>
  <si>
    <t>S699 TRAUMATISMO NO ESPECIFICADO DE LA MUÃECA Y DE LA MANO (Desc. Diag.:Traumatismo muÃ±eca izquierda
ContusiÃ³n en antebrazo izquiedo
ContusiÃ³n codo izquierdo
Traumatismo tobillo derecho
Accidente de trabajo)</t>
  </si>
  <si>
    <t>S834 ESGUINCES Y TORCEDURAS QUE COMPROMETEN LOS LIGAMENTOS LATERALES (EXTERNO) (INTERNO) DE LA RODILLA (Desc. Diag.: [LESION DE LIGAMENTO COLATERAL MEDIAL Y MENISCO INTERNO RODILLA DERECHA ])</t>
  </si>
  <si>
    <t>S699 TRAUMATISMO NO ESPECIFICADO DE LA MUÑECA Y DE LA MANO (Desc. Diag.: ATRICIÓN DEDO INDICE IZQUIERDO)</t>
  </si>
  <si>
    <t>S834 ESGUINCES Y TORCEDURAS QUE COMPROMETEN LOS LIGAMENTOS LATERALES (EXTERNO) (INTERNO) DE LA RODILLA (Desc. Diag.:contusion de rodilla )</t>
  </si>
  <si>
    <t>S70 TRAUMATISMO SUPERFICIAL DE LA CADERA Y DEL MUSLO (Desc. Diag.: TRAUMATISMO SUPERFICIAL DE LA CADERA Y DEL MUSLO)</t>
  </si>
  <si>
    <t>S834 ESGUINCES Y TORCEDURAS QUE COMPROMETEN LOS LIGAMENTOS LATERALES (EXTERNO) (INTERNO) DE LA RODILLA (Desc. Diag.:ESGUINCE COLATERAL MEDIAL RODILLA DERECHA)</t>
  </si>
  <si>
    <t>S525 FRACTURA DE LA EPIFISIS INFERIOR DEL RADIO (Desc. Diag.:FRACTURA DE RADIO DISTAL DERECHA)</t>
  </si>
  <si>
    <t>S834 ESGUINCES Y TORCEDURAS QUE COMPROMETEN LOS LIGAMENTOS LATERALES (EXTERNO) (INTERNO) DE LA RODILLA (Desc. Diag.:ESGUINCE DE COLATERAL MEDIAL ?????)</t>
  </si>
  <si>
    <t>S70 TRAUMATISMO SUPERFICIAL DE LA CADERA Y DEL MUSLO (Desc. Diag.:contusion cadera y muslo derecho)</t>
  </si>
  <si>
    <t>S834 ESGUINCES Y TORCEDURAS QUE COMPROMETEN LOS LIGAMENTOS LATERALES (EXTERNO) (INTERNO) DE LA RODILLA (Desc. Diag.:eSGUINCE DE RODILL AIZQUIERDA, QUISTE VS LIPOMA POPLITEO)</t>
  </si>
  <si>
    <t>S70 TRAUMATISMO SUPERFICIAL DE LA CADERA Y DEL MUSLO (Desc. Diag.:Contusión de cadera izquierda
Artrosis de cadera )</t>
  </si>
  <si>
    <t>S834 ESGUINCES Y TORCEDURAS QUE COMPROMETEN LOS LIGAMENTOS LATERALES (EXTERNO) (INTERNO) DE LA RODILLA (Desc. Diag.:ESGUINCE DE RODILLA DERECHA GRADO I)</t>
  </si>
  <si>
    <t>S70 TRAUMATISMO SUPERFICIAL DE LA CADERA Y DEL MUSLO (Desc. Diag.:DC HEMATOMA MUSLO DERECHO. CONTUSION DORSAL IZQUIERDA.)</t>
  </si>
  <si>
    <t>S834 ESGUINCES Y TORCEDURAS QUE COMPROMETEN LOS LIGAMENTOS LATERALES (EXTERNO) (INTERNO) DE LA RODILLA (Desc. Diag.:esguince de rodilla derecha, bursitis suprapatelar entesitis proximal rotuliana)</t>
  </si>
  <si>
    <t>S70 TRAUMATISMO SUPERFICIAL DE LA CADERA Y DEL MUSLO (Desc. Diag.:Hematoma en muslo izquierdo - contusiÃ³n en muslo)</t>
  </si>
  <si>
    <t>S834 ESGUINCES Y TORCEDURAS QUE COMPROMETEN LOS LIGAMENTOS LATERALES (EXTERNO) (INTERNO) DE LA RODILLA (Desc. Diag.:ESGUINCE LIGAMENTO COLATERAL MEDIAL RODILLA IZQUIERDA)</t>
  </si>
  <si>
    <t>S70 TRAUMATISMO SUPERFICIAL DE LA CADERA Y DEL MUSLO (Desc. Diag.:POLICONTUSO)</t>
  </si>
  <si>
    <t>S834 ESGUINCES Y TORCEDURAS QUE COMPROMETEN LOS LIGAMENTOS LATERALES (EXTERNO) (INTERNO) DE LA RODILLA (Desc. Diag.:ESGUINCE RODILLA  DERECHA
)</t>
  </si>
  <si>
    <t>S70 TRAUMATISMO SUPERFICIAL DE LA CADERA Y DEL MUSLO (Desc. Diag.:POLITRAUMATISMO - CAÍDA EN MOTO)</t>
  </si>
  <si>
    <t>S834 ESGUINCES Y TORCEDURAS QUE COMPROMETEN LOS LIGAMENTOS LATERALES (EXTERNO) (INTERNO) DE LA RODILLA (Desc. Diag.:esguince rodilla izquierda)</t>
  </si>
  <si>
    <t>S70 TRAUMATISMO SUPERFICIAL DE LA CADERA Y DEL MUSLO (Desc. Diag.:POLITRAUMATISMO)</t>
  </si>
  <si>
    <t>S834 ESGUINCES Y TORCEDURAS QUE COMPROMETEN LOS LIGAMENTOS LATERALES (EXTERNO) (INTERNO) DE LA RODILLA (Desc. Diag.:LESION DE LIGAMENTO COLATERAL MEDIAL Y MENISCO INTERNO RODILLA DERECHA )</t>
  </si>
  <si>
    <t>S70 TRAUMATISMO SUPERFICIAL DE LA CADERA Y DEL MUSLO (Desc. Diag.:Trauma de Cadera en Accidente Tránsito)</t>
  </si>
  <si>
    <t>S834 ESGUINCES Y TORCEDURAS QUE COMPROMETEN LOS LIGAMENTOS LATERALES (EXTERNO) (INTERNO) DE LA RODILLA (Desc. Diag.:tendinitis pata de tndon cojnunto)</t>
  </si>
  <si>
    <t>S70 TRAUMATISMO SUPERFICIAL DE LA CADERA Y DEL MUSLO (Desc. Diag.:TRAUMA DE CADERA)</t>
  </si>
  <si>
    <t>S60 TRAUMATISMO SUPERFICIAL DE LA MUÑECA Y DE LA MANO (Desc. Diag.:HERIDAS EN LAS MANOS )</t>
  </si>
  <si>
    <t>S70 TRAUMATISMO SUPERFICIAL DE LA CADERA Y DEL MUSLO (Desc. Diag.:trauma superficial de cadera )</t>
  </si>
  <si>
    <t>S60 TRAUMATISMO SUPERFICIAL DE LA MUÑECA Y DE LA MANO (Desc. Diag.:TRAUAMATISMO DE LA MANO)</t>
  </si>
  <si>
    <t>S70 TRAUMATISMO SUPERFICIAL DE LA CADERA Y DEL MUSLO (Desc. Diag.:TRAUMATISMO DE CADERA)</t>
  </si>
  <si>
    <t>S836 ESGUINCES Y TORCEDURAS DE OTRAS PARTES Y LAS NO ESPECIFICADAS DE LA RODILLA (Desc. Diag.:Esguince IÂº rodilla derecha.)</t>
  </si>
  <si>
    <t>S70 TRAUMATISMO SUPERFICIAL DE LA CADERA Y DEL MUSLO (Desc. Diag.:TRAUMATISMO DE LA CADERA LADO IZQUIERDO)</t>
  </si>
  <si>
    <t>S836 ESGUINCES Y TORCEDURAS DE OTRAS PARTES Y LAS NO ESPECIFICADAS DE LA RODILLA (Desc. Diag.:ESGUINCE MEDIAL RODILLA DERECHA)</t>
  </si>
  <si>
    <t>S70 TRAUMATISMO SUPERFICIAL DE LA CADERA Y DEL MUSLO (Desc. Diag.:TRAUMATISMO DE LA CADERA)</t>
  </si>
  <si>
    <t>S836 ESGUINCES Y TORCEDURAS DE OTRAS PARTES Y LAS NO ESPECIFICADAS DE LA RODILLA (Desc. Diag.:SINDROME DE DERRAME ARTICULAR
ESGUINCE DE RODILLA DERECHA
LESION LIGAMENTARIA Y MENISCAL A DESCARTAR)</t>
  </si>
  <si>
    <t>S70 TRAUMATISMO SUPERFICIAL DE LA CADERA Y DEL MUSLO (Desc. Diag.:TRAUMATISMO DEL MUSLO DERECHO)</t>
  </si>
  <si>
    <t>S500 CONTUSION DEL CODO (Desc. Diag.:CONTUSION DE RODILLA DERECHA )</t>
  </si>
  <si>
    <t>S70 TRAUMATISMO SUPERFICIAL DE LA CADERA Y DEL MUSLO (Desc. Diag.:TRAUMATISMO DEL SACRO)</t>
  </si>
  <si>
    <t>S837 TRAUMATISMO DE ESTRUCTURAS MULTIPLES DE LA RODILLA (Desc. Diag.:1.- trauma de rodilla y pierna izquierda 
2.- accidente laboral )</t>
  </si>
  <si>
    <t>S70 TRAUMATISMO SUPERFICIAL DE LA CADERA Y DEL MUSLO (Desc. Diag.:TRAUMATISMO EN CADERA Y MUSLO DERECHO )</t>
  </si>
  <si>
    <t>S837 TRAUMATISMO DE ESTRUCTURAS MULTIPLES DE LA RODILLA (Desc. Diag.:IZQUIERDA)</t>
  </si>
  <si>
    <t>S525 FRACTURA DE LA EPIFISIS INFERIOR DEL RADIO (Desc. Diag.:FRACTURA DE RADIO DISTAL INTRAARTICULAR)</t>
  </si>
  <si>
    <t>S837 TRAUMATISMO DE ESTRUCTURAS MULTIPLES DE LA RODILLA (Desc. Diag.:TRAUMA DE RODILLA IZQUIERDA )</t>
  </si>
  <si>
    <t>S700 CONTUSION DE LA CADERA (Desc. Diag.:.)</t>
  </si>
  <si>
    <t>S500 CONTUSION DEL CODO (Desc. Diag.:CONTUSION DEL CODO Y ANTEBRAZO IZQUIERDO )</t>
  </si>
  <si>
    <t>S700 CONTUSION DE LA CADERA (Desc. Diag.:CAIDA POR RESBALON)</t>
  </si>
  <si>
    <t>S837 TRAUMATISMO DE ESTRUCTURAS MULTIPLES DE LA RODILLA (Desc. Diag.:TRAUMATISMO DE CODO RODILLA Y TOBILLO)</t>
  </si>
  <si>
    <t>S700 CONTUSION DE LA CADERA (Desc. Diag.:CO0NTUSION DE COXIS. )</t>
  </si>
  <si>
    <t>S60 TRAUMATISMO SUPERFICIAL DE LA MUÑECA Y DE LA MANO (Desc. Diag.:TRAUMA DE MUÑECA IZQ)</t>
  </si>
  <si>
    <t>S700 CONTUSION DE LA CADERA (Desc. Diag.:contusiÃ³n lumbar, hematoma en regiÃ³n glÃºtea)</t>
  </si>
  <si>
    <t>S837 TRAUMATISMO DE ESTRUCTURAS MULTIPLES DE LA RODILLA (Desc. Diag.:TRAUMATISMO DE LA RODILLA IZQUIERDA + MORDEDURA DE PERRO )</t>
  </si>
  <si>
    <t>S700 CONTUSION DE LA CADERA (Desc. Diag.:CONTUSIION COXIGEA,POLICONTUSO)</t>
  </si>
  <si>
    <t>S837 TRAUMATISMO DE ESTRUCTURAS MULTIPLES DE LA RODILLA (Desc. Diag.:TRAUMATISMO DE LA RODILLA Y MUSLO IZQUIERDO)</t>
  </si>
  <si>
    <t>S700 CONTUSION DE LA CADERA (Desc. Diag.:CONTUSIÓN  COXIS. )</t>
  </si>
  <si>
    <t>S837 TRAUMATISMO DE ESTRUCTURAS MULTIPLES DE LA RODILLA (Desc. Diag.:TRAUMATISMO EN HOMBRO IZQUIERDO )</t>
  </si>
  <si>
    <t>S700 CONTUSION DE LA CADERA (Desc. Diag.:CONTUSIÓN  LUMBO SACRA)</t>
  </si>
  <si>
    <t>S84 TRAUMATISMO DE NERVIOS A NIVEL DE LA PIERNA (Desc. Diag.:..POLITRAUMATISMO EN COLUMANA LUMBAR)</t>
  </si>
  <si>
    <t>S700 CONTUSION DE LA CADERA (Desc. Diag.:Contusion Cadera Izquierda)</t>
  </si>
  <si>
    <t>S841 TRAUMATISMO DEL NERVIO PERONEO A NIVEL DE LA PIERNA (Desc. Diag.:lesion n peroneo pierna izquierda )</t>
  </si>
  <si>
    <t>S700 CONTUSION DE LA CADERA (Desc. Diag.:CONTUSION CADERA)</t>
  </si>
  <si>
    <t>S86 TRAUMATISMO DE TENDON Y MUSCULO A NIVEL DE LA PIERNA (Desc. Diag.:DESCAGARRO MUSCULAR )</t>
  </si>
  <si>
    <t>S700 CONTUSION DE LA CADERA (Desc. Diag.:CONTUSIÓN DE CADERA DERECHA
DM TIPO 2)</t>
  </si>
  <si>
    <t>S860 TRAUMATISMO DEL TENDON DE AQUILES (Desc. Diag.:CON ROTURA PARCIAL DEL TENDON, OPERADO EN SANTA CRUZ )</t>
  </si>
  <si>
    <t>S700 CONTUSION DE LA CADERA (Desc. Diag.:CONTUSIÓN DE CADERA DERECHA
PO PROTESIS DE CADERA DERECHA)</t>
  </si>
  <si>
    <t>S860 TRAUMATISMO DEL TENDON DE AQUILES (Desc. Diag.:DESGARRO DEL TENDON DE AQUILES - ACCIDENTE COMUN)</t>
  </si>
  <si>
    <t>S700 CONTUSION DE LA CADERA (Desc. Diag.:CONTUSION DE CADERA DERECHA)</t>
  </si>
  <si>
    <t>S860 TRAUMATISMO DEL TENDON DE AQUILES (Desc. Diag.:PO DE TENORRAFIA TERMINO TERNIMAL MAS PLASTAIA CON EL FLEXOR LARGO DEL DEDO GORDO)</t>
  </si>
  <si>
    <t>S700 CONTUSION DE LA CADERA (Desc. Diag.:CONTUSION DE CADERA IZQUIERDO)</t>
  </si>
  <si>
    <t>S700 CONTUSION DE LA CADERA (Desc. Diag.:CONTUSION DE CADERA)</t>
  </si>
  <si>
    <t>S700 CONTUSION DE LA CADERA (Desc. Diag.:CONTUSION DE LA CADERA )</t>
  </si>
  <si>
    <t>S860 TRAUMATISMO DEL TENDON DE AQUILES (Desc. Diag.:ROTURA PARCIAL DE T. AQUILES IZQUIERDO (80%))</t>
  </si>
  <si>
    <t>S700 CONTUSION DE LA CADERA (Desc. Diag.:CONTUSION DE LA CADERA Y DORSOLUMBAR)</t>
  </si>
  <si>
    <t>S860 TRAUMATISMO DEL TENDON DE AQUILES (Desc. Diag.:RUPTURA  TENDON DE AQUILES )</t>
  </si>
  <si>
    <t>S700 CONTUSION DE LA CADERA (Desc. Diag.:contusion del coxis)</t>
  </si>
  <si>
    <t>S700 CONTUSION DE LA CADERA (Desc. Diag.:contusion en la cadera.)</t>
  </si>
  <si>
    <t>S700 CONTUSION DE LA CADERA (Desc. Diag.:CONTUSIÓN LUMBOSACRA.)</t>
  </si>
  <si>
    <t>S60 TRAUMATISMO SUPERFICIAL DE LA MUÑECA Y DE LA MANO (Desc. Diag.:TRAUMATISMO DE LA MANO DERECHA - SOSPECHA DE FRACTURA )</t>
  </si>
  <si>
    <t>S700 CONTUSION DE LA CADERA (Desc. Diag.:contusion torax izquierdo, contusion brazo y pelvis izquierda)</t>
  </si>
  <si>
    <t>S860 TRAUMATISMO DEL TENDON DE AQUILES (Desc. Diag.:SE EMITE BAJA MEDICA POR MEDICO ESPECIALISTA DE TRAUMATOLOGIA DR. MARIO VALLE - DX DESGARRO DE TENDON DE AQUILES IZQUIERDO )</t>
  </si>
  <si>
    <t>S700 CONTUSION DE LA CADERA (Desc. Diag.:coxis)</t>
  </si>
  <si>
    <t>S860 TRAUMATISMO DEL TENDON DE AQUILES (Desc. Diag.:TENDINITIS AQUILES IZQUIERDO
)</t>
  </si>
  <si>
    <t>S700 CONTUSION DE LA CADERA (Desc. Diag.:coxis.
no tenemos la denuncia de accidente de trabajo por el momento que clasifica como riesgo extraordinario)</t>
  </si>
  <si>
    <t>S700 CONTUSION DE LA CADERA (Desc. Diag.:DERECHA.)</t>
  </si>
  <si>
    <t>S860 TRAUMATISMO DEL TENDON DE AQUILES (Desc. Diag.:TRAUMA DE PIERNA DER)</t>
  </si>
  <si>
    <t>S700 CONTUSION DE LA CADERA (Desc. Diag.:P.O. DRENAJE DE HEMATOMA GLÚTEO )</t>
  </si>
  <si>
    <t>S860 TRAUMATISMO DEL TENDON DE AQUILES (Desc. Diag.:TRAUMATISMO DEL TENDONDE DE AQUILES)</t>
  </si>
  <si>
    <t>S700 CONTUSION DE LA CADERA (Desc. Diag.:poli contusion)</t>
  </si>
  <si>
    <t>S861 TRAUMATISMO DE OTRO(S) TENDON(ES) Y MUSCULO(S) DEL GRUPO MUSCULAR POSTERIOR A NIVEL DE LA PIERNA (Desc. Diag.:DESGARRO PARCIAL DE MUSCULO GASTROCNEMIO IZQUIERDO)</t>
  </si>
  <si>
    <t>S700 CONTUSION DE LA CADERA (Desc. Diag.:POLICONTUSA, , RESFRIO COMUN. )</t>
  </si>
  <si>
    <t>S60 TRAUMATISMO SUPERFICIAL DE LA MUÑECA Y DE LA MANO (Desc. Diag.:TRAUMATISMO DE LA MUÑECA DERECHA)</t>
  </si>
  <si>
    <t>S525 FRACTURA DE LA EPIFISIS INFERIOR DEL RADIO (Desc. Diag.:Fractura de radio distal)</t>
  </si>
  <si>
    <t>S870 TRAUMATISMO POR APLASTAMIENTO DE LA RODILLA (Desc. Diag.:Traumatismo de partes blandas miembro inferior derecho (ACCIDENTE DE TRABAJO))</t>
  </si>
  <si>
    <t>S700 CONTUSION DE LA CADERA (Desc. Diag.:POLICONTUSO)</t>
  </si>
  <si>
    <t>S870 TRAUMATISMO POR APLASTAMIENTO DE LA RODILLA (Desc. Diag.:TRAUMATISMO RODILLA IZQUIERDA)</t>
  </si>
  <si>
    <t>S700 CONTUSION DE LA CADERA (Desc. Diag.:Traumatismo columna lumbar
ContusiÃ³n cadera izquierda
ContusiÃ³n muslo izuqierdo
Accidente de trabajo)</t>
  </si>
  <si>
    <t>S60 TRAUMATISMO SUPERFICIAL DE LA MUÑECA Y DE LA MANO (Desc. Diag.:TRAUMATISMO DE LA MUÑECA Y DE LA MANO IZQUIERDA)</t>
  </si>
  <si>
    <t>S898 OTROS TRAUMATISMOS DE LA PIERNA, ESPECIFICADOS (Desc. Diag.:)</t>
  </si>
  <si>
    <t>S701 CONTUSION DEL MUSLO (Desc. Diag.:1.- trauma de muslo izquierdo post caÃ­da. )</t>
  </si>
  <si>
    <t>S899 TRAUMATISMO DE LA PIERNA, NO ESPECIFICADO (Desc. Diag.:)</t>
  </si>
  <si>
    <t>S701 CONTUSION DEL MUSLO (Desc. Diag.:1.- trauma de partes blandas cerrado
2.- contusiÃ³n de regiÃ³n posterior de extremidad inferior derecho )</t>
  </si>
  <si>
    <t>S90 TRAUMATISMO SUPERFICIAL DEL TOBILLO Y DEL PIE (Desc. Diag.:  CONTUSION DE  TOBILLO Y PIE / ARTRITIS REUMATOIDEA  DEFORMANTE )</t>
  </si>
  <si>
    <t>S701 CONTUSION DEL MUSLO (Desc. Diag.:ContusiÃ³n de muslo derecho)</t>
  </si>
  <si>
    <t>S60 TRAUMATISMO SUPERFICIAL DE LA MUÑECA Y DE LA MANO (Desc. Diag.:TRAUMATISMO MUÑECA IZQUIERDA)</t>
  </si>
  <si>
    <t>S701 CONTUSION DEL MUSLO (Desc. Diag.:ContusiÃ³n del muslo y la pierna izquierdos.)</t>
  </si>
  <si>
    <t>S90 TRAUMATISMO SUPERFICIAL DEL TOBILLO Y DEL PIE (Desc. Diag.:esghuince d e  tobillo)</t>
  </si>
  <si>
    <t>S701 CONTUSION DEL MUSLO (Desc. Diag.:contusion con hematoma en muslo izquierdo)</t>
  </si>
  <si>
    <t>S90 TRAUMATISMO SUPERFICIAL DEL TOBILLO Y DEL PIE (Desc. Diag.:ESGUINCE DE TOBILLO)</t>
  </si>
  <si>
    <t>S701 CONTUSION DEL MUSLO (Desc. Diag.:CONTUSION DE LOS MUSLOS  A PREDOMINIO DEL IZQUIERDO )</t>
  </si>
  <si>
    <t>S90 TRAUMATISMO SUPERFICIAL DEL TOBILLO Y DEL PIE (Desc. Diag.:esguinse de tobillo izq)</t>
  </si>
  <si>
    <t>S701 CONTUSION DEL MUSLO (Desc. Diag.:CONTUSION DE MUSLO Y RODILLA )</t>
  </si>
  <si>
    <t>S90 TRAUMATISMO SUPERFICIAL DEL TOBILLO Y DEL PIE (Desc. Diag.:pie traumÃ¡tico )</t>
  </si>
  <si>
    <t>S701 CONTUSION DEL MUSLO (Desc. Diag.:CONTUSION DE PIERNA DERECHA)</t>
  </si>
  <si>
    <t>S90 TRAUMATISMO SUPERFICIAL DEL TOBILLO Y DEL PIE (Desc. Diag.:POLITRAUMATISMO)</t>
  </si>
  <si>
    <t>S701 CONTUSION DEL MUSLO (Desc. Diag.:CONTUSION DE RODILLA)</t>
  </si>
  <si>
    <t>S90 TRAUMATISMO SUPERFICIAL DEL TOBILLO Y DEL PIE (Desc. Diag.:TORCEDURA DEL TOBILLO)</t>
  </si>
  <si>
    <t>S701 CONTUSION DEL MUSLO (Desc. Diag.:CONTUSION DEL MUSLO IZQUIERDO )</t>
  </si>
  <si>
    <t>S90 TRAUMATISMO SUPERFICIAL DEL TOBILLO Y DEL PIE (Desc. Diag.:TRAUMA D TOBILLO)</t>
  </si>
  <si>
    <t>S701 CONTUSION DEL MUSLO (Desc. Diag.:Contusión del Muslo Izquierdo)</t>
  </si>
  <si>
    <t>S90 TRAUMATISMO SUPERFICIAL DEL TOBILLO Y DEL PIE (Desc. Diag.:Trauma de Pie Derecho E/E)</t>
  </si>
  <si>
    <t>S701 CONTUSION DEL MUSLO (Desc. Diag.:CONTUSION EN MUSLO IZQUIERDO)</t>
  </si>
  <si>
    <t>S60 TRAUMATISMO SUPERFICIAL DE LA MUÑECA Y DE LA MANO (Desc. Diag.:TRAUMATISMO SUPERFICIAL DE LA MUÑECA Y DE LA MANO)</t>
  </si>
  <si>
    <t>S701 CONTUSION DEL MUSLO (Desc. Diag.:contusión facial)</t>
  </si>
  <si>
    <t>S90 TRAUMATISMO SUPERFICIAL DEL TOBILLO Y DEL PIE (Desc. Diag.:TRAUMA DE TOBILLO DE PIE DERECHO )</t>
  </si>
  <si>
    <t>S525 FRACTURA DE LA EPIFISIS INFERIOR DEL RADIO (Desc. Diag.:Fractura del radio distal derecho, metafisiaria simple no desplazada)</t>
  </si>
  <si>
    <t>S500 CONTUSION DEL CODO (Desc. Diag.:policontusa)</t>
  </si>
  <si>
    <t>S701 CONTUSION DEL MUSLO (Desc. Diag.:contusion)</t>
  </si>
  <si>
    <t>S60 TRAUMATISMO SUPERFICIAL DE LA MUÑECA Y DE LA MANO (Desc. Diag.:TRRAUMA DE MUÑECA)</t>
  </si>
  <si>
    <t>S701 CONTUSION DEL MUSLO (Desc. Diag.:DERECHO.)</t>
  </si>
  <si>
    <t>S90 TRAUMATISMO SUPERFICIAL DEL TOBILLO Y DEL PIE (Desc. Diag.:traumatismo  de tobillo derecho)</t>
  </si>
  <si>
    <t>S701 CONTUSION DEL MUSLO (Desc. Diag.:DESCARTAR TENDINITIS, SINOVITIS RODILLA IZQUIERDA)</t>
  </si>
  <si>
    <t>S90 TRAUMATISMO SUPERFICIAL DEL TOBILLO Y DEL PIE (Desc. Diag.:TRAUMATISMO DE PIE IZQUIERDO )</t>
  </si>
  <si>
    <t>S701 CONTUSION DEL MUSLO (Desc. Diag.:hematoma en cara antero lateral de muslo derecho
celulitis)</t>
  </si>
  <si>
    <t>S90 TRAUMATISMO SUPERFICIAL DEL TOBILLO Y DEL PIE (Desc. Diag.:TRAUMATISMO DEL BRAZO Y PIE DERECHO)</t>
  </si>
  <si>
    <t>S701 CONTUSION DEL MUSLO (Desc. Diag.:Hematoma post traumÃ¡tico en muslo izquierdo)</t>
  </si>
  <si>
    <t>S600 CONTUSION DE DEDO(S) DE LA MANO, SIN DAÃO DE LA(S) UÃA(S) (Desc. Diag.:Contusion dedo izquierdo 
Antedente de Fractura de escafoides carpiano izquierdo)</t>
  </si>
  <si>
    <t>S701 CONTUSION DEL MUSLO (Desc. Diag.:IZQ.)</t>
  </si>
  <si>
    <t>S90 TRAUMATISMO SUPERFICIAL DEL TOBILLO Y DEL PIE (Desc. Diag.:TRAUMATISMO DEL TOBILLO IZQUIERDO)</t>
  </si>
  <si>
    <t>S707 TRAUMATISMOS SUPERFICIALES MULTIPLES DE LA CADERA Y DEL MUSLO (Desc. Diag.:)</t>
  </si>
  <si>
    <t>S600 CONTUSION DE DEDO(S) DE LA MANO, SIN DAÃO DE LA(S) UÃA(S) (Desc. Diag.:contusion dedo pulgar)</t>
  </si>
  <si>
    <t>S707 TRAUMATISMOS SUPERFICIALES MULTIPLES DE LA CADERA Y DEL MUSLO (Desc. Diag.:Contusion en region anterior de muslo derecho y ambas rodillas)</t>
  </si>
  <si>
    <t>S600 CONTUSION DE DEDO(S) DE LA MANO, SIN DAÃO DE LA(S) UÃA(S) (Desc. Diag.:contusion en el rostro y en el dedo anula mando derecga)</t>
  </si>
  <si>
    <t>S708 OTROS TRAUMATISMOS SUPERFICIALES DE LA CADERA Y DEL MUSLO (Desc. Diag.:)</t>
  </si>
  <si>
    <t>S900 CONTUSION DEL TOBILLO (Desc. Diag.:contusiÃ³n talÃ³n)</t>
  </si>
  <si>
    <t>S708 OTROS TRAUMATISMOS SUPERFICIALES DE LA CADERA Y DEL MUSLO (Desc. Diag.:ESGUINCE FEMOROACETABULAR DERECHO )</t>
  </si>
  <si>
    <t>S900 CONTUSION DEL TOBILLO (Desc. Diag.:CONTUSION DE TOBILLO DERECHO)</t>
  </si>
  <si>
    <t>S709 TRAUMATISMO SUPERFICIAL DE LA CADERA Y DEL MUSLO, NO ESPECIFICADO (Desc. Diag.:)</t>
  </si>
  <si>
    <t>S900 CONTUSION DEL TOBILLO (Desc. Diag.:contusion tobillo izquierdo)</t>
  </si>
  <si>
    <t>S710 HERIDA DE LA CADERA (Desc. Diag.:1.- ulcera decÃºbito a nivel de cadera izquierda isquion y perianal infectada)</t>
  </si>
  <si>
    <t>S900 CONTUSION DEL TOBILLO (Desc. Diag.:CONTUSION TORAXICA)</t>
  </si>
  <si>
    <t>S900 CONTUSION DEL TOBILLO (Desc. Diag.:ESCORIACION EN PIE DERECHO)</t>
  </si>
  <si>
    <t>S711 HERIDA DEL MUSLO (Desc. Diag.:DERECHO)</t>
  </si>
  <si>
    <t>S900 CONTUSION DEL TOBILLO (Desc. Diag.:ESGUINCE TOBILLO)</t>
  </si>
  <si>
    <t>S711 HERIDA DEL MUSLO (Desc. Diag.:HEMATOMA DE MUSLO DERECHO)</t>
  </si>
  <si>
    <t>S900 CONTUSION DEL TOBILLO (Desc. Diag.:INFECCION DE PARTES BLANDAS
POLICONTUSION
HIPOTIROIDISMO)</t>
  </si>
  <si>
    <t>S711 HERIDA DEL MUSLO (Desc. Diag.:herida en muslo dercho)</t>
  </si>
  <si>
    <t>S900 CONTUSION DEL TOBILLO (Desc. Diag.:POST OPERADA DE FRACTURA DE TIBIA Y PERONE
SE SOLICITA RX DE PIERNA DONDE APARENTEMENTE NO SE EVIDENCIA ALTERACIONES EN LA PLACAS Y TORNILLOS DE LA CIRUGIA)</t>
  </si>
  <si>
    <t>S711 HERIDA DEL MUSLO (Desc. Diag.:herida en muslo)</t>
  </si>
  <si>
    <t>S900 CONTUSION DEL TOBILLO (Desc. Diag.:y pie izq.)</t>
  </si>
  <si>
    <t>S711 HERIDA DEL MUSLO (Desc. Diag.:herida muslo derecho.)</t>
  </si>
  <si>
    <t>S901 CONTUSION DE DEDO(S) DEL PIE, SIN DAÃO DE LA(S) UÃA(S) (Desc. Diag.:contusiÃ³n mano izquierda)</t>
  </si>
  <si>
    <t>S723 FRACTURA DE LA DIAFISIS DEL FEMUR (Desc. Diag.:fractura de  tibia  derecha
 fx de  muñeca   izquierda)</t>
  </si>
  <si>
    <t>S901 CONTUSION DE DEDO(S) DEL PIE, SIN DAÑO DE LA(S) UÑA(S) (Desc. Diag.:4 dedo.)</t>
  </si>
  <si>
    <t>S525 FRACTURA DE LA EPIFISIS INFERIOR DEL RADIO (Desc. Diag.:FRACTURA EPIFISIS DISTAL DE RADIO IZQUIERDO)</t>
  </si>
  <si>
    <t>S901 CONTUSION DE DEDO(S) DEL PIE, SIN DAÑO DE LA(S) UÑA(S) (Desc. Diag.:contsion ortejo mayor )</t>
  </si>
  <si>
    <t>S73 LUXACION, ESGUINCE Y TORCEDURA DE LA ARTICULACION Y DE LOS LIGAMENTOS DE LA CADERA (Desc. Diag.:*ARTROSIS COXOFEMORAL POST TRAUMATICA A DC. )</t>
  </si>
  <si>
    <t>S901 CONTUSION DE DEDO(S) DEL PIE, SIN DAÑO DE LA(S) UÑA(S) (Desc. Diag.:contusion de antepie izqueirdo.)</t>
  </si>
  <si>
    <t>S730 LUXACION DE LA CADERA (Desc. Diag.:LuxaciÃ³n de ambas caderas + fractura de fÃ©mur derecho)</t>
  </si>
  <si>
    <t>S901 CONTUSION DE DEDO(S) DEL PIE, SIN DAÑO DE LA(S) UÑA(S) (Desc. Diag.:CONTUSION DE PIE DERECHO)</t>
  </si>
  <si>
    <t>S731 ESGUINCES Y TORCEDURAS DE LA CADERA (Desc. Diag.:)</t>
  </si>
  <si>
    <t>S901 CONTUSION DE DEDO(S) DEL PIE, SIN DAÑO DE LA(S) UÑA(S) (Desc. Diag.:CONTUSION DEL DEDO GORDO DEL PIE IZQUIERDO)</t>
  </si>
  <si>
    <t>S731 ESGUINCES Y TORCEDURAS DE LA CADERA (Desc. Diag.:CONCLUIDA   LA  BAJA    DEBE RETORNAR A A SU ACTIVIDAD  LABORAL)</t>
  </si>
  <si>
    <t>S901 CONTUSION DE DEDO(S) DEL PIE, SIN DAÑO DE LA(S) UÑA(S) (Desc. Diag.:contusion hallux derecho)</t>
  </si>
  <si>
    <t>S740 TRAUMATISMO DEL NERVIO CIATICO A NIVEL DE LA CADERA Y DEL MUSLO (Desc. Diag.:)</t>
  </si>
  <si>
    <t>S901 CONTUSION DE DEDO(S) DEL PIE, SIN DAÑO DE LA(S) UÑA(S) (Desc. Diag.:CONTUSION PIE IZQUIERDO)</t>
  </si>
  <si>
    <t>S749 TRAUMATISMO DE NERVIO NO ESPECIFICADO A NIVEL DE LA CADERA Y DEL MUSLO (Desc. Diag.:TRAUMATISMO DE CADERA  y COLUMNA LUMBAR )</t>
  </si>
  <si>
    <t>S901 CONTUSION DE DEDO(S) DEL PIE, SIN DAÑO DE LA(S) UÑA(S) (Desc. Diag.:dedo gordo pie derecho.
NO DATOS DE FRACTURA PERO PIDE BAJA MEDICA POR EL DOLOR.)</t>
  </si>
  <si>
    <t>S75 TRAUMATISMO DE VASOS SANGUINEOS A NIVEL DE LA CADERA Y DEL MUSLO (Desc. Diag.:hematoma  en muslo)</t>
  </si>
  <si>
    <t>S901 CONTUSION DE DEDO(S) DEL PIE, SIN DAÑO DE LA(S) UÑA(S) (Desc. Diag.:infeccion dedo gordo derecho)</t>
  </si>
  <si>
    <t>S901 CONTUSION DE DEDO(S) DEL PIE, SIN DAÑO DE LA(S) UÑA(S) (Desc. Diag.:Trauma de pie Izquierdo)</t>
  </si>
  <si>
    <t>S93 LUXACION, ESGUINCE Y TORCEDURA DE ARTICULACIONES Y LIGAMENTOS DEL TOBILLO Y DEL PIE (Desc. Diag.:Esguince lateral grado 2 de tobillo izquierdo
Tenosinovitis de los tendones peroneos tobillo izquierdo)</t>
  </si>
  <si>
    <t>S902 CONTUSION DE DEDO(S) DEL PIE, CON DAÃO DE LA(S) UÃA(S) (Desc. Diag.:)</t>
  </si>
  <si>
    <t>S93 LUXACION, ESGUINCE Y TORCEDURA DE ARTICULACIONES Y LIGAMENTOS DEL TOBILLO Y DEL PIE (Desc. Diag.:esguince pie izquierdo.)</t>
  </si>
  <si>
    <t>S600 CONTUSION DE DEDO(S) DE LA MANO, SIN DAÑO DE LA(S) UÑA(S) (Desc. Diag.:+ CONTUSIÓN DE DORSO DE MANO DERECHA)</t>
  </si>
  <si>
    <t>S462 TRAUMATISMO DEL TENDON Y MUSCULO DE OTRAS PARTES DEL BICEPS (Desc. Diag.:Ruptura del tendon del bíceps)</t>
  </si>
  <si>
    <t>S902 CONTUSION DE DEDO(S) DEL PIE, CON DAÑO DE LA(S) UÑA(S) (Desc. Diag.:CONTUSION DE DEDO GORDO DEL PIE IZQUIERDO
SE SOLICITA RX DONDE APARENTEMENTE NO SE EVIDENCIA ALTERACIONES OSEAS)</t>
  </si>
  <si>
    <t>S764 TRAUMATISMO DE OTROS TENDONES Y MUSCULOS Y LOS NO ESPECIFICADOS A NIVEL DEL MUSLO (Desc. Diag.:mialgia distension de aductor largo muslo derecho.)</t>
  </si>
  <si>
    <t>S902 CONTUSION DE DEDO(S) DEL PIE, CON DAÑO DE LA(S) UÑA(S) (Desc. Diag.:Trauma en Pie Derecho)</t>
  </si>
  <si>
    <t>S767 TRAUMATISMO DE MULTIPLES TENDONES Y MUSCULOS A NIVEL DE LA CADERA Y DEL MUSLO (Desc. Diag.:)</t>
  </si>
  <si>
    <t>S903 CONTUSION DE OTRAS PARTES Y DE LAS NO ESPECIFICADAS DEL PIE (Desc. Diag.:1.- ContusiÃ³n dorso pie izquierdo. 
2.- herida infectada )</t>
  </si>
  <si>
    <t>S79 OTROS TRAUMATISMOS Y LOS NO ESPECIFICADOS DE LA CADERA Y DEL MUSLO (Desc. Diag.: TRAUMATISMOS Y LOS NO ESPECIFICADOS DE LA CADERA
LUMBALGIA )</t>
  </si>
  <si>
    <t>S903 CONTUSION DE OTRAS PARTES Y DE LAS NO ESPECIFICADAS DEL PIE (Desc. Diag.:CONTUSION DE PIE DERECHO -ACCIDENTE LABORAL)</t>
  </si>
  <si>
    <t>S79 OTROS TRAUMATISMOS Y LOS NO ESPECIFICADOS DE LA CADERA Y DEL MUSLO (Desc. Diag.:)</t>
  </si>
  <si>
    <t>S903 CONTUSION DE OTRAS PARTES Y DE LAS NO ESPECIFICADAS DEL PIE (Desc. Diag.:CONTUSION DEL PIE IZQUIERDO
SE SOLICITA RX DE PIE DONDE APARENTEMENTE SE EVIDENCIA DISMINUCION DE LA LONGITUD DEL 4 TO ORTEJO)</t>
  </si>
  <si>
    <t>S79 OTROS TRAUMATISMOS Y LOS NO ESPECIFICADOS DE LA CADERA Y DEL MUSLO (Desc. Diag.:DERECHO)</t>
  </si>
  <si>
    <t>S903 CONTUSION DE OTRAS PARTES Y DE LAS NO ESPECIFICADAS DEL PIE (Desc. Diag.:contusion en antepie derecho)</t>
  </si>
  <si>
    <t>S79 OTROS TRAUMATISMOS Y LOS NO ESPECIFICADOS DE LA CADERA Y DEL MUSLO (Desc. Diag.:DOLOR MUSLO IZQUIERO.
ANTECEDENTE DE SITIO DE EXTRACCIÓN DE TEJIDO PARA INJERTO ÓSEO.)</t>
  </si>
  <si>
    <t>S903 CONTUSION DE OTRAS PARTES Y DE LAS NO ESPECIFICADAS DEL PIE (Desc. Diag.:contusioon tibial anterior)</t>
  </si>
  <si>
    <t>S799 TRAUMATISMO NO ESPECIFICADO DE LA CADERA Y DEL MUSLO (Desc. Diag.: TRAUMATISMO CADERA DERECHALUMBALGIA AGUDA  )</t>
  </si>
  <si>
    <t>S903 CONTUSION DE OTRAS PARTES Y DE LAS NO ESPECIFICADAS DEL PIE (Desc. Diag.:GONALGIA IZQUIERDA)</t>
  </si>
  <si>
    <t>S525 FRACTURA DE LA EPIFISIS INFERIOR DEL RADIO (Desc. Diag.:FRACTURA EPIFISIS INFERIOR DE RADIO DERECHO)</t>
  </si>
  <si>
    <t>S903 CONTUSION DE OTRAS PARTES Y DE LAS NO ESPECIFICADAS DEL PIE (Desc. Diag.:TENOSINOVITS PIE IZQUIERDO)</t>
  </si>
  <si>
    <t>S80 TRAUMATISMO SUPERFICIAL DE LA PIERNA (Desc. Diag.:contusion pierna izquierda)</t>
  </si>
  <si>
    <t>S907 TRAUMATISMOS SUPERFICIALES MULTIPLES DEL PIE Y DEL TOBILLO (Desc. Diag.:TRAUMATISMO DEL PIE DERECHO )</t>
  </si>
  <si>
    <t>S80 TRAUMATISMO SUPERFICIAL DE LA PIERNA (Desc. Diag.:contusión tibial bilateral en ambos miembros infierior)</t>
  </si>
  <si>
    <t>S600 CONTUSION DE DEDO(S) DE LA MANO, SIN DAÑO DE LA(S) UÑA(S) (Desc. Diag.:anular DDizq)</t>
  </si>
  <si>
    <t>S80 TRAUMATISMO SUPERFICIAL DE LA PIERNA (Desc. Diag.:TRAUMA DE PIERNA )</t>
  </si>
  <si>
    <t>S908 OTROS TRAUMATISMOS SUPERFICIALES DEL PIE Y DEL TOBILLO (Desc. Diag.:contusion pie izquierdo, tendinitis)</t>
  </si>
  <si>
    <t>S80 TRAUMATISMO SUPERFICIAL DE LA PIERNA (Desc. Diag.:trauma de pierna)</t>
  </si>
  <si>
    <t>S909 TRAUMATISMO SUPERFICIAL DEL PIE Y DEL TOBILLO, NO ESPECIFICADO (Desc. Diag.:CONTUSION DE 5TO DEDO DE PIE DERECHO)</t>
  </si>
  <si>
    <t>S80 TRAUMATISMO SUPERFICIAL DE LA PIERNA (Desc. Diag.:Trauma en pierna Izquierda)</t>
  </si>
  <si>
    <t>S600 CONTUSION DE DEDO(S) DE LA MANO, SIN DAÑO DE LA(S) UÑA(S) (Desc. Diag.:ATRICION DEDO MEDIO MANO DERECHA.)</t>
  </si>
  <si>
    <t>S800 CONTUSION DE LA RODILLA (Desc. Diag.:- CONTUSIÓN DE RODILLAS - CONTUSIÓN DE HOMBRO DERECHO )</t>
  </si>
  <si>
    <t>S91 HERIDA DEL TOBILLO Y DEL PIE (Desc. Diag.:HERIDA CONTUSO CORTANTE EN TOBILLO DERECHO)</t>
  </si>
  <si>
    <t>S800 CONTUSION DE LA RODILLA (Desc. Diag.: HERIDA CONTUSA  DE RODILLA IZQUIERDA)</t>
  </si>
  <si>
    <t>S91 HERIDA DEL TOBILLO Y DEL PIE (Desc. Diag.:HERIDA CORTANTE EN TOBILLO DERECHO)</t>
  </si>
  <si>
    <t>S800 CONTUSION DE LA RODILLA (Desc. Diag.: TRAUMA CONTUSO DE RODILLA DERECHA)</t>
  </si>
  <si>
    <t>S91 HERIDA DEL TOBILLO Y DEL PIE (Desc. Diag.:Herida en Pie Derecho)</t>
  </si>
  <si>
    <t>S91 HERIDA DEL TOBILLO Y DEL PIE (Desc. Diag.:herida en region de la planta antepie derechoa )</t>
  </si>
  <si>
    <t>S800 CONTUSION DE LA RODILLA (Desc. Diag.:.)</t>
  </si>
  <si>
    <t>S91 HERIDA DEL TOBILLO Y DEL PIE (Desc. Diag.:HERIDA PIE IZQUIERDO )</t>
  </si>
  <si>
    <t>S800 CONTUSION DE LA RODILLA (Desc. Diag.:´POLICONTUSA, )</t>
  </si>
  <si>
    <t>S91 HERIDA DEL TOBILLO Y DEL PIE (Desc. Diag.:MICOSIS SOBREINFECTADA )</t>
  </si>
  <si>
    <t>S800 CONTUSION DE LA RODILLA (Desc. Diag.:1- CONTUSION RODILLA IZQUIERDA 2- BURSITIS SUPRAROTULIANA RODILLA IZQUIERDA. CORRESPONDE A:  ENFERMEDAD COMUN)</t>
  </si>
  <si>
    <t>S91 HERIDA DEL TOBILLO Y DEL PIE (Desc. Diag.:politraumatismo por accidente de transito y herida de pie izquierdo)</t>
  </si>
  <si>
    <t>S800 CONTUSION DE LA RODILLA (Desc. Diag.:ACCIDENTE DE TRABAJO)</t>
  </si>
  <si>
    <t>S910 HERIDA DEL TOBILLO (Desc. Diag.:HERIDA INFECTADA EN TOBILLO DE PIE IZQUIERDO)</t>
  </si>
  <si>
    <t>S800 CONTUSION DE LA RODILLA (Desc. Diag.:ATENCION EXTERNA DEL SERVICIO
VIENE POR LA BAJA MEDICA)</t>
  </si>
  <si>
    <t>S600 CONTUSION DE DEDO(S) DE LA MANO, SIN DAÑO DE LA(S) UÑA(S) (Desc. Diag.:CONTUSION DE 3ER Y 4TO DEDO  MANO DERECHA)</t>
  </si>
  <si>
    <t>S800 CONTUSION DE LA RODILLA (Desc. Diag.:Bursistis suprapatelar bilateral por ecografia
Disminucion de cartilago de rodilla)</t>
  </si>
  <si>
    <t>S911 HERIDA DE DEDO(S) DEL PIE SIN DAÑO DE LA(S) UÑA(S) (Desc. Diag.:derecho.)</t>
  </si>
  <si>
    <t>S800 CONTUSION DE LA RODILLA (Desc. Diag.:CAIDA DESDE SU PROPIA ALTURA)</t>
  </si>
  <si>
    <t>S911 HERIDA DE DEDO(S) DEL PIE SIN DAÑO DE LA(S) UÑA(S) (Desc. Diag.:HERIDA DE DEDO DEL PIE)</t>
  </si>
  <si>
    <t>S800 CONTUSION DE LA RODILLA (Desc. Diag.:CODO MUÑECA)</t>
  </si>
  <si>
    <t>S911 HERIDA DE DEDO(S) DEL PIE SIN DAÑO DE LA(S) UÑA(S) (Desc. Diag.:herida infectada en segundo dedo de pie izquierdo)</t>
  </si>
  <si>
    <t>S800 CONTUSION DE LA RODILLA (Desc. Diag.:contusiÃ³n de rodilla izquierda)</t>
  </si>
  <si>
    <t>S911 HERIDA DE DEDO(S) DEL PIE SIN DAÑO DE LA(S) UÑA(S) (Desc. Diag.:MICOSIS INFECTADA)</t>
  </si>
  <si>
    <t>S800 CONTUSION DE LA RODILLA (Desc. Diag.:contusiÃ³n de rodilla)</t>
  </si>
  <si>
    <t>S912 HERIDA DE DEDO(S) DEL PIE CON DAÃO DE LA(S) UÃA(S) (Desc. Diag.:)</t>
  </si>
  <si>
    <t>S800 CONTUSION DE LA RODILLA (Desc. Diag.:contusiÃ³n pierna izquierda, contusiÃ³n muslo izquierdo. )</t>
  </si>
  <si>
    <t>S912 HERIDA DE DEDO(S) DEL PIE CON DAÑO DE LA(S) UÑA(S) (Desc. Diag.:Herida en Pie Izquierdo)</t>
  </si>
  <si>
    <t>S800 CONTUSION DE LA RODILLA (Desc. Diag.:contusiÃ³n rodilla derecha)</t>
  </si>
  <si>
    <t>S912 HERIDA DE DEDO(S) DEL PIE CON DAÑO DE LA(S) UÑA(S) (Desc. Diag.:RETIRO DE UÑA DEDO HALLUX PIE IZQ. , SOBREINFECTADA)</t>
  </si>
  <si>
    <t>S525 FRACTURA DE LA EPIFISIS INFERIOR DEL RADIO (Desc. Diag.:fractura radio distal derecho en vias de consolidacion)</t>
  </si>
  <si>
    <t>S600 CONTUSION DE DEDO(S) DE LA MANO, SIN DAÑO DE LA(S) UÑA(S) (Desc. Diag.:CONTUSIÓN DE DEDO PULGAR DERECHO)</t>
  </si>
  <si>
    <t>S800 CONTUSION DE LA RODILLA (Desc. Diag.:contusion bilateral de rodillas, contusion codo izquierdo, sindrome manguito rotatorio)</t>
  </si>
  <si>
    <t>S913 HERIDA DE OTRAS PARTES DEL PIE (Desc. Diag.:HERIDA CORATANTE PIE DERECHO)</t>
  </si>
  <si>
    <t>S800 CONTUSION DE LA RODILLA (Desc. Diag.:CONTUSION DE AMBAS RODILLAS)</t>
  </si>
  <si>
    <t>S913 HERIDA DE OTRAS PARTES DEL PIE (Desc. Diag.:HERIDA DE REGIÓN PEDIA)</t>
  </si>
  <si>
    <t>S800 CONTUSION DE LA RODILLA (Desc. Diag.:CONTUSION DE HEMICUERPO DERECHO CON LESION DE HOMBRO Y RODILLA DERECHA + HIPERTENSION )</t>
  </si>
  <si>
    <t>S913 HERIDA DE OTRAS PARTES DEL PIE (Desc. Diag.:HERIDA EN PLANTA DEL PIE SOBREINFECTADA)</t>
  </si>
  <si>
    <t>S800 CONTUSION DE LA RODILLA (Desc. Diag.:CONTUSION DE LA MEJILLA DERECHA)</t>
  </si>
  <si>
    <t>S913 HERIDA DE OTRAS PARTES DEL PIE (Desc. Diag.:herida pie derecho)</t>
  </si>
  <si>
    <t>S800 CONTUSION DE LA RODILLA (Desc. Diag.:CONTUSION DE LA RODILLA [policontusa, contusion rodilla derecha, accidente de trabajo])</t>
  </si>
  <si>
    <t>S913 HERIDA DE OTRAS PARTES DEL PIE (Desc. Diag.:HERIDA PUNTIFORME EN REGION DE ANTEPIE DERECHO )</t>
  </si>
  <si>
    <t>S800 CONTUSION DE LA RODILLA (Desc. Diag.:CONTUSION DE LA RODILLA DE RODILLA IZQUIERDA  E IMPOTENSIA FUNCIONAL )</t>
  </si>
  <si>
    <t>S913 HERIDA DE OTRAS PARTES DEL PIE (Desc. Diag.:HERIDA PUNZANTE EN PLANTA DE PIE IZQUIERDO POR CLAVO.)</t>
  </si>
  <si>
    <t>S800 CONTUSION DE LA RODILLA (Desc. Diag.:CONTUSION DE LA RODILLA DERECHA Y ESGUINCE DEL TOBILLO DERECHO)</t>
  </si>
  <si>
    <t>S600 CONTUSION DE DEDO(S) DE LA MANO, SIN DAÑO DE LA(S) UÑA(S) (Desc. Diag.:CONTUSION DE MANO IZQUIERDA)</t>
  </si>
  <si>
    <t>S800 CONTUSION DE LA RODILLA (Desc. Diag.:CONTUSIÓN DE LA RODILLA IZQUIERDA
PO DE OSTEOSÍNTESIS DE FRACTURA PROXIMAL DE TIBIA IZQUIERDA (MESETA TIBIAL))</t>
  </si>
  <si>
    <t>S913 HERIDA DE OTRAS PARTES DEL PIE (Desc. Diag.:R520 - DOLOR AGUDO)</t>
  </si>
  <si>
    <t>S800 CONTUSION DE LA RODILLA (Desc. Diag.:CONTUSION DE MANO DERECHA)</t>
  </si>
  <si>
    <t>S92 FRACTURA DEL PIE, EXCEPTO DEL TOBILLO (Desc. Diag.:TENOSINOVITIS PERONEOS Y DISTENSION LIG PERONEO ASTRAGALINO ANTERIOR GRADO II)</t>
  </si>
  <si>
    <t>S800 CONTUSION DE LA RODILLA (Desc. Diag.:CONTUSION DE RODILLA  DERECHA)</t>
  </si>
  <si>
    <t>S600 CONTUSION DE DEDO(S) DE LA MANO, SIN DAÑO DE LA(S) UÑA(S) (Desc. Diag.:CONTUSION DEDO MEDIO MANO DERECHA)</t>
  </si>
  <si>
    <t>S800 CONTUSION DE LA RODILLA (Desc. Diag.:contusión de rodilla derecha ?)</t>
  </si>
  <si>
    <t>S800 CONTUSION DE LA RODILLA (Desc. Diag.:CONTUSION DE RODILLA DERECHA Y PIE IZQUIERDO
GONARTROSIS
SINDROME FEMOROPATERAL)</t>
  </si>
  <si>
    <t>S922 FRACTURA DE OTRO(S) HUESO(S) DEL TARSO (Desc. Diag.:FRACTURA REGION DEL TARSO )</t>
  </si>
  <si>
    <t>S923 FRACTURA DE HUESO DEL METATARSO (Desc. Diag.:5TO DERECHO zONA i)</t>
  </si>
  <si>
    <t>S800 CONTUSION DE LA RODILLA (Desc. Diag.:CONTUSIÓN DE RODILLA DERECHA)</t>
  </si>
  <si>
    <t>S923 FRACTURA DE HUESO DEL METATARSO (Desc. Diag.:FRACTURA DE 2DO Y 4TO METATARSIANOS PIE DERECHO)</t>
  </si>
  <si>
    <t>S800 CONTUSION DE LA RODILLA (Desc. Diag.:contusion de rodilla izq.)</t>
  </si>
  <si>
    <t>S923 FRACTURA DE HUESO DEL METATARSO (Desc. Diag.:FRACTURA DE 5TO METATARSIANO DERECHO INCOMPLETA UNICORTICAL)</t>
  </si>
  <si>
    <t>S525 FRACTURA DE LA EPIFISIS INFERIOR DEL RADIO (Desc. Diag.:fractura radio distal y apofisis estiloides de cubito)</t>
  </si>
  <si>
    <t>S923 FRACTURA DE HUESO DEL METATARSO (Desc. Diag.:FRACTURA DE 5TO METATARSIANO MANO DERECHA)</t>
  </si>
  <si>
    <t>S923 FRACTURA DE HUESO DEL METATARSO (Desc. Diag.:fractura de base 5to metatarso pie derecho)</t>
  </si>
  <si>
    <t>S800 CONTUSION DE LA RODILLA (Desc. Diag.:contusión de rodilla y 5to dedo mano izquierda)</t>
  </si>
  <si>
    <t>S923 FRACTURA DE HUESO DEL METATARSO (Desc. Diag.:FRACTURA DE BASE DE 5TO METATARSIANO)</t>
  </si>
  <si>
    <t>S800 CONTUSION DE LA RODILLA (Desc. Diag.:CONTUSION DE RODILLA Y ANTEBRAZO DERECHO
LACERACION DE RODILLA Y ANTEBRAZO DERECHO)</t>
  </si>
  <si>
    <t>S923 FRACTURA DE HUESO DEL METATARSO (Desc. Diag.:fractura de base de quinto metatarsiano pie izquierdo)</t>
  </si>
  <si>
    <t>S800 CONTUSION DE LA RODILLA (Desc. Diag.:CONTUSION DE RODILLA Y HERIDAS EN AMBAS MANOS)</t>
  </si>
  <si>
    <t>S923 FRACTURA DE HUESO DEL METATARSO (Desc. Diag.:FRACTURA DE LA BASE DE 5TO METATARSO, SE INDICA CONDUCTA QUIRURGICA, PACIENTE AUN NO DECIDE )</t>
  </si>
  <si>
    <t>S525 FRACTURA DE LA EPIFISIS INFERIOR DEL RADIO (Desc. Diag.:TRAUMATISMO DE LA MUÑECA DERECHA - FRACTURA DE RADIO)</t>
  </si>
  <si>
    <t>S923 FRACTURA DE HUESO DEL METATARSO (Desc. Diag.:FRACTURA DE METATARSIANO )</t>
  </si>
  <si>
    <t>S800 CONTUSION DE LA RODILLA (Desc. Diag.:contusion de rodillas, contusim mano izquierda, contusion codo izquierdo)</t>
  </si>
  <si>
    <t>S923 FRACTURA DE HUESO DEL METATARSO (Desc. Diag.:FRACTURA PARCIAL BASE 2° METATAESIANO PIE IZQUIERDO)</t>
  </si>
  <si>
    <t>S800 CONTUSION DE LA RODILLA (Desc. Diag.:CONTUSION DEL HOMBRO / CONTUSION DEL TORAX )</t>
  </si>
  <si>
    <t>S923 FRACTURA DE HUESO DEL METATARSO (Desc. Diag.:FRATURA DE BASE DE 5TO METATARSIANO DERECHO)</t>
  </si>
  <si>
    <t>S800 CONTUSION DE LA RODILLA (Desc. Diag.:CONTUSIÓN EQUIMOTICA DE LA RODILLA)</t>
  </si>
  <si>
    <t>S924 FRACTURA DE LOS HUESOS DEL DEDO GORDO DEL PIE (Desc. Diag.:DOLOR EN DEDO PIE DERECHO )</t>
  </si>
  <si>
    <t>S800 CONTUSION DE LA RODILLA (Desc. Diag.:CONTUSION RODILLA BILATERAL 
GONARTOSIS BILATERAL)</t>
  </si>
  <si>
    <t>S924 FRACTURA DE LOS HUESOS DEL DEDO GORDO DEL PIE (Desc. Diag.:fractura de  hallux)</t>
  </si>
  <si>
    <t>S800 CONTUSION DE LA RODILLA (Desc. Diag.:CONTUSION RODILLA DERECHA MAS DERRAME ARTICULAR.)</t>
  </si>
  <si>
    <t>S924 FRACTURA DE LOS HUESOS DEL DEDO GORDO DEL PIE (Desc. Diag.:fractura dedo pie derecho)</t>
  </si>
  <si>
    <t>S924 FRACTURA DE LOS HUESOS DEL DEDO GORDO DEL PIE (Desc. Diag.:FRACTURA EXPUESTA DE FALANGE DISTAL DEDO HALLUX DERECHO CONTUSION EN DEDO HALLUX IZQUIERDO)</t>
  </si>
  <si>
    <t>S800 CONTUSION DE LA RODILLA (Desc. Diag.:contusion rodilla derecha, esguince tobillo derecho)</t>
  </si>
  <si>
    <t>S924 FRACTURA DE LOS HUESOS DEL DEDO GORDO DEL PIE (Desc. Diag.:FRACTURA F2 1ER ORTEJO IZQUIERDO EXPUESTA )</t>
  </si>
  <si>
    <t>S526 FRACTURA DE LA EPIFISIS INFERIOR DEL CUBITO Y DEL RADIO (Desc. Diag.:farcdtura apofisis estiloides de cubito derecho, contusion rodilla derecha)</t>
  </si>
  <si>
    <t>S924 FRACTURA DE LOS HUESOS DEL DEDO GORDO DEL PIE (Desc. Diag.:FRACTURQA DEDOS DEL PIE)</t>
  </si>
  <si>
    <t>S800 CONTUSION DE LA RODILLA (Desc. Diag.:contusion rodilla izquierda, heamtoma pierna izquierda, tendinitis rodilla izquierda)</t>
  </si>
  <si>
    <t>S925 FRACTURA DE LOS HUESOS DE OTRO(S) DEDO(S) DEL PIE (Desc. Diag.:FRACTURA  DE 5TO METATARSIANO PIE IZQUIEDA )</t>
  </si>
  <si>
    <t>S800 CONTUSION DE LA RODILLA (Desc. Diag.:CONTUSION RODILLA)</t>
  </si>
  <si>
    <t>S800 CONTUSION DE LA RODILLA (Desc. Diag.:contusion rotula, contusion mano derecha)</t>
  </si>
  <si>
    <t>S925 FRACTURA DE LOS HUESOS DE OTRO(S) DEDO(S) DEL PIE (Desc. Diag.:FRACTURA DE 5TO ORTEJO PIE DERECHO FALANGE DISTAL )</t>
  </si>
  <si>
    <t>S800 CONTUSION DE LA RODILLA (Desc. Diag.:contusion y escoriaciones)</t>
  </si>
  <si>
    <t>S925 FRACTURA DE LOS HUESOS DE OTRO(S) DEDO(S) DEL PIE (Desc. Diag.:FRACTURA DE FALANGE PROXIMAL 2DO ORTEJO PIE DERECHO)</t>
  </si>
  <si>
    <t>S526 FRACTURA DE LA EPIFISIS INFERIOR DEL CUBITO Y DEL RADIO (Desc. Diag.:fisura distal de cubito mano derecha )</t>
  </si>
  <si>
    <t>S925 FRACTURA DE LOS HUESOS DE OTRO(S) DEDO(S) DEL PIE (Desc. Diag.:FRACTURA DE FALANGE PROXIMAL DE 5TO DEDO PIE DERECHO)</t>
  </si>
  <si>
    <t>S800 CONTUSION DE LA RODILLA (Desc. Diag.:cpontusion rodllla izquierda, contusion dedo medio mano derecha, dolor en hombro derecho, )</t>
  </si>
  <si>
    <t>S925 FRACTURA DE LOS HUESOS DE OTRO(S) DEDO(S) DEL PIE (Desc. Diag.:FRACTURA DEL 5TO ORTEJO FALANGE DISTAL DEL PIE IZQ )</t>
  </si>
  <si>
    <t>S526 FRACTURA DE LA EPIFISIS INFERIOR DEL CUBITO Y DEL RADIO (Desc. Diag.:FRACTURA DE COLLES )</t>
  </si>
  <si>
    <t>S925 FRACTURA DE LOS HUESOS DE OTRO(S) DEDO(S) DEL PIE (Desc. Diag.:fractura diafisiaria de 5to metacarpiano pie izquierdo, no desplazado)</t>
  </si>
  <si>
    <t>S800 CONTUSION DE LA RODILLA (Desc. Diag.:ESGUINCE DE RODILLA DERECHA??)</t>
  </si>
  <si>
    <t>S925 FRACTURA DE LOS HUESOS DE OTRO(S) DEDO(S) DEL PIE (Desc. Diag.:fractura inompleta de quinto de matatarsiano izquierdo.)</t>
  </si>
  <si>
    <t>S800 CONTUSION DE LA RODILLA (Desc. Diag.:esguince de rodilla izq)</t>
  </si>
  <si>
    <t>S600 CONTUSION DE DEDO(S) DE LA MANO, SIN DAÑO DE LA(S) UÑA(S) (Desc. Diag.:DOLOR MEÑIQUE IZQUIERDO POST CONTUSION ACCIDENTAL )</t>
  </si>
  <si>
    <t>S800 CONTUSION DE LA RODILLA (Desc. Diag.:ESGUINCE DE RODILLA)</t>
  </si>
  <si>
    <t>S929 FRACTURA DEL PIE, NO ESPECIFICADA (Desc. Diag.:FRACTURA 5TO ORTEJO PIE IZQ )</t>
  </si>
  <si>
    <t>S800 CONTUSION DE LA RODILLA (Desc. Diag.:esguince IFP 3er dedo mano derecha, esguince de rodilla derecha contusiÃ³n de la rodilla)</t>
  </si>
  <si>
    <t>S929 FRACTURA DEL PIE, NO ESPECIFICADA (Desc. Diag.:fractura ortejo derecho)</t>
  </si>
  <si>
    <t>S800 CONTUSION DE LA RODILLA (Desc. Diag.:factura meseta tibial interna)</t>
  </si>
  <si>
    <t>S929 FRACTURA DEL PIE, NO ESPECIFICADA (Desc. Diag.:RETIRO DE MATERIAL QUIRURGICO)</t>
  </si>
  <si>
    <t>S800 CONTUSION DE LA RODILLA (Desc. Diag.:FISURA DE RODILLA)</t>
  </si>
  <si>
    <t>S93 LUXACION, ESGUINCE Y TORCEDURA DE ARTICULACIONES Y LIGAMENTOS DEL TOBILLO Y DEL PIE (Desc. Diag.: LUXACION, ESGUINCE Y TORCEDURA DE ARTICULACIONES Y LIGAMENTOS DEL TOBILLO Y DEL PIE  considerando los datos clínicos identificados en la evaluación inicial y las actividades del puesto de trabajo.)</t>
  </si>
  <si>
    <t>S800 CONTUSION DE LA RODILLA (Desc. Diag.:Fisura de Tibia a descartar)</t>
  </si>
  <si>
    <t>S600 CONTUSION DE DEDO(S) DE LA MANO, SIN DAÑO DE LA(S) UÑA(S) (Desc. Diag.:FRACTURA DE FALANGE DISTAL DE DEDO MEDIO DERECHO)</t>
  </si>
  <si>
    <t>S800 CONTUSION DE LA RODILLA (Desc. Diag.:FRACTURA A DESCARTAR)</t>
  </si>
  <si>
    <t>S600 CONTUSION DE DEDO(S) DE LA MANO, SIN DAÑO DE LA(S) UÑA(S) (Desc. Diag.:fractura dedos mano derecha?)</t>
  </si>
  <si>
    <t>S800 CONTUSION DE LA RODILLA (Desc. Diag.:fractura de meseta a descartar)</t>
  </si>
  <si>
    <t>S93 LUXACION, ESGUINCE Y TORCEDURA DE ARTICULACIONES Y LIGAMENTOS DEL TOBILLO Y DEL PIE (Desc. Diag.:CON LESION EN LIGAMENTOS EXTERNOS DE LA ARTICULACION DEL TOBILLO, CON FERULA  DE BOTA LARGA)</t>
  </si>
  <si>
    <t>S800 CONTUSION DE LA RODILLA (Desc. Diag.:grado 1)</t>
  </si>
  <si>
    <t>S93 LUXACION, ESGUINCE Y TORCEDURA DE ARTICULACIONES Y LIGAMENTOS DEL TOBILLO Y DEL PIE (Desc. Diag.:contusiÃ³n pie derecho. contusiÃ³n ojo izquierdo, agresiÃ³n fÃ­sica, riesgo extraordinario.)</t>
  </si>
  <si>
    <t>S800 CONTUSION DE LA RODILLA (Desc. Diag.:hematoma en cara interna de la rodilla )</t>
  </si>
  <si>
    <t>S93 LUXACION, ESGUINCE Y TORCEDURA DE ARTICULACIONES Y LIGAMENTOS DEL TOBILLO Y DEL PIE (Desc. Diag.:ENTORSIS DE TOBILLO EN TRATAMIENTO )</t>
  </si>
  <si>
    <t>S800 CONTUSION DE LA RODILLA (Desc. Diag.:HEMATOMA INFRAROTULIANA IZQUIERDA)</t>
  </si>
  <si>
    <t>S93 LUXACION, ESGUINCE Y TORCEDURA DE ARTICULACIONES Y LIGAMENTOS DEL TOBILLO Y DEL PIE (Desc. Diag.:esguince  pie derecho)</t>
  </si>
  <si>
    <t>S800 CONTUSION DE LA RODILLA (Desc. Diag.:hematoma rodilla izquierda)</t>
  </si>
  <si>
    <t>S93 LUXACION, ESGUINCE Y TORCEDURA DE ARTICULACIONES Y LIGAMENTOS DEL TOBILLO Y DEL PIE (Desc. Diag.:ESGUINCE  TOBILLO DERECHO
)</t>
  </si>
  <si>
    <t>S800 CONTUSION DE LA RODILLA (Desc. Diag.:herida con infeccion superficial contusa de rodilla izquierda descuidada)</t>
  </si>
  <si>
    <t>S93 LUXACION, ESGUINCE Y TORCEDURA DE ARTICULACIONES Y LIGAMENTOS DEL TOBILLO Y DEL PIE (Desc. Diag.:ESGUINCE DE PIE DERECHO)</t>
  </si>
  <si>
    <t>S800 CONTUSION DE LA RODILLA (Desc. Diag.:HERIDA CONTUSO CORTANTE EN RODILLA
SE SOLICITA RX DE MANO Y RODILLA DONDE APARENTEMENTE NO SE EVIDENCIA ALTERACIONES OSEAS)</t>
  </si>
  <si>
    <t>S600 CONTUSION DE DEDO(S) DE LA MANO, SIN DAÑO DE LA(S) UÑA(S) (Desc. Diag.:IZQ.)</t>
  </si>
  <si>
    <t>S800 CONTUSION DE LA RODILLA (Desc. Diag.:HERIDA CONTUSO CORTANTE SUTURADA RODILLA DERECHA )</t>
  </si>
  <si>
    <t>S93 LUXACION, ESGUINCE Y TORCEDURA DE ARTICULACIONES Y LIGAMENTOS DEL TOBILLO Y DEL PIE (Desc. Diag.:ESGUINCE DE TOBILLO IZQUIERDO )</t>
  </si>
  <si>
    <t>S800 CONTUSION DE LA RODILLA (Desc. Diag.:HERIDA DE LA RODILLA Y CONTUSION DEL CODO DERECHO.)</t>
  </si>
  <si>
    <t>S93 LUXACION, ESGUINCE Y TORCEDURA DE ARTICULACIONES Y LIGAMENTOS DEL TOBILLO Y DEL PIE (Desc. Diag.:ESGUINCE DE TOBILLO IZQUIERDO GRADO 2)</t>
  </si>
  <si>
    <t>S800 CONTUSION DE LA RODILLA (Desc. Diag.:HERIDAS CONTUSAS EN MANO Y RODILLA DERECHA )</t>
  </si>
  <si>
    <t>S93 LUXACION, ESGUINCE Y TORCEDURA DE ARTICULACIONES Y LIGAMENTOS DEL TOBILLO Y DEL PIE (Desc. Diag.:ESGUINCE DE TOBILLO Y PIE IZQUIERDO)</t>
  </si>
  <si>
    <t>S800 CONTUSION DE LA RODILLA (Desc. Diag.:izq.)</t>
  </si>
  <si>
    <t>S93 LUXACION, ESGUINCE Y TORCEDURA DE ARTICULACIONES Y LIGAMENTOS DEL TOBILLO Y DEL PIE (Desc. Diag.:ESGUINCE GRADO 2 DE TOBILLO DERECHA)</t>
  </si>
  <si>
    <t>S800 CONTUSION DE LA RODILLA (Desc. Diag.:LESION LIGAMENTARIA?)</t>
  </si>
  <si>
    <t>S93 LUXACION, ESGUINCE Y TORCEDURA DE ARTICULACIONES Y LIGAMENTOS DEL TOBILLO Y DEL PIE (Desc. Diag.:Esguince grado 2 tobillo derecho)</t>
  </si>
  <si>
    <t>S800 CONTUSION DE LA RODILLA (Desc. Diag.:LUMBALGIA)</t>
  </si>
  <si>
    <t>S93 LUXACION, ESGUINCE Y TORCEDURA DE ARTICULACIONES Y LIGAMENTOS DEL TOBILLO Y DEL PIE (Desc. Diag.:ESGUINCE GRADO I DE TOBILLO IZQUIERDA)</t>
  </si>
  <si>
    <t>S800 CONTUSION DE LA RODILLA (Desc. Diag.:M75 - LESIONES DEL HOMBRO// 
S800 - CONTUSION DE LA RODILLA)</t>
  </si>
  <si>
    <t>S93 LUXACION, ESGUINCE Y TORCEDURA DE ARTICULACIONES Y LIGAMENTOS DEL TOBILLO Y DEL PIE (Desc. Diag.:Esguince grado II tobillo izquierdo)</t>
  </si>
  <si>
    <t>S800 CONTUSION DE LA RODILLA (Desc. Diag.:MANO, CODO TOBILLO DERECHO.)</t>
  </si>
  <si>
    <t>S600 CONTUSION DE DEDO(S) DE LA MANO, SIN DAÑO DE LA(S) UÑA(S) (Desc. Diag.:Trauma de Mano Dercha)</t>
  </si>
  <si>
    <t>S800 CONTUSION DE LA RODILLA (Desc. Diag.:ONT)</t>
  </si>
  <si>
    <t>S762 TRAUMATISMO DEL TENDON Y MUSCULO ADUCTOR MAYOR DEL MUSLO (Desc. Diag.:)</t>
  </si>
  <si>
    <t>S93 LUXACION, ESGUINCE Y TORCEDURA DE ARTICULACIONES Y LIGAMENTOS DEL TOBILLO Y DEL PIE (Desc. Diag.:esguince tobillo derecho 3er grado)</t>
  </si>
  <si>
    <t>S763 TRAUMATISMO DE TENDON Y MUSCULO DEL GRUPO MUSCULAR POSTERIOR A NIVEL DEL MUSLO (Desc. Diag.:DESGARRO GRADO II, MUSCULO RECTO FEMORAL DE 10 CM DE EXTENSION)</t>
  </si>
  <si>
    <t>S764 TRAUMATISMO DE OTROS TENDONES Y MUSCULOS Y LOS NO ESPECIFICADOS A NIVEL DEL MUSLO (Desc. Diag.:DESGARRO DE MUSCULO BICEPS FEMORAL, TENDINITIS ROTULIANA DERECHA)</t>
  </si>
  <si>
    <t>S332 LUXACION DE ARTICULACION SACROCOCCIGEA Y SACROILIACA (Desc. Diag.:S322 - FRACTURA DEL COCCIX)</t>
  </si>
  <si>
    <t>S05 TRAUMATISMO DEL OJO Y DE LA ORBITA (Desc. Diag.:POLITRAUMATISMO )</t>
  </si>
  <si>
    <t>S00 TRAUMATISMO SUPERFICIAL DE LA CABEZA (Desc. Diag.:TEC LEVE
HERIDA DE LA CABEZA )</t>
  </si>
  <si>
    <t>R101 DOLOR ABDOMINAL LOCALIZADO EN PARTE SUPERIOR (Desc. Diag.:COLELITIASIS??
LABORATORIOS
ECOGRAFIA ABDOMINAL.)</t>
  </si>
  <si>
    <t>S202 CONTUSION DEL TORAX (Desc. Diag.:contusion torax izquierdo, contusion rodillas y tobillo izquierdo)</t>
  </si>
  <si>
    <t>R101 DOLOR ABDOMINAL LOCALIZADO EN PARTE SUPERIOR (Desc. Diag.:COLELITIASIS??)</t>
  </si>
  <si>
    <t>S431 LUXACION DE LA ARTICULACION ACROMIOCLAVICULAR (Desc. Diag.:LUXACION ACROMIO CLAVICULAR IZQUIERDA 1ER GRADO )</t>
  </si>
  <si>
    <t>R101 DOLOR ABDOMINAL LOCALIZADO EN PARTE SUPERIOR (Desc. Diag.:COLICO ABDOMINAL AGUDO)</t>
  </si>
  <si>
    <t>S01 HERIDA DE LA CABEZA (Desc. Diag.:HERIDA EN EL CUERO CABELLUDO)</t>
  </si>
  <si>
    <t>R101 DOLOR ABDOMINAL LOCALIZADO EN PARTE SUPERIOR (Desc. Diag.:COLICO ABDOMINAL EN EXAMENES AUXILIARES )</t>
  </si>
  <si>
    <t>S141 OTROS TRAUMATISMOS DE LA MEDULA ESPINAL CERVICAL Y LOS NO ESPECIFICADOS (Desc. Diag.:Policontusión
Contusión muñeca izquierda)</t>
  </si>
  <si>
    <t>R101 DOLOR ABDOMINAL LOCALIZADO EN PARTE SUPERIOR (Desc. Diag.:COLICO ABDOMINAL EN EXAMENES AUXILIARES)</t>
  </si>
  <si>
    <t>R101 DOLOR ABDOMINAL LOCALIZADO EN PARTE SUPERIOR (Desc. Diag.:1) Dolor abdominal en estudio.)</t>
  </si>
  <si>
    <t>R101 DOLOR ABDOMINAL LOCALIZADO EN PARTE SUPERIOR (Desc. Diag.:COLICO BILAIR/GASTRITIS AGUDA/TRANSGRESION ALIMENTICIA)</t>
  </si>
  <si>
    <t>S400 CONTUSION DEL HOMBRO Y DEL BRAZO (Desc. Diag.:Poli contusión )</t>
  </si>
  <si>
    <t>R101 DOLOR ABDOMINAL LOCALIZADO EN PARTE SUPERIOR (Desc. Diag.:COLICO BILIAR - TRANSGRESION ALIMENTARIA)</t>
  </si>
  <si>
    <t>S00 TRAUMATISMO SUPERFICIAL DE LA CABEZA (Desc. Diag.:, TCE leve ,VERTIGO POST TRAUMATICO,)</t>
  </si>
  <si>
    <t>R10 DOLOR ABDOMINAL Y PELVICO (Desc. Diag.:ITU?
enteritis??
)</t>
  </si>
  <si>
    <t>S001 CONTUSION DE LOS PARPADOS Y DE LA REGION PERIOCULAR (Desc. Diag.:parpado inferior derecho.)</t>
  </si>
  <si>
    <t>R101 DOLOR ABDOMINAL LOCALIZADO EN PARTE SUPERIOR (Desc. Diag.:COLICO BILIAR ?)</t>
  </si>
  <si>
    <t>R10 DOLOR ABDOMINAL Y PELVICO (Desc. Diag.:EMBARAZO DE 11 SEMANAS + DOLOR PELVICO)</t>
  </si>
  <si>
    <t>R101 DOLOR ABDOMINAL LOCALIZADO EN PARTE SUPERIOR (Desc. Diag.:COLICO BILIAR ??)</t>
  </si>
  <si>
    <t>R101 DOLOR ABDOMINAL LOCALIZADO EN PARTE SUPERIOR (Desc. Diag.: sup
poliposis vesicular
trx mixto de ansiedad y depresion
)</t>
  </si>
  <si>
    <t>R101 DOLOR ABDOMINAL LOCALIZADO EN PARTE SUPERIOR (Desc. Diag.:COLICO BILIAR AGUDO - COLESITOLITIASIS AGUDA)</t>
  </si>
  <si>
    <t>S202 CONTUSION DEL TORAX (Desc. Diag.:1.- contusiÃ³n de hemitorax derecho  y extremidad superior derecho.
2.- laceracion cutÃ¡nea de Ã¡rea contusa.)</t>
  </si>
  <si>
    <t>R101 DOLOR ABDOMINAL LOCALIZADO EN PARTE SUPERIOR (Desc. Diag.:COLICO BILIAR AGUDO EN EXAMENES AUXILIARES )</t>
  </si>
  <si>
    <t>R101 DOLOR ABDOMINAL LOCALIZADO EN PARTE SUPERIOR (Desc. Diag.:. DOLOR ABDOMINAL LOCALIZADO EN PARTE SUPERIOR)</t>
  </si>
  <si>
    <t>R10 DOLOR ABDOMINAL Y PELVICO (Desc. Diag.:K40 - HERNIA INGUINAL,   IZQUIERDA,   R599 - ADENOMEGALIA, NO ESPECIFICADA ,EN ESTUDIO  I872 - INSUFICIENCIA VENOSA (CRONICA) (PERIFERICA))</t>
  </si>
  <si>
    <t>S300 CONTUSION DE LA REGION LUMBOSACRA Y DE LA PELVIS (Desc. Diag.:RX DE PELVIS , COLUMNA LUMBO SACRA  Y FÉMUR NO SE EVIDENCIA  ALTERACIÓN OSEA )</t>
  </si>
  <si>
    <t>R101 DOLOR ABDOMINAL LOCALIZADO EN PARTE SUPERIOR (Desc. Diag.:COLICO BILIAR EN EXAMENES AUXILIARES )</t>
  </si>
  <si>
    <t>R101 DOLOR ABDOMINAL LOCALIZADO EN PARTE SUPERIOR (Desc. Diag.:colecistitis aguda )</t>
  </si>
  <si>
    <t>R101 DOLOR ABDOMINAL LOCALIZADO EN PARTE SUPERIOR (Desc. Diag.:COLICO BILIAR EN EXAMENES AUXILIARES)</t>
  </si>
  <si>
    <t>R10 DOLOR ABDOMINAL Y PELVICO (Desc. Diag.:GESTACION DE 32 SEMANAS )</t>
  </si>
  <si>
    <t>R10 DOLOR ABDOMINAL Y PELVICO (Desc. Diag.:LABORATORIOS LEUCOCITOS 8600; SEGMENTADOS 72,5%; CREATININA 0,9; GLUCOSA 89.
ECOGRAFIA TV REPORTA OVARIOS POLIQUISTICOS, NO LIQUIDO LIBRE.
DEBE RETORNAR A URGENCIAS EN CASO DE SIGNOS DE ALARMA.)</t>
  </si>
  <si>
    <t>R740 ELEVACION DE LOS NIVELES DE TRANSAMINASAS O DESHIDROGENASA LACTICA [DHL] (Desc. Diag.:VIROSIS 
HIPERTRANSANEMIA )</t>
  </si>
  <si>
    <t>R101 DOLOR ABDOMINAL LOCALIZADO EN PARTE SUPERIOR (Desc. Diag.:CÒLICO BILIAR)</t>
  </si>
  <si>
    <t>S00 TRAUMATISMO SUPERFICIAL DE LA CABEZA (Desc. Diag.:herida en labio superior lado derecho)</t>
  </si>
  <si>
    <t>R101 DOLOR ABDOMINAL LOCALIZADO EN PARTE SUPERIOR (Desc. Diag.:CÓLICO BILIAR/COLECISTITIS AGUDA/TRANSGRESIÓN ALIMENTICIA)</t>
  </si>
  <si>
    <t>S00 TRAUMATISMO SUPERFICIAL DE LA CABEZA (Desc. Diag.:traumatismo superficial de la cabeza y cuello)</t>
  </si>
  <si>
    <t>R101 DOLOR ABDOMINAL LOCALIZADO EN PARTE SUPERIOR (Desc. Diag.:COLICO BILIAR?)</t>
  </si>
  <si>
    <t>S008 TRAUMATISMO SUPERFICIAL DE OTRAS PARTES DE LA CABEZA (Desc. Diag.:contusion malar izquierda)</t>
  </si>
  <si>
    <t>R101 DOLOR ABDOMINAL LOCALIZADO EN PARTE SUPERIOR (Desc. Diag.:COLICO INTESTINAL)</t>
  </si>
  <si>
    <t>S010 HERIDA DEL CUERO CABELLUDO (Desc. Diag.:TRAUMA CRANEAL POLICONTUSO
)</t>
  </si>
  <si>
    <t>R101 DOLOR ABDOMINAL LOCALIZADO EN PARTE SUPERIOR (Desc. Diag.:COLICO INTESTINAL, OBESIDAD, DISLIPIDEMIA MIXTA
ERGE, OBESIDAD GRADO II)</t>
  </si>
  <si>
    <t>R10 DOLOR ABDOMINAL Y PELVICO (Desc. Diag.:EMBARAZO DE 34 SEMANAS 
AMENAZA DE PARTO PREMATURO)</t>
  </si>
  <si>
    <t>R101 DOLOR ABDOMINAL LOCALIZADO EN PARTE SUPERIOR (Desc. Diag.:Cólico Renal E/E)</t>
  </si>
  <si>
    <t>R10 DOLOR ABDOMINAL Y PELVICO (Desc. Diag.:ESTADO GRIPAL
)</t>
  </si>
  <si>
    <t>R10 DOLOR ABDOMINAL Y PELVICO (Desc. Diag.:LUMBALGIA)</t>
  </si>
  <si>
    <t>S099 TRAUMATISMO DE LA CABEZA, NO ESPECIFICADO (Desc. Diag.:.)</t>
  </si>
  <si>
    <t>R101 DOLOR ABDOMINAL LOCALIZADO EN PARTE SUPERIOR (Desc. Diag.:COLITIS AGUDA)</t>
  </si>
  <si>
    <t>S20 TRAUMATISMO SUPERFICIAL DEL TORAX (Desc. Diag.:Trauma Costal E/E)</t>
  </si>
  <si>
    <t>R101 DOLOR ABDOMINAL LOCALIZADO EN PARTE SUPERIOR (Desc. Diag.:colitis espastica)</t>
  </si>
  <si>
    <t>S202 CONTUSION DEL TORAX (Desc. Diag.:contusión de torax y cabeza)</t>
  </si>
  <si>
    <t>R101 DOLOR ABDOMINAL LOCALIZADO EN PARTE SUPERIOR (Desc. Diag.:D/C uROLITIASIS??)</t>
  </si>
  <si>
    <t>S202 CONTUSION DEL TORAX (Desc. Diag.:Policonstusa)</t>
  </si>
  <si>
    <t>R101 DOLOR ABDOMINAL LOCALIZADO EN PARTE SUPERIOR (Desc. Diag.:DESCARTAR ABDOMEN AGUDO)</t>
  </si>
  <si>
    <t>S223 FRACTURA DE COSTILLA (Desc. Diag.:fractura costal 8 derecha)</t>
  </si>
  <si>
    <t>R101 DOLOR ABDOMINAL LOCALIZADO EN PARTE SUPERIOR (Desc. Diag.:DESCARTAR ABDOMEN AGUDO, DESCARTAR LITASIS VESICULAR )</t>
  </si>
  <si>
    <t>S300 CONTUSION DE LA REGION LUMBOSACRA Y DE LA PELVIS (Desc. Diag.:1- Contusión  de la región lumbosacra.)</t>
  </si>
  <si>
    <t>R101 DOLOR ABDOMINAL LOCALIZADO EN PARTE SUPERIOR (Desc. Diag.:DESHIDRATACION )</t>
  </si>
  <si>
    <t>S313 HERIDA DEL ESCROTO Y DE LOS TESTICULOS (Desc. Diag.:)</t>
  </si>
  <si>
    <t>R101 DOLOR ABDOMINAL LOCALIZADO EN PARTE SUPERIOR (Desc. Diag.:DESHIDRATACIÓN LEVE A MODERADA
GASTROENTERITIS PROBBLE INFECCIOSA)</t>
  </si>
  <si>
    <t>S342 TRAUMATISMO DE RAIZ NERVIOSA DE LA COLUMNA LUMBAR Y SACRA (Desc. Diag.:LUMBALGIA )</t>
  </si>
  <si>
    <t>R101 DOLOR ABDOMINAL LOCALIZADO EN PARTE SUPERIOR (Desc. Diag.:Deshidratacion)</t>
  </si>
  <si>
    <t>S400 CONTUSION DEL HOMBRO Y DEL BRAZO (Desc. Diag.:Contusión del brazo izquierdo )</t>
  </si>
  <si>
    <t>R101 DOLOR ABDOMINAL LOCALIZADO EN PARTE SUPERIOR (Desc. Diag.:DESHIDRTACION MODERADA )</t>
  </si>
  <si>
    <t>S420 FRACTURA DE LA CLAVICULA (Desc. Diag.:FRACTURA DE CLAVÍCULA )</t>
  </si>
  <si>
    <t>R101 DOLOR ABDOMINAL LOCALIZADO EN PARTE SUPERIOR (Desc. Diag.:DIARREA Y GASTROENTERITIS DE PRESUNTO ORIGEN INFECCIOSO)</t>
  </si>
  <si>
    <t>R10 DOLOR ABDOMINAL Y PELVICO (Desc. Diag.:HEPATITIS )</t>
  </si>
  <si>
    <t>R10 DOLOR ABDOMINAL Y PELVICO (Desc. Diag.:1.- dolor abdominal inferior de causa a determinar )</t>
  </si>
  <si>
    <t>R634 PERDIDA ANORMAL DE PESO (Desc. Diag.:)</t>
  </si>
  <si>
    <t>R101 DOLOR ABDOMINAL LOCALIZADO EN PARTE SUPERIOR (Desc. Diag.:dolor  abdominal en estudio  se  efectÃºa baja medica  para propiciar los  exÃ¡menes complementarios de diagnostico)</t>
  </si>
  <si>
    <t>R92 HALLAZGOS ANORMALES EN DIAGNOSTICO POR IMAGEN DE LA MAMA (Desc. Diag.:MASTITIS GRANULOMATOSA IZQUIERDA RESUELTA POR DRENAJE MAS DEBRIDACION)</t>
  </si>
  <si>
    <t>R101 DOLOR ABDOMINAL LOCALIZADO EN PARTE SUPERIOR (Desc. Diag.:DOLOR ABDOIMINAL E/E)</t>
  </si>
  <si>
    <t>S00 TRAUMATISMO SUPERFICIAL DE LA CABEZA (Desc. Diag.:contusion craneo, herida en cabeza, contusion codo y rodilla izquierdos)</t>
  </si>
  <si>
    <t>R101 DOLOR ABDOMINAL LOCALIZADO EN PARTE SUPERIOR (Desc. Diag.:DOLOR ABDOMINAL -  TRANSGRERSION ALIMENTARIA )</t>
  </si>
  <si>
    <t>S00 TRAUMATISMO SUPERFICIAL DE LA CABEZA (Desc. Diag.:SINDROME VERTIGINOSO)</t>
  </si>
  <si>
    <t>R101 DOLOR ABDOMINAL LOCALIZADO EN PARTE SUPERIOR (Desc. Diag.:Dolor abdominal - Coledocolitiasis??)</t>
  </si>
  <si>
    <t>S00 TRAUMATISMO SUPERFICIAL DE LA CABEZA (Desc. Diag.:TEC MODERADO
POLICONTUSO)</t>
  </si>
  <si>
    <t>R101 DOLOR ABDOMINAL LOCALIZADO EN PARTE SUPERIOR (Desc. Diag.:Dolor abdominal 
DM descompensada)</t>
  </si>
  <si>
    <t>S001 CONTUSION DE LOS PARPADOS Y DE LA REGION PERIOCULAR (Desc. Diag.:CONTUSIÓN MALAR DERECHA)</t>
  </si>
  <si>
    <t>R101 DOLOR ABDOMINAL LOCALIZADO EN PARTE SUPERIOR (Desc. Diag.:DOLOR ABDOMINAL 
SINDROME EMETICO )</t>
  </si>
  <si>
    <t>R101 DOLOR ABDOMINAL LOCALIZADO EN PARTE SUPERIOR (Desc. Diag.:   K291 - OTRAS GASTRITIS AGUDAS)</t>
  </si>
  <si>
    <t>R101 DOLOR ABDOMINAL LOCALIZADO EN PARTE SUPERIOR (Desc. Diag.:DOLOR ABDOMINAL 
SINDROME EMETICO)</t>
  </si>
  <si>
    <t>R10 DOLOR ABDOMINAL Y PELVICO (Desc. Diag.:1) Dolor abdominal en estudio
2) gastroenteritis aguda
3) faringitis aguda)</t>
  </si>
  <si>
    <t>R101 DOLOR ABDOMINAL LOCALIZADO EN PARTE SUPERIOR (Desc. Diag.:Dolor abdominal (Apendicitis???))</t>
  </si>
  <si>
    <t>S010 HERIDA DEL CUERO CABELLUDO (Desc. Diag.:HERIDA CONTUSO CORTANTE EN REGION FRONTAL)</t>
  </si>
  <si>
    <t>R101 DOLOR ABDOMINAL LOCALIZADO EN PARTE SUPERIOR (Desc. Diag.:DOLOR ABDOMINAL (gastritis))</t>
  </si>
  <si>
    <t>S011 HERIDA DEL PARPADO Y DE LA REGION PERIOCULAR (Desc. Diag.:herida en la ceja )</t>
  </si>
  <si>
    <t>R101 DOLOR ABDOMINAL LOCALIZADO EN PARTE SUPERIOR (Desc. Diag.:DOLOR ABDOMINAL (HEPATOPATIA))</t>
  </si>
  <si>
    <t>S018 HERIDA DE OTRAS PARTES DE LA CABEZA (Desc. Diag.:herida de la ceja )</t>
  </si>
  <si>
    <t>R10 DOLOR ABDOMINAL Y PELVICO (Desc. Diag.:1. DOLOR ABDOMINAL Y PELVICO
2. INFECCION URINARIA BAJA
3.  PRIMIGESTA
4. GESTACION DE +/- 33 SEMANAS POR FUM.
5. FETO UNICO VIVO.
6. SIN TRABAJO DE PARTO)</t>
  </si>
  <si>
    <t>S022 FRACTURA DE LOS HUESOS DE LA NARIZ (Desc. Diag.:trauma nasal ,heridas nasales, fractura nasal. )</t>
  </si>
  <si>
    <t>R101 DOLOR ABDOMINAL LOCALIZADO EN PARTE SUPERIOR (Desc. Diag.:Dolor Abdominal + Colecistitis Litiasica E/E)</t>
  </si>
  <si>
    <t>S051 CONTUSION DEL GLOBO OCULAR Y DEL TEJIDO ORBITARIO (Desc. Diag.:CONTUSIÃN DE CARA Y MUÃECA IZQUIERDA )</t>
  </si>
  <si>
    <t>R101 DOLOR ABDOMINAL LOCALIZADO EN PARTE SUPERIOR (Desc. Diag.:DOLOR ABDOMINAL + GECA???)</t>
  </si>
  <si>
    <t>S063 TRAUMATISMO CEREBRAL FOCAL (Desc. Diag.:TEC LEVE CERVICALGIA )</t>
  </si>
  <si>
    <t>R101 DOLOR ABDOMINAL LOCALIZADO EN PARTE SUPERIOR (Desc. Diag.:DOLOR ABDOMINAL DE CAUSA NO DETERMINADA.
CÓLICO INTESTINAL)</t>
  </si>
  <si>
    <t>S09 OTROS TRAUMATISMOS Y LOS NO ESPECIFICADOS DE LA CABEZA (Desc. Diag.:TRAUMATISMO ENCÉFALO CRANEAL LEVE/CONTUSIÓN CRANEAL.)</t>
  </si>
  <si>
    <t>R101 DOLOR ABDOMINAL LOCALIZADO EN PARTE SUPERIOR (Desc. Diag.:DOLOR ABDOMINAL DE ETIOLOGÍA A DETERMINAR/ DIABTES MELLITUS 2 DESCOMPENSADA)</t>
  </si>
  <si>
    <t>S099 TRAUMATISMO DE LA CABEZA, NO ESPECIFICADO (Desc. Diag.:TEC Leve
SÃ­ndrome vertiginoso)</t>
  </si>
  <si>
    <t>R101 DOLOR ABDOMINAL LOCALIZADO EN PARTE SUPERIOR (Desc. Diag.:dolor abdominal difuso sin signos de irritacion peritoneal)</t>
  </si>
  <si>
    <t>S20 TRAUMATISMO SUPERFICIAL DEL TORAX (Desc. Diag.:.
..)</t>
  </si>
  <si>
    <t>R101 DOLOR ABDOMINAL LOCALIZADO EN PARTE SUPERIOR (Desc. Diag.:Dolor Abdominal E/E )</t>
  </si>
  <si>
    <t>S20 TRAUMATISMO SUPERFICIAL DEL TORAX (Desc. Diag.:Traumatismo parrilla costal derecha + fractura costal derecha)</t>
  </si>
  <si>
    <t>R101 DOLOR ABDOMINAL LOCALIZADO EN PARTE SUPERIOR (Desc. Diag.:Dolor Abdominal E/E + Hematuria E/E)</t>
  </si>
  <si>
    <t>S202 CONTUSION DEL TORAX (Desc. Diag.:Contusión costal )</t>
  </si>
  <si>
    <t>R10 DOLOR ABDOMINAL Y PELVICO (Desc. Diag.:1. PRIMIGESTA TARDIA
2. FARINGOAMIGDALITIS.
3. COLICO RENAL
4. GESTACION DE +/- 12 SEMANAS POR FUM)</t>
  </si>
  <si>
    <t>S202 CONTUSION DEL TORAX (Desc. Diag.:CONTUSION DORSO LUMBAR)</t>
  </si>
  <si>
    <t>R101 DOLOR ABDOMINAL LOCALIZADO EN PARTE SUPERIOR (Desc. Diag.:DOLOR ABDOMINAL EN ESTUDIO - GASTRITIS????)</t>
  </si>
  <si>
    <t>S202 CONTUSION DEL TORAX (Desc. Diag.:Fractura costal?)</t>
  </si>
  <si>
    <t>R101 DOLOR ABDOMINAL LOCALIZADO EN PARTE SUPERIOR (Desc. Diag.:DOLOR ABDOMINAL EN ESTUDIO )</t>
  </si>
  <si>
    <t>S202 CONTUSION DEL TORAX (Desc. Diag.:TEC)</t>
  </si>
  <si>
    <t>R101 DOLOR ABDOMINAL LOCALIZADO EN PARTE SUPERIOR (Desc. Diag.:DOLOR ABDOMINAL EN ESTUDIO COLELITIASIS)</t>
  </si>
  <si>
    <t>S22 FRACTURA DE LAS COSTILLAS, DEL ESTERNON Y DE LA COLUMNA TORACICA [DORSAL] (Desc. Diag.:Fisura de costilla costal izquierda)</t>
  </si>
  <si>
    <t>R101 DOLOR ABDOMINAL LOCALIZADO EN PARTE SUPERIOR (Desc. Diag.:DOLOR ABDOMINAL EN ESTUDIO
GASTROENTERITIS)</t>
  </si>
  <si>
    <t>R101 DOLOR ABDOMINAL LOCALIZADO EN PARTE SUPERIOR (Desc. Diag.:+ GECA SIN DHT)</t>
  </si>
  <si>
    <t>R101 DOLOR ABDOMINAL LOCALIZADO EN PARTE SUPERIOR (Desc. Diag.:dolor abdominal en estudio
SUP)</t>
  </si>
  <si>
    <t>S299 TRAUMATISMO DEL TORAX, NO ESPECIFICADO (Desc. Diag.:TRAUMA  COSTAL
TRAUMA LUMBAR
CAIDA DE GRADAS )</t>
  </si>
  <si>
    <t>R101 DOLOR ABDOMINAL LOCALIZADO EN PARTE SUPERIOR (Desc. Diag.:DOLOR ABDOMINAL NO ESPECIFICO; LABORATORIOS EN PARAMETROS ACEPTABLES
EN CASO DE PRESENTAR SIGNOS DE ALARMA DEBE ACUDIR INMEDIATAMENTE A URGENCIAS PARA SU VALORACION..
)</t>
  </si>
  <si>
    <t>S300 CONTUSION DE LA REGION LUMBOSACRA Y DE LA PELVIS (Desc. Diag.:CONTUSION LUMBOSACRA)</t>
  </si>
  <si>
    <t>R101 DOLOR ABDOMINAL LOCALIZADO EN PARTE SUPERIOR (Desc. Diag.:DOLOR ABDOMINAL SUPERIOR EN ESTUDIO.)</t>
  </si>
  <si>
    <t>S302 CONTUSION DE ORGANOS GENITALES EXTERNOS (Desc. Diag.:)</t>
  </si>
  <si>
    <t>R101 DOLOR ABDOMINAL LOCALIZADO EN PARTE SUPERIOR (Desc. Diag.:DOLOR ABDOMINAL SUPERIOR
DILATACIÓN DE VÍA BILIAR)</t>
  </si>
  <si>
    <t>R10 DOLOR ABDOMINAL Y PELVICO (Desc. Diag.:GESTACION 32 SEMANAS)</t>
  </si>
  <si>
    <t>R101 DOLOR ABDOMINAL LOCALIZADO EN PARTE SUPERIOR (Desc. Diag.:dolor abdominal tipo colico en epigastrio.)</t>
  </si>
  <si>
    <t>S34 TRAUMATISMO DE LOS NERVIOS Y DE LA MEDULA ESPINAL LUMBAR, A NIVEL DEL ABDOMEN, DE LA REGION LUMBOSACRA Y DE LA PELVIS (Desc. Diag.:* LUMBAGO CON CIATICA DERECHA)</t>
  </si>
  <si>
    <t>R101 DOLOR ABDOMINAL LOCALIZADO EN PARTE SUPERIOR (Desc. Diag.:DOLOR ABDOMINAL TIPO COLICO, EN ABDOMEN SUPERIOR, EXAMENES DE LABORATORIOS)</t>
  </si>
  <si>
    <t>S39 OTROS TRAUMATISMOS Y LOS NO ESPECIFICADOS DEL ABDOMEN, DE LA REGION LUMBOSACRA Y DE LA PELVIS (Desc. Diag.:POLICONTUSA. )</t>
  </si>
  <si>
    <t>R10 DOLOR ABDOMINAL Y PELVICO (Desc. Diag.:ADENOMIOSIS  EN ESTUDIO)</t>
  </si>
  <si>
    <t>S400 CONTUSION DEL HOMBRO Y DEL BRAZO (Desc. Diag.:CONTUSIÃN DEL HOMBRO Y DEL BRAZO)</t>
  </si>
  <si>
    <t>R101 DOLOR ABDOMINAL LOCALIZADO EN PARTE SUPERIOR (Desc. Diag.:DOLOR ADOMINAL EE )</t>
  </si>
  <si>
    <t>S400 CONTUSION DEL HOMBRO Y DEL BRAZO (Desc. Diag.:CONTUSION TORAX ANTERIOR ,  HOMBRO IZQ)</t>
  </si>
  <si>
    <t>R101 DOLOR ABDOMINAL LOCALIZADO EN PARTE SUPERIOR (Desc. Diag.:DOLOR ADOMINAL)</t>
  </si>
  <si>
    <t>S410 HERIDA DEL HOMBRO (Desc. Diag.:derecho.)</t>
  </si>
  <si>
    <t>R101 DOLOR ABDOMINAL LOCALIZADO EN PARTE SUPERIOR (Desc. Diag.:DOLOR HCD - COLELITIASIS )</t>
  </si>
  <si>
    <t>S420 FRACTURA DE LA CLAVICULA (Desc. Diag.:fx de clavicula izsd)</t>
  </si>
  <si>
    <t>R101 DOLOR ABDOMINAL LOCALIZADO EN PARTE SUPERIOR (Desc. Diag.:EMBARAZO DE 14 SEMANAS
FUV
)</t>
  </si>
  <si>
    <t>R10 DOLOR ABDOMINAL Y PELVICO (Desc. Diag.:hemorragia uterina anormal)</t>
  </si>
  <si>
    <t>R101 DOLOR ABDOMINAL LOCALIZADO EN PARTE SUPERIOR (Desc. Diag.:ENF ACIDO PEPTICA)</t>
  </si>
  <si>
    <t>S430 LUXACION DE LA ARTICULACION DEL HOMBRO (Desc. Diag.:Luxación de Hombro Derecho)</t>
  </si>
  <si>
    <t>R101 DOLOR ABDOMINAL LOCALIZADO EN PARTE SUPERIOR (Desc. Diag.:ESTATOSIS HEPATICA.  )</t>
  </si>
  <si>
    <t>S431 LUXACION DE LA ARTICULACION ACROMIOCLAVICULAR (Desc. Diag.:LUYXACIONACROMIOCLAVICULA DERECHA)</t>
  </si>
  <si>
    <t>R101 DOLOR ABDOMINAL LOCALIZADO EN PARTE SUPERIOR (Desc. Diag.:ESTEATOSIS HEPATICA GRADO II A III)</t>
  </si>
  <si>
    <t>R69 CAUSAS DE MORBILIDAD DESCONOCIDAS Y NO ESPECIFICADAS (Desc. Diag.:EN ESTUDIO)</t>
  </si>
  <si>
    <t>R101 DOLOR ABDOMINAL LOCALIZADO EN PARTE SUPERIOR (Desc. Diag.:FECALOMA)</t>
  </si>
  <si>
    <t>R876 HALLAZGOS ANORMALES EN MUESTRAS TOMADAS DE ORGANOS GENITALES FEMENINOS, HALLAZGOS CITOLOGICOS ANORMALES, FROTIS ANORMAL DE PAPANICOLAOU (Desc. Diag.:BIOPSIA DE CUELLO UTERINO
CGA)</t>
  </si>
  <si>
    <t>R101 DOLOR ABDOMINAL LOCALIZADO EN PARTE SUPERIOR (Desc. Diag.:FIBROMIALGIA)</t>
  </si>
  <si>
    <t>R92 HALLAZGOS ANORMALES EN DIAGNOSTICO POR IMAGEN DE LA MAMA (Desc. Diag.:NODULO SOSPECHOSO DE MAMA DERECHA BIRADS 4B SOMETIDO A ESCISION PREVIO MARCAJE CON ARPON )</t>
  </si>
  <si>
    <t>R101 DOLOR ABDOMINAL LOCALIZADO EN PARTE SUPERIOR (Desc. Diag.:G2C1 EMBAARZO DE 18.2 SEMANSS
FUV
MIOMAS UTERINOS
)</t>
  </si>
  <si>
    <t>S00 TRAUMATISMO SUPERFICIAL DE LA CABEZA (Desc. Diag.:CONTUSION CRANEANA)</t>
  </si>
  <si>
    <t>R101 DOLOR ABDOMINAL LOCALIZADO EN PARTE SUPERIOR (Desc. Diag.:GASTRITIS AGUDA EN EXAMENES AUXILIARES )</t>
  </si>
  <si>
    <t>S00 TRAUMATISMO SUPERFICIAL DE LA CABEZA (Desc. Diag.:DC/LATIGAZO CERVICAL)</t>
  </si>
  <si>
    <t>R10 DOLOR ABDOMINAL Y PELVICO (Desc. Diag.:amenaza de aborto)</t>
  </si>
  <si>
    <t>R101 DOLOR ABDOMINAL LOCALIZADO EN PARTE SUPERIOR (Desc. Diag.:GASTRITIS AGUDA, NO ESPECIFICADA. )</t>
  </si>
  <si>
    <t>S00 TRAUMATISMO SUPERFICIAL DE LA CABEZA (Desc. Diag.:TEC LEVE /TRAUMATISMO MANDIBULAR /POLITRAUMATISMO )</t>
  </si>
  <si>
    <t>R101 DOLOR ABDOMINAL LOCALIZADO EN PARTE SUPERIOR (Desc. Diag.:GASTRITIS AGUDA/TRANSGRESION ALIMENTICIA)</t>
  </si>
  <si>
    <t>S00 TRAUMATISMO SUPERFICIAL DE LA CABEZA (Desc. Diag.:TEC leve, contusion pelvis y torax)</t>
  </si>
  <si>
    <t>R101 DOLOR ABDOMINAL LOCALIZADO EN PARTE SUPERIOR (Desc. Diag.:GASTRITIS AGUDA?)</t>
  </si>
  <si>
    <t>S00 TRAUMATISMO SUPERFICIAL DE LA CABEZA (Desc. Diag.:TRAUMATISMO DE CRANEO )</t>
  </si>
  <si>
    <t>R101 DOLOR ABDOMINAL LOCALIZADO EN PARTE SUPERIOR (Desc. Diag.:GASTRITIS CON R.G.E.)</t>
  </si>
  <si>
    <t>S001 CONTUSION DE LOS PARPADOS Y DE LA REGION PERIOCULAR (Desc. Diag.:+ CONTUSION DE HEMITORAX IZQ. - NEURITIS INTERCOSTAL IZQ. )</t>
  </si>
  <si>
    <t>R101 DOLOR ABDOMINAL LOCALIZADO EN PARTE SUPERIOR (Desc. Diag.:GASTRITIS REAGUDIZADA)</t>
  </si>
  <si>
    <t>S001 CONTUSION DE LOS PARPADOS Y DE LA REGION PERIOCULAR (Desc. Diag.:contusion)</t>
  </si>
  <si>
    <t>R10 DOLOR ABDOMINAL Y PELVICO (Desc. Diag.:METRORRAGIA E/E
DOLOR PELVICO)</t>
  </si>
  <si>
    <t>R100 ABDOMEN AGUDO (Desc. Diag.:SUB OCLUSION INTESTINAL)</t>
  </si>
  <si>
    <t>R101 DOLOR ABDOMINAL LOCALIZADO EN PARTE SUPERIOR (Desc. Diag.:Gastritis, Colecistitis Aguda)</t>
  </si>
  <si>
    <t>S007 TRAUMATISMOS SUPERFICIALES MULTIPLES DE LA CABEZA (Desc. Diag.:.TRAUMATISMO ENCEFALOCRANEANO)</t>
  </si>
  <si>
    <t>R101 DOLOR ABDOMINAL LOCALIZADO EN PARTE SUPERIOR (Desc. Diag.:GASTRITITS AGUDA)</t>
  </si>
  <si>
    <t>S009 TRAUMATISMO SUPERFICIAL DE LA CABEZA, PARTE NO ESPECIFICADA (Desc. Diag.:TEC LEVE )</t>
  </si>
  <si>
    <t>R101 DOLOR ABDOMINAL LOCALIZADO EN PARTE SUPERIOR (Desc. Diag.:GASTRITRIS AGUDA-GASTROENTEROCOLITIS AGUDA)</t>
  </si>
  <si>
    <t>S01 HERIDA DE LA CABEZA (Desc. Diag.:HERIDA CONTUSO CORTANTE MENTON,)</t>
  </si>
  <si>
    <t>R101 DOLOR ABDOMINAL LOCALIZADO EN PARTE SUPERIOR (Desc. Diag.:gastroenteritis a descartar)</t>
  </si>
  <si>
    <t>S01 HERIDA DE LA CABEZA (Desc. Diag.:TEC LEVE )</t>
  </si>
  <si>
    <t>R101 DOLOR ABDOMINAL LOCALIZADO EN PARTE SUPERIOR (Desc. Diag.:GASTROENTERITIS DE ORIGEN INFECCIOSO)</t>
  </si>
  <si>
    <t>S010 HERIDA DEL CUERO CABELLUDO (Desc. Diag.:Herida Superficial de la Cabeza)</t>
  </si>
  <si>
    <t>R101 DOLOR ABDOMINAL LOCALIZADO EN PARTE SUPERIOR (Desc. Diag.:Gastroenteritis)</t>
  </si>
  <si>
    <t>S011 HERIDA DEL PARPADO Y DE LA REGION PERIOCULAR (Desc. Diag.:herida de conjuntiva)</t>
  </si>
  <si>
    <t>R101 DOLOR ABDOMINAL LOCALIZADO EN PARTE SUPERIOR (Desc. Diag.:GASTROENTERITITS)</t>
  </si>
  <si>
    <t>S012 HERIDA DE LA NARIZ (Desc. Diag.:REGION SUPERIOR DE LA NARIZ Y FRENTE, CON FRACTURA DE TABIQUE)</t>
  </si>
  <si>
    <t>R101 DOLOR ABDOMINAL LOCALIZADO EN PARTE SUPERIOR (Desc. Diag.:GASTROENTEROCOLITIS AGUDA)</t>
  </si>
  <si>
    <t>S018 HERIDA DE OTRAS PARTES DE LA CABEZA (Desc. Diag.:contucion y gerida en region supracliar izquierda)</t>
  </si>
  <si>
    <t>R101 DOLOR ABDOMINAL LOCALIZADO EN PARTE SUPERIOR (Desc. Diag.:GECA)</t>
  </si>
  <si>
    <t>S019 HERIDA DE LA CABEZA, PARTE NO ESPECIFICADA (Desc. Diag.:1.- herida cutÃ¡nea a nivel de ceja izquierda
2.- accidente laboral  )</t>
  </si>
  <si>
    <t>R101 DOLOR ABDOMINAL LOCALIZADO EN PARTE SUPERIOR (Desc. Diag.:GESTACION DE 31 SEMANAS CESAREA ITERATIVA NRO 2 PLACENTA OCLUSIVA PARCIAL)</t>
  </si>
  <si>
    <t>S022 FRACTURA DE LOS HUESOS DE LA NARIZ (Desc. Diag.:POLICONTUSA)</t>
  </si>
  <si>
    <t>R101 DOLOR ABDOMINAL LOCALIZADO EN PARTE SUPERIOR (Desc. Diag.:HCD)</t>
  </si>
  <si>
    <t>S035 ESGUINCES Y TORCEDURAS DE ARTICULACIONES Y LIGAMENTOS DE OTRAS PARTES Y LAS NO ESPECIFICADAS DE LA CABEZA (Desc. Diag.:esguince de tobillo derecho)</t>
  </si>
  <si>
    <t>R101 DOLOR ABDOMINAL LOCALIZADO EN PARTE SUPERIOR (Desc. Diag.:HEPATITIS
ENFERMEDAD ULCEROPEPTICA A DESCARTAR.)</t>
  </si>
  <si>
    <t>R10 DOLOR ABDOMINAL Y PELVICO (Desc. Diag.:ENFERMEDAD INFLAMATORIA PELVICA )</t>
  </si>
  <si>
    <t>R101 DOLOR ABDOMINAL LOCALIZADO EN PARTE SUPERIOR (Desc. Diag.:HEPATITIS)</t>
  </si>
  <si>
    <t>S051 CONTUSION DEL GLOBO OCULAR Y DEL TEJIDO ORBITARIO (Desc. Diag.:CONTUSION MANO IZQ )</t>
  </si>
  <si>
    <t>R101 DOLOR ABDOMINAL LOCALIZADO EN PARTE SUPERIOR (Desc. Diag.:HERNIA UMBILICAL)</t>
  </si>
  <si>
    <t>S059 TRAUMATISMO DEL OJO Y DE LA ORBITA, NO ESPECIFICADO (Desc. Diag.:TRAUMA )</t>
  </si>
  <si>
    <t>R101 DOLOR ABDOMINAL LOCALIZADO EN PARTE SUPERIOR (Desc. Diag.:HIPERTENSION DESCOMPENSADA - EN EXAMENES AUXILIARES )</t>
  </si>
  <si>
    <t>S070 TRAUMATISMO POR APLASTAMIENTO DE LA CARA (Desc. Diag.:CONTUSIÃN NASAL )</t>
  </si>
  <si>
    <t>R101 DOLOR ABDOMINAL LOCALIZADO EN PARTE SUPERIOR (Desc. Diag.:INFECCION URINARIA?)</t>
  </si>
  <si>
    <t>S09 OTROS TRAUMATISMOS Y LOS NO ESPECIFICADOS DE LA CABEZA (Desc. Diag.:CONTUSION CABEZA )</t>
  </si>
  <si>
    <t>R101 DOLOR ABDOMINAL LOCALIZADO EN PARTE SUPERIOR (Desc. Diag.:intoxicacion alimentaria)</t>
  </si>
  <si>
    <t>S098 OTROS TRAUMATISMOS DE LA CABEZA, ESPECIFICADOS (Desc. Diag.:TEC )</t>
  </si>
  <si>
    <t>R101 DOLOR ABDOMINAL LOCALIZADO EN PARTE SUPERIOR (Desc. Diag.:J02 - FARINGITIS AGUDA)</t>
  </si>
  <si>
    <t>S099 TRAUMATISMO DE LA CABEZA, NO ESPECIFICADO (Desc. Diag.:CONTUSION DIRECTA EN CRANEO SIN PERDIDA DE LA CONCIENCIA  CEFALEA PERSISTENTE)</t>
  </si>
  <si>
    <t>R101 DOLOR ABDOMINAL LOCALIZADO EN PARTE SUPERIOR (Desc. Diag.:K297 - GASTRITIS, NO ESPECIFICADA)</t>
  </si>
  <si>
    <t>S099 TRAUMATISMO DE LA CABEZA, NO ESPECIFICADO (Desc. Diag.:TRAUMATISMO CRANEOENCEFALICO LEVE)</t>
  </si>
  <si>
    <t>R101 DOLOR ABDOMINAL LOCALIZADO EN PARTE SUPERIOR (Desc. Diag.:LESION RENAL AGUDA )</t>
  </si>
  <si>
    <t>S199 TRAUMATISMO DEL CUELLO, NO ESPECIFICADO (Desc. Diag.:)</t>
  </si>
  <si>
    <t>R101 DOLOR ABDOMINAL LOCALIZADO EN PARTE SUPERIOR (Desc. Diag.:LEUCOCITOSIS EN ESTUDIO)</t>
  </si>
  <si>
    <t>S20 TRAUMATISMO SUPERFICIAL DEL TORAX (Desc. Diag.:POLICONTUSA)</t>
  </si>
  <si>
    <t>R101 DOLOR ABDOMINAL LOCALIZADO EN PARTE SUPERIOR (Desc. Diag.:pancreatitis a descartar)</t>
  </si>
  <si>
    <t>S20 TRAUMATISMO SUPERFICIAL DEL TORAX (Desc. Diag.:TRAUMATISMO  COSTAL )</t>
  </si>
  <si>
    <t>R101 DOLOR ABDOMINAL LOCALIZADO EN PARTE SUPERIOR (Desc. Diag.:QUISTE HEPÁTICO HIDATIDICO)</t>
  </si>
  <si>
    <t>S202 CONTUSION DEL TORAX (Desc. Diag.:´POLICONTUSO)</t>
  </si>
  <si>
    <t>R101 DOLOR ABDOMINAL LOCALIZADO EN PARTE SUPERIOR (Desc. Diag.:R11 - NAUSEA Y VOMITO//
   R101 - DOLOR ABDOMINAL LOCALIZADO EN PARTE SUPERIOR//
QUISTE HIDATIDICO HEPATICO POR ANTECEDENTE )</t>
  </si>
  <si>
    <t>S202 CONTUSION DEL TORAX (Desc. Diag.:ATRICCION DEL TORAX)</t>
  </si>
  <si>
    <t>R101 DOLOR ABDOMINAL LOCALIZADO EN PARTE SUPERIOR (Desc. Diag.:S VERTIGINOSO ?)</t>
  </si>
  <si>
    <t>S202 CONTUSION DEL TORAX (Desc. Diag.:contusion de costillas lado derecho 9 y 10 costilla)</t>
  </si>
  <si>
    <t>R101 DOLOR ABDOMINAL LOCALIZADO EN PARTE SUPERIOR (Desc. Diag.:sd ulceropeptico
transgresion alimentaria )</t>
  </si>
  <si>
    <t>S202 CONTUSION DEL TORAX (Desc. Diag.:contusion de torax,)</t>
  </si>
  <si>
    <t>R101 DOLOR ABDOMINAL LOCALIZADO EN PARTE SUPERIOR (Desc. Diag.:sindorme ulcero peptico)</t>
  </si>
  <si>
    <t>R101 DOLOR ABDOMINAL LOCALIZADO EN PARTE SUPERIOR (Desc. Diag.:SINDROME ULCEROPEPTICO )</t>
  </si>
  <si>
    <t>S202 CONTUSION DEL TORAX (Desc. Diag.:ESCORIACION EN TORAX)</t>
  </si>
  <si>
    <t>R101 DOLOR ABDOMINAL LOCALIZADO EN PARTE SUPERIOR (Desc. Diag.:TRANSGRESION ALIMENTARIA)</t>
  </si>
  <si>
    <t>S202 CONTUSION DEL TORAX (Desc. Diag.:neuritis intercostal)</t>
  </si>
  <si>
    <t>R101 DOLOR ABDOMINAL LOCALIZADO EN PARTE SUPERIOR (Desc. Diag.:TRANSGRESION ALIMENTICIA)</t>
  </si>
  <si>
    <t>S202 CONTUSION DEL TORAX (Desc. Diag.:POLICONTUSO FRACTURA PARRILLA COSTAL 6 Y 7 CONSTILLA)</t>
  </si>
  <si>
    <t>R10 DOLOR ABDOMINAL Y PELVICO (Desc. Diag.:MICCION DOLOROSA )</t>
  </si>
  <si>
    <t>S202 CONTUSION DEL TORAX (Desc. Diag.:TRAUMA DE TORAX
Rx TORAX OSEO SIN LESIONES OSEAS.)</t>
  </si>
  <si>
    <t>R102 DOLOR PELVICO Y PERINEAL (Desc. Diag.: DOLOR PELVICO Y PERINEAL
)</t>
  </si>
  <si>
    <t>S208 TRAUMATISMO SUPERFICIAL DE OTRAS PARTES Y DE LAS NO ESPECIFICADAS DEL TORAX (Desc. Diag.:)</t>
  </si>
  <si>
    <t>R10 DOLOR ABDOMINAL Y PELVICO (Desc. Diag.:MIOMA UTERINO )</t>
  </si>
  <si>
    <t>S223 FRACTURA DE COSTILLA (Desc. Diag.:Fisura de 9na costilla )</t>
  </si>
  <si>
    <t>R102 DOLOR PELVICO Y PERINEAL (Desc. Diag.:Algia pelviana - Cistitis.)</t>
  </si>
  <si>
    <t>S223 FRACTURA DE COSTILLA (Desc. Diag.:FRACTURA DE ESTILOIDES CUBITAL,, FISURA DE ESTILOIDES RADIAL, FISURA COSTAL 6T COSTILLA DERECHA ANTERIOR)</t>
  </si>
  <si>
    <t>R102 DOLOR PELVICO Y PERINEAL (Desc. Diag.:Algia pelviana.)</t>
  </si>
  <si>
    <t>R101 DOLOR ABDOMINAL LOCALIZADO EN PARTE SUPERIOR (Desc. Diag.:+ SINDROME GRIPAL VIRAL )</t>
  </si>
  <si>
    <t>R102 DOLOR PELVICO Y PERINEAL (Desc. Diag.:COXOFEMORAL IZQUIERDO)</t>
  </si>
  <si>
    <t>R102 DOLOR PELVICO Y PERINEAL (Desc. Diag.:DOLOR PELVICO)</t>
  </si>
  <si>
    <t>S30 TRAUMATISMO SUPERFICIAL DEL ABDOMEN, DE LA REGION LUMBOSACRA Y DE LA PELVIS (Desc. Diag.:TRAUMA A NIVEL LUMBOSACRO)</t>
  </si>
  <si>
    <t>R102 DOLOR PELVICO Y PERINEAL (Desc. Diag.:LUMBALGIA
DOLOR PELVICO AGUDO
SUA
MIOMA UTERINO)</t>
  </si>
  <si>
    <t>S300 CONTUSION DE LA REGION LUMBOSACRA Y DE LA PELVIS (Desc. Diag.:CONTUSION COXIS)</t>
  </si>
  <si>
    <t>R103 DOLOR LOCALIZADO EN OTRAS PARTES INFERIORES DEL ABDOMEN (Desc. Diag.: DOLOR PELVICO)</t>
  </si>
  <si>
    <t>S300 CONTUSION DE LA REGION LUMBOSACRA Y DE LA PELVIS (Desc. Diag.:Coxigodinea post trauma)</t>
  </si>
  <si>
    <t>R10 DOLOR ABDOMINAL Y PELVICO (Desc. Diag.:APENDICITIS AGUDA A DESCARTAR
INFECCION DE VIAS URINARIAS
PIELONEFRITIS AGUDA)</t>
  </si>
  <si>
    <t>R101 DOLOR ABDOMINAL LOCALIZADO EN PARTE SUPERIOR (Desc. Diag.:1.- dispepsia biliar vs diverticulosis intestinal. )</t>
  </si>
  <si>
    <t>R103 DOLOR LOCALIZADO EN OTRAS PARTES INFERIORES DEL ABDOMEN (Desc. Diag.:APENDICITIS AGUDA EN ESTUDIO )</t>
  </si>
  <si>
    <t>R103 DOLOR LOCALIZADO EN OTRAS PARTES INFERIORES DEL ABDOMEN (Desc. Diag.:Apendicitis Aguda)</t>
  </si>
  <si>
    <t>R103 DOLOR LOCALIZADO EN OTRAS PARTES INFERIORES DEL ABDOMEN (Desc. Diag.:deshidratacion estrenimiento)</t>
  </si>
  <si>
    <t>S328 FRACTURA DE OTRAS PARTES Y DE LAS NO ESPECIFICADAS DE LA COLUMNA LUMBAR Y DE LA PELVIS (Desc. Diag.:FRACTURA DE COXIS)</t>
  </si>
  <si>
    <t>R103 DOLOR LOCALIZADO EN OTRAS PARTES INFERIORES DEL ABDOMEN (Desc. Diag.:DISMENORREA POST MENSTRUAL )</t>
  </si>
  <si>
    <t>S336 ESGUINCES Y TORCEDURAS DE LA ARTICULACION SACROILIACA (Desc. Diag.:1.- Sacroilialga derecha mecÃ¡nica )</t>
  </si>
  <si>
    <t>R103 DOLOR LOCALIZADO EN OTRAS PARTES INFERIORES DEL ABDOMEN (Desc. Diag.:Dolor Abdominal + Cistitis)</t>
  </si>
  <si>
    <t>S341 OTRO TRAUMATISMO DE LA MEDULA ESPINAL LUMBAR (Desc. Diag.:TRAUMA DE LUMBAR)</t>
  </si>
  <si>
    <t>R10 DOLOR ABDOMINAL Y PELVICO (Desc. Diag.:MIOMATOSIS)</t>
  </si>
  <si>
    <t>S344 TRAUMATISMO DEL PLEXO LUMBOSACRO (Desc. Diag.:Contusion del coxis)</t>
  </si>
  <si>
    <t>R103 DOLOR LOCALIZADO EN OTRAS PARTES INFERIORES DEL ABDOMEN (Desc. Diag.:DOLOR ABDOMINAL)</t>
  </si>
  <si>
    <t>S40 TRAUMATISMO SUPERFICIAL DEL HOMBRO Y DEL BRAZO (Desc. Diag.:PILICONTUSO)</t>
  </si>
  <si>
    <t>R103 DOLOR LOCALIZADO EN OTRAS PARTES INFERIORES DEL ABDOMEN (Desc. Diag.:Dolor en Fosa iliaca derecha )</t>
  </si>
  <si>
    <t>S400 CONTUSION DEL HOMBRO Y DEL BRAZO (Desc. Diag.: CONTUSION DEL MUSLO)</t>
  </si>
  <si>
    <t>R103 DOLOR LOCALIZADO EN OTRAS PARTES INFERIORES DEL ABDOMEN (Desc. Diag.:Dolor FID)</t>
  </si>
  <si>
    <t>S400 CONTUSION DEL HOMBRO Y DEL BRAZO (Desc. Diag.:CONTUSION DE HOMBRO IZQUIERDO)</t>
  </si>
  <si>
    <t>R103 DOLOR LOCALIZADO EN OTRAS PARTES INFERIORES DEL ABDOMEN (Desc. Diag.:MIALGIA)</t>
  </si>
  <si>
    <t>S400 CONTUSION DEL HOMBRO Y DEL BRAZO (Desc. Diag.:CONTUSIÓN DEL HOMBRO Y DEL ANTEBRAZO.)</t>
  </si>
  <si>
    <t>R103 DOLOR LOCALIZADO EN OTRAS PARTES INFERIORES DEL ABDOMEN (Desc. Diag.:S. EMETICO)</t>
  </si>
  <si>
    <t>S400 CONTUSION DEL HOMBRO Y DEL BRAZO (Desc. Diag.:HEMITORAX IZQUIERDO Y HOMBRO IZQUIERDO)</t>
  </si>
  <si>
    <t>R103 DOLOR LOCALIZADO EN OTRAS PARTES INFERIORES DEL ABDOMEN (Desc. Diag.:SIN DESHIDRATACION)</t>
  </si>
  <si>
    <t>S400 CONTUSION DEL HOMBRO Y DEL BRAZO (Desc. Diag.:Sin mejoría a pesar de tratamiento )</t>
  </si>
  <si>
    <t>R104 OTROS DOLORES ABDOMINALES Y LOS NO ESPECIFICADOS (Desc. Diag.: DISPSPSIA)</t>
  </si>
  <si>
    <t>S420 FRACTURA DE LA CLAVICULA (Desc. Diag.:.)</t>
  </si>
  <si>
    <t>R10 DOLOR ABDOMINAL Y PELVICO (Desc. Diag.:APENDICITIS AGUDA??)</t>
  </si>
  <si>
    <t>S420 FRACTURA DE LA CLAVICULA (Desc. Diag.:FRACTURA DE LA CLAVÍCULA IZQUIERDA)</t>
  </si>
  <si>
    <t>R104 OTROS DOLORES ABDOMINALES Y LOS NO ESPECIFICADOS (Desc. Diag.:1- Dolor abdominal en estudio. 2- Gastroenteritis 3- Gastritis.)</t>
  </si>
  <si>
    <t>S420 FRACTURA DE LA CLAVICULA (Desc. Diag.:PACIENTE CON FRACTURA DOBLE DE CLAVICULA OPERADA CON DOLOR EN LA ZONA  AFECTADA)</t>
  </si>
  <si>
    <t>R104 OTROS DOLORES ABDOMINALES Y LOS NO ESPECIFICADOS (Desc. Diag.:apendicitis aguda)</t>
  </si>
  <si>
    <t>S422 FRACTURA DE LA EPIFISIS SUPERIOR DEL HUMERO (Desc. Diag.:FRACTURA DE HÚMERO PROXIMAL DERECHO/
TROMBOSIS VENOSA EN MID
)</t>
  </si>
  <si>
    <t>R104 OTROS DOLORES ABDOMINALES Y LOS NO ESPECIFICADOS (Desc. Diag.:ASCITIS)</t>
  </si>
  <si>
    <t>R101 DOLOR ABDOMINAL LOCALIZADO EN PARTE SUPERIOR (Desc. Diag.:COLEDOCOLITIASIS)</t>
  </si>
  <si>
    <t>R104 OTROS DOLORES ABDOMINALES Y LOS NO ESPECIFICADOS (Desc. Diag.:COLICO INTESTINAL)</t>
  </si>
  <si>
    <t>S430 LUXACION DE LA ARTICULACION DEL HOMBRO (Desc. Diag.:luxaciÃ³n glenohumeral derecha reducida)</t>
  </si>
  <si>
    <t>R10 DOLOR ABDOMINAL Y PELVICO (Desc. Diag.:NAUSEA Y VOMITO.)</t>
  </si>
  <si>
    <t>R104 OTROS DOLORES ABDOMINALES Y LOS NO ESPECIFICADOS (Desc. Diag.:CÓLICO RENAL?
ABDOMEN AGUDO?)</t>
  </si>
  <si>
    <t>S431 LUXACION DE LA ARTICULACION ACROMIOCLAVICULAR (Desc. Diag.:luxacion acromioclavicular grado 1 derecho)</t>
  </si>
  <si>
    <t>R104 OTROS DOLORES ABDOMINALES Y LOS NO ESPECIFICADOS (Desc. Diag.:CÓLICO RENAL?)</t>
  </si>
  <si>
    <t>R10 DOLOR ABDOMINAL Y PELVICO (Desc. Diag.:INFECCION DEL TRACTO URINARIO
SINDROME DE OVARIO POLIQUISTICO
ILEO REFLEJO EN FOSA ILIACA IZQUIERDA DE ETIOLOGIA A DETERMINAR)</t>
  </si>
  <si>
    <t>R104 OTROS DOLORES ABDOMINALES Y LOS NO ESPECIFICADOS (Desc. Diag.:DANE
ITU'
parasitosis??
RETRASO MENSTRUAL)</t>
  </si>
  <si>
    <t>R69 CAUSAS DE MORBILIDAD DESCONOCIDAS Y NO ESPECIFICADAS (Desc. Diag.:DOLOR TORACICO)</t>
  </si>
  <si>
    <t>R104 OTROS DOLORES ABDOMINALES Y LOS NO ESPECIFICADOS (Desc. Diag.:DOLOR ABDOMIAL EN ESTUDIO
SD EMETICO
ILEO INTESTINAL
COLECISTITIS 
FRA )</t>
  </si>
  <si>
    <t>R10 DOLOR ABDOMINAL Y PELVICO (Desc. Diag.:DOLOR ABDOMINAL Y PELVICO - ESTÁ CON LA REGLA)</t>
  </si>
  <si>
    <t>R104 OTROS DOLORES ABDOMINALES Y LOS NO ESPECIFICADOS (Desc. Diag.:DOLOR ABDOMINAL NO ESPECIFICO.
LABORATORIOS EN PARAMETROS ACEPTABLES.
ECOGRAFIA ABDOMINAL REPORTA ESTATOSIS HEPATICA - RESTO NORMAL)</t>
  </si>
  <si>
    <t>R87 HALLAZGOS ANORMALES EN MUESTRAS TOMADAS DE ORGANOS GENITALES FEMENINOS (Desc. Diag.:multipara
sangrado uterino anormal tipo intermitente tipo N
gastroenterocolitis aguda)</t>
  </si>
  <si>
    <t>R104 OTROS DOLORES ABDOMINALES Y LOS NO ESPECIFICADOS (Desc. Diag.:ENF ACIDO PEPTICA)</t>
  </si>
  <si>
    <t>R10 DOLOR ABDOMINAL Y PELVICO (Desc. Diag.:DOLOR ABDOMINAL Y PÉLVICO )</t>
  </si>
  <si>
    <t>R104 OTROS DOLORES ABDOMINALES Y LOS NO ESPECIFICADOS (Desc. Diag.:ENTERITIS??
)</t>
  </si>
  <si>
    <t>R92 HALLAZGOS ANORMALES EN DIAGNOSTICO POR IMAGEN DE LA MAMA (Desc. Diag.:NODULO SOSPECHOSO DE MAMA DERECHA BIRADS 4 B 
DIFERIDO)</t>
  </si>
  <si>
    <t>R104 OTROS DOLORES ABDOMINALES Y LOS NO ESPECIFICADOS (Desc. Diag.:ESTEATOSIS HEPATICA SEVERA)</t>
  </si>
  <si>
    <t>R92 HALLAZGOS ANORMALES EN DIAGNOSTICO POR IMAGEN DE LA MAMA (Desc. Diag.:valoración por mastologia)</t>
  </si>
  <si>
    <t>R104 OTROS DOLORES ABDOMINALES Y LOS NO ESPECIFICADOS (Desc. Diag.:GASTRITIS A DC SALMONELOSIS A DC )</t>
  </si>
  <si>
    <t>S00 TRAUMATISMO SUPERFICIAL DE LA CABEZA (Desc. Diag.:4. TRAUMATISMO SUPERFICIAL DE LA MANO)</t>
  </si>
  <si>
    <t>R104 OTROS DOLORES ABDOMINALES Y LOS NO ESPECIFICADOS (Desc. Diag.:GASTRITIS AGUDA // 
DOLOR ABDOMINAL EN ESTUDIO.)</t>
  </si>
  <si>
    <t>S00 TRAUMATISMO SUPERFICIAL DE LA CABEZA (Desc. Diag.:CONTUSION CRANENA,.)</t>
  </si>
  <si>
    <t>R104 OTROS DOLORES ABDOMINALES Y LOS NO ESPECIFICADOS (Desc. Diag.:GASTROENTERITIS
)</t>
  </si>
  <si>
    <t>S00 TRAUMATISMO SUPERFICIAL DE LA CABEZA (Desc. Diag.:CONTUSION REGION OCCIPITAL )</t>
  </si>
  <si>
    <t>R104 OTROS DOLORES ABDOMINALES Y LOS NO ESPECIFICADOS (Desc. Diag.:INFECCCION URINARIA,. )</t>
  </si>
  <si>
    <t>S00 TRAUMATISMO SUPERFICIAL DE LA CABEZA (Desc. Diag.:faringoamigdalitis )</t>
  </si>
  <si>
    <t>R104 OTROS DOLORES ABDOMINALES Y LOS NO ESPECIFICADOS (Desc. Diag.:ITU A DC)</t>
  </si>
  <si>
    <t>S00 TRAUMATISMO SUPERFICIAL DE LA CABEZA (Desc. Diag.:policontusa
exposicion voluntaria al riesgo.)</t>
  </si>
  <si>
    <t>R104 OTROS DOLORES ABDOMINALES Y LOS NO ESPECIFICADOS (Desc. Diag.:ITU?
LITIASIS RENAL)</t>
  </si>
  <si>
    <t>S00 TRAUMATISMO SUPERFICIAL DE LA CABEZA (Desc. Diag.:politraumatizado)</t>
  </si>
  <si>
    <t>R104 OTROS DOLORES ABDOMINALES Y LOS NO ESPECIFICADOS (Desc. Diag.:ITU?)</t>
  </si>
  <si>
    <t>S00 TRAUMATISMO SUPERFICIAL DE LA CABEZA (Desc. Diag.:TCE, leve.  , POLICONTUSO)</t>
  </si>
  <si>
    <t>R104 OTROS DOLORES ABDOMINALES Y LOS NO ESPECIFICADOS (Desc. Diag.:LABORATORIOS.LEUCOCITOCIS CON NEUTROFILIA;  AMILASA 102)</t>
  </si>
  <si>
    <t>S00 TRAUMATISMO SUPERFICIAL DE LA CABEZA (Desc. Diag.:TEC LEVE SIN SIGNOS DE ALARMA)</t>
  </si>
  <si>
    <t>R104 OTROS DOLORES ABDOMINALES Y LOS NO ESPECIFICADOS (Desc. Diag.:LABORATORIOS: LEUCOCITOS 4800; SEGMENTADOS 76,5%; PLAQUETAS 164000; CREATININA 1; GLUCOSA 95; TP 11 SEG.; B-HCG(-)
ECOGRAFIA ABDOMINAL NO SE EVIDENCIA APENDICE CECAL.
)</t>
  </si>
  <si>
    <t>R10 DOLOR ABDOMINAL Y PELVICO (Desc. Diag.:1) CA DE CUELLO UTERINO  ESTADIO 2B '' en tratamiento 
2) METRORRAGIA 
3) abdomen agudo a determinar )</t>
  </si>
  <si>
    <t>R104 OTROS DOLORES ABDOMINALES Y LOS NO ESPECIFICADOS (Desc. Diag.:LITIASIS  RENAL BILATERAL)</t>
  </si>
  <si>
    <t>S00 TRAUMATISMO SUPERFICIAL DE LA CABEZA (Desc. Diag.:TEC LEVE.)</t>
  </si>
  <si>
    <t>R104 OTROS DOLORES ABDOMINALES Y LOS NO ESPECIFICADOS (Desc. Diag.:NEUROPATIA DIABETICA?)</t>
  </si>
  <si>
    <t>S00 TRAUMATISMO SUPERFICIAL DE LA CABEZA (Desc. Diag.:TRAUMA CRANEAL SUPERFICIAL SIN PÉRDIDA DEL CONOCIMIENTO )</t>
  </si>
  <si>
    <t>R104 OTROS DOLORES ABDOMINALES Y LOS NO ESPECIFICADOS (Desc. Diag.:PARASITOSIS)</t>
  </si>
  <si>
    <t>S00 TRAUMATISMO SUPERFICIAL DE LA CABEZA (Desc. Diag.:TRAUMATISMO DE LA CABEZA,  - GOLPE EN LA  FRENTE )</t>
  </si>
  <si>
    <t>R104 OTROS DOLORES ABDOMINALES Y LOS NO ESPECIFICADOS (Desc. Diag.:PARASITOSIS?)</t>
  </si>
  <si>
    <t>R10 DOLOR ABDOMINAL Y PELVICO (Desc. Diag.:DOLOR ABDOMINAL Y PÈLVICO,  QUISTES RENALES)</t>
  </si>
  <si>
    <t>R104 OTROS DOLORES ABDOMINALES Y LOS NO ESPECIFICADOS (Desc. Diag.:RINOFARINGITIS)</t>
  </si>
  <si>
    <t>S001 CONTUSION DE LOS PARPADOS Y DE LA REGION PERIOCULAR (Desc. Diag.:CARA DERECHA.)</t>
  </si>
  <si>
    <t>R104 OTROS DOLORES ABDOMINALES Y LOS NO ESPECIFICADOS (Desc. Diag.:SD ACIDOPEPTICO)</t>
  </si>
  <si>
    <t>S001 CONTUSION DE LOS PARPADOS Y DE LA REGION PERIOCULAR (Desc. Diag.:CONTUSION OCULAR)</t>
  </si>
  <si>
    <t>R104 OTROS DOLORES ABDOMINALES Y LOS NO ESPECIFICADOS (Desc. Diag.:TRANSGRESION ALIMENTICIA)</t>
  </si>
  <si>
    <t>S001 CONTUSION DE LOS PARPADOS Y DE LA REGION PERIOCULAR (Desc. Diag.:HERIDA CONTUSOCORTANTE PERIOCULAR IZQUIERDO)</t>
  </si>
  <si>
    <t>R10 DOLOR ABDOMINAL Y PELVICO (Desc. Diag.:carcininoma de cervix)</t>
  </si>
  <si>
    <t>S001 CONTUSION DE LOS PARPADOS Y DE LA REGION PERIOCULAR (Desc. Diag.:Policontusion)</t>
  </si>
  <si>
    <t>R11 NAUSEA Y VOMITO (Desc. Diag.:.)</t>
  </si>
  <si>
    <t>R101 DOLOR ABDOMINAL LOCALIZADO EN PARTE SUPERIOR (Desc. Diag.:-  GECA   POR TRANSGRESION ALIMENTARIA  )</t>
  </si>
  <si>
    <t>R11 NAUSEA Y VOMITO (Desc. Diag.:1.- caso sospechoso de embarazo, estudios en proceso
2.- Emesis gravÃ­dica ?
3.- hipotensiÃ³n arterial )</t>
  </si>
  <si>
    <t>S004 TRAUMATISMO SUPERFICIAL DEL OIDO (Desc. Diag.:)</t>
  </si>
  <si>
    <t>R11 NAUSEA Y VOMITO (Desc. Diag.:1.- vomito
2.- caso sospechoso de gastroenteritis 
3.- Fiebre con escalofrÃ­os )</t>
  </si>
  <si>
    <t>S008 TRAUMATISMO SUPERFICIAL DE OTRAS PARTES DE LA CABEZA (Desc. Diag.:)</t>
  </si>
  <si>
    <t>R11 NAUSEA Y VOMITO (Desc. Diag.:CEFALEA )</t>
  </si>
  <si>
    <t>S009 TRAUMATISMO SUPERFICIAL DE LA CABEZA, PARTE NO ESPECIFICADA (Desc. Diag.:)</t>
  </si>
  <si>
    <t>R10 DOLOR ABDOMINAL Y PELVICO (Desc. Diag.:OSTEOCONDRITIS)</t>
  </si>
  <si>
    <t>S009 TRAUMATISMO SUPERFICIAL DE LA CABEZA, PARTE NO ESPECIFICADA (Desc. Diag.:TRAUMATISMO FACIAL)</t>
  </si>
  <si>
    <t>R11 NAUSEA Y VOMITO (Desc. Diag.:DENGUE?)</t>
  </si>
  <si>
    <t>S01 HERIDA DE LA CABEZA (Desc. Diag.:HERDIA CONTUSA EN MAXILAR SUPERIOR IZQUIERDO)</t>
  </si>
  <si>
    <t>R11 NAUSEA Y VOMITO (Desc. Diag.:DESHIDRATCION
DENGUE?)</t>
  </si>
  <si>
    <t>S01 HERIDA DE LA CABEZA (Desc. Diag.:herida en cabeza )</t>
  </si>
  <si>
    <t>R11 NAUSEA Y VOMITO (Desc. Diag.:Deshidratcion)</t>
  </si>
  <si>
    <t>S01 HERIDA DE LA CABEZA (Desc. Diag.:HERIDA PARPADO SUPERIOR IZQUIERDO )</t>
  </si>
  <si>
    <t>R11 NAUSEA Y VOMITO (Desc. Diag.:DIARREA Y GASTROENTERITIS DE PRESUNTO ORIGEN INFECCIOSO)</t>
  </si>
  <si>
    <t>R10 DOLOR ABDOMINAL Y PELVICO (Desc. Diag.:DOLOR CRONICO)</t>
  </si>
  <si>
    <t>R11 NAUSEA Y VOMITO (Desc. Diag.:FLUJO VAGINAL ANORMAL)</t>
  </si>
  <si>
    <t>S010 HERIDA DEL CUERO CABELLUDO (Desc. Diag.:herida en cuero cabelludo
TEC leve)</t>
  </si>
  <si>
    <t>R11 NAUSEA Y VOMITO (Desc. Diag.:GASTRITIS?)</t>
  </si>
  <si>
    <t>S010 HERIDA DEL CUERO CABELLUDO (Desc. Diag.:PARIETO FRONTAL DERECHA )</t>
  </si>
  <si>
    <t>R11 NAUSEA Y VOMITO (Desc. Diag.:INTOLERANCIA ORAL
DENGUE?)</t>
  </si>
  <si>
    <t>S011 HERIDA DEL PARPADO Y DE LA REGION PERIOCULAR (Desc. Diag.:1- Herida contuso cortante region supraorbitaria izquierda. Baja medica bajo informe medico de emergemcia.)</t>
  </si>
  <si>
    <t>R10 DOLOR ABDOMINAL Y PELVICO (Desc. Diag.:OVARIO POLIQUISTICO?)</t>
  </si>
  <si>
    <t>S011 HERIDA DEL PARPADO Y DE LA REGION PERIOCULAR (Desc. Diag.:Herida de parpdo superior + equimosis  palpebral secundario a traumatismo ocular  y periocular  en OI)</t>
  </si>
  <si>
    <t>R11 NAUSEA Y VOMITO (Desc. Diag.:INTOXICACION ALIMENTARIA?)</t>
  </si>
  <si>
    <t>S012 HERIDA DE LA NARIZ (Desc. Diag.:fractura huesos propios de la nariz )</t>
  </si>
  <si>
    <t>R11 NAUSEA Y VOMITO (Desc. Diag.:MAREOS)</t>
  </si>
  <si>
    <t>S013 HERIDA DEL OIDO (Desc. Diag.:HERIDA EN CONDUCTO AUDITIVO EXTERNO.)</t>
  </si>
  <si>
    <t>R11 NAUSEA Y VOMITO (Desc. Diag.:Nausea y Vomito +  DIARREA Y GASTROENTERITIS DE PRESUNTO ORIGEN INFECCIOSO)</t>
  </si>
  <si>
    <t>S017 HERIDAS MULTIPLES DE LA CABEZA (Desc. Diag.:PERI ORBITARIAS DERECHA.
SE EXPLICA QUE TODO ESTO NO CUBRE EL SEGURO.)</t>
  </si>
  <si>
    <t>R11 NAUSEA Y VOMITO (Desc. Diag.:NAUSEA)</t>
  </si>
  <si>
    <t>S018 HERIDA DE OTRAS PARTES DE LA CABEZA (Desc. Diag.:HERIDA CONTUSA REGION FRONTAL/TEC LEVE)</t>
  </si>
  <si>
    <t>R10 DOLOR ABDOMINAL Y PELVICO (Desc. Diag.:pielonefritiss???)</t>
  </si>
  <si>
    <t>S018 HERIDA DE OTRAS PARTES DE LA CABEZA (Desc. Diag.:TRAUMA FACIAL)</t>
  </si>
  <si>
    <t>R11 NAUSEA Y VOMITO (Desc. Diag.:SINDROME EMETICO )</t>
  </si>
  <si>
    <t>S02 FRACTURA DE HUESOS DEL CRANEO Y DE LA CARA (Desc. Diag.:d )</t>
  </si>
  <si>
    <t>R10 DOLOR ABDOMINAL Y PELVICO (Desc. Diag.:COLECISTITIS AGUDA)</t>
  </si>
  <si>
    <t>S022 FRACTURA DE LOS HUESOS DE LA NARIZ (Desc. Diag.:FRACTURA DE LOS HUESOS DE LA NARIZ)</t>
  </si>
  <si>
    <t>R11 NAUSEA Y VOMITO (Desc. Diag.:SINDROME EMETICO SECUNDARIO A TRASGRESIÓN ALIMENTARIA/ ERC A DC)</t>
  </si>
  <si>
    <t>S022 FRACTURA DE LOS HUESOS DE LA NARIZ (Desc. Diag.:reduccion incruenta de los huesos nasales )</t>
  </si>
  <si>
    <t>R11 NAUSEA Y VOMITO (Desc. Diag.:SINDROME EMETICO)</t>
  </si>
  <si>
    <t>S023A SUBLUXACION (Desc. Diag.:SUBUXACION ACROMIOCLAVICULAR DERECHA)</t>
  </si>
  <si>
    <t>R10 DOLOR ABDOMINAL Y PELVICO (Desc. Diag.:PLACENTA PREVIA PARCIAL GFESTACION DE 32 SEMANAS Y 4 DIAS)</t>
  </si>
  <si>
    <t>R10 DOLOR ABDOMINAL Y PELVICO (Desc. Diag.:en estudios)</t>
  </si>
  <si>
    <t>R11 NAUSEA Y VOMITO (Desc. Diag.:SX FEBRIL E/E)</t>
  </si>
  <si>
    <t>S05 TRAUMATISMO DEL OJO Y DE LA ORBITA (Desc. Diag.:TRAUMA OCULAR)</t>
  </si>
  <si>
    <t>R11 NAUSEA Y VOMITO (Desc. Diag.:TRANSGRESION ALIMENTICIA)</t>
  </si>
  <si>
    <t>S051 CONTUSION DEL GLOBO OCULAR Y DEL TEJIDO ORBITARIO (Desc. Diag.:ACCIDENTE DE TRABAJO 
NASAL)</t>
  </si>
  <si>
    <t>R10 DOLOR ABDOMINAL Y PELVICO (Desc. Diag.:COLICO BILIAR)</t>
  </si>
  <si>
    <t>S051 CONTUSION DEL GLOBO OCULAR Y DEL TEJIDO ORBITARIO (Desc. Diag.:ContusiÃ³n ojo izquierdo
Accidente de trabajo)</t>
  </si>
  <si>
    <t>R12 ACIDEZ (Desc. Diag.:EMBARAZO DE  32 SEMANAS
FUV
ENFERMEDAD ACIDO PEPTICA
AMENAZA DE PARTO PRETERMINO)</t>
  </si>
  <si>
    <t>S054 HERIDA PENETRANTE DE LA ORBITA CON O SIN CUERPO EXTRAÑO (Desc. Diag.:HERIDA EN EL PÁRPADO DERECHO)</t>
  </si>
  <si>
    <t>R10 DOLOR ABDOMINAL Y PELVICO (Desc. Diag.:POST CAUTERIZACION CERVICAL)</t>
  </si>
  <si>
    <t>R10 DOLOR ABDOMINAL Y PELVICO (Desc. Diag.:INTOXICACION ALIMENTARIA, GASTROENTERITIS)</t>
  </si>
  <si>
    <t>S06 TRAUMATISMO INTRACRANEAL (Desc. Diag.:TEC MODERADO)</t>
  </si>
  <si>
    <t>R17 ICTERICIA NO ESPECIFICADA (Desc. Diag.:ERGE)</t>
  </si>
  <si>
    <t>S068 OTROS TRAUMATISMOS INTRACRANEALES (Desc. Diag.:trauma craneal 
 Neumoencefalo 
)</t>
  </si>
  <si>
    <t>R17 ICTERICIA NO ESPECIFICADA (Desc. Diag.:HEPATOAPTIA)</t>
  </si>
  <si>
    <t>S070 TRAUMATISMO POR APLASTAMIENTO DE LA CARA (Desc. Diag.:TRAUMATISMO DE LA CARA -  GOLPE EN LA  NARIZ)</t>
  </si>
  <si>
    <t>R17 ICTERICIA NO ESPECIFICADA (Desc. Diag.:SINDROME EMETICO  )</t>
  </si>
  <si>
    <t>S071 TRAUMATISMO POR APLASTAMIENTO DEL CRANEO (Desc. Diag.:TEC LEVE
TRAUMA DE HOMBRO)</t>
  </si>
  <si>
    <t>R10 DOLOR ABDOMINAL Y PELVICO (Desc. Diag.:Post quirurgico inmediato de apendisectomia )</t>
  </si>
  <si>
    <t>S09 OTROS TRAUMATISMOS Y LOS NO ESPECIFICADOS DE LA CABEZA (Desc. Diag.:TRAUMA CRANEAL, TRAUMA RAQUIDEO, POLICONTUSO)</t>
  </si>
  <si>
    <t>R17 ICTERICIA NO ESPECIFICADA (Desc. Diag.:SINDROME ICTÉRICO DE ETIOLOGÍA A DEFINIR/ OBESIDAD)</t>
  </si>
  <si>
    <t>S092 RUPTURA TRAUMATICA DEL TIMPANO DEL OIDO (Desc. Diag.:)</t>
  </si>
  <si>
    <t>R17 ICTERICIA NO ESPECIFICADA (Desc. Diag.:SINDROME ICTERICO EN ESTUDIO)</t>
  </si>
  <si>
    <t>S098 OTROS TRAUMATISMOS DE LA CABEZA, ESPECIFICADOS (Desc. Diag.:TRAUMATISMO ENCEFALOCRANEANO)</t>
  </si>
  <si>
    <t>R18 ASCITIS (Desc. Diag.:)</t>
  </si>
  <si>
    <t>S099 TRAUMATISMO DE LA CABEZA, NO ESPECIFICADO (Desc. Diag.:ACCIDENTE DE TRABAJO )</t>
  </si>
  <si>
    <t>R10 DOLOR ABDOMINAL Y PELVICO (Desc. Diag.:COLICO INTESTINAL
ITU?)</t>
  </si>
  <si>
    <t>S099 TRAUMATISMO DE LA CABEZA, NO ESPECIFICADO (Desc. Diag.:POLITRAUMATISMO, TRAUMATISMO ENCEFALO CRANEANO LEVE)</t>
  </si>
  <si>
    <t>R19 OTROS SINTOMAS Y SIGNOS QUE INVOLUCRAN EL SISTEMA DIGESTIVO Y EL ABDOMEN (Desc. Diag.:FIEBRE CON ESCALOFRIO)</t>
  </si>
  <si>
    <t>S099 TRAUMATISMO DE LA CABEZA, NO ESPECIFICADO (Desc. Diag.:TEC SIN PERDIDA DEL CONOCIMIENTO )</t>
  </si>
  <si>
    <t>R190 TUMEFACCION, MASA O PROMINENCIA INTRAABDOMINAL Y PELVICA (Desc. Diag.:MASA ANEXIAL  DERECHA)</t>
  </si>
  <si>
    <t>R101 DOLOR ABDOMINAL LOCALIZADO EN PARTE SUPERIOR (Desc. Diag.:(Crisis de gastritis))</t>
  </si>
  <si>
    <t>R195 OTRAS ANORMALIDADES FECALES (Desc. Diag.:FECALOMA)</t>
  </si>
  <si>
    <t>S179 TRAUMATISMO POR APLASTAMIENTO DEL CUELLO, PARTE NO ESPECIFICADA (Desc. Diag.:)</t>
  </si>
  <si>
    <t>R10 DOLOR ABDOMINAL Y PELVICO (Desc. Diag.:COLICO MENSTRUAL)</t>
  </si>
  <si>
    <t>R10 DOLOR ABDOMINAL Y PELVICO (Desc. Diag.:Gastroenteritis aguda)</t>
  </si>
  <si>
    <t>R202 PARESTESIA DE LA PIEL (Desc. Diag.:PARESTESIA DISTAL DE MIEMBRO SUPERIOR DERECHO.)</t>
  </si>
  <si>
    <t>S20 TRAUMATISMO SUPERFICIAL DEL TORAX (Desc. Diag.:Contusión de rodilla)</t>
  </si>
  <si>
    <t>R202 PARESTESIA DE LA PIEL (Desc. Diag.:SD GUILLAIN BARRE??)</t>
  </si>
  <si>
    <t>S20 TRAUMATISMO SUPERFICIAL DEL TORAX (Desc. Diag.:S20 - TRAUMATISMO SUPERFICIAL DEL TORAX)</t>
  </si>
  <si>
    <t>R202 PARESTESIA DE LA PIEL (Desc. Diag.:TRASTORNO DE ANSIEDAD GENERALIZADO )</t>
  </si>
  <si>
    <t>R10 DOLOR ABDOMINAL Y PELVICO (Desc. Diag.:gastroenteritis
Infeccion Urinaria?)</t>
  </si>
  <si>
    <t>R222 TUMEFACCION, MASA O PROMINENCIA LOCALIZADA EN EL TRONCO (Desc. Diag.:influnza )</t>
  </si>
  <si>
    <t>S20 TRAUMATISMO SUPERFICIAL DEL TORAX (Desc. Diag.:TRAUMATISMO DE TORAX - ESTERNÒN)</t>
  </si>
  <si>
    <t>S202 CONTUSION DEL TORAX (Desc. Diag.: EN REGIÓN DE TORAX DE LADO IZQUIERDO )</t>
  </si>
  <si>
    <t>R224 TUMEFACCION, MASA O PROMINENCIA LOCALIZADA EN EL MIEMBRO INFERIOR (Desc. Diag.:COLECCION HEMATICA EN EL MIEMBRO INFERIOR)</t>
  </si>
  <si>
    <t>S202 CONTUSION DEL TORAX (Desc. Diag.:+ LUMBAGO)</t>
  </si>
  <si>
    <t>R229 TUMEFACCION, MASA O PROMINENCIA LOCALIZADA EN PARTE NO ESPECIFICADA (Desc. Diag.:1.- Tumor de CÃ©lulas germinales compatible con seminoma.
2.- Varicocele testÃ­culo derecho
3.- Hipertrofia de prÃ³stata grado I a II )</t>
  </si>
  <si>
    <t>S202 CONTUSION DEL TORAX (Desc. Diag.:accidente comun)</t>
  </si>
  <si>
    <t>R233 EQUIMOSIS ESPONTANEA (Desc. Diag.:EQUIMOSIS CONJUNTIVAL )</t>
  </si>
  <si>
    <t>S202 CONTUSION DEL TORAX (Desc. Diag.:contusiÃ³n hemitÃ³rax derecho)</t>
  </si>
  <si>
    <t>R233 EQUIMOSIS ESPONTANEA (Desc. Diag.:EQUÍMOSIS CONJUNTIVAL DEL OJO IZQUIERDO)</t>
  </si>
  <si>
    <t>S202 CONTUSION DEL TORAX (Desc. Diag.:contusion costal derecha)</t>
  </si>
  <si>
    <t>R233 EQUIMOSIS ESPONTANEA (Desc. Diag.:EQUÍMOSIS CONJUNTIVAL POR CUERPO EXTRAÑO EN EL OJO IZQ.)</t>
  </si>
  <si>
    <t>S202 CONTUSION DEL TORAX (Desc. Diag.:CONTUSION DE PARILLA COSTAL - ACCIDENTE COMUN)</t>
  </si>
  <si>
    <t>R233 EQUIMOSIS ESPONTANEA (Desc. Diag.:QUÉMOSIS,  EQUÍMOSIS CONJUNTIVAL)</t>
  </si>
  <si>
    <t>S202 CONTUSION DEL TORAX (Desc. Diag.:contusion de torax)</t>
  </si>
  <si>
    <t>R251 TEMBLOR NO ESPECIFICADO (Desc. Diag.:)</t>
  </si>
  <si>
    <t>S202 CONTUSION DEL TORAX (Desc. Diag.:CONTUSIÓN DEL TÓRAX
TRAUMA TORACOABDOMINAL HACE 5 DÍAS)</t>
  </si>
  <si>
    <t>R10 DOLOR ABDOMINAL Y PELVICO (Desc. Diag.:PROCTORRAGÍA RESUELTA.)</t>
  </si>
  <si>
    <t>S202 CONTUSION DEL TORAX (Desc. Diag.:CONTUSION PARILLA COSTAL DERECHA - ACCIDENTE LABORAL)</t>
  </si>
  <si>
    <t>R252 CALAMBRES Y ESPASMOS (Desc. Diag.:.)</t>
  </si>
  <si>
    <t>S202 CONTUSION DEL TORAX (Desc. Diag.:contusion torax derecho, fractura costal 5 costilla)</t>
  </si>
  <si>
    <t>R252 CALAMBRES Y ESPASMOS (Desc. Diag.:CALAMBRE EN PIERNA IZQUIERDA/ FIBROMIALGIA EN TRATAMIENTO)</t>
  </si>
  <si>
    <t>S202 CONTUSION DEL TORAX (Desc. Diag.:contusion)</t>
  </si>
  <si>
    <t>R252 CALAMBRES Y ESPASMOS (Desc. Diag.:CALAMBRES, VOMITOS Y DESHIDRATACION. HIPERTENSION ARTERIAL.)</t>
  </si>
  <si>
    <t>S202 CONTUSION DEL TORAX (Desc. Diag.:Fisuras de arcos costales (3) secundario a trauma contuso. ENFERMEDAD COMUN)</t>
  </si>
  <si>
    <t>R252 CALAMBRES Y ESPASMOS (Desc. Diag.:de  musculo ciliar  d e oi   )</t>
  </si>
  <si>
    <t>S202 CONTUSION DEL TORAX (Desc. Diag.:NEURALGIA INTERCOSTAL)</t>
  </si>
  <si>
    <t>R252 CALAMBRES Y ESPASMOS (Desc. Diag.:ESPASMO DE LOS MUSCULOS DEL ANTEBRAZO DERECHO
SE EXPLICA LOS SIGNOS DE ALARMA
VOLVER A CONTROL POR TRAUMATOLOGIA)</t>
  </si>
  <si>
    <t>S202 CONTUSION DEL TORAX (Desc. Diag.:NEUROPATIA INTERCOSTAL POS TRAUMATICA HEMITORAX IZQUIERDO)</t>
  </si>
  <si>
    <t>R252 CALAMBRES Y ESPASMOS (Desc. Diag.:ESPASMO DE MUSCULOS DORSALES DEL TORAX)</t>
  </si>
  <si>
    <t>S202 CONTUSION DEL TORAX (Desc. Diag.:POLICONTUSION
CONTUSION LUMBAR 
CONTUSION DE CADERA
HEMATOMA LAMINAR EN REGION LUMBAR IZQUIERDA)</t>
  </si>
  <si>
    <t>R252 CALAMBRES Y ESPASMOS (Desc. Diag.:ESPASMO MUSCULAR DE PIE IZQUIERDO)</t>
  </si>
  <si>
    <t>R101 DOLOR ABDOMINAL LOCALIZADO EN PARTE SUPERIOR (Desc. Diag.:. )</t>
  </si>
  <si>
    <t>R252 CALAMBRES Y ESPASMOS (Desc. Diag.:P.O   TRANMPLANTE DE CORNEA )</t>
  </si>
  <si>
    <t>S202 CONTUSION DEL TORAX (Desc. Diag.:TRAUMA DE TORAX CERRADO 
)</t>
  </si>
  <si>
    <t>R260 MARCHA ATAXICA (Desc. Diag.:)</t>
  </si>
  <si>
    <t>S202 CONTUSION DEL TORAX (Desc. Diag.:traumatismo de torax )</t>
  </si>
  <si>
    <t>R30 DOLOR ASOCIADO CON LA MICCION (Desc. Diag.:)</t>
  </si>
  <si>
    <t>S203 OTROS TRAUMATISMOS SUPERFICIALES DE LA PARED ANTERIOR DEL TORAX (Desc. Diag.:traumatismo toraxico)</t>
  </si>
  <si>
    <t>R300 DISURIA (Desc. Diag.:)</t>
  </si>
  <si>
    <t>S21 HERIDA DEL TORAX (Desc. Diag.:)</t>
  </si>
  <si>
    <t>R300 DISURIA (Desc. Diag.:APP: LITIASIS RENAL )</t>
  </si>
  <si>
    <t>S223 FRACTURA DE COSTILLA (Desc. Diag.:Contusión toráccica
Fractura de 6to arco costal izuierdo)</t>
  </si>
  <si>
    <t>R300 DISURIA (Desc. Diag.:INFECCION URINARIA)</t>
  </si>
  <si>
    <t>S223 FRACTURA DE COSTILLA (Desc. Diag.:FRACTURA 5° ARCO COSTAL DERECHO )</t>
  </si>
  <si>
    <t>R10 DOLOR ABDOMINAL Y PELVICO (Desc. Diag.:CÓLICO RENAL )</t>
  </si>
  <si>
    <t>R101 DOLOR ABDOMINAL LOCALIZADO EN PARTE SUPERIOR (Desc. Diag.:.DOLOR ABDOMINAL LOCALIZADO EN PARTE SUPERIOR
FIEBRE)</t>
  </si>
  <si>
    <t>R31 HEMATURIA, NO ESPECIFICADA (Desc. Diag.:COLICO RENAL ?)</t>
  </si>
  <si>
    <t>S223 FRACTURA DE COSTILLA (Desc. Diag.:FRACTURA)</t>
  </si>
  <si>
    <t>R31 HEMATURIA, NO ESPECIFICADA (Desc. Diag.:COLICO RENAL EN ESTUDIO )</t>
  </si>
  <si>
    <t>S224 FRACTURAS MULTIPLES DE COSTILLAS (Desc. Diag.:POSTQUIRURGICO DE OSTEOSINTESIS COSTAL POR FRACTURA MULTIPLES)</t>
  </si>
  <si>
    <t>R31 HEMATURIA, NO ESPECIFICADA (Desc. Diag.:HEMATURIA /  COLICO RENAL )</t>
  </si>
  <si>
    <t>S232 LUXACION DE OTRAS PARTES Y DE LAS NO ESPECIFICADAS DEL TORAX (Desc. Diag.:)</t>
  </si>
  <si>
    <t>R31 HEMATURIA, NO ESPECIFICADA (Desc. Diag.:Hematuria E/E)</t>
  </si>
  <si>
    <t>R101 DOLOR ABDOMINAL LOCALIZADO EN PARTE SUPERIOR (Desc. Diag.:1.- dispepsia biliar vs dispepsia gÃ¡strica )</t>
  </si>
  <si>
    <t>R31 HEMATURIA, NO ESPECIFICADA (Desc. Diag.:hematuria franca)</t>
  </si>
  <si>
    <t>S298 OTROS TRAUMATISMOS DEL TORAX, ESPECIFICADOS (Desc. Diag.:TRAUMATISMO COSTAL IZQUIERDO)</t>
  </si>
  <si>
    <t>R10 DOLOR ABDOMINAL Y PELVICO (Desc. Diag.:quiste anexial izquierdo)</t>
  </si>
  <si>
    <t>S30 TRAUMATISMO SUPERFICIAL DEL ABDOMEN, DE LA REGION LUMBOSACRA Y DE LA PELVIS (Desc. Diag.:CONTUSION DE HIPOCONDRIO IZQUIERDO
SE SOLICITA ECOGRAFIA ABDOMINAL LA CUAL INDICA QUE EL REPORTE ESTARA PARA HORAS DE LA TARDE POR EL CUAL SE PIDE EL REPORTE VERBAL EL CUAL NOS INDICA LA DRA QUE SOLO ENCONTRO LITIASIS VESICULAR RESTO DEL EXAMEN SIN PARTICULAR, VAZO NORMAL, NO LIQUIDO LIBRE EN CAVIDAD ABDOMINAL)</t>
  </si>
  <si>
    <t>R31 HEMATURIA, NO ESPECIFICADA (Desc. Diag.:INFECCION DE VIAS URINARIAS, SITIO NO ESPECIFICADO)</t>
  </si>
  <si>
    <t>S30 TRAUMATISMO SUPERFICIAL DEL ABDOMEN, DE LA REGION LUMBOSACRA Y DE LA PELVIS (Desc. Diag.:TRAUMATISMO DE LA PELVIS Y TESTÍCULOS)</t>
  </si>
  <si>
    <t>R31 HEMATURIA, NO ESPECIFICADA (Desc. Diag.:ITU)</t>
  </si>
  <si>
    <t>S300 CONTUSION DE LA REGION LUMBOSACRA Y DE LA PELVIS (Desc. Diag.:2. POLICONTUSA)</t>
  </si>
  <si>
    <t>R31 HEMATURIA, NO ESPECIFICADA (Desc. Diag.:LITIAISIS  RENAL ?
CISTITIS CRONICA ?)</t>
  </si>
  <si>
    <t>S300 CONTUSION DE LA REGION LUMBOSACRA Y DE LA PELVIS (Desc. Diag.:CONTUSION DE LA REGION INTERGLUTEA)</t>
  </si>
  <si>
    <t>R32 INCONTINENCIA URINARIA, NO ESPECIFICADA (Desc. Diag.:Por Derivacion a Santa Cruz)</t>
  </si>
  <si>
    <t>S300 CONTUSION DE LA REGION LUMBOSACRA Y DE LA PELVIS (Desc. Diag.:contusion pelvis, contusion rodilla derecha, contuson hombro derecho. policontuso.)</t>
  </si>
  <si>
    <t>R33 RETENCION DE ORINA (Desc. Diag.:POLAQUIRUIA DISURIA ORINAS TURBIOAS)</t>
  </si>
  <si>
    <t>S300 CONTUSION DE LA REGION LUMBOSACRA Y DE LA PELVIS (Desc. Diag.:policontusion)</t>
  </si>
  <si>
    <t>R418 OTROS SINTOMAS Y SIGNOS QUE INVOLUCRAN LA FUNCION COGNOSCITIVA Y LA CONCIENCIA Y LOS NO ESPECIFICADOS (Desc. Diag.:SINDROME CONFUSIONAL - DIABETES MELLITUS TIPO 2, LUMBALGIA)</t>
  </si>
  <si>
    <t>S300 CONTUSION DE LA REGION LUMBOSACRA Y DE LA PELVIS (Desc. Diag.:Trauma contuso región glútea izquierda y muslo región posterior. ACCIDENTE DE TRABAJO)</t>
  </si>
  <si>
    <t>R10 DOLOR ABDOMINAL Y PELVICO (Desc. Diag.:colico renal
)</t>
  </si>
  <si>
    <t>S301 CONTUSION DE LA PARED ABDOMINAL (Desc. Diag.:CONTUSION  EN PARED ABDOMINAL)</t>
  </si>
  <si>
    <t>R42 MAREO Y DESVANECIMIENTO (Desc. Diag.:BRADICARDIA ?)</t>
  </si>
  <si>
    <t>S309 TRAUMATISMO SUPERFICIAL DEL ABDOMEN, DE LA REGION LUMBOSACRA Y DE LA PELVIS, PARTE NO ESPECIFICADA (Desc. Diag.:)</t>
  </si>
  <si>
    <t>R42 MAREO Y DESVANECIMIENTO (Desc. Diag.:CONTUSIÓN CRANEAL)</t>
  </si>
  <si>
    <t>S311 HERIDA DE LA PARED ABDOMINAL (Desc. Diag.:HERIDA OPERATORIA EN CURACIÓN  Y TRATAMIENTO)</t>
  </si>
  <si>
    <t>R42 MAREO Y DESVANECIMIENTO (Desc. Diag.:EKG frecuencia cardiaca en 61 lpm ritmo sinusal, con eje cardiaco en -10 grados
Glicemia capilar 86 mg/dl
Troponinas Negativas
CPK MB 83 U/L)</t>
  </si>
  <si>
    <t>S315 HERIDA DE OTROS ORGANOS GENITALES EXTERNOS Y DE LOS NO ESPECIFICADOS (Desc. Diag.:herida regiÃ³n perianal, lumbago inespecÃ­fico. )</t>
  </si>
  <si>
    <t>R42 MAREO Y DESVANECIMIENTO (Desc. Diag.:EN ESTUDIO POR CARDIOLOGIA PENDIENTE UN HOLTER)</t>
  </si>
  <si>
    <t>R42 MAREO Y DESVANECIMIENTO (Desc. Diag.:en estudio)</t>
  </si>
  <si>
    <t>S322 FRACTURA DEL COCCIX (Desc. Diag.:fractura de coxis?? )</t>
  </si>
  <si>
    <t>R42 MAREO Y DESVANECIMIENTO (Desc. Diag.:HIPERTRIGLICERIDEMIA)</t>
  </si>
  <si>
    <t>R101 DOLOR ABDOMINAL LOCALIZADO EN PARTE SUPERIOR (Desc. Diag.:1. Tratamiento sintomatico
2. Mantener manejo cronico)</t>
  </si>
  <si>
    <t>R42 MAREO Y DESVANECIMIENTO (Desc. Diag.:IRCt descompensada
encefalopatia uremica??
anemia)</t>
  </si>
  <si>
    <t>S333 LUXACION DE OTRAS PARTES Y DE LAS NO ESPECIFICADAS DE LA COLUMNA LUMBAR Y DE LA PELVIS (Desc. Diag.:ACCIDENTE  COMUN)</t>
  </si>
  <si>
    <t>R42 MAREO Y DESVANECIMIENTO (Desc. Diag.:LESION CERVICAL NEOFORMATIVA)</t>
  </si>
  <si>
    <t>S337 ESGUINCES Y TORCEDURAS DE OTRAS PARTES Y DE LAS NO ESPECIFICADAS DE LA COLUMNA LUMBAR Y DE LA PELVIS (Desc. Diag.:)</t>
  </si>
  <si>
    <t>R42 MAREO Y DESVANECIMIENTO (Desc. Diag.:LIMPIEZA Y CURACIÓN )</t>
  </si>
  <si>
    <t>S340 CONCUSION Y EDEMA DE LA MEDULA ESPINAL LUMBAR (Desc. Diag.:)</t>
  </si>
  <si>
    <t>R42 MAREO Y DESVANECIMIENTO (Desc. Diag.:Lipotimia E/E)</t>
  </si>
  <si>
    <t>S342 TRAUMATISMO DE RAIZ NERVIOSA DE LA COLUMNA LUMBAR Y SACRA (Desc. Diag.:aplastamiento vertebral multiple )</t>
  </si>
  <si>
    <t>R42 MAREO Y DESVANECIMIENTO (Desc. Diag.:Lipotimia)</t>
  </si>
  <si>
    <t>S342 TRAUMATISMO DE RAIZ NERVIOSA DE LA COLUMNA LUMBAR Y SACRA (Desc. Diag.:TRAUMATISMO CE LA COLUMNA LUMBAR Y SACRA )</t>
  </si>
  <si>
    <t>R42 MAREO Y DESVANECIMIENTO (Desc. Diag.:lipotimia??)</t>
  </si>
  <si>
    <t>S368 TRAUMATISMO DE OTROS ORGANOS INTRAABDOMINALES (Desc. Diag.:POLICONTUSO)</t>
  </si>
  <si>
    <t>R42 MAREO Y DESVANECIMIENTO (Desc. Diag.:M17 - GONARTROSIS [ARTROSIS DE LA RODILLA]
   G571 - MERALGIA PARESTESICA)</t>
  </si>
  <si>
    <t>R10 DOLOR ABDOMINAL Y PELVICO (Desc. Diag.:GESTACION DE 16 SEMANAS)</t>
  </si>
  <si>
    <t>R42 MAREO Y DESVANECIMIENTO (Desc. Diag.:Mareo Desvanecimiento + Ansiedad)</t>
  </si>
  <si>
    <t>S40 TRAUMATISMO SUPERFICIAL DEL HOMBRO Y DEL BRAZO (Desc. Diag.:TRAUMA DE HOMBRO)</t>
  </si>
  <si>
    <t>R42 MAREO Y DESVANECIMIENTO (Desc. Diag.:Mareo E/E)</t>
  </si>
  <si>
    <t>S40 TRAUMATISMO SUPERFICIAL DEL HOMBRO Y DEL BRAZO (Desc. Diag.:TRAUMATISMO SUPERFICIAL DEL HOMBRO Y DEL BRAZO)</t>
  </si>
  <si>
    <t>R42 MAREO Y DESVANECIMIENTO (Desc. Diag.:mareo y Desvanecimiento E/E)</t>
  </si>
  <si>
    <t>R101 DOLOR ABDOMINAL LOCALIZADO EN PARTE SUPERIOR (Desc. Diag.:COLECISTITIS AGUDA LITIASICA)</t>
  </si>
  <si>
    <t>R42 MAREO Y DESVANECIMIENTO (Desc. Diag.:MAREO Y DESVANECIMIENTO, PARESTESIA EXTREMIDADES, CEFALEA)</t>
  </si>
  <si>
    <t>S400 CONTUSION DEL HOMBRO Y DEL BRAZO (Desc. Diag.:CONTUSION DE HOMBRO IZQUIERDA)</t>
  </si>
  <si>
    <t>R10 DOLOR ABDOMINAL Y PELVICO (Desc. Diag.:RX ABDOMEN LUMBAR )</t>
  </si>
  <si>
    <t>R101 DOLOR ABDOMINAL LOCALIZADO EN PARTE SUPERIOR (Desc. Diag.:COLECISTITIS AGUDA/PANCREATITIS/GASTRITIS AGUDA)</t>
  </si>
  <si>
    <t>R42 MAREO Y DESVANECIMIENTO (Desc. Diag.:MAREOS )</t>
  </si>
  <si>
    <t>S400 CONTUSION DEL HOMBRO Y DEL BRAZO (Desc. Diag.:CONTUSION DEL HOMBRO IZQUIERDO)</t>
  </si>
  <si>
    <t>R10 DOLOR ABDOMINAL Y PELVICO (Desc. Diag.:sÃ­ndrome de fosa iliaca derecha)</t>
  </si>
  <si>
    <t>R42 MAREO Y DESVANECIMIENTO (Desc. Diag.:PRECORDIALGIA E/E)</t>
  </si>
  <si>
    <t>S400 CONTUSION DEL HOMBRO Y DEL BRAZO (Desc. Diag.:Derechos)</t>
  </si>
  <si>
    <t>R42 MAREO Y DESVANECIMIENTO (Desc. Diag.:PROB. HIPOTENSION)</t>
  </si>
  <si>
    <t>S400 CONTUSION DEL HOMBRO Y DEL BRAZO (Desc. Diag.:LUXACION ACROMIOCLAVICULAR???)</t>
  </si>
  <si>
    <t>R42 MAREO Y DESVANECIMIENTO (Desc. Diag.:SINDROME VERTIGINOSO)</t>
  </si>
  <si>
    <t>S400 CONTUSION DEL HOMBRO Y DEL BRAZO (Desc. Diag.:POLICONTUSION POSTERIOR A CAÍDA DE UNA ESCALERA EN SU FUENTE LABORAL. )</t>
  </si>
  <si>
    <t>R42 MAREO Y DESVANECIMIENTO (Desc. Diag.:sindrome vestibular
Bradicardia)</t>
  </si>
  <si>
    <t>S408 OTROS TRAUMATISMOS SUPERFICIALES DEL HOMBRO Y DEL BRAZO (Desc. Diag.:POLICONTUSO )</t>
  </si>
  <si>
    <t>R42 MAREO Y DESVANECIMIENTO (Desc. Diag.:Y57 - EFECTOS ADVERSOS DE OTRAS DROGAS Y MEDICAMENTOS, Y LOS NO ESPECIFICADOS)</t>
  </si>
  <si>
    <t>S411 HERIDA DEL BRAZO (Desc. Diag.:.)</t>
  </si>
  <si>
    <t>R450 NERVIOSISMO (Desc. Diag.:)</t>
  </si>
  <si>
    <t>R456 VIOLENCIA FISICA (Desc. Diag.:)</t>
  </si>
  <si>
    <t>S420 FRACTURA DE LA CLAVICULA (Desc. Diag.:fractura de clavicula)</t>
  </si>
  <si>
    <t>R10 DOLOR ABDOMINAL Y PELVICO (Desc. Diag.:SANGRADO RECTAL POR DETERMINAR
HEMORROIDES A DESCARTAR)</t>
  </si>
  <si>
    <t>S420 FRACTURA DE LA CLAVICULA (Desc. Diag.:FRACTURA DIAFISIARIA DE CLAVICULA IZQUIERDA)</t>
  </si>
  <si>
    <t>R490 DISFONIA (Desc. Diag.:disfonia organica)</t>
  </si>
  <si>
    <t>S420 FRACTURA DE LA CLAVICULA (Desc. Diag.:OPERADA ACUDE A CONTROL Y BAJA MEDICA)</t>
  </si>
  <si>
    <t>R490 DISFONIA (Desc. Diag.:faringitis)</t>
  </si>
  <si>
    <t>S420 FRACTURA DE LA CLAVICULA (Desc. Diag.:POST OPERADO DE RETIRO DE MATERIAL DE OSTEOSINTESIS)</t>
  </si>
  <si>
    <t>R10 DOLOR ABDOMINAL Y PELVICO (Desc. Diag.:cólico renoureteral.
infeccion de vias urinarias.
sindrome de ovarios poliquisticos.)</t>
  </si>
  <si>
    <t>S422 FRACTURA DE LA EPIFISIS SUPERIOR DEL HUMERO (Desc. Diag.:Fractua epifisis superior de humero Neer 3 desplazada)</t>
  </si>
  <si>
    <t>R491 AFONIA (Desc. Diag.:AFONIA - FARINGOAMIGDALITIS)</t>
  </si>
  <si>
    <t>R10 DOLOR ABDOMINAL Y PELVICO (Desc. Diag.:Colon espastico)</t>
  </si>
  <si>
    <t>S423 FRACTURA DE LA DIAFISIS DEL HUMERO (Desc. Diag.:fractura)</t>
  </si>
  <si>
    <t>R50 FIEBRE DE ORIGEN DESCONOCIDO (Desc. Diag.:A029 - INFECCION DEBIDA A SALMONELLA, NO ESPECIFICADA)</t>
  </si>
  <si>
    <t>S424 FRACTURA DE LA EPIFISIS INFERIOR DEL HUMERO (Desc. Diag.:fractura supraintercondilea humero derecho tratada)</t>
  </si>
  <si>
    <t>R50 FIEBRE DE ORIGEN DESCONOCIDO (Desc. Diag.:dengue a DC )</t>
  </si>
  <si>
    <t>S430 LUXACION DE LA ARTICULACION DEL HOMBRO (Desc. Diag.:FISURA ACROMIOCLAVICULAR)</t>
  </si>
  <si>
    <t>R50 FIEBRE DE ORIGEN DESCONOCIDO (Desc. Diag.:dengue a dc)</t>
  </si>
  <si>
    <t>S430 LUXACION DE LA ARTICULACION DEL HOMBRO (Desc. Diag.:luxacion de articulacion del hombro )</t>
  </si>
  <si>
    <t>R50 FIEBRE DE ORIGEN DESCONOCIDO (Desc. Diag.:DENGUE CLASICO   A DC)</t>
  </si>
  <si>
    <t>S430 LUXACION DE LA ARTICULACION DEL HOMBRO (Desc. Diag.:LUXACION GLENOHUMERAL ANTERIOR HOMBRO DERECHO INMOVILIZADO )</t>
  </si>
  <si>
    <t>R50 FIEBRE DE ORIGEN DESCONOCIDO (Desc. Diag.:dengue clasico
i.t.u.)</t>
  </si>
  <si>
    <t>R50 FIEBRE DE ORIGEN DESCONOCIDO (Desc. Diag.:DESCARTAR DENGUE)</t>
  </si>
  <si>
    <t>S431 LUXACION DE LA ARTICULACION ACROMIOCLAVICULAR (Desc. Diag.:luxacion acromioclavicular derecha)</t>
  </si>
  <si>
    <t>R50 FIEBRE DE ORIGEN DESCONOCIDO (Desc. Diag.:DESHIDRATACION POR FIEBRE )</t>
  </si>
  <si>
    <t>R101 DOLOR ABDOMINAL LOCALIZADO EN PARTE SUPERIOR (Desc. Diag.:COLELITIASIS)</t>
  </si>
  <si>
    <t>R10 DOLOR ABDOMINAL Y PELVICO (Desc. Diag.:Segundigesta
Embarazo de 32.4 sem x fum
itu
dolor abdomino pelvico )</t>
  </si>
  <si>
    <t>S431 LUXACION DE LA ARTICULACION ACROMIOCLAVICULAR (Desc. Diag.:SUBLUXACION ACROMIOCLAVICULA IZQUIERDO)</t>
  </si>
  <si>
    <t>R50 FIEBRE DE ORIGEN DESCONOCIDO (Desc. Diag.:enfermedad de mayaro a DC )</t>
  </si>
  <si>
    <t>R600 EDEMA LOCALIZADO (Desc. Diag.:OJO IZQ.
TIENE FICHA PARA LAS 16HRS CON OFTALMOLOGIA PERO VINEE ACA Y PIDE QUE SE LE ANULE LA FICHA DE LAS 16HRS Y REALIZA CONSULTA ACA ADEMAS  PIDE BAJA MEDICA QUE ASI NO PUEDE IR A TRABAJAR.)</t>
  </si>
  <si>
    <t>R50 FIEBRE DE ORIGEN DESCONOCIDO (Desc. Diag.:FARINGITIS AGUDA )</t>
  </si>
  <si>
    <t>R69 CAUSAS DE MORBILIDAD DESCONOCIDAS Y NO ESPECIFICADAS (Desc. Diag.:)</t>
  </si>
  <si>
    <t>R50 FIEBRE DE ORIGEN DESCONOCIDO (Desc. Diag.:FARINGOAMIGDALITIS????)</t>
  </si>
  <si>
    <t>R100 ABDOMEN AGUDO (Desc. Diag.:APENDICITIS AGUDA)</t>
  </si>
  <si>
    <t>R50 FIEBRE DE ORIGEN DESCONOCIDO (Desc. Diag.:fiebre  en estudio)</t>
  </si>
  <si>
    <t>R72 ANORMALIDADES DE LOS LEUCOCITOS, NO CLASIFICADAS EN OTRA PARTE (Desc. Diag.:Leucocitosis de causa a determinar)</t>
  </si>
  <si>
    <t>R10 DOLOR ABDOMINAL Y PELVICO (Desc. Diag.:segundigesta
embarazo de 6.2 semanas 
amenaza de aborto )</t>
  </si>
  <si>
    <t>R739 HIPERGLICEMIA, NO ESPECIFICADA (Desc. Diag.:HIPERTENSION ARTERIAL )</t>
  </si>
  <si>
    <t>R50 FIEBRE DE ORIGEN DESCONOCIDO (Desc. Diag.:HTA NO CONTROLADA //
R50 - FIEBRE DE ORIGEN DESCONOCIDO)</t>
  </si>
  <si>
    <t>R80 PROTEINURIA AISLADA (Desc. Diag.:)</t>
  </si>
  <si>
    <t>R50 FIEBRE DE ORIGEN DESCONOCIDO (Desc. Diag.:itu a DC )</t>
  </si>
  <si>
    <t>R100 ABDOMEN AGUDO (Desc. Diag.:COLELITIASIS)</t>
  </si>
  <si>
    <t>R50 FIEBRE DE ORIGEN DESCONOCIDO (Desc. Diag.:itu??)</t>
  </si>
  <si>
    <t>R10 DOLOR ABDOMINAL Y PELVICO (Desc. Diag.:1) ALERGIA MEDICAMENTOSO 
2) ABORTO COMPLETO EN TRATAMINETO AMBULATORIO )</t>
  </si>
  <si>
    <t>R50 FIEBRE DE ORIGEN DESCONOCIDO (Desc. Diag.:LABERINTITIS)</t>
  </si>
  <si>
    <t>R92 HALLAZGOS ANORMALES EN DIAGNOSTICO POR IMAGEN DE LA MAMA (Desc. Diag.:CONTROL POR MASTOLOGIA)</t>
  </si>
  <si>
    <t>R50 FIEBRE DE ORIGEN DESCONOCIDO (Desc. Diag.:NEURALGIA)</t>
  </si>
  <si>
    <t>R92 HALLAZGOS ANORMALES EN DIAGNOSTICO POR IMAGEN DE LA MAMA (Desc. Diag.:Nodulo + calcificaciones mamarias.)</t>
  </si>
  <si>
    <t>R50 FIEBRE DE ORIGEN DESCONOCIDO (Desc. Diag.:PACIENTE CON TEMPERATURA DE 39 °C)</t>
  </si>
  <si>
    <t>R92 HALLAZGOS ANORMALES EN DIAGNOSTICO POR IMAGEN DE LA MAMA (Desc. Diag.:NODULO SOSPECHOSO DE MAMA DERECHA BIRADS 4A (PAPILOMA INTRADUCTAL O CARCINOMA PAPILAR) RESUELTO POR ESCISION PREVIO MARCAJE CON ARPON )</t>
  </si>
  <si>
    <t>R50 FIEBRE DE ORIGEN DESCONOCIDO (Desc. Diag.:R50 - FIEBRE DE ORIGEN DESCONOCIDOE 86 - DEPLECION DEL VOLUMEN)</t>
  </si>
  <si>
    <t>R92 HALLAZGOS ANORMALES EN DIAGNOSTICO POR IMAGEN DE LA MAMA (Desc. Diag.:NODULO SOSPECHOSO EN MAMA DERECHA BIRADS 4A)</t>
  </si>
  <si>
    <t>R50 FIEBRE DE ORIGEN DESCONOCIDO (Desc. Diag.:Síndome Febril E/E)</t>
  </si>
  <si>
    <t>R10 DOLOR ABDOMINAL Y PELVICO (Desc. Diag.:DOLOR ABDOMINAL Y PELVICO EN ESTUDIO
SD DIARREICO EN REMISION
COLPITIS 
GONARTROSIS RODILLA IZQ. )</t>
  </si>
  <si>
    <t>R50 FIEBRE DE ORIGEN DESCONOCIDO (Desc. Diag.:Síndorme Febril)</t>
  </si>
  <si>
    <t>R100 ABDOMEN AGUDO (Desc. Diag.:descartar apendicitis)</t>
  </si>
  <si>
    <t>R50 FIEBRE DE ORIGEN DESCONOCIDO (Desc. Diag.:SÍNDRO MEFEBRIL E/E)</t>
  </si>
  <si>
    <t>S00 TRAUMATISMO SUPERFICIAL DE LA CABEZA (Desc. Diag.:CONTUSIOIN CRANEANA)</t>
  </si>
  <si>
    <t>R10 DOLOR ABDOMINAL Y PELVICO (Desc. Diag.:SINDROME DE FOSA ILIACA DERECHA )</t>
  </si>
  <si>
    <t>S00 TRAUMATISMO SUPERFICIAL DE LA CABEZA (Desc. Diag.:CONTUSION CRANENA)</t>
  </si>
  <si>
    <t>R10 DOLOR ABDOMINAL Y PELVICO (Desc. Diag.:CONTROL DE LAB)</t>
  </si>
  <si>
    <t>S00 TRAUMATISMO SUPERFICIAL DE LA CABEZA (Desc. Diag.:contusion craneo, contusion boca, contusion rodilla deredfha)</t>
  </si>
  <si>
    <t>R10 DOLOR ABDOMINAL Y PELVICO (Desc. Diag.:D)</t>
  </si>
  <si>
    <t>S00 TRAUMATISMO SUPERFICIAL DE LA CABEZA (Desc. Diag.:contusion hombro y codo derechos)</t>
  </si>
  <si>
    <t>R50 FIEBRE DE ORIGEN DESCONOCIDO (Desc. Diag.:Síndrome Febril 
Laringitis Aguda???)</t>
  </si>
  <si>
    <t>S00 TRAUMATISMO SUPERFICIAL DE LA CABEZA (Desc. Diag.:contusion torax, contusion cabeza, fractura nasal)</t>
  </si>
  <si>
    <t>R10 DOLOR ABDOMINAL Y PELVICO (Desc. Diag.:Deshidratacion moderada)</t>
  </si>
  <si>
    <t>S00 TRAUMATISMO SUPERFICIAL DE LA CABEZA (Desc. Diag.:ESCORIACION FRONTAL)</t>
  </si>
  <si>
    <t>R50 FIEBRE DE ORIGEN DESCONOCIDO (Desc. Diag.:Sindrome Febril + DOlor Abdominal)</t>
  </si>
  <si>
    <t>S00 TRAUMATISMO SUPERFICIAL DE LA CABEZA (Desc. Diag.:HERIDA DE LA CABEZA)</t>
  </si>
  <si>
    <t>R50 FIEBRE DE ORIGEN DESCONOCIDO (Desc. Diag.:Sindrome Febril E/E)</t>
  </si>
  <si>
    <t>S00 TRAUMATISMO SUPERFICIAL DE LA CABEZA (Desc. Diag.:POLICO0NTUSO, TCE   LEVE. )</t>
  </si>
  <si>
    <t>R10 DOLOR ABDOMINAL Y PELVICO (Desc. Diag.:DIARREA)</t>
  </si>
  <si>
    <t>S00 TRAUMATISMO SUPERFICIAL DE LA CABEZA (Desc. Diag.:policontusion)</t>
  </si>
  <si>
    <t>R10 DOLOR ABDOMINAL Y PELVICO (Desc. Diag.:DISPEPSIA
INFECCION  URINARIA)</t>
  </si>
  <si>
    <t>S00 TRAUMATISMO SUPERFICIAL DE LA CABEZA (Desc. Diag.:POLITRAUMATISMO)</t>
  </si>
  <si>
    <t>R50 FIEBRE DE ORIGEN DESCONOCIDO (Desc. Diag.:Síndrome Ferbil E/E)</t>
  </si>
  <si>
    <t>S00 TRAUMATISMO SUPERFICIAL DE LA CABEZA (Desc. Diag.:S00 - TRAUMATISMO SUPERFICIAL DE LA CABEZA //
   S202 - CONTUSION DEL TORAX)</t>
  </si>
  <si>
    <t>R50 FIEBRE DE ORIGEN DESCONOCIDO (Desc. Diag.:SOSPECHA DENGUE)</t>
  </si>
  <si>
    <t>S00 TRAUMATISMO SUPERFICIAL DE LA CABEZA (Desc. Diag.:TCE LEVE, PILICONTUSA.)</t>
  </si>
  <si>
    <t>R50 FIEBRE DE ORIGEN DESCONOCIDO (Desc. Diag.:TRANSTORNO DE LA MAMA, NO ESPECIFICO)</t>
  </si>
  <si>
    <t>S00 TRAUMATISMO SUPERFICIAL DE LA CABEZA (Desc. Diag.:TCE. LEVE.)</t>
  </si>
  <si>
    <t>R500 FIEBRE CON ESCALOFRIO (Desc. Diag.:   R520 - DOLOR AGUDO)</t>
  </si>
  <si>
    <t>S00 TRAUMATISMO SUPERFICIAL DE LA CABEZA (Desc. Diag.:TEC LEVE HERIDA CONTUSA EN LA CABEZA  CONTUSION CERVICAL Y CONTUSION DEL CODO IZQUIERDO )</t>
  </si>
  <si>
    <t>R10 DOLOR ABDOMINAL Y PELVICO (Desc. Diag.:dispepsia)</t>
  </si>
  <si>
    <t>S00 TRAUMATISMO SUPERFICIAL DE LA CABEZA (Desc. Diag.:TEC leve
)</t>
  </si>
  <si>
    <t>R500 FIEBRE CON ESCALOFRIO (Desc. Diag.:/ AMIGDALITIS PULTACEA)</t>
  </si>
  <si>
    <t>S00 TRAUMATISMO SUPERFICIAL DE LA CABEZA (Desc. Diag.:TEC LEVE
POLICONTUSIÓN
)</t>
  </si>
  <si>
    <t>R500 FIEBRE CON ESCALOFRIO (Desc. Diag.:1.- Caso sospechoso de dengue vs ITU )</t>
  </si>
  <si>
    <t>S00 TRAUMATISMO SUPERFICIAL DE LA CABEZA (Desc. Diag.:tec leve, contusiÃ³n cadera, contusiÃ³n tÃ³rax derecho, poli contuso. )</t>
  </si>
  <si>
    <t>R500 FIEBRE CON ESCALOFRIO (Desc. Diag.:1.- caso sospechoso de ITU )</t>
  </si>
  <si>
    <t>S00 TRAUMATISMO SUPERFICIAL DE LA CABEZA (Desc. Diag.:tec leve, policontuso. )</t>
  </si>
  <si>
    <t>R500 FIEBRE CON ESCALOFRIO (Desc. Diag.:1.- CASO SOSPECHOSO DENGUE SIN SIGNOS DE ALARMA )</t>
  </si>
  <si>
    <t>S00 TRAUMATISMO SUPERFICIAL DE LA CABEZA (Desc. Diag.:TEC Leve????)</t>
  </si>
  <si>
    <t>R500 FIEBRE CON ESCALOFRIO (Desc. Diag.:1.- fiebre con escalofrÃ­os )</t>
  </si>
  <si>
    <t>R10 DOLOR ABDOMINAL Y PELVICO (Desc. Diag.:DOLOR ABDOMINAL Y PÉLVICO)</t>
  </si>
  <si>
    <t>R500 FIEBRE CON ESCALOFRIO (Desc. Diag.:1.- ITU vs gastroenteritis aguda
2.- historia personal de diabetes mellitus )</t>
  </si>
  <si>
    <t>R100 ABDOMEN AGUDO (Desc. Diag.:EN ESTUDIO)</t>
  </si>
  <si>
    <t>R500 FIEBRE CON ESCALOFRIO (Desc. Diag.:1.- sÃ­ndrome febril )</t>
  </si>
  <si>
    <t>S00 TRAUMATISMO SUPERFICIAL DE LA CABEZA (Desc. Diag.:TRAUMATISMO DE LA  CABEZA Y DE LOS MUSLOS)</t>
  </si>
  <si>
    <t>R500 FIEBRE CON ESCALOFRIO (Desc. Diag.:1.- sÃ­ndrome febril en estudio )</t>
  </si>
  <si>
    <t>S00 TRAUMATISMO SUPERFICIAL DE LA CABEZA (Desc. Diag.:TRAUMATISMO DE LA CABEZA,  ZONA FRONTAL DERECHA)</t>
  </si>
  <si>
    <t>R500 FIEBRE CON ESCALOFRIO (Desc. Diag.:1.- SÃ­ndrome febril
2.- Caso sospechoso de ITU vs malaria. 
3.- Embarazo de 29.3 semanas por FUM )</t>
  </si>
  <si>
    <t>S000 TRAUMATISMO SUPERFICIAL DEL CUERO CABELLUDO (Desc. Diag.:)</t>
  </si>
  <si>
    <t>R500 FIEBRE CON ESCALOFRIO (Desc. Diag.:A971 - DENGUE CON SIGNOS DE ALARMA)</t>
  </si>
  <si>
    <t>S001 CONTUSION DE LOS PARPADOS Y DE LA REGION PERIOCULAR (Desc. Diag.:+ CONJUNTIVITIS OCULAR )</t>
  </si>
  <si>
    <t>R500 FIEBRE CON ESCALOFRIO (Desc. Diag.:AMIGDALITIS PULTACEA / FIEBRE RECURRENTE)</t>
  </si>
  <si>
    <t>S001 CONTUSION DE LOS PARPADOS Y DE LA REGION PERIOCULAR (Desc. Diag.:ACCIDENTE DE TRANSITO)</t>
  </si>
  <si>
    <t>R500 FIEBRE CON ESCALOFRIO (Desc. Diag.:D)</t>
  </si>
  <si>
    <t>S001 CONTUSION DE LOS PARPADOS Y DE LA REGION PERIOCULAR (Desc. Diag.:CONTUSIÓN DE CRÁNEO/ POLICONTUSO )</t>
  </si>
  <si>
    <t>R500 FIEBRE CON ESCALOFRIO (Desc. Diag.:DENGUE?
DESHIDRATCION)</t>
  </si>
  <si>
    <t>S001 CONTUSION DE LOS PARPADOS Y DE LA REGION PERIOCULAR (Desc. Diag.:CONTUSION MALAR DERECHA.)</t>
  </si>
  <si>
    <t>R500 FIEBRE CON ESCALOFRIO (Desc. Diag.:DENGUE?
ENTERITIS)</t>
  </si>
  <si>
    <t>S001 CONTUSION DE LOS PARPADOS Y DE LA REGION PERIOCULAR (Desc. Diag.:CONTUSION SUPRAORBITARIA DERECHA
HERIDA CONTUSO CORTANTE  PERIORBITARIA DERECHA
SE SOLICITA RX DE CRANEO DONDE APARENTEMENTE NO SE EVIDENCIA ALTERACIONES OSEAS)</t>
  </si>
  <si>
    <t>R500 FIEBRE CON ESCALOFRIO (Desc. Diag.:DENGUE?
ITU??)</t>
  </si>
  <si>
    <t>S001 CONTUSION DE LOS PARPADOS Y DE LA REGION PERIOCULAR (Desc. Diag.:HERIDA CONTUSO CORTANTE ARCO SUPERCIALIAR IZQUIERDO,)</t>
  </si>
  <si>
    <t>R500 FIEBRE CON ESCALOFRIO (Desc. Diag.:DENGUE?
SD FEBRIL EN ESTUDIO)</t>
  </si>
  <si>
    <t>S001 CONTUSION DE LOS PARPADOS Y DE LA REGION PERIOCULAR (Desc. Diag.:nasal)</t>
  </si>
  <si>
    <t>R10 DOLOR ABDOMINAL Y PELVICO (Desc. Diag.:DOLOR  PELVICO )</t>
  </si>
  <si>
    <t>S001 CONTUSION DE LOS PARPADOS Y DE LA REGION PERIOCULAR (Desc. Diag.:policontusa.
se explica lo que debe hace. idif fiscalia ptj, empresa denuncia
mientras no exista la denuncia de accidente de trabajo se sella como riesgo extraordinario)</t>
  </si>
  <si>
    <t>R500 FIEBRE CON ESCALOFRIO (Desc. Diag.:DENGUE'?)</t>
  </si>
  <si>
    <t>S001 CONTUSION DE LOS PARPADOS Y DE LA REGION PERIOCULAR (Desc. Diag.:Trauma Ocular Cerrado OD)</t>
  </si>
  <si>
    <t>R500 FIEBRE CON ESCALOFRIO (Desc. Diag.:DESHIDRATCION)</t>
  </si>
  <si>
    <t>S002 OTROS TRAUMATISMOS SUPERFICIALES DEL PARPADO Y DE LA REGION PERIOCULAR (Desc. Diag.:TRAUMATISMO PERIOCULAR)</t>
  </si>
  <si>
    <t>R500 FIEBRE CON ESCALOFRIO (Desc. Diag.:DOLOR ABDOMINAL)</t>
  </si>
  <si>
    <t>S003 TRAUMATISMO SUPERFICIAL DE LA NARIZ (Desc. Diag.:dc fractura )</t>
  </si>
  <si>
    <t>R10 DOLOR ABDOMINAL Y PELVICO (Desc. Diag.:INTOXIACION ALIMENTARIA. 
catamenio
embarazo dc. )</t>
  </si>
  <si>
    <t>S003 TRAUMATISMO SUPERFICIAL DE LA NARIZ (Desc. Diag.:TRAUMATISMO CON FRACTURA  DE LOS HUESOS DE LA NARIZ)</t>
  </si>
  <si>
    <t>R500 FIEBRE CON ESCALOFRIO (Desc. Diag.:ENTERITIS
DESHIDRATCION
RESFRIO?)</t>
  </si>
  <si>
    <t>S005 TRAUMATISMO SUPERFICIAL DEL LABIO Y DE LA CAVIDAD BUCAL (Desc. Diag.:TRAUMATISMO DE LABIO SUPERIOR)</t>
  </si>
  <si>
    <t>R500 FIEBRE CON ESCALOFRIO (Desc. Diag.:FARINGITIS AGUDA )</t>
  </si>
  <si>
    <t>S007 TRAUMATISMOS SUPERFICIALES MULTIPLES DE LA CABEZA (Desc. Diag.:CONTUSIÓN DE CABEZA)</t>
  </si>
  <si>
    <t>R500 FIEBRE CON ESCALOFRIO (Desc. Diag.:FARINGITIS
ENTERITIS?)</t>
  </si>
  <si>
    <t>S008 TRAUMATISMO SUPERFICIAL DE OTRAS PARTES DE LA CABEZA (Desc. Diag.:CONTUSION DE LA REGION MALAR IZQUIERDA Y RODILLA IZQUIERDA)</t>
  </si>
  <si>
    <t>R500 FIEBRE CON ESCALOFRIO (Desc. Diag.:FARINGO AMIGDALITIS )</t>
  </si>
  <si>
    <t>S008 TRAUMATISMO SUPERFICIAL DE OTRAS PARTES DE LA CABEZA (Desc. Diag.:TRAUMATISMO ENCEFALO CRANEANO)</t>
  </si>
  <si>
    <t>R500 FIEBRE CON ESCALOFRIO (Desc. Diag.:FARINGOLARINGITIS)</t>
  </si>
  <si>
    <t>S009 TRAUMATISMO SUPERFICIAL DE LA CABEZA, PARTE NO ESPECIFICADA (Desc. Diag.:TCE )</t>
  </si>
  <si>
    <t>R500 FIEBRE CON ESCALOFRIO (Desc. Diag.:Febricula)</t>
  </si>
  <si>
    <t>R101 DOLOR ABDOMINAL LOCALIZADO EN PARTE SUPERIOR (Desc. Diag.:   R520 - DOLOR AGUDO)</t>
  </si>
  <si>
    <t>R500 FIEBRE CON ESCALOFRIO (Desc. Diag.:FIEBRE )</t>
  </si>
  <si>
    <t>S009 TRAUMATISMO SUPERFICIAL DE LA CABEZA, PARTE NO ESPECIFICADA (Desc. Diag.:TRAUMATISMO SUPERFICIAL  DE CABEZA)</t>
  </si>
  <si>
    <t>R500 FIEBRE CON ESCALOFRIO (Desc. Diag.:FIEBRE CON ESCALOFRÍO. 
INFLUENZA EN ESTUDIO?)</t>
  </si>
  <si>
    <t>S01 HERIDA DE LA CABEZA (Desc. Diag.:contusion hombro derecho, contusion dedo medio mano izquierda)</t>
  </si>
  <si>
    <t>R500 FIEBRE CON ESCALOFRIO (Desc. Diag.:fiebre con escalofrios)</t>
  </si>
  <si>
    <t>S01 HERIDA DE LA CABEZA (Desc. Diag.:HERIDA CABEZA/HTA)</t>
  </si>
  <si>
    <t>R500 FIEBRE CON ESCALOFRIO (Desc. Diag.:FIEBRE INESPECÍFICA)</t>
  </si>
  <si>
    <t>S01 HERIDA DE LA CABEZA (Desc. Diag.:HERIDA DE LA CABEZA)</t>
  </si>
  <si>
    <t>R500 FIEBRE CON ESCALOFRIO (Desc. Diag.:FIEBRE PARA ESCLARECER)</t>
  </si>
  <si>
    <t>S01 HERIDA DE LA CABEZA (Desc. Diag.:HERIDA EN CABEZA)</t>
  </si>
  <si>
    <t>R500 FIEBRE CON ESCALOFRIO (Desc. Diag.:gripe)</t>
  </si>
  <si>
    <t>R101 DOLOR ABDOMINAL LOCALIZADO EN PARTE SUPERIOR (Desc. Diag.: C.C.L. COLICO BILIAR)</t>
  </si>
  <si>
    <t>R500 FIEBRE CON ESCALOFRIO (Desc. Diag.:HIPERGLICEMIA)</t>
  </si>
  <si>
    <t>S01 HERIDA DE LA CABEZA (Desc. Diag.:TEC )</t>
  </si>
  <si>
    <t>R10 DOLOR ABDOMINAL Y PELVICO (Desc. Diag.:Sindrome FID
apendicitis a DC)</t>
  </si>
  <si>
    <t>S01 HERIDA DE LA CABEZA (Desc. Diag.:TEC LEVE HERIDA DE LA CABEZ)</t>
  </si>
  <si>
    <t>R10 DOLOR ABDOMINAL Y PELVICO (Desc. Diag.:SIONDROME DE FOSA ILIACA DERECHA)</t>
  </si>
  <si>
    <t>S010 HERIDA DEL CUERO CABELLUDO (Desc. Diag.:GLICEMIA 395)</t>
  </si>
  <si>
    <t>R500 FIEBRE CON ESCALOFRIO (Desc. Diag.:ITU?
DENGUE''??)</t>
  </si>
  <si>
    <t>S010 HERIDA DEL CUERO CABELLUDO (Desc. Diag.:herida cortante en regio parietal izquierda por trauma, accidente por asalto)</t>
  </si>
  <si>
    <t>R10 DOLOR ABDOMINAL Y PELVICO (Desc. Diag.:SOSPECHA DE APENDICITIS)</t>
  </si>
  <si>
    <t>S010 HERIDA DEL CUERO CABELLUDO (Desc. Diag.:HERIDA SANGRANTE, DOLOR Y LEVE EDEMA EN ZONA DEHERIDA)</t>
  </si>
  <si>
    <t>R500 FIEBRE CON ESCALOFRIO (Desc. Diag.:J20 - BRONQUITIS AGUDA)</t>
  </si>
  <si>
    <t>S010 HERIDA DEL CUERO CABELLUDO (Desc. Diag.:parietal izq.)</t>
  </si>
  <si>
    <t>R500 FIEBRE CON ESCALOFRIO (Desc. Diag.:OBSERVACION EN DOMICILIO)</t>
  </si>
  <si>
    <t>S010 HERIDA DEL CUERO CABELLUDO (Desc. Diag.:TEC LEVE)</t>
  </si>
  <si>
    <t>R500 FIEBRE CON ESCALOFRIO (Desc. Diag.:paciente en regular estado  con disfagia y odinofagia faringe congestiva hiperhemica)</t>
  </si>
  <si>
    <t>R10 DOLOR ABDOMINAL Y PELVICO (Desc. Diag.:DOLOR PELVICO )</t>
  </si>
  <si>
    <t>R500 FIEBRE CON ESCALOFRIO (Desc. Diag.:RESFRIO
DENGUE?)</t>
  </si>
  <si>
    <t>S011 HERIDA DEL PARPADO Y DE LA REGION PERIOCULAR (Desc. Diag.:Herida Contusocortante)</t>
  </si>
  <si>
    <t>R500 FIEBRE CON ESCALOFRIO (Desc. Diag.:resfrio?
dengue??)</t>
  </si>
  <si>
    <t>S011 HERIDA DEL PARPADO Y DE LA REGION PERIOCULAR (Desc. Diag.:HERIDA DE LA REGION NASAL, CONTUSION.)</t>
  </si>
  <si>
    <t>R500 FIEBRE CON ESCALOFRIO (Desc. Diag.:rinofaringitis aguda)</t>
  </si>
  <si>
    <t>S011 HERIDA DEL PARPADO Y DE LA REGION PERIOCULAR (Desc. Diag.:HERIDA EN EL PÁRPADO IZQUIERDO)</t>
  </si>
  <si>
    <t>R500 FIEBRE CON ESCALOFRIO (Desc. Diag.:SD FEBRIL)</t>
  </si>
  <si>
    <t>R10 DOLOR ABDOMINAL Y PELVICO (Desc. Diag.:DOLOR POST LEGRADO UTERINO INSTRUMENTAL BIOPSICO )</t>
  </si>
  <si>
    <t>R500 FIEBRE CON ESCALOFRIO (Desc. Diag.:sd fewbril)</t>
  </si>
  <si>
    <t>S012 HERIDA DE LA NARIZ (Desc. Diag.:herida contusocortante de nariz)</t>
  </si>
  <si>
    <t>R500 FIEBRE CON ESCALOFRIO (Desc. Diag.:SINDROME FEBRIL 
VIROSIS )</t>
  </si>
  <si>
    <t>S012 HERIDA DE LA NARIZ (Desc. Diag.:TRAUMATISMO NARIZ)</t>
  </si>
  <si>
    <t>R500 FIEBRE CON ESCALOFRIO (Desc. Diag.:Síndrome Febril E/E)</t>
  </si>
  <si>
    <t>R101 DOLOR ABDOMINAL LOCALIZADO EN PARTE SUPERIOR (Desc. Diag.: COLICO ABDOMINAL AGUDO EN ESTUDIO + NEURITIS INTERCOSTAL DERECHA +  GASTRITIS AGUDA)</t>
  </si>
  <si>
    <t>R10 DOLOR ABDOMINAL Y PELVICO (Desc. Diag.:TERCIGESTA 
 EMBARAZO DE 27.5 SEM POR FUM
DOLOR CADERA 
 DOLRO ABDOMINO PELVICO . 
)</t>
  </si>
  <si>
    <t>S015 HERIDA DEL LABIO Y DE LA CAVIDAD BUCAL (Desc. Diag.:herida labio inferior, contusion temporomandicular, contusion rodilla. )</t>
  </si>
  <si>
    <t>R500 FIEBRE CON ESCALOFRIO (Desc. Diag.:SINDROME FEBRIL. VIROSIS?)</t>
  </si>
  <si>
    <t>S017 HERIDAS MULTIPLES DE LA CABEZA (Desc. Diag.:RIESGO EXTRAORDINARIO, CONTUSIONES, HERIDAS CABEZA Y CUELLO)</t>
  </si>
  <si>
    <t>R500 FIEBRE CON ESCALOFRIO (Desc. Diag.:SINDROME FEBRIL.)</t>
  </si>
  <si>
    <t>S018 HERIDA DE OTRAS PARTES DE LA CABEZA (Desc. Diag.:contusion malar, heamtoma subconjuntival, epistaxis)</t>
  </si>
  <si>
    <t>R500 FIEBRE CON ESCALOFRIO (Desc. Diag.:SINUSITIS AGUDA)</t>
  </si>
  <si>
    <t>S018 HERIDA DE OTRAS PARTES DE LA CABEZA (Desc. Diag.:HERIDA CORTANTE REGION FRONTAL QUE SE EXTIENDE A SEJA DERECHA.)</t>
  </si>
  <si>
    <t>R10 DOLOR ABDOMINAL Y PELVICO (Desc. Diag.:TERCIGESTA GESTACION DE 18 SEMANAS FETO UNICO VIVO DOLOR ABDOMINAL Y PELVICO AMIGDALITIS )</t>
  </si>
  <si>
    <t>S018 HERIDA DE OTRAS PARTES DE LA CABEZA (Desc. Diag.:Herida del mentón)</t>
  </si>
  <si>
    <t>R500 FIEBRE CON ESCALOFRIO (Desc. Diag.:VIROSIS 
SINDROME FEBRIL)</t>
  </si>
  <si>
    <t>R500 FIEBRE CON ESCALOFRIO (Desc. Diag.:VIROSIS )</t>
  </si>
  <si>
    <t>R10 DOLOR ABDOMINAL Y PELVICO (Desc. Diag.:DOLOR A LA MICCION )</t>
  </si>
  <si>
    <t>S02 FRACTURA DE HUESOS DEL CRANEO Y DE LA CARA (Desc. Diag.:Fractura tipo Le Fort tipo I, fractura de tercio medio facial)</t>
  </si>
  <si>
    <t>R501 FIEBRE PERSISTENTE (Desc. Diag.:.)</t>
  </si>
  <si>
    <t>S022 FRACTURA DE LOS HUESOS DE LA NARIZ (Desc. Diag.:A DC )</t>
  </si>
  <si>
    <t>R501 FIEBRE PERSISTENTE (Desc. Diag.:AMIGDALITIS PULTACEAS)</t>
  </si>
  <si>
    <t>S022 FRACTURA DE LOS HUESOS DE LA NARIZ (Desc. Diag.:herida en nariz)</t>
  </si>
  <si>
    <t>R501 FIEBRE PERSISTENTE (Desc. Diag.:MIOALGIAS, ARTRALGIAS.)</t>
  </si>
  <si>
    <t>S022 FRACTURA DE LOS HUESOS DE LA NARIZ (Desc. Diag.:policontusion de  cara )</t>
  </si>
  <si>
    <t>R501 FIEBRE PERSISTENTE (Desc. Diag.:SÍNDROME FEBRIL EN ESTUDIO /CISTITIS AGUDA)</t>
  </si>
  <si>
    <t>S022 FRACTURA DE LOS HUESOS DE LA NARIZ (Desc. Diag.:trauma facial)</t>
  </si>
  <si>
    <t>R501 FIEBRE PERSISTENTE (Desc. Diag.:SOSPECHA DE DENGUE )</t>
  </si>
  <si>
    <t>S023 FRACTURA DEL SUELO DE LA ORBITA (Desc. Diag.:FRACTURA DEL SUELO DE LA ORBITA)</t>
  </si>
  <si>
    <t>R10 DOLOR ABDOMINAL Y PELVICO (Desc. Diag.:tercigesta
embarazo 31,2 semanas por FUM
Dolor abdominal: colecistitis litiasica)</t>
  </si>
  <si>
    <t>S025 FRACTURA DE LOS DIENTES (Desc. Diag.:Y04 - AGRESIÃN CON FUERZA CORPORAL)</t>
  </si>
  <si>
    <t>R508 OTRAS FIEBRES ESPECIFICADAS (Desc. Diag.:DESHIDRATACION SEVERA )</t>
  </si>
  <si>
    <t>S041 TRAUMATISMO DEL NERVIO MOTOR OCULAR COMUN [III PAR] (Desc. Diag.:TRAUMA OCULAR)</t>
  </si>
  <si>
    <t>R508 OTRAS FIEBRES ESPECIFICADAS (Desc. Diag.:síndrome febril, fiebre tifoidea)</t>
  </si>
  <si>
    <t>S05 TRAUMATISMO DEL OJO Y DE LA ORBITA (Desc. Diag.:contusion ocular herida parpado superior derecho, )</t>
  </si>
  <si>
    <t>R509 FIEBRE, NO ESPECIFICADA (Desc. Diag.:- sindrome febril.
- Fiebre tifoidea ?)</t>
  </si>
  <si>
    <t>S05 TRAUMATISMO DEL OJO Y DE LA ORBITA (Desc. Diag.:TRAUMA OCULAR SUPERFICIAL)</t>
  </si>
  <si>
    <t>R509 FIEBRE, NO ESPECIFICADA (Desc. Diag.:- Sx febril en estudio.
- faringitis aguda)</t>
  </si>
  <si>
    <t>S05 TRAUMATISMO DEL OJO Y DE LA ORBITA (Desc. Diag.:traumatismo ojo derecho)</t>
  </si>
  <si>
    <t>R10 DOLOR ABDOMINAL Y PELVICO (Desc. Diag.:DOLOR ABDOMINAL 
EPI)</t>
  </si>
  <si>
    <t>S051 CONTUSION DEL GLOBO OCULAR Y DEL TEJIDO ORBITARIO (Desc. Diag.:+ SINDROME VERTIGINOSO)</t>
  </si>
  <si>
    <t>R10 DOLOR ABDOMINAL Y PELVICO (Desc. Diag.:+ GASTROENEROCOLITIS AGUDA)</t>
  </si>
  <si>
    <t>S051 CONTUSION DEL GLOBO OCULAR Y DEL TEJIDO ORBITARIO (Desc. Diag.:Agresión por terceras personas.)</t>
  </si>
  <si>
    <t>R509 FIEBRE, NO ESPECIFICADA (Desc. Diag.:..)</t>
  </si>
  <si>
    <t>S051 CONTUSION DEL GLOBO OCULAR Y DEL TEJIDO ORBITARIO (Desc. Diag.:CONTUSIÃN DE CRANEO, RODILLA IZQUIERDA Y HOMBRO DERECHO )</t>
  </si>
  <si>
    <t>R509 FIEBRE, NO ESPECIFICADA (Desc. Diag.:1) GASTROENTERITIS AGUDA. 2) DIABETES MELLITUS.  3 HIPERTENSION ARTERIAL)</t>
  </si>
  <si>
    <t>S051 CONTUSION DEL GLOBO OCULAR Y DEL TEJIDO ORBITARIO (Desc. Diag.:contusion de region tempòral)</t>
  </si>
  <si>
    <t>R509 FIEBRE, NO ESPECIFICADA (Desc. Diag.:1) Sindrome Febril en estudio
2) amigdalitis aguda)</t>
  </si>
  <si>
    <t>S051 CONTUSION DEL GLOBO OCULAR Y DEL TEJIDO ORBITARIO (Desc. Diag.:Trauma ocular moderado cerrado OD)</t>
  </si>
  <si>
    <t>R509 FIEBRE, NO ESPECIFICADA (Desc. Diag.:1) Sindrome febril en estudio.
2) Bronquitis Aguda)</t>
  </si>
  <si>
    <t>S055 HERIDA PENETRANTE DEL GLOBO OCULAR CON CUERPO EXTRAÑO (Desc. Diag.:)</t>
  </si>
  <si>
    <t>R509 FIEBRE, NO ESPECIFICADA (Desc. Diag.:1) sindrome febril en estudio.
2) faringitis aguda)</t>
  </si>
  <si>
    <t>S058 OTROS TRAUMATISMOS DEL OJO Y DE LA ORBITA (Desc. Diag.:TRAUMA DE NARIZ)</t>
  </si>
  <si>
    <t>R509 FIEBRE, NO ESPECIFICADA (Desc. Diag.:1) SINDROME FEBRIL EN ESTUDIO.
2) INFECCION URINARIA EN ESTUDIO
3) SOSPECHA DE DENGUE )</t>
  </si>
  <si>
    <t>S059 TRAUMATISMO DEL OJO Y DE LA ORBITA, NO ESPECIFICADO (Desc. Diag.:TRAMATISMO OCULAR)</t>
  </si>
  <si>
    <t>R509 FIEBRE, NO ESPECIFICADA (Desc. Diag.:1) Síndrome febril
2) Bronquitis Aguda)</t>
  </si>
  <si>
    <t>S059 TRAUMATISMO DEL OJO Y DE LA ORBITA, NO ESPECIFICADO (Desc. Diag.:TRAUMA OCULAR)</t>
  </si>
  <si>
    <t>R509 FIEBRE, NO ESPECIFICADA (Desc. Diag.:1) SÍNDROME FEBRIL.
2) ERISIPELA EN PIERNA DERECHA)</t>
  </si>
  <si>
    <t>S060 CONCUSION (Desc. Diag.:TRAUMA CRANEO ENCEFALICO)</t>
  </si>
  <si>
    <t>R509 FIEBRE, NO ESPECIFICADA (Desc. Diag.:1) SÍNDROME FEBRIL.
2) FARINGITIS AGUDA.)</t>
  </si>
  <si>
    <t>R101 DOLOR ABDOMINAL LOCALIZADO EN PARTE SUPERIOR (Desc. Diag.: DOLOR ABDOMINAL )</t>
  </si>
  <si>
    <t>R509 FIEBRE, NO ESPECIFICADA (Desc. Diag.:1. Síndrome febril en estudio)</t>
  </si>
  <si>
    <t>R10 DOLOR ABDOMINAL Y PELVICO (Desc. Diag.:ESTRECHEZ DEL CANAL MEDULAR . )</t>
  </si>
  <si>
    <t>R509 FIEBRE, NO ESPECIFICADA (Desc. Diag.:al examen reg, hemodinamicamente estable, afebril
piel y mucosa hidratada, normocoloreada
cardiopulmonar s/p
abdomen plano rha +, blando no doloroso a la palpacion difusa, sin signos de irritacion peritoneal)</t>
  </si>
  <si>
    <t>S070 TRAUMATISMO POR APLASTAMIENTO DE LA CARA (Desc. Diag.:TRAUMATISMO CON EXCORIACIONES EN LA CARA Y MANO IZQUIERDA)</t>
  </si>
  <si>
    <t>R509 FIEBRE, NO ESPECIFICADA (Desc. Diag.:AMIGDALITIS AGUDA)</t>
  </si>
  <si>
    <t>R101 DOLOR ABDOMINAL LOCALIZADO EN PARTE SUPERIOR (Desc. Diag.:- DOLOR ABDOMINAL EN ESTUDIO.
- GASTRITIS
- SALMONELOSIS ??)</t>
  </si>
  <si>
    <t>R509 FIEBRE, NO ESPECIFICADA (Desc. Diag.:cefalea debido a tension)</t>
  </si>
  <si>
    <t>S071 TRAUMATISMO POR APLASTAMIENTO DEL CRANEO (Desc. Diag.:TEC  LEVE)</t>
  </si>
  <si>
    <t>R509 FIEBRE, NO ESPECIFICADA (Desc. Diag.:CRISIS HTA )</t>
  </si>
  <si>
    <t>R10 DOLOR ABDOMINAL Y PELVICO (Desc. Diag.:estreñimiento )</t>
  </si>
  <si>
    <t>R10 DOLOR ABDOMINAL Y PELVICO (Desc. Diag.:TRANGRESION ALIMENTARIA)</t>
  </si>
  <si>
    <t>S09 OTROS TRAUMATISMOS Y LOS NO ESPECIFICADOS DE LA CABEZA (Desc. Diag.:contusion de craneo)</t>
  </si>
  <si>
    <t>R509 FIEBRE, NO ESPECIFICADA (Desc. Diag.:DENGUE CLASICO?)</t>
  </si>
  <si>
    <t>S09 OTROS TRAUMATISMOS Y LOS NO ESPECIFICADOS DE LA CABEZA (Desc. Diag.:TRAUMATISMO EN CARA/POLICONTUSO)</t>
  </si>
  <si>
    <t>R10 DOLOR ABDOMINAL Y PELVICO (Desc. Diag.:TRANSGRESION ALIMENTARIA.)</t>
  </si>
  <si>
    <t>S09 OTROS TRAUMATISMOS Y LOS NO ESPECIFICADOS DE LA CABEZA (Desc. Diag.:TRAUMATISMO ENCEFALO CRANEANO /ACCIDENTE DE TRANSITO)</t>
  </si>
  <si>
    <t>R509 FIEBRE, NO ESPECIFICADA (Desc. Diag.:dengue??)</t>
  </si>
  <si>
    <t>R10 DOLOR ABDOMINAL Y PELVICO (Desc. Diag.:FARINGITIS)</t>
  </si>
  <si>
    <t>R509 FIEBRE, NO ESPECIFICADA (Desc. Diag.:DOLOR ABDOMINAL 
ITU?)</t>
  </si>
  <si>
    <t>S098 OTROS TRAUMATISMOS DE LA CABEZA, ESPECIFICADOS (Desc. Diag.:trauma craneal, hemorragia subconjuntival OI)</t>
  </si>
  <si>
    <t>R509 FIEBRE, NO ESPECIFICADA (Desc. Diag.:EDA
HTA )</t>
  </si>
  <si>
    <t>R10 DOLOR ABDOMINAL Y PELVICO (Desc. Diag.:gastritis)</t>
  </si>
  <si>
    <t>R509 FIEBRE, NO ESPECIFICADA (Desc. Diag.:EDA)</t>
  </si>
  <si>
    <t>S099 TRAUMATISMO DE LA CABEZA, NO ESPECIFICADO (Desc. Diag.:1.- trauma crÃ¡neo encefÃ¡lico
2.- trauma cervical. )</t>
  </si>
  <si>
    <t>R509 FIEBRE, NO ESPECIFICADA (Desc. Diag.:FARINGITIS)</t>
  </si>
  <si>
    <t>S099 TRAUMATISMO DE LA CABEZA, NO ESPECIFICADO (Desc. Diag.:CONTUSION DIRECTA EN CRANEO REGION OCCIPITAL, CON DOLOR PARA MOVER EL CRANEO)</t>
  </si>
  <si>
    <t>R509 FIEBRE, NO ESPECIFICADA (Desc. Diag.:FARINGITISAGUDA)</t>
  </si>
  <si>
    <t>S099 TRAUMATISMO DE LA CABEZA, NO ESPECIFICADO (Desc. Diag.:HERIDA EN LA CABEZA)</t>
  </si>
  <si>
    <t>R509 FIEBRE, NO ESPECIFICADA (Desc. Diag.:FARINGOAMIGDALITIS)</t>
  </si>
  <si>
    <t>S099 TRAUMATISMO DE LA CABEZA, NO ESPECIFICADO (Desc. Diag.:TEC 
)</t>
  </si>
  <si>
    <t>R509 FIEBRE, NO ESPECIFICADA (Desc. Diag.:FIEBRE DE ORIGEN DESCONOCIDO, HIPERTENSION ARTERIAL, DIABETES MELLITUS TIPO 2)</t>
  </si>
  <si>
    <t>S099 TRAUMATISMO DE LA CABEZA, NO ESPECIFICADO (Desc. Diag.:TEC LEVE)</t>
  </si>
  <si>
    <t>R509 FIEBRE, NO ESPECIFICADA (Desc. Diag.:GASTROENTEROCOLITIS AGUDA+DESHIDRATACION)</t>
  </si>
  <si>
    <t>S099 TRAUMATISMO DE LA CABEZA, NO ESPECIFICADO (Desc. Diag.:TRAUMATISMO CRANEO ENCEFÁLICO LEVE )</t>
  </si>
  <si>
    <t>R509 FIEBRE, NO ESPECIFICADA (Desc. Diag.:INFECCION DE VIAS URINARIAS)</t>
  </si>
  <si>
    <t>S11 HERIDA DEL CUELLO (Desc. Diag.:)</t>
  </si>
  <si>
    <t>R10 DOLOR ABDOMINAL Y PELVICO (Desc. Diag.:TRANSGRESIÓN ALIMENTICIA)</t>
  </si>
  <si>
    <t>S14 TRAUMATISMO DE LA MEDULA ESPINAL Y DE NERVIOS A NIVEL DEL CUELLO (Desc. Diag.:contusion cervical latigazo????)</t>
  </si>
  <si>
    <t>R509 FIEBRE, NO ESPECIFICADA (Desc. Diag.:INFLUENZA??)</t>
  </si>
  <si>
    <t>S142 TRAUMATISMO DE RAIZ NERVIOSA DE COLUMNA CERVICAL (Desc. Diag.:POLITRAUMATISMO - CRANEO, CUELLO COLUMNA Y CADERA)</t>
  </si>
  <si>
    <t>R509 FIEBRE, NO ESPECIFICADA (Desc. Diag.:ITU?
S HEMETICO )</t>
  </si>
  <si>
    <t>S19 OTROS TRAUMATISMOS Y LOS NO ESPECIFICADOS DEL CUELLO (Desc. Diag.:)</t>
  </si>
  <si>
    <t>R509 FIEBRE, NO ESPECIFICADA (Desc. Diag.:ITU?)</t>
  </si>
  <si>
    <t>S20 TRAUMATISMO SUPERFICIAL DEL TORAX (Desc. Diag.: TRAUMATISMO SUPERFICIAL DEL TORAX POSTERIOR )</t>
  </si>
  <si>
    <t>R509 FIEBRE, NO ESPECIFICADA (Desc. Diag.:J11 - INFLUENZA DEBIDA A VIRUS NO IDENTIFICADO)</t>
  </si>
  <si>
    <t>S20 TRAUMATISMO SUPERFICIAL DEL TORAX (Desc. Diag.:. TRAUMATISMO SUPERFICIAL DEL TORAX)</t>
  </si>
  <si>
    <t>R509 FIEBRE, NO ESPECIFICADA (Desc. Diag.:PIELONEFRITIS???)</t>
  </si>
  <si>
    <t>S20 TRAUMATISMO SUPERFICIAL DEL TORAX (Desc. Diag.:ACCIDENTE DE MOTOCICLETA)</t>
  </si>
  <si>
    <t>R509 FIEBRE, NO ESPECIFICADA (Desc. Diag.:REFIERE FIEBRE NOCTURNA DE RECIENTE APARICION, SE SOLICITAN EXAMENES DE LABORATORIO)</t>
  </si>
  <si>
    <t>S20 TRAUMATISMO SUPERFICIAL DEL TORAX (Desc. Diag.:DOLOR DE PARRILLA COSTAL DERECHA .- por traumatismo )</t>
  </si>
  <si>
    <t>R509 FIEBRE, NO ESPECIFICADA (Desc. Diag.:RINOFARINGITIS
AGUIDA )</t>
  </si>
  <si>
    <t>S20 TRAUMATISMO SUPERFICIAL DEL TORAX (Desc. Diag.:POLITRAUMATISMO)</t>
  </si>
  <si>
    <t>R509 FIEBRE, NO ESPECIFICADA (Desc. Diag.:S GRIPAL )</t>
  </si>
  <si>
    <t>S20 TRAUMATISMO SUPERFICIAL DEL TORAX (Desc. Diag.:TRAUMA COSTAL DERECHO )</t>
  </si>
  <si>
    <t>R509 FIEBRE, NO ESPECIFICADA (Desc. Diag.:S. HEMETICO  E/E)</t>
  </si>
  <si>
    <t>S20 TRAUMATISMO SUPERFICIAL DEL TORAX (Desc. Diag.:TRAUMA DE TORAX )</t>
  </si>
  <si>
    <t>R509 FIEBRE, NO ESPECIFICADA (Desc. Diag.:SINDROME  FEBRIL )</t>
  </si>
  <si>
    <t>S20 TRAUMATISMO SUPERFICIAL DEL TORAX (Desc. Diag.:Trauma Torácico E/E)</t>
  </si>
  <si>
    <t>R509 FIEBRE, NO ESPECIFICADA (Desc. Diag.:SINDROME FEBRIL 
VIROSIS 
ITU)</t>
  </si>
  <si>
    <t>S20 TRAUMATISMO SUPERFICIAL DEL TORAX (Desc. Diag.:TRAUMATISMO DE PARRILLA COSTAL IZQUIERDA)</t>
  </si>
  <si>
    <t>R10 DOLOR ABDOMINAL Y PELVICO (Desc. Diag.:DOLOR ABDOMINAL DE CAUSA NO DETERMINADA (COLICO INTESTINAL?) )</t>
  </si>
  <si>
    <t>S20 TRAUMATISMO SUPERFICIAL DEL TORAX (Desc. Diag.:TRAUMATISMO DE TORAX)</t>
  </si>
  <si>
    <t>R509 FIEBRE, NO ESPECIFICADA (Desc. Diag.:SINDROME FEBRIL )</t>
  </si>
  <si>
    <t>S200 CONTUSION DE LA MAMA (Desc. Diag.:)</t>
  </si>
  <si>
    <t>R509 FIEBRE, NO ESPECIFICADA (Desc. Diag.:SINDROME FEBRIL DE ETIOLOGIA A DEFINIR/ DIABETES MELLITUS 2 DESCOMPENSADA/ HIPONATREMIA LEVE/ LESIÒN RENAL AGUDA)</t>
  </si>
  <si>
    <t>R10 DOLOR ABDOMINAL Y PELVICO (Desc. Diag.:GASTROENTERITIS)</t>
  </si>
  <si>
    <t>R509 FIEBRE, NO ESPECIFICADA (Desc. Diag.:SINDROME FEBRIL EN ESTUDIO)</t>
  </si>
  <si>
    <t>S202 CONTUSION DEL TORAX (Desc. Diag.:´POLICONTUSO.)</t>
  </si>
  <si>
    <t>R509 FIEBRE, NO ESPECIFICADA (Desc. Diag.:SINDROME FEBRIL EN EXAMENES AUXILIARES- SINDROME VIRAL ?)</t>
  </si>
  <si>
    <t>S202 CONTUSION DEL TORAX (Desc. Diag.:1) POLITRAUMATISMO POR ACCIDENTE DE TRANSITO.
2) HERIDA EN PIE IZQUIERDO EN PROCESO DE CICATRIZACION)</t>
  </si>
  <si>
    <t>R10 DOLOR ABDOMINAL Y PELVICO (Desc. Diag.:VIROSIS)</t>
  </si>
  <si>
    <t>S202 CONTUSION DEL TORAX (Desc. Diag.:1.- ContusiÃ³n de tÃ³rax regiÃ³n posterior a la altura de 8 a 10 costilla
2.- Fractura de costilla a descartar )</t>
  </si>
  <si>
    <t>R10 DOLOR ABDOMINAL Y PELVICO (Desc. Diag.:dolor abdominal e/e)</t>
  </si>
  <si>
    <t>S202 CONTUSION DEL TORAX (Desc. Diag.:accidente de trabajo inintinera Contusion de torax
neuritis intercfostal
conjuntivitis)</t>
  </si>
  <si>
    <t>R509 FIEBRE, NO ESPECIFICADA (Desc. Diag.:SINDROME VIRAL EN EXAMENES AUXILIARES )</t>
  </si>
  <si>
    <t>S202 CONTUSION DEL TORAX (Desc. Diag.:CAIDA DE BICICLETA)</t>
  </si>
  <si>
    <t>R509 FIEBRE, NO ESPECIFICADA (Desc. Diag.:SOSPECHA COVID 19/ BRONQUITIS )</t>
  </si>
  <si>
    <t>S202 CONTUSION DEL TORAX (Desc. Diag.:contusiÃ³n tÃ³rax derecho, contusiÃ³n de pierna derecha.  )</t>
  </si>
  <si>
    <t>R509 FIEBRE, NO ESPECIFICADA (Desc. Diag.:SOSPECHA DE DENGUE )</t>
  </si>
  <si>
    <t>S202 CONTUSION DEL TORAX (Desc. Diag.:contusion costal contusion abdominal.sindrome de Tietze, fractura 8 costilla izquierda?)</t>
  </si>
  <si>
    <t>R509 FIEBRE, NO ESPECIFICADA (Desc. Diag.:SOSPECHA DE DENGUE- LEUCOPENIA- INFECCION VIRAL NO ESPECIFICADA.)</t>
  </si>
  <si>
    <t>S202 CONTUSION DEL TORAX (Desc. Diag.:contusion costal lado derecho)</t>
  </si>
  <si>
    <t>R509 FIEBRE, NO ESPECIFICADA (Desc. Diag.:sospecha de dengue
laringotraqueitis)</t>
  </si>
  <si>
    <t>S202 CONTUSION DEL TORAX (Desc. Diag.:CONTUSION DE HEMITORAX DERECHO
SE SOLICITA RX DE TORAX DONDE APARENTEMENTE NO SE EVIDENCIA ALTERACIONES OSEAS)</t>
  </si>
  <si>
    <t>R509 FIEBRE, NO ESPECIFICADA (Desc. Diag.:Sospecha de Dengue)</t>
  </si>
  <si>
    <t>S202 CONTUSION DEL TORAX (Desc. Diag.:CONTUSION DE TORAX IZQUIERDO )</t>
  </si>
  <si>
    <t>R509 FIEBRE, NO ESPECIFICADA (Desc. Diag.:VIROSIS TIPO DENGUE )</t>
  </si>
  <si>
    <t>S202 CONTUSION DEL TORAX (Desc. Diag.:CONTUSIÓN DE TÓRAX Y DORSALGIA)</t>
  </si>
  <si>
    <t>R509 FIEBRE, NO ESPECIFICADA (Desc. Diag.:VIROSIS
S GRIPAL)</t>
  </si>
  <si>
    <t>R10 DOLOR ABDOMINAL Y PELVICO (Desc. Diag.:1) MULTIGESTA
2) GESTACIÓN DE 5 A 6 SEM)</t>
  </si>
  <si>
    <t>R10 DOLOR ABDOMINAL Y PELVICO (Desc. Diag.:DOLOR ABDOMINAL EN EASTUDIO, ITU A DC)</t>
  </si>
  <si>
    <t>S202 CONTUSION DEL TORAX (Desc. Diag.:CONTUSIÓN DE TÓRAX.)</t>
  </si>
  <si>
    <t>R509 FIEBRE, NO ESPECIFICADA (Desc. Diag.:VIROSIS/BRONQUITIS AGUDA/NEUMONIA?)</t>
  </si>
  <si>
    <t>S202 CONTUSION DEL TORAX (Desc. Diag.:Contusión del torax)</t>
  </si>
  <si>
    <t>R509 FIEBRE, NO ESPECIFICADA (Desc. Diag.:VIROSIS/GASTROENTEROCOLITIS AGUDA)</t>
  </si>
  <si>
    <t>S202 CONTUSION DEL TORAX (Desc. Diag.:contusion hemitorax derecho )</t>
  </si>
  <si>
    <t>R509 FIEBRE, NO ESPECIFICADA (Desc. Diag.:VIROSIS/INFECCION URINARIA?)</t>
  </si>
  <si>
    <t>S202 CONTUSION DEL TORAX (Desc. Diag.:CONTUSION PIRAMIDE NASAL. 
FX A DC. )</t>
  </si>
  <si>
    <t>R509 FIEBRE, NO ESPECIFICADA (Desc. Diag.:VIROSIS/URGENCIA HIPERTENSIVA)</t>
  </si>
  <si>
    <t>S202 CONTUSION DEL TORAX (Desc. Diag.:contusion torax derecho)</t>
  </si>
  <si>
    <t>R509 FIEBRE, NO ESPECIFICADA (Desc. Diag.:VIROSIS?)</t>
  </si>
  <si>
    <t>S202 CONTUSION DEL TORAX (Desc. Diag.:contusion torax izquierdo)</t>
  </si>
  <si>
    <t>R10 DOLOR ABDOMINAL Y PELVICO (Desc. Diag.:DOLOR ABDOMINAL EN ESTUDIO - APENDICITIS????)</t>
  </si>
  <si>
    <t>S202 CONTUSION DEL TORAX (Desc. Diag.:contusion torax, contusion abdomen)</t>
  </si>
  <si>
    <t>R10 DOLOR ABDOMINAL Y PELVICO (Desc. Diag.:1) GESTACION  DE  34  SEMANAS 
2) FETO  UNICO VIVO 
3) DOLOR ABDOMINAL PELVICO )</t>
  </si>
  <si>
    <t>S202 CONTUSION DEL TORAX (Desc. Diag.:E66 - OBESIDAD)</t>
  </si>
  <si>
    <t>R51 CEFALEA (Desc. Diag.:.)</t>
  </si>
  <si>
    <t>S202 CONTUSION DEL TORAX (Desc. Diag.:FISURA COSTAL EN ESTUDIO)</t>
  </si>
  <si>
    <t>R51 CEFALEA (Desc. Diag.:+ DEFECTOS DE REFRACCION OCULAR )</t>
  </si>
  <si>
    <t>S202 CONTUSION DEL TORAX (Desc. Diag.:fractura costal derecha? sindrome Tietze)</t>
  </si>
  <si>
    <t>R51 CEFALEA (Desc. Diag.:A DC SINUSITIS)</t>
  </si>
  <si>
    <t>S202 CONTUSION DEL TORAX (Desc. Diag.:FX costal???)</t>
  </si>
  <si>
    <t>R51 CEFALEA (Desc. Diag.:CEFALE
LIPOTIMIA
ANTECEDENTE DE MIGRAÑA)</t>
  </si>
  <si>
    <t>S202 CONTUSION DEL TORAX (Desc. Diag.:NEURITIS INTERCOSTAL POST TRAUMATICA, )</t>
  </si>
  <si>
    <t>R51 CEFALEA (Desc. Diag.:cefalea  mas  sÃ­ndrome vertiginoso)</t>
  </si>
  <si>
    <t>S202 CONTUSION DEL TORAX (Desc. Diag.:Neuritis neuralgia)</t>
  </si>
  <si>
    <t>R51 CEFALEA (Desc. Diag.:CEFALEA  POSTRAUMATICA TEC LEVE)</t>
  </si>
  <si>
    <t>S202 CONTUSION DEL TORAX (Desc. Diag.:obs fx costal. policontusa.
TEC)</t>
  </si>
  <si>
    <t>R100 ABDOMEN AGUDO (Desc. Diag.:a DC )</t>
  </si>
  <si>
    <t>S202 CONTUSION DEL TORAX (Desc. Diag.:Policontusa)</t>
  </si>
  <si>
    <t>R51 CEFALEA (Desc. Diag.:CEFALEA , ENFERMEDAD DIARREICA AGUDA , GASTRITIS AGUDA )</t>
  </si>
  <si>
    <t>S202 CONTUSION DEL TORAX (Desc. Diag.:POLICONTUSIÒN)</t>
  </si>
  <si>
    <t>R51 CEFALEA (Desc. Diag.:CEFALEA CRÓNICA REAGUDISADA)</t>
  </si>
  <si>
    <t>S202 CONTUSION DEL TORAX (Desc. Diag.:POLICONTUSO
FRACTURA PARRILLA COSTAL 6 Y 7 CONSTILLA)</t>
  </si>
  <si>
    <t>R51 CEFALEA (Desc. Diag.:CEFALEA DE TIPO TENSIONAL (A DESCARTAR OTRAS CAUSAS))</t>
  </si>
  <si>
    <t>S202 CONTUSION DEL TORAX (Desc. Diag.:POR CAIDA DESDE ALTURA)</t>
  </si>
  <si>
    <t>R51 CEFALEA (Desc. Diag.:CEFALEA E/E)</t>
  </si>
  <si>
    <t>S202 CONTUSION DEL TORAX (Desc. Diag.:Trauma Costal)</t>
  </si>
  <si>
    <t>R51 CEFALEA (Desc. Diag.:CEFALEA EN ESTUDIO)</t>
  </si>
  <si>
    <t>S202 CONTUSION DEL TORAX (Desc. Diag.:TRAUMA DE TORAX CERRADO )</t>
  </si>
  <si>
    <t>R51 CEFALEA (Desc. Diag.:Cefalea refractaria a analgesia, Sindrome meningeo?)</t>
  </si>
  <si>
    <t>S202 CONTUSION DEL TORAX (Desc. Diag.:TRAUMA TORACICO CERRADO
 neuritis intercostal izq. )</t>
  </si>
  <si>
    <t>R51 CEFALEA (Desc. Diag.:Cefalea refractaria a analgesicos?)</t>
  </si>
  <si>
    <t>S202 CONTUSION DEL TORAX (Desc. Diag.:traumatismo por caida de porton en su fuente de trabajo con impacto en torax)</t>
  </si>
  <si>
    <t>R51 CEFALEA (Desc. Diag.:CEFALEA SECUNDARIA/ CA DE MAMA METASTASICO)</t>
  </si>
  <si>
    <t>R10 DOLOR ABDOMINAL Y PELVICO (Desc. Diag.:ITU
colecistitis)</t>
  </si>
  <si>
    <t>R10 DOLOR ABDOMINAL Y PELVICO (Desc. Diag.:dolor abdominal en estudio 
sd diarreico agudo
)</t>
  </si>
  <si>
    <t>S204 OTROS TRAUMATISMOS SUPERFICIALES DE LA PARED POSTERIOR DEL TORAX (Desc. Diag.:CONTUSION DEL TORAX)</t>
  </si>
  <si>
    <t>R51 CEFALEA (Desc. Diag.:CERVICALGIA,GASTRITIS NO ESPECIFICADA-TRASTORNO DE ANSIEDAD)</t>
  </si>
  <si>
    <t>S208 TRAUMATISMO SUPERFICIAL DE OTRAS PARTES Y DE LAS NO ESPECIFICADAS DEL TORAX (Desc. Diag.:policontuso
neuritis intercostal
FX costal a DC)</t>
  </si>
  <si>
    <t>R51 CEFALEA (Desc. Diag.:CONTUSION )</t>
  </si>
  <si>
    <t>S218 HERIDA DE OTRAS PARTES DEL TORAX (Desc. Diag.:HERIDA POR ARMA BLANCA EN HEMITORAX IZQUIERDO Y MÚLTIPLES CONTUSIONES CON ESCORIACIONES EN FACIES, REGIÓN LUMBAR Y BRAZOS.)</t>
  </si>
  <si>
    <t>R51 CEFALEA (Desc. Diag.:CONTUSION CRANEAL.)</t>
  </si>
  <si>
    <t>R10 DOLOR ABDOMINAL Y PELVICO (Desc. Diag.:GASTROENTEROCOLITIS AGUDA+ DESHIDRATACION)</t>
  </si>
  <si>
    <t>R51 CEFALEA (Desc. Diag.:CRISIS HIPERTENSIVA)</t>
  </si>
  <si>
    <t>S223 FRACTURA DE COSTILLA (Desc. Diag.:FISURA COSTAL A DESCARTAR)</t>
  </si>
  <si>
    <t>R100 ABDOMEN AGUDO (Desc. Diag.:ABDOMEN AGUDO EN ESTUDIO 
APENDICITIS?)</t>
  </si>
  <si>
    <t>S223 FRACTURA DE COSTILLA (Desc. Diag.:FISURA EN SÉPTIMO ARCO COSTAL LADO DERECHO
CONTUSIÓN TORACOABDOMINAL)</t>
  </si>
  <si>
    <t>R51 CEFALEA (Desc. Diag.:DIABETES MELLITUS)</t>
  </si>
  <si>
    <t>S223 FRACTURA DE COSTILLA (Desc. Diag.:fractura 8 costilla derecha)</t>
  </si>
  <si>
    <t>R51 CEFALEA (Desc. Diag.:EN ESTUDIO. M542 - CERVICALGIA.   M624 - CONTRACTURA MUSCULAR)</t>
  </si>
  <si>
    <t>S223 FRACTURA DE COSTILLA (Desc. Diag.:FRACTURA COSTAL HEMITORAX IZQUIERDO)</t>
  </si>
  <si>
    <t>R51 CEFALEA (Desc. Diag.:FIEBRE?
INTOLERANCIA ORAL)</t>
  </si>
  <si>
    <t>S223 FRACTURA DE COSTILLA (Desc. Diag.:FRACTURA DE 7MA COSTILLA HEMITORAX DERECHO)</t>
  </si>
  <si>
    <t>R51 CEFALEA (Desc. Diag.:HAS ESTADIO 2
CRISIS HIPERTENSIVA TIPO URGENCIA)</t>
  </si>
  <si>
    <t>S223 FRACTURA DE COSTILLA (Desc. Diag.:fractura incompleta de 9 costilla derecha)</t>
  </si>
  <si>
    <t>R51 CEFALEA (Desc. Diag.:HEMORRAGIA CONJUNTIVAL)</t>
  </si>
  <si>
    <t>S223 FRACTURA DE COSTILLA (Desc. Diag.:IZQUIERDO)</t>
  </si>
  <si>
    <t>R51 CEFALEA (Desc. Diag.:HIPERTENSION?)</t>
  </si>
  <si>
    <t>S224 FRACTURAS MULTIPLES DE COSTILLAS (Desc. Diag.:FRACTURA DE COSTILLAS Y DE LA CLAVÌCULA DERECHA)</t>
  </si>
  <si>
    <t>R51 CEFALEA (Desc. Diag.:HTA  )</t>
  </si>
  <si>
    <t>R51 CEFALEA (Desc. Diag.:HTA NO CONTROLADA )</t>
  </si>
  <si>
    <t>S23 LUXACION, ESGUINCE Y TORCEDURA DE ARTICULACIONES Y LIGAMENTOS DEL TORAX (Desc. Diag.:)</t>
  </si>
  <si>
    <t>R51 CEFALEA (Desc. Diag.:HTA)</t>
  </si>
  <si>
    <t>R101 DOLOR ABDOMINAL LOCALIZADO EN PARTE SUPERIOR (Desc. Diag.:1) Dolor abdominal en estudio.
2) Gastritis aguda)</t>
  </si>
  <si>
    <t>R51 CEFALEA (Desc. Diag.:Lipotimia en estudio
Cefalea tensional)</t>
  </si>
  <si>
    <t>S280 APLASTAMIENTO DEL TORAX (Desc. Diag.:Aplastamiento vertebral mÃºltiple)</t>
  </si>
  <si>
    <t>R51 CEFALEA (Desc. Diag.:MIALGIA CERVICO DORSAL)</t>
  </si>
  <si>
    <t>S29 OTROS TRAUMATISMOS Y LOS NO ESPECIFICADOS DEL TORAX (Desc. Diag.:TRAUMATISMO DE TORAX)</t>
  </si>
  <si>
    <t>R51 CEFALEA (Desc. Diag.:MIGRAÑA )</t>
  </si>
  <si>
    <t>S298 OTROS TRAUMATISMOS DEL TORAX, ESPECIFICADOS (Desc. Diag.:Contusión toraxica izquierda )</t>
  </si>
  <si>
    <t>R51 CEFALEA (Desc. Diag.:migraña)</t>
  </si>
  <si>
    <t>R10 DOLOR ABDOMINAL Y PELVICO (Desc. Diag.:GASTROENTEROCOLITIS)</t>
  </si>
  <si>
    <t>R51 CEFALEA (Desc. Diag.:NEURALGIA/NEURITIS )</t>
  </si>
  <si>
    <t>S299 TRAUMATISMO DEL TORAX, NO ESPECIFICADO (Desc. Diag.:TRAUMA TORACOABDOMINAL
LABORATORIOS EN PARAMETROS ACEPTABLES
Rx TORAX SIN ALTERACIONES OSEAS.
ECOGRAFIA ABDOMINAL SIN PRESENCIA DE LIQUIDO LIBRE - COLELITIASIS.)</t>
  </si>
  <si>
    <t>R51 CEFALEA (Desc. Diag.:PARÁLISIS FACIAL / ACV TRANSITORIO )</t>
  </si>
  <si>
    <t>S30 TRAUMATISMO SUPERFICIAL DEL ABDOMEN, DE LA REGION LUMBOSACRA Y DE LA PELVIS (Desc. Diag.:CONTUSION PELVICA)</t>
  </si>
  <si>
    <t>R51 CEFALEA (Desc. Diag.:PO HEMORRAGIA EPIDURAL)</t>
  </si>
  <si>
    <t>S30 TRAUMATISMO SUPERFICIAL DEL ABDOMEN, DE LA REGION LUMBOSACRA Y DE LA PELVIS (Desc. Diag.:TRAUMATISMO DE CADERA )</t>
  </si>
  <si>
    <t>R51 CEFALEA (Desc. Diag.:QUISTE ARACNOIDAL TEMPORAL
Hipertension arterial
migraña)</t>
  </si>
  <si>
    <t>R10 DOLOR ABDOMINAL Y PELVICO (Desc. Diag.:GECA 
DOLOR ABDOMINAL)</t>
  </si>
  <si>
    <t>R51 CEFALEA (Desc. Diag.:R509 - FIEBRE, NO ESPECIFICADA)</t>
  </si>
  <si>
    <t>S300 CONTUSION DE LA REGION LUMBOSACRA Y DE LA PELVIS (Desc. Diag.:1.- policontuso con trauma de partes blandas.
2.- Traumatismo de crÃ¡neo con hematoma a nivel de temporal izquierdo. 
3.- traumatismo de partes blandas de miembros inferiores de predominio izquierdo  )</t>
  </si>
  <si>
    <t>R51 CEFALEA (Desc. Diag.:SALMONELOSIS)</t>
  </si>
  <si>
    <t>S300 CONTUSION DE LA REGION LUMBOSACRA Y DE LA PELVIS (Desc. Diag.:ContusiÃ³n lumbo sacra y de la Pelvis)</t>
  </si>
  <si>
    <t>R51 CEFALEA (Desc. Diag.:sind Vestibular 
HAS)</t>
  </si>
  <si>
    <t>S300 CONTUSION DE LA REGION LUMBOSACRA Y DE LA PELVIS (Desc. Diag.:CONTUSION DE HOMBRO DERECHO
CONTUSION DE REGION DORSAL)</t>
  </si>
  <si>
    <t>R51 CEFALEA (Desc. Diag.:SÍNDROME VERTIGINOSO??)</t>
  </si>
  <si>
    <t>S300 CONTUSION DE LA REGION LUMBOSACRA Y DE LA PELVIS (Desc. Diag.:CONTUSION DE LA REGION LUMBOSACRA Y DE LA PELVIS (hematoma en la zona lumbar))</t>
  </si>
  <si>
    <t>R51 CEFALEA (Desc. Diag.:SOSP. DENGUE)</t>
  </si>
  <si>
    <t>S300 CONTUSION DE LA REGION LUMBOSACRA Y DE LA PELVIS (Desc. Diag.:CONTUSIÓN LUMBOSACRA)</t>
  </si>
  <si>
    <t>R51 CEFALEA (Desc. Diag.:TRAMIENTO E.V. + ESTUDIOS)</t>
  </si>
  <si>
    <t>S300 CONTUSION DE LA REGION LUMBOSACRA Y DE LA PELVIS (Desc. Diag.:CONTUSION SACRO-COCCIX)</t>
  </si>
  <si>
    <t>R51 CEFALEA (Desc. Diag.:TRANSGRESION ALIMENTICIA)</t>
  </si>
  <si>
    <t>S300 CONTUSION DE LA REGION LUMBOSACRA Y DE LA PELVIS (Desc. Diag.:fractura rama ileopubica  izq resto sp)</t>
  </si>
  <si>
    <t>R51 CEFALEA (Desc. Diag.:Traumatismo Encefalocraneano Leve)</t>
  </si>
  <si>
    <t>S300 CONTUSION DE LA REGION LUMBOSACRA Y DE LA PELVIS (Desc. Diag.:POLICONTUSO)</t>
  </si>
  <si>
    <t>R51 CEFALEA (Desc. Diag.:tx ansioso 
cefalea tensional
faringitis aguda. )</t>
  </si>
  <si>
    <t>S300 CONTUSION DE LA REGION LUMBOSACRA Y DE LA PELVIS (Desc. Diag.:S300 - CONTUSION DE LA REGION LUMBOSACRA Y DE LA PELVIS)</t>
  </si>
  <si>
    <t>R51 CEFALEA (Desc. Diag.:tx. mixto de ansiedad y depresion 
itu a dc. 
)</t>
  </si>
  <si>
    <t>S300 CONTUSION DE LA REGION LUMBOSACRA Y DE LA PELVIS (Desc. Diag.:TRAUMA Y EMBARAZO)</t>
  </si>
  <si>
    <t>R10 DOLOR ABDOMINAL Y PELVICO (Desc. Diag.:DOLOR ABDOMINAL EN ESTUDIO )</t>
  </si>
  <si>
    <t>S301 CONTUSION DE LA PARED ABDOMINAL (Desc. Diag.:cntusion abdominal)</t>
  </si>
  <si>
    <t>R10 DOLOR ABDOMINAL Y PELVICO (Desc. Diag.:+ GASTROENTEROCOLITIS AGUDA)</t>
  </si>
  <si>
    <t>S301 CONTUSION DE LA PARED ABDOMINAL (Desc. Diag.:CONTUSION PARED ABDOMINAL 
CONTUSION REGION TORACICA )</t>
  </si>
  <si>
    <t>R520 DOLOR AGUDO (Desc. Diag.:1.- sacroilialgia derecha de causa mecÃ¡nica 
2.- dolor muslo izquierdo
3.- cervicalgia tensional )</t>
  </si>
  <si>
    <t>S307 TRAUMATISMOS SUPERFICIALES MULTIPLES DEL ABDOMEN, DE LA REGION LUMBOSACRA Y DE LA PELVIS (Desc. Diag.:TRAUMATISMO SUPERFICIAL DEL EPIGASTRIO)</t>
  </si>
  <si>
    <t>R100 ABDOMEN AGUDO (Desc. Diag.:ABDOMEN AGUDO: QUISTE DE OVARIO?, APENDICITIS? )</t>
  </si>
  <si>
    <t>S311 HERIDA DE LA PARED ABDOMINAL (Desc. Diag.: HERIDA DE LA PARED ABDOMINAL -  DOLOR SOMÁTICO EN REGIÓN DE HERIDA POST QUIRÚRGICA QUE LE IMPIDE REALIZAR SUS ACTIVIDADES DE FORMA NORMAL  )</t>
  </si>
  <si>
    <t>S460 TRAUMATISMO DEL TENDON DEL MANGUITO ROTATORIO DEL HOMBRO (Desc. Diag.:OBS. DESGARRO MANGUITO ROTADOR HOMBRO )</t>
  </si>
  <si>
    <t>S311 HERIDA DE LA PARED ABDOMINAL (Desc. Diag.:ABSCESO DE PARED ABDOMINAL, POSTOPERADO APENDICITIS AGUDA)</t>
  </si>
  <si>
    <t>S460 TRAUMATISMO DEL TENDON DEL MANGUITO ROTATORIO DEL HOMBRO (Desc. Diag.:sÃ­ndrome manguito rotador izquierdo)</t>
  </si>
  <si>
    <t>S311 HERIDA DE LA PARED ABDOMINAL (Desc. Diag.:INFECCION DE SITIO QUIRURGICO)</t>
  </si>
  <si>
    <t>S460 TRAUMATISMO DEL TENDON DEL MANGUITO ROTATORIO DEL HOMBRO (Desc. Diag.:tendinosis de supraescapular derecha)</t>
  </si>
  <si>
    <t>S315 HERIDA DE OTROS ORGANOS GENITALES EXTERNOS Y DE LOS NO ESPECIFICADOS (Desc. Diag.:herida en region de ano)</t>
  </si>
  <si>
    <t>S460 TRAUMATISMO DEL TENDON DEL MANGUITO ROTATORIO DEL HOMBRO (Desc. Diag.:TENOSINOVITIS DEL BICEPS, RUPTURA DEL SUPRAESPINOSO, TENDINOSIS DEL SUPRAESPINOSO DERECHO)</t>
  </si>
  <si>
    <t>S318 HERIDAS DE OTRAS PARTES Y DE LAS NO ESPECIFICADAS DEL ABDOMEN (Desc. Diag.:APENDISECTOMIA ABIERTA)</t>
  </si>
  <si>
    <t>S461 TRAUMATISMO DEL TENDON Y MUSCULO DE LA CABEZA LARGA DEL BICEPS (Desc. Diag.:Miositis del biceps brazo derecho)</t>
  </si>
  <si>
    <t>S320 FRACTURA DE VERTEBRA LUMBAR (Desc. Diag.:fractura apofisis transversa L2 L3 Y L4)</t>
  </si>
  <si>
    <t>R10 DOLOR ABDOMINAL Y PELVICO (Desc. Diag.:+ GASTREOENTERITIS EN EXAMENES AUXLIARES)</t>
  </si>
  <si>
    <t>S321 FRACTURA DEL SACRO (Desc. Diag.:LUXOFRACTURA SACRO COXIS CRONICA ANTIGUA , COCCIGODINEA, HIPOTIROIDISMO A DESCARTAR. HIPERTENSION ARTERIAL PRIMARIA)</t>
  </si>
  <si>
    <t>R520 DOLOR AGUDO (Desc. Diag.:DOLOR INGUINAL DERECHO)</t>
  </si>
  <si>
    <t>S322 FRACTURA DEL COCCIX (Desc. Diag.:COCCIGODINEA)</t>
  </si>
  <si>
    <t>R520 DOLOR AGUDO (Desc. Diag.:DOLOR)</t>
  </si>
  <si>
    <t>S322 FRACTURA DEL COCCIX (Desc. Diag.:Luxacion de coccix)</t>
  </si>
  <si>
    <t>R520 DOLOR AGUDO (Desc. Diag.:ESPOLON CALCANEO?)</t>
  </si>
  <si>
    <t>S33 LUXACION, ESGUINCE Y TORCEDURA DE ARTICULACIONES Y LIGAMENTOS DE LA COLUMNA LUMBAR Y DE LA PELVIS (Desc. Diag.:VALORAMOS INDICAMOS AINES Y BAJA MEDICA.COMO NO FUE GOLPE PARA QUE RX. DR. ANDIA LA VUELVE A VER Y CAMBIA TODAS LAS INDICACIONES MEDICAS ORDENA RX DONDE NO SE VE NADA Y CAMBIA TODO.(para que la vimos nosotros si el va cambiar todo))</t>
  </si>
  <si>
    <t>R520 DOLOR AGUDO (Desc. Diag.:GASTRITIS?)</t>
  </si>
  <si>
    <t>S332 LUXACION DE ARTICULACION SACROCOCCIGEA Y SACROILIACA (Desc. Diag.:CONTUSION SACRO-COCCIX)</t>
  </si>
  <si>
    <t>R520 DOLOR AGUDO (Desc. Diag.:Gota a DC)</t>
  </si>
  <si>
    <t>R101 DOLOR ABDOMINAL LOCALIZADO EN PARTE SUPERIOR (Desc. Diag.:ARTRALGIAS EN EVALUACION, DOLOR ABDOMINAL EN ESTUDIO)</t>
  </si>
  <si>
    <t>R520 DOLOR AGUDO (Desc. Diag.:LUMBAGO CON CIATICA)</t>
  </si>
  <si>
    <t>R101 DOLOR ABDOMINAL LOCALIZADO EN PARTE SUPERIOR (Desc. Diag.:baja medica  a objeto de efectivizar  control y seguimiento  a cuadro  clÃ­nico. debido  a que el paciente trabaja  en el  interior de nuestro departamento)</t>
  </si>
  <si>
    <t>R520 DOLOR AGUDO (Desc. Diag.:M624 - CONTRACTURA MUSCULAR)</t>
  </si>
  <si>
    <t>S336 ESGUINCES Y TORCEDURAS DE LA ARTICULACION SACROILIACA (Desc. Diag.:Policontusa
Fx coxis a dC)</t>
  </si>
  <si>
    <t>R520 DOLOR AGUDO (Desc. Diag.:Politraumatismo)</t>
  </si>
  <si>
    <t>S337 ESGUINCES Y TORCEDURAS DE OTRAS PARTES Y DE LAS NO ESPECIFICADAS DE LA COLUMNA LUMBAR Y DE LA PELVIS (Desc. Diag.:listesis de l5s1)</t>
  </si>
  <si>
    <t>R520 DOLOR AGUDO (Desc. Diag.:SINDROME DE ARNOLD CHIARI???)</t>
  </si>
  <si>
    <t>S34 TRAUMATISMO DE LOS NERVIOS Y DE LA MEDULA ESPINAL LUMBAR, A NIVEL DEL ABDOMEN, DE LA REGION LUMBOSACRA Y DE LA PELVIS (Desc. Diag.:TRAUMA DE COLUMNA LUMBO SACRO )</t>
  </si>
  <si>
    <t>R520 DOLOR AGUDO (Desc. Diag.:Tendinitis del flexor de dedos del pie izquiero.)</t>
  </si>
  <si>
    <t>R101 DOLOR ABDOMINAL LOCALIZADO EN PARTE SUPERIOR (Desc. Diag.:C.C.LITIASICA. )</t>
  </si>
  <si>
    <t>R520 DOLOR AGUDO (Desc. Diag.:TENDINITIS?)</t>
  </si>
  <si>
    <t>R101 DOLOR ABDOMINAL LOCALIZADO EN PARTE SUPERIOR (Desc. Diag.:colcistitis ??)</t>
  </si>
  <si>
    <t>S342 TRAUMATISMO DE RAIZ NERVIOSA DE LA COLUMNA LUMBAR Y SACRA (Desc. Diag.:escoliosis lumbar marcada, impactaciÃ³n L4 L5 )</t>
  </si>
  <si>
    <t>S342 TRAUMATISMO DE RAIZ NERVIOSA DE LA COLUMNA LUMBAR Y SACRA (Desc. Diag.:trauma )</t>
  </si>
  <si>
    <t>R10 DOLOR ABDOMINAL Y PELVICO (Desc. Diag.:DOLOR ABDOMINAL EN ESTUDIO.)</t>
  </si>
  <si>
    <t>S344 TRAUMATISMO DEL PLEXO LUMBOSACRO (Desc. Diag.:)</t>
  </si>
  <si>
    <t>R529 DOLOR, NO ESPECIFICADO (Desc. Diag.:.)</t>
  </si>
  <si>
    <t>S36 TRAUMATISMO DE ORGANOS INTRAABDOMINALES (Desc. Diag.:Trauma abdominal cerrado con lesiÃ³n hepÃ¡tica)</t>
  </si>
  <si>
    <t>R529 DOLOR, NO ESPECIFICADO (Desc. Diag.:DOLOR COSTAL DERECHO EN ESTUDIO
CA MAMA POR ANTECEDENTE. )</t>
  </si>
  <si>
    <t>S381 TRAUMATISMO POR APLASTAMIENTO DE OTRAS PARTES Y DE LAS NO ESPECIFICADAS DEL ABDOMEN, DE LA REGION LUMBOSACRA Y DE LA PELVIS (Desc. Diag.:)</t>
  </si>
  <si>
    <t>R529 DOLOR, NO ESPECIFICADO (Desc. Diag.:DOLOR EN TORAX, DESCARTAR NEUROPATIA INTERCOSTAL)</t>
  </si>
  <si>
    <t>S399 TRAUMATISMO NO ESPECIFICADO DEL ABDOMEN, DE LA REGION LUMBOSACRA Y DE LA PELVIS (Desc. Diag.:TRAUMATISMO ABDOMINAL)</t>
  </si>
  <si>
    <t>R529 DOLOR, NO ESPECIFICADO (Desc. Diag.:DOLOR NO ESPECIFICADO EN EL TORAX LATERAL INFERIOR DERECHO)</t>
  </si>
  <si>
    <t>S40 TRAUMATISMO SUPERFICIAL DEL HOMBRO Y DEL BRAZO (Desc. Diag.:FRACTURA DE CALVICULA   DERECHA )</t>
  </si>
  <si>
    <t>R529 DOLOR, NO ESPECIFICADO (Desc. Diag.:DOLOR TORACICO EN ESTUDIO)</t>
  </si>
  <si>
    <t>S40 TRAUMATISMO SUPERFICIAL DEL HOMBRO Y DEL BRAZO (Desc. Diag.:QUEMADURAS POR FRICCION HOMBRO, BRAZO Y REGIO FACIAL DERECHA.)</t>
  </si>
  <si>
    <t>R529 DOLOR, NO ESPECIFICADO (Desc. Diag.:ESPOLON CALCANEO?)</t>
  </si>
  <si>
    <t>S40 TRAUMATISMO SUPERFICIAL DEL HOMBRO Y DEL BRAZO (Desc. Diag.:TRAUMATISMO DEL BRAZO Y MANO DERECHA -  RODILLA IZQUIERDA)</t>
  </si>
  <si>
    <t>R529 DOLOR, NO ESPECIFICADO (Desc. Diag.:LUXACION DE CADERA )</t>
  </si>
  <si>
    <t>S40 TRAUMATISMO SUPERFICIAL DEL HOMBRO Y DEL BRAZO (Desc. Diag.:TRAUMATISMO DEL HOMBRO IZQUIERDO)</t>
  </si>
  <si>
    <t>S40 TRAUMATISMO SUPERFICIAL DEL HOMBRO Y DEL BRAZO (Desc. Diag.:TRAUMATISMO SUPERFICIAL DEL HOMBRO)</t>
  </si>
  <si>
    <t>R529 DOLOR, NO ESPECIFICADO (Desc. Diag.:SINDROME DE DOLOR REGIONAL DERECHO)</t>
  </si>
  <si>
    <t>R10 DOLOR ABDOMINAL Y PELVICO (Desc. Diag.:GESTACION DE 25 SEMANAS Y 1 DIA FETO UNICO VIVO VULVOVAGINITIS)</t>
  </si>
  <si>
    <t>R529 DOLOR, NO ESPECIFICADO (Desc. Diag.:TENDINITIS  EN MANO DERECHA )</t>
  </si>
  <si>
    <t>S400 CONTUSION DEL HOMBRO Y DEL BRAZO (Desc. Diag.:´POLCONTUSA)</t>
  </si>
  <si>
    <t>R10 DOLOR ABDOMINAL Y PELVICO (Desc. Diag.:DOLOR ABDOMINAL EN EXAMENES AUXILIARES )</t>
  </si>
  <si>
    <t>R10 DOLOR ABDOMINAL Y PELVICO (Desc. Diag.:1) SEGUNDIGESTA 
2) GESTACION DE  31 SEM POR FUM 
3)  ESGUINSE   REGION INGUINAL DERECHA )</t>
  </si>
  <si>
    <t>R53 MALESTAR Y FATIGA (Desc. Diag.:enteritis
faringoamigdalitis aguda)</t>
  </si>
  <si>
    <t>S400 CONTUSION DEL HOMBRO Y DEL BRAZO (Desc. Diag.:Contusión de hombro izquierdo
Resfrio común)</t>
  </si>
  <si>
    <t>R53 MALESTAR Y FATIGA (Desc. Diag.:Fatiga)</t>
  </si>
  <si>
    <t>S400 CONTUSION DEL HOMBRO Y DEL BRAZO (Desc. Diag.:CONTUSIÓN DE HOMBRO IZQUIERDO)</t>
  </si>
  <si>
    <t>R53 MALESTAR Y FATIGA (Desc. Diag.:INFLUENZA EN ESTUDIO)</t>
  </si>
  <si>
    <t>S400 CONTUSION DEL HOMBRO Y DEL BRAZO (Desc. Diag.:CONTUSION DE TOBILLO IZQUIERDO)</t>
  </si>
  <si>
    <t>R53 MALESTAR Y FATIGA (Desc. Diag.:ITU?
DESHIDRATCION)</t>
  </si>
  <si>
    <t>S400 CONTUSION DEL HOMBRO Y DEL BRAZO (Desc. Diag.:CONTUSION DEL CUELLO.)</t>
  </si>
  <si>
    <t>R53 MALESTAR Y FATIGA (Desc. Diag.:MALESTAR Y FATIGA)</t>
  </si>
  <si>
    <t>S400 CONTUSION DEL HOMBRO Y DEL BRAZO (Desc. Diag.:CONTUSION DEL HOMBRO Y BRAZO MSD.)</t>
  </si>
  <si>
    <t>R53 MALESTAR Y FATIGA (Desc. Diag.:Malestar)</t>
  </si>
  <si>
    <t>S400 CONTUSION DEL HOMBRO Y DEL BRAZO (Desc. Diag.:contusion del MSD.)</t>
  </si>
  <si>
    <t>R53 MALESTAR Y FATIGA (Desc. Diag.:PRIMIGESTA
EMBARAZO DE 18 SEMANAS
FETO VIVO)</t>
  </si>
  <si>
    <t>S400 CONTUSION DEL HOMBRO Y DEL BRAZO (Desc. Diag.:contusion hombro)</t>
  </si>
  <si>
    <t>S434 ESGUINCES Y TORCEDURAS DE LA ARTICULACION DEL HOMBRO (Desc. Diag.:CONTUSION DE HOMBRO
SE SOLICITA RX DE HOMBRO DONDE APARENTEMENTE NO SE EVIDENCIA ALTERACIONES OSEAS)</t>
  </si>
  <si>
    <t>S400 CONTUSION DEL HOMBRO Y DEL BRAZO (Desc. Diag.:CONTUSION TRAUMATICA DE HOMBRO DERECHO)</t>
  </si>
  <si>
    <t>S434 ESGUINCES Y TORCEDURAS DE LA ARTICULACION DEL HOMBRO (Desc. Diag.:ESGUINCES Y TORCEDURAS DEL TOBILLO)</t>
  </si>
  <si>
    <t>S400 CONTUSION DEL HOMBRO Y DEL BRAZO (Desc. Diag.:FLEBITIS A DESCARTAR)</t>
  </si>
  <si>
    <t>R10 DOLOR ABDOMINAL Y PELVICO (Desc. Diag.:infeccion urinaria)</t>
  </si>
  <si>
    <t>S400 CONTUSION DEL HOMBRO Y DEL BRAZO (Desc. Diag.:LESION TRAUMATICA EN BRAZO Y CODO DERECHO,LIGERA IMPOTENCIA FUNCIONAL)</t>
  </si>
  <si>
    <t>S435 ESGUINCES Y TORCEDURAS DE LA ARTICULACION ACROMIOCLAVICULAR (Desc. Diag.:Subluxacion de acromio clavicular grado I)</t>
  </si>
  <si>
    <t>S400 CONTUSION DEL HOMBRO Y DEL BRAZO (Desc. Diag.:MEDICACION)</t>
  </si>
  <si>
    <t>R10 DOLOR ABDOMINAL Y PELVICO (Desc. Diag.:Infeccion vias urinarias, , vaginitis-candidiasis)</t>
  </si>
  <si>
    <t>R101 DOLOR ABDOMINAL LOCALIZADO EN PARTE SUPERIOR (Desc. Diag.:COLECISTITIS AGUDA/TRANSGRESION ALIMENTICIA)</t>
  </si>
  <si>
    <t>R55 SINCOPE Y COLAPSO (Desc. Diag.:SINCOPE EN ESTUDIO)</t>
  </si>
  <si>
    <t>S400 CONTUSION DEL HOMBRO Y DEL BRAZO (Desc. Diag.:POLICONTUSION)</t>
  </si>
  <si>
    <t>S408 OTROS TRAUMATISMOS SUPERFICIALES DEL HOMBRO Y DEL BRAZO (Desc. Diag.:)</t>
  </si>
  <si>
    <t>R55 SINCOPE Y COLAPSO (Desc. Diag.:SINCOPE VASOVAGAL)</t>
  </si>
  <si>
    <t>S409 TRAUMATISMO SUPERFICIAL NO ESPECIFICADO DEL HOMBRO Y DEL BRAZO (Desc. Diag.:)</t>
  </si>
  <si>
    <t>R55 SINCOPE Y COLAPSO (Desc. Diag.:SINCOPE Y COLAPSO )</t>
  </si>
  <si>
    <t>R101 DOLOR ABDOMINAL LOCALIZADO EN PARTE SUPERIOR (Desc. Diag.:COLECISTITIS AGUDA/TRANSGRESIÓN ALIMENTICIA)</t>
  </si>
  <si>
    <t>R100 ABDOMEN AGUDO (Desc. Diag.:APENDICITIS AGUDA
)</t>
  </si>
  <si>
    <t>R10 DOLOR ABDOMINAL Y PELVICO (Desc. Diag.:gestacion de 31 semanas 
solor lumbosacro y pelvico )</t>
  </si>
  <si>
    <t>R10 DOLOR ABDOMINAL Y PELVICO (Desc. Diag.:DOLOR ABDOMINAL EN FII
GECA 
SINDORME EMETICO )</t>
  </si>
  <si>
    <t>S420 FRACTURA DE LA CLAVICULA (Desc. Diag.:CONTROL  POSTOPRATORIO Y BAJA MEDICA)</t>
  </si>
  <si>
    <t>R56 CONVULSIONES, NO CLASIFICADAS EN OTRA PARTE (Desc. Diag.:1. CRISIS CONVULSIVA 
 2, CNTUSION REGION TEMPORAL DERECHA )</t>
  </si>
  <si>
    <t>S420 FRACTURA DE LA CLAVICULA (Desc. Diag.:FRACTURA DE CLAVICULA )</t>
  </si>
  <si>
    <t>R56 CONVULSIONES, NO CLASIFICADAS EN OTRA PARTE (Desc. Diag.:CRISIS CONVULSIVA
HIPOKALEMIA
FRACTURA CLAVICULA DERECHA)</t>
  </si>
  <si>
    <t>R10 DOLOR ABDOMINAL Y PELVICO (Desc. Diag.:itu. 
)</t>
  </si>
  <si>
    <t>R56 CONVULSIONES, NO CLASIFICADAS EN OTRA PARTE (Desc. Diag.:EPILEPSIA?)</t>
  </si>
  <si>
    <t>S420 FRACTURA DE LA CLAVICULA (Desc. Diag.:FRACTURA DE CLAVICULA.)</t>
  </si>
  <si>
    <t>R56 CONVULSIONES, NO CLASIFICADAS EN OTRA PARTE (Desc. Diag.:URTICRIA ALERGICA)</t>
  </si>
  <si>
    <t>S420 FRACTURA DE LA CLAVICULA (Desc. Diag.:FRACTURA DE TERCIO MEDIO DE CLAVICULA DERECHA)</t>
  </si>
  <si>
    <t>R10 DOLOR ABDOMINAL Y PELVICO (Desc. Diag.:DOLOR ABDOMINAL GECA )</t>
  </si>
  <si>
    <t>S420 FRACTURA DE LA CLAVICULA (Desc. Diag.:fractura diafisiaria de clavícula izquierda)</t>
  </si>
  <si>
    <t>R568 OTRAS CONVULSIONES Y LAS NO ESPECIFICADAS (Desc. Diag.:ANSIEDAD)</t>
  </si>
  <si>
    <t>S420 FRACTURA DE LA CLAVICULA (Desc. Diag.:luxofractura clavÃ­cula distal)</t>
  </si>
  <si>
    <t>R568 OTRAS CONVULSIONES Y LAS NO ESPECIFICADAS (Desc. Diag.:CRISIS CONVULSIVA
ASTROCITOMA EN TTO QTX)</t>
  </si>
  <si>
    <t>S420 FRACTURA DE LA CLAVICULA (Desc. Diag.:osteomielitis de clavicula derecha ?)</t>
  </si>
  <si>
    <t>R568 OTRAS CONVULSIONES Y LAS NO ESPECIFICADAS (Desc. Diag.:Crisis Convulsivas )</t>
  </si>
  <si>
    <t>S420 FRACTURA DE LA CLAVICULA (Desc. Diag.:POLICONTUSO)</t>
  </si>
  <si>
    <t>R568 OTRAS CONVULSIONES Y LAS NO ESPECIFICADAS (Desc. Diag.:CRISIS CONVULSIVAS ALERGIA )</t>
  </si>
  <si>
    <t>S421 FRACTURA DEL OMOPLATO (Desc. Diag.:fractura de escapula izquierda )</t>
  </si>
  <si>
    <t>R568 OTRAS CONVULSIONES Y LAS NO ESPECIFICADAS (Desc. Diag.:Crisis Parciales (tónicas))</t>
  </si>
  <si>
    <t>S422 FRACTURA DE LA EPIFISIS SUPERIOR DEL HUMERO (Desc. Diag.:. FRACTURA DE LA EPIFISIS SUPERIOR DEL HUMERO)</t>
  </si>
  <si>
    <t>R568 OTRAS CONVULSIONES Y LAS NO ESPECIFICADAS (Desc. Diag.:EPILEPSIA , TRAUMATISMO CRANEOENCEFALICO MODERADO )</t>
  </si>
  <si>
    <t>R101 DOLOR ABDOMINAL LOCALIZADO EN PARTE SUPERIOR (Desc. Diag.:COLECISTOPATIA
)</t>
  </si>
  <si>
    <t>R568 OTRAS CONVULSIONES Y LAS NO ESPECIFICADAS (Desc. Diag.:epilepsia)</t>
  </si>
  <si>
    <t>S422 FRACTURA DE LA EPIFISIS SUPERIOR DEL HUMERO (Desc. Diag.:FRACTURA DE HUMERO)</t>
  </si>
  <si>
    <t>R568 OTRAS CONVULSIONES Y LAS NO ESPECIFICADAS (Desc. Diag.:SINDROME CONVULSIVO)</t>
  </si>
  <si>
    <t>S422 FRACTURA DE LA EPIFISIS SUPERIOR DEL HUMERO (Desc. Diag.:LUXOFRACTURA DE HUMERO PROXIMAL DERECHO)</t>
  </si>
  <si>
    <t>R568 OTRAS CONVULSIONES Y LAS NO ESPECIFICADAS (Desc. Diag.:STATUS EPILEPTICO)</t>
  </si>
  <si>
    <t>S423 FRACTURA DE LA DIAFISIS DEL HUMERO (Desc. Diag.:FRACTURA DE HUMERO Y RADIO DISTAL DERECHO)</t>
  </si>
  <si>
    <t>R571 CHOQUE HIPOVOLEMICO (Desc. Diag.:CHOQUE HIPOVOLEMICO HEMORRAGICO RESUELTO, POST OPERATORIO INMEDIATO DE LAPARATOMIA EXPLORATORIA MAS LAVADO DE CAVIDAD POR HEMOPERITONEO, POST OPERADO MEDIATO DE FECHA  09 DE MARZO DE 2024 DE APENDICECTOMIA LAPAROSCOPICA POR APENDICITIS AGUDA)</t>
  </si>
  <si>
    <t>S423 FRACTURA DE LA DIAFISIS DEL HUMERO (Desc. Diag.:POST OPERADO)</t>
  </si>
  <si>
    <t>R572 CHOQUE SEPTICO (Desc. Diag.:CHOQUE SEPTICO A FOCO GINECOLOGICO)</t>
  </si>
  <si>
    <t>S424 FRACTURA DE LA EPIFISIS INFERIOR DEL HUMERO (Desc. Diag.:[fractura de humero y radio distal derecho)</t>
  </si>
  <si>
    <t>R58 HEMORRAGIA, NO CLASIFICADA EN OTRA PARTE (Desc. Diag.:)</t>
  </si>
  <si>
    <t>R101 DOLOR ABDOMINAL LOCALIZADO EN PARTE SUPERIOR (Desc. Diag.:COLELITIASIS )</t>
  </si>
  <si>
    <t>R58 HEMORRAGIA, NO CLASIFICADA EN OTRA PARTE (Desc. Diag.:HEMORRAGIA DIGESTIVA)</t>
  </si>
  <si>
    <t>S430 LUXACION DE LA ARTICULACION DEL HOMBRO (Desc. Diag.:a DC )</t>
  </si>
  <si>
    <t>R59 ADENOMEGALIA (Desc. Diag.:HAS)</t>
  </si>
  <si>
    <t>S430 LUXACION DE LA ARTICULACION DEL HOMBRO (Desc. Diag.:fractura de tuberosidad mayor humero derecho mas luxacion glenohumeral)</t>
  </si>
  <si>
    <t>R590 ADENOMEGALIA LOCALIZADA (Desc. Diag.:)</t>
  </si>
  <si>
    <t>S430 LUXACION DE LA ARTICULACION DEL HOMBRO (Desc. Diag.:luxacion art hombro dercho 3ra vez)</t>
  </si>
  <si>
    <t>R599 ADENOMEGALIA, NO ESPECIFICADA (Desc. Diag.:)</t>
  </si>
  <si>
    <t>S430 LUXACION DE LA ARTICULACION DEL HOMBRO (Desc. Diag.:LUXACION DE HOMBRO DERECHO )</t>
  </si>
  <si>
    <t>R599 ADENOMEGALIA, NO ESPECIFICADA (Desc. Diag.:ADENITIS INGUINAL DERECHA)</t>
  </si>
  <si>
    <t>S430 LUXACION DE LA ARTICULACION DEL HOMBRO (Desc. Diag.:LUXACION DE LA ARTICULACION DEL HOMBRO )</t>
  </si>
  <si>
    <t>R599 ADENOMEGALIA, NO ESPECIFICADA (Desc. Diag.:ADENOPATIA REACTIVA )</t>
  </si>
  <si>
    <t>S430 LUXACION DE LA ARTICULACION DEL HOMBRO (Desc. Diag.:LUXACION GLENOHUMERAL DERECHO)</t>
  </si>
  <si>
    <t>R599 ADENOMEGALIA, NO ESPECIFICADA (Desc. Diag.:POST OPERATORIO DE EXERESIS DE GANGLIOS INGUINALES)</t>
  </si>
  <si>
    <t>S431 LUXACION DE LA ARTICULACION ACROMIOCLAVICULAR (Desc. Diag.:esguince acromioclavicula derecho)</t>
  </si>
  <si>
    <t>R60 EDEMA, NO CLASIFICADO EN OTRA PARTE (Desc. Diag.:EDEMA DE LA MANO DERECHA )</t>
  </si>
  <si>
    <t>S431 LUXACION DE LA ARTICULACION ACROMIOCLAVICULAR (Desc. Diag.:luxacion AC derecho grado 3 - 4)</t>
  </si>
  <si>
    <t>R60 EDEMA, NO CLASIFICADO EN OTRA PARTE (Desc. Diag.:EDEMA E INFLACION POST QUIRURGICA)</t>
  </si>
  <si>
    <t>S431 LUXACION DE LA ARTICULACION ACROMIOCLAVICULAR (Desc. Diag.:LUXACION ACROMIO CLAVICULAR: POST OPERADO CON CAVESTRILLO EN PROCESO DE REHABILITACION, ACUDE A CONTROL Y BAJA MEDICA )</t>
  </si>
  <si>
    <t>R60 EDEMA, NO CLASIFICADO EN OTRA PARTE (Desc. Diag.:edema facial)</t>
  </si>
  <si>
    <t>S431 LUXACION DE LA ARTICULACION ACROMIOCLAVICULAR (Desc. Diag.:LUXACION ACROMIO-CLAVICULAR DERECHA.)</t>
  </si>
  <si>
    <t>R60 EDEMA, NO CLASIFICADO EN OTRA PARTE (Desc. Diag.:G501 - DOLOR FACIAL ATIPICO)</t>
  </si>
  <si>
    <t>S431 LUXACION DE LA ARTICULACION ACROMIOCLAVICULAR (Desc. Diag.:LUXACION ACROMIOCLAVICULAR GRADO 1)</t>
  </si>
  <si>
    <t>S431 LUXACION DE LA ARTICULACION ACROMIOCLAVICULAR (Desc. Diag.:LUXAXION ACROMIO CLAVICULAR IZQUIERDERA GRADO I)</t>
  </si>
  <si>
    <t>R600 EDEMA LOCALIZADO (Desc. Diag.:1- Edema en miembros inferiores bilateral  2- virus de la inmunodeficiencia humana 3- gastritis cronica.)</t>
  </si>
  <si>
    <t>S431 LUXACION DE LA ARTICULACION ACROMIOCLAVICULAR (Desc. Diag.:Post operatorio de 3 dias por retiro de material metalico post luxacion acromioclavicula derecho)</t>
  </si>
  <si>
    <t>R600 EDEMA LOCALIZADO (Desc. Diag.:Edema Faciel)</t>
  </si>
  <si>
    <t>S433 LUXACION DE OTRAS PARTES DE LA CINTURA ESCAPULAR Y DE LAS NO ESPECIFICADAS (Desc. Diag.:)</t>
  </si>
  <si>
    <t>R600 EDEMA LOCALIZADO (Desc. Diag.:EDEMA POPST QUIRURGICO P 38)</t>
  </si>
  <si>
    <t>R101 DOLOR ABDOMINAL LOCALIZADO EN PARTE SUPERIOR (Desc. Diag.:COLELITIASIS??
LABORATORIOS EN PARAMETROS DE LIMITE ACEPTABLES.
ECOGRAFIA ABDOMINAL)</t>
  </si>
  <si>
    <t>R600 EDEMA LOCALIZADO (Desc. Diag.:MANO DERECHA)</t>
  </si>
  <si>
    <t>R53 MALESTAR Y FATIGA (Desc. Diag.:RESFRIO?
ITU?
SD ULCERO PEPTICO)</t>
  </si>
  <si>
    <t>S434 ESGUINCES Y TORCEDURAS DE LA ARTICULACION DEL HOMBRO (Desc. Diag.:izq.)</t>
  </si>
  <si>
    <t>R10 DOLOR ABDOMINAL Y PELVICO (Desc. Diag.:DOLOR ABDOMINAL EN EXAMENES AUXILIARES)</t>
  </si>
  <si>
    <t>S435 ESGUINCES Y TORCEDURAS DE LA ARTICULACION ACROMIOCLAVICULAR (Desc. Diag.:lesion de la AC grado 1)</t>
  </si>
  <si>
    <t>R55 SINCOPE Y COLAPSO (Desc. Diag.:..)</t>
  </si>
  <si>
    <t>S44 TRAUMATISMO DE NERVIOS A NIVEL DEL HOMBRO Y DEL BRAZO (Desc. Diag.:TRAUMA DE CODO)</t>
  </si>
  <si>
    <t>R55 SINCOPE Y COLAPSO (Desc. Diag.:EN TRATAMIENTO POR NEURALGIA DEL TRIGEMINO)</t>
  </si>
  <si>
    <t>R55 SINCOPE Y COLAPSO (Desc. Diag.:hipertension primaria )</t>
  </si>
  <si>
    <t>R520 DOLOR AGUDO (Desc. Diag.:ABSCESO EN FORMACION?)</t>
  </si>
  <si>
    <t>S460 TRAUMATISMO DEL TENDON DEL MANGUITO ROTATORIO DEL HOMBRO (Desc. Diag.:ROTURA COMPLETA DEL TENDON SUPRAESPINOSO DERECHO)</t>
  </si>
  <si>
    <t>R520 DOLOR AGUDO (Desc. Diag.:artritis gotosa)</t>
  </si>
  <si>
    <t>S460 TRAUMATISMO DEL TENDON DEL MANGUITO ROTATORIO DEL HOMBRO (Desc. Diag.:TENDINITIS Y/O LESION DE MANGO ROTADOR ????)</t>
  </si>
  <si>
    <t>R520 DOLOR AGUDO (Desc. Diag.:Aterosclerosis en miembros inferiores sin compromiso hemodinámico.)</t>
  </si>
  <si>
    <t>S460 TRAUMATISMO DEL TENDON DEL MANGUITO ROTATORIO DEL HOMBRO (Desc. Diag.:tendinosis de supraescapular derecho)</t>
  </si>
  <si>
    <t>R520 DOLOR AGUDO (Desc. Diag.:color en columna cervical en estudio)</t>
  </si>
  <si>
    <t>S460 TRAUMATISMO DEL TENDON DEL MANGUITO ROTATORIO DEL HOMBRO (Desc. Diag.:TENOSINOVITIS PORECION LARGA DEL BICEPS, TENDINOSIS DEL SUPRAESPINOSO Y SUBESCAPULAR DERECHO, BURSITIS SUBACROMIAL HOMBRO DERECHO)</t>
  </si>
  <si>
    <t>R520 DOLOR AGUDO (Desc. Diag.:DOLOR A PERSECUCIÓN CON INFLAMACIÓN)</t>
  </si>
  <si>
    <t>S462 TRAUMATISMO DEL TENDON Y MUSCULO DE OTRAS PARTES DEL BICEPS (Desc. Diag.:LESIÓN TENDINOSA BICEPS BRAQUIAL DERECHO)</t>
  </si>
  <si>
    <t>R520 DOLOR AGUDO (Desc. Diag.:DOLOR ABDOMINAL INTENSO DE ORIGEN DESCONOCIDO)</t>
  </si>
  <si>
    <t>R520 DOLOR AGUDO (Desc. Diag.:DOLOR AGUDO,)</t>
  </si>
  <si>
    <t>O23 INFECCION DE LAS VIAS GENITOURINARIAS EN EL EMBARAZO (Desc. Diag.:EMBARAZO DE 8 SEMANAS POR FUM 
MULTIGERSTA TERCIPARA )</t>
  </si>
  <si>
    <t>N926 MENSTRUACION IRREGULAR, NO ESPECIFICADA (Desc. Diag.:1.- Hemorragia disfuncional
2.- gastroenteritis aguda )</t>
  </si>
  <si>
    <t>M705 OTRAS BURSITIS DE LA RODILLA (Desc. Diag.:TENDINITIS DEL CUADRICEPS)</t>
  </si>
  <si>
    <t>M621 OTROS DESGARROS (NO TRAUMATICOS) DEL MUSCULO (Desc. Diag.:MUSLO DERECHO.)</t>
  </si>
  <si>
    <t>O087 OTRAS COMPLICACIONES VENOSAS CONSECUTIVAS AL ABORTO, AL EMBARAZO ECTOPICO Y AL EMBARAZO MOLAR (Desc. Diag.:MULTIGESTA 
EMBARAZO MOLAR
CESAREAS ANTERIOR nº 2)</t>
  </si>
  <si>
    <t>M75 LESIONES DEL HOMBRO (Desc. Diag.:.)</t>
  </si>
  <si>
    <t>N40 HIPERPLASIA DE LA PROSTATA (Desc. Diag.:PACENTE EN ESTUDIO PARA SU INFERVENCION CORRESPONDIENTE, DEBE REALIZAR CENTELLOGRAFIA.)</t>
  </si>
  <si>
    <t>M75 LESIONES DEL HOMBRO (Desc. Diag.:LESIONES DEL HOMBRO)</t>
  </si>
  <si>
    <t>N841 POLIPO DEL CUELLO DEL UTERO (Desc. Diag.:POLIPO ENDOMETRIAL SOMETIDO A HISTEROSCOPIA TERAPEUTICA)</t>
  </si>
  <si>
    <t>M671 OTRAS CONTRACTURAS DE TENDON (VAINA) (Desc. Diag.:CONTRACTURA MUSCOLO TENDINOSA)</t>
  </si>
  <si>
    <t>M750 CAPSULITIS ADHESIVA DEL HOMBRO (Desc. Diag.:capsulitis adhesiva  hombro derecho )</t>
  </si>
  <si>
    <t>O200 AMENAZA DE ABORTO (Desc. Diag.:G1P0 EMBARAZO 5,3 SEM 
EMBARAZO DE 6 SEMANAS POR ECO)</t>
  </si>
  <si>
    <t>M751 SINDROME DEL MANGUITO ROTATORIO (Desc. Diag.: Post operado de bursectomia subacromial y tenotomia de bíceps por artroscopia de hombro derecho. Lesion del manguito rotador derecha.)</t>
  </si>
  <si>
    <t>Q610 QUISTE RENAL SOLITARIO CONGENITO (Desc. Diag.:QUISTE RENAL DERECHO 
CONSTIPACION )</t>
  </si>
  <si>
    <t>M624 CONTRACTURA MUSCULAR (Desc. Diag.:-  CERVICODORSOESCAPULALGIA DERECHA )</t>
  </si>
  <si>
    <t>N47 PREPUCIO REDUNDANTE, FIMOSIS Y PARAFIMOSIS (Desc. Diag.:FIMOSIS - POST OPERADO CIRCUNSICION)</t>
  </si>
  <si>
    <t>M751 SINDROME DEL MANGUITO ROTATORIO (Desc. Diag.:.)</t>
  </si>
  <si>
    <t>N80 ENDOMETRIOSIS (Desc. Diag.:ENDOMETRITIS)</t>
  </si>
  <si>
    <t>M751 SINDROME DEL MANGUITO ROTATORIO (Desc. Diag.:arco medio doloroso hombro izquierdo punto bicipital doloroso impotencia funcional hombro izquierdo)</t>
  </si>
  <si>
    <t>M706 BURSITIS DEL TROCANTER (Desc. Diag.:Bursitis del trocanter mayor  izquierdo)</t>
  </si>
  <si>
    <t>M751 SINDROME DEL MANGUITO ROTATORIO (Desc. Diag.:BURSITIS SUNDELTOIDEA IZQUIERDA//
CONTRACTURA MUSCULAR EN TRAPECIO. )</t>
  </si>
  <si>
    <t>N945 DISMENORREA SECUNDARIA (Desc. Diag.:Dismenorrea II - III grado.)</t>
  </si>
  <si>
    <t>M751 SINDROME DEL MANGUITO ROTATORIO (Desc. Diag.:CERVICODORSALGIA MUSCULAR)</t>
  </si>
  <si>
    <t>M624 CONTRACTURA MUSCULAR (Desc. Diag.:DORSOESCAPULALGIA + GASTRITIS AGUDA)</t>
  </si>
  <si>
    <t>M751 SINDROME DEL MANGUITO ROTATORIO (Desc. Diag.:ENFERMEDAD COMUN LESION DEL MANGUITO ROTADOR REALIZACIÓN DE RESONANCIA MAGNÉTICA ( FILIAL LA PAZ) SIN CONTRASTE HOMBRO DERECHO A SOLICITUD DE DR. VALLE TRAUMATOLOGO)</t>
  </si>
  <si>
    <t>O200 AMENAZA DE ABORTO (Desc. Diag.:AMENAZA DE ABROTO / GESTACION DE 9 SEMANAS )</t>
  </si>
  <si>
    <t>M751 SINDROME DEL MANGUITO ROTATORIO (Desc. Diag.:PO DE FRACTURA DE HUMERO  IZQUIERDO MULTIFRAGMENTARIA 
SINDROME DE MAGUITO ROTADOR)</t>
  </si>
  <si>
    <t>O200 AMENAZA DE ABORTO (Desc. Diag.:tercigesta 
embarazo de 7.2 semanas por FUM
amenaza de aborto )</t>
  </si>
  <si>
    <t>M751 SINDROME DEL MANGUITO ROTATORIO (Desc. Diag.:POSOPERADA POR MANGUITO ROTADOR )</t>
  </si>
  <si>
    <t>O470 FALSO TRABAJO DE PARTO ANTES DE LAS 37 SEMANAS COMPLETAS DE GESTACION (Desc. Diag.:G2C1 EMBARAZO DE 27 SEMANAS
FUV
AMENAZA DE APRTO PRETERMINO
HEMORRAGIA DE LA SEGUNDA MITAD)</t>
  </si>
  <si>
    <t>M751 SINDROME DEL MANGUITO ROTATORIO (Desc. Diag.:Ruptura de tendones del manguito rotador)</t>
  </si>
  <si>
    <t>N390 INFECCION DE VIAS URINARIAS, SITIO NO ESPECIFICADO (Desc. Diag.:SINDROME TOXICOINFECCIOSO)</t>
  </si>
  <si>
    <t>M751 SINDROME DEL MANGUITO ROTATORIO (Desc. Diag.:sÃ­ndrome manguito rotador)</t>
  </si>
  <si>
    <t>N45 ORQUITIS Y EPIDIDIMITIS (Desc. Diag.:EPIDIDIMITIS Y ORQUITIS.
HERNIA INGUINAL BILATERAL)</t>
  </si>
  <si>
    <t>M751 SINDROME DEL MANGUITO ROTATORIO (Desc. Diag.:SD MANGUITO ROTADOR DERECHO)</t>
  </si>
  <si>
    <t>N603 FIBROESCLEROSIS DE MAMA (Desc. Diag.:valoración por mastologia)</t>
  </si>
  <si>
    <t>M751 SINDROME DEL MANGUITO ROTATORIO (Desc. Diag.:SINDROME DE MAGUITO ROTADOR IZQUIERDO )</t>
  </si>
  <si>
    <t>N751 ABSCESO DE LA GLANDULA DE BARTHOLIN (Desc. Diag.:POS- DRENAJE DE ABSCESO DE LA GLANDULA DE BATHOLINO  Y MARZUPIALIZACION )</t>
  </si>
  <si>
    <t>M751 SINDROME DEL MANGUITO ROTATORIO (Desc. Diag.:SINDROME DE MANGUITO ROTADOR DERECHO )</t>
  </si>
  <si>
    <t>N840 POLIPO DEL CUERPO DEL UTERO (Desc. Diag.:CON METRORRAGIA ,SE REALIZA TRATAMIENTO GENERAL CON VITAMINAS Y HIERRO, SE SOLICITA INTERCONSULTA )</t>
  </si>
  <si>
    <t>N850 HIPERPLASIA DE GLANDULA DEL ENDOMETRIO: (Desc. Diag.:POST AMEU Y BIOPSIA)</t>
  </si>
  <si>
    <t>M751 SINDROME DEL MANGUITO ROTATORIO (Desc. Diag.:SINDROME DEL MANGUITO ROTADOR DE HOMBRO IZQ.)</t>
  </si>
  <si>
    <t>N883 INCOMPETENCIA DEL CUELLO DEL UTERO (Desc. Diag.:MULTIGESTA 
EMBARAZO 28.1 SEMANAS  POR FUM
INCOMPETENCIA ITSMICO CERVICAL 
AMENAZA DE PARTO PREMATURO EN TRATAMIENTO
)</t>
  </si>
  <si>
    <t>M751 SINDROME DEL MANGUITO ROTATORIO (Desc. Diag.:SINDROME DEL MANGUITO ROTADOR)</t>
  </si>
  <si>
    <t>N93 OTRAS HEMORRAGIAS UTERINAS O VAGINALES ANORMALES (Desc. Diag.:SUA 
MIOMATOSIS UTERINA )</t>
  </si>
  <si>
    <t>M751 SINDROME DEL MANGUITO ROTATORIO (Desc. Diag.:SINDROME MANGUITO ROTADOR)</t>
  </si>
  <si>
    <t>O021 ABORTO RETENIDO (Desc. Diag.:ABORTO DIFERIDO RESUELTO POR  AMEU)</t>
  </si>
  <si>
    <t>M751 SINDROME DEL MANGUITO ROTATORIO (Desc. Diag.:tendinitis de biceps)</t>
  </si>
  <si>
    <t>M715 OTRAS BURSITIS, NO CLASIFICADAS EN OTRA PARTE (Desc. Diag.:bursitis subescapular derecha)</t>
  </si>
  <si>
    <t>M673 SINOVITIS TRANSITORIA (Desc. Diag.:SINOVITIS TRANSITORIA 
ARTRITIS SEPTICA?)</t>
  </si>
  <si>
    <t>O049 ABORTO MEDICO, COMPLETO O NO ESPECIFICADO, SIN COMPLICACION (Desc. Diag.:control post AMEU)</t>
  </si>
  <si>
    <t>M751 SINDROME DEL MANGUITO ROTATORIO (Desc. Diag.:tendinitis del supraespinoso,)</t>
  </si>
  <si>
    <t>M65 SINOVITIS Y TENOSINOVITIS (Desc. Diag.:TENDITITIS RODILLA IZQUIERDA, )</t>
  </si>
  <si>
    <t>M751 SINDROME DEL MANGUITO ROTATORIO (Desc. Diag.:TENDINITIS Y BURSITIS SUB ACROMIOP SUB DELTOIDEA , HOMBRO IZQUIERDO)</t>
  </si>
  <si>
    <t>O200 AMENAZA DE ABORTO (Desc. Diag.:EMBARAZO DE 15 SEMANAS 
FETO VIVO
AMENAZA DE ABORTO )</t>
  </si>
  <si>
    <t>M751 SINDROME DEL MANGUITO ROTATORIO (Desc. Diag.:tenosinovitis )</t>
  </si>
  <si>
    <t>O200 AMENAZA DE ABORTO (Desc. Diag.:gestacion inicial 
amenaza de aborto)</t>
  </si>
  <si>
    <t>M624 CONTRACTURA MUSCULAR (Desc. Diag.:intercostal)</t>
  </si>
  <si>
    <t>M752 TENDINITIS DEL BICEPS (Desc. Diag.:* TENDINITIS DEL BRAZO IZQ. )</t>
  </si>
  <si>
    <t>O42 RUPTURA PREMATURA DE LAS MEMBRANAS (Desc. Diag.:)</t>
  </si>
  <si>
    <t>M752 TENDINITIS DEL BICEPS (Desc. Diag.:hombro doloroso)</t>
  </si>
  <si>
    <t>O718 OTROS TRAUMAS OBSTETRICOS ESPECIFICADOS (Desc. Diag.:TRAUMATISMO Y EMBARAZO)</t>
  </si>
  <si>
    <t>M624 CONTRACTURA MUSCULAR (Desc. Diag.:lumbar y oblicua izq.)</t>
  </si>
  <si>
    <t>R040 EPISTAXIS (Desc. Diag.:1- Epistaxis Baja medica bajo informe medico de emergencia, RIESGO LABORAL: Enfermedad comun.)</t>
  </si>
  <si>
    <t>M753 TENDINITIS CALCIFICANTE DEL HOMBRO (Desc. Diag.:Tendinitis de Hombro)</t>
  </si>
  <si>
    <t>N40 HIPERPLASIA DE LA PROSTATA (Desc. Diag.:ESTENOSIS URETERAL)</t>
  </si>
  <si>
    <t>M753 TENDINITIS CALCIFICANTE DEL HOMBRO (Desc. Diag.:TENDINITIS MUÑECA DER)</t>
  </si>
  <si>
    <t>N410 PROSTATITIS AGUDA (Desc. Diag.:obstruccion infravesical (cistoscopia bajo anestesia))</t>
  </si>
  <si>
    <t>M624 CONTRACTURA MUSCULAR (Desc. Diag.:lumbar)</t>
  </si>
  <si>
    <t>N45 ORQUITIS Y EPIDIDIMITIS (Desc. Diag.:postquirurgico  de  vasectomia )</t>
  </si>
  <si>
    <t>M754 SINDROME DE ABDUCCION DOLOROSA DEL HOMBRO (Desc. Diag.:DOLLOR D EHOMBRO)</t>
  </si>
  <si>
    <t>N488 OTROS TRASTORNOS ESPECIFICADOS DEL PENE (Desc. Diag.:)</t>
  </si>
  <si>
    <t>M624 CONTRACTURA MUSCULAR (Desc. Diag.:MIALGIAS, ARTRALGIAS)</t>
  </si>
  <si>
    <t>N644 MASTODINIA (Desc. Diag.:MASA EN SENO DERECHO EN ESTUDIO 
ABSCESO EN FORMACION ???)</t>
  </si>
  <si>
    <t>M754 SINDROME DE ABDUCCION DOLOROSA DEL HOMBRO (Desc. Diag.:SINDROME DE ABDUCCION DOLOROSA DEL HOMBRO DERECHO)</t>
  </si>
  <si>
    <t>N750 QUISTE DE LA GLANDULA DE BARTHOLIN (Desc. Diag.:PACIENTE POSTOPERADA DE EXERESIS DE GLANDULA DE BARTHOLINO)</t>
  </si>
  <si>
    <t>M624 CONTRACTURA MUSCULAR (Desc. Diag.:NEURALGIA )</t>
  </si>
  <si>
    <t>N766 ULCERACION DE LA VULVA (Desc. Diag.:EDEMA VULVAR, LIQUEN ESCLEROSO POST BIOPSIA)</t>
  </si>
  <si>
    <t>M755 BURSITIS DEL HOMBRO (Desc. Diag.:Bursitis de hombro izdo)</t>
  </si>
  <si>
    <t>N832 OTROS QUISTES OVARICOS Y LOS NO ESPECIFICADOS (Desc. Diag.:HIDROSALPINX DERECHO )</t>
  </si>
  <si>
    <t>M755 BURSITIS DEL HOMBRO (Desc. Diag.:BURSITIS DEL HOMBRO IZQUIERDO)</t>
  </si>
  <si>
    <t>N840 POLIPO DEL CUERPO DEL UTERO (Desc. Diag.:POLIPO ENDOMETRIAL SOMETIDO A HISTEROSCOPIA )</t>
  </si>
  <si>
    <t>M755 BURSITIS DEL HOMBRO (Desc. Diag.:BURSITIS SUBACROMIAL DERECHA)</t>
  </si>
  <si>
    <t>N850 HIPERPLASIA DE GLANDULA DEL ENDOMETRIO: (Desc. Diag.:HIPERPLASIA ENDOMETRIAL SOMETIA A LUI+BIOPSIA)</t>
  </si>
  <si>
    <t>M755 BURSITIS DEL HOMBRO (Desc. Diag.:bursitis subacromial)</t>
  </si>
  <si>
    <t>N87 DISPLASIA DEL CUELLO UTERINO (Desc. Diag.:NIC I PERSISTENTE SOMETIDO A CONIZACION CON ASA DE LEEP )</t>
  </si>
  <si>
    <t>M755 BURSITIS DEL HOMBRO (Desc. Diag.:HOMBRO DOLOROSO )</t>
  </si>
  <si>
    <t>N870 DISPLASIA CERVICAL LEVE (Desc. Diag.:POS ELECTROFULGURACION CERVICAL )</t>
  </si>
  <si>
    <t>M755 BURSITIS DEL HOMBRO (Desc. Diag.:sindrome manguito rotador, mialgia trapezio derecho)</t>
  </si>
  <si>
    <t>N92 MENSTRUACION EXCESIVA, FRECUENTE E IRREGULAR (Desc. Diag.:METRORRAGIA EN ESTUIDO )</t>
  </si>
  <si>
    <t>M755 BURSITIS DEL HOMBRO (Desc. Diag.:TENOSINOVITIS HOMBRO DERECHIO,)</t>
  </si>
  <si>
    <t>N93 OTRAS HEMORRAGIAS UTERINAS O VAGINALES ANORMALES (Desc. Diag.:hemorragia uterina a determinar )</t>
  </si>
  <si>
    <t>M624 CONTRACTURA MUSCULAR (Desc. Diag.:Neuritiis de musculos rectos del abdomen)</t>
  </si>
  <si>
    <t>N939 HEMORRAGIA VAGINAL Y UTERINA ANORMAL, NO ESPECIFICADA (Desc. Diag.:Hemorragia Uterina Anormal )</t>
  </si>
  <si>
    <t>M758 OTRAS LESIONES DEL HOMBRO (Desc. Diag.:bursitis hombro izquierdo)</t>
  </si>
  <si>
    <t>M65 SINOVITIS Y TENOSINOVITIS (Desc. Diag.:RUPTURA PARCIAL DEL SUPRAESPINOSO BURSAL Y  ARTICULAR DERECHO)</t>
  </si>
  <si>
    <t>M758 OTRAS LESIONES DEL HOMBRO (Desc. Diag.:CONTUSION HOMBRO IZQUIERDO)</t>
  </si>
  <si>
    <t>O021 ABORTO RETENIDO (Desc. Diag.:Aborto retenido.)</t>
  </si>
  <si>
    <t>M758 OTRAS LESIONES DEL HOMBRO (Desc. Diag.:hombro doloroso , epicondilitis?)</t>
  </si>
  <si>
    <t>O03 ABORTO ESPONTANEO (Desc. Diag.:1) MULTIGESTA
2) ABORTO INCOMPLETO INFECTADO 
)</t>
  </si>
  <si>
    <t>M758 OTRAS LESIONES DEL HOMBRO (Desc. Diag.:TENDINITIS  HOMBRO DERECHO)</t>
  </si>
  <si>
    <t>O034 ABORTO ESPONTANEO, INCOMPLETO, SIN COMPLICACION (Desc. Diag.:ABORTO INCOMPLETO INTERVENIDO DE AMEU/LUI)</t>
  </si>
  <si>
    <t>M758 OTRAS LESIONES DEL HOMBRO (Desc. Diag.:TENDINITIS SUPRAESPINOSO HOMBRO DERECHO)</t>
  </si>
  <si>
    <t>O039 ABORTO ESPONTANEO, COMPLETO O NO ESPECIFICADO, SIN COMPLICACION (Desc. Diag.:ABORTO COMPLETO )</t>
  </si>
  <si>
    <t>M759 LESION DEL HOMBRO, NO ESPECIFICADA (Desc. Diag.:- LUXACION DE ARTICULACION DE HOMBRO IZQ. ?)</t>
  </si>
  <si>
    <t>M624 CONTRACTURA MUSCULAR (Desc. Diag.:- DORSOLUMBALGIA AGUDA,  TORTICULIS ESPASMDICA- CONTUSION DE  HEMICANEAL IZQ.)</t>
  </si>
  <si>
    <t>O200 AMENAZA DE ABORTO (Desc. Diag.:1. PRIMIGESTA
2. GESTACION DE +/- 7 SEMANAS POR ECOGRAFIA
)</t>
  </si>
  <si>
    <t>M759 LESION DEL HOMBRO, NO ESPECIFICADA (Desc. Diag.:CONTUSION DEL HOMBRO IZQ.)</t>
  </si>
  <si>
    <t>M65 SINOVITIS Y TENOSINOVITIS (Desc. Diag.:TENOSINOVITIS BICEPS DERECHO )</t>
  </si>
  <si>
    <t>M759 LESION DEL HOMBRO, NO ESPECIFICADA (Desc. Diag.:DERECHO)</t>
  </si>
  <si>
    <t>O200 AMENAZA DE ABORTO (Desc. Diag.:EMBARAZO 9 SEMANAS 4/7)</t>
  </si>
  <si>
    <t>M759 LESION DEL HOMBRO, NO ESPECIFICADA (Desc. Diag.:DESGARRO DEL TENSON SUPRAESPINOSO IZQUIERDO A DETERMINAR )</t>
  </si>
  <si>
    <t>O200 AMENAZA DE ABORTO (Desc. Diag.:Embarazo de 7.5 sem por FUM 
Primigesta 
Rechazo de internacion 
)</t>
  </si>
  <si>
    <t>M759 LESION DEL HOMBRO, NO ESPECIFICADA (Desc. Diag.:dolor en la articulación del hombro que no le permite tener movimiento ni alzar objetos pesados)</t>
  </si>
  <si>
    <t>O200 AMENAZA DE ABORTO (Desc. Diag.:GEST DE 8 SEM X ECOGRAFIA)</t>
  </si>
  <si>
    <t>M759 LESION DEL HOMBRO, NO ESPECIFICADA (Desc. Diag.:LUXACION DE HOMBRO IZQ. )</t>
  </si>
  <si>
    <t>O200 AMENAZA DE ABORTO (Desc. Diag.:PLACENTA DE INSERCION BAJA )</t>
  </si>
  <si>
    <t>M759 LESION DEL HOMBRO, NO ESPECIFICADA (Desc. Diag.:SINDROME DEL MANGUITO ROTADOR )</t>
  </si>
  <si>
    <t>O210 HIPEREMESIS GRAVIDICA LEVE (Desc. Diag.:1) MULTIGESTA 
2) GESTACIÓN DE 9 SEM. POR ECO 
3) CESÁREA ANTERIOR  NRO 1 )</t>
  </si>
  <si>
    <t>M759 LESION DEL HOMBRO, NO ESPECIFICADA (Desc. Diag.:SINDROME DEL MANGUITO ROTADOR DE HOMBRO IZQ. )</t>
  </si>
  <si>
    <t>O219 VOMITOS DEL EMBARAZO, NO ESPECIFICADOS (Desc. Diag.:GESTACIÓN DE 26 SEMANAS/ FETO UBICO VIVO/ TRANSGRESIÓN ALIMENTARIA)</t>
  </si>
  <si>
    <t>M759 LESION DEL HOMBRO, NO ESPECIFICADA (Desc. Diag.:TENDINITIS DEL MANGUITO ROTADOR DERECHO)</t>
  </si>
  <si>
    <t>O23 INFECCION DE LAS VIAS GENITOURINARIAS EN EL EMBARAZO (Desc. Diag.:INFECCION DEL TRACTO URINARIO 
VAGINITIS AGUDA 
EMBARAZO DE 25.4 SEMANAS POR FUM 
)</t>
  </si>
  <si>
    <t>M759 LESION DEL HOMBRO, NO ESPECIFICADA (Desc. Diag.:tendintiis hombro izquierdo?)</t>
  </si>
  <si>
    <t>O459 DESPRENDIMIENTO PREMATURO DE LA PLACENTA, SIN OTRA ESPECIFICACION (Desc. Diag.:)</t>
  </si>
  <si>
    <t>M759 LESION DEL HOMBRO, NO ESPECIFICADA (Desc. Diag.:TRAUMATISMO DEL HOMBRO DERECHO)</t>
  </si>
  <si>
    <t>O60 PARTO PREMATURO (Desc. Diag.:AMENAZA DE PARTO PREMATURO CONTROLADA)</t>
  </si>
  <si>
    <t>M760 TENDINITIS DEL GLUTEO (Desc. Diag.:)</t>
  </si>
  <si>
    <t>M725 FASCITIS, NO CLASIFICADA EN OTRA PARTE (Desc. Diag.:FASDCITIS PLANTAR.)</t>
  </si>
  <si>
    <t>M761 TENDINITIS DEL PSOAS (Desc. Diag.:)</t>
  </si>
  <si>
    <t>R000 TAQUICARDIA, NO ESPECIFICADA (Desc. Diag.:taquicardia)</t>
  </si>
  <si>
    <t>M761 TENDINITIS DEL PSOAS (Desc. Diag.:DOLOR EN REGION INGUINAL QUE SE IRRADIA AL MUSLO DERECHO,CON DIFICULTAD PARA CAMINAR)</t>
  </si>
  <si>
    <t>R040 EPISTAXIS (Desc. Diag.:ERITROCITOSIS)</t>
  </si>
  <si>
    <t>M761 TENDINITIS DEL PSOAS (Desc. Diag.:tendinitis del  ligamento colateral)</t>
  </si>
  <si>
    <t>M629 TRASTORNO MUSCULAR, NO ESPECIFICADO (Desc. Diag.:ESPASMOS Y CALAMBRES MUSCULARES EN EXAMENES AUXILIARES )</t>
  </si>
  <si>
    <t>M762 ESPOLON DE LA CRESTA ILIACA (Desc. Diag.:)</t>
  </si>
  <si>
    <t>N40 HIPERPLASIA DE LA PROSTATA (Desc. Diag.:Hiperplasia ProstÃ¡tica vs. CA de PrÃ³stata por PSA Elevado)</t>
  </si>
  <si>
    <t>M624 CONTRACTURA MUSCULAR (Desc. Diag.:- LUMBAGO AGUDO)</t>
  </si>
  <si>
    <t>N40 HIPERPLASIA DE LA PROSTATA (Desc. Diag.:PACIENTE OPERADO REQUIERE CONTROL)</t>
  </si>
  <si>
    <t>M765 TENDINITIS ROTULIANA (Desc. Diag.:* TENDINITIS vs.  BURSITIS DE RODILLA DERECHA . 
*** )</t>
  </si>
  <si>
    <t>N423 DISPLASIA DE LA PROSTATA (Desc. Diag.:PACIENTE SERÃ SOMETIDO A INTERVENCION QUIRURGICA, PROSTATECTOMÃA EN UROLOGÃA SANTA CRUZ)</t>
  </si>
  <si>
    <t>M765 TENDINITIS ROTULIANA (Desc. Diag.:derecha)</t>
  </si>
  <si>
    <t>N45 ORQUITIS Y EPIDIDIMITIS (Desc. Diag.:ORQUITIS POST ESFUERZO FÍSICO)</t>
  </si>
  <si>
    <t>M765 TENDINITIS ROTULIANA (Desc. Diag.:esguince de LCI derecho en tto, tendinitis rotuliana derecha)</t>
  </si>
  <si>
    <t>N450 ORQUITIS, EPIDIDIMITIS Y ORQUIEPIDIDIMITIS CON ABSCESO (Desc. Diag.:ITU en tratamiento en espera de resultadfo de urocultivo.
se indica antinflamatorio e interconsulta con urologia en caso de no remitir sintomatología el paciente debe dirigirse a HPO para valoracion.)</t>
  </si>
  <si>
    <t>M765 TENDINITIS ROTULIANA (Desc. Diag.:tendinitis de ligamentos laterales de la rodilla)</t>
  </si>
  <si>
    <t>N48 OTROS TRASTORNOS DEL PENE (Desc. Diag.:)</t>
  </si>
  <si>
    <t>M765 TENDINITIS ROTULIANA (Desc. Diag.:TENDINTIS ROTULIANA)</t>
  </si>
  <si>
    <t>N60 DISPLASIA MAMARIA BENIGNA (Desc. Diag.:displasia mamaria tratada con cirugia)</t>
  </si>
  <si>
    <t>M624 CONTRACTURA MUSCULAR (Desc. Diag.:- LUMBALGIA AGUDA + HIPERTENSION ARTERIAL)</t>
  </si>
  <si>
    <t>N63 MASA NO ESPECIFICADA EN LA MAMA (Desc. Diag.:MAMAS DOLOROSAS )</t>
  </si>
  <si>
    <t>M766 TENDINITIS AQUILIANA (Desc. Diag.:CON DOLOR EN REGION DEL TENDON DE AQUILES POSIBLE DESGARRO PARCIAL DEL TENDON , DIFICULTAD PARA CAMINAR)</t>
  </si>
  <si>
    <t>N70 SALPINGITIS Y OOFORITIS (Desc. Diag.:ITU)</t>
  </si>
  <si>
    <t>M766 TENDINITIS AQUILIANA (Desc. Diag.:tendiniis aquiliana derecha)</t>
  </si>
  <si>
    <t>N739 ENFERMEDAD INFLAMATORIA PELVICA FEMENINA, NO ESPECIFICADA (Desc. Diag.:EPI)</t>
  </si>
  <si>
    <t>M766 TENDINITIS AQUILIANA (Desc. Diag.:tendinitis aquileana)</t>
  </si>
  <si>
    <t>N751 ABSCESO DE LA GLANDULA DE BARTHOLIN (Desc. Diag.:ABCESO DE LA GLANDOLA DE BARTHOLINO)</t>
  </si>
  <si>
    <t>M766 TENDINITIS AQUILIANA (Desc. Diag.:TENDINITIS AQUILIANA/PRURIGO POR PICADURA DE MOSQUITO)</t>
  </si>
  <si>
    <t>N760 VAGINITIS AGUDA (Desc. Diag.:Vaginitis. Herida operatoria minimamente dehicente.)</t>
  </si>
  <si>
    <t>M766 TENDINITIS AQUILIANA (Desc. Diag.:TENDINITIS)</t>
  </si>
  <si>
    <t>N771 VAGINITIS, VULVITIS Y VULVOVAGINITIS EN ENFERMEDADES INFECCIOSAS Y PARASITARIAS CLASIFICADAS EN OTRA PARTE (Desc. Diag.:G1 P0 EMBARAZO DE 26 SEMANAS
FUV
ITU?)</t>
  </si>
  <si>
    <t>M766 TENDINITIS AQUILIANA (Desc. Diag.:tendinosis de aquiles derecho)</t>
  </si>
  <si>
    <t>N83 TRASTORNOS NO INFLAMATORIOS DEL OVARIO, DE LA TROMPA DE FALOPIO Y DEL LIGAMENTO  ANCHO (Desc. Diag.:oforitis)</t>
  </si>
  <si>
    <t>M766 TENDINITIS AQUILIANA (Desc. Diag.:trauma de  tobillo (esguinse))</t>
  </si>
  <si>
    <t>N832 OTROS QUISTES OVARICOS Y LOS NO ESPECIFICADOS (Desc. Diag.:QUISTE GIGANTE DE OVARIO IZQUIERDO)</t>
  </si>
  <si>
    <t>M673 SINOVITIS TRANSITORIA (Desc. Diag.:SINOVITIS TRANSITORIA RODILLA DERECHA)</t>
  </si>
  <si>
    <t>N840 POLIPO DEL CUERPO DEL UTERO (Desc. Diag.:Polipo endometrial 
Miomas uterinos )</t>
  </si>
  <si>
    <t>M673 SINOVITIS TRANSITORIA (Desc. Diag.:sinovitis y hemartrosis)</t>
  </si>
  <si>
    <t>N840 POLIPO DEL CUERPO DEL UTERO (Desc. Diag.:POLIPO ENDOMETRIAL)</t>
  </si>
  <si>
    <t>M770 EPICONDILITIS MEDIA (Desc. Diag.:DESGARRO MUSCULAR .)</t>
  </si>
  <si>
    <t>N850 HIPERPLASIA DE GLANDULA DEL ENDOMETRIO: (Desc. Diag.:HIPERPLASIA DE GLANDULA DE ENDOMETRIO)</t>
  </si>
  <si>
    <t>M770 EPICONDILITIS MEDIA (Desc. Diag.:epicondilitis  medial)</t>
  </si>
  <si>
    <t>N850 HIPERPLASIA DE GLANDULA DEL ENDOMETRIO: (Desc. Diag.:HIPERPLASIA ENDOMETRIAL SOMETIDO A LUI BIOPSIA)</t>
  </si>
  <si>
    <t>M770 EPICONDILITIS MEDIA (Desc. Diag.:epicondilitis interna de codo derecho)</t>
  </si>
  <si>
    <t>N856 SINEQUIAS INTRAUTERINAS (Desc. Diag.:SINEQUIAS UTERINAS RESUELTAS POR LUI)</t>
  </si>
  <si>
    <t>M770 EPICONDILITIS MEDIA (Desc. Diag.:epicondilitis medial gonalgia derecha)</t>
  </si>
  <si>
    <t>N87 DISPLASIA DEL CUELLO UTERINO (Desc. Diag.:sin derecho a devoluciÃ³n en dinero )</t>
  </si>
  <si>
    <t>M770 EPICONDILITIS MEDIA (Desc. Diag.:izq.)</t>
  </si>
  <si>
    <t>N870 DISPLASIA CERVICAL LEVE (Desc. Diag.:LIE BAJO GRADO SOMETIDO A CONIZACION LEEP)</t>
  </si>
  <si>
    <t>M652 TENDINITIS CALCIFICADA (Desc. Diag.:TENDINITIS EN MUSLO)</t>
  </si>
  <si>
    <t>M65 SINOVITIS Y TENOSINOVITIS (Desc. Diag.:BURSITIS DE MUÑECA IZQUIERDA,)</t>
  </si>
  <si>
    <t>M771 EPICONDILITIS LATERAL (Desc. Diag.:dolroen r egion de epicondilo lateral)</t>
  </si>
  <si>
    <t>N92 MENSTRUACION EXCESIVA, FRECUENTE E IRREGULAR (Desc. Diag.:EMBARAZO?)</t>
  </si>
  <si>
    <t>M674 GANGLION (Desc. Diag.:EXERESIS DE RECIDIVA GANGLION 1 ER DEDO MANO DERECHA)</t>
  </si>
  <si>
    <t>M711 OTRAS BURSITIS INFECCIOSAS (Desc. Diag.:tendinitis bursitis extensor dedo mayor pe derecho)</t>
  </si>
  <si>
    <t>M624 CONTRACTURA MUSCULAR (Desc. Diag.:paravertebral)</t>
  </si>
  <si>
    <t>N93 OTRAS HEMORRAGIAS UTERINAS O VAGINALES ANORMALES (Desc. Diag.:1. METRORRAGIA DISFUNCIONAL
2. MIOMATOSIS UTERINA ???)</t>
  </si>
  <si>
    <t>M773 ESPOLON CALCANEO (Desc. Diag.:. ESPOLON CALCANEO)</t>
  </si>
  <si>
    <t>N93 OTRAS HEMORRAGIAS UTERINAS O VAGINALES ANORMALES (Desc. Diag.:multipara 
sangrado uterino anormal tipo A?
)</t>
  </si>
  <si>
    <t>M773 ESPOLON CALCANEO (Desc. Diag.:espolÃ³n calcÃ¡neo)</t>
  </si>
  <si>
    <t>N938 OTRAS HEMORRAGIAS UTERINAS O VAGINALES ANORMALES ESPECIFICADAS (Desc. Diag.:multipara control de cirugia pos histerctomia abdominal )</t>
  </si>
  <si>
    <t>M773 ESPOLON CALCANEO (Desc. Diag.:ESPOLON CALCANEO DERECHO, HIPERTENSION ARTERIAL HIPERLIPIDEMIA, GASTRITIS)</t>
  </si>
  <si>
    <t>M712 QUISTE SINOVIAL DEL HUECO POPLITEO [DE BAKER] (Desc. Diag.:quiste de Backer)</t>
  </si>
  <si>
    <t>M674 GANGLION (Desc. Diag.:GANGLION RECIDIVANTE  MANO IZQUIERDA  POST QUIRURGICO)</t>
  </si>
  <si>
    <t>N945 DISMENORREA SECUNDARIA (Desc. Diag.:DOLOR PELVICO
DISMENORREA SECUNDARIA )</t>
  </si>
  <si>
    <t>M773 ESPOLON CALCANEO (Desc. Diag.:FASCITIS PLANTAR PIE IZQUIERDO)</t>
  </si>
  <si>
    <t>O00 EMBARAZO ECTOPICO (Desc. Diag.:	ABDOMEN AGUDO GINECOLOGICO
	EMBARAZO ECTOPICO ABDOMINAL.
DIU IN SITU,
INTERNACION PARA MANEJO QUIRURGICO-LAPAROSCOPIA EXPLORATORIA
)</t>
  </si>
  <si>
    <t>M773 ESPOLON CALCANEO (Desc. Diag.:pie diabetico)</t>
  </si>
  <si>
    <t>O021 ABORTO RETENIDO (Desc. Diag.:ABORTO RETENIDO RESUELTO POR AMEU)</t>
  </si>
  <si>
    <t>M773 ESPOLON CALCANEO (Desc. Diag.:TALAGIA.)</t>
  </si>
  <si>
    <t>O021 ABORTO RETENIDO (Desc. Diag.:EMBARAZO ANEMBRIONADO)</t>
  </si>
  <si>
    <t>M674 GANGLION (Desc. Diag.:LABORATORIOS
ECOGRAFIA DE PARTES BLANDAS.)</t>
  </si>
  <si>
    <t>O021 ABORTO RETENIDO (Desc. Diag.:POST AMEU POR ABORTO RETENIDO)</t>
  </si>
  <si>
    <t>M774 METATARSALGIA (Desc. Diag.:METATARSALGIA)</t>
  </si>
  <si>
    <t>O03 ABORTO ESPONTANEO (Desc. Diag.:aborto espontaneo resuelto)</t>
  </si>
  <si>
    <t>M624 CONTRACTURA MUSCULAR (Desc. Diag.:.)</t>
  </si>
  <si>
    <t>O034 ABORTO ESPONTANEO, INCOMPLETO, SIN COMPLICACION (Desc. Diag.:ABORTO EN CURSO RESULTO POR AMEU)</t>
  </si>
  <si>
    <t>M791 MIALGIA (Desc. Diag.:ARTICULACIONES DE LA CADERA RODILLA Y TOBILLO TANTO DERECHO COMO IZQ.)</t>
  </si>
  <si>
    <t>M791 MIALGIA (Desc. Diag.:callosidades cuarto dedo pie derecho, mialgia de musculos posteriores de muslo derecho)</t>
  </si>
  <si>
    <t>O034 ABORTO ESPONTANEO, INCOMPLETO, SIN COMPLICACION (Desc. Diag.:ANEMIA
)</t>
  </si>
  <si>
    <t>M791 MIALGIA (Desc. Diag.:CEFALEA - ESCALOFRIOS.)</t>
  </si>
  <si>
    <t>O04 ABORTO MEDICO (Desc. Diag.:ABORTO EN CURSO)</t>
  </si>
  <si>
    <t>M791 MIALGIA (Desc. Diag.:CEFALEA - MIALGIAS.)</t>
  </si>
  <si>
    <t>O054 OTRO ABORTO, INCOMPLETO, SIN COMPLICACION (Desc. Diag.:AMEU POR ABORTO INCOMPLETO)</t>
  </si>
  <si>
    <t>M791 MIALGIA (Desc. Diag.:clinica compatible con Dengue - Anemia moderada)</t>
  </si>
  <si>
    <t>O064 ABORTO NO ESPECIFICADO, INCOMPLETO, SIN COMPLICACION (Desc. Diag.:aborto en curso)</t>
  </si>
  <si>
    <t>M674 GANGLION (Desc. Diag.:PB QUISTE PARATENDINOSO DEDO MDIO DERECHO ????)</t>
  </si>
  <si>
    <t>O16 HIPERTENSION MATERNA, NO ESPECIFICADA (Desc. Diag.:ARO; ENFERMEDAD COMÚN)</t>
  </si>
  <si>
    <t>M791 MIALGIA (Desc. Diag.:Clinica y Laboratorialmente compatible con Dengue )</t>
  </si>
  <si>
    <t>M660 RUPTURA DE QUISTE SINOVIAL POPLITEO (Desc. Diag.:.LESION MENISCAL RODILLA DERECHA)</t>
  </si>
  <si>
    <t>M791 MIALGIA (Desc. Diag.:CONTUSIÓN DE MUSLOS 
TENDINITIS )</t>
  </si>
  <si>
    <t>O200 AMENAZA DE ABORTO (Desc. Diag.:AMENAZA DE ABORTO EN EMBARAZO DE 12 SEMANAS )</t>
  </si>
  <si>
    <t>M791 MIALGIA (Desc. Diag.:DIARREA - ENFERMEDAD COMUN)</t>
  </si>
  <si>
    <t>O200 AMENAZA DE ABORTO (Desc. Diag.:AMENAZA DE ABORTO, EMB DE 11.1.SEM. ANTECEDENTE DE HEMATOMA PERISACULAR. )</t>
  </si>
  <si>
    <t>M791 MIALGIA (Desc. Diag.:DIARREA - FARINGOAMIGDALITIS)</t>
  </si>
  <si>
    <t>O200 AMENAZA DE ABORTO (Desc. Diag.:CONTROL PRENATAL)</t>
  </si>
  <si>
    <t>M791 MIALGIA (Desc. Diag.:EMBARAZO DE 22 SEMANANS
ITU?)</t>
  </si>
  <si>
    <t>O200 AMENAZA DE ABORTO (Desc. Diag.:EMBARAZO DE 10 SEMANAS 
EMBRION VIVO)</t>
  </si>
  <si>
    <t>M791 MIALGIA (Desc. Diag.:ESCOLIOSIS 
CONTRACTURA MUSCULAR )</t>
  </si>
  <si>
    <t>O200 AMENAZA DE ABORTO (Desc. Diag.:embarazo de 5.2 semanas 
amenaza de aborto
)</t>
  </si>
  <si>
    <t>M791 MIALGIA (Desc. Diag.:fibromialgia)</t>
  </si>
  <si>
    <t>O200 AMENAZA DE ABORTO (Desc. Diag.:EMBARAZO DE 9 SEMANAS + AMENAZA DE ABORTO)</t>
  </si>
  <si>
    <t>M791 MIALGIA (Desc. Diag.:herida dedos)</t>
  </si>
  <si>
    <t>O200 AMENAZA DE ABORTO (Desc. Diag.:G2C1 EMBARAZO DE 6 SEMANAS)</t>
  </si>
  <si>
    <t>M791 MIALGIA (Desc. Diag.:K297 - GASTRITIS, NO ESPECIFICADA)</t>
  </si>
  <si>
    <t>O200 AMENAZA DE ABORTO (Desc. Diag.:GESTACION DE 17 SEMANAS)</t>
  </si>
  <si>
    <t>M791 MIALGIA (Desc. Diag.:lumbar.)</t>
  </si>
  <si>
    <t>O200 AMENAZA DE ABORTO (Desc. Diag.:HEMORRAGIA DE LA PRIMERA MITAD DEL EMBARAZO)</t>
  </si>
  <si>
    <t>M791 MIALGIA (Desc. Diag.:MIALGIA - CONTRACTURA DEL TRAPECIO.)</t>
  </si>
  <si>
    <t>O200 AMENAZA DE ABORTO (Desc. Diag.:Segundigesta nulipara 
Gestacion de 11.1 semanas XFUM 
Amenaza de aborto 
)</t>
  </si>
  <si>
    <t>M791 MIALGIA (Desc. Diag.:Mialgia + neuritis)</t>
  </si>
  <si>
    <t>O21 VOMITOS EXCESIVOS EN EL EMBARAZO (Desc. Diag.:MULTIGESTA  
EMBARAZO DE 6 A 7 SEMANAS
HIPERHEMESIS GRAVIDICA)</t>
  </si>
  <si>
    <t>M791 MIALGIA (Desc. Diag.:Mialgia + Rinofaringitis)</t>
  </si>
  <si>
    <t>O210 HIPEREMESIS GRAVIDICA LEVE (Desc. Diag.:GESTACION DE 10 SEMANAS CON NAUSEAS , VOMITO MAREO )</t>
  </si>
  <si>
    <t>M791 MIALGIA (Desc. Diag.:MIALGIA CERVICAL , TINITUS)</t>
  </si>
  <si>
    <t>O211 HIPEREMESIS GRAVIDICA CON TRASTORNOS METABOLICOS (Desc. Diag.:EMBARAZO DE 6 SEM X FUM
EMBARAZO DE 7.5 SEM X ECO
)</t>
  </si>
  <si>
    <t>M791 MIALGIA (Desc. Diag.:MIALGIA CERVICO DORSAL. )</t>
  </si>
  <si>
    <t>O23 INFECCION DE LAS VIAS GENITOURINARIAS EN EL EMBARAZO (Desc. Diag.:EMBARAZO DE 18 SEMANAS
FUV)</t>
  </si>
  <si>
    <t>M791 MIALGIA (Desc. Diag.:MIALGIA DEL DORSAL ANCHO )</t>
  </si>
  <si>
    <t>O23 INFECCION DE LAS VIAS GENITOURINARIAS EN EL EMBARAZO (Desc. Diag.:G3C1A1 EMBARAZO DE 24 SEMANAS 
FUV
ITU ??)</t>
  </si>
  <si>
    <t>M791 MIALGIA (Desc. Diag.:mialgia gastroctemio medial derecho)</t>
  </si>
  <si>
    <t>O234 INFECCION NO ESPECIFICADA DE LAS VIAS URINARIAS EN EL EMBARAZO (Desc. Diag.:INFECCION DE VIAS URINARIAS EN EL EMBARAZO)</t>
  </si>
  <si>
    <t>M791 MIALGIA (Desc. Diag.:mialgia grupo flexor de antebrazo derecho)</t>
  </si>
  <si>
    <t>O44 PLACENTA PREVIA (Desc. Diag.:AMENAZA DE ABORTO)</t>
  </si>
  <si>
    <t>M791 MIALGIA (Desc. Diag.:mialgia piramidal cadera derecha)</t>
  </si>
  <si>
    <t>M65 SINOVITIS Y TENOSINOVITIS (Desc. Diag.:TENOSINOVITIS EN ARTICULACION DE VRODILLA)</t>
  </si>
  <si>
    <t>M674 GANGLION (Desc. Diag.:POST QUIRURGICO RESECCION MASA PB  GANGLION MANO DERECHA	)</t>
  </si>
  <si>
    <t>O48 EMBARAZO PROLONGADO (Desc. Diag.:)</t>
  </si>
  <si>
    <t>M791 MIALGIA (Desc. Diag.:MILGIA TÓRAX DERECHO)</t>
  </si>
  <si>
    <t>O902 HEMATOMA DE HERIDA QUIRURGICA OBSTETRICA (Desc. Diag.:Seroma Abdominal - Baja medica indicada por medico Cirujano Humberto Bracamonte)</t>
  </si>
  <si>
    <t>M791 MIALGIA (Desc. Diag.:SINDROME FEBRIL)</t>
  </si>
  <si>
    <t>Q180 SENO, FISTULA O QUISTE DE LA HENDIDURA BRANQUIAL (Desc. Diag.:QUISTE TIROGLOSO)</t>
  </si>
  <si>
    <t>M791 MIALGIA (Desc. Diag.:SINDROME VIRAL )</t>
  </si>
  <si>
    <t>R000 TAQUICARDIA, NO ESPECIFICADA (Desc. Diag.:Deshidratacion)</t>
  </si>
  <si>
    <t>M791 MIALGIA (Desc. Diag.:VIROSIS )</t>
  </si>
  <si>
    <t>R001 BRADICARDIA, NO ESPECIFICADA (Desc. Diag.:SINDROME VIRAL GRIPAL + BRADICARDIA)</t>
  </si>
  <si>
    <t>M792 NEURALGIA Y NEURITIS, NO ESPECIFICADAS (Desc. Diag.:- NEURITIS INTERCOSTAL DERECHA)</t>
  </si>
  <si>
    <t>R040 EPISTAXIS (Desc. Diag.:EPISTAXIS ANTERIOR/ HAS EN TRATAMIENTO MAL CONTROLADA)</t>
  </si>
  <si>
    <t>M624 CONTRACTURA MUSCULAR (Desc. Diag.:+ LUMBAGO AGUDO)</t>
  </si>
  <si>
    <t>R040 EPISTAXIS (Desc. Diag.:R040 - EPISTAXIS //
HTA AISLADA?)</t>
  </si>
  <si>
    <t>M792 NEURALGIA Y NEURITIS, NO ESPECIFICADAS (Desc. Diag.:1.- neuritis intercostal post contusiÃ³n vs angina (EN OBSERVACION EN C.N.S.))</t>
  </si>
  <si>
    <t>N390 INFECCION DE VIAS URINARIAS, SITIO NO ESPECIFICADO (Desc. Diag.:trasgresion alimentaria en remision 
colpitis )</t>
  </si>
  <si>
    <t>M792 NEURALGIA Y NEURITIS, NO ESPECIFICADAS (Desc. Diag.:ANALGESIA+REPOSO)</t>
  </si>
  <si>
    <t>N40 HIPERPLASIA DE LA PROSTATA (Desc. Diag.:CON TRANSFERENCIA A SANTA CRUZ, PARA CONTROL POST QUIRURGICO)</t>
  </si>
  <si>
    <t>M792 NEURALGIA Y NEURITIS, NO ESPECIFICADAS (Desc. Diag.:ansiedad)</t>
  </si>
  <si>
    <t>N40 HIPERPLASIA DE LA PROSTATA (Desc. Diag.:HIPERPLASIA DE LA PROSTATA)</t>
  </si>
  <si>
    <t>M792 NEURALGIA Y NEURITIS, NO ESPECIFICADAS (Desc. Diag.:CON NEURITIS INTERCOSTAL DERECHA)</t>
  </si>
  <si>
    <t>N40 HIPERPLASIA DE LA PROSTATA (Desc. Diag.:INSUFICIENCIA RENAL )</t>
  </si>
  <si>
    <t>M792 NEURALGIA Y NEURITIS, NO ESPECIFICADAS (Desc. Diag.:contusiÃ³n  de torax)</t>
  </si>
  <si>
    <t>N40 HIPERPLASIA DE LA PROSTATA (Desc. Diag.:paciente es transferido a santa cruz para tratamiento Post quirÃºrgico prostatectomÃ­a)</t>
  </si>
  <si>
    <t>M792 NEURALGIA Y NEURITIS, NO ESPECIFICADAS (Desc. Diag.:DESGARRO DEL MUSLO)</t>
  </si>
  <si>
    <t>M792 NEURALGIA Y NEURITIS, NO ESPECIFICADAS (Desc. Diag.:dorso lumbalgia muscular sintomÃ¡tica )</t>
  </si>
  <si>
    <t>N413 PROSTATOCISTITIS (Desc. Diag.:PROSTATOCISTISTITIS )</t>
  </si>
  <si>
    <t>M792 NEURALGIA Y NEURITIS, NO ESPECIFICADAS (Desc. Diag.:ESPONDILITIS DEL CODO)</t>
  </si>
  <si>
    <t>N45 ORQUITIS Y EPIDIDIMITIS (Desc. Diag.:..)</t>
  </si>
  <si>
    <t>M792 NEURALGIA Y NEURITIS, NO ESPECIFICADAS (Desc. Diag.:GASTRITIS AGUDA VS DOLOR EN EL PECHO, NO ESPECIFICADO)</t>
  </si>
  <si>
    <t>N45 ORQUITIS Y EPIDIDIMITIS (Desc. Diag.:inflamacion testicular)</t>
  </si>
  <si>
    <t>M792 NEURALGIA Y NEURITIS, NO ESPECIFICADAS (Desc. Diag.:Hemitorax anterolateral derecho)</t>
  </si>
  <si>
    <t>M705 OTRAS BURSITIS DE LA RODILLA (Desc. Diag.:BURSITIS RODILLA DERECHA)</t>
  </si>
  <si>
    <t>M792 NEURALGIA Y NEURITIS, NO ESPECIFICADAS (Desc. Diag.:intercostal)</t>
  </si>
  <si>
    <t>M792 NEURALGIA Y NEURITIS, NO ESPECIFICADAS (Desc. Diag.:Mioneuritis Intercostal hemitorax derecho. HTA controlada ENFERMEDAD COMÚN.)</t>
  </si>
  <si>
    <t>N459 ORQUITIS, EPIDIDIMITIS Y ORQUIEPIDIDIMITIS SIN ABSCESO (Desc. Diag.:EPIDIDIMITIS)</t>
  </si>
  <si>
    <t>M792 NEURALGIA Y NEURITIS, NO ESPECIFICADAS (Desc. Diag.:Mioneuritis Intercostal)</t>
  </si>
  <si>
    <t>N47 PREPUCIO REDUNDANTE, FIMOSIS Y PARAFIMOSIS (Desc. Diag.:FIMOSIS)</t>
  </si>
  <si>
    <t>M792 NEURALGIA Y NEURITIS, NO ESPECIFICADAS (Desc. Diag.:Mioneuritis Intercostal. ENFERMEDAD COMUN)</t>
  </si>
  <si>
    <t>N481 BALANOPOSTITIS (Desc. Diag.:BALANOPOSTITIS CRONICA)</t>
  </si>
  <si>
    <t>M792 NEURALGIA Y NEURITIS, NO ESPECIFICADAS (Desc. Diag.:NAC?)</t>
  </si>
  <si>
    <t>N511 TRASTORNOS DEL TESTICULO Y DEL EPIDIDIMO EN ENFERMEDADES CLASIFICADAS EN OTRA PARTE (Desc. Diag.:algia testicular)</t>
  </si>
  <si>
    <t>M792 NEURALGIA Y NEURITIS, NO ESPECIFICADAS (Desc. Diag.:NEURALGIA DEL HOMBRO)</t>
  </si>
  <si>
    <t>N602 FIBROADENOMA DE MAMA (Desc. Diag.:)</t>
  </si>
  <si>
    <t>M792 NEURALGIA Y NEURITIS, NO ESPECIFICADAS (Desc. Diag.:neuralgia no especifica )</t>
  </si>
  <si>
    <t>M705 OTRAS BURSITIS DE LA RODILLA (Desc. Diag.:bursitis supra rotuliana izquierda y Lig rotuliano doloroso en todo su recorrido)</t>
  </si>
  <si>
    <t>M792 NEURALGIA Y NEURITIS, NO ESPECIFICADAS (Desc. Diag.:neuralgia occipital)</t>
  </si>
  <si>
    <t>N64 OTROS TRASTORNOS DE LA MAMA (Desc. Diag.:INFLUENZA )</t>
  </si>
  <si>
    <t>M792 NEURALGIA Y NEURITIS, NO ESPECIFICADAS (Desc. Diag.:NEURALGIA PERIFERICA EXTREMIDAD  INFERIOR)</t>
  </si>
  <si>
    <t>N644 MASTODINIA (Desc. Diag.:Mastitis de mama izquierda)</t>
  </si>
  <si>
    <t>M792 NEURALGIA Y NEURITIS, NO ESPECIFICADAS (Desc. Diag.:NEURALGIA TRIGEMINO VS VII PAR)</t>
  </si>
  <si>
    <t>N700 SALPINGITIS Y OOFORITIS AGUDA (Desc. Diag.:PO laparotomia exploratoria por hidrosalpinx derecho )</t>
  </si>
  <si>
    <t>M792 NEURALGIA Y NEURITIS, NO ESPECIFICADAS (Desc. Diag.:Neuritis + Cefalea + Rinofaringitis)</t>
  </si>
  <si>
    <t>M792 NEURALGIA Y NEURITIS, NO ESPECIFICADAS (Desc. Diag.:Neuritis + Faringitis + Cefalea )</t>
  </si>
  <si>
    <t>N75 ENFERMEDADES DE LA GLANDULA DE BARTHOLIN (Desc. Diag.:ABSCESO DE LA GLANDULA BARTHOLINO EN FORMACION
INFECCION DEL TRACTO URINARIO)</t>
  </si>
  <si>
    <t>M792 NEURALGIA Y NEURITIS, NO ESPECIFICADAS (Desc. Diag.:Neuritis de baxter)</t>
  </si>
  <si>
    <t>N750 QUISTE DE LA GLANDULA DE BARTHOLIN (Desc. Diag.:QUISTE DE BARTHOLINO RESUELTO)</t>
  </si>
  <si>
    <t>M792 NEURALGIA Y NEURITIS, NO ESPECIFICADAS (Desc. Diag.:NEURITIS INTERCOSTAL IZQ, )</t>
  </si>
  <si>
    <t>N751 ABSCESO DE LA GLANDULA DE BARTHOLIN (Desc. Diag.:BARTOLINITIS)</t>
  </si>
  <si>
    <t>M792 NEURALGIA Y NEURITIS, NO ESPECIFICADAS (Desc. Diag.:Neuritis Intercostal Post ContusiÃ³n )</t>
  </si>
  <si>
    <t>N760 VAGINITIS AGUDA (Desc. Diag.:)</t>
  </si>
  <si>
    <t>M624 CONTRACTURA MUSCULAR (Desc. Diag.:REGION CERVICAL)</t>
  </si>
  <si>
    <t>M621 OTROS DESGARROS (NO TRAUMATICOS) DEL MUSCULO (Desc. Diag.:Desgarro muscular??
Contusion de Muslos
 Desgarro muscular de II grado confirmado por ecografia 
)</t>
  </si>
  <si>
    <t>M674 GANGLION (Desc. Diag.:QUISTE EN TARSO, TIPO GANGLION)</t>
  </si>
  <si>
    <t>N768 OTRAS INFLAMACIONES ESPECIFICADAS DE LA VAGINA Y DE LA VULVA (Desc. Diag.:vulvovaginitis inespecifia)</t>
  </si>
  <si>
    <t>M792 NEURALGIA Y NEURITIS, NO ESPECIFICADAS (Desc. Diag.:PACIENTE CON DIFICULTAD PARA LA MARCHA POR DOLOR EN ARTICULACION COXOFEMORAL IZQUIERDA)</t>
  </si>
  <si>
    <t>N80 ENDOMETRIOSIS (Desc. Diag.:endometrio hipertrofico )</t>
  </si>
  <si>
    <t>M792 NEURALGIA Y NEURITIS, NO ESPECIFICADAS (Desc. Diag.:Parestesia extremidad superior derecha, tendinitis? hombro doloroso)</t>
  </si>
  <si>
    <t>N809 ENDOMETRIOSIS, NO ESPECIFICADA (Desc. Diag.:)</t>
  </si>
  <si>
    <t>M792 NEURALGIA Y NEURITIS, NO ESPECIFICADAS (Desc. Diag.:R51 - CEFALEA)</t>
  </si>
  <si>
    <t>N830 QUISTE FOLICULAR DEL OVARIO (Desc. Diag.:FOLICULO ROTO A DC.)</t>
  </si>
  <si>
    <t>M792 NEURALGIA Y NEURITIS, NO ESPECIFICADAS (Desc. Diag.:TUNEL CARPIANO )</t>
  </si>
  <si>
    <t>N832 OTROS QUISTES OVARICOS Y LOS NO ESPECIFICADOS (Desc. Diag.:QUISTE COMPLEJO DE OVARIO DERECHO )</t>
  </si>
  <si>
    <t>M624 CONTRACTURA MUSCULAR (Desc. Diag.:ANT. CIRUGIA POR TU )</t>
  </si>
  <si>
    <t>N832 OTROS QUISTES OVARICOS Y LOS NO ESPECIFICADOS (Desc. Diag.:Quiste paratubario derecho resuelto por laparotomía exploratoria)</t>
  </si>
  <si>
    <t>M796 DOLOR EN MIEMBRO (Desc. Diag.:DOLOR EN BRAZO DERECHO )</t>
  </si>
  <si>
    <t>N840 POLIPO DEL CUERPO DEL UTERO (Desc. Diag.:HISTEROSCOPIA)</t>
  </si>
  <si>
    <t>M796 DOLOR EN MIEMBRO (Desc. Diag.:DOLOR EN MIEMBRO / FARINGITIS AGUDA )</t>
  </si>
  <si>
    <t>N840 POLIPO DEL CUERPO DEL UTERO (Desc. Diag.:PÓLIPO ENDOMETRIAL RESUELTO POR HISTEROSCOPIA TERAPEUTICA )</t>
  </si>
  <si>
    <t>M796 DOLOR EN MIEMBRO (Desc. Diag.:Dolor en Talón Izquierdo)</t>
  </si>
  <si>
    <t>N840 POLIPO DEL CUERPO DEL UTERO (Desc. Diag.:PÓLIPO ENDOMETRIAL SOMETIDO A HISTEROSCOPIA TERAPÉUTICA)</t>
  </si>
  <si>
    <t>M796 DOLOR EN MIEMBRO (Desc. Diag.:doloren  pie  de recho)</t>
  </si>
  <si>
    <t>N840 POLIPO DEL CUERPO DEL UTERO (Desc. Diag.:POLIPOS ENDOMETRIALES)</t>
  </si>
  <si>
    <t>M796 DOLOR EN MIEMBRO (Desc. Diag.:MIONEURITIS MUSLO DERECHO)</t>
  </si>
  <si>
    <t>N850 HIPERPLASIA DE GLANDULA DEL ENDOMETRIO: (Desc. Diag.:HEMORRAGIA UTERINA POSTMENOPAUSICA 
CA DE ENDOMETRIO EN ESTUDIO 
CA DE OVARIO A DC )</t>
  </si>
  <si>
    <t>M796 DOLOR EN MIEMBRO (Desc. Diag.:PANTORRILLA DE MIEMBRO INFERIOR DERECHO)</t>
  </si>
  <si>
    <t>N850 HIPERPLASIA DE GLANDULA DEL ENDOMETRIO: (Desc. Diag.:HIPERPLASIA ENDOMETRIAL A DESCARTAR, AMEU BAJO SEDACIÓN PROFUNDA)</t>
  </si>
  <si>
    <t>M796 DOLOR EN MIEMBRO (Desc. Diag.:PODAGRA)</t>
  </si>
  <si>
    <t>M654 TENOSINOVITIS DE ESTILOIDES RADIAL [DE QUERVAIN] (Desc. Diag.:TENOSINOVITIS DE ESTILOIDES RADIAL [DE QUERVAIN] DERECHO)</t>
  </si>
  <si>
    <t>M796 DOLOR EN MIEMBRO (Desc. Diag.:sospecha de artritis rematoidea???)</t>
  </si>
  <si>
    <t>N850 HIPERPLASIA DE GLANDULA DEL ENDOMETRIO: (Desc. Diag.:POST AMEU BIOPSIA CON SEDACION )</t>
  </si>
  <si>
    <t>M797 FIBROMIALGIA (Desc. Diag.:
)</t>
  </si>
  <si>
    <t>M624 CONTRACTURA MUSCULAR (Desc. Diag.:CEFALEA DEBIDO A TENSION CONTRACTURA MUSCULAR CERVICO BRAQUIAL SEVERA)</t>
  </si>
  <si>
    <t>N87 DISPLASIA DEL CUELLO UTERINO (Desc. Diag.:LIE AG SOMETIDO A CONIZACION LEEP)</t>
  </si>
  <si>
    <t>M797 FIBROMIALGIA (Desc. Diag.:.)</t>
  </si>
  <si>
    <t>N87 DISPLASIA DEL CUELLO UTERINO (Desc. Diag.:POST-CONO FRÍO POR DISPLASIA CERVICAL)</t>
  </si>
  <si>
    <t>M797 FIBROMIALGIA (Desc. Diag.:Brote)</t>
  </si>
  <si>
    <t>M706 BURSITIS DEL TROCANTER (Desc. Diag.:bursitis dek trocanter mayor der)</t>
  </si>
  <si>
    <t>M797 FIBROMIALGIA (Desc. Diag.:FIBROMIALGIA ACTIVA )</t>
  </si>
  <si>
    <t>N870 DISPLASIA CERVICAL LEVE (Desc. Diag.:DISPLASIA CERVICAL LEVE, NIC 1)</t>
  </si>
  <si>
    <t>M797 FIBROMIALGIA (Desc. Diag.:FIBROMIALGIA REACTIVADA)</t>
  </si>
  <si>
    <t>N870 DISPLASIA CERVICAL LEVE (Desc. Diag.:NIC I PERSISTENTE SOMETIDO A CONIZACION CON ASA DE LEEP)</t>
  </si>
  <si>
    <t>M797 FIBROMIALGIA (Desc. Diag.:fibromialgia
)</t>
  </si>
  <si>
    <t>N871 DISPLASIA CERVICAL MODERADA (Desc. Diag.:NIC II SOMETIDA A CONIZACION CON ASA DE LEEP)</t>
  </si>
  <si>
    <t>M797 FIBROMIALGIA (Desc. Diag.:FIBROMIALGIA, ARTRITIS REUMATOIDEA.)</t>
  </si>
  <si>
    <t>N879 DISPLASIA DEL CUELLO DEL UTERO, NO ESPECIFICADA (Desc. Diag.:DISPLASIA DEL CUELLO DEL UTERO, NO ESPECIFICADA /LESION EPITELIAL ESCAMOSA DE ALTO GRADO (NIC II) CERVICITIS AGUDA PROLAPSO UTERINO CISTOCELE GRADO III)</t>
  </si>
  <si>
    <t>M797 FIBROMIALGIA (Desc. Diag.:FIBROMIALGIAS. )</t>
  </si>
  <si>
    <t>N909 TRASTORNO NO INFLAMATORIO DE LA VULVA Y DEL PERINEO, NO ESPECIFICADO (Desc. Diag.:EDEMA VULVAR, CISTITIS)</t>
  </si>
  <si>
    <t>M797 FIBROMIALGIA (Desc. Diag.:H82 - SINDROMES VERTIGINOSOS EN ENFERMEDADES CLASIFICADAS EN OTRA PARTE
HTA NO CONTROLADA 
F43 - REACCION AL ESTRES GRAVE Y TRASTORNOS DE ADAPTACION)</t>
  </si>
  <si>
    <t>N92 MENSTRUACION EXCESIVA, FRECUENTE E IRREGULAR (Desc. Diag.:METRORRAGIA E/E
S, DEPRESIVO)</t>
  </si>
  <si>
    <t>M797 FIBROMIALGIA (Desc. Diag.:HTA NO CONTROLADA //
   H931 - TINNITUS//
SINDROME VERTIGINOSO//
   Z733 - PROBLEMAS RELACIONADOS CON EL ESTRES, NO CLASIFICADOS EN OTRA PARTE)</t>
  </si>
  <si>
    <t>N92 MENSTRUACION EXCESIVA, FRECUENTE E IRREGULAR (Desc. Diag.:metrorragia
plaquetopenia
)</t>
  </si>
  <si>
    <t>M797 FIBROMIALGIA (Desc. Diag.:lumbago agudo)</t>
  </si>
  <si>
    <t>N923 HEMORRAGIA POR OVULACION (Desc. Diag.:)</t>
  </si>
  <si>
    <t>M815 OSTEOPOROSIS IDIOPATICA, SIN FRACTURA PATOLOGICA (Desc. Diag.:dolor poliarticular agudo)</t>
  </si>
  <si>
    <t>N926 MENSTRUACION IRREGULAR, NO ESPECIFICADA (Desc. Diag.:METRORRAGIA)</t>
  </si>
  <si>
    <t>M84 TRASTORNOS DE LA CONTINUIDAD DEL HUESO (Desc. Diag.:- FISURA OSEA DE TERCIO SUPERIOR DEL HUESO DEL HUMERO EN EL  BRAZO DERECHO)</t>
  </si>
  <si>
    <t>N93 OTRAS HEMORRAGIAS UTERINAS O VAGINALES ANORMALES (Desc. Diag.:gran multipara 
Sangrado uterino anormal)</t>
  </si>
  <si>
    <t>M841 FALTA DE CONSOLIDACION DE FRACTURA [SEUDOARTROSIS] (Desc. Diag.:muñeca  y  tibia
 concluida  la  baja  retorna  a actividad  laboral  con cambio de actividad)</t>
  </si>
  <si>
    <t>N93 OTRAS HEMORRAGIAS UTERINAS O VAGINALES ANORMALES (Desc. Diag.:metrorragia en estudio)</t>
  </si>
  <si>
    <t>M86 OSTEOMIELITIS (Desc. Diag.:clavicula derecha)</t>
  </si>
  <si>
    <t>N93 OTRAS HEMORRAGIAS UTERINAS O VAGINALES ANORMALES (Desc. Diag.:SOL LAB )</t>
  </si>
  <si>
    <t>M866 OTRAS OSTEOMIELITIS CRONICAS (Desc. Diag.:)</t>
  </si>
  <si>
    <t>N93 OTRAS HEMORRAGIAS UTERINAS O VAGINALES ANORMALES (Desc. Diag.:SUA
)</t>
  </si>
  <si>
    <t>M866 OTRAS OSTEOMIELITIS CRONICAS (Desc. Diag.:DE CLAVICULA DERECHA)</t>
  </si>
  <si>
    <t>N939 HEMORRAGIA VAGINAL Y UTERINA ANORMAL, NO ESPECIFICADA (Desc. Diag.:GRAN MULTIPARA  PUERPERIO TARDIO HEMORRAGIA VAGINAL ANORMAL )</t>
  </si>
  <si>
    <t>M87 OSTEONECROSIS (Desc. Diag.: OSTEONECROSIS)</t>
  </si>
  <si>
    <t>N94 DOLOR Y OTRAS AFECCIONES RELACIONADAS CON LOS ORGANOS GENITALES FEMENINOS Y CON EL CICLO MENSTRUAL (Desc. Diag.:SUA. METRORRAGIA PERIMENOPAUSICA)</t>
  </si>
  <si>
    <t>M87 OSTEONECROSIS (Desc. Diag.:cadera derecha)</t>
  </si>
  <si>
    <t>N944 DISMENORREA PRIMARIA (Desc. Diag.:dolor abdominal intenso asociado a dismenorrea)</t>
  </si>
  <si>
    <t>M87 OSTEONECROSIS (Desc. Diag.:OSTEONECROSIS , PACIENTE FUE INTERVENIDO QUIRÚRGICAMENTE EN DOS OPORTUNIDADES EN UNA PRIMERA INTERVENCIÓN SE RETIRO LA PIEZA AFECTADA LA CUAL CONTENÍA UNA PASTA MOMIFICASTE LA CUAL SE MANTUVO POR UNA SEMANA EN LA PIEZA ,Y EN UNA SEGUNADA INTERVENCION SE RETIRO HUESO ALVEOLAR , PACIENTE EN LA ACUALIDAD REFIERE DOLOR EN LA REGION RETROMOLAR EL CUAL ES DERIVADO A CIRUGIA DE CABEZA Y CUELLO PARA SU VALORACION Y CONDUCTA  )</t>
  </si>
  <si>
    <t>N945 DISMENORREA SECUNDARIA (Desc. Diag.:Dismenorrea.)</t>
  </si>
  <si>
    <t>M87 OSTEONECROSIS (Desc. Diag.:OSTEONECROSIS)</t>
  </si>
  <si>
    <t>N945 DISMENORREA SECUNDARIA (Desc. Diag.:metrorragias disfuncional)</t>
  </si>
  <si>
    <t>M910 OSTEOCONDROSIS JUVENIL DE LA PELVIS (Desc. Diag.:DOLOR DE CADERA DERECHA)</t>
  </si>
  <si>
    <t>N948 OTRAS AFECCIONES ESPECIFICADAS ASOCIADAS CON LOS ORGANOS GENITALES FEMENINOS Y EL CICLO MENSTRUAL (Desc. Diag.:SINDROME PREMENOPAUSIA)</t>
  </si>
  <si>
    <t>O009 EMBARAZO ECTOPICO, NO ESPECIFICADO (Desc. Diag.:)</t>
  </si>
  <si>
    <t>M913 PSEUDOCOXALGIA (Desc. Diag.:COXALGIA PERSISTENTE)</t>
  </si>
  <si>
    <t>O021 ABORTO RETENIDO (Desc. Diag.:ABORTO INCOMPLETO RESUELTO POR AMEU)</t>
  </si>
  <si>
    <t>M913 PSEUDOCOXALGIA (Desc. Diag.:COXALGIA)</t>
  </si>
  <si>
    <t>O021 ABORTO RETENIDO (Desc. Diag.:Aborto retenido tratado. (Actualmente restos de aborto))</t>
  </si>
  <si>
    <t>M913 PSEUDOCOXALGIA (Desc. Diag.:COXALGIA,  DOLOR DE ARTICULACIÓN COXOFEMORAL DERECHA )</t>
  </si>
  <si>
    <t>O021 ABORTO RETENIDO (Desc. Diag.:EMBARAZO ANEMBRIONADO RESUELTO POR AMEU )</t>
  </si>
  <si>
    <t>M92 OTRAS OSTEOCONDROSIS JUVENILES (Desc. Diag.:OSTEOCONDRITIS)</t>
  </si>
  <si>
    <t>M713 OTROS QUISTES DE LA BOLSA SEROSA (Desc. Diag.:EXERESIS DE QUISTE)</t>
  </si>
  <si>
    <t>M932 OSTEOCONDRITIS DISECANTE (Desc. Diag.:)</t>
  </si>
  <si>
    <t>O021 ABORTO RETENIDO (Desc. Diag.:HUEVO MUERTO RETENIDO SOMETIDO A AMEU LUI)</t>
  </si>
  <si>
    <t>M939 OSTEOCONDROPATIA, NO ESPECIFICADA (Desc. Diag.:osteoartritis de talon)</t>
  </si>
  <si>
    <t>O029 PRODUCTO ANORMAL DE LA CONCEPCION, NO ESPECIFICADO (Desc. Diag.:huevo anembrionado resuleto )</t>
  </si>
  <si>
    <t>M624 CONTRACTURA MUSCULAR (Desc. Diag.:SINDROME DE)</t>
  </si>
  <si>
    <t>O03 ABORTO ESPONTANEO (Desc. Diag.:ABORTO ESPONTANEO )</t>
  </si>
  <si>
    <t>M940 SINDROME DE LA ARTICULACION CONDROCOSTAL [TIETZE] (Desc. Diag.:ekg de control ritmo sinusal,con frecuencia cardiaca de 64 lpm )</t>
  </si>
  <si>
    <t>O03 ABORTO ESPONTANEO (Desc. Diag.:AMEU)</t>
  </si>
  <si>
    <t>M950 DEFORMIDAD ADQUIRIDA DE LA NARIZ (Desc. Diag.:EXERESIS DE GRANULOMA)</t>
  </si>
  <si>
    <t>O034 ABORTO ESPONTANEO, INCOMPLETO, SIN COMPLICACION (Desc. Diag.:ABORTO EN CURSO )</t>
  </si>
  <si>
    <t>M99 LESIONES BIOMECANICAS, NO CLASIFICADAS EN OTRA PARTE (Desc. Diag.:)</t>
  </si>
  <si>
    <t>O034 ABORTO ESPONTANEO, INCOMPLETO, SIN COMPLICACION (Desc. Diag.:ABORTO INCOMPLETO  RESUELTO)</t>
  </si>
  <si>
    <t>N029 HEMATURIA RECURRENTE Y PERSISTENTE, NO ESPECIFICADA (Desc. Diag.:portador de catater doble j )</t>
  </si>
  <si>
    <t>O034 ABORTO ESPONTANEO, INCOMPLETO, SIN COMPLICACION (Desc. Diag.:ABORTO INCOMPLETO RESUELTO POR AMEU )</t>
  </si>
  <si>
    <t>N03 SINDROME NEFRITICO CRONICO (Desc. Diag.:)</t>
  </si>
  <si>
    <t>M659 SINOVITIS Y TENOSINOVITIS, NO ESPECIFICADA (Desc. Diag.:sinovitis de rodilla izquierda, gonartrosis femoropatelar, esguince de tobillo izquierdo.)</t>
  </si>
  <si>
    <t>N04 SINDROME NEFROTICO (Desc. Diag.:SINDROME NEFROTICO. BIOPSIA RENAL. ENFERMEDAD RENAL CRONICA )</t>
  </si>
  <si>
    <t>M65 SINOVITIS Y TENOSINOVITIS (Desc. Diag.:TENDINOPATIA AQUILEOPLANTAR DERECHA)</t>
  </si>
  <si>
    <t>M625 ATROFIA Y DESGASTE MUSCULARES, NO CLASIFICADOS EN OTRA PARTE (Desc. Diag.:DESGARRO SEMITENDINOSO)</t>
  </si>
  <si>
    <t>O034 ABORTO ESPONTANEO, INCOMPLETO, SIN COMPLICACION (Desc. Diag.:HUEVO MUERTO RETENIDO RESUELTO POR LUI)</t>
  </si>
  <si>
    <t>N110 PIELONEFRITIS CRONICA NO OBSTRUCTIVA ASOCIADA A REFLUJO (Desc. Diag.:a DC)</t>
  </si>
  <si>
    <t>O039 ABORTO ESPONTANEO, COMPLETO O NO ESPECIFICADO, SIN COMPLICACION (Desc. Diag.:ABORTO INCOMPLETO SOMETIDO A AMEU/LUI)</t>
  </si>
  <si>
    <t>N110 PIELONEFRITIS CRONICA NO OBSTRUCTIVA ASOCIADA A REFLUJO (Desc. Diag.:colico renal )</t>
  </si>
  <si>
    <t>O044 ABORTO MEDICO, INCOMPLETO, SIN COMPLICACION (Desc. Diag.:RESUELTO)</t>
  </si>
  <si>
    <t>N110 PIELONEFRITIS CRONICA NO OBSTRUCTIVA ASOCIADA A REFLUJO (Desc. Diag.:LITIASIS RENAL A DESCARTAR)</t>
  </si>
  <si>
    <t>O054 OTRO ABORTO, INCOMPLETO, SIN COMPLICACION (Desc. Diag.:ABORTO INCOMPLETO RESUELTO POR AMEU )</t>
  </si>
  <si>
    <t>N110 PIELONEFRITIS CRONICA NO OBSTRUCTIVA ASOCIADA A REFLUJO (Desc. Diag.:microlitiasis renal )</t>
  </si>
  <si>
    <t>N110 PIELONEFRITIS CRONICA NO OBSTRUCTIVA ASOCIADA A REFLUJO (Desc. Diag.:QUISTE RENAL BOSNIAK 1)</t>
  </si>
  <si>
    <t>O06 ABORTO NO ESPECIFICADO (Desc. Diag.:ABORTO RETENIDO)</t>
  </si>
  <si>
    <t>M652 TENDINITIS CALCIFICADA (Desc. Diag.:TENDINITIS HOMBRO IZQ)</t>
  </si>
  <si>
    <t>O064 ABORTO NO ESPECIFICADO, INCOMPLETO, SIN COMPLICACION (Desc. Diag.:ABORTO INCOMPLETO RESUELTO)</t>
  </si>
  <si>
    <t>M674 GANGLION (Desc. Diag.:QUISTE SINOVIAL EN DORSO DE MUÑECA IZQUIERDA, RESUELTO POR EXERESIS)</t>
  </si>
  <si>
    <t>O13 HIPERTENSION GESTACIONAL [INDUCIDA POR EL EMBARAZO] SIN PROTEINURIA  SIGNIFICATIVA (Desc. Diag.:TRANSTORNO HIPERTENSIVO DEL EMBARAZO )</t>
  </si>
  <si>
    <t>M674 GANGLION (Desc. Diag.:QUISTE SINOVIAL EN PIERNA DERECHA)</t>
  </si>
  <si>
    <t>O200 AMENAZA DE ABORTO (Desc. Diag.:1) Embarazo de 22 semanas.
2) Amenaza de Aborto)</t>
  </si>
  <si>
    <t>N111 PIELONEFRITIS CRONICA OBSTRUCTIVA (Desc. Diag.:* PIELONEFRITIS POST TRAUMATAICA A DC. )</t>
  </si>
  <si>
    <t>O200 AMENAZA DE ABORTO (Desc. Diag.:a DC  
EMBARAZO DE 5 semanas por FUM )</t>
  </si>
  <si>
    <t>N111 PIELONEFRITIS CRONICA OBSTRUCTIVA (Desc. Diag.:PIELONEFRITIS CRONICA REAGUDIZADA)</t>
  </si>
  <si>
    <t>O200 AMENAZA DE ABORTO (Desc. Diag.:AMENAZA DE ABORTO - EMBARAZO DE 6.6 SEMANAS POR FUM)</t>
  </si>
  <si>
    <t>N111 PIELONEFRITIS CRONICA OBSTRUCTIVA (Desc. Diag.:PIELONEFRITIS REAGUDIZADA)</t>
  </si>
  <si>
    <t>O200 AMENAZA DE ABORTO (Desc. Diag.:AMENAZA DE ABORTO LUMBOCIATICA)</t>
  </si>
  <si>
    <t>N130 HIDRONEFROSIS CON OBSTRUCCION DE LA UNION URETERO-PELVICA (Desc. Diag.:)</t>
  </si>
  <si>
    <t>O200 AMENAZA DE ABORTO (Desc. Diag.:AMENAZA DE ABORTO
EMBARAZO DE 6.5 SEMANAS )</t>
  </si>
  <si>
    <t>N131 HIDRONEFROSIS CON ESTRECHEZ URETERAL, NO CLASIFICADA EN OTRA PARTE (Desc. Diag.:)</t>
  </si>
  <si>
    <t>O200 AMENAZA DE ABORTO (Desc. Diag.:Amenaza de aborto? (7 semanas).)</t>
  </si>
  <si>
    <t>N132 HIDRONEFROSIS CON OBSTRUCCION POR CALCULOS DEL RIÑON Y DEL URETER (Desc. Diag.:)</t>
  </si>
  <si>
    <t>O200 AMENAZA DE ABORTO (Desc. Diag.:AMENAZAD E ABORTO 5 SEMANAS )</t>
  </si>
  <si>
    <t>N132 HIDRONEFROSIS CON OBSTRUCCION POR CALCULOS DEL RIÑON Y DEL URETER (Desc. Diag.:Cólico Renal E/E)</t>
  </si>
  <si>
    <t>O200 AMENAZA DE ABORTO (Desc. Diag.:EMB+-15.5 SEM X FUM)</t>
  </si>
  <si>
    <t>N132 HIDRONEFROSIS CON OBSTRUCCION POR CALCULOS DEL RIÑON Y DEL URETER (Desc. Diag.:HIDRONEFROSIS POR LITIASIS URETERAL IZQUIERDA)</t>
  </si>
  <si>
    <t>O200 AMENAZA DE ABORTO (Desc. Diag.:EMBARAZO DE +/-4 SEMANAS 
AMENAZA DE ABORTO )</t>
  </si>
  <si>
    <t>N132 HIDRONEFROSIS CON OBSTRUCCION POR CALCULOS DEL RIÑON Y DEL URETER (Desc. Diag.:UROLITISIS IZQUIERDA)</t>
  </si>
  <si>
    <t>O200 AMENAZA DE ABORTO (Desc. Diag.:EMBARAZO DE 13 SEMANAS
FETO VIVO
DESPRENDIMIENTO DEL 10%
RINOFARINGITIS AGUDA)</t>
  </si>
  <si>
    <t>M626 DISTENSION MUSCULAR (Desc. Diag.:DESGARRO GEMELO INTERNO PIERNA IZQUIERDA)</t>
  </si>
  <si>
    <t>O200 AMENAZA DE ABORTO (Desc. Diag.:EMBARAZO DE 4-5 SEMANAS POR ECO - AMENAZA DE ABORTO)</t>
  </si>
  <si>
    <t>N133 OTRAS HIDRONEFROSIS Y LAS NO ESPECIFICADAS (Desc. Diag.:COLICO RENAL POR LITO EN VIAS URINARIA)</t>
  </si>
  <si>
    <t>O200 AMENAZA DE ABORTO (Desc. Diag.:EMBARAZO DE 6 SEMANAS
DESPRENDIMIENTO OVULAR CASI 10%)</t>
  </si>
  <si>
    <t>N133 OTRAS HIDRONEFROSIS Y LAS NO ESPECIFICADAS (Desc. Diag.:colico renal)</t>
  </si>
  <si>
    <t>O200 AMENAZA DE ABORTO (Desc. Diag.:EMBARAZO DE 8 SEMANAS 
EMBRION VIVO
DESPRENDIMIENTO OVULAR DEL 5 %)</t>
  </si>
  <si>
    <t>N133 OTRAS HIDRONEFROSIS Y LAS NO ESPECIFICADAS (Desc. Diag.:HIDRONEFROSIS RIÑON DERECHO)</t>
  </si>
  <si>
    <t>O200 AMENAZA DE ABORTO (Desc. Diag.:EMBARAZO INCIPIENTE ?? 
ABORTO INCOMPLETO?)</t>
  </si>
  <si>
    <t>N133 OTRAS HIDRONEFROSIS Y LAS NO ESPECIFICADAS (Desc. Diag.:INFECCION DE VIAS URINARIAS, SITIO NO ESPECIFICADO)</t>
  </si>
  <si>
    <t>O200 AMENAZA DE ABORTO (Desc. Diag.:G1P0 EMBARAZO DE 6.1 SEMANAS 
CONTROL EVOLUTIVO DE EMBARAZO
AMENAZA DE ABORTO)</t>
  </si>
  <si>
    <t>N133 OTRAS HIDRONEFROSIS Y LAS NO ESPECIFICADAS (Desc. Diag.:LITIASIS RENAL )</t>
  </si>
  <si>
    <t>O200 AMENAZA DE ABORTO (Desc. Diag.:G9A7C1 EMBARAZO DE 8 SEMANAS X UPM 
EMBARAZO DE  6 SEMANAS 
DESPRENDIMIENTO DEL 30 %
AMENAZA DE ABORTO 
 EMBARAZO DESEADO )</t>
  </si>
  <si>
    <t>N133 OTRAS HIDRONEFROSIS Y LAS NO ESPECIFICADAS (Desc. Diag.:Ureterohidronefrosis moderada renal bilateral, Globo Vesical??; signos de vejiga en esfuerzo. IRA??)</t>
  </si>
  <si>
    <t>O200 AMENAZA DE ABORTO (Desc. Diag.:gestacion 9.3 semanas por fum
amenaza de aborto temprano)</t>
  </si>
  <si>
    <t>N135 TORSION Y ESTRECHEZ DEL URETER SIN HIDRONEFROSIS (Desc. Diag.:)</t>
  </si>
  <si>
    <t>O200 AMENAZA DE ABORTO (Desc. Diag.:gestacion de 8 sem hematoma subcorial)</t>
  </si>
  <si>
    <t>N151 ABSCESO RENAL Y PERIRRENAL (Desc. Diag.:ABSCESO PERIANAL)</t>
  </si>
  <si>
    <t>O200 AMENAZA DE ABORTO (Desc. Diag.:GT1P0 EMBARAZO DE  7.2 SEMANAS
AMENAZA DE ABORTO 
DESPRENDIMEINTO DEL 35-40 % 
)</t>
  </si>
  <si>
    <t>N151 ABSCESO RENAL Y PERIRRENAL (Desc. Diag.:MICRO-ABSCESO RENAL DERECHO EN REMISION)</t>
  </si>
  <si>
    <t>O200 AMENAZA DE ABORTO (Desc. Diag.:multigesta
embarazo de 10.5 semanas 
amenaza de aborto )</t>
  </si>
  <si>
    <t>N17 INSUFICIENCIA RENAL AGUDA (Desc. Diag.:FALLA RENAL AGUDA VS CRONICA, LITIASIS RENAL DERECHA)</t>
  </si>
  <si>
    <t>O200 AMENAZA DE ABORTO (Desc. Diag.:PRIMIGESTA
EMBARAZO DE 6 SEMANAS 
MIOMATOSIS UTERINA)</t>
  </si>
  <si>
    <t>N17 INSUFICIENCIA RENAL AGUDA (Desc. Diag.:INSUFICIENCIA RENAL AGUDA)</t>
  </si>
  <si>
    <t>O200 AMENAZA DE ABORTO (Desc. Diag.:SEGUNDIGESTA
EMBARAZO DE 6  SEMANAS
AMENAZA DE ABORTO)</t>
  </si>
  <si>
    <t>N179 INSUFICIENCIA RENAL AGUDA, NO ESPECIFICADA (Desc. Diag.:)</t>
  </si>
  <si>
    <t>O200 AMENAZA DE ABORTO (Desc. Diag.:TERCIGESTA
EMAABRAZO DE 9.2 SEMANAS X FUM 
AMENAZA DE ABORTO )</t>
  </si>
  <si>
    <t>M65 SINOVITIS Y TENOSINOVITIS (Desc. Diag.:TENOSINOVITIS DEL TENDON DE AQUILES)</t>
  </si>
  <si>
    <t>N18 INSUFICIENCIA RENAL CRONICA (Desc. Diag.:descompensaciÃ³n post dialisis  )</t>
  </si>
  <si>
    <t>O210 HIPEREMESIS GRAVIDICA LEVE (Desc. Diag.:1. PRIMIGESTA
2 DOLOR ABDOMINAL Y PELVICO . GESTACION GEMELAR  DE +/-20 SEMANAS FUM
3. PRODUCTOS VIVOS
4. HIPEREMESIS GRAVIDICA)</t>
  </si>
  <si>
    <t>N18 INSUFICIENCIA RENAL CRONICA (Desc. Diag.:GOTA )</t>
  </si>
  <si>
    <t>O210 HIPEREMESIS GRAVIDICA LEVE (Desc. Diag.:HIPEREMESIS GRAVIDICA  EN EMBARAZO DE 9 SEMANAS )</t>
  </si>
  <si>
    <t>N18 INSUFICIENCIA RENAL CRONICA (Desc. Diag.:NEUMONIA)</t>
  </si>
  <si>
    <t>O210 HIPEREMESIS GRAVIDICA LEVE (Desc. Diag.:PRIMIGESTA/ GESTACIÓN DE 15 SEMANAS)</t>
  </si>
  <si>
    <t>N180 INSUFICIENCIA RENAL TERMINAL (Desc. Diag.:)</t>
  </si>
  <si>
    <t>M725 FASCITIS, NO CLASIFICADA EN OTRA PARTE (Desc. Diag.:FASCITIS PLANTAR IZQUIERDA)</t>
  </si>
  <si>
    <t>O23 INFECCION DE LAS VIAS GENITOURINARIAS EN EL EMBARAZO (Desc. Diag.:ATENCION DE EMERGENCIA
EMBARAZO DE 34 SEM POR FUM)</t>
  </si>
  <si>
    <t>N181 ENFERMEDAD RENAL CRONICA, ETAPA 1 (Desc. Diag.:Post operatorio de exploraciÃ³n vascular MSI)</t>
  </si>
  <si>
    <t>O23 INFECCION DE LAS VIAS GENITOURINARIAS EN EL EMBARAZO (Desc. Diag.:embarazo de 32,4 semanas por FUM )</t>
  </si>
  <si>
    <t>N183 ENFERMEDAD RENAL CRONICA, ETAPA 3 (Desc. Diag.:)</t>
  </si>
  <si>
    <t>O23 INFECCION DE LAS VIAS GENITOURINARIAS EN EL EMBARAZO (Desc. Diag.:G1P0 EMBARAZO DE 13 SEMANAS 
ITU )</t>
  </si>
  <si>
    <t>O23 INFECCION DE LAS VIAS GENITOURINARIAS EN EL EMBARAZO (Desc. Diag.:INFECCIÃN DE VÃAS URINARIAS, AMENAZA DE PARTO PREMATURO, OBESIDAD, EMBARAZO DE ALTO RIESGO)</t>
  </si>
  <si>
    <t>O23 INFECCION DE LAS VIAS GENITOURINARIAS EN EL EMBARAZO (Desc. Diag.:SD GRIPAL
EMBARAZO DE 31.2 SEM POR FUM 
PRIMIGESTA 
)</t>
  </si>
  <si>
    <t>N185 ENFERMEDAD RENAL CRONICA, ETAPA 5 (Desc. Diag.:ENFERMEDAD RENAL CRONICA G5 SECUNDARIA A ENFERMEDAD RENAL DIABETICA)</t>
  </si>
  <si>
    <t>O269 COMPLICACION RELACIONADA CON EL EMBARAZO, NO ESPECIFICADA (Desc. Diag.:)</t>
  </si>
  <si>
    <t>N189 INSUFICIENCIA RENAL CRONICA, NO ESPECIFICADA (Desc. Diag.:nefropatia diabetica
 dm2 descompensada
 has 
- anemia moderada. 
- bicitopenia en estudio )</t>
  </si>
  <si>
    <t>O438 OTROS TRASTORNOS PLACENTARIOS (Desc. Diag.:AMENAZA DE PARTO PRETERMINO HEMATOMA  RETROPLACENTARIO )</t>
  </si>
  <si>
    <t>N20 CALCULO DEL RIÃON Y DEL URETER (Desc. Diag.:)</t>
  </si>
  <si>
    <t>O441 PLACENTA PREVIA CON HEMORRAGIA (Desc. Diag.:)</t>
  </si>
  <si>
    <t>N20 CALCULO DEL RIÃON Y DEL URETER (Desc. Diag.:CALCULO DEL RIÃON Y DEL URETER [PORTADORA DE CATETER DOBLE "J"])</t>
  </si>
  <si>
    <t>M664 RUPTURA ESPONTANEA DE OTROS TENDONES (Desc. Diag.:Ruptura de tendon de aquiles )</t>
  </si>
  <si>
    <t>M626 DISTENSION MUSCULAR (Desc. Diag.:DESGARRO GEMELO INTERNO PIERNA IZQUIERDO)</t>
  </si>
  <si>
    <t>M65 SINOVITIS Y TENOSINOVITIS (Desc. Diag.:TENOSINOVITIS HOMBRO DERECHO,)</t>
  </si>
  <si>
    <t>N20 CALCULO DEL RIÑON Y DEL URETER (Desc. Diag.:CALCULO DEL RIÑON Y DEL URETER)</t>
  </si>
  <si>
    <t>O470 FALSO TRABAJO DE PARTO ANTES DE LAS 37 SEMANAS COMPLETAS DE GESTACION (Desc. Diag.:G4C3 EMBARAZO DE 24 SEMANAS
FUV
AMENAZA  DEPARTO PRETERMINO
3 CESAREAS PREVIAS
ARO)</t>
  </si>
  <si>
    <t>N20 CALCULO DEL RIÑON Y DEL URETER (Desc. Diag.:CALCULO EN 1/3 INFERIOR DE URETER IZQUIERDO)</t>
  </si>
  <si>
    <t>M65 SINOVITIS Y TENOSINOVITIS (Desc. Diag.:TENOSINOVITIS RODILLA DERECHA)</t>
  </si>
  <si>
    <t>N20 CALCULO DEL RIÑON Y DEL URETER (Desc. Diag.:colico renal)</t>
  </si>
  <si>
    <t>O600 TRABAJO DE PARTO PREMATURO SIN PARTO (Desc. Diag.:21A G-2 P-1 EMB: 31.6 SEM+ APP)</t>
  </si>
  <si>
    <t>N20 CALCULO DEL RIÑON Y DEL URETER (Desc. Diag.:litiasis renal y ureteral bilateral)</t>
  </si>
  <si>
    <t>O601 TRABAJO DE PARTO PREMATURO ESPONTANEO CON PARTO PREMATURO (Desc. Diag.:amenaza de parto pretermino )</t>
  </si>
  <si>
    <t>N20 CALCULO DEL RIÑON Y DEL URETER (Desc. Diag.:litiasis renal y ureteral
colico renal)</t>
  </si>
  <si>
    <t>N20 CALCULO DEL RIÑON Y DEL URETER (Desc. Diag.:litiasis renal)</t>
  </si>
  <si>
    <t>O912 MASTITIS NO PURULENTA ASOCIADA CON EL PARTO (Desc. Diag.:MASTITIS PUERPERAL )</t>
  </si>
  <si>
    <t>N200 CALCULO DEL RIÃON (Desc. Diag.:PORTADORA DE CATETER DOBLE J)</t>
  </si>
  <si>
    <t>M728 OTROS TRASTORNOS FIBROBLASTICOS (Desc. Diag.:FIBROMA ABSCEDADO )</t>
  </si>
  <si>
    <t>M626 DISTENSION MUSCULAR (Desc. Diag.:DESGARRO MUSCULAR (GEMELAR))</t>
  </si>
  <si>
    <t>Q501 QUISTE EN DESARROLLO DEL OVARIO (Desc. Diag.:QUISTE DE OVARIO)</t>
  </si>
  <si>
    <t>N200 CALCULO DEL RIÑON (Desc. Diag.:CALCULO DEL RIÑON + I T U ?)</t>
  </si>
  <si>
    <t>Q65 DEFORMIDADES CONGENITAS DE LA CADERA (Desc. Diag.:displasia de cadera)</t>
  </si>
  <si>
    <t>N200 CALCULO DEL RIÑON (Desc. Diag.:calcuo renal)</t>
  </si>
  <si>
    <t>R000 TAQUICARDIA, NO ESPECIFICADA (Desc. Diag.:SINDROME FEBRIL)</t>
  </si>
  <si>
    <t>N200 CALCULO DEL RIÑON (Desc. Diag.:COLICO RENAL)</t>
  </si>
  <si>
    <t>R001 BRADICARDIA, NO ESPECIFICADA (Desc. Diag.:BRADICARDIA  INESPECÍFICA )</t>
  </si>
  <si>
    <t>N200 CALCULO DEL RIÑON (Desc. Diag.:LITIASIS RENAL ?)</t>
  </si>
  <si>
    <t>R030 LECTURA ELEVADA DE LA PRESION SANGUINEA, SIN DIAGNOSTICO DE HIPERTENSION (Desc. Diag.:)</t>
  </si>
  <si>
    <t>N200 CALCULO DEL RIÑON (Desc. Diag.:Litiasis renal a dc)</t>
  </si>
  <si>
    <t>R040 EPISTAXIS (Desc. Diag.:epistaxia)</t>
  </si>
  <si>
    <t>M678 OTROS TRASTORNOS ESPECIFICADOS DE LA SINOVIA Y DEL TENDON (Desc. Diag.:Tenosinovitis)</t>
  </si>
  <si>
    <t>R040 EPISTAXIS (Desc. Diag.:epistaxis postoperatorio nariz)</t>
  </si>
  <si>
    <t>N200 CALCULO DEL RIÑON (Desc. Diag.:LITIASIS RENAL POST QUIRURGICA (URETEROLITOTRIPSIA))</t>
  </si>
  <si>
    <t>R040 EPISTAXIS (Desc. Diag.:hipertensión arterial)</t>
  </si>
  <si>
    <t>M624 CONTRACTURA MUSCULAR (Desc. Diag.:dolor columna dorsolumbar)</t>
  </si>
  <si>
    <t>M75 LESIONES DEL HOMBRO (Desc. Diag.: HOMBRO DOLOROSO)</t>
  </si>
  <si>
    <t>N201 CALCULO DEL RIÑON CON CALCULO DEL URETER (Desc. Diag.:COLICO RENOURETERAL RESUELTO)</t>
  </si>
  <si>
    <t>N390 INFECCION DE VIAS URINARIAS, SITIO NO ESPECIFICADO (Desc. Diag.:SX FEBRIL)</t>
  </si>
  <si>
    <t>N201 CALCULO DEL URETER (Desc. Diag.: CALCULO DEL URETER DERECHO)</t>
  </si>
  <si>
    <t>N390 INFECCION DE VIAS URINARIAS, SITIO NO ESPECIFICADO (Desc. Diag.:vulvuvaginitis )</t>
  </si>
  <si>
    <t>N40 HIPERPLASIA DE LA PROSTATA (Desc. Diag.:ADENOMA DE PROSTATA)</t>
  </si>
  <si>
    <t>M652 TENDINITIS CALCIFICADA (Desc. Diag.:TENDINITIS INGUINAL)</t>
  </si>
  <si>
    <t>N40 HIPERPLASIA DE LA PROSTATA (Desc. Diag.:CRECIMIENTO PROSTATICO)</t>
  </si>
  <si>
    <t>N202 CALCULO DEL RIÑON CON CALCULO DEL URETER (Desc. Diag.:CÓLICO NEFRÍTICO)</t>
  </si>
  <si>
    <t>N40 HIPERPLASIA DE LA PROSTATA (Desc. Diag.:estrechez uretral )</t>
  </si>
  <si>
    <t>N209 CALCULO URINARIO, NO ESPECIFICADO (Desc. Diag.:)</t>
  </si>
  <si>
    <t>M705 OTRAS BURSITIS DE LA RODILLA (Desc. Diag.:bursitis rodilla  derecha)</t>
  </si>
  <si>
    <t>M679 TRASTORNO SINOVIAL Y TENDINOSO, NO ESPECIFICADO (Desc. Diag.:de qurvain  agudo )</t>
  </si>
  <si>
    <t>N40 HIPERPLASIA DE LA PROSTATA (Desc. Diag.:infeccion urinaria)</t>
  </si>
  <si>
    <t>N21 CALCULO DE LAS VIAS URINARIAS INFERIORES (Desc. Diag.:LITIASIS URETERAL RESUELTA)</t>
  </si>
  <si>
    <t>N40 HIPERPLASIA DE LA PROSTATA (Desc. Diag.:lumbalgia  mas sÃ­ndrome prostÃ¡tico)</t>
  </si>
  <si>
    <t>N22 CALCULO DE LAS VIAS URINARIAS EN ENFERMEDADES CLASIFICADAS EN OTRA PARTE (Desc. Diag.:RETIRO DE CATETER DOBLE J )</t>
  </si>
  <si>
    <t>N40 HIPERPLASIA DE LA PROSTATA (Desc. Diag.:PACIENTE CON TRANSFERENCIA A SANTA CRUZ,  POST OPERADO REQUIERE CONTROL MEDICO POR UROLOGIA)</t>
  </si>
  <si>
    <t>M626 DISTENSION MUSCULAR (Desc. Diag.:DESGARRO MUSCULAR MUSLO IZQUIERDO  A DC. //
M626 - DISTENSION MUSCULAR)</t>
  </si>
  <si>
    <t>N40 HIPERPLASIA DE LA PROSTATA (Desc. Diag.:PACIENTE OPERADO POR HIPERPLASIS PROSTATICA, REQUIERE CONTROL PROGRAMADO)</t>
  </si>
  <si>
    <t>N220 LITIASIS URINARIA EN ESQUISTOSOMIASIS [BILHARZIASIS] (B65.-+) (Desc. Diag.:.LITIASIS RENO URETERAL)</t>
  </si>
  <si>
    <t>N40 HIPERPLASIA DE LA PROSTATA (Desc. Diag.:POLIURIA DISURIA POLAQUIURIA, CON ANTECEDENTE DE HIPERPLASIA PROSTATICA)</t>
  </si>
  <si>
    <t>N220 LITIASIS URINARIA EN ESQUISTOSOMIASIS [BILHARZIASIS] (B65.-+) (Desc. Diag.:COLIC RENAL IZQUIERDO )</t>
  </si>
  <si>
    <t>N410 PROSTATITIS AGUDA (Desc. Diag.:???)</t>
  </si>
  <si>
    <t>N220 LITIASIS URINARIA EN ESQUISTOSOMIASIS [BILHARZIASIS] (B65.-+) (Desc. Diag.:COLICO RENAL)</t>
  </si>
  <si>
    <t>N410 PROSTATITIS AGUDA (Desc. Diag.:PROSTATITIS)</t>
  </si>
  <si>
    <t>M652 TENDINITIS CALCIFICADA (Desc. Diag.:Tendinitis Mano Izquierda (Tenar))</t>
  </si>
  <si>
    <t>M654 TENOSINOVITIS DE ESTILOIDES RADIAL [DE QUERVAIN] (Desc. Diag.:derecha)</t>
  </si>
  <si>
    <t>N220 LITIASIS URINARIA EN ESQUISTOSOMIASIS [BILHARZIASIS] (B65.-+) (Desc. Diag.:LITIASIS URETERAL DERECHA RESUELTA POR CIRUGIA )</t>
  </si>
  <si>
    <t>M624 CONTRACTURA MUSCULAR (Desc. Diag.:CONTRACTURA MUSCULAR MUSLO IZQUIERDO)</t>
  </si>
  <si>
    <t>N220 LITIASIS URINARIA EN ESQUISTOSOMIASIS [BILHARZIASIS] (B65.-+) (Desc. Diag.:LITIASIS URINARIA RESUELTA , PORTADORA DE CATETETER DOBLE J)</t>
  </si>
  <si>
    <t>N45 ORQUITIS Y EPIDIDIMITIS (Desc. Diag.:a DC )</t>
  </si>
  <si>
    <t>N220 LITIASIS URINARIA EN ESQUISTOSOMIASIS [BILHARZIASIS] (B65.-+) (Desc. Diag.:N390 - INFECCIÃN DE VÃAS URINARIAS, SITIO NO ESPECIFICADO)</t>
  </si>
  <si>
    <t>N45 ORQUITIS Y EPIDIDIMITIS (Desc. Diag.:epididimitis)</t>
  </si>
  <si>
    <t>N220 LITIASIS URINARIA EN ESQUISTOSOMIASIS [BILHARZIASIS] (B65.-+) (Desc. Diag.:pop de litioasis ureteral )</t>
  </si>
  <si>
    <t>N45 ORQUITIS Y EPIDIDIMITIS (Desc. Diag.:ORQUITIS AGUDA 
HIDROCELE DERECHO)</t>
  </si>
  <si>
    <t>N220 LITIASIS URINARIA EN ESQUISTOSOMIASIS [BILHARZIASIS] (B65.-+) (Desc. Diag.:RETIRO DE CATETER DOBLE J)</t>
  </si>
  <si>
    <t>N45 ORQUITIS Y EPIDIDIMITIS (Desc. Diag.:ORQUITIS POST TRAUMATICA)</t>
  </si>
  <si>
    <t>N220 LITIASIS URINARIA EN ESQUISTOSOMIASIS [BILHARZIASIS] (B65.-+) (Desc. Diag.:UROLITIASIS, RETIRO DE CATETER DOBLE J)</t>
  </si>
  <si>
    <t>N45 ORQUITIS Y EPIDIDIMITIS (Desc. Diag.:orquitis??)</t>
  </si>
  <si>
    <t>N220 LITIASIS URINARIA EN ESQUISTOSOMIASIS [BILHARZIASIS] (B65.-+) (Desc. Diag.:utolitiasis
portador de cateter doble J)</t>
  </si>
  <si>
    <t>N45 ORQUITIS Y EPIDIDIMITIS (Desc. Diag.:trauma testicular, orquitis)</t>
  </si>
  <si>
    <t>N23 COLICO RENAL, NO ESPECIFICADO (Desc. Diag.:   N209 - CALCULO URINARIO, NO ESPECIFICADO
   N390 - INFECCION DE VIAS URINARIAS, SITIO NO ESPECIFICADO)</t>
  </si>
  <si>
    <t>N450 ORQUITIS, EPIDIDIMITIS Y ORQUIEPIDIDIMITIS CON ABSCESO (Desc. Diag.:epidididmitis tuberculosa.)</t>
  </si>
  <si>
    <t>N450 ORQUITIS, EPIDIDIMITIS Y ORQUIEPIDIDIMITIS CON ABSCESO (Desc. Diag.:orquiepidismitis derecha)</t>
  </si>
  <si>
    <t>N23 COLICO RENAL, NO ESPECIFICADO (Desc. Diag.: COLICO RENAL )</t>
  </si>
  <si>
    <t>N459 ORQUITIS, EPIDIDIMITIS Y ORQUIEPIDIDIMITIS SIN ABSCESO (Desc. Diag.:orquiepididimitis)</t>
  </si>
  <si>
    <t>N23 COLICO RENAL, NO ESPECIFICADO (Desc. Diag.:- QUISTE SIMPLE DE RIÑON IZQ. )</t>
  </si>
  <si>
    <t>N47 PREPUCIO REDUNDANTE, FIMOSIS Y PARAFIMOSIS (Desc. Diag.:FIMOSIS TRATADA CON CIRCUNCISION )</t>
  </si>
  <si>
    <t>N23 COLICO RENAL, NO ESPECIFICADO (Desc. Diag.:(Litiasis Renal?))</t>
  </si>
  <si>
    <t>N47 PREPUCIO REDUNDANTE, FIMOSIS Y PARAFIMOSIS (Desc. Diag.:RETENCIÓN URNIARIA SECUNDARIA A FIMOSIS)</t>
  </si>
  <si>
    <t>M624 CONTRACTURA MUSCULAR (Desc. Diag.:CERVICODORSOESCAPULALGIA IZQ. )</t>
  </si>
  <si>
    <t>N48 OTROS TRASTORNOS DEL PENE (Desc. Diag.:FRENILLO CORTO)</t>
  </si>
  <si>
    <t>N23 COLICO RENAL, NO ESPECIFICADO (Desc. Diag.:.COLICO RENAL, NO ESPECIFICADO)</t>
  </si>
  <si>
    <t>N482 OTROS TRASTORNOS INFLAMATORIOS DEL PENE (Desc. Diag.:)</t>
  </si>
  <si>
    <t>N23 COLICO RENAL, NO ESPECIFICADO (Desc. Diag.:1) Hidronefrosis Renal.
2) Arenilla Renal Izquierdo.)</t>
  </si>
  <si>
    <t>M654 TENOSINOVITIS DE ESTILOIDES RADIAL [DE QUERVAIN] (Desc. Diag.:Tendinitis de Muñeca)</t>
  </si>
  <si>
    <t>N23 COLICO RENAL, NO ESPECIFICADO (Desc. Diag.:1.- caso sospechoso de litiasis renal
2.- Caso sospechoso de ITU )</t>
  </si>
  <si>
    <t>N512 BALANITIS EN ENFERMEDADES CLASIFICADAS EN OTRA PARTE (Desc. Diag.:)</t>
  </si>
  <si>
    <t>N23 COLICO RENAL, NO ESPECIFICADO (Desc. Diag.:1. COLICO RENAL)</t>
  </si>
  <si>
    <t>N60 DISPLASIA MAMARIA BENIGNA (Desc. Diag.:Displasia mamaria, control oncologico)</t>
  </si>
  <si>
    <t>N23 COLICO RENAL, NO ESPECIFICADO (Desc. Diag.:2. CRISIS HIPERTENSIVA)</t>
  </si>
  <si>
    <t>N602 FIBROADENOMA DE MAMA (Desc. Diag.:VALORACIÓN POR MASTO LOGIA )</t>
  </si>
  <si>
    <t>N23 COLICO RENAL, NO ESPECIFICADO (Desc. Diag.:aines )</t>
  </si>
  <si>
    <t>M652 TENDINITIS CALCIFICADA (Desc. Diag.:TENDINITIS FLANCO IZQ)</t>
  </si>
  <si>
    <t>N23 COLICO RENAL, NO ESPECIFICADO (Desc. Diag.:ANALGESICO )</t>
  </si>
  <si>
    <t>N63 MASA NO ESPECIFICADA EN LA MAMA (Desc. Diag.:dolor en zona de biopsia)</t>
  </si>
  <si>
    <t>N23 COLICO RENAL, NO ESPECIFICADO (Desc. Diag.:CÃ³lico renal)</t>
  </si>
  <si>
    <t>N64 OTROS TRASTORNOS DE LA MAMA (Desc. Diag.:ESCISIÒN DE NODULO SOSPECHOSO EN MAMA IZQUIERDA  BIRADS 4C PREVIO MARCAJE CON ARPON )</t>
  </si>
  <si>
    <t>N23 COLICO RENAL, NO ESPECIFICADO (Desc. Diag.:CALCULO RENAL )</t>
  </si>
  <si>
    <t>M705 OTRAS BURSITIS DE LA RODILLA (Desc. Diag.:derecha)</t>
  </si>
  <si>
    <t>N23 COLICO RENAL, NO ESPECIFICADO (Desc. Diag.:Calculos Renales Multiples)</t>
  </si>
  <si>
    <t>N644 MASTODINIA (Desc. Diag.:MASTITIS BACTERIANA PUERPERAL EN TRATAMIENTO)</t>
  </si>
  <si>
    <t>N23 COLICO RENAL, NO ESPECIFICADO (Desc. Diag.:COLIC RENAL 
)</t>
  </si>
  <si>
    <t>N644 MASTODINIA (Desc. Diag.:MASTITIS POST PARTO )</t>
  </si>
  <si>
    <t>N23 COLICO RENAL, NO ESPECIFICADO (Desc. Diag.:CÓLICO RENAL  IZQUIERDO - MICROLITIASIS RENAL BILATERAL )</t>
  </si>
  <si>
    <t>M705 OTRAS BURSITIS DE LA RODILLA (Desc. Diag.:LESIÓN DE LIGAMENTO RODILLA IZQUIERDA)</t>
  </si>
  <si>
    <t>N23 COLICO RENAL, NO ESPECIFICADO (Desc. Diag.:COLICO RENAL  IZQUIERDO)</t>
  </si>
  <si>
    <t>N709 SALPINGITIS Y OOFORITIS, NO ESPECIFICADAS (Desc. Diag.:)</t>
  </si>
  <si>
    <t>N23 COLICO RENAL, NO ESPECIFICADO (Desc. Diag.:colico renal  transitorio)</t>
  </si>
  <si>
    <t>N711 ENFERMEDAD INFLAMATORIA CRONICA DEL UTERO (Desc. Diag.:)</t>
  </si>
  <si>
    <t>N23 COLICO RENAL, NO ESPECIFICADO (Desc. Diag.:COLICO RENAL 
ITU)</t>
  </si>
  <si>
    <t>N739 ENFERMEDAD INFLAMATORIA PELVICA FEMENINA, NO ESPECIFICADA (Desc. Diag.:EPI IZQUIERDA NO COMPLICADA )</t>
  </si>
  <si>
    <t>M624 CONTRACTURA MUSCULAR (Desc. Diag.:Conmtractura Muscular )</t>
  </si>
  <si>
    <t>N739 ENFERMEDAD INFLAMATORIA PELVICA FEMENINA, NO ESPECIFICADA (Desc. Diag.:REPOSO + ANALGESIA+ ECOGRAFIA)</t>
  </si>
  <si>
    <t>N23 COLICO RENAL, NO ESPECIFICADO (Desc. Diag.:cólico renal )</t>
  </si>
  <si>
    <t>N75 ENFERMEDADES DE LA GLANDULA DE BARTHOLIN (Desc. Diag.:QUISTE DE BARTHOLINO DERECHO)</t>
  </si>
  <si>
    <t>N23 COLICO RENAL, NO ESPECIFICADO (Desc. Diag.:Cólico Renal + (ITU))</t>
  </si>
  <si>
    <t>N750 QUISTE DE LA GLANDULA DE BARTHOLIN (Desc. Diag.:QUISTE DE BARTHOLINO IZQUIERDO RESUELTO POR QUISTECTOMIA)</t>
  </si>
  <si>
    <t>N23 COLICO RENAL, NO ESPECIFICADO (Desc. Diag.:COLICO RENAL + INFECCIÓN URINARIA )</t>
  </si>
  <si>
    <t>M654 TENOSINOVITIS DE ESTILOIDES RADIAL [DE QUERVAIN] (Desc. Diag.:Tendosinovitis de Quervain)</t>
  </si>
  <si>
    <t>N23 COLICO RENAL, NO ESPECIFICADO (Desc. Diag.:COLICO RENAL + LITIASIS RENAL)</t>
  </si>
  <si>
    <t>N751 ABSCESO DE LA GLANDULA DE BARTHOLIN (Desc. Diag.:ABSCESO BARTHOLINO DERECHO)</t>
  </si>
  <si>
    <t>N23 COLICO RENAL, NO ESPECIFICADO (Desc. Diag.:COLICO RENAL CON HEMATURIA )</t>
  </si>
  <si>
    <t>N751 ABSCESO DE LA GLANDULA DE BARTHOLIN (Desc. Diag.:PACIENTE POSTOPERADA DE GLANDULA DE BARTHOLINO)</t>
  </si>
  <si>
    <t>N23 COLICO RENAL, NO ESPECIFICADO (Desc. Diag.:COLICO RENAL DERECHO - INFECCIÓN URINARIA)</t>
  </si>
  <si>
    <t>N759 ENFERMEDAD DE LA GLANDULA DE BARTHOLIN, NO ESPECIFICADA (Desc. Diag.:)</t>
  </si>
  <si>
    <t>M626 DISTENSION MUSCULAR (Desc. Diag.:distencion muscular desgarro muscular parcial)</t>
  </si>
  <si>
    <t>N760 VAGINITIS AGUDA (Desc. Diag.:vaginitis aguda)</t>
  </si>
  <si>
    <t>M626 DISTENSION MUSCULAR (Desc. Diag.:DISTENSION MUSCULAR - SOSPECHA DE DESGARRO DE GEMELO IZQUIERDO)</t>
  </si>
  <si>
    <t>N761 VAGINITIS SUBAGUDA Y CRONICA (Desc. Diag.:)</t>
  </si>
  <si>
    <t>N23 COLICO RENAL, NO ESPECIFICADO (Desc. Diag.:COLICO RENAL IZQUIERDO)</t>
  </si>
  <si>
    <t>N764 ABSCESO VULVAR (Desc. Diag.:FORUNCULO VULVAR IZQUIERDO RESUELTO POR DRENAJE)</t>
  </si>
  <si>
    <t>N23 COLICO RENAL, NO ESPECIFICADO (Desc. Diag.:colico renal
hidronefrosis)</t>
  </si>
  <si>
    <t>N768 OTRAS INFLAMACIONES ESPECIFICADAS DE LA VAGINA Y DE LA VULVA (Desc. Diag.:)</t>
  </si>
  <si>
    <t>N23 COLICO RENAL, NO ESPECIFICADO (Desc. Diag.:colico renal
infeccion urinaria)</t>
  </si>
  <si>
    <t>M65 SINOVITIS Y TENOSINOVITIS (Desc. Diag.:bursitis de muñeca derecha)</t>
  </si>
  <si>
    <t>M624 CONTRACTURA MUSCULAR (Desc. Diag.:CONTRACTURA CERVICAL POSTRAUMATICA)</t>
  </si>
  <si>
    <t>N80 ENDOMETRIOSIS (Desc. Diag.:1. DISMEORREA)</t>
  </si>
  <si>
    <t>M626 DISTENSION MUSCULAR (Desc. Diag.:LESIÓN MUSCULAR POR ESFUERZO)</t>
  </si>
  <si>
    <t>N80 ENDOMETRIOSIS (Desc. Diag.:Endometriosis? Dismenorrea.)</t>
  </si>
  <si>
    <t>N23 COLICO RENAL, NO ESPECIFICADO (Desc. Diag.:COLICO RENAL, DISURIA)</t>
  </si>
  <si>
    <t>N803 ENDOMETRIOSIS DEL PERITONEO PELVICO (Desc. Diag.:)</t>
  </si>
  <si>
    <t>N23 COLICO RENAL, NO ESPECIFICADO (Desc. Diag.:COLICO RENAL, NO ESPECIFICADO)</t>
  </si>
  <si>
    <t>N813 PROLAPSO UTEROVAGINAL COMPLETO (Desc. Diag.:)</t>
  </si>
  <si>
    <t>N23 COLICO RENAL, NO ESPECIFICADO (Desc. Diag.:COLICO RENAL???)</t>
  </si>
  <si>
    <t>N830 QUISTE FOLICULAR DEL OVARIO (Desc. Diag.:DOLOR PELVICO POR FOLICULO ROTO )</t>
  </si>
  <si>
    <t>N23 COLICO RENAL, NO ESPECIFICADO (Desc. Diag.:CÓLICO RENOURETERAL IZQUIERDO
)</t>
  </si>
  <si>
    <t>N832 OTROS QUISTES OVARICOS Y LOS NO ESPECIFICADOS (Desc. Diag.:DOLOR PELVICO EN ESTUDIO)</t>
  </si>
  <si>
    <t>N23 COLICO RENAL, NO ESPECIFICADO (Desc. Diag.:CÓLICO RENOURETERAL)</t>
  </si>
  <si>
    <t>N832 OTROS QUISTES OVARICOS Y LOS NO ESPECIFICADOS (Desc. Diag.:POST-QUISTECTOMÍA PARATUBÁRICA A CIELO ABIERTO)</t>
  </si>
  <si>
    <t>N23 COLICO RENAL, NO ESPECIFICADO (Desc. Diag.:COLICO RTENALK)</t>
  </si>
  <si>
    <t>N832 OTROS QUISTES OVARICOS Y LOS NO ESPECIFICADOS (Desc. Diag.:quiste de ovario)</t>
  </si>
  <si>
    <t>N23 COLICO RENAL, NO ESPECIFICADO (Desc. Diag.:CON DOLOR A A MICCION POLIURIA  DOLOR EN FLANCO IZQUIERDO, SE REPORTA ECOGRAFIA CON HIDROFEROSIS IZQ POR LITIASIS)</t>
  </si>
  <si>
    <t>N832 OTROS QUISTES OVARICOS Y LOS NO ESPECIFICADOS (Desc. Diag.:QUISTE HEMORRAGICO EN ESTUDIO )</t>
  </si>
  <si>
    <t>N23 COLICO RENAL, NO ESPECIFICADO (Desc. Diag.:DILATACIÓN PIELOCALICIAL DERECHA )</t>
  </si>
  <si>
    <t>N840 POLIPO DEL CUERPO DEL UTERO (Desc. Diag.:)</t>
  </si>
  <si>
    <t>N23 COLICO RENAL, NO ESPECIFICADO (Desc. Diag.:Dolor Abdominal E/E)</t>
  </si>
  <si>
    <t>N840 POLIPO DEL CUERPO DEL UTERO (Desc. Diag.:HISTEROSCOPIA EN BLANCO)</t>
  </si>
  <si>
    <t>N23 COLICO RENAL, NO ESPECIFICADO (Desc. Diag.:Dolor abdominal en estudio)</t>
  </si>
  <si>
    <t>N840 POLIPO DEL CUERPO DEL UTERO (Desc. Diag.:POLIPO CERVICAL Y ENDOMETRIAL )</t>
  </si>
  <si>
    <t>N23 COLICO RENAL, NO ESPECIFICADO (Desc. Diag.:DOLOR EN REGION LUMBAR PUÃO PERCUSION POSITIVA DOLOR DE TIPO PERMANENTE)</t>
  </si>
  <si>
    <t>N840 POLIPO DEL CUERPO DEL UTERO (Desc. Diag.:POLIPO ENDOMETRIAL RESUELTO POR HISTEROSCOPIA + LUI BIOPSIA )</t>
  </si>
  <si>
    <t>N23 COLICO RENAL, NO ESPECIFICADO (Desc. Diag.:DOLOR EN REGION LUMBAR QUE SE IRRADIA AL ABDOMEN, POR POSIBLE LITIASIS RENAL)</t>
  </si>
  <si>
    <t>N840 POLIPO DEL CUERPO DEL UTERO (Desc. Diag.:POLIPO ENDOMETRIAL RESUELTO POR HISTEROSCOPIA TERAPEUTICA)</t>
  </si>
  <si>
    <t>N23 COLICO RENAL, NO ESPECIFICADO (Desc. Diag.:Dolor en Testículo Derecho)</t>
  </si>
  <si>
    <t>N840 POLIPO DEL CUERPO DEL UTERO (Desc. Diag.:POLIPO ENDOMETRIAL SOMETIDO A HISTEROSCOPIA TERAPEUTICA)</t>
  </si>
  <si>
    <t>N23 COLICO RENAL, NO ESPECIFICADO (Desc. Diag.:DOLOR EPLVICO E/E
ITU
UROLITIASIS RD)</t>
  </si>
  <si>
    <t>N840 POLIPO DEL CUERPO DEL UTERO (Desc. Diag.:PÓLIPO ENDOMETRIAL SOMETIDO A HISTEROSCOPÍA TERAPEUTICA)</t>
  </si>
  <si>
    <t>N23 COLICO RENAL, NO ESPECIFICADO (Desc. Diag.:DOLOR LUMBAR 
LITIASIS RENAL )</t>
  </si>
  <si>
    <t>N840 POLIPO DEL CUERPO DEL UTERO (Desc. Diag.:Pólipo endometrial)</t>
  </si>
  <si>
    <t>N23 COLICO RENAL, NO ESPECIFICADO (Desc. Diag.:EMBARAZO DE 32 SEMANAS POR FUM )</t>
  </si>
  <si>
    <t>M705 OTRAS BURSITIS DE LA RODILLA (Desc. Diag.:tendintis bursitis de tendon conjunto de pata de ganzo.)</t>
  </si>
  <si>
    <t>N23 COLICO RENAL, NO ESPECIFICADO (Desc. Diag.:herpez zona)</t>
  </si>
  <si>
    <t>N843 POLIPO DE LA VULVA (Desc. Diag.:POLIPO VULVAR RESUELTO POR POLIPECTOMIA)</t>
  </si>
  <si>
    <t>N23 COLICO RENAL, NO ESPECIFICADO (Desc. Diag.:HIDRO NEFROSIS)</t>
  </si>
  <si>
    <t>N850 HIPERPLASIA DE GLANDULA DEL ENDOMETRIO: (Desc. Diag.:HIPERPLASIA  ENDOMETRIAL)</t>
  </si>
  <si>
    <t>N23 COLICO RENAL, NO ESPECIFICADO (Desc. Diag.:HIDRONEFROSIS  RENAL IZQUIERDA )</t>
  </si>
  <si>
    <t>N850 HIPERPLASIA DE GLANDULA DEL ENDOMETRIO: (Desc. Diag.:HIPERPLASIA ENDOMETRIAL , SANGRADO UTERINO ANORMAL PERIMENOPAUSICO RESUELTO POR AMEU/LUI )</t>
  </si>
  <si>
    <t>N23 COLICO RENAL, NO ESPECIFICADO (Desc. Diag.:HIDRONEFROSIS / LITIASIS RENAL. )</t>
  </si>
  <si>
    <t>N850 HIPERPLASIA DE GLANDULA DEL ENDOMETRIO: (Desc. Diag.:HIPERPLASIA ENDOMETRIAL INTERVENIDA DE HISTEROSCOPIA DIAGNÒSTICA)</t>
  </si>
  <si>
    <t>N23 COLICO RENAL, NO ESPECIFICADO (Desc. Diag.:HIDRONEFROSIS IZQ )</t>
  </si>
  <si>
    <t>N850 HIPERPLASIA DE GLANDULA DEL ENDOMETRIO: (Desc. Diag.:HIPERPLASIA ENDOMETRIAL SOMETIDA A AMEU)</t>
  </si>
  <si>
    <t>N23 COLICO RENAL, NO ESPECIFICADO (Desc. Diag.:hidronefrosis izquierda)</t>
  </si>
  <si>
    <t>N850 HIPERPLASIA DE GLANDULA DEL ENDOMETRIO: (Desc. Diag.:HIPERPLASIA ENDOMETRIAL SOMETIDA A LUI+BIOPSIA)</t>
  </si>
  <si>
    <t>N23 COLICO RENAL, NO ESPECIFICADO (Desc. Diag.:HIDRONEFROSIS)</t>
  </si>
  <si>
    <t>M654 TENOSINOVITIS DE ESTILOIDES RADIAL [DE QUERVAIN] (Desc. Diag.:TENOSINOVITIS DE QUERVAIN MANO DERECHA)</t>
  </si>
  <si>
    <t>N23 COLICO RENAL, NO ESPECIFICADO (Desc. Diag.:INFECCION URINARIA )</t>
  </si>
  <si>
    <t>N850 HIPERPLASIA DE GLANDULA DEL ENDOMETRIO: (Desc. Diag.:POST AMEU BIOPSIA CON SEDACION)</t>
  </si>
  <si>
    <t>M653 DEDO EN GATILLO (Desc. Diag.:dedo en gatillo pulgar derecho)</t>
  </si>
  <si>
    <t>N850 HIPERPLASIA DE GLANDULA DEL ENDOMETRIO: (Desc. Diag.:POST AMEU/BIOPSIA POR HIPERPLASIA ENDOMETRIAL A DC )</t>
  </si>
  <si>
    <t>N23 COLICO RENAL, NO ESPECIFICADO (Desc. Diag.:ITU)</t>
  </si>
  <si>
    <t>N851 HIPERPLASIA ADENOMATOSA DEL ENDOMETRIO (Desc. Diag.:HIPERPLASIA ENDOMETRIAL )</t>
  </si>
  <si>
    <t>N23 COLICO RENAL, NO ESPECIFICADO (Desc. Diag.:izq.)</t>
  </si>
  <si>
    <t>N857 HEMATOMETRA (Desc. Diag.:POST  DRENAJE DE HEMATOMETRIA POR AMEU)</t>
  </si>
  <si>
    <t>N23 COLICO RENAL, NO ESPECIFICADO (Desc. Diag.:LITIASIA URETERAL DISTAL)</t>
  </si>
  <si>
    <t>N87 DISPLASIA DEL CUELLO UTERINO (Desc. Diag.:LIE AG, POST CONO FRIO)</t>
  </si>
  <si>
    <t>N23 COLICO RENAL, NO ESPECIFICADO (Desc. Diag.:LITIASIA URETERAL DISTEAL)</t>
  </si>
  <si>
    <t>N87 DISPLASIA DEL CUELLO UTERINO (Desc. Diag.:POST-CAUTERIZACION DE PUNTOS POST-CONO FRIO POR DISPLASIA CERVICAL )</t>
  </si>
  <si>
    <t>N23 COLICO RENAL, NO ESPECIFICADO (Desc. Diag.:LITIASIA URETREL INFERUIOR )</t>
  </si>
  <si>
    <t>N87 DISPLASIA DEL CUELLO UTERINO (Desc. Diag.:POST-CONO FRÌO POR DISPLASIA CERVICAL)</t>
  </si>
  <si>
    <t>N23 COLICO RENAL, NO ESPECIFICADO (Desc. Diag.:LITIASIS EN UNION PIELOURETERAL DERECHO)</t>
  </si>
  <si>
    <t>M67 OTROS TRASTORNOS DE LA SINOVIA Y DEL TENDON (Desc. Diag.:M67 - OTROS TRASTORNOS DE LA SINOVIA Y DEL TENDON   (CODO DERECHO))</t>
  </si>
  <si>
    <t>N870 DISPLASIA CERVICAL LEVE (Desc. Diag.:BIOPSIA DE CUELLO UTERINO LIEBG PERSISTENTE)</t>
  </si>
  <si>
    <t>N23 COLICO RENAL, NO ESPECIFICADO (Desc. Diag.:LITIASIS RENAL ??)</t>
  </si>
  <si>
    <t>M624 CONTRACTURA MUSCULAR (Desc. Diag.:CONTRACTURA MUSCULAR POR ESFUERZO / DORSALGIA DERECHA POR ESFUERZO)</t>
  </si>
  <si>
    <t>N23 COLICO RENAL, NO ESPECIFICADO (Desc. Diag.:LITIASIS RENAL DERECHA)</t>
  </si>
  <si>
    <t>N870 DISPLASIA CERVICAL LEVE (Desc. Diag.:DOLOR PELVICO )</t>
  </si>
  <si>
    <t>N23 COLICO RENAL, NO ESPECIFICADO (Desc. Diag.:litiasis renal izquierda
leve hidronefrosis izquierda)</t>
  </si>
  <si>
    <t>M706 BURSITIS DEL TROCANTER (Desc. Diag.:Bursitis trocanter mayor derecho)</t>
  </si>
  <si>
    <t>N23 COLICO RENAL, NO ESPECIFICADO (Desc. Diag.:LITIASIS RENAL Y URETERAL IZQ)</t>
  </si>
  <si>
    <t>N870 DISPLASIA CERVICAL LEVE (Desc. Diag.:NIC I PERSISTENTE SOMETIDO A CONIZACION CON ASA LEEP)</t>
  </si>
  <si>
    <t>N23 COLICO RENAL, NO ESPECIFICADO (Desc. Diag.:LITIASIS RENAL
COLICO RENAL )</t>
  </si>
  <si>
    <t>N871 DISPLASIA CERVICAL MODERADA (Desc. Diag.:LIE DE ALTO GRADO SOMETIDO A CONIZACION, POLIPO ENDOMETRIAL SOMETIDO A LUI)</t>
  </si>
  <si>
    <t>M626 DISTENSION MUSCULAR (Desc. Diag.:mialgia soleo y gemelo externo pierna izquierda)</t>
  </si>
  <si>
    <t>N871 DISPLASIA CERVICAL MODERADA (Desc. Diag.:POST-CONO FRÌO)</t>
  </si>
  <si>
    <t>N23 COLICO RENAL, NO ESPECIFICADO (Desc. Diag.:LITIASIS RENAL.)</t>
  </si>
  <si>
    <t>M706 BURSITIS DEL TROCANTER (Desc. Diag.:TENDINITIS DEL PIRAMIDAL DERECHO )</t>
  </si>
  <si>
    <t>N23 COLICO RENAL, NO ESPECIFICADO (Desc. Diag.:LITIASIS RENAL.IZQUIERDA.)</t>
  </si>
  <si>
    <t>N880 LEUCOPLASIA DEL CUELLO DEL UTERO (Desc. Diag.:carcinoma in situ cuello cervical  a descartar )</t>
  </si>
  <si>
    <t>N23 COLICO RENAL, NO ESPECIFICADO (Desc. Diag.:litiasis ureteral distal 4 mm)</t>
  </si>
  <si>
    <t>N898 OTROS TRASTORNOS ESPECIFICADOS NO INFLAMATORIOS DE LA VAGINA (Desc. Diag.:DESGARRO VAGINAL)</t>
  </si>
  <si>
    <t>N23 COLICO RENAL, NO ESPECIFICADO (Desc. Diag.:LITIASIS URETERAL DISTAL)</t>
  </si>
  <si>
    <t>M65 SINOVITIS Y TENOSINOVITIS (Desc. Diag.:Bursitis sub delltoidea)</t>
  </si>
  <si>
    <t>N23 COLICO RENAL, NO ESPECIFICADO (Desc. Diag.:litiasis ureteral izquierda hidronefrosis)</t>
  </si>
  <si>
    <t>N92 MENSTRUACION EXCESIVA, FRECUENTE E IRREGULAR (Desc. Diag.:METRORRAGIA E/E
HIPERMENORREA?
)</t>
  </si>
  <si>
    <t>N23 COLICO RENAL, NO ESPECIFICADO (Desc. Diag.:Litiasis ureteral izquierda)</t>
  </si>
  <si>
    <t>N92 MENSTRUACION EXCESIVA, FRECUENTE E IRREGULAR (Desc. Diag.:METRORRAGIA E/E)</t>
  </si>
  <si>
    <t>N23 COLICO RENAL, NO ESPECIFICADO (Desc. Diag.:LITIASIS Ureteral)</t>
  </si>
  <si>
    <t>N92 MENSTRUACION EXCESIVA, FRECUENTE E IRREGULAR (Desc. Diag.:METRORRAGIA
MIOMATOSIS UTERINA )</t>
  </si>
  <si>
    <t>M679 TRASTORNO SINOVIAL Y TENDINOSO, NO ESPECIFICADO (Desc. Diag.:TENDINITIS ANTEBRAZO MUÑECA DERECHAS)</t>
  </si>
  <si>
    <t>N921 MENSTRUACION EXCESIVA Y FRECUENTE CON CICLO IRREGULAR (Desc. Diag.:   DOLOR AGUDO
   N921 - MENSTRUACION EXCESIVA Y FRECUENTE CON CICLO IRREGULAR)</t>
  </si>
  <si>
    <t>N23 COLICO RENAL, NO ESPECIFICADO (Desc. Diag.:micro litiasis renal bilateral)</t>
  </si>
  <si>
    <t>N921 MENSTRUACION EXCESIVA Y FRECUENTE CON CICLO IRREGULAR (Desc. Diag.:METRORRAGIA DISFUNCIONAL)</t>
  </si>
  <si>
    <t>N23 COLICO RENAL, NO ESPECIFICADO (Desc. Diag.:PACIENTE CON DOLOR INTENSO EN REGION LUMBAR IZQUIERDA)</t>
  </si>
  <si>
    <t>N926 MENSTRUACION IRREGULAR, NO ESPECIFICADA (Desc. Diag.:)</t>
  </si>
  <si>
    <t>N23 COLICO RENAL, NO ESPECIFICADO (Desc. Diag.:PO RETIRO DE CATETER DOBLE J)</t>
  </si>
  <si>
    <t>N926 MENSTRUACION IRREGULAR, NO ESPECIFICADA (Desc. Diag.:IRREGULARIDAD DEL CICLO)</t>
  </si>
  <si>
    <t>N23 COLICO RENAL, NO ESPECIFICADO (Desc. Diag.:PORTADORA DE CATETER DOBLE J)</t>
  </si>
  <si>
    <t>M65 SINOVITIS Y TENOSINOVITIS (Desc. Diag.:BURSITIS TOBILLO DERECHO, )</t>
  </si>
  <si>
    <t>N23 COLICO RENAL, NO ESPECIFICADO (Desc. Diag.:PORTADORA DE CATETER DOBLE JOTA)</t>
  </si>
  <si>
    <t>N93 OTRAS HEMORRAGIAS UTERINAS O VAGINALES ANORMALES (Desc. Diag.:1. METRORRAGIA DISFUNCIONAL)</t>
  </si>
  <si>
    <t>N23 COLICO RENAL, NO ESPECIFICADO (Desc. Diag.:SOSPECHA DE COLICO RENAL IZQUIERDO)</t>
  </si>
  <si>
    <t>N93 OTRAS HEMORRAGIAS UTERINAS O VAGINALES ANORMALES (Desc. Diag.:hemorragia uterina )</t>
  </si>
  <si>
    <t>N23 COLICO RENAL, NO ESPECIFICADO (Desc. Diag.:URETEROLITIASIS)</t>
  </si>
  <si>
    <t>N93 OTRAS HEMORRAGIAS UTERINAS O VAGINALES ANORMALES (Desc. Diag.:HIPERPLASIA ENDOMETRIAL SOMETIDA A LUI + TOMA DE BIOPSIA )</t>
  </si>
  <si>
    <t>N23 COLICO RENAL, NO ESPECIFICADO (Desc. Diag.:UROLITIASIS
CÓLICO RENOURETERAL RECURRENTE)</t>
  </si>
  <si>
    <t>N93 OTRAS HEMORRAGIAS UTERINAS O VAGINALES ANORMALES (Desc. Diag.:METRORRAGIA)</t>
  </si>
  <si>
    <t>M679 TRASTORNO SINOVIAL Y TENDINOSO, NO ESPECIFICADO (Desc. Diag.:tendinitis de muñeca izquierda
Infiltración de muñeca izquuerda)</t>
  </si>
  <si>
    <t>N93 OTRAS HEMORRAGIAS UTERINAS O VAGINALES ANORMALES (Desc. Diag.:SANGRADO GENITAL ANORMAL
DENGUE??
QUISTES DE OVARIO IZQUIERDO FOLICULAR DE 2 X 1 CM Y OVARIO DERECHO HEMORRAGICO DE 2.8 X 1,8 CM)</t>
  </si>
  <si>
    <t>N23 COLICO RENAL, NO ESPECIFICADO (Desc. Diag.:X)</t>
  </si>
  <si>
    <t>N93 OTRAS HEMORRAGIAS UTERINAS O VAGINALES ANORMALES (Desc. Diag.:SUA 
ANEMIA LEVE 
MIOMATOSIS UTERINA )</t>
  </si>
  <si>
    <t>N29 OTROS TRASTORNOS DEL RINON Y DEL URETER EN ENFERMEDADES CLASIFICADAS EN OTRA PARTE (Desc. Diag.:)</t>
  </si>
  <si>
    <t>N93 OTRAS HEMORRAGIAS UTERINAS O VAGINALES ANORMALES (Desc. Diag.:SUA )</t>
  </si>
  <si>
    <t>N298 OTROS TRASTORNOS DEL RIÃON Y DEL URETER EN OTRAS ENFERMEDADES CLASIFICADAS EN OTRA PARTE (Desc. Diag.:1.- glomerulopatÃ­a vasculÃ­tica )</t>
  </si>
  <si>
    <t>N938 OTRAS HEMORRAGIAS UTERINAS O VAGINALES ANORMALES ESPECIFICADAS (Desc. Diag.:)</t>
  </si>
  <si>
    <t>M624 CONTRACTURA MUSCULAR (Desc. Diag.:Contractura muscular + neuralgia + neuritis)</t>
  </si>
  <si>
    <t>M65 SINOVITIS Y TENOSINOVITIS (Desc. Diag.:Del recto anterior del cuadriceps derecho.)</t>
  </si>
  <si>
    <t>N30 CISTITIS (Desc. Diag.:1. AMENORREA SECUNDARIA)</t>
  </si>
  <si>
    <t>N939 HEMORRAGIA VAGINAL Y UTERINA ANORMAL, NO ESPECIFICADA (Desc. Diag.:HEMORRAGIA GENTAL, DOLOR ABDOMINAL, DIU INCRUSTAD9O, INFECCIÒN URINARIA.)</t>
  </si>
  <si>
    <t>M679 TRASTORNO SINOVIAL Y TENDINOSO, NO ESPECIFICADO (Desc. Diag.:TENDINITIS DEL EXTENSOR LARGO DEL PULGAR IZQUIERDO)</t>
  </si>
  <si>
    <t>N939 HEMORRAGIA VAGINAL Y UTERINA ANORMAL, NO ESPECIFICADA (Desc. Diag.:METRORRAGIA UTERINA ANORMAL SECUNDARIA A TRANSTORNO HORMONAL)</t>
  </si>
  <si>
    <t>N30 CISTITIS (Desc. Diag.:cistitis hemorragica)</t>
  </si>
  <si>
    <t>N941 DISPAREUNIA (Desc. Diag.:TU MALIGNO CANAL VAGINAL)</t>
  </si>
  <si>
    <t>N30 CISTITIS (Desc. Diag.:DESHIDRATCION)</t>
  </si>
  <si>
    <t>N944 DISMENORREA PRIMARIA (Desc. Diag.:DISMENORREA)</t>
  </si>
  <si>
    <t>N30 CISTITIS (Desc. Diag.:ITU - PIELONEFRITIS)</t>
  </si>
  <si>
    <t>M712 QUISTE SINOVIAL DEL HUECO POPLITEO [DE BAKER] (Desc. Diag.:quiste sinovial dorso mano derecha.)</t>
  </si>
  <si>
    <t>N30 CISTITIS (Desc. Diag.:LITIASIS RENOURETERAL )</t>
  </si>
  <si>
    <t>N945 DISMENORREA SECUNDARIA (Desc. Diag.:DISMENORREA SECUNDARIA )</t>
  </si>
  <si>
    <t>N30 CISTITIS (Desc. Diag.:pielonefritis)</t>
  </si>
  <si>
    <t>N945 DISMENORREA SECUNDARIA (Desc. Diag.:DOLOR PELVICO EN ESTUDIO
SINDROME VESTIBULAR)</t>
  </si>
  <si>
    <t>M624 CONTRACTURA MUSCULAR (Desc. Diag.:CONTRACTURA MUSCULAR CERVICAL)</t>
  </si>
  <si>
    <t>N945 DISMENORREA SECUNDARIA (Desc. Diag.:FARINGOAMIGDALITIS AGUDA)</t>
  </si>
  <si>
    <t>N300 CISTITIS AGUDA (Desc. Diag.:CISTITIS AGUDA )</t>
  </si>
  <si>
    <t>N945 DISMENORREA SECUNDARIA (Desc. Diag.:MIOMATOSIS UTERINA)</t>
  </si>
  <si>
    <t>N300 CISTITIS AGUDA (Desc. Diag.:CISTITIS AGUDA + URETRITIS)</t>
  </si>
  <si>
    <t>N946 DISMENORREA, NO ESPECIFICADA (Desc. Diag.:PACIENTE CON DOLOR PELVICO INTENSO )</t>
  </si>
  <si>
    <t>N300 CISTITIS AGUDA (Desc. Diag.:CISTITIS AGUDA HEMORRÁGICA/ A DC LITIASIS RENAL )</t>
  </si>
  <si>
    <t>N981 HIPERESTIMULACION DE OVARIOS (Desc. Diag.:RECHAZO DE INTERNACION 
HIPERESTIMULACION OVARICA POR ECOGRAFIA 
SINDROME ASCITICO EN ESTUDIO  
)</t>
  </si>
  <si>
    <t>N300 CISTITIS AGUDA (Desc. Diag.:cistitis aguda.)</t>
  </si>
  <si>
    <t>M67 OTROS TRASTORNOS DE LA SINOVIA Y DEL TENDON (Desc. Diag.:MMI )</t>
  </si>
  <si>
    <t>N300 CISTITIS AGUDA (Desc. Diag.:cistitis aguda.Infección de tracto urinario.)</t>
  </si>
  <si>
    <t>O01 MOLA HIDATIFORME (Desc. Diag.:MOLA HIDATIFORME COMPLETA SOMETIDA A AMEU)</t>
  </si>
  <si>
    <t>M679 TRASTORNO SINOVIAL Y TENDINOSO, NO ESPECIFICADO (Desc. Diag.:Tendinosinovitis peroneos y distension lig. astragaloperoneo anterior grado II)</t>
  </si>
  <si>
    <t>O021 ABORTO RETENIDO (Desc. Diag.:Aborto Incompleto )</t>
  </si>
  <si>
    <t>N300 CISTITIS AGUDA (Desc. Diag.:COLICO RENAL??)</t>
  </si>
  <si>
    <t>M654 TENOSINOVITIS DE ESTILOIDES RADIAL [DE QUERVAIN] (Desc. Diag.:TENOSINOVITIS DOBLE LESIONN DE MUÑECA IZQUIERDA ( Infiltracion))</t>
  </si>
  <si>
    <t>N300 CISTITIS AGUDA (Desc. Diag.:ITU alta??)</t>
  </si>
  <si>
    <t>M65 SINOVITIS Y TENOSINOVITIS (Desc. Diag.:SINOVITIS DEL ANTEBRAZO DERECO )</t>
  </si>
  <si>
    <t>N300 CISTITIS AGUDA (Desc. Diag.:LUMBALGIA / INFECCION DE VIAS URINARIAS RECIDIVANTE / PTOSIS VESICAL?)</t>
  </si>
  <si>
    <t>M68 TRASTORNOS DE LOS TENDONES Y DE LA SINOVIA EN ENFERMEDADES CLASIFICADAS EN  OTRA PARTE (Desc. Diag.:tendinitis extesor  del pulgar derecho)</t>
  </si>
  <si>
    <t>O021 ABORTO RETENIDO (Desc. Diag.:EMBARAZO AMENBRIONADO RESUELTO POR AMEU)</t>
  </si>
  <si>
    <t>N300 CISTITIS AGUDA (Desc. Diag.:se inició tratamiento hoy)</t>
  </si>
  <si>
    <t>M658 OTRAS SINOVITIS Y TENOSINOVITIS (Desc. Diag.:TENOSINOTIS DE QUERVAIN MAS QUISTE SINOVIAL MUÑECA IZQUIERDA)</t>
  </si>
  <si>
    <t>M654 TENOSINOVITIS DE ESTILOIDES RADIAL [DE QUERVAIN] (Desc. Diag.: derecha)</t>
  </si>
  <si>
    <t>O021 ABORTO RETENIDO (Desc. Diag.:HUEVO ANEMBRIONADO  )</t>
  </si>
  <si>
    <t>M688 OTROS TRASTORNOS SINOVIALES Y TENDINOSOS EN ENFERMEDADES CLASIFICADAS EN OTRA PARTE (Desc. Diag.:TENDINITIS DEL TENDON SUPRAESPINOSO)</t>
  </si>
  <si>
    <t>M65 SINOVITIS Y TENOSINOVITIS (Desc. Diag.:Tendinitis del supraespinoso pos traumatico derecho)</t>
  </si>
  <si>
    <t>N309 CISTITIS, NO ESPECIFICADA (Desc. Diag.:INFECCIONES DE TRACTO URINARIO RECURRENTES )</t>
  </si>
  <si>
    <t>O021 ABORTO RETENIDO (Desc. Diag.:HUEVO MUERTO RETENIDO SOMETIDO A AMEU )</t>
  </si>
  <si>
    <t>N310 VEJIGA NEUROPATICA NO INHIBIDA, NO CLASIFICADA EN OTRA PARTE (Desc. Diag.:)</t>
  </si>
  <si>
    <t>O021 ABORTO RETENIDO (Desc. Diag.:HUEVO MUERTO RETENIDO)</t>
  </si>
  <si>
    <t>N312 VEJIGA NEUROPATICA FLACIDA, NO CLASIFICADA EN OTRA PARTE (Desc. Diag.:)</t>
  </si>
  <si>
    <t>O021 ABORTO RETENIDO (Desc. Diag.:POST AMEU POR HUEVO ANEMBRIONADO Y ABORTO EN CURSO)</t>
  </si>
  <si>
    <t>N35 ESTRECHEZ URETRAL (Desc. Diag.:)</t>
  </si>
  <si>
    <t>M713 OTROS QUISTES DE LA BOLSA SEROSA (Desc. Diag.:quiste sinovial volar muñeca izquierda)</t>
  </si>
  <si>
    <t>O03 ABORTO ESPONTANEO (Desc. Diag.:ABORTO EN CURSO RESUELTO POR AMEU )</t>
  </si>
  <si>
    <t>M700 SINOVITIS CREPITANTE CRONICA DE LA MANO Y DE LA MUÑECA (Desc. Diag.:)</t>
  </si>
  <si>
    <t>O03 ABORTO ESPONTANEO (Desc. Diag.:ABORTO ESPONTANEO RESUELTO
DESCARTAR UNA PROBABLE GESTACION ECTOPICA???
DOLOR PELVICO)</t>
  </si>
  <si>
    <t>N39 OTROS TRASTORNOS DEL SISTEMA URINARIO (Desc. Diag.:antec de absceso renal)</t>
  </si>
  <si>
    <t>O03 ABORTO ESPONTANEO (Desc. Diag.:ABORTO ESPONTANEO)</t>
  </si>
  <si>
    <t>N39 OTROS TRASTORNOS DEL SISTEMA URINARIO (Desc. Diag.:INFECCION DEL TRACTO URINARIO)</t>
  </si>
  <si>
    <t>O033 ABORTO ESPONTANEO, INCOMPLETO, CON OTRAS COMPLICACIONES ESPECIFICADAS Y LAS NO ESPECIFICADAS (Desc. Diag.:ABORTO INCOMPLETO
EMARAZO CERVICAL??
)</t>
  </si>
  <si>
    <t>N39 OTROS TRASTORNOS DEL SISTEMA URINARIO (Desc. Diag.:INFECCION URINARIA )</t>
  </si>
  <si>
    <t>O034 ABORTO ESPONTANEO, INCOMPLETO, SIN COMPLICACION (Desc. Diag.:ABORTO  ESPONTANEO INCOMPLETO SIN COMPLICACIONES)</t>
  </si>
  <si>
    <t>N39 OTROS TRASTORNOS DEL SISTEMA URINARIO (Desc. Diag.:orquialgia derecha)</t>
  </si>
  <si>
    <t>O034 ABORTO ESPONTANEO, INCOMPLETO, SIN COMPLICACION (Desc. Diag.:ABORTO EN CURSO RESUELTO POR AMEU)</t>
  </si>
  <si>
    <t>N390 INFECCION DE VIAS URINARIAS, SITIO NO ESPECIFICADO (Desc. Diag.:   SINDROME DIARREICO EN ESTUDIO)</t>
  </si>
  <si>
    <t>O034 ABORTO ESPONTANEO, INCOMPLETO, SIN COMPLICACION (Desc. Diag.:ABORTO EN CURSO, RESUELTO POR LUI)</t>
  </si>
  <si>
    <t>N390 INFECCION DE VIAS URINARIAS, SITIO NO ESPECIFICADO (Desc. Diag.: )</t>
  </si>
  <si>
    <t>O034 ABORTO ESPONTANEO, INCOMPLETO, SIN COMPLICACION (Desc. Diag.:ABORTO INCOMPLETO 
)</t>
  </si>
  <si>
    <t>N390 INFECCION DE VIAS URINARIAS, SITIO NO ESPECIFICADO (Desc. Diag.: CISTITIS )</t>
  </si>
  <si>
    <t>M715 OTRAS BURSITIS, NO CLASIFICADAS EN OTRA PARTE (Desc. Diag.:OSTEOCONDRITIS ESTERNOCLAVICULAR DERECHA?)</t>
  </si>
  <si>
    <t>N390 INFECCION DE VIAS URINARIAS, SITIO NO ESPECIFICADO (Desc. Diag.:- HEMATURIA, NO ESPECIFICADA 
- BALANITIS EN ENFERMEDADES CLASIFICADAS EN OTRA PARTE
- )</t>
  </si>
  <si>
    <t>M65 SINOVITIS Y TENOSINOVITIS (Desc. Diag.:TENDINITIS HOMBRO DERECHO, )</t>
  </si>
  <si>
    <t>N390 INFECCION DE VIAS URINARIAS, SITIO NO ESPECIFICADO (Desc. Diag.: INFECCION DE VIAS URINARIAS, SITIO NO ESPECIFICADO
HEMATURIA)</t>
  </si>
  <si>
    <t>M722 FIBROMATOSIS DE LA APONEUROSIS PLANTAR (Desc. Diag.:fascitis plantar)</t>
  </si>
  <si>
    <t>N390 INFECCION DE VIAS URINARIAS, SITIO NO ESPECIFICADO (Desc. Diag.: INFECCION DE VIAS URINARIAS, SITIO NO ESPECIFICADO)</t>
  </si>
  <si>
    <t>M723 FASCITIS NODULAR (Desc. Diag.:FASCITIS PLANTAR)</t>
  </si>
  <si>
    <t>M624 CONTRACTURA MUSCULAR (Desc. Diag.:CONTRACTURA MUSCULAR DE LOS ABDUCTORES DE MID)</t>
  </si>
  <si>
    <t>M659 SINOVITIS Y TENOSINOVITIS, NO ESPECIFICADA (Desc. Diag.:TENDINITIS DEL CUBITAL ANTERIOR Y POSTERIOR DE ANTEBRAZO IZQUIERDO)</t>
  </si>
  <si>
    <t>N390 INFECCION DE VIAS URINARIAS, SITIO NO ESPECIFICADO (Desc. Diag.:* DISURIA)</t>
  </si>
  <si>
    <t>O034 ABORTO ESPONTANEO, INCOMPLETO, SIN COMPLICACION (Desc. Diag.:ABORTOI INCOMPLETO RESUELTO POR AMEU)</t>
  </si>
  <si>
    <t>N390 INFECCION DE VIAS URINARIAS, SITIO NO ESPECIFICADO (Desc. Diag.:1. CALCULO RENAL
2. INFECCION URINARIA)</t>
  </si>
  <si>
    <t>O034 ABORTO ESPONTANEO, INCOMPLETO, SIN COMPLICACION (Desc. Diag.:EMBARAZO 10 SEMANAS)</t>
  </si>
  <si>
    <t>N390 INFECCION DE VIAS URINARIAS, SITIO NO ESPECIFICADO (Desc. Diag.:1. CATAMENIO )</t>
  </si>
  <si>
    <t>O039 ABORTO ESPONTANEO, COMPLETO O NO ESPECIFICADO, SIN COMPLICACION (Desc. Diag.:)</t>
  </si>
  <si>
    <t>N390 INFECCION DE VIAS URINARIAS, SITIO NO ESPECIFICADO (Desc. Diag.:1.- InfecciÃ³n de vÃ­as urinarias en tratamiento 
2.- Diabetes mellitus no insulino-dependiente. )</t>
  </si>
  <si>
    <t>M65 SINOVITIS Y TENOSINOVITIS (Desc. Diag.:TENDINTIS ROTULIANA. )</t>
  </si>
  <si>
    <t>N390 INFECCION DE VIAS URINARIAS, SITIO NO ESPECIFICADO (Desc. Diag.:1.- InfecciÃ³n urinaria complicada en tratamiento hospitalario 
2.- diabetes mellitus no insulinodependiente. )</t>
  </si>
  <si>
    <t>O039 ABORTO ESPONTANEO, COMPLETO O NO ESPECIFICADO, SIN COMPLICACION (Desc. Diag.:INFECCIÓN DEL TRACTO URINARIO EN TRATAMIENTO)</t>
  </si>
  <si>
    <t>N390 INFECCION DE VIAS URINARIAS, SITIO NO ESPECIFICADO (Desc. Diag.:1.- InfecciÃ³n urinaria complicado 
2.- diabetes mellitus no insulinodependiente. )</t>
  </si>
  <si>
    <t>O044 ABORTO MEDICO, INCOMPLETO, SIN COMPLICACION (Desc. Diag.:ABORTO INCOMPLETO )</t>
  </si>
  <si>
    <t>N390 INFECCION DE VIAS URINARIAS, SITIO NO ESPECIFICADO (Desc. Diag.:1.- ITU alta recurrente )</t>
  </si>
  <si>
    <t>O049 ABORTO MEDICO, COMPLETO O NO ESPECIFICADO, SIN COMPLICACION (Desc. Diag.:ABORTO COMPLETO)</t>
  </si>
  <si>
    <t>N390 INFECCION DE VIAS URINARIAS, SITIO NO ESPECIFICADO (Desc. Diag.:1.- pielonefritis aguda en tratamiento
2.- ITU alta en tratamiento )</t>
  </si>
  <si>
    <t>O050 OTRO ABORTO, INCOMPLETO, COMPLICADO CON INFECCION GENITAL Y PELVIANA (Desc. Diag.:ENDOMETRITIS POST RPM DE 8 DÍAS + EVACUACIÓN SOMETIDA A AMEU)</t>
  </si>
  <si>
    <t>N390 INFECCION DE VIAS URINARIAS, SITIO NO ESPECIFICADO (Desc. Diag.:1.BACTERIUREA ASINTOMATICA)</t>
  </si>
  <si>
    <t>O054 OTRO ABORTO, INCOMPLETO, SIN COMPLICACION (Desc. Diag.:aborto incompleto)</t>
  </si>
  <si>
    <t>N390 INFECCION DE VIAS URINARIAS, SITIO NO ESPECIFICADO (Desc. Diag.:a Dc )</t>
  </si>
  <si>
    <t>O059 OTRO ABORTO, COMPLETO O NO ESPECIFICADO, SIN COMPLICACION (Desc. Diag.:)</t>
  </si>
  <si>
    <t>M700 SINOVITIS CREPITANTE CRONICA DE LA MANO Y DE LA MUÑECA (Desc. Diag.:HERNIA SINOVIAL DE DE LA MUÑECA DERECHA)</t>
  </si>
  <si>
    <t>N390 INFECCION DE VIAS URINARIAS, SITIO NO ESPECIFICADO (Desc. Diag.:CALCULO RENAL?)</t>
  </si>
  <si>
    <t>O06 ABORTO NO ESPECIFICADO (Desc. Diag.:ABORTO INCOMPLETO)</t>
  </si>
  <si>
    <t>N390 INFECCION DE VIAS URINARIAS, SITIO NO ESPECIFICADO (Desc. Diag.:Cistitis ??)</t>
  </si>
  <si>
    <t>O06 ABORTO NO ESPECIFICADO (Desc. Diag.:POST AMEU POR HEMORRAGIA UTERINA)</t>
  </si>
  <si>
    <t>M626 DISTENSION MUSCULAR (Desc. Diag.:OBS. DESGARRO GEMELAR PIERNA IZQUIERDA )</t>
  </si>
  <si>
    <t>O064 ABORTO NO ESPECIFICADO, INCOMPLETO, SIN COMPLICACION (Desc. Diag.:ABORTO INCOMPLETO RESUELTO POR AMEU)</t>
  </si>
  <si>
    <t>N390 INFECCION DE VIAS URINARIAS, SITIO NO ESPECIFICADO (Desc. Diag.:CISTITIS AGUDA/URGENCIA HIPERTENSIVA)</t>
  </si>
  <si>
    <t>O069 ABORTO NO ESPECIFICADO, COMPLETO O NO ESPECIFICADO, SIN COMPLICACION (Desc. Diag.:ABORTO ANEMBRIONADO  RESUELTO )</t>
  </si>
  <si>
    <t>N390 INFECCION DE VIAS URINARIAS, SITIO NO ESPECIFICADO (Desc. Diag.:COLECISTITIS LITIASICA)</t>
  </si>
  <si>
    <t>O120 EDEMA GESTACIONAL (Desc. Diag.:)</t>
  </si>
  <si>
    <t>N390 INFECCION DE VIAS URINARIAS, SITIO NO ESPECIFICADO (Desc. Diag.:COLICO RENAL AGUDO)</t>
  </si>
  <si>
    <t>O16 HIPERTENSION MATERNA, NO ESPECIFICADA (Desc. Diag.:1. TERCIGESTA SEGUNDIPARA
2. GESTACIÓN DE +/- 33 SEMANAS POR FUM
3. FETO ÚNICO VIVO.
4. SIN TRABAJO DE PARTO
5. HIPERTENSION INDUCIDA POR EL EMBARAZO)</t>
  </si>
  <si>
    <t>N390 INFECCION DE VIAS URINARIAS, SITIO NO ESPECIFICADO (Desc. Diag.:CÓLICO RENAL)</t>
  </si>
  <si>
    <t>M624 CONTRACTURA MUSCULAR (Desc. Diag.:CONTRACTURA MUSCULAR POSTRAUMATICA DORSAL ANCHO)</t>
  </si>
  <si>
    <t>N390 INFECCION DE VIAS URINARIAS, SITIO NO ESPECIFICADO (Desc. Diag.:COLICO RENAL?)</t>
  </si>
  <si>
    <t>O200 AMENAZA DE ABORTO (Desc. Diag.:1, TERCIGESTA NULIPARA
2. GESTACIÓN DE +/- 8 SEMANAS POR CRL.
3. EMBRIÓN ÚNICO VIVO
4. DESPRENDIMIENTO TROFOBLATICO 30 %
5. CESÁREA PREVIA (10 AÑOS)
)</t>
  </si>
  <si>
    <t>N390 INFECCION DE VIAS URINARIAS, SITIO NO ESPECIFICADO (Desc. Diag.:CÓLICO RENAL?)</t>
  </si>
  <si>
    <t>O200 AMENAZA DE ABORTO (Desc. Diag.:27A  G-2 P-1  EMB 23.1 SEM +  VAGINOSIS)</t>
  </si>
  <si>
    <t>N390 INFECCION DE VIAS URINARIAS, SITIO NO ESPECIFICADO (Desc. Diag.:DC Pielonefritis)</t>
  </si>
  <si>
    <t>O200 AMENAZA DE ABORTO (Desc. Diag.:ABORTO INCOMPLETO RESULETO POR LEGRADO)</t>
  </si>
  <si>
    <t>N390 INFECCION DE VIAS URINARIAS, SITIO NO ESPECIFICADO (Desc. Diag.:DENGUE  SIN SIGNOS DE ALARMA
ITU)</t>
  </si>
  <si>
    <t>O200 AMENAZA DE ABORTO (Desc. Diag.:AMENASA DE ABORTO )</t>
  </si>
  <si>
    <t>N390 INFECCION DE VIAS URINARIAS, SITIO NO ESPECIFICADO (Desc. Diag.:dengue a dc )</t>
  </si>
  <si>
    <t>O200 AMENAZA DE ABORTO (Desc. Diag.:Amenaza de Aborto - Placenta Previa. Baja medica indicada por servicio de Ginecologia Dra. Tatiana Villca)</t>
  </si>
  <si>
    <t>N390 INFECCION DE VIAS URINARIAS, SITIO NO ESPECIFICADO (Desc. Diag.:DENGUE EN TRATAMIENTO)</t>
  </si>
  <si>
    <t>O200 AMENAZA DE ABORTO (Desc. Diag.:AMENAZA DE ABORTO CONTROLADA
EMBARAZO DE 13.1 SEMANAS POR FUM 
PRIMIGESTA )</t>
  </si>
  <si>
    <t>N390 INFECCION DE VIAS URINARIAS, SITIO NO ESPECIFICADO (Desc. Diag.:DESHIDRATACION MODERADA )</t>
  </si>
  <si>
    <t>M65 SINOVITIS Y TENOSINOVITIS (Desc. Diag.:TENOSINOVITIS ANTEBRAZO IZQUIERDO)</t>
  </si>
  <si>
    <t>N390 INFECCION DE VIAS URINARIAS, SITIO NO ESPECIFICADO (Desc. Diag.:Deshidrataciòn moderada)</t>
  </si>
  <si>
    <t>O200 AMENAZA DE ABORTO (Desc. Diag.:AMENAZA DE ABORTO- INDICADA POR DRA. TATIANA VILLCA GEST DE 11 SEM X FUM
PRIMIGESTA NULIPARA I)</t>
  </si>
  <si>
    <t>M67 OTROS TRASTORNOS DE LA SINOVIA Y DEL TENDON (Desc. Diag.:DESGARRO MUSCULAR)</t>
  </si>
  <si>
    <t>N390 INFECCION DE VIAS URINARIAS, SITIO NO ESPECIFICADO (Desc. Diag.:DIABETES MELLITUS TIPO 2
LUMBALGIA
CONSTIPACION)</t>
  </si>
  <si>
    <t>O200 AMENAZA DE ABORTO (Desc. Diag.:AMENAZA DE ABORTO VS ABORTO RETENIDO )</t>
  </si>
  <si>
    <t>M703 OTRAS BURSITIS DEL CODO (Desc. Diag.:BURSITIS DEKL CODO )</t>
  </si>
  <si>
    <t>M624 CONTRACTURA MUSCULAR (Desc. Diag.:CONTRACTURA MUSCULAR REGION DORSO-LUMBAR)</t>
  </si>
  <si>
    <t>N390 INFECCION DE VIAS URINARIAS, SITIO NO ESPECIFICADO (Desc. Diag.:dolor abdominal tipo colico que se irradia a region lumbar, dificultad para la deambulacion por el cuadro mencionado)</t>
  </si>
  <si>
    <t>O200 AMENAZA DE ABORTO (Desc. Diag.:amenaza de aborto,emesis del embarazo.)</t>
  </si>
  <si>
    <t>N390 INFECCION DE VIAS URINARIAS, SITIO NO ESPECIFICADO (Desc. Diag.:DOLOR ABDOMINAL, INFECCIÓN URINARIA  A DESCARTAR PIELONEFRITIS, OTITIS, FARINGITIS.)</t>
  </si>
  <si>
    <t>O200 AMENAZA DE ABORTO (Desc. Diag.:Amenaza de aborto? / Aborto incompleto?)</t>
  </si>
  <si>
    <t>N390 INFECCION DE VIAS URINARIAS, SITIO NO ESPECIFICADO (Desc. Diag.:dolor en región de epigastrio y disuria con espasmos vesical)</t>
  </si>
  <si>
    <t>O200 AMENAZA DE ABORTO (Desc. Diag.:Amenaza de parto pretermino)</t>
  </si>
  <si>
    <t>N390 INFECCION DE VIAS URINARIAS, SITIO NO ESPECIFICADO (Desc. Diag.:DORSALGIA)</t>
  </si>
  <si>
    <t>O200 AMENAZA DE ABORTO (Desc. Diag.:AMENZA DE ABORTO EN TRATAMIENTO )</t>
  </si>
  <si>
    <t>N390 INFECCION DE VIAS URINARIAS, SITIO NO ESPECIFICADO (Desc. Diag.:E66 - OBESIDAD)</t>
  </si>
  <si>
    <t>O200 AMENAZA DE ABORTO (Desc. Diag.:DOLOR HIPOGASTRIO DISURIA POLAQUIURIA GESTACION DE 7 SEMANAS)</t>
  </si>
  <si>
    <t>N390 INFECCION DE VIAS URINARIAS, SITIO NO ESPECIFICADO (Desc. Diag.:EGO INFECIOSO)</t>
  </si>
  <si>
    <t>O200 AMENAZA DE ABORTO (Desc. Diag.:EMBARAZO 8 SEMANAS 4/7   DESPRENDIMIENTO DE TROFOBLASTO 10 %)</t>
  </si>
  <si>
    <t>N390 INFECCION DE VIAS URINARIAS, SITIO NO ESPECIFICADO (Desc. Diag.:EMBARAZO 30 SEMANAS)</t>
  </si>
  <si>
    <t>O200 AMENAZA DE ABORTO (Desc. Diag.:embarazo de +- 5 semanas + amenaza de aborto)</t>
  </si>
  <si>
    <t>N390 INFECCION DE VIAS URINARIAS, SITIO NO ESPECIFICADO (Desc. Diag.:EMBARAZO CONFIRMADO )</t>
  </si>
  <si>
    <t>O200 AMENAZA DE ABORTO (Desc. Diag.:EMBARAZO DE +-5 SEMANAS POR ECO - AMENAZA DE ABORTO)</t>
  </si>
  <si>
    <t>N390 INFECCION DE VIAS URINARIAS, SITIO NO ESPECIFICADO (Desc. Diag.:embarazo de +- 8 semanas + itu)</t>
  </si>
  <si>
    <t>O200 AMENAZA DE ABORTO (Desc. Diag.:EMBARAZO DE 10 SEMANAS POR FUM Y 6 SEM POR ECO 
EMBARAZO INCIPIENTE POR US )</t>
  </si>
  <si>
    <t>M703 OTRAS BURSITIS DEL CODO (Desc. Diag.:CODO DE TENISTA DERECHO)</t>
  </si>
  <si>
    <t>O200 AMENAZA DE ABORTO (Desc. Diag.:EMBARAZO DE 14 SEMANAS
METRORRAGIA)</t>
  </si>
  <si>
    <t>N390 INFECCION DE VIAS URINARIAS, SITIO NO ESPECIFICADO (Desc. Diag.:GESTACION DE +/- 14 SEMANAS SEGUN FUM
UROLITIASIS)</t>
  </si>
  <si>
    <t>O200 AMENAZA DE ABORTO (Desc. Diag.:embarazo de 21 semanas 
feto vivo
ITU??)</t>
  </si>
  <si>
    <t>N390 INFECCION DE VIAS URINARIAS, SITIO NO ESPECIFICADO (Desc. Diag.:GESTACION DE 30 SEMANAS
VOMITOS
DIARREA)</t>
  </si>
  <si>
    <t>O200 AMENAZA DE ABORTO (Desc. Diag.:EMBARAZO DE 5 SEMANAS )</t>
  </si>
  <si>
    <t>N390 INFECCION DE VIAS URINARIAS, SITIO NO ESPECIFICADO (Desc. Diag.:HEMATURIA )</t>
  </si>
  <si>
    <t>O200 AMENAZA DE ABORTO (Desc. Diag.:EMBARAZO DE 6 SEMANAS 
HEMORRAGIA DE LA PRIMERA MITAD)</t>
  </si>
  <si>
    <t>M703 OTRAS BURSITIS DEL CODO (Desc. Diag.:TRAUMA CODO DERECHO)</t>
  </si>
  <si>
    <t>O200 AMENAZA DE ABORTO (Desc. Diag.:embarazo de 7,4 semanas por ecografia
Amenaza de aborto)</t>
  </si>
  <si>
    <t>N390 INFECCION DE VIAS URINARIAS, SITIO NO ESPECIFICADO (Desc. Diag.:HEMATURIA EN ESTUDIO )</t>
  </si>
  <si>
    <t>O200 AMENAZA DE ABORTO (Desc. Diag.:EMBARAZO DE 8 SEM POR ECOGRAFIA )</t>
  </si>
  <si>
    <t>N390 INFECCION DE VIAS URINARIAS, SITIO NO ESPECIFICADO (Desc. Diag.:HERIDA EN DEDO PULGAR IZQUIERDO)</t>
  </si>
  <si>
    <t>O200 AMENAZA DE ABORTO (Desc. Diag.:embarazo de 8.4 semanas por fum - cesarea iterativa - amenaza de aborto)</t>
  </si>
  <si>
    <t>N390 INFECCION DE VIAS URINARIAS, SITIO NO ESPECIFICADO (Desc. Diag.:hidronefrosis izq.)</t>
  </si>
  <si>
    <t>O200 AMENAZA DE ABORTO (Desc. Diag.:EMBARAZO DE 9,6 SEMANAS POR ECO PRECOZ
AMENAZA DE ABORTO)</t>
  </si>
  <si>
    <t>N390 INFECCION DE VIAS URINARIAS, SITIO NO ESPECIFICADO (Desc. Diag.:HIDRONEFROSIS RENAL)</t>
  </si>
  <si>
    <t>O200 AMENAZA DE ABORTO (Desc. Diag.:EMBARAZO MÚLTIPLE (3 EMBRIONES VIVOS), AMENAZA DE ABORTO)</t>
  </si>
  <si>
    <t>N390 INFECCION DE VIAS URINARIAS, SITIO NO ESPECIFICADO (Desc. Diag.:HIPERTENSION ARTERIAL)</t>
  </si>
  <si>
    <t>O200 AMENAZA DE ABORTO (Desc. Diag.:G1P0 EMBARAZO DE 6,5 SEM
FUV)</t>
  </si>
  <si>
    <t>N390 INFECCION DE VIAS URINARIAS, SITIO NO ESPECIFICADO (Desc. Diag.:HIPOTIROIDISMO)</t>
  </si>
  <si>
    <t>O200 AMENAZA DE ABORTO (Desc. Diag.:G2A1 EMBARAZO DE 16. 3 SEMANAS
AMENAZA DE ABORTO 
ITU ?
GESTANTE AÑOSA)</t>
  </si>
  <si>
    <t>N390 INFECCION DE VIAS URINARIAS, SITIO NO ESPECIFICADO (Desc. Diag.:i- INFECCION DE VIAS URINARIAS, SITIO NO ESPECIFICADO
HEMATURIA )</t>
  </si>
  <si>
    <t>O200 AMENAZA DE ABORTO (Desc. Diag.:G4 P1C2  EMBARAZO DE 6,5 SEMANAS
FUV POR ECOGRAFIA)</t>
  </si>
  <si>
    <t>N390 INFECCION DE VIAS URINARIAS, SITIO NO ESPECIFICADO (Desc. Diag.:I T U)</t>
  </si>
  <si>
    <t>O200 AMENAZA DE ABORTO (Desc. Diag.:GEST 7,5 SEM X ECOGRAFÍA TEMPRANA )</t>
  </si>
  <si>
    <t>M704 OTRAS BURSITIS PRERROTULIANAS (Desc. Diag.:bursitis con heamtoma en tendones de rodilla.)</t>
  </si>
  <si>
    <t>O200 AMENAZA DE ABORTO (Desc. Diag.:GEST DE 8,1 SEM FUM (5.5)
AMENAZA DE ABORTO)</t>
  </si>
  <si>
    <t>N390 INFECCION DE VIAS URINARIAS, SITIO NO ESPECIFICADO (Desc. Diag.:InfecciÃ³n Urinaria + Faringitis aguda con compromiso del estado general.)</t>
  </si>
  <si>
    <t>O200 AMENAZA DE ABORTO (Desc. Diag.:GESTACION DE  21 SEMANAS)</t>
  </si>
  <si>
    <t>M621 OTROS DESGARROS (NO TRAUMATICOS) DEL MUSCULO (Desc. Diag.:DESGARROM USCULOS CORACOCLAVICULARES )</t>
  </si>
  <si>
    <t>O200 AMENAZA DE ABORTO (Desc. Diag.:GESTACION DE 4 A 5 SEMANAS X ECOGRAFIA )</t>
  </si>
  <si>
    <t>N390 INFECCION DE VIAS URINARIAS, SITIO NO ESPECIFICADO (Desc. Diag.:INFECCIÒ URINARIA , DOLOR ABDOMINO PELVICO)</t>
  </si>
  <si>
    <t>O200 AMENAZA DE ABORTO (Desc. Diag.:GESTACION DE 8 SEMANAS)</t>
  </si>
  <si>
    <t>N390 INFECCION DE VIAS URINARIAS, SITIO NO ESPECIFICADO (Desc. Diag.:INFECCION DE  VIAS  URINARIAS)</t>
  </si>
  <si>
    <t>O200 AMENAZA DE ABORTO (Desc. Diag.:getacion de 9.3 semanas, desprendimiento de trofoblasto, resfrio)</t>
  </si>
  <si>
    <t>O200 AMENAZA DE ABORTO (Desc. Diag.:HEMATOMA SUBCORIONICO INTRAPLACENTARIO
EMBARAZO DE 21.5 SEMANAS POR FUM )</t>
  </si>
  <si>
    <t>N390 INFECCION DE VIAS URINARIAS, SITIO NO ESPECIFICADO (Desc. Diag.:infeccion de vias urinaria)</t>
  </si>
  <si>
    <t>O200 AMENAZA DE ABORTO (Desc. Diag.:multigesta 
amenaza de aborto temprano
embarazo de 8 semanas por ecografia )</t>
  </si>
  <si>
    <t>O200 AMENAZA DE ABORTO (Desc. Diag.:MULTIGESTA
EMBARAZO DE 6 SEMANAS Y 2 DIAS 
AMENAZA DE ABORTO )</t>
  </si>
  <si>
    <t>N390 INFECCION DE VIAS URINARIAS, SITIO NO ESPECIFICADO (Desc. Diag.:INFECCION DE VIAS URINARIAS / COLICO RENAL )</t>
  </si>
  <si>
    <t>O200 AMENAZA DE ABORTO (Desc. Diag.:post internacion)</t>
  </si>
  <si>
    <t>N390 INFECCION DE VIAS URINARIAS, SITIO NO ESPECIFICADO (Desc. Diag.:INFECCION DE VIAS URINARIAS ALTA, PURPURA TROMBOCITOPENICA IDIOPATICA )</t>
  </si>
  <si>
    <t>O200 AMENAZA DE ABORTO (Desc. Diag.:SANGRADO ESCASO)</t>
  </si>
  <si>
    <t>N390 INFECCION DE VIAS URINARIAS, SITIO NO ESPECIFICADO (Desc. Diag.:INFECCION DE VIAS URINARIAS CON GERMEN IDENTIFICADO EN TRATAMIENTO DIRIGIDO
FLEBITIS EN TRATAMIENTO)</t>
  </si>
  <si>
    <t>O200 AMENAZA DE ABORTO (Desc. Diag.:SEGUNDIGESTA
EMABARAZO DE 10.2 SEMANAS 
AMENAZA DE ABORTO 
AMENAZA DE ABORTO )</t>
  </si>
  <si>
    <t>R10 DOLOR ABDOMINAL Y PELVICO (Desc. Diag.:.DOLOR ABDOMINAL Y PELVICO)</t>
  </si>
  <si>
    <t>O200 AMENAZA DE ABORTO (Desc. Diag.:segundigesta, nulipara 
embarazo de 7.5 semanas x eco 
amenaza de aborto )</t>
  </si>
  <si>
    <t>M621 OTROS DESGARROS (NO TRAUMATICOS) DEL MUSCULO (Desc. Diag.:DESGARRO MUSCULAR Y DESGARRO TENDON DE AQUILES)</t>
  </si>
  <si>
    <t>O200 AMENAZA DE ABORTO (Desc. Diag.:TERCIGESTA NULIPARA
EMBARAZO DE 7SEMANAS POR PARAMETROS ECOGRAFICOS
AMENAZA DE ABORTO 
LITIASIS RENAL )</t>
  </si>
  <si>
    <t>N390 INFECCION DE VIAS URINARIAS, SITIO NO ESPECIFICADO (Desc. Diag.:INFECCION DEL TRACTO URINARIO)</t>
  </si>
  <si>
    <t>O200 AMENAZA DE ABORTO (Desc. Diag.:TERCIGESTA
EMBARAZO DE 7.1 SEMANAS POR FUM
AMENAZA DE ABORTO)</t>
  </si>
  <si>
    <t>N390 INFECCION DE VIAS URINARIAS, SITIO NO ESPECIFICADO (Desc. Diag.:INFECCIÓN DEL TRACTO URINARIO)</t>
  </si>
  <si>
    <t>O21 VOMITOS EXCESIVOS EN EL EMBARAZO (Desc. Diag.:MULTIGESTA
GESTACION DE 29.3 SEM X FUM
GECA CON DESHIDRATACION LEVE )</t>
  </si>
  <si>
    <t>N390 INFECCION DE VIAS URINARIAS, SITIO NO ESPECIFICADO (Desc. Diag.:INFECCION TRACTO URINARIO POR CEPA BLEE/ INFEC)</t>
  </si>
  <si>
    <t>O210 HIPEREMESIS GRAVIDICA LEVE (Desc. Diag.:1) HIPEREMESIS GRAVIDICA.
2) EMBARAZO DE 15 SEMANAS POR FUM)</t>
  </si>
  <si>
    <t>M628 OTROS TRASTORNOS ESPECIFICADOS DE LOS MUSCULOS (Desc. Diag.:)</t>
  </si>
  <si>
    <t>O210 HIPEREMESIS GRAVIDICA LEVE (Desc. Diag.:1) MULTIGESTA
2) GESTACION DE  11,3 SEM. 
3) FETO UNIICO VIVO 
4) EMESIS GRAVIDICA )</t>
  </si>
  <si>
    <t>N390 INFECCION DE VIAS URINARIAS, SITIO NO ESPECIFICADO (Desc. Diag.:INFECCIÓN URINARIA )</t>
  </si>
  <si>
    <t>O210 HIPEREMESIS GRAVIDICA LEVE (Desc. Diag.:G1P0 EMBARAZO DE 15.1 SEMANAS 
EMESIS GRAVIDICA)</t>
  </si>
  <si>
    <t>N390 INFECCION DE VIAS URINARIAS, SITIO NO ESPECIFICADO (Desc. Diag.:INFECCIÒN URINARIA , PIELONEFRITIS?.)</t>
  </si>
  <si>
    <t>O210 HIPEREMESIS GRAVIDICA LEVE (Desc. Diag.:HIIPEREMESIS GRAVIDICA )</t>
  </si>
  <si>
    <t>N390 INFECCION DE VIAS URINARIAS, SITIO NO ESPECIFICADO (Desc. Diag.:INFECCION URINARIA COMPLEJA)</t>
  </si>
  <si>
    <t>O210 HIPEREMESIS GRAVIDICA LEVE (Desc. Diag.:HIPEREMESIS GRAVIDICA 
GESTACION DE 7 SEM POR FUM 
INFECCION URINARIA EN TRATAMIENTO )</t>
  </si>
  <si>
    <t>N390 INFECCION DE VIAS URINARIAS, SITIO NO ESPECIFICADO (Desc. Diag.:INFECCION URINARIA COMPLICADA )</t>
  </si>
  <si>
    <t>O210 HIPEREMESIS GRAVIDICA LEVE (Desc. Diag.:primigesta
embarazo inicial  de +/-8semanas 
Hiperemesis gravidica leve )</t>
  </si>
  <si>
    <t>N390 INFECCION DE VIAS URINARIAS, SITIO NO ESPECIFICADO (Desc. Diag.:INFECCION URINARIA EN TRATAMIENTO)</t>
  </si>
  <si>
    <t>N390 INFECCION DE VIAS URINARIAS, SITIO NO ESPECIFICADO (Desc. Diag.:INFECCION URINARIA RECURRENTE 
LUPUS ERITEMATOSO SISTEMICO)</t>
  </si>
  <si>
    <t>O212 HIPEREMESIS GRAVIDICA TARDIA (Desc. Diag.:HIPEREMESIS GRAVIDICA)</t>
  </si>
  <si>
    <t>M629 TRASTORNO MUSCULAR, NO ESPECIFICADO (Desc. Diag.:)</t>
  </si>
  <si>
    <t>O219 VOMITOS DEL EMBARAZO, NO ESPECIFICADOS (Desc. Diag.:)</t>
  </si>
  <si>
    <t>M629 TRASTORNO MUSCULAR, NO ESPECIFICADO (Desc. Diag.:contusion y desgarro muscular region del muslo izq )</t>
  </si>
  <si>
    <t>M621 OTROS DESGARROS (NO TRAUMATICOS) DEL MUSCULO (Desc. Diag.:desgarro muscular.)</t>
  </si>
  <si>
    <t>N390 INFECCION DE VIAS URINARIAS, SITIO NO ESPECIFICADO (Desc. Diag.:infección urinaria/ gastroenteritis )</t>
  </si>
  <si>
    <t>O23 INFECCION DE LAS VIAS GENITOURINARIAS EN EL EMBARAZO (Desc. Diag.:embarazo de 16 semanas por FUM )</t>
  </si>
  <si>
    <t>N390 INFECCION DE VIAS URINARIAS, SITIO NO ESPECIFICADO (Desc. Diag.:INFECION DE VIAS URINARIAS)</t>
  </si>
  <si>
    <t>O23 INFECCION DE LAS VIAS GENITOURINARIAS EN EL EMBARAZO (Desc. Diag.:embarazo de 26 semanas)</t>
  </si>
  <si>
    <t>N390 INFECCION DE VIAS URINARIAS, SITIO NO ESPECIFICADO (Desc. Diag.:INFECION TRACTO URINARIO POR E. COLI CEPA BLEE/ INFECCION POR COVID 19)</t>
  </si>
  <si>
    <t>O23 INFECCION DE LAS VIAS GENITOURINARIAS EN EL EMBARAZO (Desc. Diag.:EMBARAZO DE 33.6 SEM POR FUM
TERCIGESTA NULIPARA )</t>
  </si>
  <si>
    <t>R10 DOLOR ABDOMINAL Y PELVICO (Desc. Diag.:. DOLOR ABDOMINAL Y PELVICO)</t>
  </si>
  <si>
    <t>O23 INFECCION DE LAS VIAS GENITOURINARIAS EN EL EMBARAZO (Desc. Diag.:Embarazo de 8.6 semanas por FUM)</t>
  </si>
  <si>
    <t>R05 TOS (Desc. Diag.:TOS)</t>
  </si>
  <si>
    <t>O23 INFECCION DE LAS VIAS GENITOURINARIAS EN EL EMBARAZO (Desc. Diag.:G1P0 EMBARAZO DE 23.4 SEMANAS
FUV
ITU EN TRATAMIENTO)</t>
  </si>
  <si>
    <t>R060 DISNEA (Desc. Diag.:Disnea)</t>
  </si>
  <si>
    <t>O23 INFECCION DE LAS VIAS GENITOURINARIAS EN EL EMBARAZO (Desc. Diag.:GESTACIÓN DE 26 SEMANAS )</t>
  </si>
  <si>
    <t>R066 HIPO (Desc. Diag.:)</t>
  </si>
  <si>
    <t>O23 INFECCION DE LAS VIAS GENITOURINARIAS EN EL EMBARAZO (Desc. Diag.:INFECCION DE LAS VIAS GENITOURINARIAS EN EL EMBARAZO)</t>
  </si>
  <si>
    <t>R070 DOLOR DE GARGANTA (Desc. Diag.:)</t>
  </si>
  <si>
    <t>O23 INFECCION DE LAS VIAS GENITOURINARIAS EN EL EMBARAZO (Desc. Diag.:MULTIGESTA/ GESTACIÓN DE 24 SEMANAS/ FETO ÚNICO VIVO)</t>
  </si>
  <si>
    <t>M705 OTRAS BURSITIS DE LA RODILLA (Desc. Diag.:Bursistis suprapatelar bilateral por ecografia Disminución de cartílago de rodilla izquierda, Hematoma pequeño en region prerotuliana rodilla derecha. ENFERMEDAD COMUN)</t>
  </si>
  <si>
    <t>O233 INFECCION DE OTRAS PARTES DE LAS VIAS URINARIAS EN EL EMBARAZO (Desc. Diag.:INFECCION URINARIA A DETERMINAR)</t>
  </si>
  <si>
    <t>R071 DOLOR EN EL PECHO AL RESPIRAR (Desc. Diag.:neuritis intercostal)</t>
  </si>
  <si>
    <t>O26 ATENCION A LA MADRE POR OTRAS COMPLICACIONES PRINCIPALMENTE RELACIONADAS CON EL EMBARAZO (Desc. Diag.:)</t>
  </si>
  <si>
    <t>M624 CONTRACTURA MUSCULAR (Desc. Diag.:Contractura paravertebral)</t>
  </si>
  <si>
    <t>O269 COMPLICACION RELACIONADA CON EL EMBARAZO, NO ESPECIFICADA (Desc. Diag.:1.- Amenaza de aborto
2.- Cursando EDA con DHT moderada. )</t>
  </si>
  <si>
    <t>R072 DOLOR PRECORDIAL (Desc. Diag.:ANGINA
CARIDOPATIA ISQUEMICA POR ANTECEDNTE. )</t>
  </si>
  <si>
    <t>O42 RUPTURA PREMATURA DE LAS MEMBRANAS (Desc. Diag.:RUPTURA PREMATURA DE MEMBRANAS - AMENAZA DE PARTO PRETERMINO  EMBARAZO  DE 33 SEMANAS )</t>
  </si>
  <si>
    <t>R072 DOLOR PRECORDIAL (Desc. Diag.:ARRITMIA SINUSAL)</t>
  </si>
  <si>
    <t>O438 OTROS TRASTORNOS PLACENTARIOS (Desc. Diag.:HEMATOMA RETROPLACENTARIO EN TRATAMIENTO)</t>
  </si>
  <si>
    <t>R072 DOLOR PRECORDIAL (Desc. Diag.:Ayer probable bradicardia)</t>
  </si>
  <si>
    <t>M725 FASCITIS, NO CLASIFICADA EN OTRA PARTE (Desc. Diag.:FASCITIS PLANTAR PIE DERECHO)</t>
  </si>
  <si>
    <t>R072 DOLOR PRECORDIAL (Desc. Diag.:CRISIS HTA)</t>
  </si>
  <si>
    <t>O441 PLACENTA PREVIA CON HEMORRAGIA (Desc. Diag.:PLACENTA PREVIA OCLUSIVA TOTAL )</t>
  </si>
  <si>
    <t>M705 OTRAS BURSITIS DE LA RODILLA (Desc. Diag.:bursitiis rodilla derecha)</t>
  </si>
  <si>
    <t>O468 OTRAS HEMORRAGIAS ANTEPARTO (Desc. Diag.:EMBARAZO 27 SEMANAS 2/7)</t>
  </si>
  <si>
    <t>M65 SINOVITIS Y TENOSINOVITIS (Desc. Diag.:TENOSISVITIS DE PALMA DE MANO DERECHA)</t>
  </si>
  <si>
    <t>O47 FALSO TRABAJO DE PARTO (Desc. Diag.:FALSO TRABAJO DE PARTO)</t>
  </si>
  <si>
    <t>R072 DOLOR PRECORDIAL (Desc. Diag.:NEURITIS INTERCOSTAL?)</t>
  </si>
  <si>
    <t>O470 FALSO TRABAJO DE PARTO ANTES DE LAS 37 SEMANAS COMPLETAS DE GESTACION (Desc. Diag.:amenaza de parto pretermino )</t>
  </si>
  <si>
    <t>R072 DOLOR PRECORDIAL (Desc. Diag.:PARESTESIA ESI)</t>
  </si>
  <si>
    <t>O470 FALSO TRABAJO DE PARTO ANTES DE LAS 37 SEMANAS COMPLETAS DE GESTACION (Desc. Diag.:G1 P0 EMBARAZO DE 23 SEMANAS
FUV
AMENAZA DE PARTO PRETERMINO)</t>
  </si>
  <si>
    <t>R072 DOLOR PRECORDIAL (Desc. Diag.:SINDROME CORONARIO)</t>
  </si>
  <si>
    <t>O470 FALSO TRABAJO DE PARTO ANTES DE LAS 37 SEMANAS COMPLETAS DE GESTACION (Desc. Diag.:G3P1A1 EMBARAZO DE  27 SEMANAS
FUV
HEMORRAGIA DE LA 2DA MITAD DEL EMBARAZO)</t>
  </si>
  <si>
    <t>M652 TENDINITIS CALCIFICADA (Desc. Diag.:Tendinitis de Hombro Izquierdo)</t>
  </si>
  <si>
    <t>O470 FALSO TRABAJO DE PARTO ANTES DE LAS 37 SEMANAS COMPLETAS DE GESTACION (Desc. Diag.:G5 C1P1 A2 EMBARAZO DE 27 SEMANAS
FUV
AMENAZA DE PARTO PRETERMINO)</t>
  </si>
  <si>
    <t>R073 OTROS DOLORES EN EL PECHO (Desc. Diag.:NEURITIS INTERCOSTAL)</t>
  </si>
  <si>
    <t>O60 PARTO PREMATURO (Desc. Diag.: AMENAZA DE PARTO PREMATURO
PRIMIGESTA
EMBARAZO DE  30 SEMANAS POR ECO PRECOZ )</t>
  </si>
  <si>
    <t>R073 OTROS DOLORES EN EL PECHO (Desc. Diag.:SX ANSIOSO)</t>
  </si>
  <si>
    <t>M624 CONTRACTURA MUSCULAR (Desc. Diag.:CONTRACURA MUSCULATURA REGION LUMBAR POSTRAUMATICA)</t>
  </si>
  <si>
    <t>M624 CONTRACTURA MUSCULAR (Desc. Diag.:DORSOLUMBALGIA AGUDA)</t>
  </si>
  <si>
    <t>R074 DOLOR EN EL PECHO, NO ESPECIFICADO (Desc. Diag.:ASMA MIXTA)</t>
  </si>
  <si>
    <t>O600 TRABAJO DE PARTO PREMATURO SIN PARTO (Desc. Diag.:AMENAZA DE PARTO PREMATURO CONTROLADO, EMBARAZO 23.4 SEM POR FUM )</t>
  </si>
  <si>
    <t>R074 DOLOR EN EL PECHO, NO ESPECIFICADO (Desc. Diag.:COSTOCONDRITIS, DC/ANGINA DE PECHO?)</t>
  </si>
  <si>
    <t>O600 TRABAJO DE PARTO PREMATURO SIN PARTO (Desc. Diag.:G3 P0 C1 E1
EMBARAZO DE 30 SEM POR FUM 
FUV  PRETERMINO
COLPITIS 
CESAREA PREVIA)</t>
  </si>
  <si>
    <t>R074 DOLOR EN EL PECHO, NO ESPECIFICADO (Desc. Diag.:DOLOR TORACICO)</t>
  </si>
  <si>
    <t>O623 TRABAJO DE PARTO PRECIPITADO (Desc. Diag.:)</t>
  </si>
  <si>
    <t>R091 PLEURESIA (Desc. Diag.:)</t>
  </si>
  <si>
    <t>O722 HEMORRAGIA POSTPARTO SECUNDARIA O TARDIA (Desc. Diag.:)</t>
  </si>
  <si>
    <t>R10 DOLOR ABDOMINAL Y PELVICO (Desc. Diag.: GESTACION DE 19 SEMANAS AMIGDALITIS AGUDA )</t>
  </si>
  <si>
    <t>O86 OTRAS INFECCIONES PUERPERALES (Desc. Diag.:diferimiento parcial del periodo prenatal  a post natal por la  ley 1516 
promulgado el 10 de julio 2023, por la asamblea legislativa plurinacional, MODIFICADO EN EL ARTICULO 31 del decreto de ley N 13214 del 24 de diciembre 1975 elevado a rango de ley por ley  N 006 del 1ro de Mayo 2012en su inciso II el derecho de subsidio de maternidad  anterior al parto de 45 dÃ­as  podrÃ¡ ser diferido parcialmente y acumulado a los 45 dÃ­as posteriores al parto)</t>
  </si>
  <si>
    <t>M624 CONTRACTURA MUSCULAR (Desc. Diag.:cuadro de contractura muscular )</t>
  </si>
  <si>
    <t>O912 MASTITIS NO PURULENTA ASOCIADA CON EL PARTO (Desc. Diag.:MASTITIS DERECHA 
RECHAZO DE INTERNACION )</t>
  </si>
  <si>
    <t>N390 INFECCION DE VIAS URINARIAS, SITIO NO ESPECIFICADO (Desc. Diag.:LUMBAGO  MAS INFECCION TRACTO URINARIO)</t>
  </si>
  <si>
    <t>O995 ENFERMEDADES DEL SISTEMA RESPIRATORIO QUE COMPLICAN EL EMBARAZO, EL PARTO Y EL PUERPERIO (Desc. Diag.:LARINGOFARINGITIS)</t>
  </si>
  <si>
    <t>N390 INFECCION DE VIAS URINARIAS, SITIO NO ESPECIFICADO (Desc. Diag.:lumbalgia)</t>
  </si>
  <si>
    <t>P783 DIARREA NEONATAL NO INFECCIOSA (Desc. Diag.:DIARREA NO INFECCIOSA)</t>
  </si>
  <si>
    <t>N390 INFECCION DE VIAS URINARIAS, SITIO NO ESPECIFICADO (Desc. Diag.:LUPUS)</t>
  </si>
  <si>
    <t>Q070 SINDROME DE ARNOLD-CHIARI (Desc. Diag.:enfermedad de arnold chiari )</t>
  </si>
  <si>
    <t>N390 INFECCION DE VIAS URINARIAS, SITIO NO ESPECIFICADO (Desc. Diag.:MICROLITIASIS RENAL BILATERAL)</t>
  </si>
  <si>
    <t>Q282 MALFORMACION ARTERIOVENOSA DE LOS VASOS CEREBRALES (Desc. Diag.:cefalea)</t>
  </si>
  <si>
    <t>N390 INFECCION DE VIAS URINARIAS, SITIO NO ESPECIFICADO (Desc. Diag.:N220 - LITIASIS URINARIA EN ESQUISTOSOMIASIS [BILHARZIASIS] (B65.-+))</t>
  </si>
  <si>
    <t>Q501 QUISTE EN DESARROLLO DEL OVARIO (Desc. Diag.:QUISTE OVARICO CON SOSPECHA DE MALIGNIDAD)</t>
  </si>
  <si>
    <t>N390 INFECCION DE VIAS URINARIAS, SITIO NO ESPECIFICADO (Desc. Diag.:N410 - PROSTATITIS AGUDA)</t>
  </si>
  <si>
    <t>Q613 RIÑON POLIQUISTICO, TIPO NO ESPECIFICADO (Desc. Diag.:)</t>
  </si>
  <si>
    <t>N390 INFECCION DE VIAS URINARIAS, SITIO NO ESPECIFICADO (Desc. Diag.:NEFROLITIASIS BILATERAL)</t>
  </si>
  <si>
    <t>M624 CONTRACTURA MUSCULAR (Desc. Diag.:contractura muscular, (sartorio y fascia lata))</t>
  </si>
  <si>
    <t>N390 INFECCION DE VIAS URINARIAS, SITIO NO ESPECIFICADO (Desc. Diag.:OBESIDAD
HEPATOPATIA )</t>
  </si>
  <si>
    <t>R000 TAQUICARDIA, NO ESPECIFICADA (Desc. Diag.:eritremia/sincope/desvanecimiento)</t>
  </si>
  <si>
    <t>N390 INFECCION DE VIAS URINARIAS, SITIO NO ESPECIFICADO (Desc. Diag.:Perimenopausia. ITU. Cistitis aguda)</t>
  </si>
  <si>
    <t>M728 OTROS TRASTORNOS FIBROBLASTICOS (Desc. Diag.:fibroma abscedado)</t>
  </si>
  <si>
    <t>N390 INFECCION DE VIAS URINARIAS, SITIO NO ESPECIFICADO (Desc. Diag.:pielonefritias aguda)</t>
  </si>
  <si>
    <t>M65 SINOVITIS Y TENOSINOVITIS (Desc. Diag.:TENOSINOVITIS SUB ESCAPULAR,  BURSITIS  SUBESCAPULAR , TENDINITIS SUPRAESPINOSO,  E INFRAESPINSOS.  DERECHO.)</t>
  </si>
  <si>
    <t>M705 OTRAS BURSITIS DE LA RODILLA (Desc. Diag.:BURSITIS  LATERAL RODILLA IZQUIERDA)</t>
  </si>
  <si>
    <t>R001 BRADICARDIA, NO ESPECIFICADA (Desc. Diag.:BRADICARDIA SINTOMATICA)</t>
  </si>
  <si>
    <t>N390 INFECCION DE VIAS URINARIAS, SITIO NO ESPECIFICADO (Desc. Diag.:PIELONEFRITIS AGUDA RECURRENTE
COLICO RENAL)</t>
  </si>
  <si>
    <t>M728 OTROS TRASTORNOS FIBROBLASTICOS (Desc. Diag.:FIBROMA EN REGION LUMBO SACRA RESUELTO PRO EXERESIS )</t>
  </si>
  <si>
    <t>M624 CONTRACTURA MUSCULAR (Desc. Diag.:CONTRACTURA MUSCULAR DORSOLUMBAR DERECHA)</t>
  </si>
  <si>
    <t>M624 CONTRACTURA MUSCULAR (Desc. Diag.:contractura muscular, dorsalgia )</t>
  </si>
  <si>
    <t>N390 INFECCION DE VIAS URINARIAS, SITIO NO ESPECIFICADO (Desc. Diag.:PIELONEFRITIS AGUDA/ INSUFICIENCIA VENOSA CRÓNICA EXTREMIDADES PÉLVICAS/ OBESIDAD)</t>
  </si>
  <si>
    <t>R040 EPISTAXIS (Desc. Diag.:CAUTERIZACION 
BAJA )</t>
  </si>
  <si>
    <t>N390 INFECCION DE VIAS URINARIAS, SITIO NO ESPECIFICADO (Desc. Diag.:PIELONEFRITIS AGUDA/ LITIASIS RENAL RESUELTA?)</t>
  </si>
  <si>
    <t>R040 EPISTAXIS (Desc. Diag.:EPISTAXIS ANTERIOR)</t>
  </si>
  <si>
    <t>M621 OTROS DESGARROS (NO TRAUMATICOS) DEL MUSCULO (Desc. Diag.:desgarro, mialgia soleo derecho)</t>
  </si>
  <si>
    <t>R040 EPISTAXIS (Desc. Diag.:epistaxis de fosa nasal izquierda)</t>
  </si>
  <si>
    <t>M664 RUPTURA ESPONTANEA DE OTROS TENDONES (Desc. Diag.:TENDINITIS CON RUPTURA PARCIAL O DESGARRE DEL TENDON DE SUBESCAPULAR IZQUIERDO)</t>
  </si>
  <si>
    <t>N390 INFECCION DE VIAS URINARIAS, SITIO NO ESPECIFICADO (Desc. Diag.:PIELONEFRITIS???)</t>
  </si>
  <si>
    <t>R040 EPISTAXIS (Desc. Diag.:Fibromialgia y Fibrotorax pleurogeno derecho. )</t>
  </si>
  <si>
    <t>N390 INFECCION DE VIAS URINARIAS, SITIO NO ESPECIFICADO (Desc. Diag.:se sugiere remocion de t de cobre bajo anestesia .)</t>
  </si>
  <si>
    <t>R040 EPISTAXIS (Desc. Diag.:LADO IZQ.)</t>
  </si>
  <si>
    <t>N390 INFECCION DE VIAS URINARIAS, SITIO NO ESPECIFICADO (Desc. Diag.:sepsis de foco urinario)</t>
  </si>
  <si>
    <t>M65 SINOVITIS Y TENOSINOVITIS (Desc. Diag.:TENOSINOVITIS Y SINOVITIS ROTULIANA DERECHA)</t>
  </si>
  <si>
    <t>N390 INFECCION DE VIAS URINARIAS, SITIO NO ESPECIFICADO (Desc. Diag.:Sindrome de ovario poliquistico?
Faringitis)</t>
  </si>
  <si>
    <t>N390 INFECCION DE VIAS URINARIAS, SITIO NO ESPECIFICADO (Desc. Diag.:SINDROME FEBRIL)</t>
  </si>
  <si>
    <t>R072 DOLOR PRECORDIAL (Desc. Diag.:HIPERTENSION ARTERIAL)</t>
  </si>
  <si>
    <t>R10 DOLOR ABDOMINAL Y PELVICO (Desc. Diag.:.DOLOR ABDOMINAL )</t>
  </si>
  <si>
    <t>R060 DISNEA (Desc. Diag.:Reciente internación por embarazo de alto riesgo y Sepsis por ITU.)</t>
  </si>
  <si>
    <t>N390 INFECCION DE VIAS URINARIAS, SITIO NO ESPECIFICADO (Desc. Diag.:ITU 
VULVOVAGINITIS INESPECIFICAS )</t>
  </si>
  <si>
    <t>R07 DOLOR DE GARGANTA Y EN EL PECHO (Desc. Diag.:)</t>
  </si>
  <si>
    <t>N390 INFECCION DE VIAS URINARIAS, SITIO NO ESPECIFICADO (Desc. Diag.:ITU + Hematuria E/E)</t>
  </si>
  <si>
    <t>R070 DOLOR DE GARGANTA (Desc. Diag.:Asociado a malestar general. )</t>
  </si>
  <si>
    <t>N390 INFECCION DE VIAS URINARIAS, SITIO NO ESPECIFICADO (Desc. Diag.:ITU + Metrorragia E/E)</t>
  </si>
  <si>
    <t>R071 DOLOR EN EL PECHO AL RESPIRAR (Desc. Diag.:NEURITIS INTERACOSTAL,)</t>
  </si>
  <si>
    <t>N390 INFECCION DE VIAS URINARIAS, SITIO NO ESPECIFICADO (Desc. Diag.:ITU COMPLICADA)</t>
  </si>
  <si>
    <t>R071 DOLOR EN EL PECHO AL RESPIRAR (Desc. Diag.:trauma toracico eve )</t>
  </si>
  <si>
    <t>M629 TRASTORNO MUSCULAR, NO ESPECIFICADO (Desc. Diag.:desgarro muscular )</t>
  </si>
  <si>
    <t>R072 DOLOR PRECORDIAL (Desc. Diag.:1) precordalgia
2) gastritis aguda
3) Salmonelosis)</t>
  </si>
  <si>
    <t>N390 INFECCION DE VIAS URINARIAS, SITIO NO ESPECIFICADO (Desc. Diag.:ITU EN TRATAMIENTO)</t>
  </si>
  <si>
    <t>R072 DOLOR PRECORDIAL (Desc. Diag.:ANSIEDAD)</t>
  </si>
  <si>
    <t>N390 INFECCION DE VIAS URINARIAS, SITIO NO ESPECIFICADO (Desc. Diag.:ITU POR LITIASIS RENAL)</t>
  </si>
  <si>
    <t>R072 DOLOR PRECORDIAL (Desc. Diag.:Ataque de pánico)</t>
  </si>
  <si>
    <t>N390 INFECCION DE VIAS URINARIAS, SITIO NO ESPECIFICADO (Desc. Diag.:ITU RECURRENTE Y MULTIRESISTENTE. )</t>
  </si>
  <si>
    <t>R072 DOLOR PRECORDIAL (Desc. Diag.:BAJA POR INTERNACIÒN)</t>
  </si>
  <si>
    <t>N390 INFECCION DE VIAS URINARIAS, SITIO NO ESPECIFICADO (Desc. Diag.:ITU RECURRENTE
NEFROLITIASIS A DC
EMBARAZO A DC
)</t>
  </si>
  <si>
    <t>R072 DOLOR PRECORDIAL (Desc. Diag.:DOLOR PRECORDIAL EN ESTUDIO
TX. ANSIOSO SEC. )</t>
  </si>
  <si>
    <t>N390 INFECCION DE VIAS URINARIAS, SITIO NO ESPECIFICADO (Desc. Diag.:ITU RECURRENTE, LITIASI RENAL DERECHA)</t>
  </si>
  <si>
    <t>R072 DOLOR PRECORDIAL (Desc. Diag.:FA PAROXISTICA
)</t>
  </si>
  <si>
    <t>N390 INFECCION DE VIAS URINARIAS, SITIO NO ESPECIFICADO (Desc. Diag.:ITU RECURRENTE/ AR ACTIVA)</t>
  </si>
  <si>
    <t>R072 DOLOR PRECORDIAL (Desc. Diag.:HTA)</t>
  </si>
  <si>
    <t>N390 INFECCION DE VIAS URINARIAS, SITIO NO ESPECIFICADO (Desc. Diag.:itu
 hernia femoral derecha
)</t>
  </si>
  <si>
    <t>R072 DOLOR PRECORDIAL (Desc. Diag.:OSTEOCONDRITIS)</t>
  </si>
  <si>
    <t>N390 INFECCION DE VIAS URINARIAS, SITIO NO ESPECIFICADO (Desc. Diag.:ITU
COLPITIS??)</t>
  </si>
  <si>
    <t>R072 DOLOR PRECORDIAL (Desc. Diag.:secuela de paralsisi facial periferica )</t>
  </si>
  <si>
    <t>N390 INFECCION DE VIAS URINARIAS, SITIO NO ESPECIFICADO (Desc. Diag.:itu
epididimitis
sd icterico
colelitiasis 
)</t>
  </si>
  <si>
    <t>R073 OTROS DOLORES EN EL PECHO (Desc. Diag.: TRAUMA INTERCOSTAL IZQUIERDO )</t>
  </si>
  <si>
    <t>N390 INFECCION DE VIAS URINARIAS, SITIO NO ESPECIFICADO (Desc. Diag.:ITU
SUP)</t>
  </si>
  <si>
    <t>R073 OTROS DOLORES EN EL PECHO (Desc. Diag.:Condritis costal)</t>
  </si>
  <si>
    <t>M624 CONTRACTURA MUSCULAR (Desc. Diag.:CONTRACTURA MUSCULAR DE REGION LUMBAR )</t>
  </si>
  <si>
    <t>R073 OTROS DOLORES EN EL PECHO (Desc. Diag.:OSTEOCONDRITIS POR ESFUERZO)</t>
  </si>
  <si>
    <t>N390 INFECCION DE VIAS URINARIAS, SITIO NO ESPECIFICADO (Desc. Diag.:ITU/ RESFRIO COMUN/ GASTRITIS MEDICAMENTOSA)</t>
  </si>
  <si>
    <t>R073 OTROS DOLORES EN EL PECHO (Desc. Diag.:TRAUMA INTERCOSTAL)</t>
  </si>
  <si>
    <t>N390 INFECCION DE VIAS URINARIAS, SITIO NO ESPECIFICADO (Desc. Diag.:ITU/HEPATOPATIA CRONICA )</t>
  </si>
  <si>
    <t>R074 DOLOR EN EL PECHO, NO ESPECIFICADO (Desc. Diag.:ANGINA ESTABLE)</t>
  </si>
  <si>
    <t>N390 INFECCION DE VIAS URINARIAS, SITIO NO ESPECIFICADO (Desc. Diag.:ITU??? + Diabetes Descompensada)</t>
  </si>
  <si>
    <t>R074 DOLOR EN EL PECHO, NO ESPECIFICADO (Desc. Diag.:CONTUSIÓN COSTAL
ARTROSIS EN MANOS)</t>
  </si>
  <si>
    <t>N390 INFECCION DE VIAS URINARIAS, SITIO NO ESPECIFICADO (Desc. Diag.:ivu)</t>
  </si>
  <si>
    <t>R074 DOLOR EN EL PECHO, NO ESPECIFICADO (Desc. Diag.:Dolor de Pecho)</t>
  </si>
  <si>
    <t>N390 INFECCION DE VIAS URINARIAS, SITIO NO ESPECIFICADO (Desc. Diag.:J02 - FARINGITIS AGUDA)</t>
  </si>
  <si>
    <t>R074 DOLOR EN EL PECHO, NO ESPECIFICADO (Desc. Diag.:GASTRITIS AGUDA)</t>
  </si>
  <si>
    <t>N390 INFECCION DE VIAS URINARIAS, SITIO NO ESPECIFICADO (Desc. Diag.:LITIASIS RENAL )</t>
  </si>
  <si>
    <t>R10 DOLOR ABDOMINAL Y PELVICO (Desc. Diag.: DOLOR ABDOMINAL Y PELVICO)</t>
  </si>
  <si>
    <t>N390 INFECCION DE VIAS URINARIAS, SITIO NO ESPECIFICADO (Desc. Diag.:litiasis renal a dc )</t>
  </si>
  <si>
    <t>R10 DOLOR ABDOMINAL Y PELVICO (Desc. Diag.:- I.T.U.)</t>
  </si>
  <si>
    <t>N390 INFECCION DE VIAS URINARIAS, SITIO NO ESPECIFICADO (Desc. Diag.:litiasis renal a dc. 
itu resistente
ar en estudio)</t>
  </si>
  <si>
    <t>M652 TENDINITIS CALCIFICADA (Desc. Diag.:TENDINITIS DE LA MANO DERECHA)</t>
  </si>
  <si>
    <t>N390 INFECCION DE VIAS URINARIAS, SITIO NO ESPECIFICADO (Desc. Diag.:Litiasis renal vs Pielonefritis)</t>
  </si>
  <si>
    <t>N390 INFECCION DE VIAS URINARIAS, SITIO NO ESPECIFICADO (Desc. Diag.:inmuodeficiena en estudio 
itu en tratamiento
hemorroides)</t>
  </si>
  <si>
    <t>M624 CONTRACTURA MUSCULAR (Desc. Diag.:DESGARRO MUSCULAR EN MI DERECHO EN EXAMENES AUXILIARES )</t>
  </si>
  <si>
    <t>N390 INFECCION DE VIAS URINARIAS, SITIO NO ESPECIFICADO (Desc. Diag.:ITU 
)</t>
  </si>
  <si>
    <t>N390 INFECCION DE VIAS URINARIAS, SITIO NO ESPECIFICADO (Desc. Diag.:Infección del tracto urinario bajo )</t>
  </si>
  <si>
    <t>M545 LUMBAGO NO ESPECIFICADO (Desc. Diag.:LUMBALGIA  CRONICA REAGUDIZADA )</t>
  </si>
  <si>
    <t>M54 DORSALGIA (Desc. Diag.:SINDROME MIOFASCIAL )</t>
  </si>
  <si>
    <t>M32 LUPUS ERITEMATOSO SISTEMICO (Desc. Diag.:QUISTE ARACNOIDEO)</t>
  </si>
  <si>
    <t>K851 PANCREATITIS BILIAR AGUDA (Desc. Diag.:control post operatorio )</t>
  </si>
  <si>
    <t>M544 LUMBAGO CON CIATICA (Desc. Diag.:TRAUMATISMO SACROCOXIGEA)</t>
  </si>
  <si>
    <t>M239 TRASTORNO INTERNO DE LA RODILLA, NO ESPECIFICADO (Desc. Diag.:- INESTABILIDAD CRONICA DE LA RODILLA DERECHA  REAGUDISADA )</t>
  </si>
  <si>
    <t>K858 OTRAS PANCREATITIS AGUDAS (Desc. Diag.:PACIENTE CADA DIA ESTABILIZANDOSE.)</t>
  </si>
  <si>
    <t>M511 TRASTORNOS DE DISCO LUMBAR Y OTROS, CON RADICULOPATIA (Desc. Diag.:discopatia  lumbar)</t>
  </si>
  <si>
    <t>K86 OTRAS ENFERMEDADES DEL PANCREAS (Desc. Diag.:)</t>
  </si>
  <si>
    <t>M544 LUMBAGO CON CIATICA (Desc. Diag.:EMBARAZO DE 26 SEMANAS 
FETO VIVO
LUMBOCIATALGIA)</t>
  </si>
  <si>
    <t>K863 SEUDOQUISTE DEL PANCREAS (Desc. Diag.:PSEUDOQUISTE PANCREATICO DRENADO CON COLOCACION DE CATETER PERCUTANEO)</t>
  </si>
  <si>
    <t>M545 LUMBAGO NO ESPECIFICADO (Desc. Diag.:EMBARAZO 31 SEMANAS 1/7)</t>
  </si>
  <si>
    <t>K870 TRASTORNOS DE LA VESICULA BILIAR Y DE LAS VIAS BILIARES EN ENFERMEDADES CLASIFICADAS EN OTRA PARTE (Desc. Diag.:)</t>
  </si>
  <si>
    <t>M545 LUMBAGO NO ESPECIFICADO (Desc. Diag.:TU SUPRARENAL)</t>
  </si>
  <si>
    <t>K870 TRASTORNOS DE LA VESICULA BILIAR Y DE LAS VIAS BILIARES EN ENFERMEDADES CLASIFICADAS EN OTRA PARTE (Desc. Diag.:PÃLIPO VESICULAR)</t>
  </si>
  <si>
    <t>M255 DOLOR EN ARTICULACION (Desc. Diag.:ARTRALGIA DE TOBILLO DERECHO. )</t>
  </si>
  <si>
    <t>K712 ENFERMEDAD TOXICA DEL HIGADO CON HEPATITIS AGUDA (Desc. Diag.:HEPATITIS)</t>
  </si>
  <si>
    <t>M431 ESPONDILOLISTESIS (Desc. Diag.:OPERADA DE ESPONDILOLISTOSIS)</t>
  </si>
  <si>
    <t>K712 ENFERMEDAD TOXICA DEL HIGADO CON HEPATITIS AGUDA (Desc. Diag.:SOBREDOSIS DE MEDICACIÓN  - )</t>
  </si>
  <si>
    <t>M533 TRASTORNOS SACROCOCCIGEOS, NO CLASIFICADOS EN OTRA PARTE (Desc. Diag.:FRACTURA DE COCCIS)</t>
  </si>
  <si>
    <t>K716 ENFERMEDAD TOXICA DEL HIGADO CON HEPATITIS NO CLASIFICADA EN OTRA PARTE (Desc. Diag.:HEPATITIS)</t>
  </si>
  <si>
    <t>M543 CIATICA (Desc. Diag.:a descartar hernia de disco)</t>
  </si>
  <si>
    <t>K922 HEMORRAGIA GASTROINTESTINAL, NO ESPECIFICADA (Desc. Diag.:CONSTIPACION, HDB EN ESTUDIO HEMODINAMICAMENTE ESTABLE INACTIVA AL MOMENTO)</t>
  </si>
  <si>
    <t>M544 LUMBAGO CON CIATICA (Desc. Diag.:Lumbalgia crónica)</t>
  </si>
  <si>
    <t>K922 HEMORRAGIA GASTROINTESTINAL, NO ESPECIFICADA (Desc. Diag.:DISPEPSIA)</t>
  </si>
  <si>
    <t>M545 LUMBAGO NO ESPECIFICADO (Desc. Diag.:CÓLICO RENAL?)</t>
  </si>
  <si>
    <t>K922 HEMORRAGIA GASTROINTESTINAL, NO ESPECIFICADA (Desc. Diag.:HDA AL MOMENTO NO ACTIVA/ ANEMIA SEVERA SECUNDARIA)</t>
  </si>
  <si>
    <t>M545 LUMBAGO NO ESPECIFICADO (Desc. Diag.:LUMBAGO CRÓNICO RAGUDISADO, )</t>
  </si>
  <si>
    <t>K922 HEMORRAGIA GASTROINTESTINAL, NO ESPECIFICADA (Desc. Diag.:HEMORRAFIA DIGESTIVA ALTA DETENIDA AL MOMENTO/ LESIÓN RENAL AGUDA?/ OBESIDAD)</t>
  </si>
  <si>
    <t>M545 LUMBAGO NO ESPECIFICADO (Desc. Diag.:LUMBALGIA
PACIENTE YA PORTA RX DE FECHA22-5-24)</t>
  </si>
  <si>
    <t>K922 HEMORRAGIA GASTROINTESTINAL, NO ESPECIFICADA (Desc. Diag.:HEMORRAGIA DIGESTIVA ALTA DETENIDA CONTROLADA)</t>
  </si>
  <si>
    <t>M23 TRASTORNO INTERNO DE LA RODILLA (Desc. Diag.:Sindrome meniscal rodilla derecha)</t>
  </si>
  <si>
    <t>K922 HEMORRAGIA GASTROINTESTINAL, NO ESPECIFICADA (Desc. Diag.:HEMORRAGIA DIGESTIVA ALTA SECUNDARIA A ULCERA GASTRICA)</t>
  </si>
  <si>
    <t>M245 CONTRACTURA ARTICULAR (Desc. Diag.:Contractura Articular y Muscular)</t>
  </si>
  <si>
    <t>K922 HEMORRAGIA GASTROINTESTINAL, NO ESPECIFICADA (Desc. Diag.:HEMORRAGIA DIGESTIVA ALTA VARICOSA)</t>
  </si>
  <si>
    <t>M255 DOLOR EN ARTICULACION (Desc. Diag.:Gota?)</t>
  </si>
  <si>
    <t>K72 INSUFICIENCIA HEPATICA, NO CLASIFICADA EN OTRA PARTE (Desc. Diag.:)</t>
  </si>
  <si>
    <t>M350 SINDROME SECO [SJOGREN] (Desc. Diag.:primaria + vasculitis)</t>
  </si>
  <si>
    <t>K922 HEMORRAGIA GASTROINTESTINAL, NO ESPECIFICADA (Desc. Diag.:HEMORRAGIA DIGESTIVA ALTA?? )</t>
  </si>
  <si>
    <t>M485 VERTEBRA COLAPSADA, NO CLASIFICADA EN OTRA PARTE (Desc. Diag.:APLASTAMIENTO VERTEBRAL MULTIPLE)</t>
  </si>
  <si>
    <t>K922 HEMORRAGIA GASTROINTESTINAL, NO ESPECIFICADA (Desc. Diag.:HEMORRAGIA DIGESTIVA DE ORIGEN A DETERMINAR)</t>
  </si>
  <si>
    <t>M518 OTROS TRASTORNOS ESPECIFICADOS DE LOS DISCOS INTERVERTEBRALES (Desc. Diag.:)</t>
  </si>
  <si>
    <t>K922 HEMORRAGIA GASTROINTESTINAL, NO ESPECIFICADA (Desc. Diag.:HEMORRAIA DIGESTIVA ALTA)</t>
  </si>
  <si>
    <t>M54 DORSALGIA (Desc. Diag.:DORSOESCAPULAGIA IZQ. CON CONTRACTURA MUSCULAR )</t>
  </si>
  <si>
    <t>K922 HEMORRAGIA GASTROINTESTINAL, NO ESPECIFICADA (Desc. Diag.:proctorragia)</t>
  </si>
  <si>
    <t>M542 CERVICALGIA (Desc. Diag.:CERVICODORSALGIA )</t>
  </si>
  <si>
    <t>K922 HEMORRAGIA GASTROINTESTINAL, NO ESPECIFICADA (Desc. Diag.:Ulcera en amastomosis, anemia)</t>
  </si>
  <si>
    <t>M544 LUMBAGO CON CIATICA (Desc. Diag.:1.- LumbociÃ¡tica
2.- Neuro mialgia pierna derecha
3.- varices miembro inferior derecho)</t>
  </si>
  <si>
    <t>K931 MEGACOLON EN LA ENFERMEDAD DE CHAGAS (B57.3+) (Desc. Diag.:COLITIS )</t>
  </si>
  <si>
    <t>K931 MEGACOLON EN LA ENFERMEDAD DE CHAGAS (B57.3+) (Desc. Diag.:FECALOMA)</t>
  </si>
  <si>
    <t>M544 LUMBAGO CON CIATICA (Desc. Diag.:LUMBOCIÁTICA PIERNA IZQUIERDA)</t>
  </si>
  <si>
    <t>K73 HEPATITIS CRONICA, NO CLASIFICADA EN OTRA PARTE (Desc. Diag.:)</t>
  </si>
  <si>
    <t>M545 LUMBAGO NO ESPECIFICADO (Desc. Diag.:+ CONTRACTURA MUSCULAR)</t>
  </si>
  <si>
    <t>L011 IMPETIGINIZACION DE OTRAS DERMATOSIS (Desc. Diag.:)</t>
  </si>
  <si>
    <t>M545 LUMBAGO NO ESPECIFICADO (Desc. Diag.:DOLOR EN REGION LUMBAR ,Â´QUE AUMENTA CON LOS MOVIMIENTO DE FLEXO EXTENSION, SE EXTIENDE HASTA E CUELLO LADO IZQ.)</t>
  </si>
  <si>
    <t>K605 FISTULA ANORRECTAL (Desc. Diag.:POST OPERADO DE FISTULA ANO RECTAL COMPLEJA R5. SE APLICO NITRATO DE PLATA )</t>
  </si>
  <si>
    <t>K818 OTRAS COLECISTITIS (Desc. Diag.:COLICO BILIAR)</t>
  </si>
  <si>
    <t>L02 ABSCESO CUTANEO, FURUNCULO Y ANTRAX (Desc. Diag.:+ ARTROSIS DE RODILLA IZQ. )</t>
  </si>
  <si>
    <t>M545 LUMBAGO NO ESPECIFICADO (Desc. Diag.:LUMBAGO POR CONTRACTURA MUSUCLAR POR ESFUERZO)</t>
  </si>
  <si>
    <t>L02 ABSCESO CUTANEO, FURUNCULO Y ANTRAX (Desc. Diag.:ABCESSO CUTANEO )</t>
  </si>
  <si>
    <t>M545 LUMBAGO NO ESPECIFICADO (Desc. Diag.:lumbalgia l4 l5)</t>
  </si>
  <si>
    <t>L02 ABSCESO CUTANEO, FURUNCULO Y ANTRAX (Desc. Diag.:ABSCESO CUTÁNEO PIE IZQUIERDO EN TRATAMIENTO)</t>
  </si>
  <si>
    <t>M545 LUMBAGO NO ESPECIFICADO (Desc. Diag.:milagia psoas iliaco derecho.)</t>
  </si>
  <si>
    <t>L02 ABSCESO CUTANEO, FURUNCULO Y ANTRAX (Desc. Diag.:absceso en pierna izquierda)</t>
  </si>
  <si>
    <t>M548 OTRAS DORSALGIAS (Desc. Diag.:MIALGIA CERVICO DORSO LUMBAR)</t>
  </si>
  <si>
    <t>L02 ABSCESO CUTANEO, FURUNCULO Y ANTRAX (Desc. Diag.:ABSCESO REGION PUBICA)</t>
  </si>
  <si>
    <t>M233 OTROS TRASTORNOS DE LOS MENISCOS (Desc. Diag.:POSIBLE LESION MENISCAL )</t>
  </si>
  <si>
    <t>L02 ABSCESO CUTANEO, FURUNCULO Y ANTRAX (Desc. Diag.:QUISTE AXILAR ABSCEDADO)</t>
  </si>
  <si>
    <t>M239 TRASTORNO INTERNO DE LA RODILLA, NO ESPECIFICADO (Desc. Diag.:dolor en región de la rodilla que dificulta la deambulacion, ademas de volverse mas agudo el dolor al movimiento)</t>
  </si>
  <si>
    <t>K739 HEPATITIS CRONICA, NO ESPECIFICADA (Desc. Diag.:)</t>
  </si>
  <si>
    <t>M253 OTRAS INESTABILIDADES ARTICULARES (Desc. Diag.:esguince de tobillo derecho)</t>
  </si>
  <si>
    <t>L020 ABSCESO CUTANEO, FURUNCULO Y ANTRAX DE LA CARA (Desc. Diag.:1) ABSCESO PIOGENO EN REGION FACIAL EN RESOLUCION)</t>
  </si>
  <si>
    <t>M255 DOLOR EN ARTICULACION (Desc. Diag.:DOLOR DE PIE IZQUIERDO)</t>
  </si>
  <si>
    <t>K74 FIBROSIS Y CIRROSIS DEL HIGADO (Desc. Diag.:CIRROSIS HEPATICA DESCOMPENSADA CON ANASARCA. HIPERTENSION PORTAL. )</t>
  </si>
  <si>
    <t>K810 COLECISTITIS AGUDA (Desc. Diag.:colecistitis litiasica )</t>
  </si>
  <si>
    <t>K759 ENFERMEDAD INFLAMATORIA DEL HIGADO, NO ESPECIFICADA (Desc. Diag.:DISPEPSIA)</t>
  </si>
  <si>
    <t>M321 LUPUS ERITEMATOSO SISTEMICO CON COMPROMISO DE ORGANOS O SISTEMAS (Desc. Diag.:NEFRITIS LUPICA III+V (PULSO CON CICLOFOSFAMIDA))</t>
  </si>
  <si>
    <t>L022 ABSCESO CUTANEO, FURUNCULO Y ANTRAX DEL TRONCO (Desc. Diag.:Absceso mama derecha)</t>
  </si>
  <si>
    <t>M418 OTRAS FORMAS DE ESCOLIOSIS (Desc. Diag.:)</t>
  </si>
  <si>
    <t>K591 DIARREA FUNCIONAL (Desc. Diag.:transgresion alimentaria)</t>
  </si>
  <si>
    <t>K810 COLECISTITIS AGUDA (Desc. Diag.:PACIENTE RECURRENTE)</t>
  </si>
  <si>
    <t>L023 ABSCESO CUTANEO, FURUNCULO Y ANTRAX DE GLUTEOS (Desc. Diag.:ABSCESO GLÚTEO  DERECHO)</t>
  </si>
  <si>
    <t>M509 TRASTORNO DE DISCO CERVICAL, NO ESPECIFICADO (Desc. Diag.:)</t>
  </si>
  <si>
    <t>L023 ABSCESO CUTANEO, FURUNCULO Y ANTRAX DE GLUTEOS (Desc. Diag.:ABSCESO GLUTEO DERECHO)</t>
  </si>
  <si>
    <t>M511 TRASTORNOS DE DISCO LUMBAR Y OTROS, CON RADICULOPATIA (Desc. Diag.:lumbalgia de eesfuerzo)</t>
  </si>
  <si>
    <t>L023 ABSCESO CUTANEO, FURUNCULO Y ANTRAX DE GLUTEOS (Desc. Diag.:INFARTACION GANGLIONAR )</t>
  </si>
  <si>
    <t>M531 SINDROME CERVICOBRAQUIAL (Desc. Diag.:desgarro supraespinoso, sÃ­ndrome cervicobraquial artritis reumatoidea???)</t>
  </si>
  <si>
    <t>K80 COLELITIASIS (Desc. Diag.:1.- colecistitis crÃ³nica reagudizada en tratamiento)</t>
  </si>
  <si>
    <t>M54 DORSALGIA (Desc. Diag.:dorsalgi lumbalgia.)</t>
  </si>
  <si>
    <t>L024 ABSCESO CUTANEO, FURUNCULO Y ANTRAX DE MIEMBRO (Desc. Diag.:ABSCESO DEL DEDO DEL PIE)</t>
  </si>
  <si>
    <t>M54 DORSALGIA (Desc. Diag.:ENFERMEDAD RENAL CRONICA, DIABETES MELLITUS TIPO 2, SINDROME NEFROTICO)</t>
  </si>
  <si>
    <t>L024 ABSCESO CUTANEO, FURUNCULO Y ANTRAX DE MIEMBRO (Desc. Diag.:absceso en dedo índice )</t>
  </si>
  <si>
    <t>M542 CERVICALGIA (Desc. Diag.:CEFALEA, HIPOTENSION, NO ESPECIFICADA)</t>
  </si>
  <si>
    <t>L024 ABSCESO CUTANEO, FURUNCULO Y ANTRAX DE MIEMBRO (Desc. Diag.:absceso en formacion de muslo derecho)</t>
  </si>
  <si>
    <t>K810 COLECISTITIS AGUDA (Desc. Diag.:TRANSGRESIÓN ALIMENTICIA)</t>
  </si>
  <si>
    <t>M543 CIATICA (Desc. Diag.:LESION DEL NERVIO CIATICO)</t>
  </si>
  <si>
    <t>L024 ABSCESO CUTANEO, FURUNCULO Y ANTRAX DE MIEMBRO (Desc. Diag.:PACIENTE CON ABSCESO EN RODILLA DERECHA 5 CENTIMETROS DE DIAMETRO)</t>
  </si>
  <si>
    <t>M544 LUMBAGO CON CIATICA (Desc. Diag.:DC  RADICULOPATIA)</t>
  </si>
  <si>
    <t>K605 FISTULA ANORRECTAL (Desc. Diag.:POST OPERADO FISTULA ANO RECTAL CIEGA R6, COMPLEJA CRIPTA R12, CICATRIZACION Y APLICACION DE NITRATO DE PLATA)</t>
  </si>
  <si>
    <t>M544 LUMBAGO CON CIATICA (Desc. Diag.:lumbago ciatica izquierda, mialgia )</t>
  </si>
  <si>
    <t>L028 ABSCESO CUTANEO, FURUNCULO Y ANTRAX DE OTROS SITIOS (Desc. Diag.:absceso axilar)</t>
  </si>
  <si>
    <t>M544 LUMBAGO CON CIATICA (Desc. Diag.:LUMBAGO SEVERO )</t>
  </si>
  <si>
    <t>L028 ABSCESO CUTANEO, FURUNCULO Y ANTRAX DE OTROS SITIOS (Desc. Diag.:absceso cervical)</t>
  </si>
  <si>
    <t>M544 LUMBAGO CON CIATICA (Desc. Diag.:lumbociatalgia mecanica)</t>
  </si>
  <si>
    <t>L028 ABSCESO CUTANEO, FURUNCULO Y ANTRAX DE OTROS SITIOS (Desc. Diag.:ABSCESO DEDO INDICE DERECHO.)</t>
  </si>
  <si>
    <t>M544 LUMBAGO CON CIATICA (Desc. Diag.:PACIENTE CON DOLOR LUMBAR DERECHO QUE LE DIFICULTA LA MARCHA)</t>
  </si>
  <si>
    <t>L028 ABSCESO CUTANEO, FURUNCULO Y ANTRAX DE OTROS SITIOS (Desc. Diag.:ABSCESO EN MANO IZQUIERDA)</t>
  </si>
  <si>
    <t>M545 LUMBAGO NO ESPECIFICADO (Desc. Diag.:- LUMBOSACRALGIA + CONTRACTURA MUSCULAR )</t>
  </si>
  <si>
    <t>L028 ABSCESO CUTANEO, FURUNCULO Y ANTRAX DE OTROS SITIOS (Desc. Diag.:CURACION )</t>
  </si>
  <si>
    <t>M545 LUMBAGO NO ESPECIFICADO (Desc. Diag.:AGUDO )</t>
  </si>
  <si>
    <t>L028 ABSCESO CUTANEO, FURUNCULO Y ANTRAX DE OTROS SITIOS (Desc. Diag.:ONFALITIS.)</t>
  </si>
  <si>
    <t>M545 LUMBAGO NO ESPECIFICADO (Desc. Diag.:covid)</t>
  </si>
  <si>
    <t>L028 ABSCESO CUTANEO, FURUNCULO Y ANTRAX DE OTROS SITIOS (Desc. Diag.:RODILLA DERECHA.)</t>
  </si>
  <si>
    <t>M545 LUMBAGO NO ESPECIFICADO (Desc. Diag.:DORSOLUMBAGIA AGUDA + CONTRACTURA MUSCULAR )</t>
  </si>
  <si>
    <t>K605 FISTULA ANORRECTAL (Desc. Diag.:POST OPERADO FISTULA ANO RECTAL COMPLEJA ABSCESO PERIANAL R9  Y RADIO 12 COMPLEJA , HEMORROIDES EXTERNAS EN R6 SIN COMPLICACIONES, SE APLICO NITRATO DE PLATA)</t>
  </si>
  <si>
    <t>M545 LUMBAGO NO ESPECIFICADO (Desc. Diag.:ESPONDILITIS ANQUILOSANTE ??)</t>
  </si>
  <si>
    <t>L029 ABSCESO CUTANEO, FURUNCULO Y ANTRAX DE SITIO NO ESPECIFICADO (Desc. Diag.:+ SINDROME VIRAL GRIPAL)</t>
  </si>
  <si>
    <t>M545 LUMBAGO NO ESPECIFICADO (Desc. Diag.:LITIASIS RENAL ???
SE DA ORDEN DE ECOGRAFIA ABDOMINAL Y RENAL)</t>
  </si>
  <si>
    <t>L029 ABSCESO CUTANEO, FURUNCULO Y ANTRAX DE SITIO NO ESPECIFICADO (Desc. Diag.:1) ABSCESO CUTÁNEO EN PIE IZQUIERDO.)</t>
  </si>
  <si>
    <t>M545 LUMBAGO NO ESPECIFICADO (Desc. Diag.:LUMBAGO INESPECÌFICO)</t>
  </si>
  <si>
    <t>L029 ABSCESO CUTANEO, FURUNCULO Y ANTRAX DE SITIO NO ESPECIFICADO (Desc. Diag.:ABCESO EN REGION INGUINAL. )</t>
  </si>
  <si>
    <t>M545 LUMBAGO NO ESPECIFICADO (Desc. Diag.:LUMBAGO SECUNDARIO  UNA CONTRACTURA MUSCULAR)</t>
  </si>
  <si>
    <t>L029 ABSCESO CUTANEO, FURUNCULO Y ANTRAX DE SITIO NO ESPECIFICADO (Desc. Diag.:ABSCESO CUTÁNEO HIPOGASTRIO)</t>
  </si>
  <si>
    <t>K85 PANCREATITIS AGUDA (Desc. Diag.:- control post colecistectomia laparoscopica.
- pancreatitis aguda controlada.
)</t>
  </si>
  <si>
    <t>L029 ABSCESO CUTANEO, FURUNCULO Y ANTRAX DE SITIO NO ESPECIFICADO (Desc. Diag.:ABSCESO DE PARED ABDOMINAL )</t>
  </si>
  <si>
    <t>M545 LUMBAGO NO ESPECIFICADO (Desc. Diag.:LUMBALGIA POST ESFUERZO FISICO)</t>
  </si>
  <si>
    <t>L029 ABSCESO CUTANEO, FURUNCULO Y ANTRAX DE SITIO NO ESPECIFICADO (Desc. Diag.:ABSCESO INGUINO ESCROTAL IZQUIERDO)</t>
  </si>
  <si>
    <t>M545 LUMBAGO NO ESPECIFICADO (Desc. Diag.:LUMBALGIA. HERNIAS DE DISCO, PICO DE LORO.OBESIDAD)</t>
  </si>
  <si>
    <t>L029 ABSCESO CUTANEO, FURUNCULO Y ANTRAX DE SITIO NO ESPECIFICADO (Desc. Diag.:ABSCESO UMBILICAL + CELULITIS PERIUMBILICAL)</t>
  </si>
  <si>
    <t>M545 LUMBAGO NO ESPECIFICADO (Desc. Diag.:radiculitis)</t>
  </si>
  <si>
    <t>L029 ABSCESO CUTANEO, FURUNCULO Y ANTRAX DE SITIO NO ESPECIFICADO (Desc. Diag.:FORÚNCULO EN PABELLÓN AURICULAR  )</t>
  </si>
  <si>
    <t>M548 OTRAS DORSALGIAS (Desc. Diag.: * DORSALGIA POST CIRUGIA DE COLECITECTOMIA LITIASICA. )</t>
  </si>
  <si>
    <t>L03 CELULITIS (Desc. Diag.: CELULITIS / MICOSIS PLANTAR)</t>
  </si>
  <si>
    <t>K85 PANCREATITIS AGUDA (Desc. Diag.:pancreatitis aguda, sindrome coledociano)</t>
  </si>
  <si>
    <t>L03 CELULITIS (Desc. Diag.: CELULITIS PIERNA DERECHA)</t>
  </si>
  <si>
    <t>M232 TRASTORNO DE MENISCO DEBIDO A DESGARRO O LESION ANTIGUA (Desc. Diag.:Meniscopatia bilateral)</t>
  </si>
  <si>
    <t>L03 CELULITIS (Desc. Diag.: CON ABSCESO EN LA MANDIBULA DERECHA )</t>
  </si>
  <si>
    <t>K610 ABSCESO ANAL (Desc. Diag.:K610 - ABSCESO ANAL)</t>
  </si>
  <si>
    <t>K591 DIARREA FUNCIONAL (Desc. Diag.:TRASGRESIÓN ALIMENTARIA)</t>
  </si>
  <si>
    <t>M239 TRASTORNO INTERNO DE LA RODILLA, NO ESPECIFICADO (Desc. Diag.:BURSITIS DE RODILLA IZQUIERDA)</t>
  </si>
  <si>
    <t>L03 CELULITIS (Desc. Diag.:.)</t>
  </si>
  <si>
    <t>M239 TRASTORNO INTERNO DE LA RODILLA, NO ESPECIFICADO (Desc. Diag.:lesion meniscal rodilla izda)</t>
  </si>
  <si>
    <t>L03 CELULITIS (Desc. Diag.:1)</t>
  </si>
  <si>
    <t>M250 HEMARTROSIS (Desc. Diag.:derrame articular rodilla  izquierdo)</t>
  </si>
  <si>
    <t>L03 CELULITIS (Desc. Diag.:absceso facial en formacion)</t>
  </si>
  <si>
    <t>M254 DERRAME ARTICULAR (Desc. Diag.:post traumatico)</t>
  </si>
  <si>
    <t>L03 CELULITIS (Desc. Diag.:CELILITIS Y HERIDA CORTANTE EN DORSO DE MANO DERECHA.)</t>
  </si>
  <si>
    <t>M255 DOLOR EN ARTICULACION (Desc. Diag.:DESGARRO MUSCULAR)</t>
  </si>
  <si>
    <t>L03 CELULITIS (Desc. Diag.:CELULITIS  2DO DEDO DE PIE DERECHO )</t>
  </si>
  <si>
    <t>M255 DOLOR EN ARTICULACION (Desc. Diag.:Dolor en articulacion de la rodilla derecha)</t>
  </si>
  <si>
    <t>L03 CELULITIS (Desc. Diag.:CELULITIS  ASOCIADO A MISITIS DE CODO IZQUIERDO)</t>
  </si>
  <si>
    <t>M255 DOLOR EN ARTICULACION (Desc. Diag.:RODILLA IZQUIERDA )</t>
  </si>
  <si>
    <t>L03 CELULITIS (Desc. Diag.:CELULITIS  CARA ANTERIOR PIERNA DER.)</t>
  </si>
  <si>
    <t>M32 LUPUS ERITEMATOSO SISTEMICO (Desc. Diag.:LUPUS ERITEMATOSO SISTEMICO 
QUISTE ARACNOIDEO)</t>
  </si>
  <si>
    <t>L03 CELULITIS (Desc. Diag.:CELULITIS  MUSLO DERECHO )</t>
  </si>
  <si>
    <t>K810 COLECISTITIS AGUDA (Desc. Diag.:COLELITIASIS? GASTRITIS)</t>
  </si>
  <si>
    <t>L03 CELULITIS (Desc. Diag.:CELULITIS AXILA DER)</t>
  </si>
  <si>
    <t>K810 COLECISTITIS AGUDA (Desc. Diag.:COLESISTITIS AGUDA)</t>
  </si>
  <si>
    <t>L03 CELULITIS (Desc. Diag.:CELULITIS CARA ANTERIOR DE PIERNA DERECHA)</t>
  </si>
  <si>
    <t>K810 COLECISTITIS AGUDA (Desc. Diag.:COLICO ABDOMINAL CRONICO REAGUDISADO)</t>
  </si>
  <si>
    <t>L03 CELULITIS (Desc. Diag.:CELULITIS DE BRAZO Y ANTEBRAZO IZQUIERDO)</t>
  </si>
  <si>
    <t>K810 COLECISTITIS AGUDA (Desc. Diag.:COLICO BILIAR)</t>
  </si>
  <si>
    <t>L03 CELULITIS (Desc. Diag.:CELULITIS DE EMPEINE IZQUIERDO)</t>
  </si>
  <si>
    <t>M45 ESPONDILITIS ANQUILOSANTE (Desc. Diag.:espondilitis anquilosante)</t>
  </si>
  <si>
    <t>L03 CELULITIS (Desc. Diag.:celulitis de pierna derecha)</t>
  </si>
  <si>
    <t>M469 ESPONDILOPATIA INFLAMATORIA, NO ESPECIFICADA (Desc. Diag.:inflamacionde dedo gordo)</t>
  </si>
  <si>
    <t>L03 CELULITIS (Desc. Diag.:CELULITIS DE PIERNA IZQ. )</t>
  </si>
  <si>
    <t>K810 COLECISTITIS AGUDA (Desc. Diag.:POSQUIRURGICO DE COLECISTECTOMIA LAPAROSCOPICA POR COLECISTIS AGUDA GANGRENADA)</t>
  </si>
  <si>
    <t>L03 CELULITIS (Desc. Diag.:CELULITIS DE RODILLA DERECHA )</t>
  </si>
  <si>
    <t>M510 TRASTORNOS DE DISCOS INTERVERTEBRALES LUMBARES Y OTROS, CON MIELOPATIA (G99.2*) (Desc. Diag.:)</t>
  </si>
  <si>
    <t>L03 CELULITIS (Desc. Diag.:celulitis dedo del pies)</t>
  </si>
  <si>
    <t>M511 TRASTORNOS DE DISCO LUMBAR Y OTROS, CON RADICULOPATIA (Desc. Diag.:HERNIA DE DISCO)</t>
  </si>
  <si>
    <t>L03 CELULITIS (Desc. Diag.:CELULITIS DEDO PIE DERECHO)</t>
  </si>
  <si>
    <t>M511 TRASTORNOS DE DISCO LUMBAR Y OTROS, CON RADICULOPATIA (Desc. Diag.:lumbociatalgia con impotencia funcional)</t>
  </si>
  <si>
    <t>L03 CELULITIS (Desc. Diag.:celulitis en dedo meñique de mano derecha)</t>
  </si>
  <si>
    <t>K810 COLECISTITIS AGUDA (Desc. Diag.:POSTOPERATORIO DE COLECISTECTOMIA LAPAROSCOPICA)</t>
  </si>
  <si>
    <t>L03 CELULITIS (Desc. Diag.:CELULITIS EN EXTREMIDAD INFERIOR IZQUIERDA / LESION RENAL AGUDA AKIN 1 / SOBREPESO)</t>
  </si>
  <si>
    <t>K810 COLECISTITIS AGUDA (Desc. Diag.:REGULARIZACIÓN DE BAJA MEDICA  PACIENTE HOSPITALIZADO POR UN CUADRO DE COLE CISTITIS  AGUDA  ATENDIDO POR EL DR. BRACAMONTE )</t>
  </si>
  <si>
    <t>L03 CELULITIS (Desc. Diag.:CELULITIS EN NARIZ)</t>
  </si>
  <si>
    <t>M54 DORSALGIA (Desc. Diag.:Cervicalgia
Contractura muscular 
)</t>
  </si>
  <si>
    <t>M54 DORSALGIA (Desc. Diag.:DORSALGIA INESPECÍFICA)</t>
  </si>
  <si>
    <t>K80 COLELITIASIS (Desc. Diag.:CÃ¡lculo renal - Colelitiasis)</t>
  </si>
  <si>
    <t>M54 DORSALGIA (Desc. Diag.:DORSOLUMBALGIA AGUDA)</t>
  </si>
  <si>
    <t>K80 COLELITIASIS (Desc. Diag.:COLECISTITIS CRONICA LITIASICA RESUELTA POR COLECISTECTOMIA LAPAROSCOPICA)</t>
  </si>
  <si>
    <t>M54 DORSALGIA (Desc. Diag.:LUMBALGIA ALTA )</t>
  </si>
  <si>
    <t>M542 CERVICALGIA (Desc. Diag.: +Policontusion +TEC leve )</t>
  </si>
  <si>
    <t>L03 CELULITIS (Desc. Diag.:CELULITIS EN PIERNA)</t>
  </si>
  <si>
    <t>M542 CERVICALGIA (Desc. Diag.:CERVICALGIA Y SINDROME DEL MANGUITO ROTADOR)</t>
  </si>
  <si>
    <t>L03 CELULITIS (Desc. Diag.:celulitis en remision)</t>
  </si>
  <si>
    <t>M542 CERVICALGIA (Desc. Diag.:DOLOR AGUDO)</t>
  </si>
  <si>
    <t>K80 COLELITIASIS (Desc. Diag.:COLELITIASIS )</t>
  </si>
  <si>
    <t>M542 CERVICALGIA (Desc. Diag.:TEC LEVE)</t>
  </si>
  <si>
    <t>L03 CELULITIS (Desc. Diag.:celulitis inicial en ambos labios)</t>
  </si>
  <si>
    <t>M543 CIATICA (Desc. Diag.:CIATICA
NEURITS)</t>
  </si>
  <si>
    <t>L03 CELULITIS (Desc. Diag.:CELULITIS PIE DER)</t>
  </si>
  <si>
    <t>K601 FISURA ANAL CRONICA (Desc. Diag.:POST OPERADO FISURA ANAL CRONICA POSTERIOR , SENO ANAL FISTULA ANAL POSTERIOR CIEGA SON DOS PATOLOGIAS DIFERENTES. )</t>
  </si>
  <si>
    <t>L03 CELULITIS (Desc. Diag.:CELULITIS PIE IZQUIERDO)</t>
  </si>
  <si>
    <t>M544 LUMBAGO CON CIATICA (Desc. Diag.:ciatica derwcha )</t>
  </si>
  <si>
    <t>L03 CELULITIS (Desc. Diag.:CELULITIS PIERNA DER)</t>
  </si>
  <si>
    <t>M544 LUMBAGO CON CIATICA (Desc. Diag.:DOLOR EN REGION LUMBAR QUE SE IRRADIA AL MUSLO Y PIES, CON DIFICULTAD A LA FLEXO EXTENSION DEL TORAX. CON TRATAMIENTO TRAUMATOLOGICO)</t>
  </si>
  <si>
    <t>L03 CELULITIS (Desc. Diag.:CELULITIS PIERNA DERECHA EN RESOLUCION)</t>
  </si>
  <si>
    <t>M544 LUMBAGO CON CIATICA (Desc. Diag.:HTA descompensada. ENFERMEDAD COMUN)</t>
  </si>
  <si>
    <t>K80 COLELITIASIS (Desc. Diag.:colelitiasis + colecistitis)</t>
  </si>
  <si>
    <t>M544 LUMBAGO CON CIATICA (Desc. Diag.:LUMBAGO CON CIÁTICA LADO IZQUIERDO)</t>
  </si>
  <si>
    <t>L03 CELULITIS (Desc. Diag.:CELULITIS PIERNA IZQUIERDA )</t>
  </si>
  <si>
    <t>M544 LUMBAGO CON CIATICA (Desc. Diag.:Lumbago E/E)</t>
  </si>
  <si>
    <t>L03 CELULITIS (Desc. Diag.:CELULITIS PIERNA IZQUIERDA, FRACTURA DE PIERNA IZQUIERDA EN VIAS DE CONSOLIDACION)</t>
  </si>
  <si>
    <t>K605 FISTULA ANORRECTAL (Desc. Diag.:POST OPERADO DE FISTUILA ANO RECTAL INTERESFINTERIANA COMPLEJA RADIO 9 Y 6( HIPERTROFIA DE HERIDA POR LO QUE . SE APLICO NITRATO DE PLATA LOCAL)</t>
  </si>
  <si>
    <t>L03 CELULITIS (Desc. Diag.:CELULITIS PIERNA IZQUIERDA. )</t>
  </si>
  <si>
    <t>M544 LUMBAGO CON CIATICA (Desc. Diag.:LUMBALGIA)</t>
  </si>
  <si>
    <t>K80 COLELITIASIS (Desc. Diag.:Colelitiasis crÃ³nica (lito enclavado en bacinete) + Esteatosis Hepatica grado I)</t>
  </si>
  <si>
    <t>L03 CELULITIS (Desc. Diag.:celulitus en pierna derecha)</t>
  </si>
  <si>
    <t>M544 LUMBAGO CON CIATICA (Desc. Diag.:lumbocitica )</t>
  </si>
  <si>
    <t>L03 CELULITIS (Desc. Diag.:DERECHA.)</t>
  </si>
  <si>
    <t>M544 LUMBAGO CON CIATICA (Desc. Diag.:se investiga hernia de disco )</t>
  </si>
  <si>
    <t>L03 CELULITIS (Desc. Diag.:EN MIEMBRO INFERIOR DERECHO )</t>
  </si>
  <si>
    <t>M545 LUMBAGO NO ESPECIFICADO (Desc. Diag.:- DORSOLUMBALGIA  AGUDA)</t>
  </si>
  <si>
    <t>L03 CELULITIS (Desc. Diag.:ERICIPELA )</t>
  </si>
  <si>
    <t>M545 LUMBAGO NO ESPECIFICADO (Desc. Diag.:+ CONTRACTURA MUSCLAR )</t>
  </si>
  <si>
    <t>L03 CELULITIS (Desc. Diag.:HEMATOMA EN PIERNA)</t>
  </si>
  <si>
    <t>M545 LUMBAGO NO ESPECIFICADO (Desc. Diag.:1.- Lumbago.   
2.- Historia personal de fractura de L1 con compresiÃ³n de medula. )</t>
  </si>
  <si>
    <t>L03 CELULITIS (Desc. Diag.:HERIDA EN DEDOS DE MANO DERECHA INFECTADA)</t>
  </si>
  <si>
    <t>M545 LUMBAGO NO ESPECIFICADO (Desc. Diag.:CAIDA DE SU PROPIA ALTURA)</t>
  </si>
  <si>
    <t>L03 CELULITIS (Desc. Diag.:herpes zostes)</t>
  </si>
  <si>
    <t>M545 LUMBAGO NO ESPECIFICADO (Desc. Diag.:CONTUSION LUMBAR)</t>
  </si>
  <si>
    <t>L03 CELULITIS (Desc. Diag.:Herpes?)</t>
  </si>
  <si>
    <t>M545 LUMBAGO NO ESPECIFICADO (Desc. Diag.:DC sacroileitis)</t>
  </si>
  <si>
    <t>L03 CELULITIS (Desc. Diag.:HTA)</t>
  </si>
  <si>
    <t>M545 LUMBAGO NO ESPECIFICADO (Desc. Diag.:DOLOR EN REGION LUMBAR Y HOMBRO)</t>
  </si>
  <si>
    <t>L03 CELULITIS (Desc. Diag.:INSUFICIENCIA VENOSA MS IS)</t>
  </si>
  <si>
    <t>M545 LUMBAGO NO ESPECIFICADO (Desc. Diag.:DORSOLUMBALGIA AGUDA POST. CONTUSIÓN )</t>
  </si>
  <si>
    <t>L03 CELULITIS (Desc. Diag.:MICOSIS CUTÁNEA SOBREINFECTADA EN PLANTA DE PIES )</t>
  </si>
  <si>
    <t>M545 LUMBAGO NO ESPECIFICADO (Desc. Diag.:EMBARAZO DE 30.5 SEM POR FUM 
PLACENTA PREVIA 
CONTRACTURA MUSCULAR
PRIMIGESTA )</t>
  </si>
  <si>
    <t>L03 CELULITIS (Desc. Diag.:MICOSIS SOBREINFECTADA EN PLANTA DEL PIE BILATERAL)</t>
  </si>
  <si>
    <t>M545 LUMBAGO NO ESPECIFICADO (Desc. Diag.:HERNIA DE DISCO LUMBAR)</t>
  </si>
  <si>
    <t>L03 CELULITIS (Desc. Diag.:MORDEDURA DE PERRO CONOCIDO EN PIERNA IZQUIERDA )</t>
  </si>
  <si>
    <t>M545 LUMBAGO NO ESPECIFICADO (Desc. Diag.:I.V.U. EN TRATAMIENTO)</t>
  </si>
  <si>
    <t>L03 CELULITIS (Desc. Diag.:PIE DE ATLETA SOBREINFECTADO )</t>
  </si>
  <si>
    <t>K591 DIARREA FUNCIONAL (Desc. Diag.:TRASGRESIÓN ALIMENTARIA - DIARREA AGUDA)</t>
  </si>
  <si>
    <t>L03 CELULITIS (Desc. Diag.:POR PICADURA DE INSECTIO)</t>
  </si>
  <si>
    <t>K602 FISURA ANAL, NO ESPECIFICADA (Desc. Diag.:CONTRACTURA DEL MUSCULO PUBORRECTAL, FISURA ANAL CRONICA RESUELTA )</t>
  </si>
  <si>
    <t>L03 CELULITIS (Desc. Diag.:post op abceso mano)</t>
  </si>
  <si>
    <t>M545 LUMBAGO NO ESPECIFICADO (Desc. Diag.:lumbago mialgia muscular.)</t>
  </si>
  <si>
    <t>L03 CELULITIS (Desc. Diag.:SINDROME COMPARTIMENTAL ANTEBRAZO DERECHO A DESCARTAR)</t>
  </si>
  <si>
    <t>M545 LUMBAGO NO ESPECIFICADO (Desc. Diag.:LUMBAGO POST ESFUERZO)</t>
  </si>
  <si>
    <t>L03 CELULITIS (Desc. Diag.:tromboflebitis)</t>
  </si>
  <si>
    <t>M545 LUMBAGO NO ESPECIFICADO (Desc. Diag.:Lumbago+Contractura Muscular
)</t>
  </si>
  <si>
    <t>L03 CELULITIS (Desc. Diag.:tromoflebitis)</t>
  </si>
  <si>
    <t>K829 ENFERMEDAD DE LA VESICULA BILIAR, NO ESPECIFICADA (Desc. Diag.:COLICO ABDOMINAL)</t>
  </si>
  <si>
    <t>L03 CELULITIS (Desc. Diag.:TVP??)</t>
  </si>
  <si>
    <t>K85 PANCREATITIS AGUDA (Desc. Diag.:ABSCESO PANCREATICO)</t>
  </si>
  <si>
    <t>L03 CELULITIS (Desc. Diag.:UÑA ENCARNADA + CELULITIS EN DEDOS DEL PIE )</t>
  </si>
  <si>
    <t>M545 LUMBAGO NO ESPECIFICADO (Desc. Diag.:LUMBALGIA OSTEOMUSCULAR)</t>
  </si>
  <si>
    <t>K80 COLELITIASIS (Desc. Diag.:COLELITIASIS CRONICA HAS NO CONTROLADA - BAJA MEDICA INDICADA POR MEDICO CIRUJANO HUMBERTO BRACAMONTE )</t>
  </si>
  <si>
    <t>M545 LUMBAGO NO ESPECIFICADO (Desc. Diag.:LUMBALGIA REAGUDIZADA)</t>
  </si>
  <si>
    <t>L030 CELULITIS DE LOS DEDOS DE LA MANO Y DEL PIE (Desc. Diag.:CELULITIS DE MANO DERECHA)</t>
  </si>
  <si>
    <t>M545 LUMBAGO NO ESPECIFICADO (Desc. Diag.:LUMBALGIA
SINDROME DE COMPRESION RADICULAR)</t>
  </si>
  <si>
    <t>M545 LUMBAGO NO ESPECIFICADO (Desc. Diag.:M545 - LUMBAGO NO ESPECIFICADO// 
IVU a DC )</t>
  </si>
  <si>
    <t>L031 CELULITIS DE OTRAS PARTES DE LOS MIEMBROS (Desc. Diag.:CELULITIS CODO IZQUIERDO, DIABETES MELLITUS TIPO 2 DESCOMPENSADA)</t>
  </si>
  <si>
    <t>M545 LUMBAGO NO ESPECIFICADO (Desc. Diag.:OBESIDAD)</t>
  </si>
  <si>
    <t>L031 CELULITIS DE OTRAS PARTES DE LOS MIEMBROS (Desc. Diag.:CELULITIS DE PIERNA IZQUIERDA )</t>
  </si>
  <si>
    <t>M545 LUMBAGO NO ESPECIFICADO (Desc. Diag.:SINDROME DE COMPRESIÃN RADICULAR )</t>
  </si>
  <si>
    <t>L031 CELULITIS DE OTRAS PARTES DE LOS MIEMBROS (Desc. Diag.:CELULITIS DE PIERNA IZQUIERDA)</t>
  </si>
  <si>
    <t>M546 DOLOR EN LA COLUMNA DORSAL (Desc. Diag.:+ CONTRACTURA MUSCULAR )</t>
  </si>
  <si>
    <t>L031 CELULITIS DE OTRAS PARTES DE LOS MIEMBROS (Desc. Diag.:CELULITIS EN DEDO MANO DER)</t>
  </si>
  <si>
    <t>M548 OTRAS DORSALGIAS (Desc. Diag.:CONTUSION DORSO LUMBAR)</t>
  </si>
  <si>
    <t>L031 CELULITIS DE OTRAS PARTES DE LOS MIEMBROS (Desc. Diag.:CELULITIS EN EXTREMIDAD TORACICA DERECHA )</t>
  </si>
  <si>
    <t>M548 OTRAS DORSALGIAS (Desc. Diag.:POLICONTUSA. , CERUMEN IMPACTADO)</t>
  </si>
  <si>
    <t>L031 CELULITIS DE OTRAS PARTES DE LOS MIEMBROS (Desc. Diag.:CELULITIS EN HOMBRO)</t>
  </si>
  <si>
    <t>M549 DORSALGIA, NO ESPECIFICADA (Desc. Diag.:G551 - COMPRESIONES DE LAS RAICES Y PLEXOS NERVIOSOS EN TRASTORNOS DE LOS DISCOS INTERVERTEBRALES (M50-M51+)???)</t>
  </si>
  <si>
    <t>L031 CELULITIS DE OTRAS PARTES DE LOS MIEMBROS (Desc. Diag.:CELULITIS EN MABAS PIERNAS/  PICADURAS POR MOSQUITOS)</t>
  </si>
  <si>
    <t>M232 TRASTORNO DE MENISCO DEBIDO A DESGARRO O LESION ANTIGUA (Desc. Diag.:lesión de menisco )</t>
  </si>
  <si>
    <t>L031 CELULITIS DE OTRAS PARTES DE LOS MIEMBROS (Desc. Diag.:CELULITIS EN MIEMBROS INFERIORES)</t>
  </si>
  <si>
    <t>M233 OTROS TRASTORNOS DE LOS MENISCOS (Desc. Diag.:LESION MENISCAL )</t>
  </si>
  <si>
    <t>L031 CELULITIS DE OTRAS PARTES DE LOS MIEMBROS (Desc. Diag.:CELULITIS EN PIERNA DERECHA )</t>
  </si>
  <si>
    <t>M233 OTROS TRASTORNOS DE LOS MENISCOS (Desc. Diag.:SD MENISCAL DE RODILLA IZQUIERDA)</t>
  </si>
  <si>
    <t>L031 CELULITIS DE OTRAS PARTES DE LOS MIEMBROS (Desc. Diag.:CELULITIS EN PIERNAS - PICADURAS POR MOSQUITO/ TENDINITIS AQUILIANA IZQUIERDA)</t>
  </si>
  <si>
    <t>M238 OTROS TRASTORNOS INTERNOS DE LA RODILLA (Desc. Diag.:Cuerpos Extraños en Rodilla Izquierda)</t>
  </si>
  <si>
    <t>L031 CELULITIS DE OTRAS PARTES DE LOS MIEMBROS (Desc. Diag.:CELULITIS EN RODILLA IZQ)</t>
  </si>
  <si>
    <t>M239 TRASTORNO INTERNO DE LA RODILLA, NO ESPECIFICADO (Desc. Diag.:Artrosis de rodilla der )</t>
  </si>
  <si>
    <t>L031 CELULITIS DE OTRAS PARTES DE LOS MIEMBROS (Desc. Diag.:CELULITIS INFECCIOSA EN PIERNA DERECHA)</t>
  </si>
  <si>
    <t>M239 TRASTORNO INTERNO DE LA RODILLA, NO ESPECIFICADO (Desc. Diag.:DOLO  CON EDEMA  EN RODILLA IZQUIERDA CON EDELA LADO EXTERNO SUPERIOR POSIBLE DERRAME)</t>
  </si>
  <si>
    <t>L031 CELULITIS DE OTRAS PARTES DE LOS MIEMBROS (Desc. Diag.:CELULITIS PIE DER)</t>
  </si>
  <si>
    <t>M239 TRASTORNO INTERNO DE LA RODILLA, NO ESPECIFICADO (Desc. Diag.:LESION DE MENISCO MEDIAL ESGUINCE COLATERAL MEDIAL RODILLA DERECHA)</t>
  </si>
  <si>
    <t>L031 CELULITIS DE OTRAS PARTES DE LOS MIEMBROS (Desc. Diag.:CELULITIS PIE DERECHO)</t>
  </si>
  <si>
    <t>M242 TRASTORNO DEL LIGAMENTO (Desc. Diag.:)</t>
  </si>
  <si>
    <t>L031 CELULITIS DE OTRAS PARTES DE LOS MIEMBROS (Desc. Diag.:CELULITIS PIE IZQUIERDO)</t>
  </si>
  <si>
    <t>M246 ANQUILOSIS ARTICULAR (Desc. Diag.:ANQUILOSIS 4TO DEDO MANO DERECHA )</t>
  </si>
  <si>
    <t>L031 CELULITIS DE OTRAS PARTES DE LOS MIEMBROS (Desc. Diag.:CELULITIS PIERNA IZQUIERDA)</t>
  </si>
  <si>
    <t>M250 HEMARTROSIS (Desc. Diag.:HEMARTROSIS RODILLA DERACHA)</t>
  </si>
  <si>
    <t>K80 COLELITIASIS (Desc. Diag.:COLELITIASIS RESUELTA POR COLECISTECTOMIA LAPAROSCOPICA )</t>
  </si>
  <si>
    <t>K810 COLECISTITIS AGUDA (Desc. Diag.:COLECISTITIS AGUDA LITIASICA
PANCREATITIS AGUDA)</t>
  </si>
  <si>
    <t>L031 CELULITIS DE OTRAS PARTES DE LOS MIEMBROS (Desc. Diag.:PIODERMITIS)</t>
  </si>
  <si>
    <t>K60 FISURA Y FISTULA DE LAS REGIONES ANAL Y RECTAL (Desc. Diag.:POST OPERADO DE FISTULA COMPLEJA ISQUIORECTAL EN R3 MAYOR A 20 CM. ENFERMEDAD DIVERTICULAR DE COLON. HIPERTENSION ARTERIAL SISTEMICA EN TRATAMIENTO, OBESIDAD. SINDROME METABOLICO)</t>
  </si>
  <si>
    <t>K80 COLELITIASIS (Desc. Diag.:Colelitiasis vs Gastritis)</t>
  </si>
  <si>
    <t>M255 DOLOR EN ARTICULACION (Desc. Diag.:COTUSION HOMBRO IZQUIERDO)</t>
  </si>
  <si>
    <t>L032 CELULITIS DE LA CARA (Desc. Diag.:CELULITIS DE LA CARA)</t>
  </si>
  <si>
    <t>M255 DOLOR EN ARTICULACION (Desc. Diag.:Dolor articulacion de la rodilla)</t>
  </si>
  <si>
    <t>L032 CELULITIS DE LA CARA (Desc. Diag.:CELULITIS ORBITARIA)</t>
  </si>
  <si>
    <t>K810 COLECISTITIS AGUDA (Desc. Diag.:COLECISTITIS AGUDA MULTILITIASICA )</t>
  </si>
  <si>
    <t>L032 CELULITIS DE LA CARA (Desc. Diag.:CELULITIS PARPADO DE OJO IZQ.)</t>
  </si>
  <si>
    <t>M255 DOLOR EN ARTICULACION (Desc. Diag.:DOLOR RODILLA IZQUIERDA )</t>
  </si>
  <si>
    <t>L033 CELULITIS DEL TRONCO (Desc. Diag.:ABSCESO EN REGION DORSAL)</t>
  </si>
  <si>
    <t>M255 DOLOR EN ARTICULACION (Desc. Diag.:MIEMBROS SUPERIORES )</t>
  </si>
  <si>
    <t>L033 CELULITIS DEL TRONCO (Desc. Diag.:DIABETES TIPO 2
ABSESO EN ESPALDA)</t>
  </si>
  <si>
    <t>M255 DOLOR EN ARTICULACION (Desc. Diag.:Z479 - CUIDADO POSTERIOR A LA ORTOPEDIA, NO ESPECIFICADO)</t>
  </si>
  <si>
    <t>L038 CELULITIS DE OTROS SITIOS (Desc. Diag.:herida infectada en herida Quirurgica de abceso de bartholino)</t>
  </si>
  <si>
    <t>M32 LUPUS ERITEMATOSO SISTEMICO (Desc. Diag.:INFECCION DE VIAS URINARIAS A DESCARTAR)</t>
  </si>
  <si>
    <t>K810 COLECISTITIS AGUDA (Desc. Diag.:colecititis aguda)</t>
  </si>
  <si>
    <t>L039 CELULITIS DE SITIO NO ESPECIFICADO (Desc. Diag.:ABSCESO EN OMBLLIGO)</t>
  </si>
  <si>
    <t>M32 LUPUS ERITEMATOSO SISTEMICO (Desc. Diag.:QUISTE SUBARANOIDEO
HIPERTENSION ARTERIAL)</t>
  </si>
  <si>
    <t>L039 CELULITIS DE SITIO NO ESPECIFICADO (Desc. Diag.:celulitis en brazo)</t>
  </si>
  <si>
    <t>M321 LUPUS ERITEMATOSO SISTEMICO CON COMPROMISO DE ORGANOS O SISTEMAS (Desc. Diag.:NEFRITIS LUPICA CLASE III+V (PULSO CICLOFOSFAMIDA))</t>
  </si>
  <si>
    <t>L039 CELULITIS DE SITIO NO ESPECIFICADO (Desc. Diag.:en resolusion)</t>
  </si>
  <si>
    <t>L039 CELULITIS DE SITIO NO ESPECIFICADO (Desc. Diag.:INSUFICIENCIA VENOSA CRONICA)</t>
  </si>
  <si>
    <t>M34 ESCLEROSIS SISTEMICA (Desc. Diag.:con compromiso pulmonar)</t>
  </si>
  <si>
    <t>L04 LINFADENITIS AGUDA (Desc. Diag.:)</t>
  </si>
  <si>
    <t>M40 CIFOSIS Y LORDOSIS (Desc. Diag.:)</t>
  </si>
  <si>
    <t>L04 LINFADENITIS AGUDA (Desc. Diag.:Linfoadenitis Aguda)</t>
  </si>
  <si>
    <t>M415 OTRAS ESCOLIOSIS SECUNDARIAS (Desc. Diag.:)</t>
  </si>
  <si>
    <t>L040 LINFADENITIS AGUDA DE CARA, CABEZA Y CUELLO (Desc. Diag.:                    )</t>
  </si>
  <si>
    <t>M419 ESCOLIOSIS, NO ESPECIFICADA (Desc. Diag.:Dextroescoliosis, ligera espoindilolistesis. HTA descompensada)</t>
  </si>
  <si>
    <t>K80 COLELITIASIS (Desc. Diag.:COLESISTITIS AGUDA LITIASICA UNICA Y PRESENCIA DE POLIPOS ESTEATOSIS HEPATICA GRADO I)</t>
  </si>
  <si>
    <t>M431 ESPONDILOLISTESIS (Desc. Diag.:Espondilolistesis + Mialgia + lumbago)</t>
  </si>
  <si>
    <t>L043 LINFADENITIS AGUDA DEL MIEMBRO INFERIOR (Desc. Diag.:)</t>
  </si>
  <si>
    <t>M436 TORTICOLIS (Desc. Diag.:M792 - NEURALGIA Y NEURITIS, NO ESPECIFICADAS)</t>
  </si>
  <si>
    <t>L05 QUISTE PILONIDAL (Desc. Diag.:)</t>
  </si>
  <si>
    <t>M453 ESPONDILITIS ANQUILOSANTE, REGION CERVICOTORACICA (Desc. Diag.:ESPONDILITIS)</t>
  </si>
  <si>
    <t>L050 QUISTE PILONIDAL CON ABSCESO (Desc. Diag.:)</t>
  </si>
  <si>
    <t>M461 SACROILIITIS, NO CLASIFICADA EN OTRA PARTE (Desc. Diag.:Sacroiletisi)</t>
  </si>
  <si>
    <t>L059 QUISTE PILONIDAL SIN ABSCESO (Desc. Diag.:)</t>
  </si>
  <si>
    <t>M48 OTRAS ESPONDILOPATIAS (Desc. Diag.:)</t>
  </si>
  <si>
    <t>L08 OTRAS INFECCIONES LOCALES DE LA PIEL Y DEL TEJIDO SUBCUTANEO (Desc. Diag.:absceso   regiÃ³n dorsal de pie izquierdo )</t>
  </si>
  <si>
    <t>M489 ESPONDILOPATIA, NO ESPECIFICADA (Desc. Diag.:espondiloartrosis)</t>
  </si>
  <si>
    <t>K80 COLELITIASIS (Desc. Diag.:COLICO BILIAR )</t>
  </si>
  <si>
    <t>L080 PIODERMA (Desc. Diag.:1.- piodermitis axila derecha )</t>
  </si>
  <si>
    <t>M51 OTROS TRASTORNOS DE LOS DISCOS INTERVERTEBRALES (Desc. Diag.:hernia de disco )</t>
  </si>
  <si>
    <t>L080 PIODERMA (Desc. Diag.:tiña pedis sobreinfectada)</t>
  </si>
  <si>
    <t>M511 TRASTORNOS DE DISCO LUMBAR Y OTROS, CON RADICULOPATIA (Desc. Diag.:.HERNIA DE DISCO LUMBAR)</t>
  </si>
  <si>
    <t>K80 COLELITIASIS (Desc. Diag.:COLICO BILIAR)</t>
  </si>
  <si>
    <t>M511 TRASTORNOS DE DISCO LUMBAR Y OTROS, CON RADICULOPATIA (Desc. Diag.:Hernia de Disco Lumbar )</t>
  </si>
  <si>
    <t>L088 OTRAS INFECCIONES LOCALES ESPECIFICADAS DE LA PIEL Y DEL TEJIDO SUBCUTANEO (Desc. Diag.:INFLAMACION TEJIDO CELULAR SUBCUTANEO PIE DERECHO)</t>
  </si>
  <si>
    <t>M511 TRASTORNOS DE DISCO LUMBAR Y OTROS, CON RADICULOPATIA (Desc. Diag.:hernia discla lumbar )</t>
  </si>
  <si>
    <t>L088 OTRAS INFECCIONES LOCALES ESPECIFICADAS DE LA PIEL Y DEL TEJIDO SUBCUTANEO (Desc. Diag.:INFLAMACIÓN TEJIDO CELULAR SUBCUTÁNEO PIE DERECHO)</t>
  </si>
  <si>
    <t>M511 TRASTORNOS DE DISCO LUMBAR Y OTROS, CON RADICULOPATIA (Desc. Diag.:lumbalgia de esfuerzo 
hernia discal L4-L5, L5- S1 izquierda biforaminal )</t>
  </si>
  <si>
    <t>K80 COLELITIASIS (Desc. Diag.:DOLOR ABDOMINAL EN ESTUDIOS, ABDOMEN AGUDO )</t>
  </si>
  <si>
    <t>M511 TRASTORNOS DE DISCO LUMBAR Y OTROS, CON RADICULOPATIA (Desc. Diag.:REPOSO+ANALGESIA+FISIOTERAPIA)</t>
  </si>
  <si>
    <t>L100 PENFIGO VULGAR (Desc. Diag.:)</t>
  </si>
  <si>
    <t>M53 OTRAS DORSOPATIAS, NO CLASIFICADAS EN OTRA PARTE (Desc. Diag.:)</t>
  </si>
  <si>
    <t>K80 COLELITIASIS (Desc. Diag.:DOLOR EN ABDOMEN SUP E HD  DE EVOLUCION CRONICA RECURRENTE CON ANTECEDENTE DE LITIASIS VESICULAR)</t>
  </si>
  <si>
    <t>K810 COLECISTITIS AGUDA (Desc. Diag.:POSTQUIRURGICO TARDIO DE COLESCISTECTOMIA LAPAROSCOPICA )</t>
  </si>
  <si>
    <t>K80 COLELITIASIS (Desc. Diag.:GECA  .
Post colecistectomía lap  .)</t>
  </si>
  <si>
    <t>M531 SINDROME CERVICOBRAQUIAL (Desc. Diag.:sindrome cervicobraquialgia)</t>
  </si>
  <si>
    <t>L20 DERMATITIS ATOPICA (Desc. Diag.:ALERGIA)</t>
  </si>
  <si>
    <t>M533 TRASTORNOS SACROCOCCIGEOS, NO CLASIFICADOS EN OTRA PARTE (Desc. Diag.:contusion de coccix)</t>
  </si>
  <si>
    <t>L20 DERMATITIS ATOPICA (Desc. Diag.:Dermatitis Atópica E/E)</t>
  </si>
  <si>
    <t>M539 DORSOPATIA, NO ESPECIFICADA (Desc. Diag.:)</t>
  </si>
  <si>
    <t>L20 DERMATITIS ATOPICA (Desc. Diag.:dermatitis atopica)</t>
  </si>
  <si>
    <t>M54 DORSALGIA (Desc. Diag.:contusion de torax)</t>
  </si>
  <si>
    <t>L20 DERMATITIS ATOPICA (Desc. Diag.:hemorroides grado 1)</t>
  </si>
  <si>
    <t>M54 DORSALGIA (Desc. Diag.:DORSALGIA )</t>
  </si>
  <si>
    <t>L208 OTRAS DERMATITIS ATOPICAS (Desc. Diag.:)</t>
  </si>
  <si>
    <t>K612 ABSCESO ANORRECTAL (Desc. Diag.:absceso ano rectal radio 12 en formación. criptitis anal crónica. constipacion cronica)</t>
  </si>
  <si>
    <t>K80 COLELITIASIS (Desc. Diag.:INTOXICACION ALIMENTARIA 
COLELITIASIS
GASTRITIS 
LITIASIS RENAL 
)</t>
  </si>
  <si>
    <t>M54 DORSALGIA (Desc. Diag.:DORSOLUMBALGIA  AGUDA + CONTRACTURA MUSCULAR )</t>
  </si>
  <si>
    <t>L21 DERMATITIS SEBORREICA (Desc. Diag.:)</t>
  </si>
  <si>
    <t>M54 DORSALGIA (Desc. Diag.:Dorso-Lumbalgia)</t>
  </si>
  <si>
    <t>K80 COLELITIASIS (Desc. Diag.:K80 - COLELITIASIS)</t>
  </si>
  <si>
    <t>M54 DORSALGIA (Desc. Diag.:ITU a Dc)</t>
  </si>
  <si>
    <t>L23 DERMATITIS ALERGICA DE CONTACTO (Desc. Diag.:DERMATITIS ALERGICA)</t>
  </si>
  <si>
    <t>M54 DORSALGIA (Desc. Diag.:miositis de trapecio y deltoides)</t>
  </si>
  <si>
    <t>L23 DERMATITIS ALERGICA DE CONTACTO (Desc. Diag.:dermatitis)</t>
  </si>
  <si>
    <t>K635 POLIPO DEL COLON (Desc. Diag.:posible ppolipo de colon )</t>
  </si>
  <si>
    <t>L232 DERMATITIS ALERGICA DE CONTACTO DEBIDA A COSMETICOS (Desc. Diag.:en la cara )</t>
  </si>
  <si>
    <t>M542 CERVICALGIA (Desc. Diag.:.CONTRACTURA MUSCULAR )</t>
  </si>
  <si>
    <t>M542 CERVICALGIA (Desc. Diag.:cervicalgia )</t>
  </si>
  <si>
    <t>K80 COLELITIASIS (Desc. Diag.:K810 - COLECISTITIS AGUDA)</t>
  </si>
  <si>
    <t>M542 CERVICALGIA (Desc. Diag.:CERVICALGIA
GASTROENTERITIS AGUDA DE ETIOLOGIA A DETERMINAR
LESION RENAL AGUDA AKIN I 
RESFRIO COMUN)</t>
  </si>
  <si>
    <t>K80 COLELITIASIS (Desc. Diag.:LITIASIS MULTIPLES)</t>
  </si>
  <si>
    <t>M542 CERVICALGIA (Desc. Diag.:CONTRACTURA MUSCULAR 
CEFALEA TENSIONAL )</t>
  </si>
  <si>
    <t>L24 DERMATITIS DE CONTACTO POR IRRITANTES (Desc. Diag.:CONTATO CON ACIDO FORMICO)</t>
  </si>
  <si>
    <t>M542 CERVICALGIA (Desc. Diag.:homalgia)</t>
  </si>
  <si>
    <t>L24 DERMATITIS DE CONTACTO POR IRRITANTES (Desc. Diag.:DERMATITIS PERIANAL COMPLICADA EN TODO EL ANO. CRIPTITIS CRONICA SECUNDARIA A CONSUMO DE PICANTES. PARASITOSIS INTESTINAL A DESCARTAR)</t>
  </si>
  <si>
    <t>M542 CERVICALGIA (Desc. Diag.:mialgia trapezios)</t>
  </si>
  <si>
    <t>L24 DERMATITIS DE CONTACTO POR IRRITANTES (Desc. Diag.:LESIONES DERMICAS DISEMINADAS EN CARA, PARPADOS Y REGION ANTERIOR DEL TORAX)</t>
  </si>
  <si>
    <t>K601 FISURA ANAL CRONICA (Desc. Diag.:FISURAS ANALES  CRONICAS RADIO 9 Y 7, PAPILA HIPERTROFICA VS POLIPO RECTAL RADIO 3.  PARASITOSIS  INTESTINAL A DESCARTAR)</t>
  </si>
  <si>
    <t>K80 COLELITIASIS (Desc. Diag.:LITIASIS VESICULAR MULTIPLE)</t>
  </si>
  <si>
    <t>M543 CIATICA (Desc. Diag.:ciatica derecha)</t>
  </si>
  <si>
    <t>L25 DERMATITIS DE CONTACTO, FORMA NO ESPECIFICADA (Desc. Diag.:LESIONES DERMICAS EN CARA, PARPADOS Y TORAX ANTERIOR)</t>
  </si>
  <si>
    <t>M543 CIATICA (Desc. Diag.:CIÁTICA)</t>
  </si>
  <si>
    <t>L282 OTROS PRURIGOS (Desc. Diag.:)</t>
  </si>
  <si>
    <t>M544 LUMBAGO CON CIATICA (Desc. Diag.: DORSOLUMBALGIA/ MIALGIA)</t>
  </si>
  <si>
    <t>L282 OTROS PRURIGOS (Desc. Diag.:PRURIGO POR VESPIDO)</t>
  </si>
  <si>
    <t>M544 LUMBAGO CON CIATICA (Desc. Diag.:??)</t>
  </si>
  <si>
    <t>L30 OTRAS DERMATITIS (Desc. Diag.:)</t>
  </si>
  <si>
    <t>M544 LUMBAGO CON CIATICA (Desc. Diag.:1.- Mialgia pierna derecha
2.- lumbo-ciatica. )</t>
  </si>
  <si>
    <t>L30 OTRAS DERMATITIS (Desc. Diag.:Dermatitis E/E Vs Herpes Zoster????)</t>
  </si>
  <si>
    <t>M544 LUMBAGO CON CIATICA (Desc. Diag.:CON TRANSFERECIA A SANTA CRUZ)</t>
  </si>
  <si>
    <t>K80 COLELITIASIS (Desc. Diag.:LITIASIS VESICULAR)</t>
  </si>
  <si>
    <t>M544 LUMBAGO CON CIATICA (Desc. Diag.:dolor en la región lumbar que se irradia a miembros inferiores acompañado de parestesia y dificulta para caminar, no tolera realizar esfuerzo fisico)</t>
  </si>
  <si>
    <t>L303 DERMATITIS INFECCIOSA (Desc. Diag.:1.- herida por picadura por hormigas.
2.- Absceso en regiÃ³n genital )</t>
  </si>
  <si>
    <t>M544 LUMBAGO CON CIATICA (Desc. Diag.:DOLOR NEUROPATICO)</t>
  </si>
  <si>
    <t>K80 COLELITIASIS (Desc. Diag.:MULTIGESTA/ GESTACIÓN DE 18 SEMANAS/ FETO ÚNICO VIVO)</t>
  </si>
  <si>
    <t>L40 PSORIASIS (Desc. Diag.:)</t>
  </si>
  <si>
    <t>M544 LUMBAGO CON CIATICA (Desc. Diag.:IVU A DC. )</t>
  </si>
  <si>
    <t>L402 ACRODERMATITIS CONTINUA (Desc. Diag.:)</t>
  </si>
  <si>
    <t>M544 LUMBAGO CON CIATICA (Desc. Diag.:LUMBAGO CON CIATICA IZQUIERDA, COMPRESION RADICULAR ??)</t>
  </si>
  <si>
    <t>L409 PSORIASIS, NO ESPECIFICADA (Desc. Diag.:)</t>
  </si>
  <si>
    <t>M544 LUMBAGO CON CIATICA (Desc. Diag.:LUMBAGO CON CIATICA
HIPERTESIÓN ARTERIAL)</t>
  </si>
  <si>
    <t>K80 COLELITIASIS (Desc. Diag.:OTROS ESTADOS POSQUIRURGICOS)</t>
  </si>
  <si>
    <t>M544 LUMBAGO CON CIATICA (Desc. Diag.:LUMBAGO DE ESFUERZO )</t>
  </si>
  <si>
    <t>L50 URTICARIA (Desc. Diag.:ANGIOEDEMA)</t>
  </si>
  <si>
    <t>M544 LUMBAGO CON CIATICA (Desc. Diag.:Lumbago por Caída)</t>
  </si>
  <si>
    <t>L50 URTICARIA (Desc. Diag.:URTICARIA CRONICA)</t>
  </si>
  <si>
    <t>K601 FISURA ANAL CRONICA (Desc. Diag.:POST OPERATORIO FISURA ANAL CRONICA POSTERIOR, SENO ANAL, FISTULA ANAL POSTERIOR CIEGA.)</t>
  </si>
  <si>
    <t>L50 URTICARIA (Desc. Diag.:URTICARIA DE PROBABLE ETIOLOGIA MEDICAMENTOSA)</t>
  </si>
  <si>
    <t>M544 LUMBAGO CON CIATICA (Desc. Diag.:LUMBALGIA CON CIATICA? COXALGIA)</t>
  </si>
  <si>
    <t>L50 URTICARIA (Desc. Diag.:urticaria)</t>
  </si>
  <si>
    <t>M544 LUMBAGO CON CIATICA (Desc. Diag.:Lumbalgia post esfuerzo
Lumbalgia crónica)</t>
  </si>
  <si>
    <t>M544 LUMBAGO CON CIATICA (Desc. Diag.:lumbociatalgia derecha)</t>
  </si>
  <si>
    <t>K625 HEMORRAGIA DEL ANO Y DEL RECTO (Desc. Diag.:PROCTORRAGIA)</t>
  </si>
  <si>
    <t>M544 LUMBAGO CON CIATICA (Desc. Diag.:lumbociatalgia, )</t>
  </si>
  <si>
    <t>L501 URTICARIA IDIOPATICA (Desc. Diag.:)</t>
  </si>
  <si>
    <t>M544 LUMBAGO CON CIATICA (Desc. Diag.:LUMBOCIATICA IZQUIERDA)</t>
  </si>
  <si>
    <t>K605 FISTULA ANORRECTAL (Desc. Diag.:POST OPERATORIO FISTULA RECTAL SECUNDARIA A ABSCESO ANO RECTAL EN FORMACION, CRIPTITIS ANAL R12 . HOY SE APLICO NITRATO DE PLATA PARA LA CICATRIZACION)</t>
  </si>
  <si>
    <t>L509 URTICARIA, NO ESPECIFICADA (Desc. Diag.:MIOCARDIOPATIA POST QUIMIOTERAPIA)</t>
  </si>
  <si>
    <t>M544 LUMBAGO CON CIATICA (Desc. Diag.:M518 - OTROS TRASTORNOS ESPECIFICADOS DE LOS DISCOS INTERVERTEBRALES)</t>
  </si>
  <si>
    <t>L55 QUEMADURA SOLAR (Desc. Diag.:L98 - OTROS TRASTORNOS DE LA PIEL Y DEL TEJIDO SUBCUTANEO, NO CLASIFICADOS EN OTRA PARTE)</t>
  </si>
  <si>
    <t>M544 LUMBAGO CON CIATICA (Desc. Diag.:policontuso)</t>
  </si>
  <si>
    <t>K80 COLELITIASIS (Desc. Diag.:Post colecistectomìa lap  .)</t>
  </si>
  <si>
    <t>M544 LUMBAGO CON CIATICA (Desc. Diag.:sind de angustia y depresion )</t>
  </si>
  <si>
    <t>L550 QUEMADURA SOLAR DE PRIMER GRADO (Desc. Diag.:QUEMADURA SOLOR GRADO I EN REGIÓN DORSAL Y HOMBROS 7% DE SUPERFICIE CORPORAL )</t>
  </si>
  <si>
    <t>M545 LUMBAGO NO ESPECIFICADO (Desc. Diag.:   M542 - CERVICALGIA//
   G442 - CEFALEA DEBIDA A TENSION)</t>
  </si>
  <si>
    <t>L551 QUEMADURA SOLAR DE SEGUNDO GRADO (Desc. Diag.:)</t>
  </si>
  <si>
    <t>M545 LUMBAGO NO ESPECIFICADO (Desc. Diag.: lumbalgia cronica)</t>
  </si>
  <si>
    <t>L558 OTRAS QUEMADURAS SOLARES (Desc. Diag.:)</t>
  </si>
  <si>
    <t>M545 LUMBAGO NO ESPECIFICADO (Desc. Diag.:* COMPRESION RAQUIMEDULAR  LUMBO SACRA. )</t>
  </si>
  <si>
    <t>L60 TRASTORNOS DE LAS UÑAS (Desc. Diag.:celulitis por reseccion inadecuada de uña )</t>
  </si>
  <si>
    <t>M545 LUMBAGO NO ESPECIFICADO (Desc. Diag.:+ CONTRACTURA MUSCULAR DORSLUMBAR)</t>
  </si>
  <si>
    <t>L60 TRASTORNOS DE LAS UÑAS (Desc. Diag.:HEMATOMA DE UÑA )</t>
  </si>
  <si>
    <t>M545 LUMBAGO NO ESPECIFICADO (Desc. Diag.:+ SINDROME VIRAL )</t>
  </si>
  <si>
    <t>K591 DIARREA FUNCIONAL (Desc. Diag.:TRASGRESIÓN ALIMENTARIA/ SINDROME DE INTESTINO IRRITABLE)</t>
  </si>
  <si>
    <t>M545 LUMBAGO NO ESPECIFICADO (Desc. Diag.:1.- lumbo-sacralgia de causa mecÃ¡nica )</t>
  </si>
  <si>
    <t>L600 UÃA ENCARNADA (Desc. Diag.:baja medica para  propiciar la consulta  con servicio de cirugia)</t>
  </si>
  <si>
    <t>M545 LUMBAGO NO ESPECIFICADO (Desc. Diag.:antecedentes de hernia discal)</t>
  </si>
  <si>
    <t>L600 UÃA ENCARNADA (Desc. Diag.:INFECCION DE OÃISECTOMIA )</t>
  </si>
  <si>
    <t>K811 COLECISTITIS CRONICA (Desc. Diag.:COLELITIASIS PORTADORA DE PROTESIS DE VALVULA MITRIAL MECÁNICA )</t>
  </si>
  <si>
    <t>L600 UÃA ENCARNADA (Desc. Diag.:UÃA ENCARNADA EN DEDO GORDO DE PIE IZQUIERDO )</t>
  </si>
  <si>
    <t>M545 LUMBAGO NO ESPECIFICADO (Desc. Diag.:contractura  muscular)</t>
  </si>
  <si>
    <t>K80 COLELITIASIS (Desc. Diag.:sindrome febril en estudio)</t>
  </si>
  <si>
    <t>M545 LUMBAGO NO ESPECIFICADO (Desc. Diag.:CONTUSIÓN LUMBAR.)</t>
  </si>
  <si>
    <t>L600 UÑA ENCARNADA (Desc. Diag.:- Uña encarnada sobreinfectada dedo gordo izquierdo)</t>
  </si>
  <si>
    <t>M545 LUMBAGO NO ESPECIFICADO (Desc. Diag.:COXIGODINIA)</t>
  </si>
  <si>
    <t>K593 MEGACOLON, NO CLASIFICADO EN OTRA PARTE (Desc. Diag.:)</t>
  </si>
  <si>
    <t>M545 LUMBAGO NO ESPECIFICADO (Desc. Diag.:dificultad para caminar y mantener la postura en sentada)</t>
  </si>
  <si>
    <t>L600 UÑA ENCARNADA (Desc. Diag.:ABSCESO POR UÑA ENCARNADA )</t>
  </si>
  <si>
    <t>M545 LUMBAGO NO ESPECIFICADO (Desc. Diag.:DOLOR EN REGION LUMBAR POST ESFUERZOS, DOLOR A LA FLEXO EXTENSION DEL TORAX)</t>
  </si>
  <si>
    <t>L600 UÑA ENCARNADA (Desc. Diag.:cervicalgia
cefalea tensional )</t>
  </si>
  <si>
    <t>M545 LUMBAGO NO ESPECIFICADO (Desc. Diag.:DOLOR LUMBAR .)</t>
  </si>
  <si>
    <t>L600 UÑA ENCARNADA (Desc. Diag.:EXERECIS DE UÑA ENCARNADA)</t>
  </si>
  <si>
    <t>M545 LUMBAGO NO ESPECIFICADO (Desc. Diag.:DORSO-LUMBALGIA  POST ESFUERZO. )</t>
  </si>
  <si>
    <t>L600 UÑA ENCARNADA (Desc. Diag.:EXERESIS DE UÑA)</t>
  </si>
  <si>
    <t>M545 LUMBAGO NO ESPECIFICADO (Desc. Diag.:dorsolumbalgia mecanica)</t>
  </si>
  <si>
    <t>L600 UÑA ENCARNADA (Desc. Diag.:Extracción de uña encarnada 1er dedo de pie derecho)</t>
  </si>
  <si>
    <t>M545 LUMBAGO NO ESPECIFICADO (Desc. Diag.:EMBARAZO 33 SEMANAS)</t>
  </si>
  <si>
    <t>L600 UÑA ENCARNADA (Desc. Diag.:FARINGITIS AGUDA. ABSCESO)</t>
  </si>
  <si>
    <t>M545 LUMBAGO NO ESPECIFICADO (Desc. Diag.:EN ESTUDIO .    N390 - INFECCION DE VIAS URINARIAS, SITIO NO ESPECIFICADO, K30 - DISPEPSIA)</t>
  </si>
  <si>
    <t>L600 UÑA ENCARNADA (Desc. Diag.:INFECTADA)</t>
  </si>
  <si>
    <t>M545 LUMBAGO NO ESPECIFICADO (Desc. Diag.:FIBROMIALGIA)</t>
  </si>
  <si>
    <t>L600 UÑA ENCARNADA (Desc. Diag.:inflamacion e infeccion.)</t>
  </si>
  <si>
    <t>K818 OTRAS COLECISTITIS (Desc. Diag.:COLECISTITIS AGUDA)</t>
  </si>
  <si>
    <t>L600 UÑA ENCARNADA (Desc. Diag.:ONICECTOMIA )</t>
  </si>
  <si>
    <t>M545 LUMBAGO NO ESPECIFICADO (Desc. Diag.:HIPERLORDOSIS LUMBAR 
COLUMNA INESTABLE. 
OSTEOPENIA DIFUSA. 
PORTADORA DE PROTESIS DE CADERA DERECHA
IVU A DC. )</t>
  </si>
  <si>
    <t>L600 UÑA ENCARNADA (Desc. Diag.:onicectomia parcial bilateral )</t>
  </si>
  <si>
    <t>M545 LUMBAGO NO ESPECIFICADO (Desc. Diag.:ITU??? ENFERMEDAD COMUN)</t>
  </si>
  <si>
    <t>L600 UÑA ENCARNADA (Desc. Diag.:ONICECTOMIA PARCIAL IZQUIERDA)</t>
  </si>
  <si>
    <t>M545 LUMBAGO NO ESPECIFICADO (Desc. Diag.:lumabago )</t>
  </si>
  <si>
    <t>L600 UÑA ENCARNADA (Desc. Diag.:ONICECTOMIA)</t>
  </si>
  <si>
    <t>K819 COLECISTITIS, NO ESPECIFICADA (Desc. Diag.:COLECISTITIS CRÓNICA LITIASICA PO COLECISTECTOMIA LAPAROSCOPICA)</t>
  </si>
  <si>
    <t>L600 UÑA ENCARNADA (Desc. Diag.:Onicocriptosis resuelta por onisectomia parcial)</t>
  </si>
  <si>
    <t>M545 LUMBAGO NO ESPECIFICADO (Desc. Diag.:Lumbago de Esfuerzo
)</t>
  </si>
  <si>
    <t>L600 UÑA ENCARNADA (Desc. Diag.:Onicocriptosis
DM tipo2 insulinodependiente)</t>
  </si>
  <si>
    <t>M545 LUMBAGO NO ESPECIFICADO (Desc. Diag.:LUMBAGO EN ESTUDIO
NEURITIS INTERCOSTAL 
LEUCOPENIA 
SD COLON IRRITABLE 
- BRADICARDIA SINUSAL )</t>
  </si>
  <si>
    <t>L600 UÑA ENCARNADA (Desc. Diag.:onicomicosis )</t>
  </si>
  <si>
    <t>M545 LUMBAGO NO ESPECIFICADO (Desc. Diag.:LUMBAGO MECANICO MIOFASCIAL )</t>
  </si>
  <si>
    <t>L600 UÑA ENCARNADA (Desc. Diag.:onisectomia parcial  infectada)</t>
  </si>
  <si>
    <t>K819 COLECISTITIS, NO ESPECIFICADA (Desc. Diag.:COLICO BILIAR)</t>
  </si>
  <si>
    <t>L600 UÑA ENCARNADA (Desc. Diag.:ONISECTOMIA PARCIAL )</t>
  </si>
  <si>
    <t>M545 LUMBAGO NO ESPECIFICADO (Desc. Diag.:LUMBAGO POR ESFUERZO.)</t>
  </si>
  <si>
    <t>L600 UÑA ENCARNADA (Desc. Diag.:PODAGRA?)</t>
  </si>
  <si>
    <t>M545 LUMBAGO NO ESPECIFICADO (Desc. Diag.:LUMBAGO POST TRAUMATISMO )</t>
  </si>
  <si>
    <t>L600 UÑA ENCARNADA (Desc. Diag.:Post exceresis  parcial de uña del dedo gordo der .)</t>
  </si>
  <si>
    <t>L600 UÑA ENCARNADA (Desc. Diag.:POST OPERADA DE HEMORROIDES EXETRNA COMPLICADA RADIO 9. CELULITIS PIE DERECHO A DC. UÑA ENCARNADA INFECTADA)</t>
  </si>
  <si>
    <t>K82 OTRAS ENFERMEDADES DE LA VESICULA BILIAR (Desc. Diag.:PARTO BILIAR)</t>
  </si>
  <si>
    <t>L600 UÑA ENCARNADA (Desc. Diag.:POSTONICECTOMIA PARCIAL POR UÑA ENCARNADA)</t>
  </si>
  <si>
    <t>M545 LUMBAGO NO ESPECIFICADO (Desc. Diag.:LUMBALGIA  TRAUMATICA )</t>
  </si>
  <si>
    <t>K800 CALCULO DE LA VESICULA BILIAR CON COLECISTITIS AGUDA (Desc. Diag.: paciente internado con : colecistitis litiasica crónica reagudisante)</t>
  </si>
  <si>
    <t>M545 LUMBAGO NO ESPECIFICADO (Desc. Diag.:LUMBALGIA CORNICA, DISCOPATIA)</t>
  </si>
  <si>
    <t>L600 UÑA ENCARNADA (Desc. Diag.:POSTOPERATORIO DE MATRICETOMIA EN HALLUX DERECHO)</t>
  </si>
  <si>
    <t>M545 LUMBAGO NO ESPECIFICADO (Desc. Diag.:lumbalgia de esfeurzo )</t>
  </si>
  <si>
    <t>L600 UÑA ENCARNADA (Desc. Diag.:Retiro de Uñero)</t>
  </si>
  <si>
    <t>K625 HEMORRAGIA DEL ANO Y DEL RECTO (Desc. Diag.:HEMORRAGIA DEI ANO Y RECTO)</t>
  </si>
  <si>
    <t>L600 UÑA ENCARNADA (Desc. Diag.:SE REALIZA EXCERESIS )</t>
  </si>
  <si>
    <t>K85 PANCREATITIS AGUDA (Desc. Diag.:PANCREATITIS AGUDA BILIAR EN RESOLUCION)</t>
  </si>
  <si>
    <t>L600 UÑA ENCARNADA (Desc. Diag.:signos de infección ademas de inflamación y dolor en primer dedo del pie derecho )</t>
  </si>
  <si>
    <t>M545 LUMBAGO NO ESPECIFICADO (Desc. Diag.:LUMBALGIA POR ESFUERZO FISICO )</t>
  </si>
  <si>
    <t>L600 UÑA ENCARNADA (Desc. Diag.:traunatismo de uñas por golpe)</t>
  </si>
  <si>
    <t>K85 PANCREATITIS AGUDA (Desc. Diag.:PANCREATITIS AGUDA COMPLICADA CON MULTIPLES ABSCESOS + FISTULA BILIAR / POST OPERATORIO DE LAPAROTOMIA EXPLORATORIA + DRENAJE DE ABSCESO + DRENAJE DE FISTULA BILIAR Y NECROSECTOMIA )</t>
  </si>
  <si>
    <t>L600 UÑA ENCARNADA (Desc. Diag.:TUMOR EN HALLUX DERECHO - MELANOMA A DESCARTAR)</t>
  </si>
  <si>
    <t>L600 UÑA ENCARNADA (Desc. Diag.:UNA INCARNATA )</t>
  </si>
  <si>
    <t>M545 LUMBAGO NO ESPECIFICADO (Desc. Diag.:LUMBALGIA
SE SOLICITA RX DE COLUMNA LUMBAR AP Y LATERAL DONDE APARENTEMENTE NO SE EVIDENCIA ALTERACIONES
SE INDICA VOLVER A CONTROL POR NEUROCIRUGIA)</t>
  </si>
  <si>
    <t>L600 UÑA ENCARNADA (Desc. Diag.:Uña encarnada  .)</t>
  </si>
  <si>
    <t>M545 LUMBAGO NO ESPECIFICADO (Desc. Diag.:-lumbalgia)</t>
  </si>
  <si>
    <t>L600 UÑA ENCARNADA (Desc. Diag.:UÑA ENCARNADA - EXERECIS)</t>
  </si>
  <si>
    <t>M545 LUMBAGO NO ESPECIFICADO (Desc. Diag.:LUMBOCIATALGIA DE ESFUERZO)</t>
  </si>
  <si>
    <t>L600 UÑA ENCARNADA (Desc. Diag.:UÑA ENCARNADA )</t>
  </si>
  <si>
    <t>M545 LUMBAGO NO ESPECIFICADO (Desc. Diag.:Metrorragia. )</t>
  </si>
  <si>
    <t>L600 UÑA ENCARNADA (Desc. Diag.:UÑA ENCARNADA BILATERAL OPERADA)</t>
  </si>
  <si>
    <t>M545 LUMBAGO NO ESPECIFICADO (Desc. Diag.:neuritis lumbar)</t>
  </si>
  <si>
    <t>L600 UÑA ENCARNADA (Desc. Diag.:UÑA ENCARNADA BILATERAL RESUELTA POR ONISECTOMIA PARCIAL)</t>
  </si>
  <si>
    <t>M545 LUMBAGO NO ESPECIFICADO (Desc. Diag.:pide baja medica por dos dias.)</t>
  </si>
  <si>
    <t>K605 FISTULA ANORRECTAL (Desc. Diag.:[POST OPERADO FISTULA ANORRECTAL RADIO 3 TRANSESFINTERIANA)</t>
  </si>
  <si>
    <t>M545 LUMBAGO NO ESPECIFICADO (Desc. Diag.:SDLC)</t>
  </si>
  <si>
    <t>L600 UÑA ENCARNADA (Desc. Diag.:UÑA ENCARNADA E INFECTADA)</t>
  </si>
  <si>
    <t>M545 LUMBAGO NO ESPECIFICADO (Desc. Diag.:TRAUMATISMO DE COLUMNA LUMBAR)</t>
  </si>
  <si>
    <t>L600 UÑA ENCARNADA (Desc. Diag.:UÑA ENCARNADA EN HALLUX BILATERAL)</t>
  </si>
  <si>
    <t>M545 LUMBAGO NO ESPECIFICADO (Desc. Diag.:YA VINO AYER)</t>
  </si>
  <si>
    <t>L600 UÑA ENCARNADA (Desc. Diag.:UÑA ENCARNADA EN HALLUX DERECHO)</t>
  </si>
  <si>
    <t>M546 DOLOR EN LA COLUMNA DORSAL (Desc. Diag.:G3 C1 A1 P0
EMBARAZO DE 26 SEM POR FUM
FUV PRETERMINO
DOLOR LUMBAR EN ESTUDIO
CIATICA?
ARO)</t>
  </si>
  <si>
    <t>L600 UÑA ENCARNADA (Desc. Diag.:UÑA ENCARNADA EN HALLUX IZQUIERDO)</t>
  </si>
  <si>
    <t>M548 OTRAS DORSALGIAS (Desc. Diag.:CONTROL RX)</t>
  </si>
  <si>
    <t>L600 UÑA ENCARNADA (Desc. Diag.:UÑA ENCARNADA HALLUX DERECHO RESUELTA POR ONISECTOMIA PARCIAL)</t>
  </si>
  <si>
    <t>M548 OTRAS DORSALGIAS (Desc. Diag.:INFECCION DE VIAS URINARIAS?)</t>
  </si>
  <si>
    <t>L600 UÑA ENCARNADA (Desc. Diag.:UÑA ENCARNADA INFECTADA - POSTONICECTOMIA PARCIAL)</t>
  </si>
  <si>
    <t>M548 OTRAS DORSALGIAS (Desc. Diag.:mialia musuclos dorsales derechos)</t>
  </si>
  <si>
    <t>K800 CALCULO DE LA VESICULA BILIAR CON COLECISTITIS AGUDA (Desc. Diag.:??? Hidatidosis Hepatica. DM2?? ENFERMEDAD COMÚN)</t>
  </si>
  <si>
    <t>M549 DORSALGIA, NO ESPECIFICADA (Desc. Diag.:- DORSOLUMBAGO + CONTRACTURA MUSCULAR )</t>
  </si>
  <si>
    <t>L600 UÑA ENCARNADA (Desc. Diag.:UÑA ENCARNADA QUE YA FUÉ EXTRAÍDA )</t>
  </si>
  <si>
    <t>M549 DORSALGIA, NO ESPECIFICADA (Desc. Diag.:DORSALGIA INESPECÍFICA)</t>
  </si>
  <si>
    <t>K85 PANCREATITIS AGUDA (Desc. Diag.:PANCRETITIS AGUDA DE PROBABLE ETIOLOGÍA BILIAR/ COLECISTITIS CRÓNICA LITIÁSICA)</t>
  </si>
  <si>
    <t>L600 UÑA ENCARNADA (Desc. Diag.:Uña Encarnadas)</t>
  </si>
  <si>
    <t>K810 COLECISTITIS AGUDA (Desc. Diag.:1.- colecistitis aguda litiÃ¡sica )</t>
  </si>
  <si>
    <t>L600 UÑA ENCARNADA (Desc. Diag.:uñas infectadas en dedos de pies  + celulitis )</t>
  </si>
  <si>
    <t>M232 TRASTORNO DE MENISCO DEBIDO A DESGARRO O LESION ANTIGUA (Desc. Diag.:lesion meniscal)</t>
  </si>
  <si>
    <t>L601 ONICOLISIS (Desc. Diag.:onicomicosis  de uña del dedo pulgar izquierdo)</t>
  </si>
  <si>
    <t>K610 ABSCESO ANAL (Desc. Diag.:HEMORROIDES
FISTULA ?)</t>
  </si>
  <si>
    <t>L602 ONICOGRIPOSIS (Desc. Diag.:se realiza seccion parcial de uña 
 hallando material purulento , una delgada  se realiza limpieza y reseccion parcial de la uña )</t>
  </si>
  <si>
    <t>M233 OTROS TRASTORNOS DE LOS MENISCOS (Desc. Diag.:OTROS TRASTORNOS DE LOS MENISCOS)</t>
  </si>
  <si>
    <t>L608 OTROS TRASTORNOS DE LAS UÑAS (Desc. Diag.:)</t>
  </si>
  <si>
    <t>M233 OTROS TRASTORNOS DE LOS MENISCOS (Desc. Diag.:POSIBLE LESION MENISCAL)</t>
  </si>
  <si>
    <t>L608 OTROS TRASTORNOS DE LAS UÑAS (Desc. Diag.:trauma de uña de dedo gordo de pie derecho)</t>
  </si>
  <si>
    <t>L609 TRASTORNO DE LA UÑA, NO ESPECIFICADO (Desc. Diag.:- ONICOMICOSIS CON SOBREINFECCION  EN DEDO HALLUX DE PIE IZQ.)</t>
  </si>
  <si>
    <t>M238 OTROS TRASTORNOS INTERNOS DE LA RODILLA (Desc. Diag.:condritis  de rodilla)</t>
  </si>
  <si>
    <t>L609 TRASTORNO DE LA UÑA, NO ESPECIFICADO (Desc. Diag.:)</t>
  </si>
  <si>
    <t>M238 OTROS TRASTORNOS INTERNOS DE LA RODILLA (Desc. Diag.:Dolor en Rodilla Derecha)</t>
  </si>
  <si>
    <t>L609 TRASTORNO DE LA UÑA, NO ESPECIFICADO (Desc. Diag.:EXERESIS DE UÑA MICOTICA Y ENCARNADA)</t>
  </si>
  <si>
    <t>K611 ABSCESO RECTAL (Desc. Diag.:ABSCESO ANO RECTAL EN FORMACION, CRIPTITIS ANAL ER12 PROCESO INFLMATAORIO , PARASITOSIS A DC)</t>
  </si>
  <si>
    <t>L609 TRASTORNO DE LA UÑA, NO ESPECIFICADO (Desc. Diag.:UÑA CON SECRESION FETIDA EDEMATOSA Y CON CAMBIOS DE COLORACION)</t>
  </si>
  <si>
    <t>M239 TRASTORNO INTERNO DE LA RODILLA, NO ESPECIFICADO (Desc. Diag.:artrosis de rodilla izdas)</t>
  </si>
  <si>
    <t>L609 TRASTORNO DE LA UÑA, NO ESPECIFICADO (Desc. Diag.:UÑA ENCARNADA DEDO HALLUX PIE DERECHO)</t>
  </si>
  <si>
    <t>M239 TRASTORNO INTERNO DE LA RODILLA, NO ESPECIFICADO (Desc. Diag.:dificulatad para la deambulacion y sensacion de una luxacion en rodilla)</t>
  </si>
  <si>
    <t>L628 TRASTORNOS DE LAS UÑAS EN OTRAS ENFERMEDADES CLASIFICADAS EN OTRA PARTE (Desc. Diag.:PACIENTE CON PERDIDA COMPLETA DE LA UÑA DEL PRIMER DEDO DEL PIE DERECHO)</t>
  </si>
  <si>
    <t>M239 TRASTORNO INTERNO DE LA RODILLA, NO ESPECIFICADO (Desc. Diag.:DOLOR DE RIODILLA)</t>
  </si>
  <si>
    <t>L638 OTRAS ALOPECIAS AREATAS (Desc. Diag.:)</t>
  </si>
  <si>
    <t>M239 TRASTORNO INTERNO DE LA RODILLA, NO ESPECIFICADO (Desc. Diag.:ESGUINSE DE RODILLA DERECHA)</t>
  </si>
  <si>
    <t>L720 QUISTE EPIDERMICO (Desc. Diag.:RECHAZO A MATERIAL (CERA DE HUESO) VS TUBERCULOSIS)</t>
  </si>
  <si>
    <t>M239 TRASTORNO INTERNO DE LA RODILLA, NO ESPECIFICADO (Desc. Diag.:LESION DE MENISCO MEDIAL
ESGUINCE COLATERAL MEDIAL RODILLA DERECHA)</t>
  </si>
  <si>
    <t>L729 QUISTE FOLICULAR DE LA PIEL Y DEL TEJIDO SUBCUTANEO, SIN OTRA ESPECIFICACION (Desc. Diag.:QUISTE HEMORRAGICO TRATADO POR BIOPSIA EXCISIONAL)</t>
  </si>
  <si>
    <t>M239 TRASTORNO INTERNO DE LA RODILLA, NO ESPECIFICADO (Desc. Diag.:Trauma de Rodilla)</t>
  </si>
  <si>
    <t>L729 QUISTE FOLICULAR DE LA PIEL Y DEL TEJIDO SUBCUTANEO, SIN OTRA ESPECIFICACION (Desc. Diag.:QUISTE SEBÃCEO INFECTADO TRATADO QUIRURGICAMENTE)</t>
  </si>
  <si>
    <t>M245 CONTRACTURA ARTICULAR (Desc. Diag.:)</t>
  </si>
  <si>
    <t>L732 HIDRADENITIS SUPURATIVA (Desc. Diag.:)</t>
  </si>
  <si>
    <t>M245 CONTRACTURA ARTICULAR (Desc. Diag.:TORTICULIS  ESPASMODICA)</t>
  </si>
  <si>
    <t>K800 CALCULO DE LA VESICULA BILIAR CON COLECISTITIS AGUDA (Desc. Diag.:COLE CISTITIS LITIACICA  AGUDA.
RIESGO LABORAL: ENFERMEDAD COMUN.)</t>
  </si>
  <si>
    <t>M250 HEMARTROSIS (Desc. Diag.:contusion de rodilla izquierda
hemartrosis)</t>
  </si>
  <si>
    <t>L890 ULCERA DE DECUBITO Y POR AREA DE PRESION, ETAPA I (Desc. Diag.:)</t>
  </si>
  <si>
    <t>M250 HEMARTROSIS (Desc. Diag.:hemartrosis de rodilla izquierda)</t>
  </si>
  <si>
    <t>K800 CALCULO DE LA VESICULA BILIAR CON COLECISTITIS AGUDA (Desc. Diag.:Colecistitis aguda multilitiasica. Imágenes hiperecogenicas ovoideas de entre 0.98 y 0.85, ubicadas en cuello y cuerpo vesicular movibles. )</t>
  </si>
  <si>
    <t>K810 COLECISTITIS AGUDA (Desc. Diag.:ABDOMEN AGUDO. )</t>
  </si>
  <si>
    <t>L919 TRASTORNO HIPERTROFICO DE LA PIEL, NO ESPECIFICADO (Desc. Diag.:)</t>
  </si>
  <si>
    <t>M253 OTRAS INESTABILIDADES ARTICULARES (Desc. Diag.:INESTABILIDAD DE TOBILLO IZQUIERDO)</t>
  </si>
  <si>
    <t>M254 DERRAME ARTICULAR (Desc. Diag.:* LEVE DERRAME SUBCUADRICIPITAL + TENDINOSIS DEGENERATIVA PORCION PROXIMALDEL TENDON ROTULIANO.)</t>
  </si>
  <si>
    <t>L93 LUPUS ERITEMATOSO (Desc. Diag.:LES
NEFRITIS LUPICA
)</t>
  </si>
  <si>
    <t>M255 DOLOR EN ARTICULACION (Desc. Diag.: DOLOR EN TOBILLO IZQUIERDO )</t>
  </si>
  <si>
    <t>L93 LUPUS ERITEMATOSO (Desc. Diag.:Nefritis Lupica Clase III)</t>
  </si>
  <si>
    <t>M255 DOLOR EN ARTICULACION (Desc. Diag.:AMBAS RODILLAS )</t>
  </si>
  <si>
    <t>L93 LUPUS ERITEMATOSO (Desc. Diag.:QUISTE ARACNOIDEO
HIPERTENSION ARTERIAL)</t>
  </si>
  <si>
    <t>M255 DOLOR EN ARTICULACION (Desc. Diag.:ARTROMIALGIAS DE ETIOLOGÍA A DEFINIR/ CONTRACTURA MUSCULAR CERVICAL / DISLIPIDEMIA MIXTA)</t>
  </si>
  <si>
    <t>L941 ESCLERODERMA LINEAL (Desc. Diag.:MIGRAÃA)</t>
  </si>
  <si>
    <t>M255 DOLOR EN ARTICULACION (Desc. Diag.:COXALGIA IZQUIERDA)</t>
  </si>
  <si>
    <t>L95 VASCULITIS LIMITADA A LA PIEL, NO CLASIFICADA EN OTRA PARTE (Desc. Diag.:VASCULITIS )</t>
  </si>
  <si>
    <t>M255 DOLOR EN ARTICULACION (Desc. Diag.:dificultad para deambulacion, dolor intenso de miembros inferiores)</t>
  </si>
  <si>
    <t>L958 OTRAS VASCULITIS LIMITADAS A LA PIEL (Desc. Diag.:)</t>
  </si>
  <si>
    <t>M255 DOLOR EN ARTICULACION (Desc. Diag.:dolor articular en ambas rodillas secundario a quimioterapia)</t>
  </si>
  <si>
    <t>K800 CALCULO DE LA VESICULA BILIAR CON COLECISTITIS AGUDA (Desc. Diag.:COLELITIASIS AGUDA  QUE ANTECEDE POR ECOGRAFIA ABDOMINAL )</t>
  </si>
  <si>
    <t>M255 DOLOR EN ARTICULACION (Desc. Diag.:DOLOR EN ARTICULACIÃN DE TOBILLO DERECHO)</t>
  </si>
  <si>
    <t>L97 ULCERA DE MIEMBRO INFERIOR, NO CLASIFICADA EN OTRA PARTE (Desc. Diag.:ULCERA  DE LOS DEDOS  DE LOS PIES)</t>
  </si>
  <si>
    <t>M255 DOLOR EN ARTICULACION (Desc. Diag.:DOLOR EN ARTICULACION DE LA CADERA IZQUIERDA (PORTADOR DE PROTESIS DE CADERA IZQUIERDA))</t>
  </si>
  <si>
    <t>M255 DOLOR EN ARTICULACION (Desc. Diag.:DOLOR EN PIE DERECHO )</t>
  </si>
  <si>
    <t>M255 DOLOR EN ARTICULACION (Desc. Diag.:GONALGIA IZQUIERDA EN ESTUDIO.  
HTA ?
OBESIDAD)</t>
  </si>
  <si>
    <t>L984 ULCERA CRONICA DE LA PIEL, NO CLASIFICADA EN OTRA PARTE (Desc. Diag.:ulcera plantar der )</t>
  </si>
  <si>
    <t>K635 POLIPO DEL COLON (Desc. Diag.:POLIPO DE COLON )</t>
  </si>
  <si>
    <t>L989 TRASTORNO DE LA PIEL Y DEL TEJIDO SUBCUTANEO, NO ESPECIFICADO (Desc. Diag.:deposiciones liquidas en mas de 5 oportunidades acompañado de nauceas y colico abdominal)</t>
  </si>
  <si>
    <t>M255 DOLOR EN ARTICULACION (Desc. Diag.:RODILLA DERECHA )</t>
  </si>
  <si>
    <t>M255 DOLOR EN ARTICULACION (Desc. Diag.:sindrome de difuncion articular ATM)</t>
  </si>
  <si>
    <t>M00 ARTRITIS PIOGENA (Desc. Diag.:ARTRISTIS)</t>
  </si>
  <si>
    <t>M32 LUPUS ERITEMATOSO SISTEMICO (Desc. Diag.:   J042 - LARINGOTRAQUEITIS AGUDA//
HTA CONTROLADA //
)</t>
  </si>
  <si>
    <t>M00 ARTRITIS PIOGENA (Desc. Diag.:artritis sÃ©ptica tratada de tobillo)</t>
  </si>
  <si>
    <t>M32 LUPUS ERITEMATOSO SISTEMICO (Desc. Diag.:GASTROENTEROCOLITIS)</t>
  </si>
  <si>
    <t>M000 ARTRITIS Y POLIARTRITIS ESTAFILOCOCICA (Desc. Diag.:ARTRITIS)</t>
  </si>
  <si>
    <t>M32 LUPUS ERITEMATOSO SISTEMICO (Desc. Diag.:LUPUS ERITEMATOS SISTEMICO)</t>
  </si>
  <si>
    <t>M002 OTRAS ARTRITIS Y POLIARTRITIS ESTREPTOCOCICAS (Desc. Diag.:.no le dieron prednisona en farmacia por falta de medicamento.)</t>
  </si>
  <si>
    <t>K810 COLECISTITIS AGUDA (Desc. Diag.:colecistitis)</t>
  </si>
  <si>
    <t>M008 ARTRITIS Y POLIARTRITIS DEBIDAS A OTROS AGENTES BACTERIANOS ESPECIFICADOS (Desc. Diag.:)</t>
  </si>
  <si>
    <t>M32 LUPUS ERITEMATOSO SISTEMICO (Desc. Diag.:QUISTE ARACNOIDEO
HIPERTENSION ARTERIAL)</t>
  </si>
  <si>
    <t>M009 ARTRITIS PIOGENA, NO ESPECIFICADA (Desc. Diag.:)</t>
  </si>
  <si>
    <t>M32 LUPUS ERITEMATOSO SISTEMICO (Desc. Diag.:QUISTE CEREBRAL ARANOIDEO)</t>
  </si>
  <si>
    <t>M32 LUPUS ERITEMATOSO SISTEMICO (Desc. Diag.:QUISTE SUCARANOIDEO)</t>
  </si>
  <si>
    <t>M009 ARTRITIS PIOGENA, NO ESPECIFICADA (Desc. Diag.:ARTRTITIS SEPTICA)</t>
  </si>
  <si>
    <t>M321 LUPUS ERITEMATOSO SISTEMICO CON COMPROMISO DE ORGANOS O SISTEMAS (Desc. Diag.:LES c nefritis )</t>
  </si>
  <si>
    <t>M015 ARTRITIS EN OTRAS ENFERMEDADES VIRALES CLASIFICADAS EN OTRA PARTE (Desc. Diag.:ARTRITIS VIRAL - COVID IDENTIFICADO EN PERIODO DE RECUPERACION DE ALTA MEDICA POR CRITERIO CLINICO  Y EPIDEMIOLOGICO)</t>
  </si>
  <si>
    <t>M321 LUPUS ERITEMATOSO SISTEMICO CON COMPROMISO DE ORGANOS O SISTEMAS (Desc. Diag.:NEFRITIS LUPICA CLASE III+V)</t>
  </si>
  <si>
    <t>M02 ARTROPATIAS REACTIVAS (Desc. Diag.:)</t>
  </si>
  <si>
    <t>M321 LUPUS ERITEMATOSO SISTEMICO CON COMPROMISO DE ORGANOS O SISTEMAS (Desc. Diag.:SINDROME DE ANSIEDAD)</t>
  </si>
  <si>
    <t>M036 ARTROPATIA REACTIVA EN OTRAS ENFERMEDADES CLASIFICADAS EN OTRA PARTE (Desc. Diag.:LES)</t>
  </si>
  <si>
    <t>M331 OTRAS DERMATOMIOSITIS (Desc. Diag.:DERMATOMIOSITIS )</t>
  </si>
  <si>
    <t>K593 MEGACOLON, NO CLASIFICADO EN OTRA PARTE (Desc. Diag.:K593 - MEGACOLON, NO CLASIFICADO EN OTRA PARTE)</t>
  </si>
  <si>
    <t>M05 ARTRITIS REUMATOIDE SEROPOSITIVA (Desc. Diag.:Anemia normocrÃ³mica normocÃ­tica
Artritis reumatoide
Farignitis aguda
HipotensiÃ³n arterial resuelta)</t>
  </si>
  <si>
    <t>M35 OTRO COMPROMISO SISTEMICO DEL TEJIDO CONJUNTIVO (Desc. Diag.:UVEITIS ANTERIOR)</t>
  </si>
  <si>
    <t>M05 ARTRITIS REUMATOIDE SEROPOSITIVA (Desc. Diag.:AR + Síndrome Sjogren secundario con ulcera corneal activa ojo izquierdo)</t>
  </si>
  <si>
    <t>M350 SINDROME SECO [SJOGREN] (Desc. Diag.:Ulcera Corneal OD)</t>
  </si>
  <si>
    <t>K61 ABSCESO DE LAS REGIONES ANAL Y RECTAL (Desc. Diag.:ABSCESO ANAL)</t>
  </si>
  <si>
    <t>M405 LORDOSIS, NO ESPECIFICADA (Desc. Diag.:)</t>
  </si>
  <si>
    <t>M05 ARTRITIS REUMATOIDE SEROPOSITIVA (Desc. Diag.:AR.)</t>
  </si>
  <si>
    <t>M412 OTRAS ESCOLIOSIS IDIOPATICAS (Desc. Diag.:escoliosis dorso lumbar)</t>
  </si>
  <si>
    <t>M05 ARTRITIS REUMATOIDE SEROPOSITIVA (Desc. Diag.:AR?)</t>
  </si>
  <si>
    <t>M415 OTRAS ESCOLIOSIS SECUNDARIAS (Desc. Diag.:escoliosis)</t>
  </si>
  <si>
    <t>M05 ARTRITIS REUMATOIDE SEROPOSITIVA (Desc. Diag.:artritiis reumnatoide  degenerativa gotosa )</t>
  </si>
  <si>
    <t>M419 ESCOLIOSIS, NO ESPECIFICADA (Desc. Diag.:Dextroescoliosis, ligera espoindilolistesis. HTA controlada)</t>
  </si>
  <si>
    <t>M05 ARTRITIS REUMATOIDE SEROPOSITIVA (Desc. Diag.:artritis de tobillo derechoe inflamacion de fascia plantar derecha.)</t>
  </si>
  <si>
    <t>M42 OSTEOCONDROSIS DE LA COLUMNA VERTEBRAL (Desc. Diag.:HERNIA DE DISCO OPERADA)</t>
  </si>
  <si>
    <t>M05 ARTRITIS REUMATOIDE SEROPOSITIVA (Desc. Diag.:artritis reumatoide  en tratamiento con terapia bilogica)</t>
  </si>
  <si>
    <t>K601 FISURA ANAL CRONICA (Desc. Diag.:)</t>
  </si>
  <si>
    <t>K800 CALCULO DE LA VESICULA BILIAR CON COLECISTITIS AGUDA (Desc. Diag.:Colelitiasis)</t>
  </si>
  <si>
    <t>M431 ESPONDILOLISTESIS (Desc. Diag.:espondilolistesis lumbar, espondiloartrosis)</t>
  </si>
  <si>
    <t>M05 ARTRITIS REUMATOIDE SEROPOSITIVA (Desc. Diag.:Artritis reumatoide en Terapia Bilogica)</t>
  </si>
  <si>
    <t>K601 FISURA ANAL CRONICA (Desc. Diag.:CONSTIPACON CRONICA, FISURA ANAL CRONICA POSTERIOR)</t>
  </si>
  <si>
    <t>K800 CALCULO DE LA VESICULA BILIAR CON COLECISTITIS AGUDA (Desc. Diag.:LITO ENCLAVADO EN BACINETE DE HARTMANN )</t>
  </si>
  <si>
    <t>K61 ABSCESO DE LAS REGIONES ANAL Y RECTAL (Desc. Diag.:FISTULA PERI ANAL??)</t>
  </si>
  <si>
    <t>M452 ESPONDILITIS ANQUILOSANTE, REGION CERVICAL (Desc. Diag.:)</t>
  </si>
  <si>
    <t>M05 ARTRITIS REUMATOIDE SEROPOSITIVA (Desc. Diag.:artritis reumatoide MUY ACTIVA  (en terapia bilogica))</t>
  </si>
  <si>
    <t>M457 ESPONDILITIS ANQUILOSANTE, REGION LUMBOSACRA (Desc. Diag.:ESPONDILITIS ANQUILOSANTE)</t>
  </si>
  <si>
    <t>M05 ARTRITIS REUMATOIDE SEROPOSITIVA (Desc. Diag.:artritis reumatoide refractaria)</t>
  </si>
  <si>
    <t>K612 ABSCESO ANORRECTAL (Desc. Diag.:ABSCESO ANO RECTAL  DRENADO EN EMRGENCIAS BAJO ANESTESIA LOCAL EN RADIO 12)</t>
  </si>
  <si>
    <t>K801 CALCULO DE LA VESICULA BILIAR CON OTRA COLECISTITIS (Desc. Diag.:COLECISTITIS CRONICA LITIASICA, COLESTASIS EN ESTUDIO )</t>
  </si>
  <si>
    <t>M469 ESPONDILOPATIA INFLAMATORIA, NO ESPECIFICADA (Desc. Diag.:ESPONDILOPATIA INFLAMATORIO)</t>
  </si>
  <si>
    <t>M05 ARTRITIS REUMATOIDE SEROPOSITIVA (Desc. Diag.:ARTRITIS REUMATOIDE SEROPOSITIVA)</t>
  </si>
  <si>
    <t>K810 COLECISTITIS AGUDA (Desc. Diag.:PÓLIPO VESICULAR , PACIENTE QUE ACUDIÓ A EMERGENCIA EN DOS OPORTUNIDADES EN FECHA 3  EN HORAS 18:00 Y 02:00 DE LA MADRUGADA  PARA HOY PORTA SUS LABORATORIOS )</t>
  </si>
  <si>
    <t>K802 CALCULO DE LA VESICULA BILIAR SIN COLECISTITIS (Desc. Diag.:   K802 - CALCULO DE LA VESICULA BILIAR SIN COLECISTITIS)</t>
  </si>
  <si>
    <t>M48 OTRAS ESPONDILOPATIAS (Desc. Diag.:espondilitis )</t>
  </si>
  <si>
    <t>M05 ARTRITIS REUMATOIDE SEROPOSITIVA (Desc. Diag.:ARTRITIS REUMATOIDEA )</t>
  </si>
  <si>
    <t>M489 ESPONDILOPATIA, NO ESPECIFICADA (Desc. Diag.:.)</t>
  </si>
  <si>
    <t>M05 ARTRITIS REUMATOIDE SEROPOSITIVA (Desc. Diag.:ARTRITIS REUMATOIDEA SEROPOSITIVA)</t>
  </si>
  <si>
    <t>M494 ESPONDILOPATIA NEUROPATICA (Desc. Diag.:)</t>
  </si>
  <si>
    <t>M05 ARTRITIS REUMATOIDE SEROPOSITIVA (Desc. Diag.:ARTRITIS REUMATOIDEA)</t>
  </si>
  <si>
    <t>M500 TRASTORNO DE DISCO CERVICAL CON MIELOPATIA (G99.2*) (Desc. Diag.:)</t>
  </si>
  <si>
    <t>M05 ARTRITIS REUMATOIDE SEROPOSITIVA (Desc. Diag.:artritis septica)</t>
  </si>
  <si>
    <t>M508 OTROS TRASTORNOS DE DISCO CERVICAL (Desc. Diag.:)</t>
  </si>
  <si>
    <t>M05 ARTRITIS REUMATOIDE SEROPOSITIVA (Desc. Diag.:ARTROSIS DE MUÑECA  DERECHA ( INFILTRACION))</t>
  </si>
  <si>
    <t>K612 ABSCESO ANORRECTAL (Desc. Diag.:ABSCESO ANO RECTAL RADIO 12 DRENADO EN EMRGENCIAS BAJO ANESTESIA  LOCAL)</t>
  </si>
  <si>
    <t>M05 ARTRITIS REUMATOIDE SEROPOSITIVA (Desc. Diag.:crisis aguada por falta de medicacion)</t>
  </si>
  <si>
    <t>M51 OTROS TRASTORNOS DE LOS DISCOS INTERVERTEBRALES (Desc. Diag.:hernia de disco)</t>
  </si>
  <si>
    <t>M05 ARTRITIS REUMATOIDE SEROPOSITIVA (Desc. Diag.:CRISIS DE ARTRITIS REMATOIDEA)</t>
  </si>
  <si>
    <t>M05 ARTRITIS REUMATOIDE SEROPOSITIVA (Desc. Diag.:crisis de Artrits reumatoide)</t>
  </si>
  <si>
    <t>K810 COLECISTITIS AGUDA (Desc. Diag.:POST QUIRURGICAV TARDIO DE COLECISTECTOMIA LAPAROSCOPICA)</t>
  </si>
  <si>
    <t>M05 ARTRITIS REUMATOIDE SEROPOSITIVA (Desc. Diag.:FIBROMIALGIA)</t>
  </si>
  <si>
    <t>M511 TRASTORNOS DE DISCO LUMBAR Y OTROS, CON RADICULOPATIA (Desc. Diag.:HERNIA DE DISCO L4-L5 )</t>
  </si>
  <si>
    <t>M05 ARTRITIS REUMATOIDE SEROPOSITIVA (Desc. Diag.:flebitis MID a DC)</t>
  </si>
  <si>
    <t>M511 TRASTORNOS DE DISCO LUMBAR Y OTROS, CON RADICULOPATIA (Desc. Diag.:HERNIA DE DISCO LUMBAR)</t>
  </si>
  <si>
    <t>M05 ARTRITIS REUMATOIDE SEROPOSITIVA (Desc. Diag.:HIPERTENSION ARTERIAL PRIMARIA
)</t>
  </si>
  <si>
    <t>M511 TRASTORNOS DE DISCO LUMBAR Y OTROS, CON RADICULOPATIA (Desc. Diag.:hernia discal lumbar )</t>
  </si>
  <si>
    <t>M05 ARTRITIS REUMATOIDE SEROPOSITIVA (Desc. Diag.:NEUMONIA)</t>
  </si>
  <si>
    <t>M511 TRASTORNOS DE DISCO LUMBAR Y OTROS, CON RADICULOPATIA (Desc. Diag.:HTA en tratamiento 
crisis hipertensiva )</t>
  </si>
  <si>
    <t>M05 ARTRITIS REUMATOIDE SEROPOSITIVA (Desc. Diag.:PACIENTE EN LA CIUDAD DE SANTA CRUZ  POR POLIARTRITIS INFLAMATORIAS GENERALIZADAS )</t>
  </si>
  <si>
    <t>M511 TRASTORNOS DE DISCO LUMBAR Y OTROS, CON RADICULOPATIA (Desc. Diag.:lumbalgia de esferuzo )</t>
  </si>
  <si>
    <t>M05 ARTRITIS REUMATOIDE SEROPOSITIVA (Desc. Diag.:tendinitis severa de hombro derecho: se infiltra hombro derecho)</t>
  </si>
  <si>
    <t>M511 TRASTORNOS DE DISCO LUMBAR Y OTROS, CON RADICULOPATIA (Desc. Diag.:lumbalgia de esfuerzo
hernia discal lumbar post operado )</t>
  </si>
  <si>
    <t>M053 ARTRITIS REUMATOIDE CON COMPROMISO DE OTROS ORGANOS O SISTEMAS (Desc. Diag.:artritis gotosa)</t>
  </si>
  <si>
    <t>M511 TRASTORNOS DE DISCO LUMBAR Y OTROS, CON RADICULOPATIA (Desc. Diag.:REPOSO + VAL NEUROLOGICA +TRATAMIENTO DEL DOLOR)</t>
  </si>
  <si>
    <t>M059 ARTRITIS REUMATOIDEA SEROPOSITIVA, SIN OTRA ESPECIFICACION (Desc. Diag.:)</t>
  </si>
  <si>
    <t>M511 TRASTORNOS DE DISCO LUMBAR Y OTROS, CON RADICULOPATIA (Desc. Diag.:SINDROME DE RADICULOPATIA LUMBOSACRA
ESPONDILOARTROSIS LUMBAR
)</t>
  </si>
  <si>
    <t>M059 ARTRITIS REUMATOIDEA SEROPOSITIVA, SIN OTRA ESPECIFICACION (Desc. Diag.:Artritis reumatoidea
Infeccion de vias urinarias )</t>
  </si>
  <si>
    <t>M518 OTROS TRASTORNOS ESPECIFICADOS DE LOS DISCOS INTERVERTEBRALES (Desc. Diag.:HERNIA DE DISCO OPERADA)</t>
  </si>
  <si>
    <t>M059 ARTRITIS REUMATOIDEA SEROPOSITIVA, SIN OTRA ESPECIFICACION (Desc. Diag.:PACIENTE CON TRANSFERECIA A SANTA CRUZ AL SERVICIO DE REUMATOLOGIA POR ARTRITIS REUMATOIDE)</t>
  </si>
  <si>
    <t>M530 SINDROME CERVICOCRANEAL (Desc. Diag.:DOLOR EN REGION CERVICO CRANEAL, MALESTAR GENERAL)</t>
  </si>
  <si>
    <t>K605 FISTULA ANORRECTAL (Desc. Diag.:FÍSCTULA ANORECTAL RADIO 1 ABSCEDADA DRENADA EN EMERGENCIAS)</t>
  </si>
  <si>
    <t>M531 SINDROME CERVICOBRAQUIAL (Desc. Diag.:cervicobraquialgia )</t>
  </si>
  <si>
    <t>M06 OTRAS ARTRITIS REUMATOIDES (Desc. Diag.:?? ENFERMEDAD COMUN)</t>
  </si>
  <si>
    <t>M531 SINDROME CERVICOBRAQUIAL (Desc. Diag.:cervicobraquialgia, epicondilitis lateral)</t>
  </si>
  <si>
    <t>M06 OTRAS ARTRITIS REUMATOIDES (Desc. Diag.:ARTRITIS GOTOSA REAGUDIZADA)</t>
  </si>
  <si>
    <t>M531 SINDROME CERVICOBRAQUIAL (Desc. Diag.:DOLOR EN CUELLO Y REGION BRAQUIAL)</t>
  </si>
  <si>
    <t>M06 OTRAS ARTRITIS REUMATOIDES (Desc. Diag.:ARTRITIS REUMATOIDEA )</t>
  </si>
  <si>
    <t>M531 SINDROME CERVICOBRAQUIAL (Desc. Diag.:sindrome mangutio rotador derecho VS cervicobraquialgia)</t>
  </si>
  <si>
    <t>M06 OTRAS ARTRITIS REUMATOIDES (Desc. Diag.:FIBROMIALGIA)</t>
  </si>
  <si>
    <t>M533 TRASTORNOS SACROCOCCIGEOS, NO CLASIFICADOS EN OTRA PARTE (Desc. Diag.:Coccigodinea)</t>
  </si>
  <si>
    <t>M06 OTRAS ARTRITIS REUMATOIDES (Desc. Diag.:hiperuricemia)</t>
  </si>
  <si>
    <t>M533 TRASTORNOS SACROCOCCIGEOS, NO CLASIFICADOS EN OTRA PARTE (Desc. Diag.:fractura 1ra vertebra del coccis )</t>
  </si>
  <si>
    <t>M060 ARTRITIS REUMATOIDE SERONEGATIVA (Desc. Diag.:AR )</t>
  </si>
  <si>
    <t>M533 TRASTORNOS SACROCOCCIGEOS, NO CLASIFICADOS EN OTRA PARTE (Desc. Diag.:FRACTURA DE COXIS)</t>
  </si>
  <si>
    <t>M060 ARTRITIS REUMATOIDE SERONEGATIVA (Desc. Diag.:AR)</t>
  </si>
  <si>
    <t>K601 FISURA ANAL CRONICA (Desc. Diag.:FISURA ANAL RADIO 12, CRIPTITIS RADIO 12, CONSTIPACION)</t>
  </si>
  <si>
    <t>K802 CALCULO DE LA VESICULA BILIAR SIN COLECISTITIS (Desc. Diag.:HIPOTENSION )</t>
  </si>
  <si>
    <t>M54 DORSALGIA (Desc. Diag.:CONTRACTURA MUSCULAR)</t>
  </si>
  <si>
    <t>M068 OTRAS ARTRITIS REUMATOIDES ESPECIFICADAS (Desc. Diag.:)</t>
  </si>
  <si>
    <t>M54 DORSALGIA (Desc. Diag.:DEPRESION)</t>
  </si>
  <si>
    <t>M069 ARTRITIS REUMATOIDE, NO ESPECIFICADA (Desc. Diag.:- ARTRITIS REUMATOIDE, NO ESPECIFICADA)</t>
  </si>
  <si>
    <t>M54 DORSALGIA (Desc. Diag.:DORSALGIA  Y DOLOR EN MIEMBRO DERECHO POST ESFUERZO)</t>
  </si>
  <si>
    <t>K802 CALCULO DE LA VESICULA BILIAR SIN COLECISTITIS (Desc. Diag.:Postquirurgica colecistectomia laparoscopica. Absceso en herida quirurgica)</t>
  </si>
  <si>
    <t>M54 DORSALGIA (Desc. Diag.:Dorsalgia + neuritis `+ impotencia funcional)</t>
  </si>
  <si>
    <t>M069 ARTRITIS REUMATOIDE, NO ESPECIFICADA (Desc. Diag.:a DC )</t>
  </si>
  <si>
    <t>M54 DORSALGIA (Desc. Diag.:DORSALGIA MUSCULAR)</t>
  </si>
  <si>
    <t>M069 ARTRITIS REUMATOIDE, NO ESPECIFICADA (Desc. Diag.:ARTRITIAS REUMATOIDE EN TERAPIA BIOLOGICA)</t>
  </si>
  <si>
    <t>M54 DORSALGIA (Desc. Diag.:DORSALGIA, DIABETES MELLITUS TIPO 2, NEFROPATIA DIABETICA, SINDROME NEFROTICO)</t>
  </si>
  <si>
    <t>M069 ARTRITIS REUMATOIDE, NO ESPECIFICADA (Desc. Diag.:ARTRITIS )</t>
  </si>
  <si>
    <t>M54 DORSALGIA (Desc. Diag.:DORSOESCAPULALGIA)</t>
  </si>
  <si>
    <t>M069 ARTRITIS REUMATOIDE, NO ESPECIFICADA (Desc. Diag.:Artritis gotosa)</t>
  </si>
  <si>
    <t>M54 DORSALGIA (Desc. Diag.:DORSOLUMBALGIA )</t>
  </si>
  <si>
    <t>M54 DORSALGIA (Desc. Diag.:Dorsolumbalgia)</t>
  </si>
  <si>
    <t>M069 ARTRITIS REUMATOIDE, NO ESPECIFICADA (Desc. Diag.:ARTRITIS REUMATOIDE EN TERAPIA BIOLOGICA )</t>
  </si>
  <si>
    <t>M54 DORSALGIA (Desc. Diag.:DORSOLUMBALGIA, HIPERTRIGLICERIDEMIA LEVE )</t>
  </si>
  <si>
    <t>M069 ARTRITIS REUMATOIDE, NO ESPECIFICADA (Desc. Diag.:ARTRITIS REUMATOIDE EN TERAPIA BIOLOGICA)</t>
  </si>
  <si>
    <t>M54 DORSALGIA (Desc. Diag.:ESCOLIOSIS)</t>
  </si>
  <si>
    <t>M069 ARTRITIS REUMATOIDE, NO ESPECIFICADA (Desc. Diag.:artritis tobillo izquierdo)</t>
  </si>
  <si>
    <t>M54 DORSALGIA (Desc. Diag.:ITU?)</t>
  </si>
  <si>
    <t>M069 ARTRITIS REUMATOIDE, NO ESPECIFICADA (Desc. Diag.:ARTRITIS)</t>
  </si>
  <si>
    <t>M54 DORSALGIA (Desc. Diag.:M54 - DORSALGIA  +    M624 - CONTRACTURA MUSCULAR)</t>
  </si>
  <si>
    <t>M069 ARTRITIS REUMATOIDE, NO ESPECIFICADA (Desc. Diag.:EPID
ARTRITIS REUMATOIDE SEROPOSITIVA)</t>
  </si>
  <si>
    <t>M54 DORSALGIA (Desc. Diag.:SINDROME DE HOMBRO DOLOROSO DERECHO + DORSOESCAPULALGIA DERECHA)</t>
  </si>
  <si>
    <t>M071 ARTRITIS MUTILANTE (L40.5+) (Desc. Diag.:ARTRITIS URICÈMICA SEVERA)</t>
  </si>
  <si>
    <t>M54 DORSALGIA (Desc. Diag.:Traumatismo con bidon de gasolina en región dorsal)</t>
  </si>
  <si>
    <t>M071 ARTRITIS MUTILANTE (L40.5+) (Desc. Diag.:crisis gotosa)</t>
  </si>
  <si>
    <t>M541 RADICULOPATIA (Desc. Diag.:hernia de disco
lumbago)</t>
  </si>
  <si>
    <t>M084 ARTRITIS JUVENIL PAUCIARTICULAR (Desc. Diag.:)</t>
  </si>
  <si>
    <t>K601 FISURA ANAL CRONICA (Desc. Diag.:FISURAANAL CRR)</t>
  </si>
  <si>
    <t>K593 MEGACOLON, NO CLASIFICADO EN OTRA PARTE (Desc. Diag.:megacolon)</t>
  </si>
  <si>
    <t>M542 CERVICALGIA (Desc. Diag.:ARTRITIS REUMATOIDEA  EN TRATAMIENTO )</t>
  </si>
  <si>
    <t>M10 GOTA (Desc. Diag.:ARTRITIS GOTOSA )</t>
  </si>
  <si>
    <t>M542 CERVICALGIA (Desc. Diag.:CERVICALGIA  TRAUMATICA)</t>
  </si>
  <si>
    <t>M10 GOTA (Desc. Diag.:ARTRITIS GOTOSA ACTIVA)</t>
  </si>
  <si>
    <t>M542 CERVICALGIA (Desc. Diag.:CERVICALGIA MIOFACIAL TENSIONAL )</t>
  </si>
  <si>
    <t>M10 GOTA (Desc. Diag.:ARTRITIS GOTOSA ACTIVA.)</t>
  </si>
  <si>
    <t>M542 CERVICALGIA (Desc. Diag.:CERVICALGIA
)</t>
  </si>
  <si>
    <t>M10 GOTA (Desc. Diag.:ARTRITIS GOTOSA AGUDA)</t>
  </si>
  <si>
    <t>K612 ABSCESO ANORRECTAL (Desc. Diag.:ABSCESO ANORRECTAL  EN FORMACIÒN  EN R12 , CRIPTITIS CRÒNICA)</t>
  </si>
  <si>
    <t>K805 CALCULO DE CONDUCTO BILIAR SIN COLANGITIS NI COLECISTITIS (Desc. Diag.:COLEDOCOLITIASIS RECIDUAL)</t>
  </si>
  <si>
    <t>M542 CERVICALGIA (Desc. Diag.:CERVICODORSALGIA)</t>
  </si>
  <si>
    <t>M10 GOTA (Desc. Diag.:Artritis Gotosa, cuadro exacerbado)</t>
  </si>
  <si>
    <t>M542 CERVICALGIA (Desc. Diag.:CONTUSION CERVICAL ANTERIOR)</t>
  </si>
  <si>
    <t>M10 GOTA (Desc. Diag.:ATAQUE AGUDO DE GOTA)</t>
  </si>
  <si>
    <t>M542 CERVICALGIA (Desc. Diag.:Dorsalgia post esfuerzo)</t>
  </si>
  <si>
    <t>M10 GOTA (Desc. Diag.:ataque de gota con deformidad de dedos de manos y pies)</t>
  </si>
  <si>
    <t>M542 CERVICALGIA (Desc. Diag.:M51 - OTROS TRASTORNOS DE LOS DISCOS INTERVERTEBRALES)</t>
  </si>
  <si>
    <t>M10 GOTA (Desc. Diag.:GOTA  REAGUDIZADA )</t>
  </si>
  <si>
    <t>M542 CERVICALGIA (Desc. Diag.:MIALGIA CERVICO DORSAL, )</t>
  </si>
  <si>
    <t>K805 CALCULO DE CONDUCTO BILIAR SIN COLANGITIS NI COLECISTITIS (Desc. Diag.:COLEDOCOLITIASIS, PO DE EXPLORACION DE VIAS BILIARES, CAVERNOMATOSIS PORTAL )</t>
  </si>
  <si>
    <t>K63 OTRAS ENFERMEDADES DE LOS INTESTINOS (Desc. Diag.:EMBARAZO 8 SEMANAS 3/7)</t>
  </si>
  <si>
    <t>M542 CERVICALGIA (Desc. Diag.:TORTICOLIS)</t>
  </si>
  <si>
    <t>M10 GOTA (Desc. Diag.:Gota agudizada )</t>
  </si>
  <si>
    <t>K811 COLECISTITIS CRONICA (Desc. Diag.:1) LITIASIS VESICULAR MULTIPLE)</t>
  </si>
  <si>
    <t>M10 GOTA (Desc. Diag.:Gota agudizada)</t>
  </si>
  <si>
    <t>K811 COLECISTITIS CRONICA (Desc. Diag.:CCL reagudizada
gastritis aguda)</t>
  </si>
  <si>
    <t>K632 FISTULA DEL INTESTINO (Desc. Diag.:)</t>
  </si>
  <si>
    <t>M543 CIATICA (Desc. Diag.:CIATICA DERECHA, OBESIDAD)</t>
  </si>
  <si>
    <t>M10 GOTA (Desc. Diag.:PODAGRA)</t>
  </si>
  <si>
    <t>K811 COLECISTITIS CRONICA (Desc. Diag.:COLCISTITIS CRONICA LITIASICA RESUELTA POR COLECISTECTOMIA LAPAROSCOPICA)</t>
  </si>
  <si>
    <t>M10 GOTA (Desc. Diag.:poliarticular)</t>
  </si>
  <si>
    <t>M543 CIATICA (Desc. Diag.:Espondiloartrosis lumbar)</t>
  </si>
  <si>
    <t>M10 GOTA (Desc. Diag.:tofacea cronica deformante)</t>
  </si>
  <si>
    <t>M544 LUMBAGO CON CIATICA (Desc. Diag.: + ABSCESO GLUTEO DERECHO)</t>
  </si>
  <si>
    <t>M10 GOTA (Desc. Diag.:tofacea cronica re-agudizada poliartricular )</t>
  </si>
  <si>
    <t>M544 LUMBAGO CON CIATICA (Desc. Diag.: LUMBAGO CON CIATICA; ENFERMEDAD COMÚN)</t>
  </si>
  <si>
    <t>K808 OTRAS COLELITIASIS (Desc. Diag.:COLEDOCOLITIASIS - SINDROME ICTERICO)</t>
  </si>
  <si>
    <t>K612 ABSCESO ANORRECTAL (Desc. Diag.:ABSCESO PERIANAL DRENADO BAJO ANESTESIA LOCAL EN CONSULTORIO EXTERNO)</t>
  </si>
  <si>
    <t>M100 GOTA IDIOPATICA (Desc. Diag.:GOTA IDIOPATICA / ARTRITIS REUMATOIDEA )</t>
  </si>
  <si>
    <t>M544 LUMBAGO CON CIATICA (Desc. Diag.:1- Lumbociatalgia)</t>
  </si>
  <si>
    <t>M100 GOTA IDIOPATICA (Desc. Diag.:tofo gotoso en talones )</t>
  </si>
  <si>
    <t>M544 LUMBAGO CON CIATICA (Desc. Diag.:1.- LumbociÃ¡tica
2.- Varices de miembro inferior derecho )</t>
  </si>
  <si>
    <t>M104 OTRAS GOTAS SECUNDARIAS (Desc. Diag.: ARTRITIS GOTOSA)</t>
  </si>
  <si>
    <t>M544 LUMBAGO CON CIATICA (Desc. Diag.:cervico braquialgia)</t>
  </si>
  <si>
    <t>K808 OTRAS COLELITIASIS (Desc. Diag.:Colelitiasis)</t>
  </si>
  <si>
    <t>M544 LUMBAGO CON CIATICA (Desc. Diag.:COLICO RENAL)</t>
  </si>
  <si>
    <t>M109 GOTA, NO ESPECIFICADA (Desc. Diag.:ARTRITIS GOTOSA)</t>
  </si>
  <si>
    <t>M544 LUMBAGO CON CIATICA (Desc. Diag.:COXARTROSIS [ARTROSIS DE LA CADERA])</t>
  </si>
  <si>
    <t>M109 GOTA, NO ESPECIFICADA (Desc. Diag.:ATAQUE AGUDO DE GOTA)</t>
  </si>
  <si>
    <t>M544 LUMBAGO CON CIATICA (Desc. Diag.:DC RADICULOPATIA
HAS)</t>
  </si>
  <si>
    <t>M109 GOTA, NO ESPECIFICADA (Desc. Diag.:ataque agudo de gota? luxacion a descartar de dedo halux?)</t>
  </si>
  <si>
    <t>M544 LUMBAGO CON CIATICA (Desc. Diag.:DOLOR EN REGION LUMBAR  DOLOR QUE SE IRRADIA AL MIENMBRO INFERIOR)</t>
  </si>
  <si>
    <t>M109 GOTA, NO ESPECIFICADA (Desc. Diag.:CRISIS GOTOSA)</t>
  </si>
  <si>
    <t>M544 LUMBAGO CON CIATICA (Desc. Diag.:dolor neuropatico radicular)</t>
  </si>
  <si>
    <t>M109 GOTA, NO ESPECIFICADA (Desc. Diag.:DOLOR EDEMA RUBICUNDEZ DEL DEDO AFECTADO)</t>
  </si>
  <si>
    <t>M544 LUMBAGO CON CIATICA (Desc. Diag.:dorsolumbalgia mecanica)</t>
  </si>
  <si>
    <t>M109 GOTA, NO ESPECIFICADA (Desc. Diag.:PODAGRA)</t>
  </si>
  <si>
    <t>M544 LUMBAGO CON CIATICA (Desc. Diag.:EMBARAZO DE 32 SEMANAS POR FUM)</t>
  </si>
  <si>
    <t>M119 ARTROPATIA POR CRISTALES, NO ESPECIFICADA (Desc. Diag.:)</t>
  </si>
  <si>
    <t>M544 LUMBAGO CON CIATICA (Desc. Diag.:HERNIA DE DISCO?)</t>
  </si>
  <si>
    <t>M119 ARTROPATIA POR CRISTALES, NO ESPECIFICADA (Desc. Diag.:NEUROPATIA HERPÉTICA)</t>
  </si>
  <si>
    <t>M544 LUMBAGO CON CIATICA (Desc. Diag.:itu a dc
obesidad I
LUMBAGO CON CIATICA. )</t>
  </si>
  <si>
    <t>M124 HIDRARTROSIS INTERMITENTE (Desc. Diag.:)</t>
  </si>
  <si>
    <t>M124 HIDRARTROSIS INTERMITENTE (Desc. Diag.:gonartrosis izquierda)</t>
  </si>
  <si>
    <t>K811 COLECISTITIS CRONICA (Desc. Diag.:COLECISTITIS CRONICA LITIASICA REAGUDIZADA TRATADA POR COLECISTECTOMIA LAPAROSCOPICA)</t>
  </si>
  <si>
    <t>M125 ARTROPATIA TRAUMATICA (Desc. Diag.:)</t>
  </si>
  <si>
    <t>M544 LUMBAGO CON CIATICA (Desc. Diag.:LUMBAGO CON CIATICA LADO IZQUIERDO)</t>
  </si>
  <si>
    <t>M125 ARTROPATIA TRAUMATICA (Desc. Diag.:artropatia traumatica)</t>
  </si>
  <si>
    <t>M544 LUMBAGO CON CIATICA (Desc. Diag.:LUMBAGO CON CIÁTICA
HERNIA DE DISCO.)</t>
  </si>
  <si>
    <t>M125 ARTROPATIA TRAUMATICA (Desc. Diag.:rodilla derecha)</t>
  </si>
  <si>
    <t>K612 ABSCESO ANORRECTAL (Desc. Diag.:ABSCESO PERIANAL DRENADO EN CONSULTORIO EXTERNO EN RADIO 12, CONSTIPACION. PARASITOSIS INTESTINAL A DESCARTAR. HEMORRAGIA DIGESTIVA BAJA EBN ESTUDIO HEMODINAMICAMENTE ESTABLE INACTIVA AL MOMENTO)</t>
  </si>
  <si>
    <t>M128 OTRAS ARTROPATIAS ESPECIFICAS, NO CLASIFICADAS EN OTRA PARTE (Desc. Diag.:)</t>
  </si>
  <si>
    <t>M544 LUMBAGO CON CIATICA (Desc. Diag.:LUMBAGO CON CIÁTICA.)</t>
  </si>
  <si>
    <t>K808 OTRAS COLELITIASIS (Desc. Diag.:DOLOR EN ABDOMEN Y PUNTO VESICULAR)</t>
  </si>
  <si>
    <t>K811 COLECISTITIS CRONICA (Desc. Diag.:Colecistitis crónica litiasica resuelta por colecistectomia laparoscopica )</t>
  </si>
  <si>
    <t>M13 OTRAS ARTRITIS (Desc. Diag.:ARTRALGIA CADERA DERCHA)</t>
  </si>
  <si>
    <t>M544 LUMBAGO CON CIATICA (Desc. Diag.:lumbago izquierda)</t>
  </si>
  <si>
    <t>M13 OTRAS ARTRITIS (Desc. Diag.:artritis dedo mayor pie izquierdo.)</t>
  </si>
  <si>
    <t>M13 OTRAS ARTRITIS (Desc. Diag.:ARTRITIS GOTOSA DEFORMANTE)</t>
  </si>
  <si>
    <t>M544 LUMBAGO CON CIATICA (Desc. Diag.:Lumbago Traumático)</t>
  </si>
  <si>
    <t>M13 OTRAS ARTRITIS (Desc. Diag.:ARTRITIS GOTOSA)</t>
  </si>
  <si>
    <t>M544 LUMBAGO CON CIATICA (Desc. Diag.:lumbago, hernias discales.)</t>
  </si>
  <si>
    <t>M13 OTRAS ARTRITIS (Desc. Diag.:artritis tobillo izquierdo)</t>
  </si>
  <si>
    <t>M544 LUMBAGO CON CIATICA (Desc. Diag.:LUMBALGIA AGUDA EN PROCESO DE RECUPERACION, CON ALTA MEDICA HASTA VALORACION AMBULATORIA POR FISIATRIA)</t>
  </si>
  <si>
    <t>M13 OTRAS ARTRITIS (Desc. Diag.:ARTRITIS URICÉMICA )</t>
  </si>
  <si>
    <t>M544 LUMBAGO CON CIATICA (Desc. Diag.:Lumbalgia cronica)</t>
  </si>
  <si>
    <t>M130 POLIARTRITIS, NO ESPECIFICADA (Desc. Diag.:- ARTRITIS  EN EXAMENES AUXILIARES )</t>
  </si>
  <si>
    <t>M544 LUMBAGO CON CIATICA (Desc. Diag.:lumbalgia de esfuerzo)</t>
  </si>
  <si>
    <t>K610 ABSCESO ANAL (Desc. Diag.:1- Absceso perianal )</t>
  </si>
  <si>
    <t>M544 LUMBAGO CON CIATICA (Desc. Diag.:Lumbalgia post trauma)</t>
  </si>
  <si>
    <t>M130 POLIARTRITIS, NO ESPECIFICADA (Desc. Diag.:ARTRITIS GOTOSA AGUDA)</t>
  </si>
  <si>
    <t>M544 LUMBAGO CON CIATICA (Desc. Diag.:lumbociatalgia aguda )</t>
  </si>
  <si>
    <t>M130 POLIARTRITIS, NO ESPECIFICADA (Desc. Diag.:ARTRITIS REUMATOIDE CRISIS AGUDA)</t>
  </si>
  <si>
    <t>M544 LUMBAGO CON CIATICA (Desc. Diag.:LUMBOCIATALGIA IZQUIERDA/ MONORRENA)</t>
  </si>
  <si>
    <t>M130 POLIARTRITIS, NO ESPECIFICADA (Desc. Diag.:CEFALEA)</t>
  </si>
  <si>
    <t>K612 ABSCESO ANORRECTAL (Desc. Diag.:ABSCESO PERIANAL DRENADO EXPONTANEAMENTE R3)</t>
  </si>
  <si>
    <t>M130 POLIARTRITIS, NO ESPECIFICADA (Desc. Diag.:FIBROMIALGIA)</t>
  </si>
  <si>
    <t>M544 LUMBAGO CON CIATICA (Desc. Diag.:LUMBOCIATICA IZQUIERDA )</t>
  </si>
  <si>
    <t>M131 MONOARTRITIS, NO CLASIFICADA EN OTRA PARTE (Desc. Diag.:ARTRITIS DE LA CADERA)</t>
  </si>
  <si>
    <t>M544 LUMBAGO CON CIATICA (Desc. Diag.:LUMBOCIATICA IZQUIERDA, OBS. RADICULOPATIA )</t>
  </si>
  <si>
    <t>M131 MONOARTRITIS, NO CLASIFICADA EN OTRA PARTE (Desc. Diag.:artritis septica? tobillo derecho)</t>
  </si>
  <si>
    <t>M131 MONOARTRITIS, NO CLASIFICADA EN OTRA PARTE (Desc. Diag.:gota)</t>
  </si>
  <si>
    <t>M544 LUMBAGO CON CIATICA (Desc. Diag.:LUMBOCIÁTICA.)</t>
  </si>
  <si>
    <t>M139 ARTRITIS, NO ESPECIFICADA (Desc. Diag.:- GONARTROSIS DE RODILLA IZQ. )</t>
  </si>
  <si>
    <t>M544 LUMBAGO CON CIATICA (Desc. Diag.:M51 - OTROS TRASTORNOS DE LOS DISCOS INTERVERTEBRALES)</t>
  </si>
  <si>
    <t>K610 ABSCESO ANAL (Desc. Diag.:absceso   anal)</t>
  </si>
  <si>
    <t>M544 LUMBAGO CON CIATICA (Desc. Diag.:neuralgias, mialgias tendinitis)</t>
  </si>
  <si>
    <t>M139 ARTRITIS, NO ESPECIFICADA (Desc. Diag.:+ LUMBAGO CON CIATICA IZQ. )</t>
  </si>
  <si>
    <t>M544 LUMBAGO CON CIATICA (Desc. Diag.:PO apendicectomia)</t>
  </si>
  <si>
    <t>M139 ARTRITIS, NO ESPECIFICADA (Desc. Diag.:1.- Caso sospechoso de ITU 
2.- Monoartritis infectada pierna derecha 
3.- Historia personal de lupus eritematoso. )</t>
  </si>
  <si>
    <t>M544 LUMBAGO CON CIATICA (Desc. Diag.:REPOSO + ANALGESIA+FISIOTERAPIA)</t>
  </si>
  <si>
    <t>M139 ARTRITIS, NO ESPECIFICADA (Desc. Diag.:ACUMULOS DE ACIDO URICO INCAPACITANTES)</t>
  </si>
  <si>
    <t>M544 LUMBAGO CON CIATICA (Desc. Diag.:se transcribe baja medica por neurología por diagnostico de lumbociatica izquierda de acuerdo a instructiva por jefatura medica)</t>
  </si>
  <si>
    <t>M139 ARTRITIS, NO ESPECIFICADA (Desc. Diag.:AR activa
Resfrio comun
trastorno del sueño)</t>
  </si>
  <si>
    <t>M544 LUMBAGO CON CIATICA (Desc. Diag.:SINDROME DE COMPRESION RADICULAR)</t>
  </si>
  <si>
    <t>M139 ARTRITIS, NO ESPECIFICADA (Desc. Diag.:ARTRITIS PRIMER ORTEJO PIE IZQUIERDO/ GONALGIA/ ONICOMICOSIS)</t>
  </si>
  <si>
    <t>M545 LUMBAGO NO ESPECIFICADO (Desc. Diag.:   F430 - REACCION AL ESTRES AGUDO//
M54 - DORSALGIA)</t>
  </si>
  <si>
    <t>M139 ARTRITIS, NO ESPECIFICADA (Desc. Diag.:artritis reumatoidea descompensada
fragilidad capilar)</t>
  </si>
  <si>
    <t>M545 LUMBAGO NO ESPECIFICADO (Desc. Diag.:- CONTRACTURA MUSCULAR )</t>
  </si>
  <si>
    <t>M139 ARTRITIS, NO ESPECIFICADA (Desc. Diag.:artritis)</t>
  </si>
  <si>
    <t>M545 LUMBAGO NO ESPECIFICADO (Desc. Diag.:- DORSOLUMBALGIA DERECHA + TRANSTORNOS INTERNOS DE RODILLA)</t>
  </si>
  <si>
    <t>M139 ARTRITIS, NO ESPECIFICADA (Desc. Diag.:bursitis 
)</t>
  </si>
  <si>
    <t>M545 LUMBAGO NO ESPECIFICADO (Desc. Diag.:- LUMBALGIA.)</t>
  </si>
  <si>
    <t>M139 ARTRITIS, NO ESPECIFICADA (Desc. Diag.:M139 - ARTRITIS, NO ESPECIFICADA//
GONARTROSIS BILATERAL A DC. //
HTA CONTROLADA )</t>
  </si>
  <si>
    <t>M139 ARTRITIS, NO ESPECIFICADA (Desc. Diag.:periartritis en la articulacion intefalangica del 1er dedo pie izquierdo)</t>
  </si>
  <si>
    <t>K612 ABSCESO ANORRECTAL (Desc. Diag.:drenado con infeccion agregada)</t>
  </si>
  <si>
    <t>M139 ARTRITIS, NO ESPECIFICADA (Desc. Diag.:SINDROME VIRAL)</t>
  </si>
  <si>
    <t>M139 ARTRITIS, NO ESPECIFICADA (Desc. Diag.:TENDINITIS DEL PULGAR)</t>
  </si>
  <si>
    <t>M545 LUMBAGO NO ESPECIFICADO (Desc. Diag.:+ CONTRACTURA MUSCULAR DORSOLUMBAR)</t>
  </si>
  <si>
    <t>M139 ARTRITIS, NO ESPECIFICADA (Desc. Diag.:UÑA ENCARNADA //
HOMBRO DOLOROSO DERECHO//
   M545 - LUMBAGO NO ESPECIFICADO)</t>
  </si>
  <si>
    <t>M545 LUMBAGO NO ESPECIFICADO (Desc. Diag.:+ LESION DE BRAZO DERECHO EN ESTUDIO)</t>
  </si>
  <si>
    <t>M14 ARTROPATIA EN OTRAS ENFERMEDADES CLASIFICADAS EN OTRA PARTE (Desc. Diag.:ARTROPATIAS GOTOSA)</t>
  </si>
  <si>
    <t>M545 LUMBAGO NO ESPECIFICADO (Desc. Diag.:+ TAQUICARDIA EN EXAMENES AUXILIARES)</t>
  </si>
  <si>
    <t>K808 OTRAS COLELITIASIS (Desc. Diag.:Hipertension arterial controlada con Lozartan)</t>
  </si>
  <si>
    <t>M545 LUMBAGO NO ESPECIFICADO (Desc. Diag.:1.- lumbalgia de causa mecÃ¡nica )</t>
  </si>
  <si>
    <t>M15 POLIARTROSIS (Desc. Diag.:ARTROSIS DE LOS PIES)</t>
  </si>
  <si>
    <t>M545 LUMBAGO NO ESPECIFICADO (Desc. Diag.:1.- sacroilialgia derecha)</t>
  </si>
  <si>
    <t>M15 POLIARTROSIS (Desc. Diag.:ARTROSIS DE RODILLA
SE SOLICITA RX DE RODILLA DONDE APARENTEMENTE NO SE EVIDENCIA ALTERACIONES OSEAS)</t>
  </si>
  <si>
    <t>M545 LUMBAGO NO ESPECIFICADO (Desc. Diag.:AMIGDALITIS ESTREPTOCOCICA.)</t>
  </si>
  <si>
    <t>M15 POLIARTROSIS (Desc. Diag.:DENGUE)</t>
  </si>
  <si>
    <t>M545 LUMBAGO NO ESPECIFICADO (Desc. Diag.:ARTRALGIAS, NEURALGIAS, TENDINITIS.)</t>
  </si>
  <si>
    <t>M15 POLIARTROSIS (Desc. Diag.:dorsalgia mecÃ¡nica, escoliosis dorsolumbar, espondiloartrosis dorsal y lumbar compensatoria)</t>
  </si>
  <si>
    <t>M545 LUMBAGO NO ESPECIFICADO (Desc. Diag.:colelitiasis POR anteceente. 
lumbago mecanico
resfrio en tratamiento )</t>
  </si>
  <si>
    <t>M15 POLIARTROSIS (Desc. Diag.:ESCOLIOSIS DORSAL ESPONDILOARTROSIS DORSAL, DISCOPATIA DORSAL)</t>
  </si>
  <si>
    <t>M545 LUMBAGO NO ESPECIFICADO (Desc. Diag.:COLICO RENAL?)</t>
  </si>
  <si>
    <t>M15 POLIARTROSIS (Desc. Diag.:POLIARTRITIS GOTOSA REAGUDIZADA)</t>
  </si>
  <si>
    <t>M545 LUMBAGO NO ESPECIFICADO (Desc. Diag.:CON TRATAMIENTO TRAUMATOLOGICO, POR LESION TRAUMATICA EN COLUMNA LUMBAR .)</t>
  </si>
  <si>
    <t>M15 POLIARTROSIS (Desc. Diag.:POLIARTROSIS / GOTA IDIOPATICA)</t>
  </si>
  <si>
    <t>M545 LUMBAGO NO ESPECIFICADO (Desc. Diag.:CONTUSIÓN  LUMBAR)</t>
  </si>
  <si>
    <t>M621 OTROS DESGARROS (NO TRAUMATICOS) DEL MUSCULO (Desc. Diag.:DESGARRO DEL MUSCULO RECTO ANTERIOR GRADO I/II DERECHO)</t>
  </si>
  <si>
    <t>M545 LUMBAGO NO ESPECIFICADO (Desc. Diag.:CONTUSIÓN LUMBAR.   )</t>
  </si>
  <si>
    <t>M621 OTROS DESGARROS (NO TRAUMATICOS) DEL MUSCULO (Desc. Diag.:desgarro fascÃ­cular del tibial anterior izquierdo. )</t>
  </si>
  <si>
    <t>M545 LUMBAGO NO ESPECIFICADO (Desc. Diag.:CONTUSION LUMBSACRA.)</t>
  </si>
  <si>
    <t>M621 OTROS DESGARROS (NO TRAUMATICOS) DEL MUSCULO (Desc. Diag.:desgarro gastrocnemio izquierdo.)</t>
  </si>
  <si>
    <t>M545 LUMBAGO NO ESPECIFICADO (Desc. Diag.:COXARTROSIS)</t>
  </si>
  <si>
    <t>M621 OTROS DESGARROS (NO TRAUMATICOS) DEL MUSCULO (Desc. Diag.:DESGARRO MMUSCULAR )</t>
  </si>
  <si>
    <t>M545 LUMBAGO NO ESPECIFICADO (Desc. Diag.:dc itu.)</t>
  </si>
  <si>
    <t>M621 OTROS DESGARROS (NO TRAUMATICOS) DEL MUSCULO (Desc. Diag.:DESGARRO MUSCULAR 
CONTRACTURA MUSCULAR )</t>
  </si>
  <si>
    <t>M545 LUMBAGO NO ESPECIFICADO (Desc. Diag.:DENGUE?)</t>
  </si>
  <si>
    <t>M621 OTROS DESGARROS (NO TRAUMATICOS) DEL MUSCULO (Desc. Diag.:DESGARRO MUSCULAR DE MUSLO IZQUIERDO GRADO I)</t>
  </si>
  <si>
    <t>M545 LUMBAGO NO ESPECIFICADO (Desc. Diag.:dolor en el glúteo mayor del lado derecho)</t>
  </si>
  <si>
    <t>M621 OTROS DESGARROS (NO TRAUMATICOS) DEL MUSCULO (Desc. Diag.:DESGARRO MUSCULAR MUSLO IZQ)</t>
  </si>
  <si>
    <t>M545 LUMBAGO NO ESPECIFICADO (Desc. Diag.:DOLOR EN REGION LUMBAR DERECHA, QUE AUMENTA CON LA FLEXO EXTERNSION DEL TORAX)</t>
  </si>
  <si>
    <t>K591 DIARREA FUNCIONAL (Desc. Diag.:SINDROME DIARREICO AGUDO)</t>
  </si>
  <si>
    <t>M545 LUMBAGO NO ESPECIFICADO (Desc. Diag.:DOLOR EN REGION LUMBAR QUE AUMENTA CON LOS MOVIMIENTOS DE FLEXO EXTENSION   CON BAJA MEDICA TRAUMATOLOGICA)</t>
  </si>
  <si>
    <t>M159 POLIARTROSIS, NO ESPECIFICADA (Desc. Diag.:POLICONTUSO)</t>
  </si>
  <si>
    <t>K660 ADHERENCIAS PERITONEALES (Desc. Diag.:ENDOSCOPIA DIGESTIVA CON SEDACION)</t>
  </si>
  <si>
    <t>K808 OTRAS COLELITIASIS (Desc. Diag.:RETIRO DE PROTESIS BILIAR )</t>
  </si>
  <si>
    <t>M545 LUMBAGO NO ESPECIFICADO (Desc. Diag.:DOROLUMBALGIA AGUDA+ CONTRACTURA MUSCULAR)</t>
  </si>
  <si>
    <t>M621 OTROS DESGARROS (NO TRAUMATICOS) DEL MUSCULO (Desc. Diag.:ADUCTORES)</t>
  </si>
  <si>
    <t>M545 LUMBAGO NO ESPECIFICADO (Desc. Diag.:DORSOLUMBAGIA CRONICA REAGUDISADO)</t>
  </si>
  <si>
    <t>M621 OTROS DESGARROS (NO TRAUMATICOS) DEL MUSCULO (Desc. Diag.:DESARRO MIOFIBRILAR DE RECTO FEMORAL IZQUIERDO.)</t>
  </si>
  <si>
    <t>M545 LUMBAGO NO ESPECIFICADO (Desc. Diag.:DORSOLUMBALGIA AGUDA + CONTRACTURA MUSCULAR )</t>
  </si>
  <si>
    <t>M621 OTROS DESGARROS (NO TRAUMATICOS) DEL MUSCULO (Desc. Diag.:DESGARO MUSCULAR MUSLO DERECHO)</t>
  </si>
  <si>
    <t>K811 COLECISTITIS CRONICA (Desc. Diag.:COLICO BILIAR)</t>
  </si>
  <si>
    <t>M621 OTROS DESGARROS (NO TRAUMATICOS) DEL MUSCULO (Desc. Diag.:DESGARRO DE MUSCULO GASTROCNEMIO PIERNA DERECHA)</t>
  </si>
  <si>
    <t>M545 LUMBAGO NO ESPECIFICADO (Desc. Diag.:E03 - OTROS HIPOTIROIDISMOS)</t>
  </si>
  <si>
    <t>K604 FISTULA RECTAL (Desc. Diag.:fistula perianal)</t>
  </si>
  <si>
    <t>M545 LUMBAGO NO ESPECIFICADO (Desc. Diag.:EMBARAZO 32 SEMANAS)</t>
  </si>
  <si>
    <t>M16 COXARTROSIS [ARTROSIS DE LA CADERA] (Desc. Diag.:pinzamiento femoroacetabular izquierdo, coxartrosis izquierda grado iv )</t>
  </si>
  <si>
    <t>M545 LUMBAGO NO ESPECIFICADO (Desc. Diag.:EMBARAZO DE 20 SEM -
TRAUMA DE ESPALDA )</t>
  </si>
  <si>
    <t>M16 COXARTROSIS [ARTROSIS DE LA CADERA] (Desc. Diag.:pterigeon
cervicalgia)</t>
  </si>
  <si>
    <t>M545 LUMBAGO NO ESPECIFICADO (Desc. Diag.:EMBARAZO MÚLTIPLE DE 30.0 SEMANAS, LUMBAGO, 3 FETOS VIVOS)</t>
  </si>
  <si>
    <t>M545 LUMBAGO NO ESPECIFICADO (Desc. Diag.:EN TRATAMEINTO CON ESPECIALISTA DR RIVERA)</t>
  </si>
  <si>
    <t>M162 COXARTROSIS A CONSECUENCIA DE DISPLASIA, BILATERAL (Desc. Diag.:COXARTROSIS A CONSECUENCIA DE DISPLASIA, BILATERAL)</t>
  </si>
  <si>
    <t>M545 LUMBAGO NO ESPECIFICADO (Desc. Diag.:ESPONDILOARTROSIS LUMBAR GRADO IV)</t>
  </si>
  <si>
    <t>M165 OTRA COXARTROSIS POSTRAUMATICA (Desc. Diag.:derecho)</t>
  </si>
  <si>
    <t>M545 LUMBAGO NO ESPECIFICADO (Desc. Diag.:hernia  de disco  ADC )</t>
  </si>
  <si>
    <t>M165 OTRA COXARTROSIS POSTRAUMATICA (Desc. Diag.:Po de  artropalstit toal de  cadera derecha )</t>
  </si>
  <si>
    <t>M545 LUMBAGO NO ESPECIFICADO (Desc. Diag.:HERNIA DE DISCO LUMBAR.)</t>
  </si>
  <si>
    <t>K605 FISTULA ANORRECTAL (Desc. Diag.:FISTULA ABSCEDADA COMPLEJA RADIO 1 GRADO 2B DRENADO)</t>
  </si>
  <si>
    <t>M545 LUMBAGO NO ESPECIFICADO (Desc. Diag.:HERNIA DISCAL )</t>
  </si>
  <si>
    <t>M549 DORSALGIA, NO ESPECIFICADA (Desc. Diag.:MIONEURITIS DORSAL)</t>
  </si>
  <si>
    <t>M545 LUMBAGO NO ESPECIFICADO (Desc. Diag.:hernia lumbar)</t>
  </si>
  <si>
    <t>M549 DORSALGIA, NO ESPECIFICADA (Desc. Diag.:NEURALGIA INTERCOSTAL IZQUIERDO)</t>
  </si>
  <si>
    <t>M545 LUMBAGO NO ESPECIFICADO (Desc. Diag.:HTA ?)</t>
  </si>
  <si>
    <t>M602 GRANULOMA POR CUERPO EXTRAÑO EN TEJIDO BLANDO, NO CLASIFICADO EN OTRA PARTE (Desc. Diag.:GRANULOMA)</t>
  </si>
  <si>
    <t>M545 LUMBAGO NO ESPECIFICADO (Desc. Diag.:ITU 
Lumbago)</t>
  </si>
  <si>
    <t>M613 CALCIFICACION Y OSIFICACION DE LOS MUSCULOS ASOCIADAS CON QUEMADURAS (Desc. Diag.:QUEMADURA 2DO GRADO FIERRO PIERNA DER)</t>
  </si>
  <si>
    <t>M545 LUMBAGO NO ESPECIFICADO (Desc. Diag.:J02 - FARINGITIS AGUDA//
   C941 - ERITREMIA CRONICA)</t>
  </si>
  <si>
    <t>M62 OTROS TRASTORNOS DE LOS MUSCULOS (Desc. Diag.:)</t>
  </si>
  <si>
    <t>M545 LUMBAGO NO ESPECIFICADO (Desc. Diag.:lum,bago)</t>
  </si>
  <si>
    <t>M62 OTROS TRASTORNOS DE LOS MUSCULOS (Desc. Diag.:desgarro de muslo)</t>
  </si>
  <si>
    <t>M545 LUMBAGO NO ESPECIFICADO (Desc. Diag.:lumbago   con ciatica )</t>
  </si>
  <si>
    <t>K625 HEMORRAGIA DEL ANO Y DEL RECTO (Desc. Diag.:HEMORRAGIA DIGESTIVA BAJA POR HEMORROIDES, ANEMIA )</t>
  </si>
  <si>
    <t>K819 COLECISTITIS, NO ESPECIFICADA (Desc. Diag.:COLECISTITIS AGUDA)</t>
  </si>
  <si>
    <t>M17 GONARTROSIS [ARTROSIS DE LA RODILLA] (Desc. Diag.:GONARTROSIS DE LA RODILLA IZQUIERDA)</t>
  </si>
  <si>
    <t>M545 LUMBAGO NO ESPECIFICADO (Desc. Diag.:lumbago con ciatica derecha 
hernia de disco a dc. 
 sd compresion radicular probable
fibromialgia. en tx. )</t>
  </si>
  <si>
    <t>M17 GONARTROSIS [ARTROSIS DE LA RODILLA] (Desc. Diag.:GONARTROSIS DE RODILLA DERECHA)</t>
  </si>
  <si>
    <t>K819 COLECISTITIS, NO ESPECIFICADA (Desc. Diag.:COLICO BILIAR )</t>
  </si>
  <si>
    <t>M17 GONARTROSIS [ARTROSIS DE LA RODILLA] (Desc. Diag.:GONARTROSIS DE RODILLA IZQUIERDA)</t>
  </si>
  <si>
    <t>M545 LUMBAGO NO ESPECIFICADO (Desc. Diag.:LUMBAGO DE ESFUERZO
CONTRACTURA MUSCULAR)</t>
  </si>
  <si>
    <t>K81 COLECISTITIS (Desc. Diag.:CÃ³lico biliar
DeshidrataciÃ³n moderada)</t>
  </si>
  <si>
    <t>K621 POLIPO RECTAL (Desc. Diag.:POST OPERADO DE POLIPO RECTAL Y HEMORROIDES INTERNAS SANGRANTES. POR PROTOCOLO SE PROGRAMARA COLONOSOCPIA )</t>
  </si>
  <si>
    <t>M17 GONARTROSIS [ARTROSIS DE LA RODILLA] (Desc. Diag.:Gonartrosis postrauma)</t>
  </si>
  <si>
    <t>M545 LUMBAGO NO ESPECIFICADO (Desc. Diag.:LUMBAGO EN TRATAMIENTO)</t>
  </si>
  <si>
    <t>M17 GONARTROSIS [ARTROSIS DE LA RODILLA] (Desc. Diag.:GONARTROSIS RODILLA DERECHA CON DERRAME ARTICULAR)</t>
  </si>
  <si>
    <t>M545 LUMBAGO NO ESPECIFICADO (Desc. Diag.:LUMBAGO IZQ 
ANEMIA
ULCERA GASTRICA POR ANTECEDENTE. )</t>
  </si>
  <si>
    <t>M17 GONARTROSIS [ARTROSIS DE LA RODILLA] (Desc. Diag.:gonartrosis rodillas )</t>
  </si>
  <si>
    <t>M545 LUMBAGO NO ESPECIFICADO (Desc. Diag.:LUMBAGO MECANICO)</t>
  </si>
  <si>
    <t>M545 LUMBAGO NO ESPECIFICADO (Desc. Diag.:LUMBAGO MIOFASCIAL CON CONTRACTURA MUSCULAR )</t>
  </si>
  <si>
    <t>M17 GONARTROSIS [ARTROSIS DE LA RODILLA] (Desc. Diag.:hidrartrosis intermitente)</t>
  </si>
  <si>
    <t>K819 COLECISTITIS, NO ESPECIFICADA (Desc. Diag.:itu
colelitiasis en protocolo quirurgico
)</t>
  </si>
  <si>
    <t>M17 GONARTROSIS [ARTROSIS DE LA RODILLA] (Desc. Diag.:HIPERTENSION ARTERIAL DESCOMPENSADA)</t>
  </si>
  <si>
    <t>M545 LUMBAGO NO ESPECIFICADO (Desc. Diag.:Lumbago por esfuerzo)</t>
  </si>
  <si>
    <t>M17 GONARTROSIS [ARTROSIS DE LA RODILLA] (Desc. Diag.:iNFILTRACION DE AMBAS RODILLAS CON VISCOSUPLEMENTACION)</t>
  </si>
  <si>
    <t>M545 LUMBAGO NO ESPECIFICADO (Desc. Diag.:lumbago por traumatismo )</t>
  </si>
  <si>
    <t>M17 GONARTROSIS [ARTROSIS DE LA RODILLA] (Desc. Diag.:tendidnitis biceps crural)</t>
  </si>
  <si>
    <t>M545 LUMBAGO NO ESPECIFICADO (Desc. Diag.:LUMBAGO POST TRAUMATICA)</t>
  </si>
  <si>
    <t>M17 GONARTROSIS [ARTROSIS DE LA RODILLA] (Desc. Diag.:TRFAUMA DE RODILLA )</t>
  </si>
  <si>
    <t>M545 LUMBAGO NO ESPECIFICADO (Desc. Diag.:LUMBAGO POSTRAUMATICO)</t>
  </si>
  <si>
    <t>K81 COLECISTITIS (Desc. Diag.:COLECISTITIS AGUDA)</t>
  </si>
  <si>
    <t>M545 LUMBAGO NO ESPECIFICADO (Desc. Diag.:Lumbago x esfuerzo )</t>
  </si>
  <si>
    <t>M172 GONARTROSIS POSTRAUMATICA, BILATERAL (Desc. Diag.:DESGARRO DE MENISCO)</t>
  </si>
  <si>
    <t>M545 LUMBAGO NO ESPECIFICADO (Desc. Diag.:lumbago, sindorme de compresion radicular a dc)</t>
  </si>
  <si>
    <t>M173 OTRAS GONARTROSIS POSTRAUMATICAS (Desc. Diag.:)</t>
  </si>
  <si>
    <t>M545 LUMBAGO NO ESPECIFICADO (Desc. Diag.:LUMBAGO+CONTRACTURA MUSCULAR)</t>
  </si>
  <si>
    <t>M173 OTRAS GONARTROSIS POSTRAUMATICAS (Desc. Diag.:GONARTROSIS POST TRAUMA)</t>
  </si>
  <si>
    <t>M175 OTRAS GONARTROSIS SECUNDARIAS (Desc. Diag.:)</t>
  </si>
  <si>
    <t>M545 LUMBAGO NO ESPECIFICADO (Desc. Diag.:LUMBALGIA  CRONICA, ESPONDILOARTROSIS LUMBAR. HIPERTENSION ARTERIAL.)</t>
  </si>
  <si>
    <t>K81 COLECISTITIS (Desc. Diag.:colecistitis cronica)</t>
  </si>
  <si>
    <t>K625 HEMORRAGIA DEL ANO Y DEL RECTO (Desc. Diag.:)</t>
  </si>
  <si>
    <t>M179 GONARTROSIS, NO ESPECIFICADA (Desc. Diag.:Artritis gotosa)</t>
  </si>
  <si>
    <t>M545 LUMBAGO NO ESPECIFICADO (Desc. Diag.:LUMBALGIA AGUDA)</t>
  </si>
  <si>
    <t>M179 GONARTROSIS, NO ESPECIFICADA (Desc. Diag.:artrosis rodilla izquierda)</t>
  </si>
  <si>
    <t>M545 LUMBAGO NO ESPECIFICADO (Desc. Diag.:LUMBALGIA CRONICA REAGUDIZADA )</t>
  </si>
  <si>
    <t>M179 GONARTROSIS, NO ESPECIFICADA (Desc. Diag.:derecha )</t>
  </si>
  <si>
    <t>K605 FISTULA ANORRECTAL (Desc. Diag.:POST OPERADO DE FISTULA ANO RECTAL COMPLEJA R5)</t>
  </si>
  <si>
    <t>M179 GONARTROSIS, NO ESPECIFICADA (Desc. Diag.:GONARTROSIS RODILLA IZQUIERDA)</t>
  </si>
  <si>
    <t>M545 LUMBAGO NO ESPECIFICADO (Desc. Diag.:lumbalgia de esfeurzo)</t>
  </si>
  <si>
    <t>M179 GONARTROSIS, NO ESPECIFICADA (Desc. Diag.:gonartrosis)</t>
  </si>
  <si>
    <t>M545 LUMBAGO NO ESPECIFICADO (Desc. Diag.:Lumbalgia de Esfuerzo E/E)</t>
  </si>
  <si>
    <t>M179 GONARTROSIS, NO ESPECIFICADA (Desc. Diag.:TENDINITIS ROTULIANA IZQ.)</t>
  </si>
  <si>
    <t>K85 PANCREATITIS AGUDA (Desc. Diag.:LUPUS ERITEMATOSO SISTEMICO
QUISTE ARACNOIDEO)</t>
  </si>
  <si>
    <t>M183 OTRAS ARTROSIS POSTRAUMATICAS DE LA PRIMERA ARTICULACION CARPOMETACARPIANA (Desc. Diag.:a DC )</t>
  </si>
  <si>
    <t>K85 PANCREATITIS AGUDA (Desc. Diag.:PANCREATITIS AGUA BILIAR RESUELTA)</t>
  </si>
  <si>
    <t>M545 LUMBAGO NO ESPECIFICADO (Desc. Diag.:LUMBALGIA MUSCULAR, DESCRTAR DISCOPATIA)</t>
  </si>
  <si>
    <t>M191 ARTROSIS POSTRAUMATICA DE OTRAS ARTICULACIONES (Desc. Diag.:GOTA)</t>
  </si>
  <si>
    <t>M545 LUMBAGO NO ESPECIFICADO (Desc. Diag.:LUMBALGIA OSTEOMUSCULAR/ RESFRIO COMUN?)</t>
  </si>
  <si>
    <t>M198 OTRAS ARTROSIS ESPECIFICADAS (Desc. Diag.:artrosis radiocarpiana)</t>
  </si>
  <si>
    <t>M545 LUMBAGO NO ESPECIFICADO (Desc. Diag.:LUMBALGIA POST ESFUERZO )</t>
  </si>
  <si>
    <t>M198A ARTROSIS DE MANO (Desc. Diag.:)</t>
  </si>
  <si>
    <t>M545 LUMBAGO NO ESPECIFICADO (Desc. Diag.:LUMBALGIA POST ESFUERZO
HOMALGIA)</t>
  </si>
  <si>
    <t>M198A ARTROSIS DE MANO (Desc. Diag.:ARTROSIS DEFORMANTE DE MANOS Y DEDOS )</t>
  </si>
  <si>
    <t>M545 LUMBAGO NO ESPECIFICADO (Desc. Diag.:Lumbalgia postrauma)</t>
  </si>
  <si>
    <t>M198A ARTROSIS DE MANO (Desc. Diag.:artrosis deformaste 
Dolor en articulación de ambas manos)</t>
  </si>
  <si>
    <t>M545 LUMBAGO NO ESPECIFICADO (Desc. Diag.:Lumbalgia traumatica )</t>
  </si>
  <si>
    <t>K81 COLECISTITIS (Desc. Diag.:colecistitis en tratamiento)</t>
  </si>
  <si>
    <t>M545 LUMBAGO NO ESPECIFICADO (Desc. Diag.:Lumbalgia x esfuerzo)</t>
  </si>
  <si>
    <t>K625 HEMORRAGIA DEL ANO Y DEL RECTO (Desc. Diag.:Proctorragia  .)</t>
  </si>
  <si>
    <t>M545 LUMBAGO NO ESPECIFICADO (Desc. Diag.:Lumbalgia
SÃ­ndrome de compresiÃ³n radicular)</t>
  </si>
  <si>
    <t>M198D ARTROSIS CERVICAL (Desc. Diag.:artrosis lumbar dorsal )</t>
  </si>
  <si>
    <t>M545 LUMBAGO NO ESPECIFICADO (Desc. Diag.:LUMBALGIA
SE SOLICITA RX DE COLUMNA LUMBAR DONDE APARENTEMENTE NO SE EVIDENCIA ALTERACIONES)</t>
  </si>
  <si>
    <t>M198E ARTROSIS DE PIE (Desc. Diag.:ARTROSIS EN PIE IZQUIERDO)</t>
  </si>
  <si>
    <t>K603 FISTULA ANAL (Desc. Diag.:POST OPERADO DE FISTULA ANO RECTAL RADIO 12)</t>
  </si>
  <si>
    <t>K81 COLECISTITIS (Desc. Diag.:COLICO BILIAR)</t>
  </si>
  <si>
    <t>M545 LUMBAGO NO ESPECIFICADO (Desc. Diag.:lumbalgia, meniscopatia )</t>
  </si>
  <si>
    <t>M199 ARTROSIS, NO ESPECIFICADA (Desc. Diag.:CONTRACTURA MUSCULAR)</t>
  </si>
  <si>
    <t>M545 LUMBAGO NO ESPECIFICADO (Desc. Diag.:lumbalia  a guda)</t>
  </si>
  <si>
    <t>M20 DEFORMIDADES ADQUIRIDAS DE LOS DEDOS DE LA MANO Y DEL PIE (Desc. Diag.:anquilosis 4to dedo mano derecha)</t>
  </si>
  <si>
    <t>M545 LUMBAGO NO ESPECIFICADO (Desc. Diag.:lumbociatica)</t>
  </si>
  <si>
    <t>M200 DEFORMIDAD DE DEDO(S) DE LA MANO (Desc. Diag.:dedo en martillo)</t>
  </si>
  <si>
    <t>M545 LUMBAGO NO ESPECIFICADO (Desc. Diag.:MAL MOVIMIENTO
DICE QUE NO CEDE EL DOLOR SE PROPONE INTERNACION PERO PREFIERE UN INYECTABLE SE INDICA KETOROL VOLVER SINO CEDE EL DOLOR)</t>
  </si>
  <si>
    <t>M201 HALLUX VALGUS (ADQUIRIDO) (Desc. Diag.:bilateral)</t>
  </si>
  <si>
    <t>M545 LUMBAGO NO ESPECIFICADO (Desc. Diag.:mialgia)</t>
  </si>
  <si>
    <t>M204 OTRO(S) DEDO(S) DEL PIE EN MARTILLO (ADQUIRIDOS) (Desc. Diag.:rotura tendon extensor largo 5to dedo a nivel insercional)</t>
  </si>
  <si>
    <t>M545 LUMBAGO NO ESPECIFICADO (Desc. Diag.:N73 - OTRAS ENFERMEDADES PELVICAS INFLAMATORIAS FEMENINAS
QUISTE HIDATIDICO EN TRATAMIENTO. )</t>
  </si>
  <si>
    <t>M213 MUÑECA O PIE EN PENDULO (ADQUIRIDO) (Desc. Diag.:Fx de muñeca  izdo)</t>
  </si>
  <si>
    <t>M545 LUMBAGO NO ESPECIFICADO (Desc. Diag.:Obesidad tipo 1)</t>
  </si>
  <si>
    <t>M220 LUXACION RECIDIVANTE DE LA ROTULA (Desc. Diag.: LUXACION DE RODILLA IZQUIERDA)</t>
  </si>
  <si>
    <t>M545 LUMBAGO NO ESPECIFICADO (Desc. Diag.:OTRAS ESCOLIOSIS SECUNDARIAS)</t>
  </si>
  <si>
    <t>K81 COLECISTITIS (Desc. Diag.:CÓLICO BILIAR)</t>
  </si>
  <si>
    <t>M545 LUMBAGO NO ESPECIFICADO (Desc. Diag.:post esfuerzo lumbago progresivo región lumbo sacra)</t>
  </si>
  <si>
    <t>M23 TRASTORNO INTERNO DE LA RODILLA (Desc. Diag.: BURSITIS DE RODILLA IZQUIERDA)</t>
  </si>
  <si>
    <t>M545 LUMBAGO NO ESPECIFICADO (Desc. Diag.:RADICULOPATIA)</t>
  </si>
  <si>
    <t>M23 TRASTORNO INTERNO DE LA RODILLA (Desc. Diag.:- TRASTORNOS  DE LIGAMENTOS DE RODILLA  IZQ.  CRONICO EN FASE PREOPERATORIA.)</t>
  </si>
  <si>
    <t>M545 LUMBAGO NO ESPECIFICADO (Desc. Diag.:SIMDROME FEBRIL  DE ORIGEN A DETERMINAR )</t>
  </si>
  <si>
    <t>K60 FISURA Y FISTULA DE LAS REGIONES ANAL Y RECTAL (Desc. Diag.:FISTULA PERIANAL)</t>
  </si>
  <si>
    <t>M545 LUMBAGO NO ESPECIFICADO (Desc. Diag.:sup)</t>
  </si>
  <si>
    <t>M23 TRASTORNO INTERNO DE LA RODILLA (Desc. Diag.:ACCIDENTE COMUN)</t>
  </si>
  <si>
    <t>M545 LUMBAGO NO ESPECIFICADO (Desc. Diag.:TRAUMATISMO DORSO LUMBAR)</t>
  </si>
  <si>
    <t>M23 TRASTORNO INTERNO DE LA RODILLA (Desc. Diag.:ARTROSIS DE RODILLAS )</t>
  </si>
  <si>
    <t>M545 LUMBAGO NO ESPECIFICADO (Desc. Diag.:VIENE A PEDIR BAJA MEDICA YA VIENE POR LA BAJA MEDICA QUE NO JUSTIFICA
SE LE ADVIERTE LA CANTIDAD DE BAJAS QUE PIDE.)</t>
  </si>
  <si>
    <t>M23 TRASTORNO INTERNO DE LA RODILLA (Desc. Diag.:Condromalacia)</t>
  </si>
  <si>
    <t>M546 DOLOR EN LA COLUMNA DORSAL (Desc. Diag.:)</t>
  </si>
  <si>
    <t>M23 TRASTORNO INTERNO DE LA RODILLA (Desc. Diag.:DESGARRO DE MENISCO DE RODILLA IZQ. CRONICO REAGUDISADO)</t>
  </si>
  <si>
    <t>M546 DOLOR EN LA COLUMNA DORSAL (Desc. Diag.:1) PRIMIGESTA
2) GESTACIÓN DE 30,2 SEM. POR FUM 
3) FETO ÚNICO VIVO )</t>
  </si>
  <si>
    <t>M23 TRASTORNO INTERNO DE LA RODILLA (Desc. Diag.:DESGARRO DE MENISCOS DE RODILLA IZQ. )</t>
  </si>
  <si>
    <t>M546 DOLOR EN LA COLUMNA DORSAL (Desc. Diag.:LUMBALGIA )</t>
  </si>
  <si>
    <t>M23 TRASTORNO INTERNO DE LA RODILLA (Desc. Diag.:dolor en rodilla derecha que dificulta la deambulacion y el esfuerzo fisico)</t>
  </si>
  <si>
    <t>K710 ENFERMEDAD TOXICA DEL HIGADO, CON COLESTASIS (Desc. Diag.:)</t>
  </si>
  <si>
    <t>K81 COLECISTITIS (Desc. Diag.:DOLOR SOMATICO  POR COLESISTITIS CRONICA   MULTILITIASICA (MICROLITOS) )</t>
  </si>
  <si>
    <t>M548 OTRAS DORSALGIAS (Desc. Diag.:CONTUSIÓN DORSO DE TÓRAX,POLICONTUSO)</t>
  </si>
  <si>
    <t>M23 TRASTORNO INTERNO DE LA RODILLA (Desc. Diag.:esguince colateral lateral rodilla izquierda)</t>
  </si>
  <si>
    <t>M548 OTRAS DORSALGIAS (Desc. Diag.:DORSOLUMBALGIA POSTRAUMATICA)</t>
  </si>
  <si>
    <t>M23 TRASTORNO INTERNO DE LA RODILLA (Desc. Diag.:ESGUINCE DE RODILLA)</t>
  </si>
  <si>
    <t>M548 OTRAS DORSALGIAS (Desc. Diag.:MIALGIA CERVICO DORSAL., )</t>
  </si>
  <si>
    <t>M23 TRASTORNO INTERNO DE LA RODILLA (Desc. Diag.:esgunmce d e rodilla)</t>
  </si>
  <si>
    <t>M548 OTRAS DORSALGIAS (Desc. Diag.:mialgia trapezios.)</t>
  </si>
  <si>
    <t>M23 TRASTORNO INTERNO DE LA RODILLA (Desc. Diag.:lesión capsulo ligamentaria
lesion de menisco interno)</t>
  </si>
  <si>
    <t>M548 OTRAS DORSALGIAS (Desc. Diag.:NEURITIS INTERCOSTAL)</t>
  </si>
  <si>
    <t>M23 TRASTORNO INTERNO DE LA RODILLA (Desc. Diag.:lesion capsuloligamentaria en colateral medial derecha)</t>
  </si>
  <si>
    <t>M549 DORSALGIA, NO ESPECIFICADA (Desc. Diag.:- CONTRACTURA MUSCULAR )</t>
  </si>
  <si>
    <t>K605 FISTULA ANORRECTAL (Desc. Diag.:POST OPERADO DE : HEMORROIDE EXTERNA R6 MAS FISTULA ANO RECTAL R6 Y R9 FISTULA COMPLEJA CON DOBLE ORIFICIO INTERNO Y EXTERNOS)</t>
  </si>
  <si>
    <t>K603 FISTULA ANAL (Desc. Diag.:POST OPERADO DE FISTULA TRANSESFINTERIANA COMPLEJA SOMETIDO A FISTULECTOMIA TRANSESFINTERIANA MAS RECONSTRUCCION Y PLASTIA DE ESFINTERES ANO RECTALES )</t>
  </si>
  <si>
    <t>M23 TRASTORNO INTERNO DE LA RODILLA (Desc. Diag.:Lesion ligamento colateral interno
Gonartrosis rodilla izquierda)</t>
  </si>
  <si>
    <t>M549 DORSALGIA, NO ESPECIFICADA (Desc. Diag.:dorsalgia  en tratamiento)</t>
  </si>
  <si>
    <t>K810 COLECISTITIS AGUDA (Desc. Diag.:1) Colecistitis Aguda Litiasica.
2) Pancreatitis ???)</t>
  </si>
  <si>
    <t>M23 TRASTORNO INTERNO DE LA RODILLA (Desc. Diag.:Lesion meniscal extwerno)</t>
  </si>
  <si>
    <t>M549 DORSALGIA, NO ESPECIFICADA (Desc. Diag.:mialgia dorsal)</t>
  </si>
  <si>
    <t>M23 TRASTORNO INTERNO DE LA RODILLA (Desc. Diag.:lesiòn meniscal)</t>
  </si>
  <si>
    <t>M23 TRASTORNO INTERNO DE LA RODILLA (Desc. Diag.:LESION MENISCO MEDIAL IZQUIERDO)</t>
  </si>
  <si>
    <t>M60 MIOSITIS (Desc. Diag.:)</t>
  </si>
  <si>
    <t>M609 MIOSITIS, NO ESPECIFICADA (Desc. Diag.:DISTENSION MUSCULAR)</t>
  </si>
  <si>
    <t>M613 CALCIFICACION Y OSIFICACION DE LOS MUSCULOS ASOCIADAS CON QUEMADURAS (Desc. Diag.:QUEMADURA EN PIERNA DERECHA POR FIERRO)</t>
  </si>
  <si>
    <t>M17 GONARTROSIS [ARTROSIS DE LA RODILLA] (Desc. Diag.:Bilateral. Post infiltración ambas rodillas. ENFERMEDAD COMÚN)</t>
  </si>
  <si>
    <t>M62 OTROS TRASTORNOS DE LOS MUSCULOS (Desc. Diag.:desgarro  muscular  en muslo  derecho )</t>
  </si>
  <si>
    <t>M17 GONARTROSIS [ARTROSIS DE LA RODILLA] (Desc. Diag.:DERECHA)</t>
  </si>
  <si>
    <t>M62 OTROS TRASTORNOS DE LOS MUSCULOS (Desc. Diag.:DESGARRO MUSCULAR  MUSLO POSTERIOR DERECHO SECUELAS)</t>
  </si>
  <si>
    <t>M17 GONARTROSIS [ARTROSIS DE LA RODILLA] (Desc. Diag.:ESGUINSE DE RODILLA DER)</t>
  </si>
  <si>
    <t>M17 GONARTROSIS [ARTROSIS DE LA RODILLA] (Desc. Diag.:GONARTROSIS BILATERAL 
GENUVALGO BILATERAL)</t>
  </si>
  <si>
    <t>M621 OTROS DESGARROS (NO TRAUMATICOS) DEL MUSCULO (Desc. Diag.:Contusion de cadera dereha)</t>
  </si>
  <si>
    <t>M16 COXARTROSIS [ARTROSIS DE LA CADERA] (Desc. Diag.:artrosis de cadera)</t>
  </si>
  <si>
    <t>M621 OTROS DESGARROS (NO TRAUMATICOS) DEL MUSCULO (Desc. Diag.:DESCARTAR DESGARRO, CONTRACTURA MUSCULAR)</t>
  </si>
  <si>
    <t>M16 COXARTROSIS [ARTROSIS DE LA CADERA] (Desc. Diag.:COXARTROSIS DERECHA ,LUMBALGIA)</t>
  </si>
  <si>
    <t>M621 OTROS DESGARROS (NO TRAUMATICOS) DEL MUSCULO (Desc. Diag.:desgarro brazo derecho)</t>
  </si>
  <si>
    <t>M16 COXARTROSIS [ARTROSIS DE LA CADERA] (Desc. Diag.:COXARTROSIS DERECHA GRADO II (KELLGREEN Y LAWRENCE). ARTRITIS REUMATOIDEA.)</t>
  </si>
  <si>
    <t>M621 OTROS DESGARROS (NO TRAUMATICOS) DEL MUSCULO (Desc. Diag.:DESGARRO DE MÚSCULOS DE MUSLO DERECHO)</t>
  </si>
  <si>
    <t>M16 COXARTROSIS [ARTROSIS DE LA CADERA] (Desc. Diag.:lumbalgia osteomuscular severa, Esclerosis multiple)</t>
  </si>
  <si>
    <t>M621 OTROS DESGARROS (NO TRAUMATICOS) DEL MUSCULO (Desc. Diag.:desgarro fascicular del tibial anterior izquierdo)</t>
  </si>
  <si>
    <t>M15 POLIARTROSIS (Desc. Diag.:polineuropatia en estudio
hipertrigliceridemia
artrsosis
osteopenia
)</t>
  </si>
  <si>
    <t>M621 OTROS DESGARROS (NO TRAUMATICOS) DEL MUSCULO (Desc. Diag.:desgarro miofascial comprometiendo gemelo interno y soleo pierna izquierda)</t>
  </si>
  <si>
    <t>M15 POLIARTROSIS (Desc. Diag.:POLLIARTROSIS)</t>
  </si>
  <si>
    <t>M621 OTROS DESGARROS (NO TRAUMATICOS) DEL MUSCULO (Desc. Diag.:DESGARRO MUSCULAR  MUSLO DERECHO)</t>
  </si>
  <si>
    <t>M150 OSTEO-ARTROSIS PRIMARIA GENERALIZADA (Desc. Diag.:)</t>
  </si>
  <si>
    <t>M621 OTROS DESGARROS (NO TRAUMATICOS) DEL MUSCULO (Desc. Diag.:DESGARRO MUSCULAR ?????
SE OBTIENE REPORTE DE LA ECOGRAFIA DONDE INDICA TENDINOPATIA Y CELULITIS)</t>
  </si>
  <si>
    <t>M154 OSTEO-ARTROSIS EROSIVA (Desc. Diag.:artrosis de muñeca y carpo derechos)</t>
  </si>
  <si>
    <t>M621 OTROS DESGARROS (NO TRAUMATICOS) DEL MUSCULO (Desc. Diag.:DESGARRO MUSCULAR DE RECTOFEMORAL DERECHO GRADO I)</t>
  </si>
  <si>
    <t>M158 OTRAS POLIARTROSIS (Desc. Diag.:POLIARTROSIS   GOTOSA REAGUDIZADA)</t>
  </si>
  <si>
    <t>M621 OTROS DESGARROS (NO TRAUMATICOS) DEL MUSCULO (Desc. Diag.:DESGARRO MUSCULAR MUSLO POSTERIOR)</t>
  </si>
  <si>
    <t>M159 POLIARTROSIS, NO ESPECIFICADA (Desc. Diag.:)</t>
  </si>
  <si>
    <t>M159 POLIARTROSIS, NO ESPECIFICADA (Desc. Diag.:ARTRITIS GOTOSA)</t>
  </si>
  <si>
    <t>K562 VOLVULO (Desc. Diag.:- sub oclusión intestinal
- Vólvulo + Fecaloma)</t>
  </si>
  <si>
    <t>K140A ABSCESO (Desc. Diag.: ABSCESO, DRENAJE Y LIMPIEZA CON AGUA OXIGENADA)</t>
  </si>
  <si>
    <t>K047 ABSCESO PERIAPICAL SIN FISTULA (Desc. Diag.:absceso pericoronario-trismus)</t>
  </si>
  <si>
    <t>J040 LARINGITIS AGUDA (Desc. Diag.:LARINGITYIS)</t>
  </si>
  <si>
    <t>J04 LARINGITIS Y TRAQUEITIS AGUDAS (Desc. Diag.:FARINGO LARINGITIS AGUDA )</t>
  </si>
  <si>
    <t>J040 LARINGITIS AGUDA (Desc. Diag.:LARINGOBRONQUITIS AGUDA)</t>
  </si>
  <si>
    <t>K01C DIENTES INCLUIDOS E IMPACTADOS DISTO ANGULAR (Desc. Diag.:DIENTES INCLUIDOS E IMPACTADOS DISTO ANGULAR)</t>
  </si>
  <si>
    <t>J040 LARINGITIS AGUDA (Desc. Diag.:LARINGOBRONQUITIS)</t>
  </si>
  <si>
    <t>J030 AMIGDALITIS ESTREPTOCOCICA (Desc. Diag.:amigdalitis pultaceas)</t>
  </si>
  <si>
    <t>J040 LARINGITIS AGUDA (Desc. Diag.:LARINGOFARINGITIS AGUDA )</t>
  </si>
  <si>
    <t>K21 ENFERMEDAD DEL REFLUJO GASTROESOFAGICO (Desc. Diag.:ERGE)</t>
  </si>
  <si>
    <t>J020 FARINGITIS ESTREPTOCOCICA (Desc. Diag.:amigdalitis aguda)</t>
  </si>
  <si>
    <t>K40 HERNIA INGUINAL (Desc. Diag.:herniainguijnal derecha )</t>
  </si>
  <si>
    <t>J03 AMIGDALITIS AGUDA (Desc. Diag.:+ SINDROME VIRAL GRIPAL + FARINGOAMIGDALITIS  AGUDA )</t>
  </si>
  <si>
    <t>K01 DIENTES INCLUIDOS E IMPACTADOS (Desc. Diag.:- DIENTES INCLUIDOS E IMPACTADOS)</t>
  </si>
  <si>
    <t>J040 LARINGITIS AGUDA (Desc. Diag.:mioartralgia, alzas termicas, odinofagia)</t>
  </si>
  <si>
    <t>J030 AMIGDALITIS ESTREPTOCOCICA (Desc. Diag.:alzas termicas, odinofagia, mioartralgia, tos seca, decaimiento fisico)</t>
  </si>
  <si>
    <t>J040 LARINGITIS AGUDA (Desc. Diag.:resfriado comun)</t>
  </si>
  <si>
    <t>J030 AMIGDALITIS ESTREPTOCOCICA (Desc. Diag.:AMIGDALITIS PULTÁCEA ESTREPTOCÓCICA )</t>
  </si>
  <si>
    <t>J040 LARINGITIS AGUDA (Desc. Diag.:rinitis )</t>
  </si>
  <si>
    <t>K10 OTRAS ENFERMEDADES DE LOS MAXILARES (Desc. Diag.:)</t>
  </si>
  <si>
    <t>J03 AMIGDALITIS AGUDA (Desc. Diag.:+ SINDROME VIRAL GRIPAL GRIPAL + AMIGDALITIS PULTACEA)</t>
  </si>
  <si>
    <t>K140A ABSCESO (Desc. Diag.:ABSCESO GLUTEO)</t>
  </si>
  <si>
    <t>J040 LARINGITIS AGUDA (Desc. Diag.:RINOFARINGOLARINGOBRONQUITIS)</t>
  </si>
  <si>
    <t>K291 OTRAS GASTRITIS AGUDAS (Desc. Diag.:GASTRITIS MEDICAMENTOSA / RINOFARINGITIS AGUDA)</t>
  </si>
  <si>
    <t>J040 LARINGITIS AGUDA (Desc. Diag.:Rinolaringitis)</t>
  </si>
  <si>
    <t>K297 GASTRITIS, NO ESPECIFICADA (Desc. Diag.:tx ansioso
has en estudio )</t>
  </si>
  <si>
    <t>J040 LARINGITIS AGUDA (Desc. Diag.:vesícula litiásica a dc)</t>
  </si>
  <si>
    <t>K51 COLITIS ULCERATIVA (Desc. Diag.:disenteria amebiana)</t>
  </si>
  <si>
    <t>J020 FARINGITIS ESTREPTOCOCICA (Desc. Diag.:AMIGDDALITIS AGUDA)</t>
  </si>
  <si>
    <t>K590 CONSTIPACION (Desc. Diag.:J02 - FARINGITIS AGUDA)</t>
  </si>
  <si>
    <t>J020 FARINGITIS ESTREPTOCOCICA (Desc. Diag.:Bonquiolitis)</t>
  </si>
  <si>
    <t>K011 DIENTES IMPACTADOS (Desc. Diag.:DIENTES IMPACTADOS pieza 48)</t>
  </si>
  <si>
    <t>J041 TRAQUEITIS AGUDA (Desc. Diag.:FARINGOTRAQUEITIS AGUDA - RESISTENCIA A LA INSULINA ANTEC. DE  HIPERTIROIDISMO - OBESIDAD )</t>
  </si>
  <si>
    <t>K021 CARIES DE LA DENTINA (Desc. Diag.:PIEZA 28)</t>
  </si>
  <si>
    <t>J041 TRAQUEITIS AGUDA (Desc. Diag.:FARINGOTRAQUEITIS AGUDA )</t>
  </si>
  <si>
    <t>J030 AMIGDALITIS ESTREPTOCOCICA (Desc. Diag.:AMIDALITIS AGUDA PULTACEA/DM2)</t>
  </si>
  <si>
    <t>J03 AMIGDALITIS AGUDA (Desc. Diag.:1.- amigdalitis aguda estreptocÃ³cica )</t>
  </si>
  <si>
    <t>K047A ABSCESO DENTAL (Desc. Diag.:EDEMA GENERALIZADO REGION GENIANA LADO IZQUIERDO)</t>
  </si>
  <si>
    <t>J041 TRAQUEITIS AGUDA (Desc. Diag.:HEMOPTOICOS)</t>
  </si>
  <si>
    <t>K076A TRASTORNOS DE LA ARTICULACION TEMPOROMAXILAR UNILATERALES (Desc. Diag.:)</t>
  </si>
  <si>
    <t>J041 TRAQUEITIS AGUDA (Desc. Diag.:LARINGOTRAQUEITIS AGUDA)</t>
  </si>
  <si>
    <t>K083 RAIZ DENTAL RETENIDA (Desc. Diag.:raiz dental retenida  de pza 26)</t>
  </si>
  <si>
    <t>J042 LARINGOTRAQUEITIS AGUDA (Desc. Diag.: LARINGOTRAQUEITIS AGUDA/ RINOSINUSITIS AGUDA)</t>
  </si>
  <si>
    <t>K116 MUCOCELE DE GLANDULA SALIVAL (Desc. Diag.:MUCOCELE DE GLANDULA SALIVAL )</t>
  </si>
  <si>
    <t>J02 FARINGITIS AGUDA (Desc. Diag.:sinusitis
Otitis)</t>
  </si>
  <si>
    <t>K140A ABSCESO (Desc. Diag.:ABSCESO DEL PIE)</t>
  </si>
  <si>
    <t>J042 LARINGOTRAQUEITIS AGUDA (Desc. Diag.:dc sinusitis. )</t>
  </si>
  <si>
    <t>K140A ABSCESO (Desc. Diag.:FIBROSIS EN REGION GLUTEA DERECHA. )</t>
  </si>
  <si>
    <t>J042 LARINGOTRAQUEITIS AGUDA (Desc. Diag.:HTA - RESISTENCIAA LA INSULINA )</t>
  </si>
  <si>
    <t>K250 ULCERA GASTRICA, AGUDA CON HEMORRAGIA (Desc. Diag.:hemorragia digestiva alta detenida?)</t>
  </si>
  <si>
    <t>J042 LARINGOTRAQUEITIS AGUDA (Desc. Diag.:INFLUENZA)</t>
  </si>
  <si>
    <t>J02 FARINGITIS AGUDA (Desc. Diag.:VIROSIS/LARINGITIS AGUDA)</t>
  </si>
  <si>
    <t>J042 LARINGOTRAQUEITIS AGUDA (Desc. Diag.:J042 - LARINGOTRAQUEITIS AGUDA// 
ERITREMIA CRONICA )</t>
  </si>
  <si>
    <t>K297 GASTRITIS, NO ESPECIFICADA (Desc. Diag.:gastritis aguda )</t>
  </si>
  <si>
    <t>J03 AMIGDALITIS AGUDA (Desc. Diag.:ACCESOS DE TOS.)</t>
  </si>
  <si>
    <t>K35 APENDICITIS AGUDA (Desc. Diag.:APENDICITIS AGUDA TRATADA POR APENDICECTOMÍA LAPAROSCÓPICA)</t>
  </si>
  <si>
    <t>J042 LARINGOTRAQUEITIS AGUDA (Desc. Diag.:LARINGOTRAQUEITIS AGUDA/ RINITIS CRÓNICA/ HAS ESADIO 2)</t>
  </si>
  <si>
    <t>J042 LARINGOTRAQUEITIS AGUDA (Desc. Diag.:LARINGOTRAQUEITIS)</t>
  </si>
  <si>
    <t>K522 COLITIS Y GASTROENTERITIS ALERGICAS Y DIETETICAS (Desc. Diag.:PRESENTA RESULTADO DE ANTIGENO NASAL NEGATIVO)</t>
  </si>
  <si>
    <t>J042 LARINGOTRAQUEITIS AGUDA (Desc. Diag.:REPOSO + ANTIBIOTICOS INYECTABLE)</t>
  </si>
  <si>
    <t>K580 SINDROME DEL COLON IRRITABLE CON DIARREA (Desc. Diag.:DIARREA CRONICA)</t>
  </si>
  <si>
    <t>J042 LARINGOTRAQUEITIS AGUDA (Desc. Diag.:TRAQUEITIS AGUDA)</t>
  </si>
  <si>
    <t>J93 NEUMOTORAX (Desc. Diag.:NEUMOTORAX SECUNDARIO A BULAS)</t>
  </si>
  <si>
    <t>J03 AMIGDALITIS AGUDA (Desc. Diag.:alzas taermicas, mioartralgia, decaimiento fisico, odinofagia )</t>
  </si>
  <si>
    <t>K01 DIENTES INCLUIDOS E IMPACTADOS (Desc. Diag.:ODONTALGIA AGUDA)</t>
  </si>
  <si>
    <t>J03 AMIGDALITIS AGUDA (Desc. Diag.:amigdalitis   mas  sÃ­ndrome  febril)</t>
  </si>
  <si>
    <t>K011 DIENTES IMPACTADOS (Desc. Diag.:Tercer molar inferior izquierdo retenido tratado mediante cirugía)</t>
  </si>
  <si>
    <t>J06 INFECCIONES AGUDAS DE LAS VIAS RESPIRATORIAS SUPERIORES, DE SITIOS MULTIPLES O NO ESPECIFICADOS (Desc. Diag.:Dengue a desacrtar por situacion epidemiologica.)</t>
  </si>
  <si>
    <t>K01E DIENTES INCLUIDOS E IMPACTADOS VESTIBULO ANGULAR (Desc. Diag.:)</t>
  </si>
  <si>
    <t>J06 INFECCIONES AGUDAS DE LAS VIAS RESPIRATORIAS SUPERIORES, DE SITIOS MULTIPLES O NO ESPECIFICADOS (Desc. Diag.:N/A)</t>
  </si>
  <si>
    <t>J030 AMIGDALITIS ESTREPTOCOCICA (Desc. Diag.:alzas termicas, odinofagia, cefalea, mioartralgia, tos leve)</t>
  </si>
  <si>
    <t>J06 INFECCIONES AGUDAS DE LAS VIAS RESPIRATORIAS SUPERIORES, DE SITIOS MULTIPLES O NO ESPECIFICADOS (Desc. Diag.:Sospecha de dengue por contexto epìdemiologico, clinica, ademas de antec4edente de viajes a zonas endemicas. se explican de manera clara los signos de alarma del dengue para volver por emergencias.)</t>
  </si>
  <si>
    <t>K045 PERIODONTITIS APICAL CRONICA (Desc. Diag.:Periodontitis apical crónica de pieza 38 tratado mediante exodoncia)</t>
  </si>
  <si>
    <t>J060 LARINGOFARINGITIS AGUDA (Desc. Diag.:   J060 - LARINGOFARINGITIS AGUDA
HTA NO CONTROLADA. )</t>
  </si>
  <si>
    <t>J030 AMIGDALITIS ESTREPTOCOCICA (Desc. Diag.:AMIGDALITIS AGUDA ESTREPTOCOCICA)</t>
  </si>
  <si>
    <t>J060 LARINGOFARINGITIS AGUDA (Desc. Diag.:- DISFONIA )</t>
  </si>
  <si>
    <t>K047 ABSCESO PERIAPICAL SIN FISTULA (Desc. Diag.:ODONTALGIA,  DOLOR DE CABEZA MALESTAR GENERAL, FIEBRE PCTE TRAE RX PZA 46)</t>
  </si>
  <si>
    <t>J060 LARINGOFARINGITIS AGUDA (Desc. Diag.: LARINGOFARINGITIS  EN TRATAMIENTO. )</t>
  </si>
  <si>
    <t>K048 QUISTE RADICULAR (Desc. Diag.:paciente se presnta a la consulta solicitando baja medica de 48 horas debido a una cirugia de extirpacion de quiste radiicular que se ralizo en forma particular )</t>
  </si>
  <si>
    <t>J060 LARINGOFARINGITIS AGUDA (Desc. Diag.: LARINGOFARINGITIS AGUDA EN TRATAMIENTO//
   M545 - LUMBAGO NO ESPECIFICADO)</t>
  </si>
  <si>
    <t>K052O PERIODONTITIS ASOCIADAS A FACTORES LOCALES ALTERACIONES MUCOGINGIVALES EN RELACION AL DIENTE (RETRACCION GINGIVAL, FALTA DE QUERATINIZACION DE LA ENCIA Y OTROS) (Desc. Diag.:)</t>
  </si>
  <si>
    <t>J060 LARINGOFARINGITIS AGUDA (Desc. Diag.: LARINGOFARINGITIS AGUDA)</t>
  </si>
  <si>
    <t>K076G SINDROME DE DISFUNCION DOLOROSA DE LA ARTICULACION TEMPOROMANDIBULAR (Desc. Diag.:SINDROME DE DISFUNCION DOLOROSA DE LA ARTICULACION TEMPOROMANDIBULAR con evolucion de 10 dias . el paciente refiere estar sometida a altos niveles de estres.)</t>
  </si>
  <si>
    <t>J060 LARINGOFARINGITIS AGUDA (Desc. Diag.:- SINDROME VIRAL GRIPAL + FARINGITIS AGUDA)</t>
  </si>
  <si>
    <t>K083 RAIZ DENTAL RETENIDA (Desc. Diag.:EXTRACCION DE LA PZ  28)</t>
  </si>
  <si>
    <t>J060 LARINGOFARINGITIS AGUDA (Desc. Diag.:- SINDROME VIRAL GRIPAL + FARINGOAMIGDALITIS PULTACEA )</t>
  </si>
  <si>
    <t>K089 TRASTORNO DE LOS DIENTES Y DE SUS ESTRUCTURAS DE SOSTEN, NO ESPECIFICADO (Desc. Diag.:)</t>
  </si>
  <si>
    <t>J060 LARINGOFARINGITIS AGUDA (Desc. Diag.: H651 - OTRA OTITIS MEDIA AGUDA, NO SUPURATIVA)</t>
  </si>
  <si>
    <t>J030 AMIGDALITIS ESTREPTOCOCICA (Desc. Diag.:FIEBRE)</t>
  </si>
  <si>
    <t>J03 AMIGDALITIS AGUDA (Desc. Diag.:amigdalitis  aguda  mas   sÃ­ndrome febril)</t>
  </si>
  <si>
    <t>K122 CELULITIS Y ABCESO DE BOCA (Desc. Diag.:ANGINA DE LUDWIG)</t>
  </si>
  <si>
    <t>J060 LARINGOFARINGITIS AGUDA (Desc. Diag.:* ATENCION Y EXAMEN DE MADRE EN PERIODO DE LACTANCIA)</t>
  </si>
  <si>
    <t>K140A ABSCESO (Desc. Diag.:ABSCESO  EN FORMACION LABIO INFERIOR)</t>
  </si>
  <si>
    <t>J060 LARINGOFARINGITIS AGUDA (Desc. Diag.:* DISFONIA AFONA )</t>
  </si>
  <si>
    <t>K140A ABSCESO (Desc. Diag.:ABSCESO EN FORMACION / TRAUMATISMO PIE DERECHO)</t>
  </si>
  <si>
    <t>J060 LARINGOFARINGITIS AGUDA (Desc. Diag.:* SINDROME TOXICO - INFECCIOSO SEMICOMPLETO. )</t>
  </si>
  <si>
    <t>K140A ABSCESO (Desc. Diag.:absceso region glutea izquierda)</t>
  </si>
  <si>
    <t>J020 FARINGITIS ESTREPTOCOCICA (Desc. Diag.:DESHIDRATACION LEVE 
HIPOKALEMIA LEVE )</t>
  </si>
  <si>
    <t>K140A ABSCESO (Desc. Diag.:VALORACION POR MASTOLOGIA ABSCEOS DE MAMA RECURRENTE)</t>
  </si>
  <si>
    <t>J060 LARINGOFARINGITIS AGUDA (Desc. Diag.:+ CRISIS HIPERTENSION  ARTERIAL)</t>
  </si>
  <si>
    <t>K220 ACALASIA DEL CARDIAS (Desc. Diag.:ACALASIA)</t>
  </si>
  <si>
    <t>J060 LARINGOFARINGITIS AGUDA (Desc. Diag.:+ SINDROME GRIPAL VIRAL)</t>
  </si>
  <si>
    <t>K29 GASTRITIS Y DUODENITIS (Desc. Diag.:GASTRITIS- DUODENITIS)</t>
  </si>
  <si>
    <t>J060 LARINGOFARINGITIS AGUDA (Desc. Diag.:+ SINDROME VIRAL )</t>
  </si>
  <si>
    <t>J039 AMIGDALITIS AGUDA, NO ESPECIFICADA (Desc. Diag.:SINDROME FEBRIL)</t>
  </si>
  <si>
    <t>J060 LARINGOFARINGITIS AGUDA (Desc. Diag.:+ SINDROME VIRAL GRIPAL  - DISFONIA )</t>
  </si>
  <si>
    <t>K296 OTRAS GASTRITIS (Desc. Diag.:GASTRITIS A HELICOBACTER PYLORI)</t>
  </si>
  <si>
    <t>J060 LARINGOFARINGITIS AGUDA (Desc. Diag.:+ SINDROME VIRAL GRIPAL + HIPERTENSION ARTERIAL)</t>
  </si>
  <si>
    <t>K297 GASTRITIS, NO ESPECIFICADA (Desc. Diag.:ENFERMEDAD ULCERO PÉPTICA
HEMATURIA EN ESTUDIO
SINDROME PELVICO DOLOROSO)</t>
  </si>
  <si>
    <t>J03 AMIGDALITIS AGUDA (Desc. Diag.:AMIGDALITIS - ASMA)</t>
  </si>
  <si>
    <t>K297 GASTRITIS, NO ESPECIFICADA (Desc. Diag.:GASTROPATIA AGUDA. )</t>
  </si>
  <si>
    <t>J03 AMIGDALITIS AGUDA (Desc. Diag.:AMIGDALITIS - FIEBRE)</t>
  </si>
  <si>
    <t>K30 DISPEPSIA (Desc. Diag.:DISPEPSIA -EDA-)</t>
  </si>
  <si>
    <t>J060 LARINGOFARINGITIS AGUDA (Desc. Diag.:1- Laringofaringitis aguda )</t>
  </si>
  <si>
    <t>J040 LARINGITIS AGUDA (Desc. Diag.:1) SEGUNDIGESTA 
2) GESTACIÓN DE  21 SEM. )</t>
  </si>
  <si>
    <t>J060 LARINGOFARINGITIS AGUDA (Desc. Diag.:A09 - DIARREA Y GASTROENTERITIS DE PRESUNTO ORIGEN INFECCIOSO//
   J060 - LARINGOFARINGITIS AGUDA)</t>
  </si>
  <si>
    <t>J060 LARINGOFARINGITIS AGUDA (Desc. Diag.:alzas termicas, odinofagia y tos seca)</t>
  </si>
  <si>
    <t>K46 HERNIA NO ESPECIFICADA DE LA CAVIDAD ABDOMINAL (Desc. Diag.:)</t>
  </si>
  <si>
    <t>J060 LARINGOFARINGITIS AGUDA (Desc. Diag.:alzas termicas, odinofagia, decaimiento fisico, mioartralgia)</t>
  </si>
  <si>
    <t>K52 OTRAS COLITIS Y GASTROENTERITIS NO INFECCIOSAS (Desc. Diag.:gastroenteritis aguda en tx. )</t>
  </si>
  <si>
    <t>J060 LARINGOFARINGITIS AGUDA (Desc. Diag.:AMIGDALITIS AGUDA)</t>
  </si>
  <si>
    <t>K529 COLITIS Y GASTROENTERITIS NO INFECCIOSAS, NO ESPECIFICADAS (Desc. Diag.:alzas térmicas, dolor abdominal, escalofríos, deposiciones liquidas)</t>
  </si>
  <si>
    <t>J060 LARINGOFARINGITIS AGUDA (Desc. Diag.:AMIGDALITIS
OTITIS ECTERNA)</t>
  </si>
  <si>
    <t>J060 LARINGOFARINGITIS AGUDA (Desc. Diag.:ARTROPATIA )</t>
  </si>
  <si>
    <t>K590 CONSTIPACION (Desc. Diag.:CONSTIPACIÓN - IMPACTACIÓN FECAL )</t>
  </si>
  <si>
    <t>J03 AMIGDALITIS AGUDA (Desc. Diag.:AMIGDALITIS - HIPERTROFICA AMIGDALAR)</t>
  </si>
  <si>
    <t>K591 DIARREA FUNCIONAL (Desc. Diag.:DIARREA FUNCIONAL,  NO INFECCIOSA)</t>
  </si>
  <si>
    <t>J060 LARINGOFARINGITIS AGUDA (Desc. Diag.:Bronquitis Aguda; ENFERMEDAD COMÚN)</t>
  </si>
  <si>
    <t>J961 INSUFICIENCIA RESPIRATORIA CRONICA (Desc. Diag.:Insuficiencia respiratoria crónica reagudizada
Toracopatía restrictiva)</t>
  </si>
  <si>
    <t>J060 LARINGOFARINGITIS AGUDA (Desc. Diag.:dc covid 19, )</t>
  </si>
  <si>
    <t>J02 FARINGITIS AGUDA (Desc. Diag.:SOSPECHA DE COVID-19 )</t>
  </si>
  <si>
    <t>J060 LARINGOFARINGITIS AGUDA (Desc. Diag.:EMBARAZO 32 SEMANAS 1/7)</t>
  </si>
  <si>
    <t>K011 DIENTES IMPACTADOS (Desc. Diag.: tercer molar impactado pieza 38 )</t>
  </si>
  <si>
    <t>J060 LARINGOFARINGITIS AGUDA (Desc. Diag.:EMBARAZO)</t>
  </si>
  <si>
    <t>K011 DIENTES IMPACTADOS (Desc. Diag.:Pieza 38 malposicionado tratado mediante cirugìa)</t>
  </si>
  <si>
    <t>J060 LARINGOFARINGITIS AGUDA (Desc. Diag.:FARINGITIS )</t>
  </si>
  <si>
    <t>K01B DIENTES INCLUIDOS E IMPACTADOS MESIO ANGULAR (Desc. Diag.:DIENTES INCLUIDOS E IMPACTADOS MESIO ANGULAR)</t>
  </si>
  <si>
    <t>J060 LARINGOFARINGITIS AGUDA (Desc. Diag.:FARINGITIS
)</t>
  </si>
  <si>
    <t>K01D DIENTES INCLUIDOS E IMPACTADOS HORIZONTAL (Desc. Diag.:DIENTES INCLUIDOS E IMPACTADOS HORIZONTAL PZA 48)</t>
  </si>
  <si>
    <t>J060 LARINGOFARINGITIS AGUDA (Desc. Diag.:FARINGO AMIGDALITIS ESTREPTOCOCOCICA 
CERVICALGIA )</t>
  </si>
  <si>
    <t>K02 CARIES DENTAL (Desc. Diag.:)</t>
  </si>
  <si>
    <t>J060 LARINGOFARINGITIS AGUDA (Desc. Diag.:faringoamigdalitis)</t>
  </si>
  <si>
    <t>K021C CARIES DE DENTINA PROFUNDA (Desc. Diag.:DENTINA CARIADA)</t>
  </si>
  <si>
    <t>J060 LARINGOFARINGITIS AGUDA (Desc. Diag.:FARINGOLARINGITIS )</t>
  </si>
  <si>
    <t>K040D PULPITIS AGUDA (Desc. Diag.:PACIENTE ACUDE A LA CONSULTA CON ODONTALGIA PZA 47 DOLOR DE CABEZA, MALESTAR GENERAL PULPITIS AGUDA BASE HIDROXIDO DE CALCIO Y OBTURADO CON CEMENTO PROVISORIO  )</t>
  </si>
  <si>
    <t>J060 LARINGOFARINGITIS AGUDA (Desc. Diag.:FARINGOLARINGITIS AGUDA + SINDROME VIRAL GRIPAL)</t>
  </si>
  <si>
    <t>K041B NECROSIS PULPAR SEPTICA (Desc. Diag.:NECROSIS PULPAR SEPTICA)</t>
  </si>
  <si>
    <t>J060 LARINGOFARINGITIS AGUDA (Desc. Diag.:gastritis medicamentosa)</t>
  </si>
  <si>
    <t>K045 PERIODONTITIS APICAL CRONICA (Desc. Diag.:RESTO RADICULAR # 26)</t>
  </si>
  <si>
    <t>J060 LARINGOFARINGITIS AGUDA (Desc. Diag.:H60 - OTITIS EXTERNA//
   J060 - LARINGOFARINGITIS AGUDA)</t>
  </si>
  <si>
    <t>K046B ABSCESO DENTOALVEOLAR (Desc. Diag.: ABSCESO DENTOALVEOLAR)</t>
  </si>
  <si>
    <t>J060 LARINGOFARINGITIS AGUDA (Desc. Diag.:J060 - LARINGOFARINGITIS AGUDA // 
VITILIGO?)</t>
  </si>
  <si>
    <t>K047 ABSCESO PERIAPICAL SIN FISTULA (Desc. Diag.:ABSCESO - PERICORONARITIS)</t>
  </si>
  <si>
    <t>J060 LARINGOFARINGITIS AGUDA (Desc. Diag.:J060 - LARINGOFARINGITIS AGUDA// 
SINUSITIS  A  DC //
HTA CONTROLADA. 
)</t>
  </si>
  <si>
    <t>K047 ABSCESO PERIAPICAL SIN FISTULA (Desc. Diag.:NECROSIS DENTAL ABSCESO SIN FISTULA)</t>
  </si>
  <si>
    <t>J060 LARINGOFARINGITIS AGUDA (Desc. Diag.:J060 - LARINGOFARINGITIS AGUDA//
NIVEL ELEVADO DE LA PRESION ARTERIAL )</t>
  </si>
  <si>
    <t>J030 AMIGDALITIS ESTREPTOCOCICA (Desc. Diag.:AMIGDALITIS ESTREPTOCOCICA)</t>
  </si>
  <si>
    <t>J060 LARINGOFARINGITIS AGUDA (Desc. Diag.:Larigofaringitis Aguda)</t>
  </si>
  <si>
    <t>J030 AMIGDALITIS ESTREPTOCOCICA (Desc. Diag.:AMIGDALITIS ESTREPTOCÓCICA)</t>
  </si>
  <si>
    <t>J060 LARINGOFARINGITIS AGUDA (Desc. Diag.:LARINGITIS AGUDA / OTALGIA DERECHA)</t>
  </si>
  <si>
    <t>K05 GINGIVITIS Y ENFERMEDADES PERIODONTALES (Desc. Diag.:PIEZA CON MOVILIDAD DENTARIA TIPO 4 POR ENFERMEDAD PERIODONTAL CRÓNICA)</t>
  </si>
  <si>
    <t>J060 LARINGOFARINGITIS AGUDA (Desc. Diag.:LARINGOAFINGITIS AGUDA)</t>
  </si>
  <si>
    <t>K052L ABSCESOS PERIODONTALES PERICORONARIOS (Desc. Diag.: Se observa pieza 48 en erupción + pericoronaritis con supuración, edema zona mandibular inferior.)</t>
  </si>
  <si>
    <t>J060 LARINGOFARINGITIS AGUDA (Desc. Diag.:Laringofaringitis Agud)</t>
  </si>
  <si>
    <t>K061 HIPERPLASIA GINGIVAL (Desc. Diag.:)</t>
  </si>
  <si>
    <t>J060 LARINGOFARINGITIS AGUDA (Desc. Diag.:Laringofaringitis Aguda + GECA???)</t>
  </si>
  <si>
    <t>J030 AMIGDALITIS ESTREPTOCOCICA (Desc. Diag.:AMIGDALITIS PULTACEA, FALTA DE SUEÑO.OBESIDAD)</t>
  </si>
  <si>
    <t>J060 LARINGOFARINGITIS AGUDA (Desc. Diag.:Laringofaringitis Aguda + Tapón Ceruminoso)</t>
  </si>
  <si>
    <t>K080C FRACTURA DE CORONA ESMALTE Y DENTINA CON COMPROMISO PULPAR (Desc. Diag.:21.- TRAUMA FACIAL - FRACTURA DENTAL ? ODONTALGIA)</t>
  </si>
  <si>
    <t>J060 LARINGOFARINGITIS AGUDA (Desc. Diag.:Laringofaringitis Aguda
Alergia)</t>
  </si>
  <si>
    <t>J030 AMIGDALITIS ESTREPTOCOCICA (Desc. Diag.:Bronquitis a descartar)</t>
  </si>
  <si>
    <t>J02 FARINGITIS AGUDA (Desc. Diag.:Sospecha COVID)</t>
  </si>
  <si>
    <t>K083 RAIZ DENTAL RETENIDA (Desc. Diag.:PROCESO INFLAMATORIO AGUDO)</t>
  </si>
  <si>
    <t>J060 LARINGOFARINGITIS AGUDA (Desc. Diag.:Laringofaringitis Aguda, )</t>
  </si>
  <si>
    <t>K083 RAIZ DENTAL RETENIDA (Desc. Diag.:restos radiculares retenidos , que causaban leve dolor al masticar)</t>
  </si>
  <si>
    <t>J060 LARINGOFARINGITIS AGUDA (Desc. Diag.:LARINGOFARINGITIS AGUDA. )</t>
  </si>
  <si>
    <t>J060 LARINGOFARINGITIS AGUDA (Desc. Diag.:LARINGOFARINGITIS AGUDA/ RESFRIO COMUN)</t>
  </si>
  <si>
    <t>J02 FARINGITIS AGUDA (Desc. Diag.:SINDROME VIRAL GRIPAL + FAINGOAMIGDALITIS AGUDA )</t>
  </si>
  <si>
    <t>J03 AMIGDALITIS AGUDA (Desc. Diag.:Amigdalitis  mas  sÃ­ndrome  gripal)</t>
  </si>
  <si>
    <t>K109 ENFERMEDAD DE LOS MAXILARES, NO ESPECIFICADA (Desc. Diag.:fractura de mandibula mas osteosintesis)</t>
  </si>
  <si>
    <t>J060 LARINGOFARINGITIS AGUDA (Desc. Diag.:Laringofgaringitis Aguda + GECA E/E)</t>
  </si>
  <si>
    <t>K12 ESTOMATITIS Y LESIONES AFINES (Desc. Diag.:GINGIBOESTOMATITIS VIRAL SOBREINFECTADAS - CANDIDIASIS ORAL)</t>
  </si>
  <si>
    <t>J060 LARINGOFARINGITIS AGUDA (Desc. Diag.:ORZUELO)</t>
  </si>
  <si>
    <t>K13 OTRAS ENFERMEDADES DE LOS LABIOS Y DE LA MUCOSA BUCAL (Desc. Diag.:FIBROMA LABIO INFERIOR)</t>
  </si>
  <si>
    <t>J060 LARINGOFARINGITIS AGUDA (Desc. Diag.:OTALGIA BILATERAL. )</t>
  </si>
  <si>
    <t>K140A ABSCESO (Desc. Diag.:1.- absceso de formaciÃ³n en glÃºteo izquierdo )</t>
  </si>
  <si>
    <t>J060 LARINGOFARINGITIS AGUDA (Desc. Diag.:OTRAS GANGLIOSIDOSIS)</t>
  </si>
  <si>
    <t>K140A ABSCESO (Desc. Diag.:ABSCESO DE HERIDA)</t>
  </si>
  <si>
    <t>J060 LARINGOFARINGITIS AGUDA (Desc. Diag.:RINOLARINGOFARINGITIS AGUDA)</t>
  </si>
  <si>
    <t>K140A ABSCESO (Desc. Diag.:absceso en axila derecha)</t>
  </si>
  <si>
    <t>J060 LARINGOFARINGITIS AGUDA (Desc. Diag.:S GRIPAL 
VIROSIS?)</t>
  </si>
  <si>
    <t>K140A ABSCESO (Desc. Diag.:Absceso en pierna izq .)</t>
  </si>
  <si>
    <t>J060 LARINGOFARINGITIS AGUDA (Desc. Diag.:SD  GRIPAL)</t>
  </si>
  <si>
    <t>K140A ABSCESO (Desc. Diag.:ABSCESO PELVICO)</t>
  </si>
  <si>
    <t>J060 LARINGOFARINGITIS AGUDA (Desc. Diag.:SD GRIPAL)</t>
  </si>
  <si>
    <t>K140A ABSCESO (Desc. Diag.:ANTEBRAZO DERECHO)</t>
  </si>
  <si>
    <t>J060 LARINGOFARINGITIS AGUDA (Desc. Diag.:SECUELAS POST COVID?
   J060 - LARINGOFARINGITIS AGUDA)</t>
  </si>
  <si>
    <t>K140A ABSCESO (Desc. Diag.:INGUINAL IZQUIERDO )</t>
  </si>
  <si>
    <t>J060 LARINGOFARINGITIS AGUDA (Desc. Diag.:SINDROME VIRAL  CON LARINGITIS AGUDA)</t>
  </si>
  <si>
    <t>K20 ESOFAGITIS (Desc. Diag.:ERGE)</t>
  </si>
  <si>
    <t>J060 LARINGOFARINGITIS AGUDA (Desc. Diag.:SINDROME VIRAL + AMIGDALITIS )</t>
  </si>
  <si>
    <t>J039 AMIGDALITIS AGUDA, NO ESPECIFICADA (Desc. Diag.:baja medica)</t>
  </si>
  <si>
    <t>J060 LARINGOFARINGITIS AGUDA (Desc. Diag.:SINDROME VIRAL + FARINGOLARINGITIS AGUDA)</t>
  </si>
  <si>
    <t>K25 ULCERA GASTRICA (Desc. Diag.:ULCERA GASTRIA)</t>
  </si>
  <si>
    <t>J060 LARINGOFARINGITIS AGUDA (Desc. Diag.:SINDROME VIRAL GRIPAL + CONJUNTIVITIS AGUDA)</t>
  </si>
  <si>
    <t>K274 ULCERA PEPTICA, DE SITIO NO ESPECIFICADO, CRONICA O NO ESPECIFICADA, CONHEMORRAGIA (Desc. Diag.:HEMOORAGIA DIGESTIVA ALTA )</t>
  </si>
  <si>
    <t>J060 LARINGOFARINGITIS AGUDA (Desc. Diag.:SINDROME VIRAL GRIPAL + FARINGOLARINGITIS AGUDA)</t>
  </si>
  <si>
    <t>J03 AMIGDALITIS AGUDA (Desc. Diag.:* NEURALGIA Y NEURITIS, NO ESPECIFICADAS)</t>
  </si>
  <si>
    <t>J060 LARINGOFARINGITIS AGUDA (Desc. Diag.:SINDROME VIRAL GRIPAL)</t>
  </si>
  <si>
    <t>J039 AMIGDALITIS AGUDA, NO ESPECIFICADA (Desc. Diag.:GESTACION DE 30 SEMANAS CESAREA ITERATIVA )</t>
  </si>
  <si>
    <t>J060 LARINGOFARINGITIS AGUDA (Desc. Diag.:Sospechoso Covid???)</t>
  </si>
  <si>
    <t>K295 GASTRITIS CRONICA, NO ESPECIFICADA (Desc. Diag.:GASTRITIS CRONICA REAGUDIZADA, ESTEATOSIS HEPATICA GRADO III, OBESIDAD GRADO III)</t>
  </si>
  <si>
    <t>J068 OTRAS INFECCIONES AGUDAS DE SITIOS MULTIPLES DE LAS VIAS RESPIRATORIAS SUPERIORES (Desc. Diag.:)</t>
  </si>
  <si>
    <t>K295 GASTRITIS CRONICA, NO ESPECIFICADA (Desc. Diag.:Vs Litiasis Vesicular???)</t>
  </si>
  <si>
    <t>J03 AMIGDALITIS AGUDA (Desc. Diag.:amigdalitis  mas  sÃ­ndrome febril)</t>
  </si>
  <si>
    <t>K296 OTRAS GASTRITIS (Desc. Diag.:LITIASIS RENAL DERECHA)</t>
  </si>
  <si>
    <t>J069 INFECCION AGUDA DE LAS VIAS RESPIRATORIAS SUPERIORES, NO ESPECIFICADA (Desc. Diag.:covid)</t>
  </si>
  <si>
    <t>K297 GASTRITIS, NO ESPECIFICADA (Desc. Diag.:CON NAUSEAS Y VOMITOS)</t>
  </si>
  <si>
    <t>J069 INFECCION AGUDA DE LAS VIAS RESPIRATORIAS SUPERIORES, NO ESPECIFICADA (Desc. Diag.:DC INFLUENZA}
SINDROME ANSIOSO DEPRESIVO)</t>
  </si>
  <si>
    <t>K297 GASTRITIS, NO ESPECIFICADA (Desc. Diag.:GASTRALGIAS, HALITOSIS, ERUPTOS ESPORADICOS)</t>
  </si>
  <si>
    <t>J069 INFECCION AGUDA DE LAS VIAS RESPIRATORIAS SUPERIORES, NO ESPECIFICADA (Desc. Diag.:FARINGITIS AGUDA)</t>
  </si>
  <si>
    <t>K297 GASTRITIS, NO ESPECIFICADA (Desc. Diag.:Gastritis vs apendicitis)</t>
  </si>
  <si>
    <t>J069 INFECCION AGUDA DE LAS VIAS RESPIRATORIAS SUPERIORES, NO ESPECIFICADA (Desc. Diag.:FARINGOAMIGDALITIS AGUDA)</t>
  </si>
  <si>
    <t>K297 GASTRITIS, NO ESPECIFICADA (Desc. Diag.:PRIMIGESTA/ GESTACIÓN DE 33 SEMANAS/ FETO ÚNICO VIVO)</t>
  </si>
  <si>
    <t>J069 INFECCION AGUDA DE LAS VIAS RESPIRATORIAS SUPERIORES, NO ESPECIFICADA (Desc. Diag.:FIEBRE CON ESCALOFRÍOS. )</t>
  </si>
  <si>
    <t>J04 LARINGITIS Y TRAQUEITIS AGUDAS (Desc. Diag.:LARINGITIS AGUDA )</t>
  </si>
  <si>
    <t>J069 INFECCION AGUDA DE LAS VIAS RESPIRATORIAS SUPERIORES, NO ESPECIFICADA (Desc. Diag.:INFECCION AGUDA DE LAS VIAS RESPIRATORIAS SUPERIORES, NO ESPECIFICADA/ CONJUNTIVITIS AGUDA EN AMBOS OJOS)</t>
  </si>
  <si>
    <t>K30 DISPEPSIA (Desc. Diag.:TX MEDICO )</t>
  </si>
  <si>
    <t>J069 INFECCION AGUDA DE LAS VIAS RESPIRATORIAS SUPERIORES, NO ESPECIFICADA (Desc. Diag.:Influenza a DC)</t>
  </si>
  <si>
    <t>K35 APENDICITIS AGUDA (Desc. Diag.:NEUROPATIA POSOPERATORIA )</t>
  </si>
  <si>
    <t>J069 INFECCION AGUDA DE LAS VIAS RESPIRATORIAS SUPERIORES, NO ESPECIFICADA (Desc. Diag.:INFLUENZA?? 
primigesta
embarazo de 32 semanas 
transgresion alimentaria )</t>
  </si>
  <si>
    <t>J040 LARINGITIS AGUDA (Desc. Diag.:A09 - DIARREA Y GASTROENTERITIS DE PRESUNTO ORIGEN INFECCIOSO)</t>
  </si>
  <si>
    <t>J069 INFECCION AGUDA DE LAS VIAS RESPIRATORIAS SUPERIORES, NO ESPECIFICADA (Desc. Diag.:LARINGOFARINGITIS AGUDA)</t>
  </si>
  <si>
    <t>K402 HERNIA INGUINAL BILATERAL, SIN OBSTRUCCION NI GANGRENA (Desc. Diag.:HERNIA INGUINOESCROTAL IZQUIERDA GIGANTE TRATADA POR HERNIORRAFIA + HERNIOPLASTIA)</t>
  </si>
  <si>
    <t>J069 INFECCION AGUDA DE LAS VIAS RESPIRATORIAS SUPERIORES, NO ESPECIFICADA (Desc. Diag.:LARINGOTRAQUEITIS AGUDA)</t>
  </si>
  <si>
    <t>J069 INFECCION AGUDA DE LAS VIAS RESPIRATORIAS SUPERIORES, NO ESPECIFICADA (Desc. Diag.:MIALGIA  - CEFALEA.)</t>
  </si>
  <si>
    <t>K43 HERNIA VENTRAL (Desc. Diag.:Post  eventroplastía )</t>
  </si>
  <si>
    <t>J069 INFECCION AGUDA DE LAS VIAS RESPIRATORIAS SUPERIORES, NO ESPECIFICADA (Desc. Diag.:MIALGIAS. )</t>
  </si>
  <si>
    <t>K469 HERNIA ABDOMINAL NO ESPECIFICADA, SIN OBSTRUCCION NI GANGRENA (Desc. Diag.:post quirúrgica de hernia abdominal   y reparación de pared con malla polipropileno  emitida Por el Dr. Bracamonte Cirujano )</t>
  </si>
  <si>
    <t>J069 INFECCION AGUDA DE LAS VIAS RESPIRATORIAS SUPERIORES, NO ESPECIFICADA (Desc. Diag.:otitis
faringitis)</t>
  </si>
  <si>
    <t>K52 OTRAS COLITIS Y GASTROENTERITIS NO INFECCIOSAS (Desc. Diag.:.GASTROENTERITIS AGUDA)</t>
  </si>
  <si>
    <t>J069 INFECCION AGUDA DE LAS VIAS RESPIRATORIAS SUPERIORES, NO ESPECIFICADA (Desc. Diag.:RESFRIO COMUN/ RINITIS AGUDA/ CEFALEA SECUNDARIA)</t>
  </si>
  <si>
    <t>J040 LARINGITIS AGUDA (Desc. Diag.:CONJUNTIVITIS )</t>
  </si>
  <si>
    <t>J03 AMIGDALITIS AGUDA (Desc. Diag.:Amigdalitis + Faringitis + Cefalea + Neuritis)</t>
  </si>
  <si>
    <t>J040 LARINGITIS AGUDA (Desc. Diag.:f aguda )</t>
  </si>
  <si>
    <t>J069 INFECCION AGUDA DE LAS VIAS RESPIRATORIAS SUPERIORES, NO ESPECIFICADA (Desc. Diag.:RINOFARINGITIS AGUDA/ CONJUNTIVITIS AGUDA)</t>
  </si>
  <si>
    <t>K529 COLITIS Y GASTROENTERITIS NO INFECCIOSAS, NO ESPECIFICADAS (Desc. Diag.:ENTERITIS AGUDA)</t>
  </si>
  <si>
    <t>J069 INFECCION AGUDA DE LAS VIAS RESPIRATORIAS SUPERIORES, NO ESPECIFICADA (Desc. Diag.:RINOFARINGITIS AGUDA/ EMBARAZO  DE 30 SEMANAS)</t>
  </si>
  <si>
    <t>K564 OTRAS OBSTRUCCIONES DEL INTESTINO (Desc. Diag.:Sub.oclusión intestinal)</t>
  </si>
  <si>
    <t>J069 INFECCION AGUDA DE LAS VIAS RESPIRATORIAS SUPERIORES, NO ESPECIFICADA (Desc. Diag.:SINUSITIS A DC. //
J069 - INFECCION AGUDA DE LAS VIAS RESPIRATORIAS SUPERIORES, NO ESPECIFICADA// 
   Z733 - PROBLEMAS RELACIONADOS CON EL ESTRES, NO CLASIFICADOS EN OTRA PARTE//
SINDROME ANSIOSO DEPRESIVO)</t>
  </si>
  <si>
    <t>J040 LARINGITIS AGUDA (Desc. Diag.:FARINGOLARINGITIS VIRAL)</t>
  </si>
  <si>
    <t>J02 FARINGITIS AGUDA (Desc. Diag.:SOSPECHA COVID-19)</t>
  </si>
  <si>
    <t>J040 LARINGITIS AGUDA (Desc. Diag.:GRIPE)</t>
  </si>
  <si>
    <t>J10 INFLUENZA DEBIDA A VIRUS DE LA INFLUENZA IDENTIFICADO (Desc. Diag.:Bronquiolitis)</t>
  </si>
  <si>
    <t>K590 CONSTIPACION (Desc. Diag.:constipacion cronica)</t>
  </si>
  <si>
    <t>J10 INFLUENZA DEBIDA A VIRUS DE LA INFLUENZA IDENTIFICADO (Desc. Diag.:BRONQUITIS AGUADA)</t>
  </si>
  <si>
    <t>K591 DIARREA FUNCIONAL (Desc. Diag.:DIARREA AGUDA POR PROBABLE TRASGRESIÓN ALIMENTARIA)</t>
  </si>
  <si>
    <t>J10 INFLUENZA DEBIDA A VIRUS DE LA INFLUENZA IDENTIFICADO (Desc. Diag.:COVID)</t>
  </si>
  <si>
    <t>K591 DIARREA FUNCIONAL (Desc. Diag.:DIARREAL NO INFECCIOSA)</t>
  </si>
  <si>
    <t>J10 INFLUENZA DEBIDA A VIRUS DE LA INFLUENZA IDENTIFICADO (Desc. Diag.:ENFERMEDAD COMUN)</t>
  </si>
  <si>
    <t>J960 INSUFICIENCIA RESPIRATORIA AGUDA (Desc. Diag.:1) Insuficiencia Respiratoria controlada
2) Dolor abdominal en estudio)</t>
  </si>
  <si>
    <t>J10 INFLUENZA DEBIDA A VIRUS DE LA INFLUENZA IDENTIFICADO (Desc. Diag.:ETI)</t>
  </si>
  <si>
    <t>J020 FARINGITIS ESTREPTOCOCICA (Desc. Diag.:faringitis aguda)</t>
  </si>
  <si>
    <t>J03 AMIGDALITIS AGUDA (Desc. Diag.:SOSPECHA DE COVID  19)</t>
  </si>
  <si>
    <t>J10 INFLUENZA DEBIDA A VIRUS DE LA INFLUENZA IDENTIFICADO (Desc. Diag.:FARINGITIS)</t>
  </si>
  <si>
    <t>K01 DIENTES INCLUIDOS E IMPACTADOS (Desc. Diag.:EXODONCIA COMPLICADA )</t>
  </si>
  <si>
    <t>J03 AMIGDALITIS AGUDA (Desc. Diag.:AMIGDALITIS AGUDA /RINOFARINGITIS )</t>
  </si>
  <si>
    <t>J03 AMIGDALITIS AGUDA (Desc. Diag.:TOS, ESTORNUDOS CON RONQUERA.)</t>
  </si>
  <si>
    <t>J03 AMIGDALITIS AGUDA (Desc. Diag.:AMIGDALITIS AGUDA GRADO I° (POR INSTRUCCION DE AGENTE SUBZONAL DR, DAZA SE PROCEDE A DAR BAJA MEDICA 1 DIA POR ENFERMEDAD COMUN ))</t>
  </si>
  <si>
    <t>K011 DIENTES IMPACTADOS (Desc. Diag.:DIENTES IMPACTADOS 48)</t>
  </si>
  <si>
    <t>J03 AMIGDALITIS AGUDA (Desc. Diag.:AMIGDALITIS AGUDA grado II° POLIMIALGIAS MIALGIAS)</t>
  </si>
  <si>
    <t>J030 AMIGDALITIS ESTREPTOCOCICA (Desc. Diag.:- FARINGOAMIGDALITIS PULTACEA RESISTENTE A TX.  + FARINGITIS AGUDA)</t>
  </si>
  <si>
    <t>J10 INFLUENZA DEBIDA A VIRUS DE LA INFLUENZA IDENTIFICADO (Desc. Diag.:Influenza +)</t>
  </si>
  <si>
    <t>K011 DIENTES IMPACTADOS (Desc. Diag.:tercer molar impactado pieza 48)</t>
  </si>
  <si>
    <t>J10 INFLUENZA DEBIDA A VIRUS DE LA INFLUENZA IDENTIFICADO (Desc. Diag.:INFLUENZA A )</t>
  </si>
  <si>
    <t>K01A DIENTES INCLUIDOS E IMPACTADOS VERTICAL (Desc. Diag.:Tercer molar inferior izquierdo tratado mediante cirugía)</t>
  </si>
  <si>
    <t>J03 AMIGDALITIS AGUDA (Desc. Diag.:AMIGDALITIS AGUDA II°)</t>
  </si>
  <si>
    <t>K01B DIENTES INCLUIDOS E IMPACTADOS MESIO ANGULAR (Desc. Diag.:tercer molar anquilosada  con caries)</t>
  </si>
  <si>
    <t>J03 AMIGDALITIS AGUDA (Desc. Diag.:amigdalitis aguda mas  sÃ­ndrome febril  )</t>
  </si>
  <si>
    <t>J02 FARINGITIS AGUDA (Desc. Diag.:SINDROME VIRAL GRIPAL)</t>
  </si>
  <si>
    <t>J03 AMIGDALITIS AGUDA (Desc. Diag.:AMIGDALITIS AGUDA PULTACEA , )</t>
  </si>
  <si>
    <t>K01D DIENTES INCLUIDOS E IMPACTADOS HORIZONTAL (Desc. Diag.:Pieza 48 retenido tratado mediante cirugía)</t>
  </si>
  <si>
    <t>J10 INFLUENZA DEBIDA A VIRUS DE LA INFLUENZA IDENTIFICADO (Desc. Diag.:INFLUENZA TIPO B POSITIVO )</t>
  </si>
  <si>
    <t>K01H DIENTES INCLUIDOS E IMPACTADOS INUSUAL (Desc. Diag.:absceso dentarioa, ciaries dental no especifica.)</t>
  </si>
  <si>
    <t>J03 AMIGDALITIS AGUDA (Desc. Diag.:AMIGDALITIS AGUDA
SINDROME FEBRIL)</t>
  </si>
  <si>
    <t>K02 CARIES DENTAL (Desc. Diag.:atenciÃ³n integral)</t>
  </si>
  <si>
    <t>J10 INFLUENZA DEBIDA A VIRUS DE LA INFLUENZA IDENTIFICADO (Desc. Diag.:inlfuenza)</t>
  </si>
  <si>
    <t>K021C CARIES DE DENTINA PROFUNDA (Desc. Diag.:Abceso Peri apical Agudo)</t>
  </si>
  <si>
    <t>J10 INFLUENZA DEBIDA A VIRUS DE LA INFLUENZA IDENTIFICADO (Desc. Diag.:RINOFARINGITIS )</t>
  </si>
  <si>
    <t>K031 ABRASION DE LOS DIENTES (Desc. Diag.:LESION EN LA MUELA DEL JUICIO PIEZ NÂº 28  SE REALIZÃ EXTRACCION )</t>
  </si>
  <si>
    <t>J10 INFLUENZA DEBIDA A VIRUS DE LA INFLUENZA IDENTIFICADO (Desc. Diag.:RINOFARINGITIS AGUDA )</t>
  </si>
  <si>
    <t>K040D PULPITIS AGUDA (Desc. Diag.:)</t>
  </si>
  <si>
    <t>J10 INFLUENZA DEBIDA A VIRUS DE LA INFLUENZA IDENTIFICADO (Desc. Diag.:SINDROME VIRAL GRIPAL CON NEURALGIA DEL TRIGEMINO + MASTITIS MAMARIA IZQ. )</t>
  </si>
  <si>
    <t>K040D PULPITIS AGUDA (Desc. Diag.:pulpotomia - eliminaciÃ³n de la cÃ¡mara pulpar)</t>
  </si>
  <si>
    <t>J10 INFLUENZA DEBIDA A VIRUS DE LA INFLUENZA IDENTIFICADO (Desc. Diag.:TIPO B )</t>
  </si>
  <si>
    <t>K041B NECROSIS PULPAR SEPTICA (Desc. Diag.:)</t>
  </si>
  <si>
    <t>J02 FARINGITIS AGUDA (Desc. Diag.:TOS LEVE)</t>
  </si>
  <si>
    <t>K044A PERIODONTITIS APICAL AGUDA SAI (Desc. Diag.:RESTO INFECTADO CON COMPROM ISO FACIAL)</t>
  </si>
  <si>
    <t>J100 INFLUENZA CON NEUMONIA, DEBIDA A VIRUS DE LA INFLUENZA IDENTIFICADO (Desc. Diag.:INFLUENZA)</t>
  </si>
  <si>
    <t>K045 PERIODONTITIS APICAL CRONICA (Desc. Diag.:Periodontitis apical crónica de piezas 37 y 38 tratado mediante exodoncia)</t>
  </si>
  <si>
    <t>J100 INFLUENZA CON NEUMONIA, DEBIDA A VIRUS DE LA INFLUENZA IDENTIFICADO (Desc. Diag.:SINDROME DE DISTRES RESPIRATORIO AGUDO SEVERO, NEUMONIA GRAVE)</t>
  </si>
  <si>
    <t>K045 PERIODONTITIS APICAL CRONICA (Desc. Diag.:RESTO RADICULAR # 38)</t>
  </si>
  <si>
    <t>J100 INFLUENZA CON NEUMONIA, DEBIDA A VIRUS DE LA INFLUENZA IDENTIFICADO (Desc. Diag.:SÍNDROME DE DISTRES RESPIRATORIO SEVERO -NEUMONIA GRAVE.)</t>
  </si>
  <si>
    <t>K046A ABSCESO DENTAL CON FISTULA (Desc. Diag.:ABSCESO DENTAL PIEZA MOLAR INFERIOR DERECHO)</t>
  </si>
  <si>
    <t>J03 AMIGDALITIS AGUDA (Desc. Diag.:AMIGDALITIS MAS SINDROME FEBRIL)</t>
  </si>
  <si>
    <t>K046B ABSCESO DENTOALVEOLAR (Desc. Diag.:ABSCESO DENTOALVEOLAR AGUDO)</t>
  </si>
  <si>
    <t>J101 INFLUENZA CON OTRAS MANIFESTACIONES RESPIRATORIAS, DEBIDA A  VIRUS DE LA INFLUENZA IDENTIFICADO (Desc. Diag.:.)</t>
  </si>
  <si>
    <t>K046B ABSCESO DENTOALVEOLAR (Desc. Diag.:PIEZA DENTARIA CON DRENAJE POR OCLUSAL ()</t>
  </si>
  <si>
    <t>J03 AMIGDALITIS AGUDA (Desc. Diag.:AMIGDALITIS PULTACEA  / CONJUNTIVITIS NO ESPECIFICADA)</t>
  </si>
  <si>
    <t>K047 ABSCESO PERIAPICAL SIN FISTULA (Desc. Diag.:absceso periapical sin  fistula)</t>
  </si>
  <si>
    <t>J108 INFLUENZA, CON OTRAS MANIFESTACIONES, DEBIDA A VIRUS DE LA INFLUENZA IDENTIFICADO (Desc. Diag.:Faringitis estreptocica)</t>
  </si>
  <si>
    <t>K047 ABSCESO PERIAPICAL SIN FISTULA (Desc. Diag.:edema facial lado izquierdo - necrosis dental - absceso sin fistula)</t>
  </si>
  <si>
    <t>J03 AMIGDALITIS AGUDA (Desc. Diag.:AMIGDALITIS PULTACEA / SOBREPESO)</t>
  </si>
  <si>
    <t>K047 ABSCESO PERIAPICAL SIN FISTULA (Desc. Diag.:necrosis dental con edema facial )</t>
  </si>
  <si>
    <t>J03 AMIGDALITIS AGUDA (Desc. Diag.:AMIGDALITIS PULTACEA + SINDROME VIRAL )</t>
  </si>
  <si>
    <t>K047 ABSCESO PERIAPICAL SIN FISTULA (Desc. Diag.:proceso infecccioso)</t>
  </si>
  <si>
    <t>J11 INFLUENZA DEBIDA A VIRUS NO IDENTIFICADO (Desc. Diag.:2.- BRONQUITIS POR INFLUENZA)</t>
  </si>
  <si>
    <t>K047A ABSCESO DENTAL (Desc. Diag.:ABSCESO DENTAL)</t>
  </si>
  <si>
    <t>J11 INFLUENZA DEBIDA A VIRUS NO IDENTIFICADO (Desc. Diag.:A DC COVID)</t>
  </si>
  <si>
    <t>K047A ABSCESO DENTAL (Desc. Diag.:periodontitis apical cronica )</t>
  </si>
  <si>
    <t>J11 INFLUENZA DEBIDA A VIRUS NO IDENTIFICADO (Desc. Diag.:CC 3 DIA)</t>
  </si>
  <si>
    <t>K047C ABSCESO PERIAPICAL (Desc. Diag.:absceso periapical con proceso inflamatorio)</t>
  </si>
  <si>
    <t>J11 INFLUENZA DEBIDA A VIRUS NO IDENTIFICADO (Desc. Diag.:CON SINTOMAS RESPIRATORIOS TOS CATARRO Y DOLOR EN OROFARINGE)</t>
  </si>
  <si>
    <t>K05 GINGIVITIS Y ENFERMEDADES PERIODONTALES (Desc. Diag.:)</t>
  </si>
  <si>
    <t>J11 INFLUENZA DEBIDA A VIRUS NO IDENTIFICADO (Desc. Diag.:control)</t>
  </si>
  <si>
    <t>K051C GINGIVITIS (CRONICA)  HIPERPLASICA (Desc. Diag.:hingivitis hiperplasica)</t>
  </si>
  <si>
    <t>J11 INFLUENZA DEBIDA A VIRUS NO IDENTIFICADO (Desc. Diag.:Cuadro viral vía aéra superior)</t>
  </si>
  <si>
    <t>K052J ABSCESOS PERIODONTALES GINGIVALES (Desc. Diag.:ABSCESO PERIODONTAL CON EDEMA FACIAL)</t>
  </si>
  <si>
    <t>J11 INFLUENZA DEBIDA A VIRUS NO IDENTIFICADO (Desc. Diag.:ESTADO GRIPAL
SOSPECHA COVID)</t>
  </si>
  <si>
    <t>K052L ABSCESOS PERIODONTALES PERICORONARIOS (Desc. Diag.:PERICORONARITIS)</t>
  </si>
  <si>
    <t>J11 INFLUENZA DEBIDA A VIRUS NO IDENTIFICADO (Desc. Diag.:ESTADO GRIPAL)</t>
  </si>
  <si>
    <t>K055 OTRAS ENFERMEDADES PERIODONTALES (Desc. Diag.:)</t>
  </si>
  <si>
    <t>J020 FARINGITIS ESTREPTOCOCICA (Desc. Diag.:FARINGITIS ESTREPTIOCOCICA EN TRATAMIENTO)</t>
  </si>
  <si>
    <t>K062 LESIONES DE LA ENCIA Y DE LA ZONA EDENTULA ASOCIADAS CON TRAUMATISMO (Desc. Diag.:TRAUMATISMO DE LA CARA )</t>
  </si>
  <si>
    <t>J11 INFLUENZA DEBIDA A VIRUS NO IDENTIFICADO (Desc. Diag.:GASTROENETERITIS)</t>
  </si>
  <si>
    <t>K076B TRASTORNOS DE LA ARTICULACION TEMPOROMAXILAR BILATERALES (Desc. Diag.:PACIENTE POSTRAUMA)</t>
  </si>
  <si>
    <t>J11 INFLUENZA DEBIDA A VIRUS NO IDENTIFICADO (Desc. Diag.:GASTROENTERITIS)</t>
  </si>
  <si>
    <t>K076D DOLOR MIOFACIAL BILATERALES (Desc. Diag.:)</t>
  </si>
  <si>
    <t>J11 INFLUENZA DEBIDA A VIRUS NO IDENTIFICADO (Desc. Diag.:GASTROPATIA MEDICAMENTOSA )</t>
  </si>
  <si>
    <t>K080B FRACTURA DE CORONA ESMALTE Y DENTINA (Desc. Diag.:fractura de borde incisal de piezas incisvos superiores)</t>
  </si>
  <si>
    <t>J03 AMIGDALITIS AGUDA (Desc. Diag.:AMIGDALITIS PULTÁCEA)</t>
  </si>
  <si>
    <t>K080C FRACTURA DE CORONA ESMALTE Y DENTINA CON COMPROMISO PULPAR (Desc. Diag.:FRACTURA DE CORONA)</t>
  </si>
  <si>
    <t>J11 INFLUENZA DEBIDA A VIRUS NO IDENTIFICADO (Desc. Diag.:INFELUENZA )</t>
  </si>
  <si>
    <t>K080E FRACTURA DE CORONA ESMALTE, DENTINA Y CEMENTO CON COMPROMISO PULPAR (Desc. Diag.:fractura coronoradicular pieza 15)</t>
  </si>
  <si>
    <t>J11 INFLUENZA DEBIDA A VIRUS NO IDENTIFICADO (Desc. Diag.:infleunza )</t>
  </si>
  <si>
    <t>K083 RAIZ DENTAL RETENIDA (Desc. Diag.: RAIZ DENTAL RETENIDA)</t>
  </si>
  <si>
    <t>J11 INFLUENZA DEBIDA A VIRUS NO IDENTIFICADO (Desc. Diag.:infliuenza )</t>
  </si>
  <si>
    <t>K083 RAIZ DENTAL RETENIDA (Desc. Diag.:ODONTALGIA AGUDA)</t>
  </si>
  <si>
    <t>J03 AMIGDALITIS AGUDA (Desc. Diag.:AMIGDALITIS PULTASEA )</t>
  </si>
  <si>
    <t>K083 RAIZ DENTAL RETENIDA (Desc. Diag.:PROCESO INFLAMATORIO)</t>
  </si>
  <si>
    <t>J11 INFLUENZA DEBIDA A VIRUS NO IDENTIFICADO (Desc. Diag.:inflluenza)</t>
  </si>
  <si>
    <t>K083 RAIZ DENTAL RETENIDA (Desc. Diag.:RAIZ DENTAL RETENIDA PZA 17)</t>
  </si>
  <si>
    <t>J11 INFLUENZA DEBIDA A VIRUS NO IDENTIFICADO (Desc. Diag.:influeenza )</t>
  </si>
  <si>
    <t>K088A ODONTALGIA SAI (Desc. Diag.:absceso dental incisivo superior derecho )</t>
  </si>
  <si>
    <t>J11 INFLUENZA DEBIDA A VIRUS NO IDENTIFICADO (Desc. Diag.:influena )</t>
  </si>
  <si>
    <t>K098B QUISTE DERMOIDE (Desc. Diag.:exeresis de quiste dermoide)</t>
  </si>
  <si>
    <t>J11 INFLUENZA DEBIDA A VIRUS NO IDENTIFICADO (Desc. Diag.:influena)</t>
  </si>
  <si>
    <t>K098B QUISTE DERMOIDE (Desc. Diag.:quiste sinovial muñeca der )</t>
  </si>
  <si>
    <t>J02 FARINGITIS AGUDA (Desc. Diag.:SOSPECHA DE COVID 19  )</t>
  </si>
  <si>
    <t>K100A QUISTE LATENTE OSEO DE LOS MAXILARES (Desc. Diag.:Dientes incluidos e impactados)</t>
  </si>
  <si>
    <t>J020 FARINGITIS ESTREPTOCOCICA (Desc. Diag.:FARINGITIS ESTREPTOCOCICA EN TRATAMIENTO)</t>
  </si>
  <si>
    <t>J030 AMIGDALITIS ESTREPTOCOCICA (Desc. Diag.:FIEBRE - ESCALOFRÍOS. )</t>
  </si>
  <si>
    <t>J11 INFLUENZA DEBIDA A VIRUS NO IDENTIFICADO (Desc. Diag.:INFLUEZA )</t>
  </si>
  <si>
    <t>K108C HIPERPLASIA (Desc. Diag.:HIPERPLASIA ENDOMETRIAL)</t>
  </si>
  <si>
    <t>J11 INFLUENZA DEBIDA A VIRUS NO IDENTIFICADO (Desc. Diag.:influienza)</t>
  </si>
  <si>
    <t>K112 SIALADENITIS (Desc. Diag.:SIALADENITIS)</t>
  </si>
  <si>
    <t>J03 AMIGDALITIS AGUDA (Desc. Diag.:AMIGDALITIS, TOS, ESTORNUDO, DISFONIA)</t>
  </si>
  <si>
    <t>K116 MUCOCELE DE GLANDULA SALIVAL (Desc. Diag.:MUCOCELE EN ESTUDIO)</t>
  </si>
  <si>
    <t>J11 INFLUENZA DEBIDA A VIRUS NO IDENTIFICADO (Desc. Diag.:INFLUNZA)</t>
  </si>
  <si>
    <t>J030 AMIGDALITIS ESTREPTOCOCICA (Desc. Diag.:GASTROENTERITIS AGUDA)</t>
  </si>
  <si>
    <t>J02 FARINGITIS AGUDA (Desc. Diag.:SOSPECHA DE COVID 19
ITU )</t>
  </si>
  <si>
    <t>J030 AMIGDALITIS ESTREPTOCOCICA (Desc. Diag.:MIALGIA - ESCALOFRIO.)</t>
  </si>
  <si>
    <t>J03 AMIGDALITIS AGUDA (Desc. Diag.:AMIGDALITS AGUDA)</t>
  </si>
  <si>
    <t>K140A ABSCESO (Desc. Diag.: ABSCESO EN  CRANEO  )</t>
  </si>
  <si>
    <t>J11 INFLUENZA DEBIDA A VIRUS NO IDENTIFICADO (Desc. Diag.:NEUMONIA)</t>
  </si>
  <si>
    <t>K140A ABSCESO (Desc. Diag.:. - ABSCESO)</t>
  </si>
  <si>
    <t>J11 INFLUENZA DEBIDA A VIRUS NO IDENTIFICADO (Desc. Diag.:SOSPECHA DE INFLUENZA)</t>
  </si>
  <si>
    <t>K140A ABSCESO (Desc. Diag.:ABCESO EN REGION INGUINAL DERECHA)</t>
  </si>
  <si>
    <t>J11 INFLUENZA DEBIDA A VIRUS NO IDENTIFICADO (Desc. Diag.:TOS CATARRO MALESTAR GENERAL DOLOR DE GARGANTA  SEGUN REFIERE ALZA TERMICA INTERMITENTE.)</t>
  </si>
  <si>
    <t>K140A ABSCESO (Desc. Diag.:ABSCESO AXILAR DERECHO  + DM TIPO 2 )</t>
  </si>
  <si>
    <t>J03 AMIGDALITIS AGUDA (Desc. Diag.:amigdsalitis)</t>
  </si>
  <si>
    <t>K140A ABSCESO (Desc. Diag.:ABSCESO DE MAMA DERECHA - PUERPERIO TARDIO)</t>
  </si>
  <si>
    <t>J110 INFLUENZA CON NEUMONIA, VIRUS NO IDENTIFICADO (Desc. Diag.:INFKLUENZA )</t>
  </si>
  <si>
    <t>K140A ABSCESO (Desc. Diag.:ABSCESO DRENADO EN REGION INFRACLAVICULAR)</t>
  </si>
  <si>
    <t>J110 INFLUENZA CON NEUMONIA, VIRUS NO IDENTIFICADO (Desc. Diag.:INFLFLUENZA)</t>
  </si>
  <si>
    <t>K140A ABSCESO (Desc. Diag.:ABSCESO EN DEDO DE MANO DERECHA + CELULITIS LOCAL)</t>
  </si>
  <si>
    <t>J110 INFLUENZA CON NEUMONIA, VIRUS NO IDENTIFICADO (Desc. Diag.:SOSPECHA DIAGNOSTICA)</t>
  </si>
  <si>
    <t>K140A ABSCESO (Desc. Diag.:ABSCESO EN MUSLO IZQUIERDO)</t>
  </si>
  <si>
    <t>J03 AMIGDALITIS AGUDA (Desc. Diag.:bacteriana)</t>
  </si>
  <si>
    <t>K140A ABSCESO (Desc. Diag.:absceso en region tenar de la mano izq)</t>
  </si>
  <si>
    <t>J111 INFLUENZA CON OTRAS MANIFESTACIONES RESPIRATORIAS, VIRUS NO IDENTIFICADO (Desc. Diag.:asma bronquial reactuva )</t>
  </si>
  <si>
    <t>K140A ABSCESO (Desc. Diag.:ABSCESO MANDIBULAR)</t>
  </si>
  <si>
    <t>J111 INFLUENZA CON OTRAS MANIFESTACIONES RESPIRATORIAS, VIRUS NO IDENTIFICADO (Desc. Diag.:CRISIS ASMATICA)</t>
  </si>
  <si>
    <t>K140A ABSCESO (Desc. Diag.:Absceso plantar derecho  .)</t>
  </si>
  <si>
    <t>J111 INFLUENZA CON OTRAS MANIFESTACIONES RESPIRATORIAS, VIRUS NO IDENTIFICADO (Desc. Diag.:esposo con lab de influenza positivo)</t>
  </si>
  <si>
    <t>J039 AMIGDALITIS AGUDA, NO ESPECIFICADA (Desc. Diag.:+ SINDROME VIRAL)</t>
  </si>
  <si>
    <t>J111 INFLUENZA CON OTRAS MANIFESTACIONES RESPIRATORIAS, VIRUS NO IDENTIFICADO (Desc. Diag.:FARINGOAMIGDALITIS POR INFLUENZA)</t>
  </si>
  <si>
    <t>K140A ABSCESO (Desc. Diag.:DE BOLSA ESCROTAL )</t>
  </si>
  <si>
    <t>J111 INFLUENZA CON OTRAS MANIFESTACIONES RESPIRATORIAS, VIRUS NO IDENTIFICADO (Desc. Diag.:HIPERREACTIVIDAD BRONQUIAL)</t>
  </si>
  <si>
    <t>K140A ABSCESO (Desc. Diag.:GLUTEO IZQ)</t>
  </si>
  <si>
    <t>J111 INFLUENZA CON OTRAS MANIFESTACIONES RESPIRATORIAS, VIRUS NO IDENTIFICADO (Desc. Diag.:influenza complicada con sinusitis y borbnquitis)</t>
  </si>
  <si>
    <t>K140A ABSCESO (Desc. Diag.:PO APENDIECTOMIA
SEROMA DE HERIDA)</t>
  </si>
  <si>
    <t>J111 INFLUENZA CON OTRAS MANIFESTACIONES RESPIRATORIAS, VIRUS NO IDENTIFICADO (Desc. Diag.:inlfuenza y reactivacion asmatica)</t>
  </si>
  <si>
    <t>K140A ABSCESO (Desc. Diag.:valoración por mastologia)</t>
  </si>
  <si>
    <t>J111 INFLUENZA CON OTRAS MANIFESTACIONES RESPIRATORIAS, VIRUS NO IDENTIFICADO (Desc. Diag.:traqueobronquitis aguda)</t>
  </si>
  <si>
    <t>J03 AMIGDALITIS AGUDA (Desc. Diag.:* INFECCION DE VIAS URINARIAS, SITIO NO ESPECIFICADO)</t>
  </si>
  <si>
    <t>J03 AMIGDALITIS AGUDA (Desc. Diag.:CONJUNTIVITIS BACTERIANA)</t>
  </si>
  <si>
    <t>K21 ENFERMEDAD DEL REFLUJO GASTROESOFAGICO (Desc. Diag.:REFLUJO GASTROESOFAGICO/ AMIGDALITIS)</t>
  </si>
  <si>
    <t>J118 INFLUENZA CON OTRAS MANIFESTACIONES, VIRUS NO IDENTIFICADO (Desc. Diag.:influenza )</t>
  </si>
  <si>
    <t>K210 ENFERMEDAD DEL REFLUJO GASTROESOFAGICO CON ESOFAGITIS (Desc. Diag.:SINDROME PILORICO)</t>
  </si>
  <si>
    <t>J118 INFLUENZA CON OTRAS MANIFESTACIONES, VIRUS NO IDENTIFICADO (Desc. Diag.:influenza)</t>
  </si>
  <si>
    <t>K25 ULCERA GASTRICA (Desc. Diag.:SINDROME INTESTINO IRRITABLE. 
ERC ESTADIO 3
DESCARTAR HIPOTIROIDISMO SUBCLINICO. )</t>
  </si>
  <si>
    <t>J03 AMIGDALITIS AGUDA (Desc. Diag.:crisis asmatica)</t>
  </si>
  <si>
    <t>K25 ULCERA GASTRICA (Desc. Diag.:ULCERAS GASTRICAS. DIVERTICULOSIS DE COLON )</t>
  </si>
  <si>
    <t>J122 NEUMONIA DEBIDA A VIRUS PARAINFLUENZA (Desc. Diag.:)</t>
  </si>
  <si>
    <t>K27 ULCERA PEPTICA, DE SITIO NO ESPECIFICADO (Desc. Diag.:)</t>
  </si>
  <si>
    <t>J122 NEUMONIA DEBIDA A VIRUS PARAINFLUENZA (Desc. Diag.:NEUMONIA POR INFLUENZA)</t>
  </si>
  <si>
    <t>K29 GASTRITIS Y DUODENITIS (Desc. Diag.:enfermedad por reflujo gastroesofagico.)</t>
  </si>
  <si>
    <t>J122 NEUMONIA DEBIDA A VIRUS PARAINFLUENZA (Desc. Diag.:NEUMONIA VIRAL )</t>
  </si>
  <si>
    <t>K29 GASTRITIS Y DUODENITIS (Desc. Diag.:GECA )</t>
  </si>
  <si>
    <t>J03 AMIGDALITIS AGUDA (Desc. Diag.:DESHIDRATACIÃN LEVE )</t>
  </si>
  <si>
    <t>K291 OTRAS GASTRITIS AGUDAS (Desc. Diag.:GASTRITIS )</t>
  </si>
  <si>
    <t>J03 AMIGDALITIS AGUDA (Desc. Diag.:DHT-LEVE )</t>
  </si>
  <si>
    <t>K291 OTRAS GASTRITIS AGUDAS (Desc. Diag.:GASTRTIS AGUDA)</t>
  </si>
  <si>
    <t>J03 AMIGDALITIS AGUDA (Desc. Diag.:DM2 descompensada)</t>
  </si>
  <si>
    <t>K295 GASTRITIS CRONICA, NO ESPECIFICADA (Desc. Diag.:Colecistitis a desacartar
Colelitiasis a descartar)</t>
  </si>
  <si>
    <t>J15 NEUMONIA BACTERIANA, NO CLASIFICADA EN OTRA PARTE (Desc. Diag.:CURB 0)</t>
  </si>
  <si>
    <t>K295 GASTRITIS CRONICA, NO ESPECIFICADA (Desc. Diag.:GASTRITIS CRONICA AGUDIZADA  )</t>
  </si>
  <si>
    <t>J15 NEUMONIA BACTERIANA, NO CLASIFICADA EN OTRA PARTE (Desc. Diag.:INSUFICIENCIA RESPIRATORIA)</t>
  </si>
  <si>
    <t>K295 GASTRITIS CRONICA, NO ESPECIFICADA (Desc. Diag.:HIGADO GRASO)</t>
  </si>
  <si>
    <t>J15 NEUMONIA BACTERIANA, NO CLASIFICADA EN OTRA PARTE (Desc. Diag.:lesion pulmonar derecha enestudio
derrame pleural derecho minimo
po quiste hepatico compleliado con drenaje permeable. 
litiasis renal izquierda
)</t>
  </si>
  <si>
    <t>K295 GASTRITIS CRONICA, NO ESPECIFICADA (Desc. Diag.:TRANSGRESION ALIMENTARIA CON DESHIDRATACION LEVE A MODERADA)</t>
  </si>
  <si>
    <t>J15 NEUMONIA BACTERIANA, NO CLASIFICADA EN OTRA PARTE (Desc. Diag.:NEUMONIA EN TRATAMIENTO - POST QUIRÚRGICO MEDIATO DE DRENAJE Y LIMPIEZA QUIRÚRGICA DE CELULITIS TEMPOROPARIETAL IZQUIERDO Y PRESEPTAL PALPEBRAL SUPERIOR IZQUIERDO)</t>
  </si>
  <si>
    <t>K296 OTRAS GASTRITIS (Desc. Diag.:ERGE)</t>
  </si>
  <si>
    <t>J15 NEUMONIA BACTERIANA, NO CLASIFICADA EN OTRA PARTE (Desc. Diag.:POR INFLUENZA. )</t>
  </si>
  <si>
    <t>K296 OTRAS GASTRITIS (Desc. Diag.:gastritis aguda)</t>
  </si>
  <si>
    <t>J15 NEUMONIA BACTERIANA, NO CLASIFICADA EN OTRA PARTE (Desc. Diag.:SEPSIS A FOCO PULMONAR/ NEUMONIA INTRAHOSPITALARIA/POLINEUROPATIA DEL PACIENTE CRITICO )</t>
  </si>
  <si>
    <t>K296 OTRAS GASTRITIS (Desc. Diag.:sobrecrecimiento bacteriano)</t>
  </si>
  <si>
    <t>J153 NEUMONIA DEBIDA A ESTREPTOCOCOS DEL GRUPO B (Desc. Diag.:NEUMONIA)</t>
  </si>
  <si>
    <t>K297 GASTRITIS, NO ESPECIFICADA (Desc. Diag.:Alcalina)</t>
  </si>
  <si>
    <t>J158 OTRAS NEUMONIAS BACTERIANAS (Desc. Diag.:)</t>
  </si>
  <si>
    <t>K297 GASTRITIS, NO ESPECIFICADA (Desc. Diag.:DOLOR TORACICO POSTERIOR)</t>
  </si>
  <si>
    <t>J158 OTRAS NEUMONIAS BACTERIANAS (Desc. Diag.:NEUMONIA)</t>
  </si>
  <si>
    <t>K297 GASTRITIS, NO ESPECIFICADA (Desc. Diag.:ESTREÑIEMNTO)</t>
  </si>
  <si>
    <t>J03 AMIGDALITIS AGUDA (Desc. Diag.:FARINGITIS AGUDA)</t>
  </si>
  <si>
    <t>K297 GASTRITIS, NO ESPECIFICADA (Desc. Diag.:Gastritis + Colelitiasis )</t>
  </si>
  <si>
    <t>J159 NEUMONIA BACTERIANA, NO ESPECIFICADA (Desc. Diag.:1.- enfermedad pulmonar obstructiva crÃ³nica reagudizada reinfectada en tratamiento.
2.- NAC en tratamiento )</t>
  </si>
  <si>
    <t>J04 LARINGITIS Y TRAQUEITIS AGUDAS (Desc. Diag.:FARINGO LARINGITIS AGUDA)</t>
  </si>
  <si>
    <t>J03 AMIGDALITIS AGUDA (Desc. Diag.:FARINGO AMIGDALITIS AGUDA.)</t>
  </si>
  <si>
    <t>J04 LARINGITIS Y TRAQUEITIS AGUDAS (Desc. Diag.:FIEBRE CON ESCALOFRÍOS - TOS.)</t>
  </si>
  <si>
    <t>J159 NEUMONIA BACTERIANA, NO ESPECIFICADA (Desc. Diag.:derecha)</t>
  </si>
  <si>
    <t>K297 GASTRITIS, NO ESPECIFICADA (Desc. Diag.:HEMORRAGIA DIGESTIVA A DC)</t>
  </si>
  <si>
    <t>J159 NEUMONIA BACTERIANA, NO ESPECIFICADA (Desc. Diag.:ENFERMEDAD RENAL CRONICA)</t>
  </si>
  <si>
    <t>K297 GASTRITIS, NO ESPECIFICADA (Desc. Diag.:SINDROME ULCERO PEPTICO )</t>
  </si>
  <si>
    <t>J159 NEUMONIA BACTERIANA, NO ESPECIFICADA (Desc. Diag.:NAC/ OBESIDAD)</t>
  </si>
  <si>
    <t>K297 GASTRITIS, NO ESPECIFICADA (Desc. Diag.:vesícula litiásica a dc)</t>
  </si>
  <si>
    <t>J159 NEUMONIA BACTERIANA, NO ESPECIFICADA (Desc. Diag.:NEUMONIA BACTERIANA NO ESPECIFICA)</t>
  </si>
  <si>
    <t>K30 DISPEPSIA (Desc. Diag.:DIARREA AGUDA)</t>
  </si>
  <si>
    <t>K30 DISPEPSIA (Desc. Diag.:ERGE)</t>
  </si>
  <si>
    <t>J159 NEUMONIA BACTERIANA, NO ESPECIFICADA (Desc. Diag.:NEUMONIA BASAL IZQ)</t>
  </si>
  <si>
    <t>J04 LARINGITIS Y TRAQUEITIS AGUDAS (Desc. Diag.:VIROSIS/BRONQUITIS AGUDA)</t>
  </si>
  <si>
    <t>J159 NEUMONIA BACTERIANA, NO ESPECIFICADA (Desc. Diag.:NEUMONIA)</t>
  </si>
  <si>
    <t>K35 APENDICITIS AGUDA (Desc. Diag.:CONTROL, CURACION Y BAJA MEDICAaPENDICITIS AGUDA (CONPERITONITIS LOCALIZADA))</t>
  </si>
  <si>
    <t>J159 NEUMONIA BACTERIANA, NO ESPECIFICADA (Desc. Diag.:NEUMONÍA)</t>
  </si>
  <si>
    <t>K353 APENDICITIS AGUDA CON PERITONITIS LOCALIZADA (Desc. Diag.:1. Seroma de pared abdominal
)</t>
  </si>
  <si>
    <t>J159 NEUMONIA BACTERIANA, NO ESPECIFICADA (Desc. Diag.:NEUTROPENIA MODERADA)</t>
  </si>
  <si>
    <t>K383 FISTULA DEL APENDICE (Desc. Diag.:)</t>
  </si>
  <si>
    <t>J171 NEUMONIA EN ENFERMEDADES VIRALES CLASIFICADAS EN OTRA PARTE (Desc. Diag.:)</t>
  </si>
  <si>
    <t>K40 HERNIA INGUINAL (Desc. Diag.:Hernia  inguinal ,  recidivada  .)</t>
  </si>
  <si>
    <t>J178 NEUMONIA EN OTRAS ENFERMEDADES CLASIFICADAS EN OTRA PARTE (Desc. Diag.:CONTROL POST LUI )</t>
  </si>
  <si>
    <t>K40 HERNIA INGUINAL (Desc. Diag.:HII)</t>
  </si>
  <si>
    <t>J020 FARINGITIS ESTREPTOCOCICA (Desc. Diag.:FARINGITIS ESTREPTOCOCICA)</t>
  </si>
  <si>
    <t>K409 HERNIA INGUINAL UNILATERAL O NO ESPECIFICADA, SIN OBSTRUCCION NI GANGRENA (Desc. Diag.:DERECHA)</t>
  </si>
  <si>
    <t>J18 NEUMONIA, ORGANISMO NO ESPECIFICADO (Desc. Diag.:Neumonia)</t>
  </si>
  <si>
    <t>J03 AMIGDALITIS AGUDA (Desc. Diag.:faringoagmidalitis / fiebre recurrente)</t>
  </si>
  <si>
    <t>J040 LARINGITIS AGUDA (Desc. Diag.:AMIGDALITIS)</t>
  </si>
  <si>
    <t>J180 BRONCONEUMONIA, NO ESPECIFICADA (Desc. Diag.:? ENFERMEDAD COMÚN)</t>
  </si>
  <si>
    <t>K43 HERNIA VENTRAL (Desc. Diag.:Hernia de Spiegel izquierda)</t>
  </si>
  <si>
    <t>J180 BRONCONEUMONIA, NO ESPECIFICADA (Desc. Diag.:??)</t>
  </si>
  <si>
    <t>K439 HERNIA VENTRAL SIN OBSTRUCCION NI GANGRENA (Desc. Diag.:Hernia  post incisional de pared abdominal)</t>
  </si>
  <si>
    <t>J180 BRONCONEUMONIA, NO ESPECIFICADA (Desc. Diag.:+ SINDROME VIRAL GRIPAL  )</t>
  </si>
  <si>
    <t>J040 LARINGITIS AGUDA (Desc. Diag.:anemia leve )</t>
  </si>
  <si>
    <t>J180 BRONCONEUMONIA, NO ESPECIFICADA (Desc. Diag.:bronconeumonÃ­a a DC
sospecha covid)</t>
  </si>
  <si>
    <t>K51 COLITIS ULCERATIVA (Desc. Diag.:)</t>
  </si>
  <si>
    <t>J180 BRONCONEUMONIA, NO ESPECIFICADA (Desc. Diag.:BRONCONEUMONIA BACTERIANA)</t>
  </si>
  <si>
    <t>K515 PROCTOCOLITIS MUCOSA (Desc. Diag.:rectitis sangrado digestivo bajo)</t>
  </si>
  <si>
    <t>J020 FARINGITIS ESTREPTOCOCICA (Desc. Diag.:faringitis para tratamiento)</t>
  </si>
  <si>
    <t>K52 OTRAS COLITIS Y GASTROENTERITIS NO INFECCIOSAS (Desc. Diag.:ENFERMEDAD COMUN
)</t>
  </si>
  <si>
    <t>J180 BRONCONEUMONIA, NO ESPECIFICADA (Desc. Diag.:BRONCONEUMONIA, NO ESPECIFICADA; ENFERMEDAD COMUN)</t>
  </si>
  <si>
    <t>K52 OTRAS COLITIS Y GASTROENTERITIS NO INFECCIOSAS (Desc. Diag.:GECA  E/E)</t>
  </si>
  <si>
    <t>J180 BRONCONEUMONIA, NO ESPECIFICADA (Desc. Diag.:CEFIXIMA 400 CADA DIA POR 7 DIAS )</t>
  </si>
  <si>
    <t>K521 COLITIS Y GASTROENTERITIS TOXICAS (Desc. Diag.:I11 - ENFERMEDAD CARDIACA HIPERTENSIVA)</t>
  </si>
  <si>
    <t>J180 BRONCONEUMONIA, NO ESPECIFICADA (Desc. Diag.:ENFERMEDAD COMUN)</t>
  </si>
  <si>
    <t>K523 COLITIS DE ETIOLOGIA INDETERMINADA (Desc. Diag.:DEPOSISIONES LIQUIDAS CRONICAS )</t>
  </si>
  <si>
    <t>J180 BRONCONEUMONIA, NO ESPECIFICADA (Desc. Diag.:S)</t>
  </si>
  <si>
    <t>J040 LARINGITIS AGUDA (Desc. Diag.:faringolagintis)</t>
  </si>
  <si>
    <t>J180 BRONCONEUMONIA, NO ESPECIFICADA (Desc. Diag.:SINDROME VIRAL EN PROCESO DE RECUPERACION )</t>
  </si>
  <si>
    <t>K529 COLITIS Y GASTROENTERITIS NO INFECCIOSAS, NO ESPECIFICADAS (Desc. Diag.:deposiciones liquidas en las de 6 oportunidades, nauceas que no llegan al vomito y dolor abdominal tipo colico)</t>
  </si>
  <si>
    <t>J180 BRONCONEUMONIA, NO ESPECIFICADA (Desc. Diag.:Sospechoso Covid???)</t>
  </si>
  <si>
    <t>K56 ILEO PARALITICO Y OBSTRUCCION INTESTINAL SIN HERNIA (Desc. Diag.:)</t>
  </si>
  <si>
    <t>J03 AMIGDALITIS AGUDA (Desc. Diag.:FARINGOAMIGDALITIS  AGUDA)</t>
  </si>
  <si>
    <t>K562 VOLVULO (Desc. Diag.:OBSTRUCCION INTESTINAL BAJA POR VOLVULO DE SIGMOIDES RESUELTO CON RECTOSIMOIDOSCOPIA)</t>
  </si>
  <si>
    <t>J189 NEUMONIA, NO ESPECIFICADA (Desc. Diag.:BRONQUITIS NO ESPECIFICADA 
NEUMONIA )</t>
  </si>
  <si>
    <t>K57 ENFERMEDAD DIVERTICULAR DEL INTESTINO (Desc. Diag.:ERGE)</t>
  </si>
  <si>
    <t>J189 NEUMONIA, NO ESPECIFICADA (Desc. Diag.:MEUMONIA NO ESPECIFICADA)</t>
  </si>
  <si>
    <t>K579 ENFERMEDAD DIVERTICULAR DEL INTESTINO, PARTE NO ESPECIFICADA, SIN PERFORACION NI ABSCESO (Desc. Diag.:)</t>
  </si>
  <si>
    <t>J03 AMIGDALITIS AGUDA (Desc. Diag.:FARINGOAMIGDALITIS - CON LARINGITIS )</t>
  </si>
  <si>
    <t>J03 AMIGDALITIS AGUDA (Desc. Diag.:+ DISFONIA)</t>
  </si>
  <si>
    <t>J189 NEUMONIA, NO ESPECIFICADA (Desc. Diag.:NEUMONIA BASAL DERECHA?
ESTADO GRIPAL)</t>
  </si>
  <si>
    <t>K589 SINDROME DEL COLON IRRITABLE SIN DIARREA (Desc. Diag.:DIARREA)</t>
  </si>
  <si>
    <t>J189 NEUMONIA, NO ESPECIFICADA (Desc. Diag.:NEUMONIA/SINDROME SINOSUBRONQUIAL)</t>
  </si>
  <si>
    <t>K590 CONSTIPACION (Desc. Diag.:ABSCESO ANO RECTAL EN RADIO 12 EN FORMACION , CONSTIPACION)</t>
  </si>
  <si>
    <t>J189 NEUMONIA, NO ESPECIFICADA (Desc. Diag.:TOS PRODUCTIVA (1 MES DE EVOLUCION). )</t>
  </si>
  <si>
    <t>J040 LARINGITIS AGUDA (Desc. Diag.:herpes simple)</t>
  </si>
  <si>
    <t>J20 BRONQUITIS AGUDA (Desc. Diag.:   R520 - DOLOR AGUDO)</t>
  </si>
  <si>
    <t>K590 CONSTIPACION (Desc. Diag.:DOLOR ABDOMINAL EN ESTUDIO)</t>
  </si>
  <si>
    <t>J20 BRONQUITIS AGUDA (Desc. Diag.: + SINDROME VIRAL  GRIPAL )</t>
  </si>
  <si>
    <t>K591 DIARREA FUNCIONAL (Desc. Diag.: RESULTADOS DE LABORATORIO TODO  NORMAL
N PACIENTE ADUCE Q ESTA CON DIARREA PERO NO TRAE RESULTADOS DE LABORATORIO. 
  SE DEJA  BAJA MEDICA DEL DIA . REFIERE QUE FALTO AL TRABAJO )</t>
  </si>
  <si>
    <t>J20 BRONQUITIS AGUDA (Desc. Diag.:- BRONQUITIS AGUDA.)</t>
  </si>
  <si>
    <t>K591 DIARREA FUNCIONAL (Desc. Diag.:DIARREA FUNCIONAL -  )</t>
  </si>
  <si>
    <t>J20 BRONQUITIS AGUDA (Desc. Diag.: SÍNDROME BRONQUIAL OBSTRUCTIVO )</t>
  </si>
  <si>
    <t>K591 DIARREA FUNCIONAL (Desc. Diag.:DIARREA NO INFECCIOSA, - DIARREA FUNCIONAL)</t>
  </si>
  <si>
    <t>J20 BRONQUITIS AGUDA (Desc. Diag.:- SOSPECHA DE TUBERCULOSIS
(Paciente estuvo en contacto con su esposo que esta en tratamiento para Meningitis Tuberculosa).)</t>
  </si>
  <si>
    <t>J93 NEUMOTORAX (Desc. Diag.:)</t>
  </si>
  <si>
    <t>J02 FARINGITIS AGUDA (Desc. Diag.:TOS, ESTORNUDOS, NEURALGIAS, ARTRALGIAS.)</t>
  </si>
  <si>
    <t>J96 INSUFICIENCIA RESPIRATORIA, NO CLASIFICADA EN OTRA PARTE (Desc. Diag.:)</t>
  </si>
  <si>
    <t>J20 BRONQUITIS AGUDA (Desc. Diag.:*  AMIGDALITIS AGUDA.
**  FARINGITIS AGUDA.
*** RINOFARINGITIS AGUDA)</t>
  </si>
  <si>
    <t>J960 INSUFICIENCIA RESPIRATORIA AGUDA (Desc. Diag.:insuficiencia respiratoria aguda)</t>
  </si>
  <si>
    <t>J20 BRONQUITIS AGUDA (Desc. Diag.:.)</t>
  </si>
  <si>
    <t>J961 INSUFICIENCIA RESPIRATORIA CRONICA (Desc. Diag.:Rinofaringitis aguda
Toracopatía restrictiva)</t>
  </si>
  <si>
    <t>J20 BRONQUITIS AGUDA (Desc. Diag.:+ FARINGITIS AGUDA)</t>
  </si>
  <si>
    <t>J03 AMIGDALITIS AGUDA (Desc. Diag.:SINDROME VIRAL GRIPAL)</t>
  </si>
  <si>
    <t>J20 BRONQUITIS AGUDA (Desc. Diag.:+ FARINGOLARINGITIS AGUDA )</t>
  </si>
  <si>
    <t>K01 DIENTES INCLUIDOS E IMPACTADOS (Desc. Diag.:
DIENTES INCLUIDOS E IMPACTADOS
)</t>
  </si>
  <si>
    <t>J20 BRONQUITIS AGUDA (Desc. Diag.:+ NEUMOPATIA VIRAL SOBREINFECTADA)</t>
  </si>
  <si>
    <t>K01 DIENTES INCLUIDOS E IMPACTADOS (Desc. Diag.:DIENTES INCLUIDOS E IMPACTADOS paciente llega adolorido a la consulta , refiere haber ido a un consultorio odontología para la exodoncia de los 3 molare . paciente presenta dolor y edema en la región retromolar)</t>
  </si>
  <si>
    <t>J03 AMIGDALITIS AGUDA (Desc. Diag.:FARINGOAMIGDALITIS  PULTACEA)</t>
  </si>
  <si>
    <t>K01 DIENTES INCLUIDOS E IMPACTADOS (Desc. Diag.:dolor post quirurgico)</t>
  </si>
  <si>
    <t>J20 BRONQUITIS AGUDA (Desc. Diag.:+ SINDOME VIRAL GRIPAL + LARINGITIS AGUDA)</t>
  </si>
  <si>
    <t>K01 DIENTES INCLUIDOS E IMPACTADOS (Desc. Diag.:K01 - DIENTES INCLUIDOS E IMPACTADOS)</t>
  </si>
  <si>
    <t>J20 BRONQUITIS AGUDA (Desc. Diag.:+ SINDROME GRIPAL VIRAL)</t>
  </si>
  <si>
    <t>J03 AMIGDALITIS AGUDA (Desc. Diag.:SOSPECHA DE INFUENZA)</t>
  </si>
  <si>
    <t>J20 BRONQUITIS AGUDA (Desc. Diag.:+ SINDROME VIRAL GRIPAL )</t>
  </si>
  <si>
    <t>K011 DIENTES IMPACTADOS (Desc. Diag.:- DIENTES IMPACTADOS)</t>
  </si>
  <si>
    <t>J20 BRONQUITIS AGUDA (Desc. Diag.:+ SINDROME VIRAL GRIPAL)</t>
  </si>
  <si>
    <t>J030 AMIGDALITIS ESTREPTOCOCICA (Desc. Diag.: / INFECCION URINARIA)</t>
  </si>
  <si>
    <t>J20 BRONQUITIS AGUDA (Desc. Diag.:1) Bronquitis aguda.
2) Amigdalitis aguda)</t>
  </si>
  <si>
    <t>K011 DIENTES IMPACTADOS (Desc. Diag.:DIENTES IMPACTADOS pieza 38)</t>
  </si>
  <si>
    <t>J20 BRONQUITIS AGUDA (Desc. Diag.:2.-HIPERTENSION ARTERIAL EN TRATAMIENTO)</t>
  </si>
  <si>
    <t>K011 DIENTES IMPACTADOS (Desc. Diag.:DIENTES IMPACTADOS pz38)</t>
  </si>
  <si>
    <t>J20 BRONQUITIS AGUDA (Desc. Diag.:AMIGDALITIS AGUDA)</t>
  </si>
  <si>
    <t>K011 DIENTES IMPACTADOS (Desc. Diag.:pericoronaritis)</t>
  </si>
  <si>
    <t>J20 BRONQUITIS AGUDA (Desc. Diag.:AMIGDALITIS PULTACEA)</t>
  </si>
  <si>
    <t>K011 DIENTES IMPACTADOS (Desc. Diag.:Pieza 45 retenida tratada mediante cirugía )</t>
  </si>
  <si>
    <t>J20 BRONQUITIS AGUDA (Desc. Diag.:antecedente cuadro neumonico )</t>
  </si>
  <si>
    <t>K011 DIENTES IMPACTADOS (Desc. Diag.:Tercer molar inferior izquierdo impactado tratado mediante cirugía)</t>
  </si>
  <si>
    <t>J20 BRONQUITIS AGUDA (Desc. Diag.:AR por antecedente)</t>
  </si>
  <si>
    <t>K011 DIENTES IMPACTADOS (Desc. Diag.:TERCER MOLAR SEMIRETENIDO CON PULPITIS)</t>
  </si>
  <si>
    <t>J20 BRONQUITIS AGUDA (Desc. Diag.:asma bronquial)</t>
  </si>
  <si>
    <t>K01B DIENTES INCLUIDOS E IMPACTADOS MESIO ANGULAR (Desc. Diag.:DIENTES INCLUIDOS E IMPACTADOS MESIO ANGULAR pieza 48)</t>
  </si>
  <si>
    <t>J03 AMIGDALITIS AGUDA (Desc. Diag.:FARINGOAMIGDALITIS -
RINOFARINGITIS AGUDA)</t>
  </si>
  <si>
    <t>K01B DIENTES INCLUIDOS E IMPACTADOS MESIO ANGULAR (Desc. Diag.:Pieza 48 retenido)</t>
  </si>
  <si>
    <t>J20 BRONQUITIS AGUDA (Desc. Diag.:asma??)</t>
  </si>
  <si>
    <t>K01B DIENTES INCLUIDOS E IMPACTADOS MESIO ANGULAR (Desc. Diag.:tercer molar retenido pieza 38)</t>
  </si>
  <si>
    <t>J20 BRONQUITIS AGUDA (Desc. Diag.:ASNA BRONQUIAL / ICC CF II)</t>
  </si>
  <si>
    <t>K01D DIENTES INCLUIDOS E IMPACTADOS HORIZONTAL (Desc. Diag.: DIENTES INCLUIDOS E IMPACTADOS HORIZONTAL)</t>
  </si>
  <si>
    <t>J20 BRONQUITIS AGUDA (Desc. Diag.:BROMQUITIS AGUDA)</t>
  </si>
  <si>
    <t>K01D DIENTES INCLUIDOS E IMPACTADOS HORIZONTAL (Desc. Diag.:DIENTES INCLUIDOS E IMPACTADOS HORIZONTAL 48)</t>
  </si>
  <si>
    <t>J20 BRONQUITIS AGUDA (Desc. Diag.:bronquiectasias)</t>
  </si>
  <si>
    <t>J030 AMIGDALITIS ESTREPTOCOCICA (Desc. Diag.:.AMIGDALITIS PULTACEA)</t>
  </si>
  <si>
    <t>J20 BRONQUITIS AGUDA (Desc. Diag.:bronquiitis aguda )</t>
  </si>
  <si>
    <t>K01D DIENTES INCLUIDOS E IMPACTADOS HORIZONTAL (Desc. Diag.:Tercer molar inferior izquierdo retenido tratado mediante cirugía)</t>
  </si>
  <si>
    <t>J20 BRONQUITIS AGUDA (Desc. Diag.:bronquitis  aguda)</t>
  </si>
  <si>
    <t>K01E DIENTES INCLUIDOS E IMPACTADOS VESTIBULO ANGULAR (Desc. Diag.:DIENTES INCLUIDOS E IMPACTADOS VESTIBULO ANGULAR PIEZA 18)</t>
  </si>
  <si>
    <t>J20 BRONQUITIS AGUDA (Desc. Diag.:bronquitis + faringitis + cefalea + fiebre + neuritis)</t>
  </si>
  <si>
    <t>K01I CANINOS RETENIDOS RETENCION PALATINA, O LINGUAL (Desc. Diag.:)</t>
  </si>
  <si>
    <t>J20 BRONQUITIS AGUDA (Desc. Diag.:BRONQUITIS AGUDA - HTA - ANEURISMA CEREBRAL)</t>
  </si>
  <si>
    <t>K02 CARIES DENTAL (Desc. Diag.:1.- Caries dental # 18 
2.- Caso sospechoso de absceso dental en formaciÃ³n. )</t>
  </si>
  <si>
    <t>J020 FARINGITIS ESTREPTOCOCICA (Desc. Diag.:FARINGITS AGUDA)</t>
  </si>
  <si>
    <t>K02 CARIES DENTAL (Desc. Diag.:CARIES DENTALES?)</t>
  </si>
  <si>
    <t>J20 BRONQUITIS AGUDA (Desc. Diag.:BRONQUITIS AGUDA ALÉRGICA )</t>
  </si>
  <si>
    <t>K021C CARIES DE DENTINA PROFUNDA (Desc. Diag.:)</t>
  </si>
  <si>
    <t>J20 BRONQUITIS AGUDA (Desc. Diag.:BRONQUITIS AGUDA ASMATIFORME )</t>
  </si>
  <si>
    <t>K021C CARIES DE DENTINA PROFUNDA (Desc. Diag.:ANGINA DE LUDWING ??????)</t>
  </si>
  <si>
    <t>J03 AMIGDALITIS AGUDA (Desc. Diag.:FARINGOAMIGDALITIS- AFONIA- FIEBRE)</t>
  </si>
  <si>
    <t>K03 OTRAS ENFERMEDADES DE LOS TEJIDOS DUROS DE LOS DIENTES (Desc. Diag.:)</t>
  </si>
  <si>
    <t>J02 FARINGITIS AGUDA (Desc. Diag.:traumatismo en  frente)</t>
  </si>
  <si>
    <t>K04 ENFERMEDADES DE LA PULPA Y DE LOS TEJIDOS PERIAPICALES (Desc. Diag.:)</t>
  </si>
  <si>
    <t>J20 BRONQUITIS AGUDA (Desc. Diag.:BRONQUITIS AGUDA COMPLICIDA)</t>
  </si>
  <si>
    <t>K040C PULPITIS CRONICA TOTAL (ESTADOS DEGENERATIVOS VARIOS) (Desc. Diag.:)</t>
  </si>
  <si>
    <t>J20 BRONQUITIS AGUDA (Desc. Diag.:BRONQUITIS AGUDA EN TRATTO.)</t>
  </si>
  <si>
    <t>K040D PULPITIS AGUDA (Desc. Diag.:dolor no cede con medicacion.)</t>
  </si>
  <si>
    <t>J20 BRONQUITIS AGUDA (Desc. Diag.:BRONQUITIS AGUDA NO ESPECIFICADA - PACIENTE EN TRATAMIENTO ENDOVENOSO)</t>
  </si>
  <si>
    <t>K040D PULPITIS AGUDA (Desc. Diag.:PULPITIS AGUDA)</t>
  </si>
  <si>
    <t>J03 AMIGDALITIS AGUDA (Desc. Diag.:FARINGOAMIGDALITIS AGUDA / BAJO PESO PARA TALLA)</t>
  </si>
  <si>
    <t>K040D PULPITIS AGUDA (Desc. Diag.:se realizo la apertura cameral de la `pza 16 y se da medicacion se da baja medica y seda rax panoramico)</t>
  </si>
  <si>
    <t>J20 BRONQUITIS AGUDA (Desc. Diag.:BRONQUITIS AGUDA, ENFERMEDAD RENAL CRONICA)</t>
  </si>
  <si>
    <t>K040F PULPITIS ABSCEDOSA (Desc. Diag.:PULPITIS ABSCEDOSA)</t>
  </si>
  <si>
    <t>J20 BRONQUITIS AGUDA (Desc. Diag.:BRONQUITIS AGUDA.
INFLUENZA EN ESTUDIO?)</t>
  </si>
  <si>
    <t>K041B NECROSIS PULPAR SEPTICA (Desc. Diag.:1.- Necrosis pulpar por caries dental )</t>
  </si>
  <si>
    <t>J20 BRONQUITIS AGUDA (Desc. Diag.:BRONQUITIS AGUDA.)</t>
  </si>
  <si>
    <t>K044A PERIODONTITIS APICAL AGUDA SAI (Desc. Diag.:)</t>
  </si>
  <si>
    <t>J20 BRONQUITIS AGUDA (Desc. Diag.:BRONQUITIS ASMATICA )</t>
  </si>
  <si>
    <t>K045 PERIODONTITIS APICAL CRONICA (Desc. Diag.:PERIODONTITIS APICAL CRONICA DE PEIZAS 34, 35 Y 36)</t>
  </si>
  <si>
    <t>J20 BRONQUITIS AGUDA (Desc. Diag.:Bronquitis Asmatiforme)</t>
  </si>
  <si>
    <t>K045 PERIODONTITIS APICAL CRONICA (Desc. Diag.:Periodontitis apical crónica de pieza 48)</t>
  </si>
  <si>
    <t>J20 BRONQUITIS AGUDA (Desc. Diag.:BRONQUITIS CON TRATAMIENTO)</t>
  </si>
  <si>
    <t>K045 PERIODONTITIS APICAL CRONICA (Desc. Diag.:Periodontitis apical pieza 38 tratado mediante exodoncia)</t>
  </si>
  <si>
    <t>J20 BRONQUITIS AGUDA (Desc. Diag.:bronquitis en tratamiento)</t>
  </si>
  <si>
    <t>K045 PERIODONTITIS APICAL CRONICA (Desc. Diag.:RESTO RADICULAR # 31)</t>
  </si>
  <si>
    <t>J20 BRONQUITIS AGUDA (Desc. Diag.:BRONQUITIS ESPASTICA )</t>
  </si>
  <si>
    <t>K046 ABSCESO PERIAPICAL CON FISTULA (Desc. Diag.:NECROSIS DENTAL CON ABSCESO )</t>
  </si>
  <si>
    <t>J03 AMIGDALITIS AGUDA (Desc. Diag.:FARINGOAMIGDALITIS AGUDA / HIPERTENSION ARTERIAL LEVE / OBESIDAD GRADO I)</t>
  </si>
  <si>
    <t>J030 AMIGDALITIS ESTREPTOCOCICA (Desc. Diag.:AMIGDALITIS AGUDA  PULTÁCEA )</t>
  </si>
  <si>
    <t>J20 BRONQUITIS AGUDA (Desc. Diag.:BRONQUITIS OBSTRUCTIVA, HIPERTENSION ARTERIL SISTEMICA)</t>
  </si>
  <si>
    <t>K046B ABSCESO DENTOALVEOLAR (Desc. Diag.: absceso dento alveolar , alveolitis seca)</t>
  </si>
  <si>
    <t>J20 BRONQUITIS AGUDA (Desc. Diag.:BRONQUITIS VIRAL)</t>
  </si>
  <si>
    <t>J030 AMIGDALITIS ESTREPTOCOCICA (Desc. Diag.:amigdalitis aguda de III° eritematopultasea. )</t>
  </si>
  <si>
    <t>J020 FARINGITIS ESTREPTOCOCICA (Desc. Diag.:Faringoamigdalitis pulctacea 
Embarazo de 23.3 sem por FUM 
)</t>
  </si>
  <si>
    <t>K046B ABSCESO DENTOALVEOLAR (Desc. Diag.:ABSCESO DENTOALVEOLAR PIEZA 22 )</t>
  </si>
  <si>
    <t>J20 BRONQUITIS AGUDA (Desc. Diag.:C941 - ERITREMIA CRONICA  , HIPERTRIGLICERIDEMIA, E66 - OBESIDAD)</t>
  </si>
  <si>
    <t>K046B ABSCESO DENTOALVEOLAR (Desc. Diag.:dolor agudo)</t>
  </si>
  <si>
    <t>J20 BRONQUITIS AGUDA (Desc. Diag.:covid +)</t>
  </si>
  <si>
    <t>J030 AMIGDALITIS ESTREPTOCOCICA (Desc. Diag.:AMIGDALITIS AGUDA PULTÁCEA/ PSORIASIS)</t>
  </si>
  <si>
    <t>J20 BRONQUITIS AGUDA (Desc. Diag.:COVID-19?)</t>
  </si>
  <si>
    <t>K047 ABSCESO PERIAPICAL SIN FISTULA (Desc. Diag.:ABSCESO LABIAL)</t>
  </si>
  <si>
    <t>J20 BRONQUITIS AGUDA (Desc. Diag.:COVID19+)</t>
  </si>
  <si>
    <t>K047 ABSCESO PERIAPICAL SIN FISTULA (Desc. Diag.:ABSCESO PERIAPICAL SIN FISTULA, PACIENTE LLEGA A LA CONSULTA CON DOLOR Y LA PARTE SUPERIOR IZQUIERDA CON EDEMA)</t>
  </si>
  <si>
    <t>J20 BRONQUITIS AGUDA (Desc. Diag.:Crisis asmática)</t>
  </si>
  <si>
    <t>K047 ABSCESO PERIAPICAL SIN FISTULA (Desc. Diag.:ABSCESO SIN FISTULA)</t>
  </si>
  <si>
    <t>J20 BRONQUITIS AGUDA (Desc. Diag.:D)</t>
  </si>
  <si>
    <t>K047 ABSCESO PERIAPICAL SIN FISTULA (Desc. Diag.:necrosis dental )</t>
  </si>
  <si>
    <t>J20 BRONQUITIS AGUDA (Desc. Diag.:DC/BRONCONEUMONIA)</t>
  </si>
  <si>
    <t>K047 ABSCESO PERIAPICAL SIN FISTULA (Desc. Diag.:necrosis dental con absceso dental sin fistula)</t>
  </si>
  <si>
    <t>J20 BRONQUITIS AGUDA (Desc. Diag.:DIABETES MELLITUS TIPO 2)</t>
  </si>
  <si>
    <t>J029 FARINGITIS AGUDA, NO ESPECIFICADA (Desc. Diag.:mano pie boca ? Farmacodermia ?)</t>
  </si>
  <si>
    <t>J20 BRONQUITIS AGUDA (Desc. Diag.:DM2 )</t>
  </si>
  <si>
    <t>K047 ABSCESO PERIAPICAL SIN FISTULA (Desc. Diag.:PACIENTE LLEGA CON LA CARA HINCHADA EN LA ZONA IZQUIERDA SUPERIOR E INFERIOR Y CON DOLOR. REFIERE QUE YA TIENE MOLESTIAS DESDE HACE DIAS ATRAS. PRESENTA 2 RESTOS CORONARIOS PIEZAS 26 Y 37 INDICADOS PARA EXTRACCION.)</t>
  </si>
  <si>
    <t>J20 BRONQUITIS AGUDA (Desc. Diag.:EMBARAZO 15 SEMANAS 5/7    ANEMIA GESTACIONAL)</t>
  </si>
  <si>
    <t>J030 AMIGDALITIS ESTREPTOCOCICA (Desc. Diag.:AMIGDALITIS BACTERIANA)</t>
  </si>
  <si>
    <t>J03 AMIGDALITIS AGUDA (Desc. Diag.:Faringoamigdalitis aguda de II° eritematopultasea. ENFERMEDAD COMUN)</t>
  </si>
  <si>
    <t>K047A ABSCESO DENTAL (Desc. Diag.:1.- Absceso dental pieza dental # 21)</t>
  </si>
  <si>
    <t>J20 BRONQUITIS AGUDA (Desc. Diag.:ENFERMEDAD COMÚN)</t>
  </si>
  <si>
    <t>K047A ABSCESO DENTAL (Desc. Diag.:CON PROCESO INFLAMATORIO)</t>
  </si>
  <si>
    <t>J20 BRONQUITIS AGUDA (Desc. Diag.:ENFERMERDAD COMUN)</t>
  </si>
  <si>
    <t>K047A ABSCESO DENTAL (Desc. Diag.:K047A - ABSCESO DENTAL)</t>
  </si>
  <si>
    <t>J20 BRONQUITIS AGUDA (Desc. Diag.:EPOC en estudio)</t>
  </si>
  <si>
    <t>K047B ABSCESO DENTOALVEOLAR SAI (Desc. Diag.:DESTRUCCION   DE  ESMALTE  Y   DENTINA, ACUMULO   DE  MATERIA   PURULENTA RETROMOLAR,  PRESENTACION   DE   FIEBRE)</t>
  </si>
  <si>
    <t>J20 BRONQUITIS AGUDA (Desc. Diag.:FARINGITIS  GRIPAL )</t>
  </si>
  <si>
    <t>K047C ABSCESO PERIAPICAL (Desc. Diag.:absceso periapical agudo)</t>
  </si>
  <si>
    <t>J20 BRONQUITIS AGUDA (Desc. Diag.:FARINGITIS )</t>
  </si>
  <si>
    <t>J030 AMIGDALITIS ESTREPTOCOCICA (Desc. Diag.:AMIGDALITIS PULTÁCEA )</t>
  </si>
  <si>
    <t>J020 FARINGITIS ESTREPTOCOCICA (Desc. Diag.:FARINGOAMIGDALITIS PULTACEA
TRANSTORNO MENSTRUAL)</t>
  </si>
  <si>
    <t>K049 OTRAS ENFERMEDADES Y LAS NO ESPECIFICADAS DE LA PULPA Y DEL TEJIDO PERIAPICAL (Desc. Diag.:proceso periapical cronica)</t>
  </si>
  <si>
    <t>J20 BRONQUITIS AGUDA (Desc. Diag.:FARINGO BRONQUITIS AGUDA)</t>
  </si>
  <si>
    <t>K05 GINGIVITIS Y ENFERMEDADES PERIODONTALES (Desc. Diag.:INFECCION URINARIA)</t>
  </si>
  <si>
    <t>J20 BRONQUITIS AGUDA (Desc. Diag.:Faringoamigdalitis aguda de III° eritematopultasea. ENFERMEDAD COMUN)</t>
  </si>
  <si>
    <t>K050 GINGIVITIS AGUDA (Desc. Diag.:Gingivitis Aguda (Post Quirúrgica))</t>
  </si>
  <si>
    <t>J20 BRONQUITIS AGUDA (Desc. Diag.:FARINGOAMIGDALITIS)</t>
  </si>
  <si>
    <t>J029 FARINGITIS AGUDA, NO ESPECIFICADA (Desc. Diag.:S. GRIPAL 
VIROSIS?)</t>
  </si>
  <si>
    <t>J02 FARINGITIS AGUDA (Desc. Diag.:VERTIGO )</t>
  </si>
  <si>
    <t>J030 AMIGDALITIS ESTREPTOCOCICA (Desc. Diag.:AMIGDALITIS PULTACEA SINUSITIS)</t>
  </si>
  <si>
    <t>J20 BRONQUITIS AGUDA (Desc. Diag.:FARINGOLARINGITIS )</t>
  </si>
  <si>
    <t>J029 FARINGITIS AGUDA, NO ESPECIFICADA (Desc. Diag.:SINDROME FEBRIL
SINDROME HEMETICO)</t>
  </si>
  <si>
    <t>J20 BRONQUITIS AGUDA (Desc. Diag.:HAS
HIPOTIROIDISMO)</t>
  </si>
  <si>
    <t>J029 FARINGITIS AGUDA, NO ESPECIFICADA (Desc. Diag.:SOSPECHA ETI)</t>
  </si>
  <si>
    <t>J20 BRONQUITIS AGUDA (Desc. Diag.:HAS?)</t>
  </si>
  <si>
    <t>K052L ABSCESOS PERIODONTALES PERICORONARIOS (Desc. Diag.:TERCER MOLAR PZA 48 RETENIDA)</t>
  </si>
  <si>
    <t>J20 BRONQUITIS AGUDA (Desc. Diag.:HERPES ZOSTER EN RESOLUCION )</t>
  </si>
  <si>
    <t>K052P PERIODONTITIS ASOCIADAS A FACTORES LOCALES ALTERACIONES MUCOGINGIVALES EN RELACION A PACIENTES EDENTULOS. (REABSORCION OSEA VERTICAL Y/U HORIZONTAL Y OTROS (Desc. Diag.:PERIODONTITIS)</t>
  </si>
  <si>
    <t>J20 BRONQUITIS AGUDA (Desc. Diag.:HTA NO CONTROLADA//
J060 - LARINGOFARINGITIS AGUDA)</t>
  </si>
  <si>
    <t>K055A BOLSAS FALSAS, PSEUDOBOLSAS O GINGIVALES (Desc. Diag.:SUPURACION, CAMBIO DE COLOR EN LA ENCIA, ESCOZOR, HALITOSIS.)</t>
  </si>
  <si>
    <t>J20 BRONQUITIS AGUDA (Desc. Diag.:Influenza )</t>
  </si>
  <si>
    <t>K061B HIPERPLASIA GINGIVAL AGRANDAMIENTOS GINGIVALES HIPERPLASICOS (Desc. Diag.:)</t>
  </si>
  <si>
    <t>J20 BRONQUITIS AGUDA (Desc. Diag.:Influenza sobreinfectada)</t>
  </si>
  <si>
    <t>K076 TRASTORNOS DE LA ARTICULACION TEMPOROMAXILAR (Desc. Diag.:TRASTORNOS DE LA ARTICULACION TEMPOROMAXILAR)</t>
  </si>
  <si>
    <t>J20 BRONQUITIS AGUDA (Desc. Diag.:INFLUENZA)</t>
  </si>
  <si>
    <t>K076B TRASTORNOS DE LA ARTICULACION TEMPOROMAXILAR BILATERALES (Desc. Diag.:CONTUSION MANDIBULAR)</t>
  </si>
  <si>
    <t>J20 BRONQUITIS AGUDA (Desc. Diag.:INFLUENZA?)</t>
  </si>
  <si>
    <t>K076B TRASTORNOS DE LA ARTICULACION TEMPOROMAXILAR BILATERALES (Desc. Diag.:policontuso)</t>
  </si>
  <si>
    <t>J20 BRONQUITIS AGUDA (Desc. Diag.:INFLUENZA??)</t>
  </si>
  <si>
    <t>K076C DOLOR MIOFACIAL UNILATERALES (Desc. Diag.:TRAUMA FACIAL LEVE.)</t>
  </si>
  <si>
    <t>J20 BRONQUITIS AGUDA (Desc. Diag.:J20 - BRONQUITIS AGUDA// 
DEDO MEDIO DERECHO  EN GATILLO)</t>
  </si>
  <si>
    <t>J030 AMIGDALITIS ESTREPTOCOCICA (Desc. Diag.:AMIGDALITIS PULTACEA, RESFRIO COMUN)</t>
  </si>
  <si>
    <t>J20 BRONQUITIS AGUDA (Desc. Diag.:larigotraqueitis)</t>
  </si>
  <si>
    <t>J030 AMIGDALITIS ESTREPTOCOCICA (Desc. Diag.:AMIGDALITIS PULTACEAS SINUSITIS)</t>
  </si>
  <si>
    <t>J20 BRONQUITIS AGUDA (Desc. Diag.:LARINGITIS AGUDA)</t>
  </si>
  <si>
    <t>K080C FRACTURA DE CORONA ESMALTE Y DENTINA CON COMPROMISO PULPAR (Desc. Diag.:)</t>
  </si>
  <si>
    <t>J03 AMIGDALITIS AGUDA (Desc. Diag.:FARINGOAMIGDALITIS AGUDA GRADO II°)</t>
  </si>
  <si>
    <t>K080C FRACTURA DE CORONA ESMALTE Y DENTINA CON COMPROMISO PULPAR (Desc. Diag.:FRACTURA DE CORONA ESMALTE Y DENTINA CON COMPROMISO PULPAR)</t>
  </si>
  <si>
    <t>J20 BRONQUITIS AGUDA (Desc. Diag.:LARINGOFARINGITIS)</t>
  </si>
  <si>
    <t>K080E FRACTURA DE CORONA ESMALTE, DENTINA Y CEMENTO CON COMPROMISO PULPAR (Desc. Diag.: EXODONCIA  24)</t>
  </si>
  <si>
    <t>J20 BRONQUITIS AGUDA (Desc. Diag.:LUMBOCIATICA )</t>
  </si>
  <si>
    <t>J030 AMIGDALITIS ESTREPTOCOCICA (Desc. Diag.:AMIGDALTIS ESTREPTOCOCICA)</t>
  </si>
  <si>
    <t>J20 BRONQUITIS AGUDA (Desc. Diag.:NODULO PÚLMONAR DERECHO EN ESTUDIO, HIPERTENSION ESENCIAL (PRIMARIA) ,  C941 - ERITREMIA CRONICA,  E782 - HIPERLIPIDEMIA EN TRATAMIENTO )</t>
  </si>
  <si>
    <t>K080E FRACTURA DE CORONA ESMALTE, DENTINA Y CEMENTO CON COMPROMISO PULPAR (Desc. Diag.:FRACTURA DE CORONA ESMALTE, DENTINA Y CEMENTO CON COMPROMISO PULPAR pieza 37)</t>
  </si>
  <si>
    <t>J20 BRONQUITIS AGUDA (Desc. Diag.:ODINOFAGIA , OTALGIA)</t>
  </si>
  <si>
    <t>J029 FARINGITIS AGUDA, NO ESPECIFICADA (Desc. Diag.:VIROSIS?)</t>
  </si>
  <si>
    <t>J20 BRONQUITIS AGUDA (Desc. Diag.:PACIENTE CON ALZAS TERMICAS)</t>
  </si>
  <si>
    <t>J030 AMIGDALITIS ESTREPTOCOCICA (Desc. Diag.:FARINGOAMIGDALITIS AGUDA )</t>
  </si>
  <si>
    <t>J20 BRONQUITIS AGUDA (Desc. Diag.:Polimioneuritis Aguda; ENFERMEDAD COMUN)</t>
  </si>
  <si>
    <t>K083 RAIZ DENTAL RETENIDA (Desc. Diag.:K083 - RAIZ DENTAL RETENIDA)</t>
  </si>
  <si>
    <t>J20 BRONQUITIS AGUDA (Desc. Diag.:POR MEDIDAS DE BIOSEGURIDAD )</t>
  </si>
  <si>
    <t>K083 RAIZ DENTAL RETENIDA (Desc. Diag.:PROCESO INFLAMATORIO AGUDO PZA#48 MOLAR RETENIDO E INPACTADO)</t>
  </si>
  <si>
    <t>J20 BRONQUITIS AGUDA (Desc. Diag.:reagudización Asmática.)</t>
  </si>
  <si>
    <t>K083 RAIZ DENTAL RETENIDA (Desc. Diag.:PROCESO INFLAMATORIO TER, MOLAR RETENIDO)</t>
  </si>
  <si>
    <t>J20 BRONQUITIS AGUDA (Desc. Diag.:RESFRIADO COMUN  - ITU)</t>
  </si>
  <si>
    <t>K083 RAIZ DENTAL RETENIDA (Desc. Diag.:raiz dental  de la pza 47 )</t>
  </si>
  <si>
    <t>J20 BRONQUITIS AGUDA (Desc. Diag.:resfrío  común )</t>
  </si>
  <si>
    <t>J030 AMIGDALITIS ESTREPTOCOCICA (Desc. Diag.:Faringoamigdalitis aguda de III° eritematopultasea. ENFERMEDAD COMUN)</t>
  </si>
  <si>
    <t>J20 BRONQUITIS AGUDA (Desc. Diag.:RINOFARINGITIS 
BRONQUITIS)</t>
  </si>
  <si>
    <t>J030 AMIGDALITIS ESTREPTOCOCICA (Desc. Diag.:FARINGOAMIGDALITIS E. - FIEBRE)</t>
  </si>
  <si>
    <t>J20 BRONQUITIS AGUDA (Desc. Diag.:Rinosinusitis aguda)</t>
  </si>
  <si>
    <t>J02 FARINGITIS AGUDA (Desc. Diag.:TOS  RONQUERA,ESTORNUDOS, GRIPE, ASTENIAS)</t>
  </si>
  <si>
    <t>J20 BRONQUITIS AGUDA (Desc. Diag.:s)</t>
  </si>
  <si>
    <t>K088A ODONTALGIA SAI (Desc. Diag.:ODONTALGIA DEL ULTIMO MOLAR DERECHO INFERIOR)</t>
  </si>
  <si>
    <t>J20 BRONQUITIS AGUDA (Desc. Diag.:sindrome febril, bronquitis aguda)</t>
  </si>
  <si>
    <t>J030 AMIGDALITIS ESTREPTOCOCICA (Desc. Diag.:FARINGOAMIGDALITIS PULTACEA )</t>
  </si>
  <si>
    <t>J20 BRONQUITIS AGUDA (Desc. Diag.:SINDROME VIRAL GRIPAL  + FARINGITIS AGUDA )</t>
  </si>
  <si>
    <t>K098B QUISTE DERMOIDE (Desc. Diag.:Q. SINOVIAL MANO DERECHA)</t>
  </si>
  <si>
    <t>J20 BRONQUITIS AGUDA (Desc. Diag.:SINDROME VIRAL GRIPAL + BRONQUITIS ASAMATICA)</t>
  </si>
  <si>
    <t>K098B QUISTE DERMOIDE (Desc. Diag.:QUISTE SEBACEO ABSCEDADO TRATADO POR EXERESIS )</t>
  </si>
  <si>
    <t>J03 AMIGDALITIS AGUDA (Desc. Diag.:FARINGOAMIGDALITIS AGUDA II°)</t>
  </si>
  <si>
    <t>K099 QUISTE DE LA REGION BUCAL, SIN OTRA ESPECIFICACION (Desc. Diag.:EXERESIS MUCOSELE LABIO INFERIOR IZQUIERDO )</t>
  </si>
  <si>
    <t>J20 BRONQUITIS AGUDA (Desc. Diag.:SINTOMATICA  RESP
DMT2  EN TTO
HTA
)</t>
  </si>
  <si>
    <t>K100A QUISTE LATENTE OSEO DE LOS MAXILARES (Desc. Diag.: DIENTES INCLUIDOS E IMPACTADOS)</t>
  </si>
  <si>
    <t>J20 BRONQUITIS AGUDA (Desc. Diag.:SOSPECHA DE COVID  19  )</t>
  </si>
  <si>
    <t>K100A QUISTE LATENTE OSEO DE LOS MAXILARES (Desc. Diag.:QUISTE LATENTE OSEO DE LOS MAXILARES dolor e inflamacion acopañado de dolor de cabeza)</t>
  </si>
  <si>
    <t>J03 AMIGDALITIS AGUDA (Desc. Diag.:FARINGOAMIGDALITIS AGUDA
GASTROENTERITIS AGUDA)</t>
  </si>
  <si>
    <t>K103 ALVEOLITIS DEL MAXILAR (Desc. Diag.:ALVEOLITIS DEL MAXILAR)</t>
  </si>
  <si>
    <t>J20 BRONQUITIS AGUDA (Desc. Diag.:TRAQUEOBRONQUITIS )</t>
  </si>
  <si>
    <t>K103B ALVEOLITIS HUMEDA (Desc. Diag.:alveolitius humeda)</t>
  </si>
  <si>
    <t>J20 BRONQUITIS AGUDA (Desc. Diag.:viral)</t>
  </si>
  <si>
    <t>K108C HIPERPLASIA (Desc. Diag.:HIPERPLASIA ENDOMETRIAL ATIPICA)</t>
  </si>
  <si>
    <t>J20 BRONQUITIS AGUDA (Desc. Diag.:viral?)</t>
  </si>
  <si>
    <t>K108C HIPERPLASIA (Desc. Diag.:POST AMEU CON SEDACION )</t>
  </si>
  <si>
    <t>J020 FARINGITIS ESTREPTOCOCICA (Desc. Diag.:FARINGOAMIGDALITIS PULTACEA.)</t>
  </si>
  <si>
    <t>K112 SIALADENITIS (Desc. Diag.:)</t>
  </si>
  <si>
    <t>J201 BRONQUITIS AGUDA DEBIDA A HAEMOPHILUS INFLUENZAE (Desc. Diag.:bronquitis)</t>
  </si>
  <si>
    <t>K115 SIALOLITIASIS (Desc. Diag.:AMIGDALITIS AGUDA/ SIALOADENITIS)</t>
  </si>
  <si>
    <t>J201 BRONQUITIS AGUDA DEBIDA A HAEMOPHILUS INFLUENZAE (Desc. Diag.:gripe)</t>
  </si>
  <si>
    <t>K116 MUCOCELE DE GLANDULA SALIVAL (Desc. Diag.:MUCOCELE DE GLANDULA SALIVAL)</t>
  </si>
  <si>
    <t>J202 BRONQUITIS AGUDA DEBIDA A ESTREPTOCOCOS (Desc. Diag.:)</t>
  </si>
  <si>
    <t>K116 MUCOCELE DE GLANDULA SALIVAL (Desc. Diag.:POS-QUIRURGICO  DE MUCOCELE Y POR RECOMENDACION DE LA ESPECIALIDAD DE MAXILOFACIAL  VIA UN INFORME SE PROCEDE A  OTORGAR BAJA MEDICA POR UN DIA)</t>
  </si>
  <si>
    <t>J202 BRONQUITIS AGUDA DEBIDA A ESTREPTOCOCOS (Desc. Diag.:LARINGITIS)</t>
  </si>
  <si>
    <t>K120D ESTOMATITIS HERPETIFORME (Desc. Diag.:BOCA SEPTICA
LES EN TRATAMIENTO
EPILEPSIA EN TX
TVP EN TX
ANEMIA SECUNDARIA
)</t>
  </si>
  <si>
    <t>J202 BRONQUITIS AGUDA DEBIDA A ESTREPTOCOCOS (Desc. Diag.:PACIENTE CON PATOLOGIA  RESPIRATORIA  LE MEDICARON AZITROMICINA  CON RESULTADOS NEGATIVOS)</t>
  </si>
  <si>
    <t>K122 CELULITIS Y ABCESO DE BOCA (Desc. Diag.:ABCESO GLUTEO IZQUIERDO)</t>
  </si>
  <si>
    <t>J204 BRONQUITIS AGUDA DEBIDA A VIRUS PARAINFLUENZA (Desc. Diag.:BROMQUITIS)</t>
  </si>
  <si>
    <t>J030 AMIGDALITIS ESTREPTOCOCICA (Desc. Diag.:LUMBAGO  NO ESPECIFICO)</t>
  </si>
  <si>
    <t>J03 AMIGDALITIS AGUDA (Desc. Diag.:FARINGOAMIGDALITIS -FIEBRE)</t>
  </si>
  <si>
    <t>K122B CELULITIS (DEL PISO) DE LA BOCA (Desc. Diag.:refiere 1 dia de evolución , con medicación sublingual (tomo 3 comprimidos) refiere que no pudo dormir ni ingerir alimentos , apertura bucal disminuida.presnta ganglios cervicales palpables lado derecho)</t>
  </si>
  <si>
    <t>J209 BRONQUITIS AGUDA, NO ESPECIFICADA (Desc. Diag.:33a gG-1 EMB 24.2 SEM + BRONQUITIS  AGUDA + SINUSITIS. )</t>
  </si>
  <si>
    <t>K130 ENFERMEDADES DE LOS LABIOS (Desc. Diag.:EDEMA EN LABIO REACCION A HIPOCLORITO DE SODIO)</t>
  </si>
  <si>
    <t>J209 BRONQUITIS AGUDA, NO ESPECIFICADA (Desc. Diag.:BRONQUITIS AGUDA DE ETIOLOGÍA A DETERMINAR/ OBESIDAD)</t>
  </si>
  <si>
    <t>J030 AMIGDALITIS ESTREPTOCOCICA (Desc. Diag.:MIALGIA GLUTEO DERECHO)</t>
  </si>
  <si>
    <t>J209 BRONQUITIS AGUDA, NO ESPECIFICADA (Desc. Diag.:BRONQUITIS AGUDA)</t>
  </si>
  <si>
    <t>J030 AMIGDALITIS ESTREPTOCOCICA (Desc. Diag.:síndrome febril)</t>
  </si>
  <si>
    <t>J209 BRONQUITIS AGUDA, NO ESPECIFICADA (Desc. Diag.:BRONQUITIS ASAMATICA)</t>
  </si>
  <si>
    <t>K140A ABSCESO (Desc. Diag.:/ ABSCESO EN PIERNA IZQUIERDA)</t>
  </si>
  <si>
    <t>J03 AMIGDALITIS AGUDA (Desc. Diag.:FARINGOAMIGDALITIS- FIEBRE)</t>
  </si>
  <si>
    <t>K140A ABSCESO (Desc. Diag.:1.- Absceso post trauma de partes blandas de manos. )</t>
  </si>
  <si>
    <t>J209 BRONQUITIS AGUDA, NO ESPECIFICADA (Desc. Diag.:CRISIS ASMATICA  `POST INFECCIÓN VIRAL )</t>
  </si>
  <si>
    <t>K140A ABSCESO (Desc. Diag.:ABSCESO  EN DEDO EN FORMACION )</t>
  </si>
  <si>
    <t>J209 BRONQUITIS AGUDA, NO ESPECIFICADA (Desc. Diag.:Cuadro viral vìa aèra superior, no identificado.)</t>
  </si>
  <si>
    <t>K140A ABSCESO (Desc. Diag.:absceso )</t>
  </si>
  <si>
    <t>J209 BRONQUITIS AGUDA, NO ESPECIFICADA (Desc. Diag.:SECUELAS DE TBP (BRONQUIECTASIA))</t>
  </si>
  <si>
    <t>K140A ABSCESO (Desc. Diag.:absceso con presencia de trismus)</t>
  </si>
  <si>
    <t>J209 BRONQUITIS AGUDA, NO ESPECIFICADA (Desc. Diag.:TOS PERSISTENTE LIGERA SENSACION DE FALTA DE AIRE, SOBRE PESO)</t>
  </si>
  <si>
    <t>K140A ABSCESO (Desc. Diag.:ABSCESO DE MAMA  VALORACION POR MASTOLOGIA PARA SU CIRUGIA)</t>
  </si>
  <si>
    <t>J03 AMIGDALITIS AGUDA (Desc. Diag.:FARINGOAMIGDALITIS GRADO II°)</t>
  </si>
  <si>
    <t>J03 AMIGDALITIS AGUDA (Desc. Diag.:* - MIALGIA EPIDEMICA)</t>
  </si>
  <si>
    <t>J21 BRONQUIOLITIS AGUDA (Desc. Diag.:Amigdalitis E. )</t>
  </si>
  <si>
    <t>K140A ABSCESO (Desc. Diag.:Absceso Dérmico Brazo Izquierdo)</t>
  </si>
  <si>
    <t>J21 BRONQUIOLITIS AGUDA (Desc. Diag.:bronquitis aguda )</t>
  </si>
  <si>
    <t>K140A ABSCESO (Desc. Diag.:ABSCESO EN 3ER MOLAR INFERIOR DERECHO A DC)</t>
  </si>
  <si>
    <t>K140A ABSCESO (Desc. Diag.:ABSCESO EN BRAZO IZQUIERDO  
)</t>
  </si>
  <si>
    <t>J21 BRONQUIOLITIS AGUDA (Desc. Diag.:FARINGOAMIGADALITIS    MAS   BONRUITIS AGUDA  )</t>
  </si>
  <si>
    <t>K140A ABSCESO (Desc. Diag.:ABSCESO EN EL SURCO INGUINAL)</t>
  </si>
  <si>
    <t>J219 BRONQUIOLITIS AGUDA, NO ESPECIFICADA (Desc. Diag.:)</t>
  </si>
  <si>
    <t>K140A ABSCESO (Desc. Diag.:ABSCESO EN MANO IZQUIERDA)</t>
  </si>
  <si>
    <t>K591 DIARREA FUNCIONAL (Desc. Diag.:EDA C/DESHIDRATACION MODERADA)</t>
  </si>
  <si>
    <t>K140A ABSCESO (Desc. Diag.:Absceso en pared anterior izquierdo del tÃ³rax
)</t>
  </si>
  <si>
    <t>K591 DIARREA FUNCIONAL (Desc. Diag.:EM B DE 19 SEM  POR FUM)</t>
  </si>
  <si>
    <t>K140A ABSCESO (Desc. Diag.:ABSCESO EN REGIÓN GLÚTEA)</t>
  </si>
  <si>
    <t>K591 DIARREA FUNCIONAL (Desc. Diag.:enfermedad diarreica con deshidrataciÃ³n leve a moderada)</t>
  </si>
  <si>
    <t>K140A ABSCESO (Desc. Diag.:ABSCESO EN SU SEGUNDO DIA DE EVOLUCION , SE PROCEDE AL DRENAGE DEL ABSCESO SUBMAXILAR.)</t>
  </si>
  <si>
    <t>K591 DIARREA FUNCIONAL (Desc. Diag.:GASTROENETRITIS
SIN DESHIDRATCION
PARASITOSIS)</t>
  </si>
  <si>
    <t>K140A ABSCESO (Desc. Diag.:ABSCESO INGUINAL )</t>
  </si>
  <si>
    <t>K591 DIARREA FUNCIONAL (Desc. Diag.:Gastroenteritis toxica a alimentaria)</t>
  </si>
  <si>
    <t>K140A ABSCESO (Desc. Diag.:ABSCESO MANO IZQUIERDA)</t>
  </si>
  <si>
    <t>J02 FARINGITIS AGUDA (Desc. Diag.:SINDROME VIRAL + COLICO ABDOMINAL )</t>
  </si>
  <si>
    <t>K140A ABSCESO (Desc. Diag.:Absceso periapical aguado +drenaje)</t>
  </si>
  <si>
    <t>J303 OTRAS RINITIS ALERGICAS (Desc. Diag.:)</t>
  </si>
  <si>
    <t>K140A ABSCESO (Desc. Diag.:absceso pustuloso)</t>
  </si>
  <si>
    <t>J03 AMIGDALITIS AGUDA (Desc. Diag.:Faringoamigdalitis Pultacea
Embarazo de 14.3 semanas por FUM.
Primigesta)</t>
  </si>
  <si>
    <t>K140A ABSCESO (Desc. Diag.:ABSCESO TOBILLO DERECHO)</t>
  </si>
  <si>
    <t>K591 DIARREA FUNCIONAL (Desc. Diag.:DISMENORREA)</t>
  </si>
  <si>
    <t>K140A ABSCESO (Desc. Diag.:ABSESO DENTAL)</t>
  </si>
  <si>
    <t>J02 FARINGITIS AGUDA (Desc. Diag.:SOSPECHA DE INFLUENZA - ENFERMEDAD FEBRIL - SINUSITIS)</t>
  </si>
  <si>
    <t>K140A ABSCESO (Desc. Diag.:BRAZO DERECHO)</t>
  </si>
  <si>
    <t>J020 FARINGITIS ESTREPTOCOCICA (Desc. Diag.:faringoamigdallitis)</t>
  </si>
  <si>
    <t>K140A ABSCESO (Desc. Diag.:drenaje de proceso infecioso )</t>
  </si>
  <si>
    <t>J31 RINITIS, RINOFARINGITIS Y FARINGITIS CRONICAS (Desc. Diag.:COVID a DC)</t>
  </si>
  <si>
    <t>K140A ABSCESO (Desc. Diag.:FORÚNCULO FRONTO NASAL CON EDEMA PALPEBRAL.)</t>
  </si>
  <si>
    <t>J31 RINITIS, RINOFARINGITIS Y FARINGITIS CRONICAS (Desc. Diag.:faringitis viral)</t>
  </si>
  <si>
    <t>K140A ABSCESO (Desc. Diag.:hematoma)</t>
  </si>
  <si>
    <t>J31 RINITIS, RINOFARINGITIS Y FARINGITIS CRONICAS (Desc. Diag.:R51 - CEFALEA)</t>
  </si>
  <si>
    <t>K140A ABSCESO (Desc. Diag.:MIALGIAS ARTRALGIAS NEURALIAS)</t>
  </si>
  <si>
    <t>J31 RINITIS, RINOFARINGITIS Y FARINGITIS CRONICAS (Desc. Diag.:rinofaringitis 
dolor abdominal colico renal 
transgresion alimentaria 
obesidad grado 3)</t>
  </si>
  <si>
    <t>K140A ABSCESO (Desc. Diag.:SINDROME FEBRIL POR ABSCESO DE MAMA)</t>
  </si>
  <si>
    <t>J31 RINITIS, RINOFARINGITIS Y FARINGITIS CRONICAS (Desc. Diag.:RINOFARINGITIS )</t>
  </si>
  <si>
    <t>K140A ABSCESO (Desc. Diag.:VALORACION POR MASTOLOGÍA PARA SU CIRUGIA )</t>
  </si>
  <si>
    <t>J31 RINITIS, RINOFARINGITIS Y FARINGITIS CRONICAS (Desc. Diag.:TOS CON ESPECTORACION  CATARRO NASAL  ESCOZOR EN LOS OJOS LEVE DOLOR EN OROFARINGE)</t>
  </si>
  <si>
    <t>K20 ESOFAGITIS (Desc. Diag.:)</t>
  </si>
  <si>
    <t>J020 FARINGITIS ESTREPTOCOCICA (Desc. Diag.:laringitis )</t>
  </si>
  <si>
    <t>J03 AMIGDALITIS AGUDA (Desc. Diag.:* CONJUNTIVITIS.
** MIALGIA EPIDEMICA, 
*** SINDROME TOXICO INFECCIOSO COMPLETO.)</t>
  </si>
  <si>
    <t>J03 AMIGDALITIS AGUDA (Desc. Diag.:FARINGOAMIGDALITIS, RESFRIO COMUN, OBESIDAD)</t>
  </si>
  <si>
    <t>K21 ENFERMEDAD DEL REFLUJO GASTROESOFAGICO (Desc. Diag.:ENFERMEDAD COMÚN. DE ACUERDO A INSTRUCTIVO SE REALIZA BAJA MEDICA POR TRANSFERENCIA A REGIONAL CPS LA PAZ PARA ESTUDIO DE RX CONTRASTADO.)</t>
  </si>
  <si>
    <t>J311 RINOFARINGITIS CRONICA (Desc. Diag.:.)</t>
  </si>
  <si>
    <t>K21 ENFERMEDAD DEL REFLUJO GASTROESOFAGICO (Desc. Diag.:GASTRITIS CON RGE + DISPEPSIAS )</t>
  </si>
  <si>
    <t>J020 FARINGITIS ESTREPTOCOCICA (Desc. Diag.:LARINGOFARINGITIS)</t>
  </si>
  <si>
    <t>K21 ENFERMEDAD DEL REFLUJO GASTROESOFAGICO (Desc. Diag.:TRASGRESIÓN ALIMENTARIA/ SOSPECHA DE ERGE)</t>
  </si>
  <si>
    <t>J312 FARINGITIS CRONICA (Desc. Diag.:f acronica )</t>
  </si>
  <si>
    <t>K210 ENFERMEDAD DEL REFLUJO GASTROESOFAGICO CON ESOFAGITIS (Desc. Diag.:REFLUJO GASTRO ESOFAGICO)</t>
  </si>
  <si>
    <t>J312 FARINGITIS CRONICA (Desc. Diag.:faringitis   persistente  con sÃ­ndrome febril)</t>
  </si>
  <si>
    <t>K220 ACALASIA DEL CARDIAS (Desc. Diag.:ACALASIA GRADO II)</t>
  </si>
  <si>
    <t>J312 FARINGITIS CRONICA (Desc. Diag.:sÃ­ndrome febril mas  faringitis  aguda)</t>
  </si>
  <si>
    <t>K25 ULCERA GASTRICA (Desc. Diag.:LESION A LAS 12HRS EN ANO DE ETIOLOGIA A DETERMINAR. )</t>
  </si>
  <si>
    <t>J312 FARINGITIS CRONICA (Desc. Diag.:sindrome gripal ademas de   faringitis cronica)</t>
  </si>
  <si>
    <t>K25 ULCERA GASTRICA (Desc. Diag.:SINDROME ULCEROSO PEPTICO)</t>
  </si>
  <si>
    <t>J03 AMIGDALITIS AGUDA (Desc. Diag.:FARINGOAMIGOALITIS)</t>
  </si>
  <si>
    <t>J320 SINUSITIS MAXILAR CRONICA (Desc. Diag.:cefalea faringitis cronica
artitis rodilla izquierda)</t>
  </si>
  <si>
    <t>K250 ULCERA GASTRICA, AGUDA CON HEMORRAGIA (Desc. Diag.:- HEMORRAGIA DIGESTIVA ALTA )</t>
  </si>
  <si>
    <t>J329 SINUSITIS CRONICA, NO ESPECIFICADA (Desc. Diag.:.)</t>
  </si>
  <si>
    <t>K260 ULCERA DUODENAL, AGUDA CON HEMORRAGIA (Desc. Diag.:)</t>
  </si>
  <si>
    <t>J03 AMIGDALITIS AGUDA (Desc. Diag.:FIEBRE - AMIGDALITIS AGUDA )</t>
  </si>
  <si>
    <t>K27 ULCERA PEPTICA, DE SITIO NO ESPECIFICADO (Desc. Diag.:SÌNDROME ULCEROSO PÈPTICO
GASTRITIS AGUDA?)</t>
  </si>
  <si>
    <t>J331 DEGENERACION POLIPOIDE DE SENO PARANASAL (Desc. Diag.:)</t>
  </si>
  <si>
    <t>J03 AMIGDALITIS AGUDA (Desc. Diag.:* MIALGIA EPIDEMICA)</t>
  </si>
  <si>
    <t>J340 ABSCESO, FURUNCULO Y ANTRAX DE LA NARIZ (Desc. Diag.:)</t>
  </si>
  <si>
    <t>K29 GASTRITIS Y DUODENITIS (Desc. Diag.:faringitis aguda)</t>
  </si>
  <si>
    <t>J03 AMIGDALITIS AGUDA (Desc. Diag.:FIEBRE - ESCALOFRIOS. )</t>
  </si>
  <si>
    <t>J039 AMIGDALITIS AGUDA, NO ESPECIFICADA (Desc. Diag.:EMBARAZO 12 SEMANAS 4/7     Y 13 SEMANAS 6/7 POR FUM    AMIGDALITIS PULTACEA)</t>
  </si>
  <si>
    <t>J342 DESVIACION DEL TABIQUE NASAL (Desc. Diag.:BAJA MEDICA INDICADO POR  MEDICO OTORRINOLARINGOLOGO  MILTON CEJAS DX: POSTOPERADO DE SECTOPLASTIA FONOSAL , TABINOPLASTIA INFERIOR )</t>
  </si>
  <si>
    <t>K290 GASTRITIS AGUDA HEMORRAGICA (Desc. Diag.:)</t>
  </si>
  <si>
    <t>J342 DESVIACION DEL TABIQUE NASAL (Desc. Diag.:CIRUJIA  POR OTORRINO DR. MILTON CEJAS SOLICITA 7 DIAS DE BAJA ,DX.:SENTOPLASTIA 
TURBINOPLASTIA INFERIOR BILATERAL 
REDUCCIOPN CRUENTA FRONTONASAL)</t>
  </si>
  <si>
    <t>K291 OTRAS GASTRITIS AGUDAS (Desc. Diag.:D)</t>
  </si>
  <si>
    <t>J342 DESVIACION DEL TABIQUE NASAL (Desc. Diag.:CIRUJIA POR OTORRINO DR. MILTON CEJAS SOLICITA 7 DIAS DE BAJA ,DX.:SENTOPLASTIA TURBINOPLASTIA INFERIOR BILATERAL REDUCCIOPN CRUENTA FRONTONASAL)</t>
  </si>
  <si>
    <t>J039 AMIGDALITIS AGUDA, NO ESPECIFICADA (Desc. Diag.:FIEBRE - MIALGIAS.)</t>
  </si>
  <si>
    <t>J342 DESVIACION DEL TABIQUE NASAL (Desc. Diag.:TRAUMATISMO DE LA NARIZ )</t>
  </si>
  <si>
    <t>K291 OTRAS GASTRITIS AGUDAS (Desc. Diag.:GASTRITIS MEDICAMENTOSA)</t>
  </si>
  <si>
    <t>J35 ENFERMEDADES CRONICAS DE LAS AMIGDALAS Y DE LAS ADENOIDES (Desc. Diag.:)</t>
  </si>
  <si>
    <t>K291 OTRAS GASTRITIS AGUDAS (Desc. Diag.:HELICOBACTER PILORY)</t>
  </si>
  <si>
    <t>J03 AMIGDALITIS AGUDA (Desc. Diag.:FIEBRE - FARINGOAMIGDALITIS)</t>
  </si>
  <si>
    <t>J039 AMIGDALITIS AGUDA, NO ESPECIFICADA (Desc. Diag.:MIALGIAS - MALESTAR GENERAL. )</t>
  </si>
  <si>
    <t>J350 AMIGDALITIS CRONICA (Desc. Diag.:AMIGDALECTOMÍA BILATERAL )</t>
  </si>
  <si>
    <t>K295 GASTRITIS CRONICA, NO ESPECIFICADA (Desc. Diag.:DIARREA AGUDA.)</t>
  </si>
  <si>
    <t>J350 AMIGDALITIS CRONICA (Desc. Diag.:ENFERMEDAD COMUN BAJA POR OTORRINOLARINGOLOGIA DR. CEJAS POR EL DIAGNOSTICO  POST OPERADO AMIGDALECTOMIA)</t>
  </si>
  <si>
    <t>K295 GASTRITIS CRONICA, NO ESPECIFICADA (Desc. Diag.:ERGE)</t>
  </si>
  <si>
    <t>K295 GASTRITIS CRONICA, NO ESPECIFICADA (Desc. Diag.:GASTRITIS CRONICA REAGUDIZADA )</t>
  </si>
  <si>
    <t>J36 ABSCESO PERIAMIGDALINO (Desc. Diag.:drenado)</t>
  </si>
  <si>
    <t>J039 AMIGDALITIS AGUDA, NO ESPECIFICADA (Desc. Diag.:VIROSIS?)</t>
  </si>
  <si>
    <t>J03 AMIGDALITIS AGUDA (Desc. Diag.:FIEBRE - MIALGIAS.)</t>
  </si>
  <si>
    <t>K295 GASTRITIS CRONICA, NO ESPECIFICADA (Desc. Diag.:litiasis vesicular )</t>
  </si>
  <si>
    <t>J03 AMIGDALITIS AGUDA (Desc. Diag.:FIEBRE CON ESCALOFRIÓ.)</t>
  </si>
  <si>
    <t>J04 LARINGITIS Y TRAQUEITIS AGUDAS (Desc. Diag.:1. )</t>
  </si>
  <si>
    <t>J370 LARINGITIS CRONICA (Desc. Diag.:F CRONICA )</t>
  </si>
  <si>
    <t>K295 GASTRITIS CRONICA, NO ESPECIFICADA (Desc. Diag.:ULCERA GASTRICA? HEMATEMESIS)</t>
  </si>
  <si>
    <t>J020 FARINGITIS ESTREPTOCOCICA (Desc. Diag.:no)</t>
  </si>
  <si>
    <t>J04 LARINGITIS Y TRAQUEITIS AGUDAS (Desc. Diag.:ANTIBIOTICOS +REPOSA)</t>
  </si>
  <si>
    <t>J39 OTRAS ENFERMEDADES DE LAS VIAS RESPIRATORIAS SUPERIORES (Desc. Diag.:)</t>
  </si>
  <si>
    <t>J04 LARINGITIS Y TRAQUEITIS AGUDAS (Desc. Diag.:ANTIBIOTICOTERAPIA +REPOSO)</t>
  </si>
  <si>
    <t>J390 ABSCESO RETROFARINGEO Y PARAFARINGEO (Desc. Diag.:)</t>
  </si>
  <si>
    <t>K296 OTRAS GASTRITIS (Desc. Diag.:gastritis aguda )</t>
  </si>
  <si>
    <t>J028 FARINGITIS AGUDA DEBIDA A OTROS MICROORGANISMOS ESPECIFICADOS (Desc. Diag.:)</t>
  </si>
  <si>
    <t>K296 OTRAS GASTRITIS (Desc. Diag.:H PILORI)</t>
  </si>
  <si>
    <t>J03 AMIGDALITIS AGUDA (Desc. Diag.:GESTACION DE 30 SEMANAS , CON FIEBRE CEFALEA  DOLOR  DE GARGANTA)</t>
  </si>
  <si>
    <t>K296 OTRAS GASTRITIS (Desc. Diag.:SINDROME EMETICO)</t>
  </si>
  <si>
    <t>J40 BRONQUITIS, NO ESPECIFICADA COMO AGUDA O CRONICA (Desc. Diag.:ASMA)</t>
  </si>
  <si>
    <t>K297 GASTRITIS, NO ESPECIFICADA (Desc. Diag.:   J060 - LARINGOFARINGITIS AGUDA)</t>
  </si>
  <si>
    <t>J40 BRONQUITIS, NO ESPECIFICADA COMO AGUDA O CRONICA (Desc. Diag.:Bronquitis Aguda para control)</t>
  </si>
  <si>
    <t>K297 GASTRITIS, NO ESPECIFICADA (Desc. Diag.:Aguda)</t>
  </si>
  <si>
    <t>J40 BRONQUITIS, NO ESPECIFICADA COMO AGUDA O CRONICA (Desc. Diag.:SINTOMATICO RESPIRATORIO )</t>
  </si>
  <si>
    <t>K297 GASTRITIS, NO ESPECIFICADA (Desc. Diag.:colico biliiar)</t>
  </si>
  <si>
    <t>J40 BRONQUITIS, NO ESPECIFICADA COMO AGUDA O CRONICA (Desc. Diag.:SINTOMATICO RESPIRATORIO)</t>
  </si>
  <si>
    <t>K297 GASTRITIS, NO ESPECIFICADA (Desc. Diag.:DISPEPSIAS - TRANSGRESION ALIMENTARIA )</t>
  </si>
  <si>
    <t>J41 BRONQUITIS CRONICA SIMPLE Y MUCOPURULENTA (Desc. Diag.:PRIMIGESTA 
EMBARAZO DE 19 SEMANAS
BRONQUITIS ALERGICA)</t>
  </si>
  <si>
    <t>K297 GASTRITIS, NO ESPECIFICADA (Desc. Diag.:enfermedad ulcero pÃ©ptica)</t>
  </si>
  <si>
    <t>J03 AMIGDALITIS AGUDA (Desc. Diag.:GESTACION DE 9 SEMANAS , DOLOR DE GARGANTA FIEBRE , RINORREA, CEFALEA)</t>
  </si>
  <si>
    <t>K297 GASTRITIS, NO ESPECIFICADA (Desc. Diag.:ERGE)</t>
  </si>
  <si>
    <t>J410 BRONQUITIS CRONICA SIMPLE (Desc. Diag.:bronquitis)</t>
  </si>
  <si>
    <t>K297 GASTRITIS, NO ESPECIFICADA (Desc. Diag.:FARINGITIS AGUDA //
SINDROME VERTIGINOSO//
OBESIDAD//  
COLELITIASIS A DC. 
)</t>
  </si>
  <si>
    <t>J410 BRONQUITIS CRONICA SIMPLE (Desc. Diag.:MONILIASIS)</t>
  </si>
  <si>
    <t>K297 GASTRITIS, NO ESPECIFICADA (Desc. Diag.:GASTRITIS )</t>
  </si>
  <si>
    <t>J411 BRONQUITIS CRONICA MUCOPURULENTA (Desc. Diag.:)</t>
  </si>
  <si>
    <t>K297 GASTRITIS, NO ESPECIFICADA (Desc. Diag.:Gastritis + nausea )</t>
  </si>
  <si>
    <t>J411 BRONQUITIS CRONICA MUCOPURULENTA (Desc. Diag.:epoc exacervado
bronquiectasias secunarias a tb
inmunodeficiencia secundaria en tx especifico
sarcoma de kapotsi en protocolo de quimioterapia
urticaria )</t>
  </si>
  <si>
    <t>K297 GASTRITIS, NO ESPECIFICADA (Desc. Diag.:GASTRITIS AGUDA- CEFALEA VASCULAR )</t>
  </si>
  <si>
    <t>J03 AMIGDALITIS AGUDA (Desc. Diag.:H60 - OTITIS EXTERNA
J03 - AMIGDALITIS AGUDA)</t>
  </si>
  <si>
    <t>K297 GASTRITIS, NO ESPECIFICADA (Desc. Diag.:GASTRITIS EN TRATAMIENTO)</t>
  </si>
  <si>
    <t>J42 BRONQUITIS CRONICA NO ESPECIFICADA (Desc. Diag.:Sobreinfectada ENFERMEDAD COMUN)</t>
  </si>
  <si>
    <t>K297 GASTRITIS, NO ESPECIFICADA (Desc. Diag.:Gastritis vs Colelitiasis)</t>
  </si>
  <si>
    <t>J42 BRONQUITIS CRONICA NO ESPECIFICADA (Desc. Diag.:TOS CON EXPECTORACION ACUDE A CONTROL MEDICO)</t>
  </si>
  <si>
    <t>K297 GASTRITIS, NO ESPECIFICADA (Desc. Diag.:GASTROENTEROCOLITIS AGUDA
)</t>
  </si>
  <si>
    <t>J03 AMIGDALITIS AGUDA (Desc. Diag.:INFLUENZA EN ESTUDIO?)</t>
  </si>
  <si>
    <t>K297 GASTRITIS, NO ESPECIFICADA (Desc. Diag.:HELICOBACTER PYLORI POSITIVO)</t>
  </si>
  <si>
    <t>J439 ENFISEMA, NO ESPECIFICADO (Desc. Diag.:)</t>
  </si>
  <si>
    <t>K297 GASTRITIS, NO ESPECIFICADA (Desc. Diag.:POSQUIRÚRGICO )</t>
  </si>
  <si>
    <t>J44 OTRAS ENFERMEDADES PULMONARES OBSTRUCTIVAS CRONICAS (Desc. Diag.:)</t>
  </si>
  <si>
    <t>K297 GASTRITIS, NO ESPECIFICADA (Desc. Diag.:sÃ­ndrome pÃ©ptico ulceroso )</t>
  </si>
  <si>
    <t>J440 ENFERMEDAD PULMONAR OBSTRUCTIVA CRONICA CON INFECCION AGUDA DE LAS VIAS RESPIRATORIAS INFERIORES (Desc. Diag.:1.- EPOC reagudizada. 
2.- NeumonÃ­a a descartar.)</t>
  </si>
  <si>
    <t>K297 GASTRITIS, NO ESPECIFICADA (Desc. Diag.:TRANSGRESIÓN ALIMENTICIA)</t>
  </si>
  <si>
    <t>J03 AMIGDALITIS AGUDA (Desc. Diag.:J03 - AMIGDALITIS AGUDA)</t>
  </si>
  <si>
    <t>K297 GASTRITIS, NO ESPECIFICADA (Desc. Diag.:ULCERA GASTRICA? COLECISTITIS)</t>
  </si>
  <si>
    <t>J441 ENFERMEDAD PULMONAR OBSTRUCTIVA CRONICA CON EXACERBACION AGUDA, NO ESPECIFICADA (Desc. Diag.:INSUFICIENCIA RESPIRATORIA CRONICA - 
EPOC con exacerbacion aguda)</t>
  </si>
  <si>
    <t>K299 GASTRODUODENITIS, NO ESPECIFICADA (Desc. Diag.:)</t>
  </si>
  <si>
    <t>J448 OTRAS ENFERMEDADES PULMONARES OBSTRUCTIVAS CRONICAS ESPECIFICADAS (Desc. Diag.:)</t>
  </si>
  <si>
    <t>K30 DISPEPSIA (Desc. Diag.:CONSTIPACION )</t>
  </si>
  <si>
    <t>J02 FARINGITIS AGUDA (Desc. Diag.:viral?)</t>
  </si>
  <si>
    <t>K30 DISPEPSIA (Desc. Diag.:DISPEPSIA BILIAR, COMPLICACIONES POST OPERATORIAS RENALES?)</t>
  </si>
  <si>
    <t>J449 ENFERMEDAD PULMONAR OBSTRUCTIVA CRONICA, NO ESPECIFICADA (Desc. Diag.:sospecho de neumonia )</t>
  </si>
  <si>
    <t>J04 LARINGITIS Y TRAQUEITIS AGUDAS (Desc. Diag.:TOS CATARRO NASAL  DISFONIA MALESTAR GENERAL)</t>
  </si>
  <si>
    <t>J03 AMIGDALITIS AGUDA (Desc. Diag.:MIALGIA - ESCALOFRIOS.)</t>
  </si>
  <si>
    <t>K30 DISPEPSIA (Desc. Diag.:influenza )</t>
  </si>
  <si>
    <t>J45 ASMA (Desc. Diag.:1.- asma reagudizada )</t>
  </si>
  <si>
    <t>J03 AMIGDALITIS AGUDA (Desc. Diag.:.AMIGDALITIS PULTASEA )</t>
  </si>
  <si>
    <t>J45 ASMA (Desc. Diag.:ANSIEDAD?)</t>
  </si>
  <si>
    <t>K35 APENDICITIS AGUDA (Desc. Diag.:APENDICITIS AGUDA RESUELTA POR APENDICETOMÌA LAPAROSCÒPICA, HEMOPERITONEO RESUELTO POR LAPAROTOMIA)</t>
  </si>
  <si>
    <t>J45 ASMA (Desc. Diag.:ASMA )</t>
  </si>
  <si>
    <t>J45 ASMA (Desc. Diag.:ASMA ,EMBARAZO DE 30 SEMANAS )</t>
  </si>
  <si>
    <t>K35 APENDICITIS AGUDA (Desc. Diag.:controlfd)</t>
  </si>
  <si>
    <t>J03 AMIGDALITIS AGUDA (Desc. Diag.:PACIENTE CON FEBRICULA)</t>
  </si>
  <si>
    <t>J02 FARINGITIS AGUDA (Desc. Diag.:SINDROME VIRAL)</t>
  </si>
  <si>
    <t>J45 ASMA (Desc. Diag.:ASMA BROQNUIAL)</t>
  </si>
  <si>
    <t>K353 APENDICITIS AGUDA CON PERITONITIS LOCALIZADA (Desc. Diag.:apendicitis )</t>
  </si>
  <si>
    <t>J45 ASMA (Desc. Diag.:ASMA COMPLICADA)</t>
  </si>
  <si>
    <t>K37 APENDICITIS, NO ESPECIFICADA (Desc. Diag.:)</t>
  </si>
  <si>
    <t>K389 ENFERMEDAD DEL APENDICE, NO ESPECIFICADA (Desc. Diag.:)</t>
  </si>
  <si>
    <t>J45 ASMA (Desc. Diag.:ASMA REAGUDIZADO )</t>
  </si>
  <si>
    <t>K40 HERNIA INGUINAL (Desc. Diag.:CIRUGIA DE HERNIA UMBILICAL)</t>
  </si>
  <si>
    <t>J03 AMIGDALITIS AGUDA (Desc. Diag.:PACIENTE DE SOSPECHA DE COVID -19)</t>
  </si>
  <si>
    <t>K40 HERNIA INGUINAL (Desc. Diag.:HERNIA INGUINAL POS QUIRURGICO)</t>
  </si>
  <si>
    <t>J45 ASMA (Desc. Diag.:bronconeumonia)</t>
  </si>
  <si>
    <t>K40 HERNIA INGUINAL (Desc. Diag.:Herniorrafia )</t>
  </si>
  <si>
    <t>J45 ASMA (Desc. Diag.:bronquitis aguda)</t>
  </si>
  <si>
    <t>K402 HERNIA INGUINAL BILATERAL, SIN OBSTRUCCION NI GANGRENA (Desc. Diag.:)</t>
  </si>
  <si>
    <t>J45 ASMA (Desc. Diag.:BRONQUITIS ASMATIFORME)</t>
  </si>
  <si>
    <t>J040 LARINGITIS AGUDA (Desc. Diag.:alzas térmica, odinofagia, mioartralgia, congestión nasal, tos seca)</t>
  </si>
  <si>
    <t>J45 ASMA (Desc. Diag.:bronquitis sobreagregada)</t>
  </si>
  <si>
    <t>K409 HERNIA INGUINAL UNILATERAL O NO ESPECIFICADA, SIN OBSTRUCCION NI GANGRENA (Desc. Diag.:HERNIA INGUINAL IZQUIERDA NO REDUCTIBLE)</t>
  </si>
  <si>
    <t>J45 ASMA (Desc. Diag.:Crisis )</t>
  </si>
  <si>
    <t>J040 LARINGITIS AGUDA (Desc. Diag.:AMIGDALITIS )</t>
  </si>
  <si>
    <t>J03 AMIGDALITIS AGUDA (Desc. Diag.:PULTACEA)</t>
  </si>
  <si>
    <t>K42 HERNIA UMBILICAL (Desc. Diag.:OS QUIRÚRGICO DE HERNIOPLASTIA UMBILICAL CON MALLA DE POLIPROPILENO)</t>
  </si>
  <si>
    <t>J45 ASMA (Desc. Diag.:Crisis asmática.)</t>
  </si>
  <si>
    <t>J45 ASMA (Desc. Diag.:Crisis)</t>
  </si>
  <si>
    <t>K429 HERNIA UMBILICAL SIN OBSTRUCCION NI GANGRENA (Desc. Diag.:HERNIA POS INCISIONAL PARAUMBILICAL RESUELTA POR HERNIORRAFIA)</t>
  </si>
  <si>
    <t>J03 AMIGDALITIS AGUDA (Desc. Diag.:resfrio comum )</t>
  </si>
  <si>
    <t>K43 HERNIA VENTRAL (Desc. Diag.:eventracion abdominal)</t>
  </si>
  <si>
    <t>J45 ASMA (Desc. Diag.:Exacerbación asmática
Rinitis alérgica)</t>
  </si>
  <si>
    <t>K43 HERNIA VENTRAL (Desc. Diag.:Hernio plastia  c de la eventración de la pare abdominal)</t>
  </si>
  <si>
    <t>J03 AMIGDALITIS AGUDA (Desc. Diag.:rinofaringitis aguda)</t>
  </si>
  <si>
    <t>K432 HERNIA INCISIONAL SIN OBSTRUCCION O GANGRENA (Desc. Diag.:)</t>
  </si>
  <si>
    <t>J45 ASMA (Desc. Diag.:Exacerbación asmática)</t>
  </si>
  <si>
    <t>K45 OTRAS HERNIAS DE LA CAVIDAD ABDOMINAL (Desc. Diag.:)</t>
  </si>
  <si>
    <t>J45 ASMA (Desc. Diag.:EXAERBACION ASMATICA)</t>
  </si>
  <si>
    <t>K46 HERNIA NO ESPECIFICADA DE LA CAVIDAD ABDOMINAL (Desc. Diag.:hernia abdominal supra umbilical)</t>
  </si>
  <si>
    <t>J45 ASMA (Desc. Diag.:Excaerbacion asmática)</t>
  </si>
  <si>
    <t>K469 HERNIA ABDOMINAL NO ESPECIFICADA, SIN OBSTRUCCION NI GANGRENA (Desc. Diag.:HERNIA INCICIONAL REGION DE EPIGASTRIO)</t>
  </si>
  <si>
    <t>J45 ASMA (Desc. Diag.:FARINGITIS AGUDA )</t>
  </si>
  <si>
    <t>K500 ENFERMEDAD DE CROHN DEL INTESTINO DELGADO (Desc. Diag.:ENFERMEDAD DE CROHN )</t>
  </si>
  <si>
    <t>J45 ASMA (Desc. Diag.:FARINGO AMIGDALITIS)</t>
  </si>
  <si>
    <t>K51 COLITIS ULCERATIVA (Desc. Diag.:Colitis)</t>
  </si>
  <si>
    <t>J45 ASMA (Desc. Diag.:NEUMONIA)</t>
  </si>
  <si>
    <t>K510 ENTEROCOLITIS (CRONICA) ULCERATIVA (Desc. Diag.:FEBRIL )</t>
  </si>
  <si>
    <t>J45 ASMA (Desc. Diag.:PACIENTE CON DISNEA INTENSA)</t>
  </si>
  <si>
    <t>J040 LARINGITIS AGUDA (Desc. Diag.:CON DISFONIA )</t>
  </si>
  <si>
    <t>J45 ASMA (Desc. Diag.:Reagudización (bronquitis))</t>
  </si>
  <si>
    <t>K52 OTRAS COLITIS Y GASTROENTERITIS NO INFECCIOSAS (Desc. Diag.:Control y seguimiento de Dengue sin signos de alarma)</t>
  </si>
  <si>
    <t>J45 ASMA (Desc. Diag.:RINITIS ALERGICA)</t>
  </si>
  <si>
    <t>K52 OTRAS COLITIS Y GASTROENTERITIS NO INFECCIOSAS (Desc. Diag.:GASTROENTERITIS AGUDA )</t>
  </si>
  <si>
    <t>J45 ASMA (Desc. Diag.:Sme febril en estudio.)</t>
  </si>
  <si>
    <t>K52 OTRAS COLITIS Y GASTROENTERITIS NO INFECCIOSAS (Desc. Diag.:GASTROENTERITIS)</t>
  </si>
  <si>
    <t>J45 ASMA (Desc. Diag.:VIROSIS)</t>
  </si>
  <si>
    <t>K521 COLITIS Y GASTROENTERITIS TOXICAS (Desc. Diag.:   R104 - OTROS DOLORES ABDOMINALES Y LOS NO ESPECIFICADOS
R11 - NAUSEA Y VOMITO)</t>
  </si>
  <si>
    <t>J03 AMIGDALITIS AGUDA (Desc. Diag.:RINOFARINGITIS)</t>
  </si>
  <si>
    <t>K521 COLITIS Y GASTROENTERITIS TOXICAS (Desc. Diag.:gastro enteritis a por intoxicacion alimentatia)</t>
  </si>
  <si>
    <t>J450 ASMA PREDOMINANTEMENTE ALERGICA (Desc. Diag.:ASMA ALÈRGICA)</t>
  </si>
  <si>
    <t>J040 LARINGITIS AGUDA (Desc. Diag.:CONJUNTIVITIS)</t>
  </si>
  <si>
    <t>J040 LARINGITIS AGUDA (Desc. Diag.:ESTADO GESTACIONAL )</t>
  </si>
  <si>
    <t>J450 ASMA PREDOMINANTEMENTE ALERGICA (Desc. Diag.:asma y sinusitis)</t>
  </si>
  <si>
    <t>K523 COLITIS DE ETIOLOGIA INDETERMINADA (Desc. Diag.:DOLOR ABDOMEN INFERIOR Y DEPOSICIONES SANGUINOLENTAS)</t>
  </si>
  <si>
    <t>J450 ASMA PREDOMINANTEMENTE ALERGICA (Desc. Diag.:BRONQUITIS ASMÁTICA)</t>
  </si>
  <si>
    <t>K528 OTRAS COLITIS Y GASTROENTERITIS NO INFECCIOSAS ESPECIFICADAS (Desc. Diag.:GASTROENTERITIS- EMBARAZO DE 30 SEMANAS )</t>
  </si>
  <si>
    <t>J450 ASMA PREDOMINANTEMENTE ALERGICA (Desc. Diag.:ESTADO ASMATICA)</t>
  </si>
  <si>
    <t>K529 COLITIS Y GASTROENTERITIS NO INFECCIOSAS, NO ESPECIFICADAS (Desc. Diag.:+ SINDROME VIRAL )</t>
  </si>
  <si>
    <t>J03 AMIGDALITIS AGUDA (Desc. Diag.:RINOFARINGITIS.)</t>
  </si>
  <si>
    <t>K529 COLITIS Y GASTROENTERITIS NO INFECCIOSAS, NO ESPECIFICADAS (Desc. Diag.:COVID- 19  IDENTIFICADO EN PROCESO DE RECUPERACIÓN , CON BAJA MEDICA POR CRITERIO CLINIO Y EPIDEMIOLOGICO )</t>
  </si>
  <si>
    <t>J03 AMIGDALITIS AGUDA (Desc. Diag.:sÃ­ndrome  febril  mas  amigdalitis  aguda)</t>
  </si>
  <si>
    <t>K529 COLITIS Y GASTROENTERITIS NO INFECCIOSAS, NO ESPECIFICADAS (Desc. Diag.:DIABETES MELLITUS TIPO 2
HIPERTENSION ARTERIAL)</t>
  </si>
  <si>
    <t>J029 FARINGITIS AGUDA, NO ESPECIFICADA (Desc. Diag.:FARINGOAMIGDALITIS AGUDA)</t>
  </si>
  <si>
    <t>J02 FARINGITIS AGUDA (Desc. Diag.:SINDROME VIRAL AGUDO / RESFRIO COMUN)</t>
  </si>
  <si>
    <t>J458 ASMA MIXTA (Desc. Diag.:ASMA)</t>
  </si>
  <si>
    <t>K56 ILEO PARALITICO Y OBSTRUCCION INTESTINAL SIN HERNIA (Desc. Diag.:ileo)</t>
  </si>
  <si>
    <t>J03 AMIGDALITIS AGUDA (Desc. Diag.:sÃ­ndrome febril mas  amigdalitis aguda)</t>
  </si>
  <si>
    <t>K562 VOLVULO (Desc. Diag.:A DC)</t>
  </si>
  <si>
    <t>J458 ASMA MIXTA (Desc. Diag.:crisis asmática)</t>
  </si>
  <si>
    <t>K564 OTRAS OBSTRUCCIONES DEL INTESTINO (Desc. Diag.:CONSTIPACION Y DOLOR ABDOMINAQL)</t>
  </si>
  <si>
    <t>J458 ASMA MIXTA (Desc. Diag.:enfermedad tipó influenza )</t>
  </si>
  <si>
    <t>K565 ADHERENCIAS [BRIDAS] INTESTINALES CON OBSTRUCCION (Desc. Diag.:)</t>
  </si>
  <si>
    <t>J03 AMIGDALITIS AGUDA (Desc. Diag.:sÃ­ndrome febril mas  amigdalitis)</t>
  </si>
  <si>
    <t>K57 ENFERMEDAD DIVERTICULAR DEL INTESTINO (Desc. Diag.:INFECCION DE VIAS URINARIAS
DIVERTICULITIS FOCAL)</t>
  </si>
  <si>
    <t>J459 ASMA, NO ESPECIFICADA (Desc. Diag.:Amigdalitis)</t>
  </si>
  <si>
    <t>K573 ENFERMEDAD DIVERTICULAR DEL INTESTINO GRUESO SIN PERFORACION NI ABSCESO (Desc. Diag.:DIVERTICULITIS PROBABLE / ANEMIA SEVERA / MIOMATOSIS UTERNIA)</t>
  </si>
  <si>
    <t>J459 ASMA, NO ESPECIFICADA (Desc. Diag.:HIPERREACTIVIDAD BRONQUIAL)</t>
  </si>
  <si>
    <t>K58 SINDROME DEL COLON IRRITABLE (Desc. Diag.:)</t>
  </si>
  <si>
    <t>J02 FARINGITIS AGUDA (Desc. Diag.:SOSPECHA PARA COVID 19 )</t>
  </si>
  <si>
    <t>K580 SINDROME DEL COLON IRRITABLE CON DIARREA (Desc. Diag.: COLON IRRITABLE PARA TRATAMIENTO.)</t>
  </si>
  <si>
    <t>J029 FARINGITIS AGUDA, NO ESPECIFICADA (Desc. Diag.:FIEBRE - MIALGIAS.)</t>
  </si>
  <si>
    <t>K580 SINDROME DEL COLON IRRITABLE CON DIARREA (Desc. Diag.:COLON IRRITABLE CON DIARREA, DERMATITIS PERIANAL SECUNDARIA , FISURA ANAL AGUDA POSTERIOR SECUNDARIA A PROCESO DIARREICO)</t>
  </si>
  <si>
    <t>J47 BRONQUIECTASIA (Desc. Diag.:BRONQUIECTASIAS COMPLICADAS CON ESPASMO E INFECCIÓN/ PVVS/ INSUFICIENCIA CARDIACA CRÓNICA/ ANTECEDENTE DE SARCOMA DE KAPOSI)</t>
  </si>
  <si>
    <t>J040 LARINGITIS AGUDA (Desc. Diag.:FARINGOLARINGOBRONQUITIS
)</t>
  </si>
  <si>
    <t>J47 BRONQUIECTASIA (Desc. Diag.:Bronquiectasias infectadas)</t>
  </si>
  <si>
    <t>K589 SINDROME DEL COLON IRRITABLE SIN DIARREA (Desc. Diag.:DISPEPCIA)</t>
  </si>
  <si>
    <t>J47 BRONQUIECTASIA (Desc. Diag.:sd sangrado pulmonar
trauma toracico cerrado
asma bronquial
cacu por antecednte
cardiopatia valvular 
itu a dc. 
)</t>
  </si>
  <si>
    <t>K590 CONSTIPACION (Desc. Diag.:[HEMORROIDES MIXTAS POSTERIOR Y ANTERIOR, PROLAPSO MUCOSO INCOMPLETO, CONSTIPACION CRONICA. DOLICOMEGACOLON CHAGASICO A DESCARTAR. NEO DE COLON??'' HIRSCHPRUNG????] CONSTIPACION])</t>
  </si>
  <si>
    <t>J633 FIBROSIS (DEL PULMON) DEBIDA A GRAFITO (Desc. Diag.:)</t>
  </si>
  <si>
    <t>K590 CONSTIPACION (Desc. Diag.:ATENCION DE EMERGENCIA 
FECALOMA a DC )</t>
  </si>
  <si>
    <t>J64 NEUMOCONIOSIS, NO ESPECIFICADA (Desc. Diag.:)</t>
  </si>
  <si>
    <t>K590 CONSTIPACION (Desc. Diag.:CONSTIPACION )</t>
  </si>
  <si>
    <t>J03 AMIGDALITIS AGUDA (Desc. Diag.:SINDROME  FEBRIL MAS AMIGDALITIS)</t>
  </si>
  <si>
    <t>K590 CONSTIPACION (Desc. Diag.:CONSTIPACION CRONICA DEBE REALIZAT TRATAMIENTO MEDICO DOMIICILIARIO. HEMORROIDES INTERNAS DE SEGUNDO GRADO .DEPRESION)</t>
  </si>
  <si>
    <t>J683 OTRAS AFECCIONES RESPIRATORIAS AGUDAS Y SUBAGUDAS DEBIDAS A INHALACION DE GASES, HUMOS, VAPORES Y SUSTANCIAS QUIMICAS (Desc. Diag.:Inhalación de Gases )</t>
  </si>
  <si>
    <t>J040 LARINGITIS AGUDA (Desc. Diag.:LARINGITIS AGUDA - ACANTOSIS NIGRICANS - OBESIDAD)</t>
  </si>
  <si>
    <t>J03 AMIGDALITIS AGUDA (Desc. Diag.:SINDROME FEBRIL  Y  AMIGDALTIS  AGUDA)</t>
  </si>
  <si>
    <t>K590 CONSTIPACION (Desc. Diag.:FECALOMA)</t>
  </si>
  <si>
    <t>J029 FARINGITIS AGUDA, NO ESPECIFICADA (Desc. Diag.:GESTACIÓN +- 6 SEMANAS)</t>
  </si>
  <si>
    <t>K590 CONSTIPACION (Desc. Diag.:SEMIALGIDA)</t>
  </si>
  <si>
    <t>J03 AMIGDALITIS AGUDA (Desc. Diag.:SINDROME FEBRIL MAS AMIGDALITIS  AGUDA)</t>
  </si>
  <si>
    <t>J02 FARINGITIS AGUDA (Desc. Diag.:SOSPECHA DE DENGUE)</t>
  </si>
  <si>
    <t>J029 FARINGITIS AGUDA, NO ESPECIFICADA (Desc. Diag.:GESTACION DE 16 SEMANAS 
FARINGITIS AGUDA )</t>
  </si>
  <si>
    <t>J040 LARINGITIS AGUDA (Desc. Diag.:LARINGITIS AGUDA 
EMBARAZO DE 13 SEMANAS POR FUM )</t>
  </si>
  <si>
    <t>J849 ENFERMEDAD PULMONAR INTERSTICIAL, NO ESPECIFICADA (Desc. Diag.:)</t>
  </si>
  <si>
    <t>J020 FARINGITIS ESTREPTOCOCICA (Desc. Diag.:aamigdalitis aguda)</t>
  </si>
  <si>
    <t>J849 ENFERMEDAD PULMONAR INTERSTICIAL, NO ESPECIFICADA (Desc. Diag.:TUBERCULOSIS PULMONAR A DESCARTAR Y MALFORMACION EDEMATOSA QUISTICA PULMONAR )</t>
  </si>
  <si>
    <t>J03 AMIGDALITIS AGUDA (Desc. Diag.:+ SINDROME  VIRAL GRIPAL)</t>
  </si>
  <si>
    <t>J03 AMIGDALITIS AGUDA (Desc. Diag.:SINDROME VIRAL GRIPAL + AMIGDALITIS AGUDA PULTACEA)</t>
  </si>
  <si>
    <t>J040 LARINGITIS AGUDA (Desc. Diag.:laringitis viral)</t>
  </si>
  <si>
    <t>J90 DERRAME PLEURAL NO CLASIFICADO EN OTRA PARTE (Desc. Diag.:DERRAME PLEURAL/SOSPECHA DE  TB PULMONAR)</t>
  </si>
  <si>
    <t>J03 AMIGDALITIS AGUDA (Desc. Diag.:+ SINDROME VIRAL )</t>
  </si>
  <si>
    <t>J90 DERRAME PLEURAL NO CLASIFICADO EN OTRA PARTE (Desc. Diag.:fiebre)</t>
  </si>
  <si>
    <t>J304 RINITIS ALERGICA, NO ESPECIFICADA (Desc. Diag.:DIFICULTAD RESPIRATORIA)</t>
  </si>
  <si>
    <t>J304 RINITIS ALERGICA, NO ESPECIFICADA (Desc. Diag.:rinitis+ bronquitis alergico)</t>
  </si>
  <si>
    <t>K591 DIARREA FUNCIONAL (Desc. Diag.:embarazo de 33 semanas + diarrea funcional)</t>
  </si>
  <si>
    <t>J22 INFECCION AGUDA NO ESPECIFICADA DE LAS VIAS RESPIRATORIAS INFERIORES (Desc. Diag.:Papiloma en Cavum?)</t>
  </si>
  <si>
    <t>K591 DIARREA FUNCIONAL (Desc. Diag.:F)</t>
  </si>
  <si>
    <t>J30 RINITIS ALERGICA Y VASOMOTORA (Desc. Diag.:)</t>
  </si>
  <si>
    <t>K591 DIARREA FUNCIONAL (Desc. Diag.:GASTROENTERITIS AGUDA PROBABLEMENTE SEC A TRASGRESIÓN ALIMENTARIA / DM2 MAL CONTROLADA )</t>
  </si>
  <si>
    <t>J300 RINITIS VASOMOTORA (Desc. Diag.:)</t>
  </si>
  <si>
    <t>K591 DIARREA FUNCIONAL (Desc. Diag.:GECA)</t>
  </si>
  <si>
    <t>J300 RINITIS VASOMOTORA (Desc. Diag.:RINITIS 
EPISTAXIS )</t>
  </si>
  <si>
    <t>J302 OTRA RINITIS ALERGICA ESTACIONAL (Desc. Diag.:TOS CATARRO NASAL  ESCOZOR EN LOS OJOS  MALESTAR GENERAL, HEMORRAGIA GENITAL)</t>
  </si>
  <si>
    <t>H101 CONJUNTIVITIS ATOPICA AGUDA (Desc. Diag.:CONJUNTIVITIS AGUADA )</t>
  </si>
  <si>
    <t>G551 COMPRESIONES DE LAS RAICES Y PLEXOS NERVIOSOS EN TRASTORNOS DE LOS DISCOS INTERVERTEBRALES (M50-M51+) (Desc. Diag.:hernia de disco 
ITU a dc )</t>
  </si>
  <si>
    <t>J00 RINOFARINGITIS AGUDA [RESFRIADO COMUN] (Desc. Diag.:CONTUSIÓN PULGAR DERECHO)</t>
  </si>
  <si>
    <t>G442 CEFALEA DEBIDA A TENSION (Desc. Diag.:MIALGIA CERVICO DORSAL)</t>
  </si>
  <si>
    <t>J02 FARINGITIS AGUDA (Desc. Diag.: FARINGITIS AGUDA  )</t>
  </si>
  <si>
    <t>H103 CONJUNTIVITIS AGUDA, NO ESPECIFICADA (Desc. Diag.:+ SINDROME VIRAL GRIPAL)</t>
  </si>
  <si>
    <t>I880 LINFADENITIS MESENTERICA INESPECIFICA (Desc. Diag.:ADENITIS MESENTÉRICA)</t>
  </si>
  <si>
    <t>H103 CONJUNTIVITIS AGUDA, NO ESPECIFICADA (Desc. Diag.:CONJUNTIVITIS AGUDA  BLANCA AMARILLENTA------------------DOY BAJA POR 2 DIAS)</t>
  </si>
  <si>
    <t>J00 RINOFARINGITIS AGUDA [RESFRIADO COMUN] (Desc. Diag.:GASTRITIS POR HELICOBACTER PYLORI)</t>
  </si>
  <si>
    <t>H103 CONJUNTIVITIS AGUDA, NO ESPECIFICADA (Desc. Diag.:CONJUNTIVITIS AGUDA DE OI)</t>
  </si>
  <si>
    <t>J00 RINOFARINGITIS AGUDA [RESFRIADO COMUN] (Desc. Diag.:TORTICOLIS)</t>
  </si>
  <si>
    <t>H103 CONJUNTIVITIS AGUDA, NO ESPECIFICADA (Desc. Diag.:CONJUNTIVITIS AGUDA MAS EDEMA PALPEBRAL DE OJO IZQUIERDO)</t>
  </si>
  <si>
    <t>J02 FARINGITIS AGUDA (Desc. Diag.:ESGUINCE TOBILLO DERECHO GRADO III)</t>
  </si>
  <si>
    <t>H103 CONJUNTIVITIS AGUDA, NO ESPECIFICADA (Desc. Diag.:CONJUNTIVITIS AGUDA ----QUEMOSIS CONJUNTIVAL DE OJO IZQUIERDO)</t>
  </si>
  <si>
    <t>I846 PROMINENCIAS CUTANEAS, RESIDUO DE HEMORROIDES (Desc. Diag.:HEMORROIDECTOMIA  RADIO 6 Y RADIO 3 EXTERNAS TIPO FERGUSON.. DERMATITIS PERIANAL SECUNDARIA)</t>
  </si>
  <si>
    <t>H103 CONJUNTIVITIS AGUDA, NO ESPECIFICADA (Desc. Diag.:conjuntivitis bacteriana en tto)</t>
  </si>
  <si>
    <t>J00 RINOFARINGITIS AGUDA [RESFRIADO COMUN] (Desc. Diag.:1.- SÃ­ndrome gripal
2.- Laringitis aguda )</t>
  </si>
  <si>
    <t>H103 CONJUNTIVITIS AGUDA, NO ESPECIFICADA (Desc. Diag.:conjuntivitis blefaritis ojo derecho)</t>
  </si>
  <si>
    <t>J00 RINOFARINGITIS AGUDA [RESFRIADO COMUN] (Desc. Diag.:E782 HIPERLIPIDEMIA MIXTA (PREDOMINIO TRIGLICERIDOS)</t>
  </si>
  <si>
    <t>H103 CONJUNTIVITIS AGUDA, NO ESPECIFICADA (Desc. Diag.:CONJUNTIVITIS CATARRAL AGUDA. )</t>
  </si>
  <si>
    <t>J00 RINOFARINGITIS AGUDA [RESFRIADO COMUN] (Desc. Diag.:J00 - RINOFARINGITIS AGUDA [RESFRIADO COMUN)</t>
  </si>
  <si>
    <t>H103 CONJUNTIVITIS AGUDA, NO ESPECIFICADA (Desc. Diag.:conjuntivitis irritativa por solvente)</t>
  </si>
  <si>
    <t>J00 RINOFARINGITIS AGUDA [RESFRIADO COMUN] (Desc. Diag.:RINOFARINGITIS AGUDA (RESFRIADO COMUN))</t>
  </si>
  <si>
    <t>H103 CONJUNTIVITIS AGUDA, NO ESPECIFICADA (Desc. Diag.:CONJUNTIVITIS)</t>
  </si>
  <si>
    <t>J01 SINUSITIS AGUDA (Desc. Diag.:FARINGOAMIGDALITIS PULTACEA)</t>
  </si>
  <si>
    <t>H103 CONJUNTIVITIS AGUDA, NO ESPECIFICADA (Desc. Diag.:TIÑA DEL PIE [TINEA PEDIS])</t>
  </si>
  <si>
    <t>J02 FARINGITIS AGUDA (Desc. Diag.:C941 - ERITREMIA CRONICA. HIPERTRIGLICERIDEMIA)</t>
  </si>
  <si>
    <t>G442 CEFALEA DEBIDA A TENSION (Desc. Diag.:POST -PANCREATITIS AGUDA)</t>
  </si>
  <si>
    <t>J02 FARINGITIS AGUDA (Desc. Diag.:FARINGITIS AGUDA + LUMBAGO)</t>
  </si>
  <si>
    <t>H105 BLEFAROCONJUNTIVITIS (Desc. Diag.:*  CONJUNTIVITIS ATOPICA AGUDA)</t>
  </si>
  <si>
    <t>J02 FARINGITIS AGUDA (Desc. Diag.:FRINGITIS AGUDA )</t>
  </si>
  <si>
    <t>H105 BLEFAROCONJUNTIVITIS (Desc. Diag.:ANLGESICOS+ANTIBIOTICO)</t>
  </si>
  <si>
    <t>I868 VARICES EN OTROS SITIOS ESPECIFICADOS (Desc. Diag.:VARICES SANGRANTES EN LAS PIERNAS)</t>
  </si>
  <si>
    <t>H105 BLEFAROCONJUNTIVITIS (Desc. Diag.:BLEFAROCONJUNTIVOTIS IZQUIERDO)</t>
  </si>
  <si>
    <t>J00 RINOFARINGITIS AGUDA [RESFRIADO COMUN] (Desc. Diag.: RINOFARINGITIS)</t>
  </si>
  <si>
    <t>G618 OTRAS POLINEUROPATIAS INFLAMATORIAS (Desc. Diag.:CONTROL / BAJA POR 3 DIAS)</t>
  </si>
  <si>
    <t>J00 RINOFARINGITIS AGUDA [RESFRIADO COMUN] (Desc. Diag.:ASMA BRONQUIAL, )</t>
  </si>
  <si>
    <t>H108 OTRAS CONJUNTIVITIS (Desc. Diag.:EXPOSICIÓN Y CONTACTO CON SUSTANCIA QUÍMICA OJO IZQUIERDO)</t>
  </si>
  <si>
    <t>J00 RINOFARINGITIS AGUDA [RESFRIADO COMUN] (Desc. Diag.:dc covid)</t>
  </si>
  <si>
    <t>H108 OTRAS CONJUNTIVITIS (Desc. Diag.:POSTRAUMA CON GAS HACE 6 DIAS ATRAs)</t>
  </si>
  <si>
    <t>J00 RINOFARINGITIS AGUDA [RESFRIADO COMUN] (Desc. Diag.:FARINGITIS AGUDA 
ETI)</t>
  </si>
  <si>
    <t>G442 CEFALEA DEBIDA A TENSION (Desc. Diag.:SANGRADO TRANSVAGINAL ABUNDANTE (metrorragia)
)</t>
  </si>
  <si>
    <t>J00 RINOFARINGITIS AGUDA [RESFRIADO COMUN] (Desc. Diag.:HTA MAL CONTROLADA)</t>
  </si>
  <si>
    <t>H109 CONJUNTIVITIS, NO ESPECIFICADA (Desc. Diag.:CONJUNTIVITIS ALERGICA)</t>
  </si>
  <si>
    <t>J00 RINOFARINGITIS AGUDA [RESFRIADO COMUN] (Desc. Diag.:OBESIDAD / RINOFARINGITIS AGUDA [RESFRIADO COMUN])</t>
  </si>
  <si>
    <t>H109 CONJUNTIVITIS, NO ESPECIFICADA (Desc. Diag.:H000 - ORZUELO Y OTRAS INFLAMACIONES PROFUNDAS DEL PARPADO)</t>
  </si>
  <si>
    <t>J00 RINOFARINGITIS AGUDA [RESFRIADO COMUN] (Desc. Diag.:RINOFARINGITI AGUDA 
FARINGITIS)</t>
  </si>
  <si>
    <t>H11 OTROS TRASTORNOS DE LA CONJUNTIVA (Desc. Diag.:)</t>
  </si>
  <si>
    <t>J00 RINOFARINGITIS AGUDA [RESFRIADO COMUN] (Desc. Diag.:RINOLARINGOFARINGITIS )</t>
  </si>
  <si>
    <t>G442 CEFALEA DEBIDA A TENSION (Desc. Diag.:SINDROME VERTIGINOSO
RITMO DE LA UNION)</t>
  </si>
  <si>
    <t>J00 RINOFARINGITIS AGUDA [RESFRIADO COMUN] (Desc. Diag.:TOS, CATARRO NASAL, MALESTAR GENERAL, DOLORES OSTEOMUSCULARES)</t>
  </si>
  <si>
    <t>H110 PTERIGION (Desc. Diag.:baja medica  por  presencia  fÃ­sica del paciente en la ciudad de La Paz )</t>
  </si>
  <si>
    <t>J018 OTRAS SINUSITIS AGUDAS (Desc. Diag.:LARINGITIS AGUDA)</t>
  </si>
  <si>
    <t>H110 PTERIGION (Desc. Diag.:baja medica para  consulta  con especialidad en la ciudad de la paz)</t>
  </si>
  <si>
    <t>G442 CEFALEA DEBIDA A TENSION (Desc. Diag.:hipertension arterial)</t>
  </si>
  <si>
    <t>H110 PTERIGION (Desc. Diag.:Cuidados posteriores a extraccion de puntos complicada)</t>
  </si>
  <si>
    <t>J02 FARINGITIS AGUDA (Desc. Diag.:DIABETES TIPO 2)</t>
  </si>
  <si>
    <t>H110 PTERIGION (Desc. Diag.:OPERADO  DE PTERIGION DE OJO DERECHO)</t>
  </si>
  <si>
    <t>J02 FARINGITIS AGUDA (Desc. Diag.:FARINGITIS - HIPERTIROIDISMO)</t>
  </si>
  <si>
    <t>J02 FARINGITIS AGUDA (Desc. Diag.:Faringitis subaguda)</t>
  </si>
  <si>
    <t>H110 PTERIGION (Desc. Diag.:paciente  en actual trtamiento  por  oftalmologia ciudad de La Paz)</t>
  </si>
  <si>
    <t>J02 FARINGITIS AGUDA (Desc. Diag.:FARINGOLARINGITIS AGUDA -  AFONÍA)</t>
  </si>
  <si>
    <t>H110 PTERIGION (Desc. Diag.:POST OPERADA DE PTERIGION )</t>
  </si>
  <si>
    <t>J02 FARINGITIS AGUDA (Desc. Diag.:infeccion por covid a dc. 
 prediabetres en estudio)</t>
  </si>
  <si>
    <t>H110 PTERIGION (Desc. Diag.:POST OPERADO PTERIGION OJO IZQUIERDO )</t>
  </si>
  <si>
    <t>I85 VARICES ESOFAGICAS (Desc. Diag.:)</t>
  </si>
  <si>
    <t>H110 PTERIGION (Desc. Diag.:POST OPERATORIO 
EDEMA DE INJERTO)</t>
  </si>
  <si>
    <t>I872 INSUFICIENCIA VENOSA (CRONICA) (PERIFERICA) (Desc. Diag.:insuficiencia venosa superficial, cirugía diferida por alteracion en coagulacion )</t>
  </si>
  <si>
    <t>H110 PTERIGION (Desc. Diag.:POST OPERATORIO CIRUGIA)</t>
  </si>
  <si>
    <t>I95 HIPOTENSION (Desc. Diag.:CEFALEA PERSISTENTE )</t>
  </si>
  <si>
    <t>H110 PTERIGION (Desc. Diag.:Post Operatorio)</t>
  </si>
  <si>
    <t>H010 BLEFARITIS (Desc. Diag.:BLEFARITIS. )</t>
  </si>
  <si>
    <t>H110 PTERIGION (Desc. Diag.:post quirurgico pterigio )</t>
  </si>
  <si>
    <t>J00 RINOFARINGITIS AGUDA [RESFRIADO COMUN] (Desc. Diag.:ALERGIA ALIMENTARIA EN RESOLUCIÓN)</t>
  </si>
  <si>
    <t>H110 PTERIGION (Desc. Diag.:Pterigion (conducta quirÃºrgica))</t>
  </si>
  <si>
    <t>J00 RINOFARINGITIS AGUDA [RESFRIADO COMUN] (Desc. Diag.:CEFALEA)</t>
  </si>
  <si>
    <t>H110 PTERIGION (Desc. Diag.:PTERIGION )</t>
  </si>
  <si>
    <t>J00 RINOFARINGITIS AGUDA [RESFRIADO COMUN] (Desc. Diag.:COVID a Dc)</t>
  </si>
  <si>
    <t>H110 PTERIGION (Desc. Diag.:PTERIGION BILATERAL)</t>
  </si>
  <si>
    <t>J00 RINOFARINGITIS AGUDA [RESFRIADO COMUN] (Desc. Diag.:DESHIDRATCION)</t>
  </si>
  <si>
    <t>H110 PTERIGION (Desc. Diag.:PTERIGION GRADO 2 OJO DERECHO)</t>
  </si>
  <si>
    <t>J00 RINOFARINGITIS AGUDA [RESFRIADO COMUN] (Desc. Diag.:en tratamiento)</t>
  </si>
  <si>
    <t>H110 PTERIGION (Desc. Diag.:pterigion ocular bilateral)</t>
  </si>
  <si>
    <t>H050 INFLAMACION AGUDA DE LA ORBITA (Desc. Diag.:)</t>
  </si>
  <si>
    <t>H110 PTERIGION (Desc. Diag.:PTERIGION OD)</t>
  </si>
  <si>
    <t>J00 RINOFARINGITIS AGUDA [RESFRIADO COMUN] (Desc. Diag.:H669 - OTITIS MEDIA, NO ESPECIFICADA)</t>
  </si>
  <si>
    <t>G551 COMPRESIONES DE LAS RAICES Y PLEXOS NERVIOSOS EN TRASTORNOS DE LOS DISCOS INTERVERTEBRALES (M50-M51+) (Desc. Diag.:discopatia l5 - s1, l4 - l5)</t>
  </si>
  <si>
    <t>H110 PTERIGION (Desc. Diag.:RETIRO DE MASA DE OI)</t>
  </si>
  <si>
    <t>J00 RINOFARINGITIS AGUDA [RESFRIADO COMUN] (Desc. Diag.:LARINGOFARINGITIS)</t>
  </si>
  <si>
    <t>G442 CEFALEA DEBIDA A TENSION (Desc. Diag.:TRANSTORNO DE LA ESCLEROTICA)</t>
  </si>
  <si>
    <t>J00 RINOFARINGITIS AGUDA [RESFRIADO COMUN] (Desc. Diag.:REFRIO COMUN)</t>
  </si>
  <si>
    <t>H113 HEMORRAGIA CONJUNTIVAL (Desc. Diag.:HEMORRAGIA CONJUNTIVAL )</t>
  </si>
  <si>
    <t>J00 RINOFARINGITIS AGUDA [RESFRIADO COMUN] (Desc. Diag.:RESFRIO COMUN, DOLOR ABDOMINAL)</t>
  </si>
  <si>
    <t>H113 HEMORRAGIA CONJUNTIVAL (Desc. Diag.:HEMORRAGIA CONJUNTIVAL INTENSA -------DOLOROSA-------PSEUDOFAQUIA---------------OJO IZQUIERDO-----------------)</t>
  </si>
  <si>
    <t>J00 RINOFARINGITIS AGUDA [RESFRIADO COMUN] (Desc. Diag.:Rinofaringitis + neuritis + cefalea)</t>
  </si>
  <si>
    <t>H113 HEMORRAGIA CONJUNTIVAL (Desc. Diag.:HEMORRAGIA CONJUNTIVAL POSTRAUMATICA)</t>
  </si>
  <si>
    <t>J00 RINOFARINGITIS AGUDA [RESFRIADO COMUN] (Desc. Diag.:rinofaringitis en tratamiento )</t>
  </si>
  <si>
    <t>G618 OTRAS POLINEUROPATIAS INFLAMATORIAS (Desc. Diag.:POLINEUROPATIA)</t>
  </si>
  <si>
    <t>J00 RINOFARINGITIS AGUDA [RESFRIADO COMUN] (Desc. Diag.:sinusitis frontal viral?)</t>
  </si>
  <si>
    <t>H113 HEMORRAGIA CONJUNTIVAL (Desc. Diag.:HEMORRAGIA OCULAR)</t>
  </si>
  <si>
    <t>J00 RINOFARINGITIS AGUDA [RESFRIADO COMUN] (Desc. Diag.:TOS CATARRO NASAL DOLOR DE GARGANTA MALESTAR GENERAL)</t>
  </si>
  <si>
    <t>H113 HEMORRAGIA CONJUNTIVAL (Desc. Diag.:OI: HEMORRAGIA CONJUNTIVAL INTENSA-----QUEMOISIS----------HIPERTENSION OCULAR)</t>
  </si>
  <si>
    <t>G587 MONONEURITIS MULTIPLE (Desc. Diag.:MIALGIAS, NEURITIS)</t>
  </si>
  <si>
    <t>H113 HEMORRAGIA CONJUNTIVAL (Desc. Diag.:TRAUMA OFTALMICO)</t>
  </si>
  <si>
    <t>J010 SINUSITIS MAXILAR AGUDA (Desc. Diag.:BILATERAL , puncion antral bilateral)</t>
  </si>
  <si>
    <t>H118 OTROS TRASTORNOS ESPECIFICADOS DE LA CONJUNTIVA (Desc. Diag.:CONJUNTIVITIS POST TRAUMATICA DE OJO DERECHO)</t>
  </si>
  <si>
    <t>J02 FARINGITIS AGUDA (Desc. Diag.:    f     A GUDA )</t>
  </si>
  <si>
    <t>H118 OTROS TRASTORNOS ESPECIFICADOS DE LA CONJUNTIVA (Desc. Diag.:ULCERA CONJUNTIVAL OI)</t>
  </si>
  <si>
    <t>J02 FARINGITIS AGUDA (Desc. Diag.: I730 - SINDROME DE RAYNAUD, EN ESTUDIO)</t>
  </si>
  <si>
    <t>H119 TRASTORNO DE LA CONJUNTIVA, NO ESPECIFICADO (Desc. Diag.:hematoma conjumtival  izq.)</t>
  </si>
  <si>
    <t>J02 FARINGITIS AGUDA (Desc. Diag.:ACOMPAÑADO DE OTALGIA)</t>
  </si>
  <si>
    <t>G62 OTRAS POLINEUROPATIAS (Desc. Diag.:)</t>
  </si>
  <si>
    <t>J02 FARINGITIS AGUDA (Desc. Diag.:covid - 19)</t>
  </si>
  <si>
    <t>H150 ESCLERITIS (Desc. Diag.:escleritis )</t>
  </si>
  <si>
    <t>J02 FARINGITIS AGUDA (Desc. Diag.:EFECTO SECUNDARIO DE LA INFLUENCIA)</t>
  </si>
  <si>
    <t>G442 CEFALEA DEBIDA A TENSION (Desc. Diag.:TRASTORNO DE ESTRES POSTRAUMATICO)</t>
  </si>
  <si>
    <t>J02 FARINGITIS AGUDA (Desc. Diag.:FARIGOAMIGDALITIS AGUDA)</t>
  </si>
  <si>
    <t>H16 QUERATITIS (Desc. Diag.:OD: QUERATITIS SUPERFICIAL )</t>
  </si>
  <si>
    <t>J02 FARINGITIS AGUDA (Desc. Diag.:FARINGITIS + LARINGITIS AGUDA. )</t>
  </si>
  <si>
    <t>H16 QUERATITIS (Desc. Diag.:Quemadura Quimica Corneal superficial OI)</t>
  </si>
  <si>
    <t>G57 MONONEUROPATIAS DEL MIEMBRO INFERIOR (Desc. Diag.:)</t>
  </si>
  <si>
    <t>H16 QUERATITIS (Desc. Diag.:QUERATITIA  OD. )</t>
  </si>
  <si>
    <t>J02 FARINGITIS AGUDA (Desc. Diag.:faringo amigdalitis )</t>
  </si>
  <si>
    <t>H16 QUERATITIS (Desc. Diag.:QUERATITIS  EN OJO DERECHO)</t>
  </si>
  <si>
    <t>G573 LESION DEL NERVIO CIATICO POPLITEO EXTERNO (Desc. Diag.:)</t>
  </si>
  <si>
    <t>H16 QUERATITIS (Desc. Diag.:QUERATITIS OJO IZQUIERDO )</t>
  </si>
  <si>
    <t>J02 FARINGITIS AGUDA (Desc. Diag.:FIEBRE - ESCALOFRÍO.)</t>
  </si>
  <si>
    <t>H16 QUERATITIS (Desc. Diag.:Ulcera Corneal Bilateral)</t>
  </si>
  <si>
    <t>J02 FARINGITIS AGUDA (Desc. Diag.:HERPES  SIMPLE .)</t>
  </si>
  <si>
    <t>H16 QUERATITIS (Desc. Diag.:ulcera corneal)</t>
  </si>
  <si>
    <t>J02 FARINGITIS AGUDA (Desc. Diag.:J030 - AMIGDALITIS ESTREPTOCOCICA)</t>
  </si>
  <si>
    <t>G441 CEFALEA VASCULAR, NCOP (Desc. Diag.:INDICADO POR NEUROLOGIA)</t>
  </si>
  <si>
    <t>I847 HEMORROIDES TROMBOSADAS NO ESPECIFICADAS (Desc. Diag.:TROMBOSIS HEMORROIDAL)</t>
  </si>
  <si>
    <t>H160 ULCERA DE LA CORNEA (Desc. Diag.:abceso de la cornea, hiperhemia cilioconjuntival  )</t>
  </si>
  <si>
    <t>I862 VARICES PELVICAS (Desc. Diag.:)</t>
  </si>
  <si>
    <t>H160 ULCERA DE LA CORNEA (Desc. Diag.:Cuerpo extraño (extraido) OD)</t>
  </si>
  <si>
    <t>I872 INSUFICIENCIA VENOSA (CRONICA) (PERIFERICA) (Desc. Diag.:INSUFICIENCIA VENOSA CRONICA)</t>
  </si>
  <si>
    <t>H160 ULCERA DE LA CORNEA (Desc. Diag.:LAGRIMEO Y SIN VISIÒN POR ESTAR CUBIERTOPOR MEMBRANA)</t>
  </si>
  <si>
    <t>I872 INSUFICIENCIA VENOSA (CRONICA) (PERIFERICA) (Desc. Diag.:ULCERA VARICOASA)</t>
  </si>
  <si>
    <t>H160 ULCERA DE LA CORNEA (Desc. Diag.:lesion epitelial de cornea ojo derecho)</t>
  </si>
  <si>
    <t>I891 LINFANGITIS (Desc. Diag.:)</t>
  </si>
  <si>
    <t>H160 ULCERA DE LA CORNEA (Desc. Diag.:Queratoconjuntivitis quimica)</t>
  </si>
  <si>
    <t>J00 RINOFARINGITIS AGUDA [RESFRIADO COMUN] (Desc. Diag.: COVID 19)</t>
  </si>
  <si>
    <t>H160 ULCERA DE LA CORNEA (Desc. Diag.:ULCERA CONEAL )</t>
  </si>
  <si>
    <t>J00 RINOFARINGITIS AGUDA [RESFRIADO COMUN] (Desc. Diag.:. RINOFARINGITIS AGUDA [RESFRIADO COMUN])</t>
  </si>
  <si>
    <t>H160 ULCERA DE LA CORNEA (Desc. Diag.:ULCERA CORNEAL POR DESECACION SECUNDARIA A PINGUECULA EN OJO DERECHO)</t>
  </si>
  <si>
    <t>J00 RINOFARINGITIS AGUDA [RESFRIADO COMUN] (Desc. Diag.:1. PRIMIGESTA
2. ESTACIONA DE +/- 34 SEMANAS POR FUM.
3. FETO ÚNICO VIVO.
)</t>
  </si>
  <si>
    <t>H160 ULCERA DE LA CORNEA (Desc. Diag.:ULCERA CORNEAL)</t>
  </si>
  <si>
    <t>J00 RINOFARINGITIS AGUDA [RESFRIADO COMUN] (Desc. Diag.:A084 - INFECCION INTESTINAL VIRAL, SIN OTRA ESPECIFICACION)</t>
  </si>
  <si>
    <t>H160 ULCERA DE LA CORNEA (Desc. Diag.:ULCERA DE CORNEA Y RECUBRIMIENTO CONJUNTIVAL)</t>
  </si>
  <si>
    <t>J00 RINOFARINGITIS AGUDA [RESFRIADO COMUN] (Desc. Diag.:AMIGDALITIS AGUDA )</t>
  </si>
  <si>
    <t>H160 ULCERA DE LA CORNEA (Desc. Diag.:ULCERA DE LA CORNEA DE OI EN RESOLUCION)</t>
  </si>
  <si>
    <t>J00 RINOFARINGITIS AGUDA [RESFRIADO COMUN] (Desc. Diag.:BRONQUITIS AGUDA)</t>
  </si>
  <si>
    <t>H160 ULCERA DE LA CORNEA (Desc. Diag.:ULCERA DE LA CORNEA EN OD )</t>
  </si>
  <si>
    <t>J00 RINOFARINGITIS AGUDA [RESFRIADO COMUN] (Desc. Diag.:CONJUNTIVITIS)</t>
  </si>
  <si>
    <t>H160 ULCERA DE LA CORNEA (Desc. Diag.:ULCERA DE LA CORNEA POR DESCECACION EN OJO DERECHA)</t>
  </si>
  <si>
    <t>J00 RINOFARINGITIS AGUDA [RESFRIADO COMUN] (Desc. Diag.:COVID +)</t>
  </si>
  <si>
    <t>H160 ULCERA DE LA CORNEA (Desc. Diag.:ULCERA DE LA CORNEA)</t>
  </si>
  <si>
    <t>J00 RINOFARINGITIS AGUDA [RESFRIADO COMUN] (Desc. Diag.:covid??)</t>
  </si>
  <si>
    <t>H160 ULCERA DE LA CORNEA (Desc. Diag.:VISION DISMINUIDA)</t>
  </si>
  <si>
    <t>J00 RINOFARINGITIS AGUDA [RESFRIADO COMUN] (Desc. Diag.:DC/gastroenteritis?)</t>
  </si>
  <si>
    <t>H162 QUERATOCONJUNTIVITIS (Desc. Diag.:)</t>
  </si>
  <si>
    <t>J00 RINOFARINGITIS AGUDA [RESFRIADO COMUN] (Desc. Diag.:DOLOR DE GARGANTA, ESCALOFRIOS TOS CON EXPECTORACION)</t>
  </si>
  <si>
    <t>H163 QUERATITIS INTERSTICIAL Y PROFUNDA (Desc. Diag.:QUERATITIS por luz de soldadura)</t>
  </si>
  <si>
    <t>J00 RINOFARINGITIS AGUDA [RESFRIADO COMUN] (Desc. Diag.:EMBARAZO DE  27,2 SEMANAS
FUV)</t>
  </si>
  <si>
    <t>G443 CEFALEA POSTRAUMATICA CRONICA (Desc. Diag.:policontusion )</t>
  </si>
  <si>
    <t>J00 RINOFARINGITIS AGUDA [RESFRIADO COMUN] (Desc. Diag.:ETI)</t>
  </si>
  <si>
    <t>H168 OTRAS QUERATITIS (Desc. Diag.:OD: PTERIGION NASAL Y TEMPORAL GIII  INFLAMADO---------EROSION CORNEAL NASAL -----OI: PTERIGION NASAL Y TEMPORAL GII INFLAMADO-)</t>
  </si>
  <si>
    <t>G551 COMPRESIONES DE LAS RAICES Y PLEXOS NERVIOSOS EN TRASTORNOS DE LOS DISCOS INTERVERTEBRALES (M50-M51+) (Desc. Diag.:COMPRESIONES DE LAS RAICES Y PLEXOS NERVIOSOS EN TRASTORNOS DE LOS DISCOS INTERVERTEBRALES)</t>
  </si>
  <si>
    <t>H168 OTRAS QUERATITIS (Desc. Diag.:QUERATITIS FOTOELECTRICA EN AO)</t>
  </si>
  <si>
    <t>J00 RINOFARINGITIS AGUDA [RESFRIADO COMUN] (Desc. Diag.:FARINGOBRONQUITIS AGUDA)</t>
  </si>
  <si>
    <t>H168 OTRAS QUERATITIS (Desc. Diag.:QUERATITIS HERPETICA DE OJO DERECHO----------PERO MAS ESTA EN HEMI-CARA DERECHA)</t>
  </si>
  <si>
    <t>J00 RINOFARINGITIS AGUDA [RESFRIADO COMUN] (Desc. Diag.:gestacion de 31 semanas 
resfrio comun )</t>
  </si>
  <si>
    <t>H169 QUERATITIS, NO ESPECIFICADA (Desc. Diag.:)</t>
  </si>
  <si>
    <t>J00 RINOFARINGITIS AGUDA [RESFRIADO COMUN] (Desc. Diag.:HIPERTENSION ARTERIAL)</t>
  </si>
  <si>
    <t>H17 OPACIDADES Y CICATRICES CORNEALES (Desc. Diag.:)</t>
  </si>
  <si>
    <t>J00 RINOFARINGITIS AGUDA [RESFRIADO COMUN] (Desc. Diag.:INFECCION RESPIRATORIA)</t>
  </si>
  <si>
    <t>H18 OTROS TRASTORNOS DE LA CORNEA (Desc. Diag.:)</t>
  </si>
  <si>
    <t>J00 RINOFARINGITIS AGUDA [RESFRIADO COMUN] (Desc. Diag.:INFORME MEDICO DE MEDICO LABORAL DEL EMPLEADOR DONDE REPORTA QUE SE REALIZO PRUEBA DE AG NASAL PARA COVID CON RESULTADO +)</t>
  </si>
  <si>
    <t>H18 OTROS TRASTORNOS DE LA CORNEA (Desc. Diag.:contusión ocular)</t>
  </si>
  <si>
    <t>J00 RINOFARINGITIS AGUDA [RESFRIADO COMUN] (Desc. Diag.:laringitis )</t>
  </si>
  <si>
    <t>H18 OTROS TRASTORNOS DE LA CORNEA (Desc. Diag.:ÚLCERA DEGENERATIVA DE LA CÓRNEA
CONJUNTIVITIS OJO IZQUIERDO)</t>
  </si>
  <si>
    <t>J00 RINOFARINGITIS AGUDA [RESFRIADO COMUN] (Desc. Diag.:MALESTAR GENERAL TOS CATARRO DOLOR DE GARGANTA 4 DIAS DE EVOUCION)</t>
  </si>
  <si>
    <t>H184 DEGENERACION DE LA CORNEA (Desc. Diag.:Catarata OD (Ojo Unico funcional))</t>
  </si>
  <si>
    <t>J00 RINOFARINGITIS AGUDA [RESFRIADO COMUN] (Desc. Diag.:otalgia)</t>
  </si>
  <si>
    <t>H187 OTRAS DEFORMIDADES DE LA CORNEA (Desc. Diag.:PINGUECULA INFLAMADA TRATADA POR EXERESIS E INJERTO)</t>
  </si>
  <si>
    <t>H10 CONJUNTIVITIS (Desc. Diag.:conjiuntivitits)</t>
  </si>
  <si>
    <t>H190 ESCLERITIS Y EPISCLERITIS EN ENFERMEDADES CLASIFICADAS EN OTRA PARTE (Desc. Diag.:)</t>
  </si>
  <si>
    <t>J00 RINOFARINGITIS AGUDA [RESFRIADO COMUN] (Desc. Diag.:RESFRÍO COMUN)</t>
  </si>
  <si>
    <t>H190 ESCLERITIS Y EPISCLERITIS EN ENFERMEDADES CLASIFICADAS EN OTRA PARTE (Desc. Diag.:ESCLERITIS. )</t>
  </si>
  <si>
    <t>J00 RINOFARINGITIS AGUDA [RESFRIADO COMUN] (Desc. Diag.:RETRASO MENSTRUAL,)</t>
  </si>
  <si>
    <t>H193 QUERATITIS Y QUERATOCONJUNTIVITIS EN OTRAS ENFERMEDADES CLASIFICADAS EN OTRA PARTE (Desc. Diag.:Herpes)</t>
  </si>
  <si>
    <t>J00 RINOFARINGITIS AGUDA [RESFRIADO COMUN] (Desc. Diag.:RINOFARINGITIS 
BRONQUITIS)</t>
  </si>
  <si>
    <t>H198 OTROS TRASTORNOS DE LA ESCLEROTICA Y DE LA CORNEA EN ENFERMEDADES CLASIFICADAS EN OTRA PARTE (Desc. Diag.:)</t>
  </si>
  <si>
    <t>J00 RINOFARINGITIS AGUDA [RESFRIADO COMUN] (Desc. Diag.:RINOFARINGITIS AGUDA 
EMBARAZO DE 22.1 SEMANAS POR FUM )</t>
  </si>
  <si>
    <t>G62 OTRAS POLINEUROPATIAS (Desc. Diag.:1- Polineuropatia 2- Hipotiroidismo ? RIESGO LABORAL: ENFERMEDAD COMUN )</t>
  </si>
  <si>
    <t>J00 RINOFARINGITIS AGUDA [RESFRIADO COMUN] (Desc. Diag.:RINOFARINGITIS AGUDA [RESFRIADO COMUN])</t>
  </si>
  <si>
    <t>H25 CATARATA SENIL (Desc. Diag.:PSUDOFEQUIA DE OJO DERECHO)</t>
  </si>
  <si>
    <t>J00 RINOFARINGITIS AGUDA [RESFRIADO COMUN] (Desc. Diag.:RINOFARINGOAMIGDALITIS AGUDA,. )</t>
  </si>
  <si>
    <t>G441 CEFALEA VASCULAR, NCOP (Desc. Diag.:REPOSO+ ANALGESIA+VAL NEUROLOGICA)</t>
  </si>
  <si>
    <t>G551 COMPRESIONES DE LAS RAICES Y PLEXOS NERVIOSOS EN TRASTORNOS DE LOS DISCOS INTERVERTEBRALES (M50-M51+) (Desc. Diag.:LUMBALGIA MECANICA, DISCOPATIA LUMBAR)</t>
  </si>
  <si>
    <t>H30 INFLAMACION CORIORRETINIANA (Desc. Diag.:QUEMADURA DE RETINA POR  CHISPA DE SOLDADURA ELÉCTRICA)</t>
  </si>
  <si>
    <t>J00 RINOFARINGITIS AGUDA [RESFRIADO COMUN] (Desc. Diag.:Sospecha de Covid 19)</t>
  </si>
  <si>
    <t>H309 CORIORRETINITIS, NO ESPECIFICADA (Desc. Diag.:VISOCAPS )</t>
  </si>
  <si>
    <t>J00 RINOFARINGITIS AGUDA [RESFRIADO COMUN] (Desc. Diag.:TOS CATARRO DOLOR DE GARGANTA)</t>
  </si>
  <si>
    <t>H33 DESPRENDIMIENTO Y DESGARRO DE LA RETINA (Desc. Diag.:)</t>
  </si>
  <si>
    <t>J00 RINOFARINGITIS AGUDA [RESFRIADO COMUN] (Desc. Diag.:TOS CON EXPECTORACION DOLOR DE GARGANTA)</t>
  </si>
  <si>
    <t>H330 DESPRENDIMIENTO DE LA RETINA CON RUPTURA (Desc. Diag.:)</t>
  </si>
  <si>
    <t>G551 COMPRESIONES DE LAS RAICES Y PLEXOS NERVIOSOS EN TRASTORNOS DE LOS DISCOS INTERVERTEBRALES (M50-M51+) (Desc. Diag.:Sindrome de compresion radicular (hernia de Disco))</t>
  </si>
  <si>
    <t>H330 DESPRENDIMIENTO DE LA RETINA CON RUPTURA (Desc. Diag.:pseudofaquia en ambos ojos   puker macular con desprendimiento de retina asociado en el polo posterior de ojo de ojo izquierdo )</t>
  </si>
  <si>
    <t>J01 SINUSITIS AGUDA (Desc. Diag.:1- SINUSITIS FRONTAL AGUDA , RIESGO LABORA ENFERMEDAD COMUN)</t>
  </si>
  <si>
    <t>J01 SINUSITIS AGUDA (Desc. Diag.:rinosinusitis bacteriana )</t>
  </si>
  <si>
    <t>J011 SINUSITIS FRONTAL AGUDA (Desc. Diag.:ENFERMEDAD COMUN)</t>
  </si>
  <si>
    <t>H350 RETINOPATIAS DEL FONDO Y CAMBIOS VASCULARES RETINIANOS (Desc. Diag.:RETINOPATIA DIABETICA)</t>
  </si>
  <si>
    <t>J019 SINUSITIS AGUDA, NO ESPECIFICADA (Desc. Diag.:RINOFARINGOLARINGITIS AGUDA / SINUSITIS AGUDA)</t>
  </si>
  <si>
    <t>H352 OTRAS RETINOPATIAS PROLIFERATIVAS (Desc. Diag.:)</t>
  </si>
  <si>
    <t>J02 FARINGITIS AGUDA (Desc. Diag.:   J02 - FARINGITIS AGUDA // 
C941 - ERITREMIA CRONICA)</t>
  </si>
  <si>
    <t>H352 OTRAS RETINOPATIAS PROLIFERATIVAS (Desc. Diag.:de  ojo derecho )</t>
  </si>
  <si>
    <t>J02 FARINGITIS AGUDA (Desc. Diag.: N390 - INFECCION DE VIAS URINARIAS, SITIO NO ESPECIFICADO)</t>
  </si>
  <si>
    <t>H352 OTRAS RETINOPATIAS PROLIFERATIVAS (Desc. Diag.:RETINOPATÃA)</t>
  </si>
  <si>
    <t>J02 FARINGITIS AGUDA (Desc. Diag.:* FARINFITIS AGUDA Y EMBARAZO DE SEMANAS DE GESTACION )</t>
  </si>
  <si>
    <t>G448 OTROS SINDROMES DE CEFALEA ESPECIFICADOS (Desc. Diag.:CEFALEA POST ANETESIA )</t>
  </si>
  <si>
    <t>J02 FARINGITIS AGUDA (Desc. Diag.:+ SINDROME VIRAL GRIPAL)</t>
  </si>
  <si>
    <t>G62 OTRAS POLINEUROPATIAS (Desc. Diag.:trombosis venosa MS derecho adc )</t>
  </si>
  <si>
    <t>J02 FARINGITIS AGUDA (Desc. Diag.:ANTECEDENTES DE GASTRITIS CRONICA, ULCERA POR ESTRES, HERNIA DE DISCO LUMBAR)</t>
  </si>
  <si>
    <t>H359 TRASTORNO DE LA RETINA, NO ESPECIFICADO (Desc. Diag.:MEMBRANA NEOVASCULAR)</t>
  </si>
  <si>
    <t>J02 FARINGITIS AGUDA (Desc. Diag.:colecistitis)</t>
  </si>
  <si>
    <t>H360 RETINOPATIA DIABETICA (E10-E14+ CON CUARTO CARACTER COMUN .3) (Desc. Diag.:)</t>
  </si>
  <si>
    <t>J02 FARINGITIS AGUDA (Desc. Diag.:covid a dc. )</t>
  </si>
  <si>
    <t>H360 RETINOPATIA DIABETICA (E10-E14+ CON CUARTO CARACTER COMUN .3) (Desc. Diag.:Retinopatia Diabetica + Hemorragia Subretinal en OI )</t>
  </si>
  <si>
    <t>J02 FARINGITIS AGUDA (Desc. Diag.:E078 - OTROS TRASTORNOS ESPECIFICADOS DE LA GLANDULA TIROIDES)</t>
  </si>
  <si>
    <t>H368 OTROS TRASTORNOS DE LA RETINA EN ENFERMEDADES CLASIFICADAS EN OTRA PARTE (Desc. Diag.:QUEMADURA DE RETINA POR CHISPA DE SOLDADURA ELÉCTRICA)</t>
  </si>
  <si>
    <t>J02 FARINGITIS AGUDA (Desc. Diag.:ENFERMEDAD COMÚN )</t>
  </si>
  <si>
    <t>H40 GLAUCOMA (Desc. Diag.:)</t>
  </si>
  <si>
    <t>G563 LESION DEL NERVIO RADIAL (Desc. Diag.:neuralgia nervio radial izquierdo)</t>
  </si>
  <si>
    <t>H400 SOSPECHA DE GLAUCOMA (Desc. Diag.:)</t>
  </si>
  <si>
    <t>J02 FARINGITIS AGUDA (Desc. Diag.:FARINGIAMIGDALITIS AGUDA)</t>
  </si>
  <si>
    <t>H402 GLAUCOMA PRIMARIO DE ANGULO CERRADO (Desc. Diag.:HIPERTENSION OCULAR----DOLOR OCULAR------------HEMORRAGIA CONJUNTIVAL----EN OJO DERECHO)</t>
  </si>
  <si>
    <t>H101 CONJUNTIVITIS ATOPICA AGUDA (Desc. Diag.:- conjuntivitis aguda complica
- herpes zoster en parpado sup. izquierdo ??
)</t>
  </si>
  <si>
    <t>H404 GLAUCOMA SECUNDARIO A INFLAMACION OCULAR (Desc. Diag.:SOPHIPREN, BRIMOF, LATOF,)</t>
  </si>
  <si>
    <t>J02 FARINGITIS AGUDA (Desc. Diag.:FARINGITIS AGUDA - FIEBRE)</t>
  </si>
  <si>
    <t>H408 OTROS GLAUCOMAS (Desc. Diag.:GLAUCOMA AGUDO )</t>
  </si>
  <si>
    <t>J02 FARINGITIS AGUDA (Desc. Diag.:FARINGITIS AGUDA FIEBRE)</t>
  </si>
  <si>
    <t>H438 OTROS TRASTORNOS DEL CUERPO VITREO (Desc. Diag.:)</t>
  </si>
  <si>
    <t>J02 FARINGITIS AGUDA (Desc. Diag.:FARINGITIS AGUDA/ HAS?)</t>
  </si>
  <si>
    <t>H438 OTROS TRASTORNOS DEL CUERPO VITREO (Desc. Diag.:Uveitis OD)</t>
  </si>
  <si>
    <t>J02 FARINGITIS AGUDA (Desc. Diag.:FARINGITISEN TRATAMIENTO)</t>
  </si>
  <si>
    <t>H44 TRASTORNOS DEL GLOBO OCULAR (Desc. Diag.:)</t>
  </si>
  <si>
    <t>J02 FARINGITIS AGUDA (Desc. Diag.:FARINGO LARINGITIS AGUDA)</t>
  </si>
  <si>
    <t>H44 TRASTORNOS DEL GLOBO OCULAR (Desc. Diag.:CUERPO EXTRAÑO EN OJO DERECHO A DESCARTAR )</t>
  </si>
  <si>
    <t>J02 FARINGITIS AGUDA (Desc. Diag.:Faringoamigdalitis aguda de II°)</t>
  </si>
  <si>
    <t>H44 TRASTORNOS DEL GLOBO OCULAR (Desc. Diag.:traumatismo ocular)</t>
  </si>
  <si>
    <t>G575 SINDROME DEL TUNEL CALCANEO (Desc. Diag.:)</t>
  </si>
  <si>
    <t>H448 OTROS TRASTORNOS DEL GLOBO OCULAR (Desc. Diag.:)</t>
  </si>
  <si>
    <t>J02 FARINGITIS AGUDA (Desc. Diag.:FARINGOTRAQUEITIS AGUDA )</t>
  </si>
  <si>
    <t>H449 TRASTORNO DEL GLOBO OCULAR, NO ESPECIFICADO (Desc. Diag.:ULCERA DE OJO IZQUIERDO )</t>
  </si>
  <si>
    <t>H102 OTRAS CONJUNTIVITIS AGUDAS (Desc. Diag.:Conjuntivitis por cuerpo Extraño)</t>
  </si>
  <si>
    <t>H45 TRASTORNOS DEL CUERPO VITREO Y DEL GLOBO OCULAR EN ENFERMEDADES CLASIFICADAS  EN OTRA PARTE (Desc. Diag.:)</t>
  </si>
  <si>
    <t>J02 FARINGITIS AGUDA (Desc. Diag.:H651 - OTRA OTITIS MEDIA AGUDA, NO SUPURATIVA (INICIAL))</t>
  </si>
  <si>
    <t>H46 NEURITIS OPTICA (Desc. Diag.:neuritis optica izq  a dc
dolor ocular izq intenso
)</t>
  </si>
  <si>
    <t>J02 FARINGITIS AGUDA (Desc. Diag.:HTA en tto)</t>
  </si>
  <si>
    <t>H490 PARALISIS DEL NERVIO MOTOR OCULAR COMUN [III PAR] (Desc. Diag.:)</t>
  </si>
  <si>
    <t>J02 FARINGITIS AGUDA (Desc. Diag.:ITU? Sospechoso Covid???)</t>
  </si>
  <si>
    <t>H511 EXCESO E INSUFICIENCIA DE LA CONVERGENCIA OCULAR (Desc. Diag.:INSUFICIENCIA DE CONVERGENCIA. )</t>
  </si>
  <si>
    <t>J02 FARINGITIS AGUDA (Desc. Diag.:K30 - DISPEPSIA)</t>
  </si>
  <si>
    <t>H521 MIOPIA (Desc. Diag.:PARA DE FONDO DE OJO SE DILATO------- CON EFECTO DE MEDICACION POR 6 HORAS-------------NO PODRA REALIZAR ACTIVIDADES----ESTUDIO NORMAL)</t>
  </si>
  <si>
    <t>I847 HEMORROIDES TROMBOSADAS NO ESPECIFICADAS (Desc. Diag.:HEMORROIDE INTERNA RADIO 9 TROMBOSADA EN RESOLUCION , )</t>
  </si>
  <si>
    <t>H527 TRASTORNO DE LA REFRACCION, NO ESPECIFICADO (Desc. Diag.:FONDO DE OJO NORMAL)</t>
  </si>
  <si>
    <t>I849 HEMORROIDES NO ESPECIFICADAS, SIN COMPLICACION (Desc. Diag.:)</t>
  </si>
  <si>
    <t>H530 AMBLIOPIA EX ANOPSIA (Desc. Diag.:AMBLIOPIA OCULAR)</t>
  </si>
  <si>
    <t>I861 VARICES ESCROTALES (Desc. Diag.:control post quirurgico)</t>
  </si>
  <si>
    <t>G580 NEUROPATIA INTERCOSTAL (Desc. Diag.:FISURA A NIVEL DE   LA 4 COSTILLA  DERECHA)</t>
  </si>
  <si>
    <t>I868 VARICES EN OTROS SITIOS ESPECIFICADOS (Desc. Diag.:ESTABLE)</t>
  </si>
  <si>
    <t>H532 DIPLOPIA (Desc. Diag.:SINDROME  VERTIGINOSO)</t>
  </si>
  <si>
    <t>I872 INSUFICIENCIA VENOSA (CRONICA) (PERIFERICA) (Desc. Diag.:DISIPIDEMIA)</t>
  </si>
  <si>
    <t>H532 DIPLOPIA (Desc. Diag.:SINDROME SECO  (SJOGREN))</t>
  </si>
  <si>
    <t>I872 INSUFICIENCIA VENOSA (CRONICA) (PERIFERICA) (Desc. Diag.:INSUFICIENCIA VENOSA PROFUNDA)</t>
  </si>
  <si>
    <t>H54 CEGUERA Y DISMINUCION DE LA AGUDEZA VISUAL (Desc. Diag.:ceguera por soldadura )</t>
  </si>
  <si>
    <t>H54 CEGUERA Y DISMINUCION DE LA AGUDEZA VISUAL (Desc. Diag.:ceguera transitoria)</t>
  </si>
  <si>
    <t>I88 LINFADENITIS INESPECIFICA (Desc. Diag.:LINFADENITIS INESPECIFICA DE CARA Y CUELLO)</t>
  </si>
  <si>
    <t>G448 OTROS SINDROMES DE CEFALEA ESPECIFICADOS (Desc. Diag.:IRC descompensada
Encefalipatua Ureica??)</t>
  </si>
  <si>
    <t>I89 OTROS TRASTORNOS NO INFECCIOSOS DE LOS VASOS Y GANGLIOS LINFATICOS (Desc. Diag.:     R520 - DOLOR AGUDO)</t>
  </si>
  <si>
    <t>H57 OTROS TRASTORNOS DEL OJO Y SUS ANEXOS (Desc. Diag.:Escotoma central)</t>
  </si>
  <si>
    <t>I891 LINFANGITIS (Desc. Diag.:LESION INFLAMATORIA DEL PIE  Y DEL TOBILLO CON EDEMA Y DOLOR  AL CAMINAR)</t>
  </si>
  <si>
    <t>H57 OTROS TRASTORNOS DEL OJO Y SUS ANEXOS (Desc. Diag.:GLAUCOMA OJO DERECHO?/OJO ROJO)</t>
  </si>
  <si>
    <t>I959 HIPOTENSION, NO ESPECIFICADA (Desc. Diag.:SINDROME VERTIGINOSO)</t>
  </si>
  <si>
    <t>H57 OTROS TRASTORNOS DEL OJO Y SUS ANEXOS (Desc. Diag.:TRANSTORNOS  EN OJO IZQUIERDO )</t>
  </si>
  <si>
    <t>J00 RINOFARINGITIS AGUDA [RESFRIADO COMUN] (Desc. Diag.: GASTROENTERITIS)</t>
  </si>
  <si>
    <t>G448 OTROS SINDROMES DE CEFALEA ESPECIFICADOS (Desc. Diag.:oído izquierdo)</t>
  </si>
  <si>
    <t>G55 COMPRESIONES DE LAS RAICES Y DE LOS PLEXOS NERVIOSOS EN ENFERMEDADES  CLASIFICADAS EN OTRA PARTE (Desc. Diag.:Hernia de disco L5-S1)</t>
  </si>
  <si>
    <t>H571 DOLOR OCULAR (Desc. Diag.:Dolor Ocular )</t>
  </si>
  <si>
    <t>J00 RINOFARINGITIS AGUDA [RESFRIADO COMUN] (Desc. Diag.:...)</t>
  </si>
  <si>
    <t>H571 DOLOR OCULAR (Desc. Diag.:GLAUCOMA)</t>
  </si>
  <si>
    <t>J00 RINOFARINGITIS AGUDA [RESFRIADO COMUN] (Desc. Diag.:1.- Laringitis aguda )</t>
  </si>
  <si>
    <t>H578 OTROS TRASTORNOS ESPECIFICADOS DEL OJO Y SUS ANEXOS (Desc. Diag.:QUEMADURA OJO IZQUIERDO)</t>
  </si>
  <si>
    <t>J00 RINOFARINGITIS AGUDA [RESFRIADO COMUN] (Desc. Diag.:1.- SÃ­ndrome gripal 
2.- hemorragia nasal )</t>
  </si>
  <si>
    <t>H58 OTROS TRASTORNOS DEL OJO Y SUS ANEXOS EN ENFERMEDADES CLASIFICADAS EN OTRA PARTE (Desc. Diag.:)</t>
  </si>
  <si>
    <t>J00 RINOFARINGITIS AGUDA [RESFRIADO COMUN] (Desc. Diag.:1. SEGUNDIGESTA NULIPARA
2. GESTACION DE +/- 22 SEMANAS POR FUM.
3. FETO UNICO VIVO
4. FARINGOAMIGDALITIS
5. INFECCION URINARIA???)</t>
  </si>
  <si>
    <t>H581 ALTERACIONES DE LA VISION EN ENFERMEDADES CLASIFICADAS EN OTRA PARTE (Desc. Diag.:)</t>
  </si>
  <si>
    <t>J00 RINOFARINGITIS AGUDA [RESFRIADO COMUN] (Desc. Diag.:AG NASAL PARA COVID +.)</t>
  </si>
  <si>
    <t>H59 TRASTORNOS DEL OJO Y SUS ANEXOS CONSECUTIVOS A PROCEDIMIENTOS, NO  CLASIFICADOS EN OTRA PARTE (Desc. Diag.:)</t>
  </si>
  <si>
    <t>H020 ENTROPION Y TRIQUIASIS PALPEBRAL (Desc. Diag.:ENTROPION Y TRIQUIASIS PALPEBRAL)</t>
  </si>
  <si>
    <t>G45 ATAQUES DE ISQUEMIA CEREBRAL TRANSITORIA Y SINDROMES AFINES (Desc. Diag.:)</t>
  </si>
  <si>
    <t>J00 RINOFARINGITIS AGUDA [RESFRIADO COMUN] (Desc. Diag.:antígeno nasal  para Covid +.)</t>
  </si>
  <si>
    <t>H60 OTITIS EXTERNA (Desc. Diag.:OMA)</t>
  </si>
  <si>
    <t>J00 RINOFARINGITIS AGUDA [RESFRIADO COMUN] (Desc. Diag.:asociado a sindrome diarreico)</t>
  </si>
  <si>
    <t>G629 POLINEUROPATIA, NO ESPECIFICADA (Desc. Diag.:NEUROPATIA PERIFERICA, EMBARAZO 11 SEMANAS)</t>
  </si>
  <si>
    <t>J00 RINOFARINGITIS AGUDA [RESFRIADO COMUN] (Desc. Diag.:BRONQUITIS)</t>
  </si>
  <si>
    <t>G629 POLINEUROPATIA, NO ESPECIFICADA (Desc. Diag.:polineuritis en pierna izquierda)</t>
  </si>
  <si>
    <t>J00 RINOFARINGITIS AGUDA [RESFRIADO COMUN] (Desc. Diag.:CON SINTOMATOLOGIA RESPIRATORIA LEVE MODERADA)</t>
  </si>
  <si>
    <t>H60 OTITIS EXTERNA (Desc. Diag.:TAPON CERUMINOSO BILATERAL)</t>
  </si>
  <si>
    <t>J00 RINOFARINGITIS AGUDA [RESFRIADO COMUN] (Desc. Diag.:CONSTIPACION)</t>
  </si>
  <si>
    <t>H600 ABSCESO DEL OIDO EXTERNO (Desc. Diag.:)</t>
  </si>
  <si>
    <t>J00 RINOFARINGITIS AGUDA [RESFRIADO COMUN] (Desc. Diag.:COVID )</t>
  </si>
  <si>
    <t>H601 CELULITIS DEL OIDO EXTERNO (Desc. Diag.:)</t>
  </si>
  <si>
    <t>J00 RINOFARINGITIS AGUDA [RESFRIADO COMUN] (Desc. Diag.:COVID -19)</t>
  </si>
  <si>
    <t>H601 CELULITIS DEL OIDO EXTERNO (Desc. Diag.:CELULITIS EN PABELLON AURICULAR LADO DERECHO)</t>
  </si>
  <si>
    <t>J00 RINOFARINGITIS AGUDA [RESFRIADO COMUN] (Desc. Diag.:COVID?
INFLUENZA?)</t>
  </si>
  <si>
    <t>G580 NEUROPATIA INTERCOSTAL (Desc. Diag.:NEURITIS INTERCOSTAL )</t>
  </si>
  <si>
    <t>J00 RINOFARINGITIS AGUDA [RESFRIADO COMUN] (Desc. Diag.:dc covid 19,)</t>
  </si>
  <si>
    <t>G709 TRASTORNO NEUROMUSCULAR, NO ESPECIFICADO (Desc. Diag.:TRASTORNO NEUROMUSCULAR, NO ESPECIFICADO)</t>
  </si>
  <si>
    <t>J00 RINOFARINGITIS AGUDA [RESFRIADO COMUN] (Desc. Diag.:DC ITU.)</t>
  </si>
  <si>
    <t>H603 OTRAS OTITIS EXTERNAS INFECCIOSAS (Desc. Diag.:OTITIS MEDIA SUPURATIVA)</t>
  </si>
  <si>
    <t>J00 RINOFARINGITIS AGUDA [RESFRIADO COMUN] (Desc. Diag.:DENGUE?
INFLUENZA)</t>
  </si>
  <si>
    <t>G73 TRASTORNOS DEL MUSCULO Y DE LA UNION NEUROMUSCULAR EN ENFERMEDADES CLASIFICADAS EN OTRA PARTE (Desc. Diag.:)</t>
  </si>
  <si>
    <t>J00 RINOFARINGITIS AGUDA [RESFRIADO COMUN] (Desc. Diag.:DIARREA AGUDA)</t>
  </si>
  <si>
    <t>H605 OTITIS EXTERNA AGUDA, NO INFECCIOSA (Desc. Diag.:+ SINDROME VIRAL GRIPAL)</t>
  </si>
  <si>
    <t>J00 RINOFARINGITIS AGUDA [RESFRIADO COMUN] (Desc. Diag.:E03 - OTROS HIPOTIROIDISMOS)</t>
  </si>
  <si>
    <t>H605 OTITIS EXTERNA AGUDA, NO INFECCIOSA (Desc. Diag.:OTITIS MEDIA )</t>
  </si>
  <si>
    <t>J00 RINOFARINGITIS AGUDA [RESFRIADO COMUN] (Desc. Diag.:EMBARAZO  DE 6 SEMANAS
FUV POR ECO
AMENAZA DE ABORTO
)</t>
  </si>
  <si>
    <t>H605 OTITIS EXTERNA AGUDA, NO INFECCIOSA (Desc. Diag.:RINOFARINGITIS + OTITIS AGUDA. )</t>
  </si>
  <si>
    <t>J00 RINOFARINGITIS AGUDA [RESFRIADO COMUN] (Desc. Diag.:Embarazo de 20,3 semanas por FUM.)</t>
  </si>
  <si>
    <t>H608 OTRAS OTITIS EXTERNAS (Desc. Diag.:)</t>
  </si>
  <si>
    <t>J00 RINOFARINGITIS AGUDA [RESFRIADO COMUN] (Desc. Diag.:EPOC secundario a toracopatia restrictiva )</t>
  </si>
  <si>
    <t>H608 OTRAS OTITIS EXTERNAS (Desc. Diag.:ABSCESO DENTAL?)</t>
  </si>
  <si>
    <t>J00 RINOFARINGITIS AGUDA [RESFRIADO COMUN] (Desc. Diag.:FARINGITIS 
BRONQUITIS )</t>
  </si>
  <si>
    <t>G734 MIOPATIA EN ENFERMEDADES INFECCIOSAS Y PARASITARIAS CLASIFICADAS EN OTRA PARTE (Desc. Diag.:)</t>
  </si>
  <si>
    <t>J00 RINOFARINGITIS AGUDA [RESFRIADO COMUN] (Desc. Diag.:faringitis aguda
Sinusitis a DC)</t>
  </si>
  <si>
    <t>G81 HEMIPLEJIA (Desc. Diag.:HEMIPLEJIA DERECHA + HTA???)</t>
  </si>
  <si>
    <t>J00 RINOFARINGITIS AGUDA [RESFRIADO COMUN] (Desc. Diag.:FARINGITIS, RESFRÍO COMÙN)</t>
  </si>
  <si>
    <t>H610 PERICONDRITIS DEL OIDO EXTERNO (Desc. Diag.:)</t>
  </si>
  <si>
    <t>J00 RINOFARINGITIS AGUDA [RESFRIADO COMUN] (Desc. Diag.:FARINGOAMIGDALITIS PULTACEA.)</t>
  </si>
  <si>
    <t>H612 CERUMEN IMPACTADO (Desc. Diag.:)</t>
  </si>
  <si>
    <t>J00 RINOFARINGITIS AGUDA [RESFRIADO COMUN] (Desc. Diag.:G2C1 EMBARAZO DE 18 SEMANAS
FUV
LARINGITIS)</t>
  </si>
  <si>
    <t>G47 TRASTORNOS DEL SUEÑO (Desc. Diag.:)</t>
  </si>
  <si>
    <t>J00 RINOFARINGITIS AGUDA [RESFRIADO COMUN] (Desc. Diag.:GASTRITIS)</t>
  </si>
  <si>
    <t>H622 OTITIS EXTERNA EN MICOSIS (Desc. Diag.:izq)</t>
  </si>
  <si>
    <t>J00 RINOFARINGITIS AGUDA [RESFRIADO COMUN] (Desc. Diag.:gripe)</t>
  </si>
  <si>
    <t>G47 TRASTORNOS DEL SUEÑO (Desc. Diag.:SX ANSIOSO)</t>
  </si>
  <si>
    <t>J00 RINOFARINGITIS AGUDA [RESFRIADO COMUN] (Desc. Diag.:HIPERGLUCEMIA)</t>
  </si>
  <si>
    <t>H65 OTITIS MEDIA NO SUPURATIVA (Desc. Diag.:AMIGDALIITIS AGUDA)</t>
  </si>
  <si>
    <t>J00 RINOFARINGITIS AGUDA [RESFRIADO COMUN] (Desc. Diag.:Hipotiroidismo en tratamiento )</t>
  </si>
  <si>
    <t>H65 OTITIS MEDIA NO SUPURATIVA (Desc. Diag.:DC COVID 19
FARINGITIS AGUDA)</t>
  </si>
  <si>
    <t>J00 RINOFARINGITIS AGUDA [RESFRIADO COMUN] (Desc. Diag.:Infeccion del tracto urinario a DC)</t>
  </si>
  <si>
    <t>H65 OTITIS MEDIA NO SUPURATIVA (Desc. Diag.:Desadaptacion a la altura
Otitis
cefalea
sindorme emetico)</t>
  </si>
  <si>
    <t>G551 COMPRESIONES DE LAS RAICES Y PLEXOS NERVIOSOS EN TRASTORNOS DE LOS DISCOS INTERVERTEBRALES (M50-M51+) (Desc. Diag.:discopatÃ­a lumbar, espondiloartrosis lumbar)</t>
  </si>
  <si>
    <t>H65 OTITIS MEDIA NO SUPURATIVA (Desc. Diag.:Otitid Media)</t>
  </si>
  <si>
    <t>J00 RINOFARINGITIS AGUDA [RESFRIADO COMUN] (Desc. Diag.:Influenzae)</t>
  </si>
  <si>
    <t>H65 OTITIS MEDIA NO SUPURATIVA (Desc. Diag.:OTITIS MEDIA NO SUPURATIVA - ENFERMEDAD COMUN)</t>
  </si>
  <si>
    <t>H10 CONJUNTIVITIS (Desc. Diag.:CEFALEA EN RACIMOS)</t>
  </si>
  <si>
    <t>G81 HEMIPLEJIA (Desc. Diag.:Hemiplejia E/E)</t>
  </si>
  <si>
    <t>J00 RINOFARINGITIS AGUDA [RESFRIADO COMUN] (Desc. Diag.:J00 - RINOFARINGITIS AGUDA [RESFRIADO COMUN]//
SINUSITIS A DC. )</t>
  </si>
  <si>
    <t>H65 OTITIS MEDIA NO SUPURATIVA (Desc. Diag.:Sinusitis de DC.
Embarazo de 8.5 semanas por FUM.
Multigesta Segundipara
Alto Riesgo Obstetrico)</t>
  </si>
  <si>
    <t>G551 COMPRESIONES DE LAS RAICES Y PLEXOS NERVIOSOS EN TRASTORNOS DE LOS DISCOS INTERVERTEBRALES (M50-M51+) (Desc. Diag.:en estudio)</t>
  </si>
  <si>
    <t>G470 TRASTORNOS DEL INICIO Y DEL MANTENIMIENTO DEL SUEÑO [INSOMNIOS] (Desc. Diag.: CERVICODORSALGIA )</t>
  </si>
  <si>
    <t>J00 RINOFARINGITIS AGUDA [RESFRIADO COMUN] (Desc. Diag.:LUMBALGIA)</t>
  </si>
  <si>
    <t>H650 OTITIS MEDIA AGUDA SEROSA (Desc. Diag.:crisis hipertensiva)</t>
  </si>
  <si>
    <t>J00 RINOFARINGITIS AGUDA [RESFRIADO COMUN] (Desc. Diag.:NAC?)</t>
  </si>
  <si>
    <t>H650 OTITIS MEDIA AGUDA SEROSA (Desc. Diag.:ESTADO GRIPAL)</t>
  </si>
  <si>
    <t>J00 RINOFARINGITIS AGUDA [RESFRIADO COMUN] (Desc. Diag.:OMA)</t>
  </si>
  <si>
    <t>G81 HEMIPLEJIA (Desc. Diag.:Hemiplejia)</t>
  </si>
  <si>
    <t>J00 RINOFARINGITIS AGUDA [RESFRIADO COMUN] (Desc. Diag.:prueba  de  influenza +)</t>
  </si>
  <si>
    <t>G933 SINDROME DE FATIGA POSTVIRAL (Desc. Diag.:)</t>
  </si>
  <si>
    <t>J00 RINOFARINGITIS AGUDA [RESFRIADO COMUN] (Desc. Diag.:RESFRIO  COMUN )</t>
  </si>
  <si>
    <t>G933 SINDROME DE FATIGA POSTVIRAL (Desc. Diag.:DENGUE EN RESOLUCION )</t>
  </si>
  <si>
    <t>J00 RINOFARINGITIS AGUDA [RESFRIADO COMUN] (Desc. Diag.:RESFRIÓ COMÚN , OBESIDAD)</t>
  </si>
  <si>
    <t>H659 OTITIS MEDIA NO SUPURATIVA, SIN OTRA ESPECIFICACION (Desc. Diag.:)</t>
  </si>
  <si>
    <t>G551 COMPRESIONES DE LAS RAICES Y PLEXOS NERVIOSOS EN TRASTORNOS DE LOS DISCOS INTERVERTEBRALES (M50-M51+) (Desc. Diag.:hernia de disco a descartar)</t>
  </si>
  <si>
    <t>G470 TRASTORNOS DEL INICIO Y DEL MANTENIMIENTO DEL SUEÑO [INSOMNIOS] (Desc. Diag.:)</t>
  </si>
  <si>
    <t>H10 CONJUNTIVITIS (Desc. Diag.:CONJUNTIVITIS  POR ELCTROFULGURACION)</t>
  </si>
  <si>
    <t>G473 APNEA DEL SUEÑO (Desc. Diag.:APNEA DEL SUEÑO)</t>
  </si>
  <si>
    <t>J00 RINOFARINGITIS AGUDA [RESFRIADO COMUN] (Desc. Diag.:RESFRIOY EMBARAZO)</t>
  </si>
  <si>
    <t>H660 OTITIS MEDIA SUPURATIVA AGUDA (Desc. Diag.:1- Otitis media supurativa aguda )</t>
  </si>
  <si>
    <t>J00 RINOFARINGITIS AGUDA [RESFRIADO COMUN] (Desc. Diag.:RINIFARINGOLARINGITIS)</t>
  </si>
  <si>
    <t>H660 OTITIS MEDIA SUPURATIVA AGUDA (Desc. Diag.:1) Otitis media aguda
2) Perforación de membrana timpánica oido Izquierdo ??)</t>
  </si>
  <si>
    <t>J00 RINOFARINGITIS AGUDA [RESFRIADO COMUN] (Desc. Diag.:RINOFARINGITIS  AGUDA )</t>
  </si>
  <si>
    <t>H660 OTITIS MEDIA SUPURATIVA AGUDA (Desc. Diag.:faringitis aguda)</t>
  </si>
  <si>
    <t>G551 COMPRESIONES DE LAS RAICES Y PLEXOS NERVIOSOS EN TRASTORNOS DE LOS DISCOS INTERVERTEBRALES (M50-M51+) (Desc. Diag.:Hernia de disco en L3 y L5
COMPRESIONES DE LAS RAICES Y PLEXOS NERVIOSOS EN TRASTORNOS DE LOS DISCOS INTERVERTEBRALES)</t>
  </si>
  <si>
    <t>H660 OTITIS MEDIA SUPURATIVA AGUDA (Desc. Diag.:LABERINTITIS)</t>
  </si>
  <si>
    <t>J00 RINOFARINGITIS AGUDA [RESFRIADO COMUN] (Desc. Diag.:RINOFARINGITIS AGUDA  - RESFRIO COMÙN)</t>
  </si>
  <si>
    <t>G936 EDEMA CEREBRAL (Desc. Diag.:COLAPSO DE VENTRICULOS CEREBRALES )</t>
  </si>
  <si>
    <t>J00 RINOFARINGITIS AGUDA [RESFRIADO COMUN] (Desc. Diag.:RINOFARINGITIS AGUDA 
VIROSIS 
SOSPEHCA DE DENGUE )</t>
  </si>
  <si>
    <t>H660 OTITIS MEDIA SUPURATIVA AGUDA (Desc. Diag.:OTITIS MEDIA SUPURATIVA )</t>
  </si>
  <si>
    <t>G551 COMPRESIONES DE LAS RAICES Y PLEXOS NERVIOSOS EN TRASTORNOS DE LOS DISCOS INTERVERTEBRALES (M50-M51+) (Desc. Diag.:hernia de disco L4-L5)</t>
  </si>
  <si>
    <t>H660 OTITIS MEDIA SUPURATIVA AGUDA (Desc. Diag.:OTITIS MEDIA SUPURATIVA AGUDA PERFORADA OIDO IZQUIERDO; ENFERMEDAD COMUN)</t>
  </si>
  <si>
    <t>G551 COMPRESIONES DE LAS RAICES Y PLEXOS NERVIOSOS EN TRASTORNOS DE LOS DISCOS INTERVERTEBRALES (M50-M51+) (Desc. Diag.:hERNIA DE DISCO L5 S1)</t>
  </si>
  <si>
    <t>H660 OTITIS MEDIA SUPURATIVA AGUDA (Desc. Diag.:OTITIS MEDIA SUPURATIVA AGUDA PERFORADA OÍDO IZQUIERDO; ENFERMEDAD COMUN)</t>
  </si>
  <si>
    <t>G551 COMPRESIONES DE LAS RAICES Y PLEXOS NERVIOSOS EN TRASTORNOS DE LOS DISCOS INTERVERTEBRALES (M50-M51+) (Desc. Diag.:hernia de disco)</t>
  </si>
  <si>
    <t>H660 OTITIS MEDIA SUPURATIVA AGUDA (Desc. Diag.:OTORRAGIA BILATERAL, EMBRAZO DE 13 SEM +/-)</t>
  </si>
  <si>
    <t>J00 RINOFARINGITIS AGUDA [RESFRIADO COMUN] (Desc. Diag.:RINOFARINGOBRONQUITIS)</t>
  </si>
  <si>
    <t>H664 OTITIS MEDIA SUPURATIVA, SIN OTRA ESPECIFICACION (Desc. Diag.:)</t>
  </si>
  <si>
    <t>J00 RINOFARINGITIS AGUDA [RESFRIADO COMUN] (Desc. Diag.:SARS COV 2( NEGATIVO ))</t>
  </si>
  <si>
    <t>G478 OTROS TRASTORNOS DEL SUEÑO (Desc. Diag.:)</t>
  </si>
  <si>
    <t>J00 RINOFARINGITIS AGUDA [RESFRIADO COMUN] (Desc. Diag.:sindrome viral
CBP
Sins Sjogren)</t>
  </si>
  <si>
    <t>H669 OTITIS MEDIA, NO ESPECIFICADA (Desc. Diag.:1.-  Control por otorrinolaringologÃ­a post quirÃºrgico timpanoplastia )</t>
  </si>
  <si>
    <t>G580 NEUROPATIA INTERCOSTAL (Desc. Diag.:postraumatica)</t>
  </si>
  <si>
    <t>H670 OTITIS MEDIA EN ENFERMEDADES BACTERIANAS CLASIFICADAS EN OTRA PARTE (Desc. Diag.:)</t>
  </si>
  <si>
    <t>J00 RINOFARINGITIS AGUDA [RESFRIADO COMUN] (Desc. Diag.:Sospecha de Dengue y Resfriado común)</t>
  </si>
  <si>
    <t>H670 OTITIS MEDIA EN ENFERMEDADES BACTERIANAS CLASIFICADAS EN OTRA PARTE (Desc. Diag.:INDICADO POR O.R.L. )</t>
  </si>
  <si>
    <t>J00 RINOFARINGITIS AGUDA [RESFRIADO COMUN] (Desc. Diag.:TOS CATARRO DOLOR DE GARGANTA ALZA TERMICA MALESTAR GENERAL)</t>
  </si>
  <si>
    <t>G479 TRASTORNO DEL SUEÑO, NO ESPECIFICADO (Desc. Diag.:)</t>
  </si>
  <si>
    <t>J00 RINOFARINGITIS AGUDA [RESFRIADO COMUN] (Desc. Diag.:TOS CATARRO DOLOR EN OROFARINGE, MALESTAR GENERAL)</t>
  </si>
  <si>
    <t>H709 MASTOIDITIS, NO ESPECIFICADA (Desc. Diag.:)</t>
  </si>
  <si>
    <t>J00 RINOFARINGITIS AGUDA [RESFRIADO COMUN] (Desc. Diag.:TOS CATARRO NASAL MALESTAR GENERAL, DOLOR DE GARGANTA)</t>
  </si>
  <si>
    <t>G442 CEFALEA DEBIDA A TENSION (Desc. Diag.:crisis hipertensiva
bronquitis aguda)</t>
  </si>
  <si>
    <t>J00 RINOFARINGITIS AGUDA [RESFRIADO COMUN] (Desc. Diag.:tos irritativa)</t>
  </si>
  <si>
    <t>H728 OTRAS PERFORACIONES DE LA MEMBRANA TIMPANICA (Desc. Diag.:)</t>
  </si>
  <si>
    <t>J00 RINOFARINGITIS AGUDA [RESFRIADO COMUN] (Desc. Diag.:TVP? (tiene ecografia solicitada para el di 11-04-2024))</t>
  </si>
  <si>
    <t>H00 ORZUELO Y CALACIO (Desc. Diag.:Chalazion drenado OI)</t>
  </si>
  <si>
    <t>H10 CONJUNTIVITIS (Desc. Diag.:CONJUNTIVITIS AGUDA MUCOPURULENTA EN A/O CON FOTOFOBIA)</t>
  </si>
  <si>
    <t>H81 TRASTORNOS DE LA FUNCION VESTIBULAR (Desc. Diag.:Otitis media
Sindrome vertiginoso
)</t>
  </si>
  <si>
    <t>H10 CONJUNTIVITIS (Desc. Diag.:CONJUNTIVITIS DE CONTACTO)</t>
  </si>
  <si>
    <t>H81 TRASTORNOS DE LA FUNCION VESTIBULAR (Desc. Diag.:sindrome vestibular
HAS)</t>
  </si>
  <si>
    <t>J01 SINUSITIS AGUDA (Desc. Diag.:1.- sinusitis aguda )</t>
  </si>
  <si>
    <t>H811 VERTIGO PAROXISTICO BENIGNO (Desc. Diag.:- SINDROME VRTIGINOSO + CONJUNTIVITIS AGUDA)</t>
  </si>
  <si>
    <t>J01 SINUSITIS AGUDA (Desc. Diag.:LUPUS EITEMATOSO SISTEMAICo
Infección respiratoria Agua
ITU e tratamiento)</t>
  </si>
  <si>
    <t>G442 CEFALEA DEBIDA A TENSION (Desc. Diag.:( + trastorno de la articulación temporomaxilar))</t>
  </si>
  <si>
    <t>J01 SINUSITIS AGUDA (Desc. Diag.:SINUSITIS)</t>
  </si>
  <si>
    <t>H00 ORZUELO Y CALACIO (Desc. Diag.:Chalazion)</t>
  </si>
  <si>
    <t>J010 SINUSITIS MAXILAR AGUDA (Desc. Diag.:SINUSITIS AGUDA , POST PUNCION ANTRAL )</t>
  </si>
  <si>
    <t>H811 VERTIGO PAROXISTICO BENIGNO (Desc. Diag.:1.- cefalea tensional )</t>
  </si>
  <si>
    <t>G587 MONONEURITIS MULTIPLE (Desc. Diag.:RADICULITIS CERVICAL)</t>
  </si>
  <si>
    <t>H811 VERTIGO PAROXISTICO BENIGNO (Desc. Diag.:1.- Cefalea tensional vs migraÃ±a
2.- Caso sospecho de depresiÃ³n mayor a descartar.  )</t>
  </si>
  <si>
    <t>J019 SINUSITIS AGUDA, NO ESPECIFICADA (Desc. Diag.:EMBARAZO 33 SEMANAS 3/7)</t>
  </si>
  <si>
    <t>H811 VERTIGO PAROXISTICO BENIGNO (Desc. Diag.:ANEMIA CRONICA  EN EXAMENES DE LABORATORIO )</t>
  </si>
  <si>
    <t>J019 SINUSITIS AGUDA, NO ESPECIFICADA (Desc. Diag.:SINUSITIS VIRAL)</t>
  </si>
  <si>
    <t>H811 VERTIGO PAROXISTICO BENIGNO (Desc. Diag.:CA DE MAMA EN TRATAMIENTO CON QUIMIOTERAPIA)</t>
  </si>
  <si>
    <t>J02 FARINGITIS AGUDA (Desc. Diag.:  E11 - DIABETES MELLITUS NO INSULINODEPENDIENTE, HIPERTRIGLICERIDEMIA)</t>
  </si>
  <si>
    <t>H811 VERTIGO PAROXISTICO BENIGNO (Desc. Diag.:deshidratacion moderada )</t>
  </si>
  <si>
    <t>H10 CONJUNTIVITIS (Desc. Diag.:CONJUNTIVITIS
QUEMADURA CONJUNTIVAL)</t>
  </si>
  <si>
    <t>H811 VERTIGO PAROXISTICO BENIGNO (Desc. Diag.:FARINGITIS AGUDA)</t>
  </si>
  <si>
    <t>J02 FARINGITIS AGUDA (Desc. Diag.:- FARINGOAMIGDALITIS )</t>
  </si>
  <si>
    <t>H811 VERTIGO PAROXISTICO BENIGNO (Desc. Diag.:G)</t>
  </si>
  <si>
    <t>J02 FARINGITIS AGUDA (Desc. Diag.: SINDROME VIRAL GRIPAL)</t>
  </si>
  <si>
    <t>H811 VERTIGO PAROXISTICO BENIGNO (Desc. Diag.:GASTROENTERITIS AGUDA)</t>
  </si>
  <si>
    <t>H811 VERTIGO PAROXISTICO BENIGNO (Desc. Diag.:ITU)</t>
  </si>
  <si>
    <t>J02 FARINGITIS AGUDA (Desc. Diag.:.  )</t>
  </si>
  <si>
    <t>H811 VERTIGO PAROXISTICO BENIGNO (Desc. Diag.:Laberintitis)</t>
  </si>
  <si>
    <t>J02 FARINGITIS AGUDA (Desc. Diag.:.VIROSIS TIPO INFLUENZA )</t>
  </si>
  <si>
    <t>H811 VERTIGO PAROXISTICO BENIGNO (Desc. Diag.:MAREOS OCACIONALES, DECAIMEINTO GENERAL SENSACION DE INESTABILIDAD )</t>
  </si>
  <si>
    <t>J02 FARINGITIS AGUDA (Desc. Diag.:1) PRIMIGESTA 
2) GESTACIÓN DE 23,3 SEM POR ECO 
3) FETO ÚNICO VIVO 
4) AMIGDALITIS AGUDA )</t>
  </si>
  <si>
    <t>H811 VERTIGO PAROXISTICO BENIGNO (Desc. Diag.:MAREOS)</t>
  </si>
  <si>
    <t>J02 FARINGITIS AGUDA (Desc. Diag.:AMIGDALITIS AGUDA)</t>
  </si>
  <si>
    <t>H811 VERTIGO PAROXISTICO BENIGNO (Desc. Diag.:mareos, vertigo, falta de equilibrio, nauceas)</t>
  </si>
  <si>
    <t>H100 CONJUNTIVITIS MUCOPURULENTA (Desc. Diag.:conjuntivitis bacteriana
resfrio comun)</t>
  </si>
  <si>
    <t>H811 VERTIGO PAROXISTICO BENIGNO (Desc. Diag.:provable cuadro de laberintitis)</t>
  </si>
  <si>
    <t>J02 FARINGITIS AGUDA (Desc. Diag.:CISTOCELE A DC. 
J02 - FARINGITIS AGUDA)</t>
  </si>
  <si>
    <t>H811 VERTIGO PAROXISTICO BENIGNO (Desc. Diag.:sd emetico en estuido
 TX MIXTO DE ANSIEDAD Y DEPRESION )</t>
  </si>
  <si>
    <t>J02 FARINGITIS AGUDA (Desc. Diag.:CONJUNTIVITIS)</t>
  </si>
  <si>
    <t>H811 VERTIGO PAROXISTICO BENIGNO (Desc. Diag.:SD VERTIGINOSO E ITU)</t>
  </si>
  <si>
    <t>G589 MONONEUROPATIA, NO ESPECIFICADA (Desc. Diag.:x)</t>
  </si>
  <si>
    <t>H811 VERTIGO PAROXISTICO BENIGNO (Desc. Diag.:SD VERTIGINOSO)</t>
  </si>
  <si>
    <t>J02 FARINGITIS AGUDA (Desc. Diag.:cuadro en estudio)</t>
  </si>
  <si>
    <t>H811 VERTIGO PAROXISTICO BENIGNO (Desc. Diag.:sindro vertiginoso)</t>
  </si>
  <si>
    <t>J02 FARINGITIS AGUDA (Desc. Diag.:DOLOR DEDO PULGAR DERECHO)</t>
  </si>
  <si>
    <t>H00 ORZUELO Y CALACIO (Desc. Diag.:OPERADA DE CHALAZION DE AMBOS OJOS)</t>
  </si>
  <si>
    <t>J02 FARINGITIS AGUDA (Desc. Diag.:E785 - HIPERLIPIDEMIA NO ESPECIFICADA)</t>
  </si>
  <si>
    <t>H811 VERTIGO PAROXISTICO BENIGNO (Desc. Diag.:VÃRTIGO PERIFÃRICO , BRADICARDIA SINUSAL )</t>
  </si>
  <si>
    <t>J02 FARINGITIS AGUDA (Desc. Diag.:EMBARAZO DE 25.4 SEM POR FUM )</t>
  </si>
  <si>
    <t>H811 VERTIGO PAROXISTICO BENIGNO (Desc. Diag.:VERTIGO PAROXISTICO)</t>
  </si>
  <si>
    <t>J02 FARINGITIS AGUDA (Desc. Diag.:Enfermedad Febril, sospecha de influenza)</t>
  </si>
  <si>
    <t>H811 VERTIGO PAROXISTICO BENIGNO (Desc. Diag.:VÉRTIGO PERIFÉRICO)</t>
  </si>
  <si>
    <t>H811 VERTIGO PAROXISTICO BENIGNO (Desc. Diag.:VERTIGO ppb csc POSTERIOR DERECHO )</t>
  </si>
  <si>
    <t>G442 CEFALEA DEBIDA A TENSION (Desc. Diag.:LECTURA ELEVADA DE LA PRESION ARTERIAL SIN DIAGNOSTICO DE HIPERTENSION. )</t>
  </si>
  <si>
    <t>H811 VERTIGO PAROXISTICO BENIGNO (Desc. Diag.:VERTIGO VESTIBULAR)</t>
  </si>
  <si>
    <t>J02 FARINGITIS AGUDA (Desc. Diag.:FARINGE HIPERMEICA)</t>
  </si>
  <si>
    <t>H811 VERTIGO PAROXISTICO BENIGNO (Desc. Diag.:VERTIGO)</t>
  </si>
  <si>
    <t>J02 FARINGITIS AGUDA (Desc. Diag.:faringitis  aguda mas  sÃ­ndrome febril)</t>
  </si>
  <si>
    <t>H812 NEURONITIS VESTIBULAR (Desc. Diag.:)</t>
  </si>
  <si>
    <t>H100 CONJUNTIVITIS MUCOPURULENTA (Desc. Diag.:valoración por especialidad)</t>
  </si>
  <si>
    <t>H813 OTROS VERTIGOS PERIFERICOS (Desc. Diag.: Â Â H813 - OTROS VERTIGOS PERIFERICOS)</t>
  </si>
  <si>
    <t>J02 FARINGITIS AGUDA (Desc. Diag.:Faringitis + Embarazo 19 semanas)</t>
  </si>
  <si>
    <t>H813 OTROS VERTIGOS PERIFERICOS (Desc. Diag.: M542 - CERVICALGIA, M624 - CONTRACTURA MUSCULAR)</t>
  </si>
  <si>
    <t>J02 FARINGITIS AGUDA (Desc. Diag.:Faringitis + Otitis)</t>
  </si>
  <si>
    <t>G500 NEURALGIA DEL TRIGEMINO (Desc. Diag.:a descartar)</t>
  </si>
  <si>
    <t>G569 MONONEUROPATIA DEL MIEMBRO SUPERIOR, SIN OTRA ESPECIFICACION (Desc. Diag.:mononeuropatia posterior a contusin en codo)</t>
  </si>
  <si>
    <t>H813 OTROS VERTIGOS PERIFERICOS (Desc. Diag.:ANISIEDAD)</t>
  </si>
  <si>
    <t>J02 FARINGITIS AGUDA (Desc. Diag.:Faringitis Aguda con compromiso del estado general
Infeccion Urinaria a descartar
Gesta +/- 21 sem x FUM
PUV x FCF)</t>
  </si>
  <si>
    <t>H813 OTROS VERTIGOS PERIFERICOS (Desc. Diag.:CEFALEA)</t>
  </si>
  <si>
    <t>J02 FARINGITIS AGUDA (Desc. Diag.:FARINGITIS AGUDA
emb de 21 semanas )</t>
  </si>
  <si>
    <t>H813 OTROS VERTIGOS PERIFERICOS (Desc. Diag.:CERVICALGIA )</t>
  </si>
  <si>
    <t>J02 FARINGITIS AGUDA (Desc. Diag.:FARINGITIS AGUDA, RESFRIO COMUN)</t>
  </si>
  <si>
    <t>H813 OTROS VERTIGOS PERIFERICOS (Desc. Diag.:con cefalea occipital de fuerte intensidad )</t>
  </si>
  <si>
    <t>J02 FARINGITIS AGUDA (Desc. Diag.:FARINGITIS AGUDDA)</t>
  </si>
  <si>
    <t>H813 OTROS VERTIGOS PERIFERICOS (Desc. Diag.:DESADAPTACION A LA ALTURA)</t>
  </si>
  <si>
    <t>J02 FARINGITIS AGUDA (Desc. Diag.:faringitis viral/ descartar COVID)</t>
  </si>
  <si>
    <t>H813 OTROS VERTIGOS PERIFERICOS (Desc. Diag.:DISLIPIDEMIA)</t>
  </si>
  <si>
    <t>J02 FARINGITIS AGUDA (Desc. Diag.:faringloamigdalitis)</t>
  </si>
  <si>
    <t>H813 OTROS VERTIGOS PERIFERICOS (Desc. Diag.:HIPOGLICEMIA ??)</t>
  </si>
  <si>
    <t>J02 FARINGITIS AGUDA (Desc. Diag.:FARINGO AMIGDALITIS AGUDA. )</t>
  </si>
  <si>
    <t>H813 OTROS VERTIGOS PERIFERICOS (Desc. Diag.:ITU RECURRENTE)</t>
  </si>
  <si>
    <t>J02 FARINGITIS AGUDA (Desc. Diag.:FARINGOAMIGDALITIAS AGUDA. )</t>
  </si>
  <si>
    <t>H813 OTROS VERTIGOS PERIFERICOS (Desc. Diag.:mareo tinitus )</t>
  </si>
  <si>
    <t>J02 FARINGITIS AGUDA (Desc. Diag.:Faringoamigdalitis aguda de I°; Sospechoso Covid???)</t>
  </si>
  <si>
    <t>H00 ORZUELO Y CALACIO (Desc. Diag.:orzuelo)</t>
  </si>
  <si>
    <t>J02 FARINGITIS AGUDA (Desc. Diag.:Faringoamigdalitis aguda de II°; HTA controlada. ENFERMEDAD COMUN)</t>
  </si>
  <si>
    <t>H813 OTROS VERTIGOS PERIFERICOS (Desc. Diag.:SINDROME VERTIGINOSO)</t>
  </si>
  <si>
    <t>J02 FARINGITIS AGUDA (Desc. Diag.:FARINGOAMIGDALITIS PULTACEA )</t>
  </si>
  <si>
    <t>H813 OTROS VERTIGOS PERIFERICOS (Desc. Diag.:SÌNDROME VERTIGINOSO)</t>
  </si>
  <si>
    <t>J02 FARINGITIS AGUDA (Desc. Diag.:FARINGOAMIGDALITIS/SINUSITIS)</t>
  </si>
  <si>
    <t>H813 OTROS VERTIGOS PERIFERICOS (Desc. Diag.:VÃRTIGO PERIFÃRICO , BRADICARDIA SINUSAL )</t>
  </si>
  <si>
    <t>J02 FARINGITIS AGUDA (Desc. Diag.:faringolaringitis)</t>
  </si>
  <si>
    <t>H813 OTROS VERTIGOS PERIFERICOS (Desc. Diag.:VERTIGO)</t>
  </si>
  <si>
    <t>J02 FARINGITIS AGUDA (Desc. Diag.:FARRINGITIS)</t>
  </si>
  <si>
    <t>H813 OTROS VERTIGOS PERIFERICOS (Desc. Diag.:vppb DERECHO ?)</t>
  </si>
  <si>
    <t>J02 FARINGITIS AGUDA (Desc. Diag.:FIEBRE - MIALGIA.)</t>
  </si>
  <si>
    <t>J02 FARINGITIS AGUDA (Desc. Diag.:FIEBRE CON ESCALOFRIOS)</t>
  </si>
  <si>
    <t>H814 VERTIGO DE ORIGEN CENTRAL (Desc. Diag.:SINDROME VERTIGINOSO
DISTURBIO HIDROELECTRLITICO )</t>
  </si>
  <si>
    <t>J02 FARINGITIS AGUDA (Desc. Diag.:GASTRONETERITIS)</t>
  </si>
  <si>
    <t>H814 VERTIGO DE ORIGEN CENTRAL (Desc. Diag.:SINDROME VERTIGINOSO)</t>
  </si>
  <si>
    <t>J02 FARINGITIS AGUDA (Desc. Diag.:HAS ? )</t>
  </si>
  <si>
    <t>H814 VERTIGO DE ORIGEN CENTRAL (Desc. Diag.:vertigo )</t>
  </si>
  <si>
    <t>J02 FARINGITIS AGUDA (Desc. Diag.:HIPERURICEMIA)</t>
  </si>
  <si>
    <t>G500 NEURALGIA DEL TRIGEMINO (Desc. Diag.:NEURALGIA DEL TRIGÉMINO)</t>
  </si>
  <si>
    <t>J02 FARINGITIS AGUDA (Desc. Diag.:I872 - INSUFICIENCIA VENOSA (CRONICA) (PERIFERICA)</t>
  </si>
  <si>
    <t>H818 OTROS TRASTORNOS DE LA FUNCION VESTIBULAR (Desc. Diag.:)</t>
  </si>
  <si>
    <t>J02 FARINGITIS AGUDA (Desc. Diag.:INFLUENZA ???)</t>
  </si>
  <si>
    <t>H818 OTROS TRASTORNOS DE LA FUNCION VESTIBULAR (Desc. Diag.:El pcte. presenta episodio de mareos con vÃ³mitos copiosos, alimenticios en dos oportunidades casi continuas.)</t>
  </si>
  <si>
    <t>J02 FARINGITIS AGUDA (Desc. Diag.:J02 - FARINGITIS AGUDA,   M545 - LUMBAGO NO ESPECIFICADO)</t>
  </si>
  <si>
    <t>H819 TRASTORNO DE LA FUNCION VESTIBULAR, NO ESPECIFICADO (Desc. Diag.:)</t>
  </si>
  <si>
    <t>J02 FARINGITIS AGUDA (Desc. Diag.:J31 - RINITIS, RINOFARINGITIS Y FARINGITIS CRONICAS. EN ESTUDIO. R739 - HIPERGLICEMIA, NO ESPECIFICADA)</t>
  </si>
  <si>
    <t>H819 TRASTORNO DE LA FUNCION VESTIBULAR, NO ESPECIFICADO (Desc. Diag.:Trastorno vestibular a descartar
Otitis media a descartar)</t>
  </si>
  <si>
    <t>J02 FARINGITIS AGUDA (Desc. Diag.:lab)</t>
  </si>
  <si>
    <t>H82 SINDROMES VERTIGINOSOS EN ENFERMEDADES CLASIFICADAS EN OTRA PARTE (Desc. Diag.:   H830 - LABERINTITIS//
HTA  AISLADA?)</t>
  </si>
  <si>
    <t>G500 NEURALGIA DEL TRIGEMINO (Desc. Diag.:NEURALGIA DEL TRIGÉMINO/ CARIES DENTAL)</t>
  </si>
  <si>
    <t>G580 NEUROPATIA INTERCOSTAL (Desc. Diag.:NEUROPATIA INTERCOSTAL TRAUMATICA, FRACTURA COSTAL ??)</t>
  </si>
  <si>
    <t>H82 SINDROMES VERTIGINOSOS EN ENFERMEDADES CLASIFICADAS EN OTRA PARTE (Desc. Diag.:CERVICALGIA EN ESTUDIO)</t>
  </si>
  <si>
    <t>I848 HEMORROIDES NO ESPECIFICADAS, CON OTRAS COMPLICACIONES (Desc. Diag.:)</t>
  </si>
  <si>
    <t>H82 SINDROMES VERTIGINOSOS EN ENFERMEDADES CLASIFICADAS EN OTRA PARTE (Desc. Diag.:ERITROCITOSIS POR ANTECEDENTE )</t>
  </si>
  <si>
    <t>I849 HEMORROIDES NO ESPECIFICADAS, SIN COMPLICACION (Desc. Diag.:HEMORROIDES EXTERNAS EN RESOLUCION)</t>
  </si>
  <si>
    <t>H82 SINDROMES VERTIGINOSOS EN ENFERMEDADES CLASIFICADAS EN OTRA PARTE (Desc. Diag.:LUPUS)</t>
  </si>
  <si>
    <t>H001 CALACIO [CHALAZION] (Desc. Diag.:OPERADO DE  CHALAZION EN PARPADO SUPERIOR DE AMBOS OJOS)</t>
  </si>
  <si>
    <t>H82 SINDROMES VERTIGINOSOS EN ENFERMEDADES CLASIFICADAS EN OTRA PARTE (Desc. Diag.:SÃ­ndrome Vertiginoso + cefalea + nausea y vÃ³mito)</t>
  </si>
  <si>
    <t>H82 SINDROMES VERTIGINOSOS EN ENFERMEDADES CLASIFICADAS EN OTRA PARTE (Desc. Diag.:SINCOPE?)</t>
  </si>
  <si>
    <t>H001 CALACIO [CHALAZION] (Desc. Diag.:Post drenaje Chalazion OI)</t>
  </si>
  <si>
    <t>H82 SINDROMES VERTIGINOSOS EN ENFERMEDADES CLASIFICADAS EN OTRA PARTE (Desc. Diag.:SINDROME  VERTIGINOSO)</t>
  </si>
  <si>
    <t>G442 CEFALEA DEBIDA A TENSION (Desc. Diag.:estrés)</t>
  </si>
  <si>
    <t>H82 SINDROMES VERTIGINOSOS EN ENFERMEDADES CLASIFICADAS EN OTRA PARTE (Desc. Diag.:Síndrome Vertiginoso E/E)</t>
  </si>
  <si>
    <t>H01 OTRAS INFLAMACIONES DEL PARPADO (Desc. Diag.:CONJUNTIVITIS AGUDA EN OI)</t>
  </si>
  <si>
    <t>H82 SINDROMES VERTIGINOSOS EN ENFERMEDADES CLASIFICADAS EN OTRA PARTE (Desc. Diag.:SINDROME VERTIGINOSO
CISTICERCOSIS POR ANTECEDENTE
)</t>
  </si>
  <si>
    <t>I872 INSUFICIENCIA VENOSA (CRONICA) (PERIFERICA) (Desc. Diag.:INSUFICIENCIA VENOSA BILATERAL)</t>
  </si>
  <si>
    <t>G500 NEURALGIA DEL TRIGEMINO (Desc. Diag.:NEURALGIA FACIAL )</t>
  </si>
  <si>
    <t>I872 INSUFICIENCIA VENOSA (CRONICA) (PERIFERICA) (Desc. Diag.:INSUFICIENCIA VENOSA IZQUIERDA)</t>
  </si>
  <si>
    <t>G500 NEURALGIA DEL TRIGEMINO (Desc. Diag.:NEURALGIA NEURITIS )</t>
  </si>
  <si>
    <t>G442 CEFALEA DEBIDA A TENSION (Desc. Diag.:Faringitis viral)</t>
  </si>
  <si>
    <t>H82 SINDROMES VERTIGINOSOS EN ENFERMEDADES CLASIFICADAS EN OTRA PARTE (Desc. Diag.:SINUSITIS  A DC )</t>
  </si>
  <si>
    <t>I872 INSUFICIENCIA VENOSA (CRONICA) (PERIFERICA) (Desc. Diag.:Po safenectomia izquierda)</t>
  </si>
  <si>
    <t>H82 SINDROMES VERTIGINOSOS EN ENFERMEDADES CLASIFICADAS EN OTRA PARTE (Desc. Diag.:VERTIGOS)</t>
  </si>
  <si>
    <t>I872 INSUFICIENCIA VENOSA (CRONICA) (PERIFERICA) (Desc. Diag.:TROMBOSIS VENOSA EN PIE )</t>
  </si>
  <si>
    <t>H83 OTROS TRASTORNOS DEL OIDO INTERNO (Desc. Diag.:)</t>
  </si>
  <si>
    <t>I88 LINFADENITIS INESPECIFICA (Desc. Diag.:LINFADENITIS INESPECIFICA - CUADRO INFLAMATORIO DE CARA Y CUELLO)</t>
  </si>
  <si>
    <t>G500 NEURALGIA DEL TRIGEMINO (Desc. Diag.:NEURITIS)</t>
  </si>
  <si>
    <t>I88 LINFADENITIS INESPECIFICA (Desc. Diag.:SIALOADENITIS SUBMAXILAR DERECHA, )</t>
  </si>
  <si>
    <t>G442 CEFALEA DEBIDA A TENSION (Desc. Diag.:crisis hipertensiva)</t>
  </si>
  <si>
    <t>I888 OTRAS LINFADENITIS INESPECIFICAS (Desc. Diag.:)</t>
  </si>
  <si>
    <t>H000 ORZUELO Y OTRAS INFLAMACIONES PROFUNDAS DEL PARPADO (Desc. Diag.:ORZUELO  OD Y OI)</t>
  </si>
  <si>
    <t>I890 LINFEDEMA, NO CLASIFICADO EN OTRA PARTE (Desc. Diag.:LINFOMA NO HODKING)</t>
  </si>
  <si>
    <t>H830 LABERINTITIS (Desc. Diag.:otitis  con  neuritis)</t>
  </si>
  <si>
    <t>I891 LINFANGITIS (Desc. Diag.:APARENTEMENTE INFLAMACION DE GRUPOS LINFATICOS LATERAL DE CUELLO)</t>
  </si>
  <si>
    <t>H830 LABERINTITIS (Desc. Diag.:SINDROME MENIER)</t>
  </si>
  <si>
    <t>G547 SINDROME DEL MIEMBRO FANTASMA SIN DOLOR (Desc. Diag.:)</t>
  </si>
  <si>
    <t>H000 ORZUELO Y OTRAS INFLAMACIONES PROFUNDAS DEL PARPADO (Desc. Diag.:ORZUELO EN EL PARPADO DERECHO)</t>
  </si>
  <si>
    <t>I959 HIPOTENSION, NO ESPECIFICADA (Desc. Diag.:Infeccion viral no especificada)</t>
  </si>
  <si>
    <t>H903 HIPOACUSIA NEUROSENSORIAL, BILATERAL (Desc. Diag.:)</t>
  </si>
  <si>
    <t>J00 RINOFARINGITIS AGUDA [RESFRIADO COMUN] (Desc. Diag.: )</t>
  </si>
  <si>
    <t>H919 HIPOACUSIA, NO ESPECIFICADA (Desc. Diag.:1.- Hipoacusia oÃ­do derecho)</t>
  </si>
  <si>
    <t>J00 RINOFARINGITIS AGUDA [RESFRIADO COMUN] (Desc. Diag.: E11 - DIABETES MELLITUS NO INSULINODEPENDIENTE)</t>
  </si>
  <si>
    <t>H919 HIPOACUSIA, NO ESPECIFICADA (Desc. Diag.:1.- hipoacusia post quirÃºrgica )</t>
  </si>
  <si>
    <t>G442 CEFALEA DEBIDA A TENSION (Desc. Diag.:cefalea )</t>
  </si>
  <si>
    <t>G508 OTROS TRASTORNOS DEL TRIGEMINO (Desc. Diag.:schwannoma del trigemino. tumor craneo cervical)</t>
  </si>
  <si>
    <t>J00 RINOFARINGITIS AGUDA [RESFRIADO COMUN] (Desc. Diag.: VIROSIS )</t>
  </si>
  <si>
    <t>H92 OTALGIA Y SECRECION DEL OIDO (Desc. Diag.:otalgia)</t>
  </si>
  <si>
    <t>J00 RINOFARINGITIS AGUDA [RESFRIADO COMUN] (Desc. Diag.:-)</t>
  </si>
  <si>
    <t>G441 CEFALEA VASCULAR, NCOP (Desc. Diag.:CEFALEA POR BAJO DEBITO 
BRADICARDIA)</t>
  </si>
  <si>
    <t>G55 COMPRESIONES DE LAS RAICES Y DE LOS PLEXOS NERVIOSOS EN ENFERMEDADES  CLASIFICADAS EN OTRA PARTE (Desc. Diag.:L4-L5, L4-L3)</t>
  </si>
  <si>
    <t>H920 OTALGIA (Desc. Diag.:OTALGIA DERECHA 
HIPERTENSIÓN ARTERIAL EN TRATAMIENTO)</t>
  </si>
  <si>
    <t>H010 BLEFARITIS (Desc. Diag.:+ INFECCION URINARIA  REAGUDISADA)</t>
  </si>
  <si>
    <t>H920 OTALGIA (Desc. Diag.:otalgia)</t>
  </si>
  <si>
    <t>J00 RINOFARINGITIS AGUDA [RESFRIADO COMUN] (Desc. Diag.:1. GRAN MULTIGESTA TERCIPARA
2. GESTACIÓN DE +/- 20.5 SEMANAS POR FUM.
3. FETO ÚNICO VIVO.
4. ITERATIVA II)</t>
  </si>
  <si>
    <t>H920 OTALGIA (Desc. Diag.:Otomicosis )</t>
  </si>
  <si>
    <t>J00 RINOFARINGITIS AGUDA [RESFRIADO COMUN] (Desc. Diag.:1. MULTIGESTA NULIPARA
2. GESTACION DE +/- 16 SEMANAS POR FUM-.
3. FETO UNICO VIVO)</t>
  </si>
  <si>
    <t>H920 OTALGIA (Desc. Diag.:resfrio comun
)</t>
  </si>
  <si>
    <t>J00 RINOFARINGITIS AGUDA [RESFRIADO COMUN] (Desc. Diag.:1. PRIMIGESTA
2. GESTACION DE +/-  9 SEMANAS POR FUM.
3. EMBRION UNICO VIVO
)</t>
  </si>
  <si>
    <t>H93 OTROS TRASTORNOS DEL OIDO, NO CLASIFICADOS EN OTRA PARTE (Desc. Diag.:CUERPO EXTRAÑO EN OIDO DERECHO)</t>
  </si>
  <si>
    <t>J00 RINOFARINGITIS AGUDA [RESFRIADO COMUN] (Desc. Diag.:1.- SÃ­ndrome gripal )</t>
  </si>
  <si>
    <t>H931 TINNITUS (Desc. Diag.:   H543 - DISMINUCION INDETERMINADA DE LA AGUDEZA VISUAL EN AMBOS OJOS)</t>
  </si>
  <si>
    <t>J00 RINOFARINGITIS AGUDA [RESFRIADO COMUN] (Desc. Diag.:1. SEGUNDIGESTA NULIPARA
2. GESTACION DE +/-  10 SEMANAS POR FUM
3. EMBRION UNICO VIVO)</t>
  </si>
  <si>
    <t>H931 TINNITUS (Desc. Diag.:Trauma Acustico)</t>
  </si>
  <si>
    <t>J00 RINOFARINGITIS AGUDA [RESFRIADO COMUN] (Desc. Diag.:1. SEGUNDIGESTA NULIPARA
2. GESTACIÓN DE +/- SEMANAS POR FUM.
3. FETO ÚNICO VIVO.
4. DOLOR ABDOMINAL Y PELVICO
)</t>
  </si>
  <si>
    <t>G510 PARALISIS DE BELL (Desc. Diag.:.)</t>
  </si>
  <si>
    <t>J00 RINOFARINGITIS AGUDA [RESFRIADO COMUN] (Desc. Diag.:AG NASAL PARA COVID +)</t>
  </si>
  <si>
    <t>I10 HIPERTENSION ESENCIAL (PRIMARIA) (Desc. Diag.:   H651 - OTRA OTITIS MEDIA AGUDA, NO SUPURATIVA, R739 - HIPERGLICEMIA, NO ESPECIFICADA,   E782 - HIPERLIPIDEMIA MIXTA)</t>
  </si>
  <si>
    <t>J00 RINOFARINGITIS AGUDA [RESFRIADO COMUN] (Desc. Diag.:ag nasal.)</t>
  </si>
  <si>
    <t>I10 HIPERTENSION ESENCIAL (PRIMARIA) (Desc. Diag.:   M544 - LUMBAGO CON CIATICA//
GONARTROSIS BILATERAL)</t>
  </si>
  <si>
    <t>J00 RINOFARINGITIS AGUDA [RESFRIADO COMUN] (Desc. Diag.:AMIGDALITIS 
LUMBAGO)</t>
  </si>
  <si>
    <t>I10 HIPERTENSION ESENCIAL (PRIMARIA) (Desc. Diag.:- CRISIS HIPERTENSIVA)</t>
  </si>
  <si>
    <t>J00 RINOFARINGITIS AGUDA [RESFRIADO COMUN] (Desc. Diag.:AMIGDALITIS /RINOFARINGITIS  AGUDA )</t>
  </si>
  <si>
    <t>I10 HIPERTENSION ESENCIAL (PRIMARIA) (Desc. Diag.:
Hipertensión arterial no controlada y Bradicardia Sinusal (Diagnostico de Medicina Interna)
Calculo Renal ??
Lumbago
)</t>
  </si>
  <si>
    <t>J00 RINOFARINGITIS AGUDA [RESFRIADO COMUN] (Desc. Diag.:ANTICOAGULADA )</t>
  </si>
  <si>
    <t>G510 PARALISIS DE BELL (Desc. Diag.:CC 2 DIA)</t>
  </si>
  <si>
    <t>J00 RINOFARINGITIS AGUDA [RESFRIADO COMUN] (Desc. Diag.:ASMA ?)</t>
  </si>
  <si>
    <t>I10 HIPERTENSION ESENCIAL (PRIMARIA) (Desc. Diag.:/ CRISIS HIPERTENSIVA )</t>
  </si>
  <si>
    <t>J00 RINOFARINGITIS AGUDA [RESFRIADO COMUN] (Desc. Diag.:asma??)</t>
  </si>
  <si>
    <t>I10 HIPERTENSION ESENCIAL (PRIMARIA) (Desc. Diag.:+ DISPEPSIAS)</t>
  </si>
  <si>
    <t>J00 RINOFARINGITIS AGUDA [RESFRIADO COMUN] (Desc. Diag.:B002C - GINGIVOESTOMATITIS HERPETICA PRIMARIA EN LABIOS)</t>
  </si>
  <si>
    <t>I10 HIPERTENSION ESENCIAL (PRIMARIA) (Desc. Diag.:+ GASTROENTEROCOLITIS EN RESOLUCION )</t>
  </si>
  <si>
    <t>J00 RINOFARINGITIS AGUDA [RESFRIADO COMUN] (Desc. Diag.:BRONQUITIS AGUDA/hipertrigliceridemia)</t>
  </si>
  <si>
    <t>I10 HIPERTENSION ESENCIAL (PRIMARIA) (Desc. Diag.:a la fecha y hora sin mareos, sin cefaleas estable)</t>
  </si>
  <si>
    <t>J00 RINOFARINGITIS AGUDA [RESFRIADO COMUN] (Desc. Diag.:CA DE MAMA)</t>
  </si>
  <si>
    <t>I10 HIPERTENSION ESENCIAL (PRIMARIA) (Desc. Diag.:ARTRITIS GOTOSA EN PERIODO INFLAMATORIO)</t>
  </si>
  <si>
    <t>J00 RINOFARINGITIS AGUDA [RESFRIADO COMUN] (Desc. Diag.:CO0NJUNTIVITIS)</t>
  </si>
  <si>
    <t>I10 HIPERTENSION ESENCIAL (PRIMARIA) (Desc. Diag.:CEFALEA EN ESTUDIO)</t>
  </si>
  <si>
    <t>J00 RINOFARINGITIS AGUDA [RESFRIADO COMUN] (Desc. Diag.:CONJUNTIVITIS AGUDA /RINOFARINGITIS )</t>
  </si>
  <si>
    <t>I10 HIPERTENSION ESENCIAL (PRIMARIA) (Desc. Diag.:CEFALEA HIPERTENSIVA PERSISTENTE)</t>
  </si>
  <si>
    <t>J00 RINOFARINGITIS AGUDA [RESFRIADO COMUN] (Desc. Diag.:CONJUNTIVITIS, NO ESPECIFICADA)</t>
  </si>
  <si>
    <t>I10 HIPERTENSION ESENCIAL (PRIMARIA) (Desc. Diag.:Cefalea Tensional)</t>
  </si>
  <si>
    <t>J00 RINOFARINGITIS AGUDA [RESFRIADO COMUN] (Desc. Diag.:Control y seguimiento de Dengue sin signos de alarma)</t>
  </si>
  <si>
    <t>I10 HIPERTENSION ESENCIAL (PRIMARIA) (Desc. Diag.:CEFALEA, MAREOS, VISIÓN BORROSA.)</t>
  </si>
  <si>
    <t>J00 RINOFARINGITIS AGUDA [RESFRIADO COMUN] (Desc. Diag.:COVID - 19)</t>
  </si>
  <si>
    <t>I10 HIPERTENSION ESENCIAL (PRIMARIA) (Desc. Diag.:CERVICALGIA)</t>
  </si>
  <si>
    <t>J00 RINOFARINGITIS AGUDA [RESFRIADO COMUN] (Desc. Diag.:COVID ??)</t>
  </si>
  <si>
    <t>I10 HIPERTENSION ESENCIAL (PRIMARIA) (Desc. Diag.:CONTROLADA)</t>
  </si>
  <si>
    <t>J00 RINOFARINGITIS AGUDA [RESFRIADO COMUN] (Desc. Diag.:COVID 19)</t>
  </si>
  <si>
    <t>I10 HIPERTENSION ESENCIAL (PRIMARIA) (Desc. Diag.:CRISIS DE ANSIEDAD)</t>
  </si>
  <si>
    <t>G442 CEFALEA DEBIDA A TENSION (Desc. Diag.:H.S.A.)</t>
  </si>
  <si>
    <t>I10 HIPERTENSION ESENCIAL (PRIMARIA) (Desc. Diag.:CRISIS DE HIPERTENSION ARTERIAL + FIBROMIALGIAS )</t>
  </si>
  <si>
    <t>J00 RINOFARINGITIS AGUDA [RESFRIADO COMUN] (Desc. Diag.:COVID)</t>
  </si>
  <si>
    <t>I10 HIPERTENSION ESENCIAL (PRIMARIA) (Desc. Diag.:CRISIS DE HIPERTENSIÓN ARTERIAL EN EXÁMENES AUXILIARES )</t>
  </si>
  <si>
    <t>J00 RINOFARINGITIS AGUDA [RESFRIADO COMUN] (Desc. Diag.:COVID?)</t>
  </si>
  <si>
    <t>I10 HIPERTENSION ESENCIAL (PRIMARIA) (Desc. Diag.:Crisis hipertensiva - urgencia hipertensiva)</t>
  </si>
  <si>
    <t>J00 RINOFARINGITIS AGUDA [RESFRIADO COMUN] (Desc. Diag.:dc covid 19)</t>
  </si>
  <si>
    <t>H000 ORZUELO Y OTRAS INFLAMACIONES PROFUNDAS DEL PARPADO (Desc. Diag.:ORZUELO INTERNO. )</t>
  </si>
  <si>
    <t>J00 RINOFARINGITIS AGUDA [RESFRIADO COMUN] (Desc. Diag.:dc covid 19,.)</t>
  </si>
  <si>
    <t>I10 HIPERTENSION ESENCIAL (PRIMARIA) (Desc. Diag.:Crisis Hipertensiva + Cefalea Tensional)</t>
  </si>
  <si>
    <t>J00 RINOFARINGITIS AGUDA [RESFRIADO COMUN] (Desc. Diag.:dc covid.)</t>
  </si>
  <si>
    <t>I10 HIPERTENSION ESENCIAL (PRIMARIA) (Desc. Diag.:CRISIS HIPERTENSIVA TIPO URGENCIA)</t>
  </si>
  <si>
    <t>J00 RINOFARINGITIS AGUDA [RESFRIADO COMUN] (Desc. Diag.:DC.  ITU.)</t>
  </si>
  <si>
    <t>I10 HIPERTENSION ESENCIAL (PRIMARIA) (Desc. Diag.:Crisis Hipertensiva
Precordalgia
)</t>
  </si>
  <si>
    <t>J00 RINOFARINGITIS AGUDA [RESFRIADO COMUN] (Desc. Diag.:DE EVOLUCION RECIENTE TOS MALESTAR GENERAL)</t>
  </si>
  <si>
    <t>I10 HIPERTENSION ESENCIAL (PRIMARIA) (Desc. Diag.:CRISIS HIPERTENSIVA
SÍNDROME CORONARIO AGUDO SIN ELEVACIÓN DEL ST)</t>
  </si>
  <si>
    <t>J00 RINOFARINGITIS AGUDA [RESFRIADO COMUN] (Desc. Diag.:DESHIDRATCION
ENTERITIS
DENGUE?)</t>
  </si>
  <si>
    <t>G510 PARALISIS DE BELL (Desc. Diag.:derecho.)</t>
  </si>
  <si>
    <t>J00 RINOFARINGITIS AGUDA [RESFRIADO COMUN] (Desc. Diag.:DIABETES)</t>
  </si>
  <si>
    <t>I10 HIPERTENSION ESENCIAL (PRIMARIA) (Desc. Diag.:CRISIS HIPERTENSIVA. )</t>
  </si>
  <si>
    <t>J00 RINOFARINGITIS AGUDA [RESFRIADO COMUN] (Desc. Diag.:DM2 descompensada)</t>
  </si>
  <si>
    <t>I10 HIPERTENSION ESENCIAL (PRIMARIA) (Desc. Diag.:CRISIS HIPERTENSIVA?)</t>
  </si>
  <si>
    <t>J00 RINOFARINGITIS AGUDA [RESFRIADO COMUN] (Desc. Diag.:DOLOR PELVICO EN ESTUDIO)</t>
  </si>
  <si>
    <t>I10 HIPERTENSION ESENCIAL (PRIMARIA) (Desc. Diag.:CRISIS HTA 
S. GRIPAL )</t>
  </si>
  <si>
    <t>J00 RINOFARINGITIS AGUDA [RESFRIADO COMUN] (Desc. Diag.:E11 - DIABETES MELLITUS NO INSULINODEPENDIENTE)</t>
  </si>
  <si>
    <t>I10 HIPERTENSION ESENCIAL (PRIMARIA) (Desc. Diag.:CRISIS HTA
HTA REACTIVO AL DOLOR?
S GRIPAL )</t>
  </si>
  <si>
    <t>J00 RINOFARINGITIS AGUDA [RESFRIADO COMUN] (Desc. Diag.:EMB +/- 13,5 SEMANAS.)</t>
  </si>
  <si>
    <t>I10 HIPERTENSION ESENCIAL (PRIMARIA) (Desc. Diag.:DESHIDRATACION)</t>
  </si>
  <si>
    <t>J00 RINOFARINGITIS AGUDA [RESFRIADO COMUN] (Desc. Diag.:EMBARAZO 27 SEMANAS 3/7)</t>
  </si>
  <si>
    <t>I10 HIPERTENSION ESENCIAL (PRIMARIA) (Desc. Diag.:DIABETES MELLITUS DESCOMPESADA/GASTROENTEROCOLITIS AGUDA)</t>
  </si>
  <si>
    <t>J00 RINOFARINGITIS AGUDA [RESFRIADO COMUN] (Desc. Diag.:EMBARAZO DE 12 SEMANAS 
FETO VIVO
AMENAZA DE ABORTO
)</t>
  </si>
  <si>
    <t>I10 HIPERTENSION ESENCIAL (PRIMARIA) (Desc. Diag.:dolor abdominal e/e)</t>
  </si>
  <si>
    <t>J00 RINOFARINGITIS AGUDA [RESFRIADO COMUN] (Desc. Diag.:EMBARAZO DE 33.5 SEMANAS POR FUM)</t>
  </si>
  <si>
    <t>I10 HIPERTENSION ESENCIAL (PRIMARIA) (Desc. Diag.:EPISTAXIS)</t>
  </si>
  <si>
    <t>J00 RINOFARINGITIS AGUDA [RESFRIADO COMUN] (Desc. Diag.:enfermedad de COVID A DESCARTAR)</t>
  </si>
  <si>
    <t>I10 HIPERTENSION ESENCIAL (PRIMARIA) (Desc. Diag.:fibrilacion  auricular)</t>
  </si>
  <si>
    <t>G551 COMPRESIONES DE LAS RAICES Y PLEXOS NERVIOSOS EN TRASTORNOS DE LOS DISCOS INTERVERTEBRALES (M50-M51+) (Desc. Diag.:   M544 - LUMBAGO CON CIATICA 
)</t>
  </si>
  <si>
    <t>H000 ORZUELO Y OTRAS INFLAMACIONES PROFUNDAS DEL PARPADO (Desc. Diag.:ORZUELO OJO IZQUIERDO)</t>
  </si>
  <si>
    <t>J00 RINOFARINGITIS AGUDA [RESFRIADO COMUN] (Desc. Diag.:f aguda )</t>
  </si>
  <si>
    <t>I10 HIPERTENSION ESENCIAL (PRIMARIA) (Desc. Diag.:HAS I
OBESIDAD I
 HIPOTIRODISMO EN ESTUDIO
ANEMIA CRONICA EN ESTUDIO )</t>
  </si>
  <si>
    <t>H03 TRASTORNOS DEL PARPADO EN ENFERMEDADES CLASIFICADAS EN OTRA PARTE (Desc. Diag.:absceso forunculo en region supraciliar izquierda)</t>
  </si>
  <si>
    <t>I10 HIPERTENSION ESENCIAL (PRIMARIA) (Desc. Diag.:HERIDA CORTANTE PALMA DE MANO IZQUIERDA//
   G580 - NEUROPATIA INTERCOSTAL//
J02 - FARINGITIS AGUDA)</t>
  </si>
  <si>
    <t>G442 CEFALEA DEBIDA A TENSION (Desc. Diag.:CEFALEA TENSIONAL )</t>
  </si>
  <si>
    <t>I10 HIPERTENSION ESENCIAL (PRIMARIA) (Desc. Diag.:HERNIA DE DISCO A NIVEL CERVICAL)</t>
  </si>
  <si>
    <t>G551 COMPRESIONES DE LAS RAICES Y PLEXOS NERVIOSOS EN TRASTORNOS DE LOS DISCOS INTERVERTEBRALES (M50-M51+) (Desc. Diag.:COMPRESIONES DE LAS RAICES Y PLEXOS NERVIOSOS EN TRASTORNOS DE LOS DISCOS INTERVERTEBRALES + ESTOMATITIS HERPETICA LABIAL)</t>
  </si>
  <si>
    <t>I10 HIPERTENSION ESENCIAL (PRIMARIA) (Desc. Diag.:HIPERTENCION )</t>
  </si>
  <si>
    <t>H040 DACRIOADENITIS (Desc. Diag.:)</t>
  </si>
  <si>
    <t>I10 HIPERTENSION ESENCIAL (PRIMARIA) (Desc. Diag.:HIPERTENSIÃN ARTERIAL
TEMBLOR EN MANOS VS PARKINSON)</t>
  </si>
  <si>
    <t>J00 RINOFARINGITIS AGUDA [RESFRIADO COMUN] (Desc. Diag.:FARINGO LARINGITIS AGUDA)</t>
  </si>
  <si>
    <t>I10 HIPERTENSION ESENCIAL (PRIMARIA) (Desc. Diag.:HIPERTENSION  ARTERIAL)</t>
  </si>
  <si>
    <t>J00 RINOFARINGITIS AGUDA [RESFRIADO COMUN] (Desc. Diag.:FARINGOAMIGDALITIS AGUDA )</t>
  </si>
  <si>
    <t>I10 HIPERTENSION ESENCIAL (PRIMARIA) (Desc. Diag.:HIPERTENSIÓN (NO CONTROLADA HACE +/- 6 AÑOS). )</t>
  </si>
  <si>
    <t>G442 CEFALEA DEBIDA A TENSION (Desc. Diag.:H82 - SINDROMES VERTIGINOSOS EN ENFERMEDADES CLASIFICADAS EN OTRA PARTE)</t>
  </si>
  <si>
    <t>I10 HIPERTENSION ESENCIAL (PRIMARIA) (Desc. Diag.:HIPERTENSION ARTERIA )</t>
  </si>
  <si>
    <t>J00 RINOFARINGITIS AGUDA [RESFRIADO COMUN] (Desc. Diag.:FIEBRE NO ESPECIFICA)</t>
  </si>
  <si>
    <t>I10 HIPERTENSION ESENCIAL (PRIMARIA) (Desc. Diag.:HIPERTENSION ARTERIAL 
DIABETES MELLITUS??)</t>
  </si>
  <si>
    <t>J00 RINOFARINGITIS AGUDA [RESFRIADO COMUN] (Desc. Diag.:gastritis )</t>
  </si>
  <si>
    <t>G510 PARALISIS DE BELL (Desc. Diag.:DIABETES MELLITUS INSULINOREQUIRIENTE)</t>
  </si>
  <si>
    <t>J00 RINOFARINGITIS AGUDA [RESFRIADO COMUN] (Desc. Diag.:gastritis
dengue???)</t>
  </si>
  <si>
    <t>I10 HIPERTENSION ESENCIAL (PRIMARIA) (Desc. Diag.:HIPERTENSION ARTERIAL MODERADA A SEVERA)</t>
  </si>
  <si>
    <t>J00 RINOFARINGITIS AGUDA [RESFRIADO COMUN] (Desc. Diag.:GASTROENTERITIS / SOSP. COVID-19 )</t>
  </si>
  <si>
    <t>I10 HIPERTENSION ESENCIAL (PRIMARIA) (Desc. Diag.:HIPERTENSION ARTERIAL SISTÉMICA MAL CONTROLADA/ CONTRACTURA MUSCULAR CERVICAL/ OBESIDAD/ ANTECEDENTE DE CIRUGIA DE COARTACIÓN DE AORTA)</t>
  </si>
  <si>
    <t>H10 CONJUNTIVITIS (Desc. Diag.:1.- Conjuntivitis aguda 
2.- diabetes mellitus descompensada 
3.- hipertension arterial secundaria. )</t>
  </si>
  <si>
    <t>I10 HIPERTENSION ESENCIAL (PRIMARIA) (Desc. Diag.:HIPERTENSION ARTERIAL SISTEMICA REFRACTARIA)</t>
  </si>
  <si>
    <t>J00 RINOFARINGITIS AGUDA [RESFRIADO COMUN] (Desc. Diag.:H651 - OTRA OTITIS MEDIA AGUDA, NO SUPURATIVA, INCIPIENTE)</t>
  </si>
  <si>
    <t>I10 HIPERTENSION ESENCIAL (PRIMARIA) (Desc. Diag.:HIPERTENSION ARTERIAL SISTEMICA)</t>
  </si>
  <si>
    <t>J00 RINOFARINGITIS AGUDA [RESFRIADO COMUN] (Desc. Diag.:HAS CONTROLADA )</t>
  </si>
  <si>
    <t>I10 HIPERTENSION ESENCIAL (PRIMARIA) (Desc. Diag.:HIPERTENSION ARTERIAL SISTÉMICA)</t>
  </si>
  <si>
    <t>J00 RINOFARINGITIS AGUDA [RESFRIADO COMUN] (Desc. Diag.:HIPERTENSION ARTERIAL EN TRATAMIENTO
)</t>
  </si>
  <si>
    <t>I10 HIPERTENSION ESENCIAL (PRIMARIA) (Desc. Diag.:HIPERTENSION ARTERIAL
URTICARIA)</t>
  </si>
  <si>
    <t>J00 RINOFARINGITIS AGUDA [RESFRIADO COMUN] (Desc. Diag.:HIPERTENSION ARTERIAL?)</t>
  </si>
  <si>
    <t>G510 PARALISIS DE BELL (Desc. Diag.:izquierda)</t>
  </si>
  <si>
    <t>J00 RINOFARINGITIS AGUDA [RESFRIADO COMUN] (Desc. Diag.:HTA  NO CONTROLADA)</t>
  </si>
  <si>
    <t>I10 HIPERTENSION ESENCIAL (PRIMARIA) (Desc. Diag.:HIPERTENSIÓN ARTERIAL, 140/100, CEFALEA DE GRAN INTENSIDAD DOLOR PRECORDIAL )</t>
  </si>
  <si>
    <t>J00 RINOFARINGITIS AGUDA [RESFRIADO COMUN] (Desc. Diag.:I10 - HIPERTENSION ESENCIAL (PRIMARIA))</t>
  </si>
  <si>
    <t>I10 HIPERTENSION ESENCIAL (PRIMARIA) (Desc. Diag.:HIPERTENSION ESENCIAS (PRIMARIA), CEFALEA DEBIDA A TENSIÓN)</t>
  </si>
  <si>
    <t>J00 RINOFARINGITIS AGUDA [RESFRIADO COMUN] (Desc. Diag.:infeccion por covid )</t>
  </si>
  <si>
    <t>I10 HIPERTENSION ESENCIAL (PRIMARIA) (Desc. Diag.:HIPERTENSION MAL COINTROLADA 
CEFALEA TENSIONAL )</t>
  </si>
  <si>
    <t>J00 RINOFARINGITIS AGUDA [RESFRIADO COMUN] (Desc. Diag.:INFECCIÓN URINARIA EN TRATAMIENTO,)</t>
  </si>
  <si>
    <t>I10 HIPERTENSION ESENCIAL (PRIMARIA) (Desc. Diag.:HPTA EN TX. )</t>
  </si>
  <si>
    <t>J00 RINOFARINGITIS AGUDA [RESFRIADO COMUN] (Desc. Diag.:INFLUENZA?
DESHIDRTACION)</t>
  </si>
  <si>
    <t>I10 HIPERTENSION ESENCIAL (PRIMARIA) (Desc. Diag.:HTA - HIPOTIROIDISMO - CEFALEA VASCULAR )</t>
  </si>
  <si>
    <t>J00 RINOFARINGITIS AGUDA [RESFRIADO COMUN] (Desc. Diag.:INFLUENZA'?)</t>
  </si>
  <si>
    <t>I10 HIPERTENSION ESENCIAL (PRIMARIA) (Desc. Diag.:HTA + Cefalea Tensional)</t>
  </si>
  <si>
    <t>J00 RINOFARINGITIS AGUDA [RESFRIADO COMUN] (Desc. Diag.:INFORME MEDICO DE CON MEDICO LABORAL QUE REPORTA AG NASAL PARA COVID +)</t>
  </si>
  <si>
    <t>I10 HIPERTENSION ESENCIAL (PRIMARIA) (Desc. Diag.:HTA MAL CONTROLADA)</t>
  </si>
  <si>
    <t>J00 RINOFARINGITIS AGUDA [RESFRIADO COMUN] (Desc. Diag.:INSUFICIENCIA RESPIRATORIA CRONICA)</t>
  </si>
  <si>
    <t>I10 HIPERTENSION ESENCIAL (PRIMARIA) (Desc. Diag.:HTA NO CONTROLADA //
PO ROTURA DE TENDON DE AQUILES )</t>
  </si>
  <si>
    <t>J00 RINOFARINGITIS AGUDA [RESFRIADO COMUN] (Desc. Diag.:IRC)</t>
  </si>
  <si>
    <t>G510 PARALISIS DE BELL (Desc. Diag.:parÃ¡lisis facial )</t>
  </si>
  <si>
    <t>J00 RINOFARINGITIS AGUDA [RESFRIADO COMUN] (Desc. Diag.:J00 - RINOFARINGITIS AGUDA [RESFRIADO COMUN. COMPLICADA)</t>
  </si>
  <si>
    <t>I10 HIPERTENSION ESENCIAL (PRIMARIA) (Desc. Diag.:J02 - FARINGITIS AGUDA)</t>
  </si>
  <si>
    <t>J00 RINOFARINGITIS AGUDA [RESFRIADO COMUN] (Desc. Diag.:laberintitis)</t>
  </si>
  <si>
    <t>I10 HIPERTENSION ESENCIAL (PRIMARIA) (Desc. Diag.:J060 - LARINGOFARINGITIS AGUDA)</t>
  </si>
  <si>
    <t>J00 RINOFARINGITIS AGUDA [RESFRIADO COMUN] (Desc. Diag.:Laringitis Aguda 
Sangrado transvaginal )</t>
  </si>
  <si>
    <t>I10 HIPERTENSION ESENCIAL (PRIMARIA) (Desc. Diag.:LUMBAGO NO ESPECIFICADO)</t>
  </si>
  <si>
    <t>H10 CONJUNTIVITIS (Desc. Diag.:CEFALEA.)</t>
  </si>
  <si>
    <t>I10 HIPERTENSION ESENCIAL (PRIMARIA) (Desc. Diag.:LUMBALGIA DE ESFUERZO. //
HIPERLORDOSIS LUMBAR //
OBESIDAD //
A09 - DIARREA Y GASTROENTERITIS DE PRESUNTO ORIGEN INFECCIOSO)</t>
  </si>
  <si>
    <t>J00 RINOFARINGITIS AGUDA [RESFRIADO COMUN] (Desc. Diag.:LINFOMA NO HODGKIN)</t>
  </si>
  <si>
    <t>I10 HIPERTENSION ESENCIAL (PRIMARIA) (Desc. Diag.:LUMBALGIA)</t>
  </si>
  <si>
    <t>J00 RINOFARINGITIS AGUDA [RESFRIADO COMUN] (Desc. Diag.:MALESTAR DECAIMIENTO GENERAL DOLORES OSTEOMUSCULARES)</t>
  </si>
  <si>
    <t>I10 HIPERTENSION ESENCIAL (PRIMARIA) (Desc. Diag.:PRECORDIALGIA E/E)</t>
  </si>
  <si>
    <t>J00 RINOFARINGITIS AGUDA [RESFRIADO COMUN] (Desc. Diag.:MIRINGITIS BILATERAL)</t>
  </si>
  <si>
    <t>I10 HIPERTENSION ESENCIAL (PRIMARIA) (Desc. Diag.:REACCION ALERGICA / HIPERTENSION ARTERIAL SISTEMICA / NEUMOTORAX SECUNDARIO A BULAS)</t>
  </si>
  <si>
    <t>J00 RINOFARINGITIS AGUDA [RESFRIADO COMUN] (Desc. Diag.:NAUSEA Y VOMITO)</t>
  </si>
  <si>
    <t>I10 HIPERTENSION ESENCIAL (PRIMARIA) (Desc. Diag.:SD ANSIOSO)</t>
  </si>
  <si>
    <t>J00 RINOFARINGITIS AGUDA [RESFRIADO COMUN] (Desc. Diag.:ODIONTALGIA)</t>
  </si>
  <si>
    <t>I10 HIPERTENSION ESENCIAL (PRIMARIA) (Desc. Diag.:Secuelas de neumonia)</t>
  </si>
  <si>
    <t>J00 RINOFARINGITIS AGUDA [RESFRIADO COMUN] (Desc. Diag.:osteocondritis esternocostal izq )</t>
  </si>
  <si>
    <t>I10 HIPERTENSION ESENCIAL (PRIMARIA) (Desc. Diag.:SINDROME VERTIGINOS)</t>
  </si>
  <si>
    <t>J00 RINOFARINGITIS AGUDA [RESFRIADO COMUN] (Desc. Diag.:PRIMIGESTA
GESTACION 24.1 SEM 
RESFRIO COMUN)</t>
  </si>
  <si>
    <t>I10 HIPERTENSION ESENCIAL (PRIMARIA) (Desc. Diag.:TEMBLOR ESNCIAL VS PARKISON)</t>
  </si>
  <si>
    <t>J00 RINOFARINGITIS AGUDA [RESFRIADO COMUN] (Desc. Diag.:PUEBA DE COVID)</t>
  </si>
  <si>
    <t>I10 HIPERTENSION ESENCIAL (PRIMARIA) (Desc. Diag.:URGENCIA HIPERTENSIVA )</t>
  </si>
  <si>
    <t>J00 RINOFARINGITIS AGUDA [RESFRIADO COMUN] (Desc. Diag.:RESFERIO COMUN)</t>
  </si>
  <si>
    <t>G510 PARALISIS DE BELL (Desc. Diag.:PARÃLISIS DE BELL (DERECHA) CON ALTERACION VISUAL DEL OJO CONTRALATERAL)</t>
  </si>
  <si>
    <t>J00 RINOFARINGITIS AGUDA [RESFRIADO COMUN] (Desc. Diag.:RESFRIO CIOMUN)</t>
  </si>
  <si>
    <t>I10 HIPERTENSION ESENCIAL (PRIMARIA) (Desc. Diag.:VARICELA)</t>
  </si>
  <si>
    <t>G551 COMPRESIONES DE LAS RAICES Y PLEXOS NERVIOSOS EN TRASTORNOS DE LOS DISCOS INTERVERTEBRALES (M50-M51+) (Desc. Diag.:espondiloartrosdis lumbar severa, fractura vertebral???)</t>
  </si>
  <si>
    <t>I10 HIPERTENSION ESENCIAL (PRIMARIA) (Desc. Diag.:VIROSIS)</t>
  </si>
  <si>
    <t>J00 RINOFARINGITIS AGUDA [RESFRIADO COMUN] (Desc. Diag.:resfrio comun
)</t>
  </si>
  <si>
    <t>G551 COMPRESIONES DE LAS RAICES Y PLEXOS NERVIOSOS EN TRASTORNOS DE LOS DISCOS INTERVERTEBRALES (M50-M51+) (Desc. Diag.:Hernia de disco + CompresiÃ³n de discos intervertebrales.)</t>
  </si>
  <si>
    <t>H000 ORZUELO Y OTRAS INFLAMACIONES PROFUNDAS DEL PARPADO (Desc. Diag.:orzuelo ojo izquierdo, absceso en parpado superior ojo izquierdo.)</t>
  </si>
  <si>
    <t>J00 RINOFARINGITIS AGUDA [RESFRIADO COMUN] (Desc. Diag.:RESFRIÓ COMÚN)</t>
  </si>
  <si>
    <t>I11 ENFERMEDAD CARDIACA HIPERTENSIVA (Desc. Diag.:ENFERMEDAD CARDIACA HIPERTENSIVA - CRISIS HIPERTENSIVA)</t>
  </si>
  <si>
    <t>H10 CONJUNTIVITIS (Desc. Diag.:CONJUNTIVITIS  AGUDA )</t>
  </si>
  <si>
    <t>I11 ENFERMEDAD CARDIACA HIPERTENSIVA (Desc. Diag.:HTA +Cefalea + Contractura Muscular)</t>
  </si>
  <si>
    <t>J00 RINOFARINGITIS AGUDA [RESFRIADO COMUN] (Desc. Diag.:RESFRIO COMUN, AMIGDALITIS PULTACEA)</t>
  </si>
  <si>
    <t>I119 ENFERMEDAD CARDIACA HIPERTENSIVA SIN INSUFICIENCIA CARDIACA (CONGESTIVA) (Desc. Diag.:CRISIS HIPERTENSIVA
ENFERMEDAD RENAL EN ESTUDIO)</t>
  </si>
  <si>
    <t>J00 RINOFARINGITIS AGUDA [RESFRIADO COMUN] (Desc. Diag.:RESFRIO COMUN, FIBROMIALGIAS, HIPERTENSION ARTERIAL, HIPOTIROIDISMO)</t>
  </si>
  <si>
    <t>I12 ENFERMEDAD RENAL HIPERTENSIVA (Desc. Diag.:ENFERMEDAD RENAL HIPERTENSIVA ?EDEMA EN EXTREMIDADES INFERIORES ++ EDEMA PALPEBRAL)</t>
  </si>
  <si>
    <t>J00 RINOFARINGITIS AGUDA [RESFRIADO COMUN] (Desc. Diag.:resfrrio comun)</t>
  </si>
  <si>
    <t>I15 HIPERTENSION SECUNDARIA (Desc. Diag.: HIPERTENSION SECUNDARIA)</t>
  </si>
  <si>
    <t>J00 RINOFARINGITIS AGUDA [RESFRIADO COMUN] (Desc. Diag.:RINIFARINGITIS 
ETI)</t>
  </si>
  <si>
    <t>G510 PARALISIS DE BELL (Desc. Diag.:PARALISIS FACIAL PERIFERICA)</t>
  </si>
  <si>
    <t>J00 RINOFARINGITIS AGUDA [RESFRIADO COMUN] (Desc. Diag.:RINOFARINGIOTIOS 
BRONQUITIS )</t>
  </si>
  <si>
    <t>I15 HIPERTENSION SECUNDARIA (Desc. Diag.:1. HAS 2. INFECCION POR COVID. OBESIDAD. HIPOTIROIDISMO A DC. )</t>
  </si>
  <si>
    <t>J00 RINOFARINGITIS AGUDA [RESFRIADO COMUN] (Desc. Diag.:RINOFARINGITI AGUDA )</t>
  </si>
  <si>
    <t>I15 HIPERTENSION SECUNDARIA (Desc. Diag.:colico renal a dc
itu a dc
lumbago cronico en estudio
 has no controlada. )</t>
  </si>
  <si>
    <t>J00 RINOFARINGITIS AGUDA [RESFRIADO COMUN] (Desc. Diag.:RINOFARINGITIS 
BRONQUITIS )</t>
  </si>
  <si>
    <t>I15 HIPERTENSION SECUNDARIA (Desc. Diag.:hipertencion )</t>
  </si>
  <si>
    <t>J00 RINOFARINGITIS AGUDA [RESFRIADO COMUN] (Desc. Diag.:RINOFARINGITIS 
VIROSIS )</t>
  </si>
  <si>
    <t>I15 HIPERTENSION SECUNDARIA (Desc. Diag.:HipertensiÃ³n Arterial + Cefalea (Riesgo TEP + Trombosis Venosa Profunda))</t>
  </si>
  <si>
    <t>J00 RINOFARINGITIS AGUDA [RESFRIADO COMUN] (Desc. Diag.:Rinofaringitis + faringitis)</t>
  </si>
  <si>
    <t>I15 HIPERTENSION SECUNDARIA (Desc. Diag.:HIPERTENSION   +  TAQUICARDIA   POR CAFEINA )</t>
  </si>
  <si>
    <t>J00 RINOFARINGITIS AGUDA [RESFRIADO COMUN] (Desc. Diag.:RINOFARINGITIS AGHUDA 
ETI)</t>
  </si>
  <si>
    <t>I15 HIPERTENSION SECUNDARIA (Desc. Diag.:OBESIDAD TIPO 1.  ERITROCITOSIS DESCOMPENSADA, SÍNDROME METABÓLICO, Rinofaringitis Aguda. ENFERMEDAD COMUN)</t>
  </si>
  <si>
    <t>J00 RINOFARINGITIS AGUDA [RESFRIADO COMUN] (Desc. Diag.:RINOFARINGITIS AGUDA 
BRONQUITIS )</t>
  </si>
  <si>
    <t>I150 HIPERTENSION RENOVASCULAR (Desc. Diag.:)</t>
  </si>
  <si>
    <t>G551 COMPRESIONES DE LAS RAICES Y PLEXOS NERVIOSOS EN TRASTORNOS DE LOS DISCOS INTERVERTEBRALES (M50-M51+) (Desc. Diag.:hernia de disco intervertebrales)</t>
  </si>
  <si>
    <t>I159 HIPERTENSION SECUNDARIA, NO ESPECIFICADA (Desc. Diag.:CRISIS DE HIPERTENSIÓN)</t>
  </si>
  <si>
    <t>J00 RINOFARINGITIS AGUDA [RESFRIADO COMUN] (Desc. Diag.:RINOFARINGITIS AGUDA 
VIROSIS )</t>
  </si>
  <si>
    <t>G510 PARALISIS DE BELL (Desc. Diag.:PARALISIS FACIAL PERIFÈRICA)</t>
  </si>
  <si>
    <t>J00 RINOFARINGITIS AGUDA [RESFRIADO COMUN] (Desc. Diag.:RINOFARINGITIS AGUDA (SOSPECHA DE COVID))</t>
  </si>
  <si>
    <t>H000 ORZUELO Y OTRAS INFLAMACIONES PROFUNDAS DEL PARPADO (Desc. Diag.:ORZUELO Y HEMORRAGIA CONJUNTIVAL )</t>
  </si>
  <si>
    <t>J00 RINOFARINGITIS AGUDA [RESFRIADO COMUN] (Desc. Diag.:RINOFARINGITIS AGUDA [RESFRIADO COMUN 
BRONQUITIS AGUDA )</t>
  </si>
  <si>
    <t>I20 ANGINA DE PECHO (Desc. Diag.:conjuntivitis )</t>
  </si>
  <si>
    <t>J00 RINOFARINGITIS AGUDA [RESFRIADO COMUN] (Desc. Diag.:RINOFARINGITIS AGUDA COMPLICADA)</t>
  </si>
  <si>
    <t>I20 ANGINA DE PECHO (Desc. Diag.:NEURITIS INTERCOSTAL. 
TX ANSIOSO
CARDIOPATIA ISQUEMICA EN TX. )</t>
  </si>
  <si>
    <t>J00 RINOFARINGITIS AGUDA [RESFRIADO COMUN] (Desc. Diag.:RINOFARINGITIS AGUDA: DOLOR DE GARGANTA MALESTAR GENERAL CATARRO NASAL  TOS LIGERA ALZA TERMICA)</t>
  </si>
  <si>
    <t>I20 ANGINA DE PECHO (Desc. Diag.:SINDROME CORONARIO AGUDO )</t>
  </si>
  <si>
    <t>J00 RINOFARINGITIS AGUDA [RESFRIADO COMUN] (Desc. Diag.:RINOFARINGITIS VIROSIS )</t>
  </si>
  <si>
    <t>I209 ANGINA DE PECHO, NO ESPECIFICADA (Desc. Diag.:)</t>
  </si>
  <si>
    <t>J00 RINOFARINGITIS AGUDA [RESFRIADO COMUN] (Desc. Diag.:RINOFARINGITIS.)</t>
  </si>
  <si>
    <t>I209 ANGINA DE PECHO, NO ESPECIFICADA (Desc. Diag.:angina de pecho)</t>
  </si>
  <si>
    <t>G551 COMPRESIONES DE LAS RAICES Y PLEXOS NERVIOSOS EN TRASTORNOS DE LOS DISCOS INTERVERTEBRALES (M50-M51+) (Desc. Diag.:hernia discal a dc en region lumbar)</t>
  </si>
  <si>
    <t>I209 ANGINA DE PECHO, NO ESPECIFICADA (Desc. Diag.:intoxicacion alcoholioca complicada con angina de pecho)</t>
  </si>
  <si>
    <t>J00 RINOFARINGITIS AGUDA [RESFRIADO COMUN] (Desc. Diag.:RINOFARONGITIS AGUDA)</t>
  </si>
  <si>
    <t>G580 NEUROPATIA INTERCOSTAL (Desc. Diag.:neuropatia intercostal)</t>
  </si>
  <si>
    <t>G580 NEUROPATIA INTERCOSTAL (Desc. Diag.:NEUROPATIA INTERCOSTAL IZQUIERDA POR ESFUERZO)</t>
  </si>
  <si>
    <t>J00 RINOFARINGITIS AGUDA [RESFRIADO COMUN] (Desc. Diag.:sindrome  febril
parasitosis)</t>
  </si>
  <si>
    <t>I21 INFARTO AGUDO DEL MIOCARDIO (Desc. Diag.:INFARTO AGUDO DEL MIOCARDIO)</t>
  </si>
  <si>
    <t>J00 RINOFARINGITIS AGUDA [RESFRIADO COMUN] (Desc. Diag.:SINDROME GRIPAL
EMBARAZO DE 20 SEMANAS)</t>
  </si>
  <si>
    <t>I21 INFARTO AGUDO DEL MIOCARDIO (Desc. Diag.:POST INTERVENCIÓN CORONARIA PERCUTÁNEA PRIMARIA CON INSTALACIÓN DE 2 STENTS FARMACOLÓGICOS EN ARTERIA CORONARIA DERECHA
INFARTO AGUDO DE MIOCARDIO CON ONDA T EN CARA INFERIOR KILLIP KIMBALL I 
)</t>
  </si>
  <si>
    <t>J00 RINOFARINGITIS AGUDA [RESFRIADO COMUN] (Desc. Diag.:SINUSITIS AGUDA)</t>
  </si>
  <si>
    <t>J00 RINOFARINGITIS AGUDA [RESFRIADO COMUN] (Desc. Diag.:sinusitis)</t>
  </si>
  <si>
    <t>I279 ENFERMEDAD PULMONAR DEL CORAZON, NO ESPECIFICADA (Desc. Diag.:INSUFICIENCIA RESPIRATORIA  REAGUDIZADA
NAC
CPC DESCOMPENSADO
ERITROCOTOSIS
TPSV
FRA
HAS
)</t>
  </si>
  <si>
    <t>H10 CONJUNTIVITIS (Desc. Diag.:Conjuntivitis Aguda E/E)</t>
  </si>
  <si>
    <t>I30 PERICARDITIS AGUDA (Desc. Diag.:
MIOCARDIOPATIA DILATADA A DESCARTAR)</t>
  </si>
  <si>
    <t>J00 RINOFARINGITIS AGUDA [RESFRIADO COMUN] (Desc. Diag.:SOSPECHA DE COVID-19)</t>
  </si>
  <si>
    <t>I30 PERICARDITIS AGUDA (Desc. Diag.:)</t>
  </si>
  <si>
    <t>J00 RINOFARINGITIS AGUDA [RESFRIADO COMUN] (Desc. Diag.:SOSPECHA DE INFLUENZA)</t>
  </si>
  <si>
    <t>I313 DERRAME PERICARDICO (NO INFLAMATORIO) (Desc. Diag.:DOLOR PRECORDIAL)</t>
  </si>
  <si>
    <t>J00 RINOFARINGITIS AGUDA [RESFRIADO COMUN] (Desc. Diag.:TOS CATARRO ALZA TERMICA  MALESTAR GENERAL)</t>
  </si>
  <si>
    <t>I34 TRASTORNOS NO REUMATICOS DE LA VALVULA MITRAL (Desc. Diag.:HEMATOMA POR INTOXICACION POR WARFARINA)</t>
  </si>
  <si>
    <t>J00 RINOFARINGITIS AGUDA [RESFRIADO COMUN] (Desc. Diag.:TOS CATARRO DOLOR DE GARGANTA Y ALZA TERMICA MALESTAR GENERAL)</t>
  </si>
  <si>
    <t>H000 ORZUELO Y OTRAS INFLAMACIONES PROFUNDAS DEL PARPADO (Desc. Diag.:PO Drenaje Chalazion OD)</t>
  </si>
  <si>
    <t>J00 RINOFARINGITIS AGUDA [RESFRIADO COMUN] (Desc. Diag.:TOS CATARRO DOLOR DE GARGANTA, ALZA TERMICA)</t>
  </si>
  <si>
    <t>I42 CARDIOMIOPATIA (Desc. Diag.:en estudio)</t>
  </si>
  <si>
    <t>J00 RINOFARINGITIS AGUDA [RESFRIADO COMUN] (Desc. Diag.:TOS CATARRO MALESTAR GENERQAL CEFALEA)</t>
  </si>
  <si>
    <t>I429 CARDIOMIOPATIA, NO ESPECIFICADA (Desc. Diag.:cardiopatia por posibe amiloidosis)</t>
  </si>
  <si>
    <t>J00 RINOFARINGITIS AGUDA [RESFRIADO COMUN] (Desc. Diag.:TOS CATARRO NASAL MALESTAR GENERAL DOLOR EN OROFARINGE)</t>
  </si>
  <si>
    <t>I43 CARDIOMIOPATIA EN ENFERMEDADES CLASIFICADAS EN OTRA PARTE (Desc. Diag.:)</t>
  </si>
  <si>
    <t>J00 RINOFARINGITIS AGUDA [RESFRIADO COMUN] (Desc. Diag.:TOS CATARRO NASAL, ALZA TERMICA CEFALEA )</t>
  </si>
  <si>
    <t>I456 SINDROME DE PREEXCITACION (Desc. Diag.:ABLACION DE WOLFF PARKINSON WHITE)</t>
  </si>
  <si>
    <t>J00 RINOFARINGITIS AGUDA [RESFRIADO COMUN] (Desc. Diag.:TOS CON EXPECTORACION, CATARRO  DOLOR EN OROFARINGE)</t>
  </si>
  <si>
    <t>I46 PARO CARDIACO (Desc. Diag.:)</t>
  </si>
  <si>
    <t>J00 RINOFARINGITIS AGUDA [RESFRIADO COMUN] (Desc. Diag.:TOS, CATARRO NASAL, DOLOR DE GARGANTA, MALESTAR GENERAL)</t>
  </si>
  <si>
    <t>I47 TAQUICARDIA PAROXISTICA (Desc. Diag.:HAS 2. TSVP???)</t>
  </si>
  <si>
    <t>J00 RINOFARINGITIS AGUDA [RESFRIADO COMUN] (Desc. Diag.:TRASTORNO DE ANSIEDAD)</t>
  </si>
  <si>
    <t>I47 TAQUICARDIA PAROXISTICA (Desc. Diag.:TAQUICARDIA)</t>
  </si>
  <si>
    <t>J00 RINOFARINGITIS AGUDA [RESFRIADO COMUN] (Desc. Diag.:VERTIGO PAROXISTICO BENIGNO)</t>
  </si>
  <si>
    <t>I470 ARRITMIA POR REENTRADA VENTRICULAR (Desc. Diag.:HIPERTENSION ARTERIAL
HEPATOMEGALIA)</t>
  </si>
  <si>
    <t>J00 RINOFARINGITIS AGUDA [RESFRIADO COMUN] (Desc. Diag.:VIROSIS ?)</t>
  </si>
  <si>
    <t>G442 CEFALEA DEBIDA A TENSION (Desc. Diag.:DORSOLUMBALGIA.)</t>
  </si>
  <si>
    <t>J00 RINOFARINGITIS AGUDA [RESFRIADO COMUN] (Desc. Diag.:VIROSIS/ ESCABIOSIS /)</t>
  </si>
  <si>
    <t>I471 TAQUICARDIA SUPRAVENTRICULAR (Desc. Diag.:ARRITMIA CARDIACA CONTROLADA)</t>
  </si>
  <si>
    <t>J00 RINOFARINGITIS AGUDA [RESFRIADO COMUN] (Desc. Diag.:x)</t>
  </si>
  <si>
    <t>I471 TAQUICARDIA SUPRAVENTRICULAR (Desc. Diag.:CONTROL POST ABLACION )</t>
  </si>
  <si>
    <t>J01 SINUSITIS AGUDA (Desc. Diag.:1-  Sinusitis aguda 2- Gastroenteritis )</t>
  </si>
  <si>
    <t>I471 TAQUICARDIA SUPRAVENTRICULAR (Desc. Diag.:TAQUICARDIA SUPRAVENTRICULAR CON CONDUCCIÓN ABERRANTE )</t>
  </si>
  <si>
    <t>J01 SINUSITIS AGUDA (Desc. Diag.:1.- Rinosinusitis aguda )</t>
  </si>
  <si>
    <t>I472 TAQUICARDIA VENTRICULAR (Desc. Diag.:TAQUICARDIA)</t>
  </si>
  <si>
    <t>H10 CONJUNTIVITIS (Desc. Diag.:CONJUNTIVITIS OJO DERECHO
HEMORRAGIA SUBCONJUNTIVAL OJO DERECHO)</t>
  </si>
  <si>
    <t>H001 CALACIO [CHALAZION] (Desc. Diag.:+ CELULITIS PERIOCULAR  IZQ. )</t>
  </si>
  <si>
    <t>J01 SINUSITIS AGUDA (Desc. Diag.:FARINGOAMIGDALITIS)</t>
  </si>
  <si>
    <t>I479 TAQUICARDIA PAROXISTICA, NO ESPECIFICADA (Desc. Diag.:TAQUCARDIA PAROXISTICA )</t>
  </si>
  <si>
    <t>J01 SINUSITIS AGUDA (Desc. Diag.:NEUMONIA ADQUIRIDA EN LA COMUNIDAD
SINUTIS A DESCARTAR)</t>
  </si>
  <si>
    <t>I479 TAQUICARDIA PAROXISTICA, NO ESPECIFICADA (Desc. Diag.:taquicardia supraventicular con QRS ancho)</t>
  </si>
  <si>
    <t>J01 SINUSITIS AGUDA (Desc. Diag.:SINDROME VIRAL GRIPAL  + BRONQUITIS AGUDA)</t>
  </si>
  <si>
    <t>H10 CONJUNTIVITIS (Desc. Diag.:CONJUNTIVITIS POR CUERPO EXTRAÑO OD. )</t>
  </si>
  <si>
    <t>I480 FIBRILACION AURICULAR PAROXISTICA (Desc. Diag.:FIBRILACION AURICULAR)</t>
  </si>
  <si>
    <t>J010 SINUSITIS MAXILAR AGUDA (Desc. Diag.:der)</t>
  </si>
  <si>
    <t>I487 FIBRILACION Y ALETEO AURICULAR (Desc. Diag.:ARRITMIA CARDIACA TIPO FIBRILACIÓN AURICULAR DE ALTA RESPUESTA VENTRICULAR)</t>
  </si>
  <si>
    <t>G442 CEFALEA DEBIDA A TENSION (Desc. Diag.:cefalea tensional en crisis)</t>
  </si>
  <si>
    <t>I489 FIBRILACION Y ALETEO AURICULAR, NO ESPECIFICADO (Desc. Diag.:FIBRILACIÓN AURICULAR DE RESPUESTA VENTRICULAR ALTA/ ERITROCITOSIS SEC./ OBESIDAD
)</t>
  </si>
  <si>
    <t>J011 SINUSITIS FRONTAL AGUDA (Desc. Diag.:sindrome febril)</t>
  </si>
  <si>
    <t>I49 OTRAS ARRITMIAS CARDIACAS (Desc. Diag.:)</t>
  </si>
  <si>
    <t>G560 SINDROME DEL TUNEL CARPIANO (Desc. Diag.:FIBROMIALGIA EN TRATAMIENTO)</t>
  </si>
  <si>
    <t>I49 OTRAS ARRITMIAS CARDIACAS (Desc. Diag.:HIPERTENSION ESENCIAL)</t>
  </si>
  <si>
    <t>G560 SINDROME DEL TUNEL CARPIANO (Desc. Diag.:mialgia trapezio, tunel carpiano bilateral.)</t>
  </si>
  <si>
    <t>I499 ARRITMIA CARDIACA, NO ESPECIFICADA (Desc. Diag.:- ARRITMIA CARDIACA TIPO EXTRASISTOLE MONOFOCAL VENTRICULAR
- FALLA RENAL AGUDA)</t>
  </si>
  <si>
    <t>J019 SINUSITIS AGUDA, NO ESPECIFICADA (Desc. Diag.:FIEBRE CON ESCALOFRÍOS. )</t>
  </si>
  <si>
    <t>G510 PARALISIS DE BELL (Desc. Diag.:PARÁLISIS FACIAL PERIFÉRICA)</t>
  </si>
  <si>
    <t>J019 SINUSITIS AGUDA, NO ESPECIFICADA (Desc. Diag.:RINOSINUSITIS)</t>
  </si>
  <si>
    <t>I499 ARRITMIA CARDIACA, NO ESPECIFICADA (Desc. Diag.:ARRITMIA CARDIACA/HIPERTENSION  ARTERIAL/DMT2)</t>
  </si>
  <si>
    <t>J019 SINUSITIS AGUDA, NO ESPECIFICADA (Desc. Diag.:SINUSITIS)</t>
  </si>
  <si>
    <t>I499 ARRITMIA CARDIACA, NO ESPECIFICADA (Desc. Diag.:se realiza colocación de holter de 24 horas)</t>
  </si>
  <si>
    <t>J02 FARINGITIS AGUDA (Desc. Diag.:   B02 - HERPES ZOSTER)</t>
  </si>
  <si>
    <t>J02 FARINGITIS AGUDA (Desc. Diag.:sÃ­ndrome febril  mas  faringitis  aguda)</t>
  </si>
  <si>
    <t>J02 FARINGITIS AGUDA (Desc. Diag.:   G439 - MIGRAÑA, NO ESPECIFICADA)</t>
  </si>
  <si>
    <t>J02 FARINGITIS AGUDA (Desc. Diag.:sÃ­ndrome febril y  faringitis  aguda)</t>
  </si>
  <si>
    <t>J02 FARINGITIS AGUDA (Desc. Diag.:   R522 - OTRO DOLOR CRONICO)</t>
  </si>
  <si>
    <t>J02 FARINGITIS AGUDA (Desc. Diag.:SARCOPTOSIS)</t>
  </si>
  <si>
    <t>J02 FARINGITIS AGUDA (Desc. Diag.: EN RESOLUCION.    I10 - HIPERTENSION ESENCIAL (PRIMARIA),  CARDIOPATIA ISQUÉMICA GASTRITIS CRÓNICA)</t>
  </si>
  <si>
    <t>J02 FARINGITIS AGUDA (Desc. Diag.:SD GRIPAL)</t>
  </si>
  <si>
    <t>J02 FARINGITIS AGUDA (Desc. Diag.:- faringitis aguda
- asma bronquial)</t>
  </si>
  <si>
    <t>J02 FARINGITIS AGUDA (Desc. Diag.:sindrome febril ,gastritis  y  faringitis  aguda)</t>
  </si>
  <si>
    <t>J02 FARINGITIS AGUDA (Desc. Diag.: FARINGOLARINGITIS POLIMIALGIA)</t>
  </si>
  <si>
    <t>G442 CEFALEA DEBIDA A TENSION (Desc. Diag.:1.- cefalea tensional )</t>
  </si>
  <si>
    <t>J02 FARINGITIS AGUDA (Desc. Diag.:- SINDROME VIRAL )</t>
  </si>
  <si>
    <t>J02 FARINGITIS AGUDA (Desc. Diag.:SINDROME MANGUITO ROTADOR DERECHO / FARINGITIS AGUDA)</t>
  </si>
  <si>
    <t>J02 FARINGITIS AGUDA (Desc. Diag.:  H651 - OTRA OTITIS MEDIA AGUDA, NO SUPURATIVA)</t>
  </si>
  <si>
    <t>H001 CALACIO [CHALAZION] (Desc. Diag.:CALACIO [CHALAZION]   AGUDO DE OJO IZQUIERDO)</t>
  </si>
  <si>
    <t>J02 FARINGITIS AGUDA (Desc. Diag.: R599 - ADENOMEGALIA, NO ESPECIFICADA(EN ESTUDIO), PAROTIDITIS A DC)</t>
  </si>
  <si>
    <t>J02 FARINGITIS AGUDA (Desc. Diag.:-)</t>
  </si>
  <si>
    <t>H001 CALACIO [CHALAZION] (Desc. Diag.:CALACIO [CHALAZION] DE OD EN PI------AGUDO)</t>
  </si>
  <si>
    <t>J02 FARINGITIS AGUDA (Desc. Diag.:,.)</t>
  </si>
  <si>
    <t>I64 ACCIDENTE VASCULAR ENCEFALICO AGUDO, NO ESPECIFICADO COMO HEMORRAGICO O  ISQUEMICO (Desc. Diag.:accidente vascular.)</t>
  </si>
  <si>
    <t>J02 FARINGITIS AGUDA (Desc. Diag.:.  SOSPECHA DE COVID 19 )</t>
  </si>
  <si>
    <t>H10 CONJUNTIVITIS (Desc. Diag.:Queratitis OI)</t>
  </si>
  <si>
    <t>I64 ACCIDENTE VASCULAR ENCEFALICO AGUDO, NO ESPECIFICADO COMO HEMORRAGICO O  ISQUEMICO (Desc. Diag.:AVC CEREBELOSO
VERTIGO CENTRAL)</t>
  </si>
  <si>
    <t>J02 FARINGITIS AGUDA (Desc. Diag.:+  SINDROME VIRAL GRIPAL)</t>
  </si>
  <si>
    <t>I64 ACCIDENTE VASCULAR ENCEFALICO AGUDO, NO ESPECIFICADO COMO HEMORRAGICO O  ISQUEMICO (Desc. Diag.:SECUELA DE ACCIDENTE CEREBROVASCULAR ISQUEMICO EN PACIENTE PORTADORA DE PROTESIS MECANICA MITRAL SOMNOLIENTA DISARTRIA, BRADIPSIQUICA E INESTABILIDAD EN LA DEAMBULACION. Y EN PERIODO DE ADECUACION DE LA ANTICOAGULACION.)</t>
  </si>
  <si>
    <t>J02 FARINGITIS AGUDA (Desc. Diag.:1)</t>
  </si>
  <si>
    <t>I64 ACCIDENTE VASCULAR ENCEFALICO AGUDO, NO ESPECIFICADO COMO HEMORRAGICO O ISQUEMICO (Desc. Diag.:en espera de laboartorios )</t>
  </si>
  <si>
    <t>G589 MONONEUROPATIA, NO ESPECIFICADA (Desc. Diag.:Dolor neuropático facial izq.)</t>
  </si>
  <si>
    <t>G510 PARALISIS DE BELL (Desc. Diag.:parálisis VII)</t>
  </si>
  <si>
    <t>J02 FARINGITIS AGUDA (Desc. Diag.:AG NASAL NEGATIVO)</t>
  </si>
  <si>
    <t>I671 ANEURISMA CEREBRAL, SIN RUPTURA (Desc. Diag.:ANEURISMA CEREBRAL )</t>
  </si>
  <si>
    <t>J02 FARINGITIS AGUDA (Desc. Diag.:amigdalitis pultacea)</t>
  </si>
  <si>
    <t>I679 ENFERMEDAD CEREBROVASCULAR, NO ESPECIFICADA (Desc. Diag.:EVC HEMORRÁGICO SECUELAR / TRAQUEOBRONQUITIS POR Klebsiella pneumonie MDR EN TRATAMIENTO / HIPERTENSION ARTERIAL SISTEMICA ESTADIO I EN TRATAMIENTO / PO MEDIATO DE CRANIECTOMIA DESCOMPRESIVA MAS CONFECCION DE BOLSA MARSUPIAL POR HEMATOMA INTRAPARENQUIMATOSO EN REGION FRONTOPARIETAL IZQUIERDO SECUNDARIO A CRISIS HIPERTENSIVA / ERC EN TERAPIA DE REEMPLAZO RENAL)</t>
  </si>
  <si>
    <t>J02 FARINGITIS AGUDA (Desc. Diag.:bacteriana)</t>
  </si>
  <si>
    <t>I679 ENFERMEDAD CEREBROVASCULAR, NO ESPECIFICADA (Desc. Diag.:POST OPERATORIO MEDIATO DE CRANEICTOMIA MAS DRENAJE DE HEMATOMA SUBSURAL FRONTO-PARIETOTEMPORAL IZQUIERDA )</t>
  </si>
  <si>
    <t>J02 FARINGITIS AGUDA (Desc. Diag.:BRONQUITIS)</t>
  </si>
  <si>
    <t>I679 ENFERMEDAD CEREBROVASCULAR, NO ESPECIFICADA (Desc. Diag.:SINDROME CONVULSIVO EN ESTUDIO / EVC HEMORRÁGICO SECUELAR / TRAQUEOBRONQUITIS POR Klebsiella pneumonie MDR EN TRATAMIENTO / HIPERTENSION ARTERIAL SISTEMICA EN TRATAMIENTO / PO MEDIATO DE CRANIECTOMIA DESCOMPRESIVA MAS CONFECCION DE BOLSA MARSUPIAL POR HEMATOMA INTRAPARENQUIMATOSO EN REGION FRONTOPARIETAL IZQUIERDO SECUNDARIO A CRISIS HIPERTENSIVA / ERC EN TERAPIA DE REEMPLAZO RENAL)</t>
  </si>
  <si>
    <t>J02 FARINGITIS AGUDA (Desc. Diag.:ciatalgia
ITU)</t>
  </si>
  <si>
    <t>H001 CALACIO [CHALAZION] (Desc. Diag.:CHALACION )</t>
  </si>
  <si>
    <t>J02 FARINGITIS AGUDA (Desc. Diag.:cojuntivits aguda)</t>
  </si>
  <si>
    <t>H001 CALACIO [CHALAZION] (Desc. Diag.:CHALAZION AGUDO  DE PARPADO INFERIOR DE OJO DERECHO------DOY BAJA MEDICA POR 3 DIAS)</t>
  </si>
  <si>
    <t>J02 FARINGITIS AGUDA (Desc. Diag.:CONJUNTIVITIS AGUDA)</t>
  </si>
  <si>
    <t>I73 OTRAS ENFERMEDADES VASCULARES PERIFERICAS (Desc. Diag.:INSUFICIENCIA VASCULAR PERIFERICA )</t>
  </si>
  <si>
    <t>J02 FARINGITIS AGUDA (Desc. Diag.:CONTRACTURA MUSCULAR CERVICAL  )</t>
  </si>
  <si>
    <t>I73 OTRAS ENFERMEDADES VASCULARES PERIFERICAS (Desc. Diag.:presencia de ulcera en miembro inferior dercho y region del pie derecho)</t>
  </si>
  <si>
    <t>J02 FARINGITIS AGUDA (Desc. Diag.:COVID 19 )</t>
  </si>
  <si>
    <t>G510 PARALISIS DE BELL (Desc. Diag.:SE SOLICITA BAJA POR PARTE DE NEUROLOGIA)</t>
  </si>
  <si>
    <t>H100 CONJUNTIVITIS MUCOPURULENTA (Desc. Diag.:conjuntivitis mucopurulenta en ojo izquierdo)</t>
  </si>
  <si>
    <t>I743 EMBOLIA Y TROMBOSIS DE ARTERIAS DE LOS MIEMBROS INFERIORES (Desc. Diag.:)</t>
  </si>
  <si>
    <t>J02 FARINGITIS AGUDA (Desc. Diag.:Crisis asmática)</t>
  </si>
  <si>
    <t>I743 EMBOLIA Y TROMBOSIS DE ARTERIAS DE LOS MIEMBROS INFERIORES (Desc. Diag.:POLICONTUSO
TROMBOSIS VENOSA PROFUNAD MID)</t>
  </si>
  <si>
    <t>J02 FARINGITIS AGUDA (Desc. Diag.:DARINGITIS)</t>
  </si>
  <si>
    <t>I743 EMBOLIA Y TROMBOSIS DE ARTERIAS DE LOS MIEMBROS INFERIORES (Desc. Diag.:venas gemelares derechas)</t>
  </si>
  <si>
    <t>G560 SINDROME DEL TUNEL CARPIANO (Desc. Diag.:SX TUNEL CARPIANO DERECHO)</t>
  </si>
  <si>
    <t>I748 EMBOLIA Y TROMBOSIS DE OTRAS ARTERIAS (Desc. Diag.:TROMBOSIS DE MIENBRO INFERIOR IZQUIERDO)</t>
  </si>
  <si>
    <t>J02 FARINGITIS AGUDA (Desc. Diag.:Doy Baja mEDICA
)</t>
  </si>
  <si>
    <t>I749 EMBOLIA Y TROMBOSIS DE ARTERIA NO ESPECIFICADA (Desc. Diag.:TROMBOSIS VENOSA PROFUNDA)</t>
  </si>
  <si>
    <t>J02 FARINGITIS AGUDA (Desc. Diag.:E11 - DIABETES MELLITUS NO INSULINODEPENDIENTE,    I10 - HIPERTENSION ESENCIAL (PRIMARIA),  K296 - OTRAS GASTRITIS)</t>
  </si>
  <si>
    <t>H001 CALACIO [CHALAZION] (Desc. Diag.:CHALAZION EN PS DE OD ---AGUDO)</t>
  </si>
  <si>
    <t>J02 FARINGITIS AGUDA (Desc. Diag.:EDA sin deshidrataciÃ³n )</t>
  </si>
  <si>
    <t>I803 FLEBITIS Y TROMBOFLEBITIS DE LOS MIEMBROS INFERIORES, NO ESPECIFICADA (Desc. Diag.:TROMBOSIS VENOSA PROFUNDA  PIERNA DERECHA)</t>
  </si>
  <si>
    <t>J02 FARINGITIS AGUDA (Desc. Diag.:EMBARAZO DE 15 .5 SEM POR FUM )</t>
  </si>
  <si>
    <t>I809 FLEBITIS Y TROMBOFLEBITIS DE SITIO NO ESPECIFICADO (Desc. Diag.:EXTREMIDADES INFERIOR)</t>
  </si>
  <si>
    <t>J02 FARINGITIS AGUDA (Desc. Diag.:EMBARAZO DE 30.2 SEM POR FUM 
CESAREA PREVIA 
SIN TRABAJO DE PARTO 
ARO)</t>
  </si>
  <si>
    <t>G510 PARALISIS DE BELL (Desc. Diag.:SINDROME DE RAMSAY HUNT)</t>
  </si>
  <si>
    <t>J02 FARINGITIS AGUDA (Desc. Diag.:ENFERMEDAD COMUN)</t>
  </si>
  <si>
    <t>I82 OTRAS EMBOLIAS Y TROMBOSIS VENOSAS (Desc. Diag.:ARTROSIS EN ESTUDIO. 
ANEMIA MODERADA
MIGRAÑA POR ANTECEEDNTE
HIPERMENORREA. 
)</t>
  </si>
  <si>
    <t>J02 FARINGITIS AGUDA (Desc. Diag.:ERITREMIA CRONICA / HIPERGLUCEMIA / HIPERTRIGLICERIDEMIA)</t>
  </si>
  <si>
    <t>I82 OTRAS EMBOLIAS Y TROMBOSIS VENOSAS (Desc. Diag.:DC TROMBOSIS VENOSA PROFUNDA EN AMBAS PIERNAS 
HAS NO CONTROLADA )</t>
  </si>
  <si>
    <t>J02 FARINGITIS AGUDA (Desc. Diag.:ESTEATOSIS HEPATICA
GASTRTTIS H. PILORY (+))</t>
  </si>
  <si>
    <t>I82 OTRAS EMBOLIAS Y TROMBOSIS VENOSAS (Desc. Diag.:TROMBOSIS SENO LONGITUDINAL)</t>
  </si>
  <si>
    <t>I82 OTRAS EMBOLIAS Y TROMBOSIS VENOSAS (Desc. Diag.:TROMBOSIS VENOSA MIEMBRO INFERIOR DERECHO )</t>
  </si>
  <si>
    <t>G569 MONONEUROPATIA DEL MIEMBRO SUPERIOR, SIN OTRA ESPECIFICACION (Desc. Diag.:)</t>
  </si>
  <si>
    <t>I82 OTRAS EMBOLIAS Y TROMBOSIS VENOSAS (Desc. Diag.:TROMBOSIS VENOSA PROFUNDA DE PIERNA DERECHA (VENA TIBIAL POSTERIOR))</t>
  </si>
  <si>
    <t>J02 FARINGITIS AGUDA (Desc. Diag.:farigitis aguda
has
erc en estudio
tx. mixto de ansiedad y depresion
)</t>
  </si>
  <si>
    <t>I82 OTRAS EMBOLIAS Y TROMBOSIS VENOSAS (Desc. Diag.:trombosis venosa profunda Miembro Inferior 
derecho)</t>
  </si>
  <si>
    <t>J02 FARINGITIS AGUDA (Desc. Diag.:FARINGE HIPEREMICAS ERITEMATOS  CARDIOPULMONAR SIN RUIDOS SOBRE AGREGADOS)</t>
  </si>
  <si>
    <t>J02 FARINGITIS AGUDA (Desc. Diag.:FARINGE HIPERMICA
CARDI0 NORMAL)</t>
  </si>
  <si>
    <t>J02 FARINGITIS AGUDA (Desc. Diag.:faringiotis aguda )</t>
  </si>
  <si>
    <t>I828 EMBOLIA Y TROMBOSIS DE OTRAS VENAS ESPECIFICADAS (Desc. Diag.:TROMBOSIS VENOSA PROFUNDA EN MIEMBRO INFERIOR IZQUIERDO
LINFOMA NO HODGKIN
HIPERTENSIÓN ARTERIAL SISTÉMICA)</t>
  </si>
  <si>
    <t>J02 FARINGITIS AGUDA (Desc. Diag.:FARINGITIS - DISPEPSIA - S. FEBRIL DC DENGUE)</t>
  </si>
  <si>
    <t>I829 EMBOLIA Y TROMBOSIS DE VENA NO ESPECIFICADA (Desc. Diag.:TROMBOSIS VENOSA PROFUNDA)</t>
  </si>
  <si>
    <t>J02 FARINGITIS AGUDA (Desc. Diag.:FARINGITIS 
ETI)</t>
  </si>
  <si>
    <t>G518 OTROS TRASTORNOS DEL NERVIO FACIAL (Desc. Diag.:paralisis facial)</t>
  </si>
  <si>
    <t>J02 FARINGITIS AGUDA (Desc. Diag.:Faringitis + amigdalitis + Cefalea + Neuritis)</t>
  </si>
  <si>
    <t>I83 VENAS VARICOSAS DE LOS MIEMBROS INFERIORES (Desc. Diag.:S83 - LUXACION, ESGUINCE Y TORCEDURA DE ARTICULACIONES Y LIGAMENTOS DE LA RODILLA   / /
E10 - DIABETES MELLITUS INSULINODEPENDIENTE
S83 - LUXACION, ESGUINCE Y TORCEDURA DE ARTICULACIONES Y LIGAMENTOS DE LA RODILLA)</t>
  </si>
  <si>
    <t>J02 FARINGITIS AGUDA (Desc. Diag.:Faringitis + cefalea + neuritis)</t>
  </si>
  <si>
    <t>I83 VENAS VARICOSAS DE LOS MIEMBROS INFERIORES (Desc. Diag.:VENAS VARICOSAS DE LOS MIEMBROS INFERIORES)</t>
  </si>
  <si>
    <t>J02 FARINGITIS AGUDA (Desc. Diag.:faringitis + fiebre + cefalea )</t>
  </si>
  <si>
    <t>I83 VENAS VARICOSAS DE LOS MIEMBROS INFERIORES (Desc. Diag.:VENAS VARICOSAS PARA TRATAMIENTO)</t>
  </si>
  <si>
    <t>J02 FARINGITIS AGUDA (Desc. Diag.:Faringitis + neuritis)</t>
  </si>
  <si>
    <t>G519 TRASTORNO DEL NERVIO FACIAL, NO ESPECIFICADO (Desc. Diag.:parálisis facial del lado derecho)</t>
  </si>
  <si>
    <t>J02 FARINGITIS AGUDA (Desc. Diag.:FARINGITIS + RINOFARINGITIS + NEURITIS)</t>
  </si>
  <si>
    <t>I830 VENAS VARICOSAS DE LOS MIEMBROS INFERIORES CON ULCERA (Desc. Diag.:ULCERA VARICOSA)</t>
  </si>
  <si>
    <t>J02 FARINGITIS AGUDA (Desc. Diag.:FARINGITIS AGUDA 
DOLOR  EN PIE IZQUIERDO )</t>
  </si>
  <si>
    <t>J02 FARINGITIS AGUDA (Desc. Diag.:LARINGITIS AGUDA )</t>
  </si>
  <si>
    <t>J02 FARINGITIS AGUDA (Desc. Diag.:Faringitis Aguda +  GECA E/E)</t>
  </si>
  <si>
    <t>H001 CALACIO [CHALAZION] (Desc. Diag.:chalazion oi)</t>
  </si>
  <si>
    <t>J02 FARINGITIS AGUDA (Desc. Diag.:FARINGITIS AGUDA + OTITIS EXTERNA)</t>
  </si>
  <si>
    <t>J02 FARINGITIS AGUDA (Desc. Diag.:LUMBALGIA MUSCULAR, FARINGOLARINGITIS VIRAL)</t>
  </si>
  <si>
    <t>J02 FARINGITIS AGUDA (Desc. Diag.:FARINGITIS AGUDA EN TRATAMIENTO)</t>
  </si>
  <si>
    <t>J02 FARINGITIS AGUDA (Desc. Diag.:M545 - LUMBAGO NO ESPECIFICADO)</t>
  </si>
  <si>
    <t>J02 FARINGITIS AGUDA (Desc. Diag.:FARINGITIS AGUDA Y EMBARAZO DE 15  SEM  POR FUM)</t>
  </si>
  <si>
    <t>J02 FARINGITIS AGUDA (Desc. Diag.:MIALGIA FIEBRE)</t>
  </si>
  <si>
    <t>J02 FARINGITIS AGUDA (Desc. Diag.:FARINGITIS AGUDA
FIEBRE 38.7
DESHIDRATACION LEVE)</t>
  </si>
  <si>
    <t>J02 FARINGITIS AGUDA (Desc. Diag.:MIALGIA)</t>
  </si>
  <si>
    <t>J02 FARINGITIS AGUDA (Desc. Diag.:FARINGITIS AGUDA, CEFALEA.)</t>
  </si>
  <si>
    <t>J02 FARINGITIS AGUDA (Desc. Diag.:otitis)</t>
  </si>
  <si>
    <t>H101 CONJUNTIVITIS ATOPICA AGUDA (Desc. Diag.:)</t>
  </si>
  <si>
    <t>J02 FARINGITIS AGUDA (Desc. Diag.:POLIARTROSIS)</t>
  </si>
  <si>
    <t>J02 FARINGITIS AGUDA (Desc. Diag.:FARINGITIS AGUDA-DOLOR ABDOMINAL E/E)</t>
  </si>
  <si>
    <t>J02 FARINGITIS AGUDA (Desc. Diag.:PROBABLE INFECCION VIRAL INICIAL )</t>
  </si>
  <si>
    <t>G57 MONONEUROPATIAS DEL MIEMBRO INFERIOR (Desc. Diag.:DOLOR CRONICO AGUDIZADO)</t>
  </si>
  <si>
    <t>J02 FARINGITIS AGUDA (Desc. Diag.:RESFRIO COMUN)</t>
  </si>
  <si>
    <t>G442 CEFALEA DEBIDA A TENSION (Desc. Diag.:CEFALEA TENSIONAL, NEURALGIA DEL TRIGEMINO EN TRATAMIENTO)</t>
  </si>
  <si>
    <t>J02 FARINGITIS AGUDA (Desc. Diag.:RESFRIO)</t>
  </si>
  <si>
    <t>G570 LESION DEL NERVIO CIATICO (Desc. Diag.:ciatalgia)</t>
  </si>
  <si>
    <t>J02 FARINGITIS AGUDA (Desc. Diag.:RINOFARINGITIS AGUDA / SINUSITIS FRONTAL NO ESPECIFICADA)</t>
  </si>
  <si>
    <t>J02 FARINGITIS AGUDA (Desc. Diag.:Faringits Aguda)</t>
  </si>
  <si>
    <t>G578 OTRAS MONONEUROPATIAS DEL MIEMBRO INFERIOR (Desc. Diag.:)</t>
  </si>
  <si>
    <t>J02 FARINGITIS AGUDA (Desc. Diag.:faringo amigdalitis   -ITU)</t>
  </si>
  <si>
    <t>J02 FARINGITIS AGUDA (Desc. Diag.:RINORREA - TOS.)</t>
  </si>
  <si>
    <t>J02 FARINGITIS AGUDA (Desc. Diag.:FARINGO AMIGDALITIS AGUDA)</t>
  </si>
  <si>
    <t>J02 FARINGITIS AGUDA (Desc. Diag.:S)</t>
  </si>
  <si>
    <t>J02 FARINGITIS AGUDA (Desc. Diag.:FARINGO BRONQUITIS AGUDA)</t>
  </si>
  <si>
    <t>G580 NEUROPATIA INTERCOSTAL (Desc. Diag.:   S202 - CONTUSION DEL TORAX//)</t>
  </si>
  <si>
    <t>J02 FARINGITIS AGUDA (Desc. Diag.:Faringoamigadalitis Aguda)</t>
  </si>
  <si>
    <t>I84 HEMORROIDES (Desc. Diag.:PROCTORRAGIA )</t>
  </si>
  <si>
    <t>G570 LESION DEL NERVIO CIATICO (Desc. Diag.:ciatico)</t>
  </si>
  <si>
    <t>I840 HEMORROIDES INTERNAS TROMBOSADAS (Desc. Diag.:)</t>
  </si>
  <si>
    <t>J02 FARINGITIS AGUDA (Desc. Diag.:FARINGOAMIGDALITIS AGUDA / SOSPECHA COVID - 19)</t>
  </si>
  <si>
    <t>I840 HEMORROIDES INTERNAS TROMBOSADAS (Desc. Diag.:TROMBOSIS HEMORROIDAL INTERNA RESULETA POR TROM,BECTOMIA Y RECTOSIGMOIDOSOCPIA)</t>
  </si>
  <si>
    <t>J02 FARINGITIS AGUDA (Desc. Diag.:Faringoamigdalitis aguda de II° (ENFERMEDAD COMÚN))</t>
  </si>
  <si>
    <t>H001 CALACIO [CHALAZION] (Desc. Diag.:CHALAZIÓN OI. FUÉ DRNADO ELIMINÓ ABUNDATE PUS. )</t>
  </si>
  <si>
    <t>G61 POLINEUROPATIA INFLAMATORIA (Desc. Diag.:RESULATDOS DE LABORTORIO)</t>
  </si>
  <si>
    <t>I841 HEMORROIDES INTERNAS CON OTRAS COMPLICACIONES (Desc. Diag.:HEMORROIDES DE SEGUNDO GRADO SANGRANTE EN ESTUDIO)</t>
  </si>
  <si>
    <t>J02 FARINGITIS AGUDA (Desc. Diag.:Faringoamigdalitis aguda de II°ENFERMEDAD COMUN)</t>
  </si>
  <si>
    <t>I841 HEMORROIDES INTERNAS CON OTRAS COMPLICACIONES (Desc. Diag.:HEMORROIDES DE SEGUNDO GRADO SANGRANTES EN TRATAMIENTO, CONSTIPACION EN TRATAMIENTO)</t>
  </si>
  <si>
    <t>J02 FARINGITIS AGUDA (Desc. Diag.:FARINGOAMIGDALITIS AGUDA.)</t>
  </si>
  <si>
    <t>I841 HEMORROIDES INTERNAS CON OTRAS COMPLICACIONES (Desc. Diag.:HEMORROIDES INTERNAS CON COMPLICACIONES, HEMORROIDES EXTERNAS SIN COMPLICACION, CONSTIPACION CRON ICA. )</t>
  </si>
  <si>
    <t>J02 FARINGITIS AGUDA (Desc. Diag.:FARINGOAMIGDALITIS PULTACEA)</t>
  </si>
  <si>
    <t>I841 HEMORROIDES INTERNAS CON OTRAS COMPLICACIONES (Desc. Diag.:hemorroides mixtas r9 y r3. CONSTIPACION,)</t>
  </si>
  <si>
    <t>J02 FARINGITIS AGUDA (Desc. Diag.:faringoamigdalitis, HAS?)</t>
  </si>
  <si>
    <t>I841 HEMORROIDES INTERNAS CON OTRAS COMPLICACIONES (Desc. Diag.:post operado de hemorroides externas complicadas r9, criptitis anal cronica r3 y r12, SE APLICO NITRATO DE PLATA)</t>
  </si>
  <si>
    <t>G575 SINDROME DEL TUNEL CALCANEO (Desc. Diag.:SINDROME DEL TUNEL TARSIANO)</t>
  </si>
  <si>
    <t>I841 HEMORROIDES INTERNAS CON OTRAS COMPLICACIONES (Desc. Diag.:PROCTORRAGIA POR HEMORROIDES INTERNA COMPLICADA)</t>
  </si>
  <si>
    <t>J02 FARINGITIS AGUDA (Desc. Diag.:FARINGOLARINGITIS AGUDA)</t>
  </si>
  <si>
    <t>I842 HEMORROIDES INTERNAS SIN COMPLICACION (Desc. Diag.:)</t>
  </si>
  <si>
    <t>J02 FARINGITIS AGUDA (Desc. Diag.:FARINGOLARINGOTRAQUEITIS AGUDA)</t>
  </si>
  <si>
    <t>I842 HEMORROIDES INTERNAS SIN COMPLICACION (Desc. Diag.:CON DOLOR A LA DEFECACION Y SANGRADO FRECUENTES REQUIERE TRATAMIENTO ESPECIALIZADO)</t>
  </si>
  <si>
    <t>J02 FARINGITIS AGUDA (Desc. Diag.:FARINGOTRAQUEOBRONQUITIS AGUDA / SOSPECHA DE COVID - 19)</t>
  </si>
  <si>
    <t>I842 HEMORROIDES INTERNAS SIN COMPLICACION (Desc. Diag.:HEMORROIDES INTERNA GRADO II)</t>
  </si>
  <si>
    <t>J02 FARINGITIS AGUDA (Desc. Diag.:FARTINGE HIPEREMICA
CARDIO. NORMAL)</t>
  </si>
  <si>
    <t>I842 HEMORROIDES INTERNAS SIN COMPLICACION (Desc. Diag.:PROCTITIS AGUDA)</t>
  </si>
  <si>
    <t>J02 FARINGITIS AGUDA (Desc. Diag.:FIEBRE - ESCALOFRIOS. )</t>
  </si>
  <si>
    <t>I843 HEMORROIDES EXTERNAS TROMBOSADAS (Desc. Diag.: HEMORROIDES EXTERNAS TROMBOSADAS)</t>
  </si>
  <si>
    <t>J02 FARINGITIS AGUDA (Desc. Diag.:FIEBRE - MIALGIAS. )</t>
  </si>
  <si>
    <t>H001 CALACIO [CHALAZION] (Desc. Diag.:CHALAZION)</t>
  </si>
  <si>
    <t>J02 FARINGITIS AGUDA (Desc. Diag.:FIEBRE . MIALGIA. )</t>
  </si>
  <si>
    <t>I843 HEMORROIDES EXTERNAS TROMBOSADAS (Desc. Diag.:HEMORROIDECTOMIA EXTERNA MAS TROMBECTOMIA RADIO 9 BAJO ANESTESIA LOCAL)</t>
  </si>
  <si>
    <t>G576 LESION DEL NERVIO PLANTAR (Desc. Diag.:)</t>
  </si>
  <si>
    <t>I843 HEMORROIDES EXTERNAS TROMBOSADAS (Desc. Diag.:HEMORROIDES R3 TROMBOSADA SOMETIDA A TROMBECTOMIA EN CONSULTORIO EXTERNO)</t>
  </si>
  <si>
    <t>J02 FARINGITIS AGUDA (Desc. Diag.:gastritis medicamentosa 
sind. emetico)</t>
  </si>
  <si>
    <t>J02 FARINGITIS AGUDA (Desc. Diag.:H65 - OTITIS MEDIA NO SUPURATIVA)</t>
  </si>
  <si>
    <t>I843 HEMORROIDES EXTERNAS TROMBOSADAS (Desc. Diag.:TROMBOSIS HEMORROIDAL EXTERNA R5 RESUELTA POR TROMBECTOMIA DIGITAL. PARASITOSIS INTESTINAL A DESCARTAR)</t>
  </si>
  <si>
    <t>J02 FARINGITIS AGUDA (Desc. Diag.:H651 - OTRA OTITIS MEDIA AGUDA, NO SUPURATIVA)</t>
  </si>
  <si>
    <t>I843 HEMORROIDES EXTERNAS TROMBOSADAS (Desc. Diag.:TROMBOSIS HEMORROIDAL RADIO 3 MAS CONDILOMA PERIANAL GRANDE EN RADIO 3)</t>
  </si>
  <si>
    <t>J02 FARINGITIS AGUDA (Desc. Diag.:HAS EN TTO. )</t>
  </si>
  <si>
    <t>I843 HEMORROIDES EXTERNAS TROMBOSADAS (Desc. Diag.:TROMBOSIS HEMORROIDAL RADIO 9 RESUELTA POR TROBECTOMIA DIGITAL  BAJO ANESTESIA LOCAL EN CONSULTORIO EXTERNO, CONSTIPACION)</t>
  </si>
  <si>
    <t>J02 FARINGITIS AGUDA (Desc. Diag.:HIPERTRIGLICERIDEMIA, E66 - OBESIDAD)</t>
  </si>
  <si>
    <t>I843 HEMORROIDES EXTERNAS TROMBOSADAS (Desc. Diag.:TROMBOSIS HEMORROIDAL SOMETIDA A TROMBECTOMIA RADIO 3. EN CONSULTORIO EXTERNO, SE APLICO PUNTOS )</t>
  </si>
  <si>
    <t>J02 FARINGITIS AGUDA (Desc. Diag.:HTA ALTA)</t>
  </si>
  <si>
    <t>H001 CALACIO [CHALAZION] (Desc. Diag.:OI: CHALAZION EN PS ----)</t>
  </si>
  <si>
    <t>J02 FARINGITIS AGUDA (Desc. Diag.:I10 - HIPERTENSION ESENCIAL (PRIMARIA))</t>
  </si>
  <si>
    <t>I843 HEMORROIDES EXTERNAS TROMBOSADAS (Desc. Diag.:TROMBOSIS HEMORROIDARIA)</t>
  </si>
  <si>
    <t>J02 FARINGITIS AGUDA (Desc. Diag.:Incontinencia urinaria de esfuerzo)</t>
  </si>
  <si>
    <t>G541 TRASTORNOS DEL PLEXO LUMBOSACRO (Desc. Diag.:)</t>
  </si>
  <si>
    <t>J02 FARINGITIS AGUDA (Desc. Diag.:infeccion urinaria a Descartar)</t>
  </si>
  <si>
    <t>I844 HEMORROIDES EXTERNAS CON OTRAS COMPLICACIONES (Desc. Diag.:DOLOR ANAL/ABSCESO ANAL)</t>
  </si>
  <si>
    <t>J02 FARINGITIS AGUDA (Desc. Diag.:INFLUENZA??)</t>
  </si>
  <si>
    <t>I844 HEMORROIDES EXTERNAS CON OTRAS COMPLICACIONES (Desc. Diag.:FISTULA ANORECTAL)</t>
  </si>
  <si>
    <t>J02 FARINGITIS AGUDA (Desc. Diag.:J02 - FARINGITIS AGUDA //
CISTOCELE A DC. )</t>
  </si>
  <si>
    <t>I844 HEMORROIDES EXTERNAS CON OTRAS COMPLICACIONES (Desc. Diag.:HEMORRAGIA DIGESTIVA BAJA)</t>
  </si>
  <si>
    <t>J02 FARINGITIS AGUDA (Desc. Diag.:J02 - FARINGITIS AGUDA//
   M545 - LUMBAGO NO ESPECIFICADO)</t>
  </si>
  <si>
    <t>I844 HEMORROIDES EXTERNAS CON OTRAS COMPLICACIONES (Desc. Diag.:HEMORROIDES TROMBOSADA SANGRANTE)</t>
  </si>
  <si>
    <t>J02 FARINGITIS AGUDA (Desc. Diag.:J20 - BRONQUITIS AGUDA)</t>
  </si>
  <si>
    <t>I844 HEMORROIDES EXTERNAS CON OTRAS COMPLICACIONES (Desc. Diag.:i844)</t>
  </si>
  <si>
    <t>J02 FARINGITIS AGUDA (Desc. Diag.:K297 - GASTRITIS, NO ESPECIFICADA)</t>
  </si>
  <si>
    <t>I844 HEMORROIDES EXTERNAS CON OTRAS COMPLICACIONES (Desc. Diag.:POST OPERADA  HEMORROIDES EXTERNAS RADIO 6)</t>
  </si>
  <si>
    <t>J02 FARINGITIS AGUDA (Desc. Diag.:lab )</t>
  </si>
  <si>
    <t>I844 HEMORROIDES EXTERNAS CON OTRAS COMPLICACIONES (Desc. Diag.:Rectorragia)</t>
  </si>
  <si>
    <t>H102 OTRAS CONJUNTIVITIS AGUDAS (Desc. Diag.:CONJUNTIVITIS QUIMICA
)</t>
  </si>
  <si>
    <t>G545 AMIOTROFIA NEURALGICA (Desc. Diag.:)</t>
  </si>
  <si>
    <t>G519 TRASTORNO DEL NERVIO FACIAL, NO ESPECIFICADO (Desc. Diag.:parálisis facial espástica)</t>
  </si>
  <si>
    <t>J02 FARINGITIS AGUDA (Desc. Diag.:LARINGOFARINGITIS VIRAL, DESCARTAR SINUSITIS)</t>
  </si>
  <si>
    <t>I839 VENAS VARICOSAS DE LOS MIEMBROS INFERIORES SIN ULCERA NI INFLAMACION (Desc. Diag.:)</t>
  </si>
  <si>
    <t>J02 FARINGITIS AGUDA (Desc. Diag.:M41 - ESCOLIOSIS)</t>
  </si>
  <si>
    <t>G442 CEFALEA DEBIDA A TENSION (Desc. Diag.:ANSIEDAD)</t>
  </si>
  <si>
    <t>J02 FARINGITIS AGUDA (Desc. Diag.:MIALGIA  - ESCALOFRÍO.)</t>
  </si>
  <si>
    <t>I84 HEMORROIDES (Desc. Diag.:DOLOR ABDOMINAL)</t>
  </si>
  <si>
    <t>J02 FARINGITIS AGUDA (Desc. Diag.:MIALGIA- FIERBE)</t>
  </si>
  <si>
    <t>I84 HEMORROIDES (Desc. Diag.:GASTRITIS AGUDA
Control por C.Ext de Proctologia
Omneprazol 20 mg VO cada mañana
Dextrometorfano 1 cuchara VO cada 8 hrs
Paracetamol 500 mg VO cada 8 hrs en caso necesario
Alprazolam 05 mg 1/2 tab cada noche)</t>
  </si>
  <si>
    <t>J02 FARINGITIS AGUDA (Desc. Diag.:otitis a dc. )</t>
  </si>
  <si>
    <t>I84 HEMORROIDES (Desc. Diag.:HEMORIOIDES)</t>
  </si>
  <si>
    <t>J02 FARINGITIS AGUDA (Desc. Diag.:periodo gestacion 27 semanas por FUM)</t>
  </si>
  <si>
    <t>I84 HEMORROIDES (Desc. Diag.:HEMORRAGIA DIGESTIVA BAJA 
ANEMIA SECUNDARIA)</t>
  </si>
  <si>
    <t>J02 FARINGITIS AGUDA (Desc. Diag.:por SARS COV 2)</t>
  </si>
  <si>
    <t>I84 HEMORROIDES (Desc. Diag.:HEMORRIIDES )</t>
  </si>
  <si>
    <t>J02 FARINGITIS AGUDA (Desc. Diag.:resfrio comum)</t>
  </si>
  <si>
    <t>I84 HEMORROIDES (Desc. Diag.:hemorroides /proctorragia)</t>
  </si>
  <si>
    <t>J02 FARINGITIS AGUDA (Desc. Diag.:RESFRIO COMUN/ FARINGITIS AGUDA)</t>
  </si>
  <si>
    <t>I84 HEMORROIDES (Desc. Diag.:HEMORROIDES COMPLICADAS, DISFONIA, HIPERTENSION ARTERIAL??)</t>
  </si>
  <si>
    <t>J02 FARINGITIS AGUDA (Desc. Diag.:RINOFARINGITIS )</t>
  </si>
  <si>
    <t>I84 HEMORROIDES (Desc. Diag.:HEMORROIDES EXTERNA TROMBOSADAS GRADO IV)</t>
  </si>
  <si>
    <t>J02 FARINGITIS AGUDA (Desc. Diag.:RINOFARINGITIS AGUDA)</t>
  </si>
  <si>
    <t>G540 TRASTORNOS DEL PLEXO BRAQUIAL (Desc. Diag.:)</t>
  </si>
  <si>
    <t>J02 FARINGITIS AGUDA (Desc. Diag.:RINOFARINGITIS/SINUSITIS)</t>
  </si>
  <si>
    <t>I84 HEMORROIDES (Desc. Diag.:MELENA )</t>
  </si>
  <si>
    <t>J02 FARINGITIS AGUDA (Desc. Diag.:RINOSINUSITIS)</t>
  </si>
  <si>
    <t>I84 HEMORROIDES (Desc. Diag.:PO DE HEMORROIDECTOMIA)</t>
  </si>
  <si>
    <t>J02 FARINGITIS AGUDA (Desc. Diag.:sÃ­ndrome  febril mas  faringitis aguda)</t>
  </si>
  <si>
    <t>I84 HEMORROIDES (Desc. Diag.:POST OPERADO DE HEMORROIDECTOMIA )</t>
  </si>
  <si>
    <t>I84 HEMORROIDES (Desc. Diag.:POST OPERADO DE HEMORROIDES )</t>
  </si>
  <si>
    <t>J02 FARINGITIS AGUDA (Desc. Diag.:sÃ­ndrome febril)</t>
  </si>
  <si>
    <t>I50 INSUFICIENCIA CARDIACA (Desc. Diag.:)</t>
  </si>
  <si>
    <t>J02 FARINGITIS AGUDA (Desc. Diag.:SD GIPAL)</t>
  </si>
  <si>
    <t>I50 INSUFICIENCIA CARDIACA (Desc. Diag.:ICC CF III A IV
HAS
LRA
ERITROCITOSIS
EPOC 
)</t>
  </si>
  <si>
    <t>J02 FARINGITIS AGUDA (Desc. Diag.:sindrome  febril)</t>
  </si>
  <si>
    <t>I500 INSUFICIENCIA CARDIACA CONGESTIVA (Desc. Diag.:INSUFICIENCIA CARDIACA CONGESTIVA)</t>
  </si>
  <si>
    <t>J02 FARINGITIS AGUDA (Desc. Diag.:SINDROME FEBRIL EN ESTUDIO)</t>
  </si>
  <si>
    <t>I515 DEGENERACION MIOCARDICA (Desc. Diag.:)</t>
  </si>
  <si>
    <t>J02 FARINGITIS AGUDA (Desc. Diag.:SINDROME GRIPAL)</t>
  </si>
  <si>
    <t>I515 DEGENERACION MIOCARDICA (Desc. Diag.:SARCOMA DE KAPOSI TRATADO
CARDIOPATIA SECUNDARIA A QUIMIOTERAPIA)</t>
  </si>
  <si>
    <t>J02 FARINGITIS AGUDA (Desc. Diag.:SINDROME VIRAL  GRIPAL + FARINGITIS AGUDA )</t>
  </si>
  <si>
    <t>I607 HEMORRAGIA SUBARACNOIDEA DE ARTERIA INTRACRANEAL NO ESPECIFICADA (Desc. Diag.:AVC HEMORRAGICO POST OPERADO )</t>
  </si>
  <si>
    <t>I61 HEMORRAGIA INTRAENCEFALICA (Desc. Diag.:)</t>
  </si>
  <si>
    <t>A09 DIARREA Y GASTROENTERITIS DE PRESUNTO ORIGEN INFECCIOSO (Desc. Diag.:enteritis )</t>
  </si>
  <si>
    <t>D259 LEIOMIOMA DEL UTERO, SIN OTRA ESPECIFICACION (Desc. Diag.:METRORRAGIA)</t>
  </si>
  <si>
    <t>C531 TUMOR MALIGNO DEL EXOCERVIX (Desc. Diag.:cancer de cervix en control medico
dolor en region lumbar derecha )</t>
  </si>
  <si>
    <t>A09 DIARREA Y GASTROENTERITIS DE PRESUNTO ORIGEN INFECCIOSO (Desc. Diag.:GASTRITIS + DIARREA)</t>
  </si>
  <si>
    <t>E11 DIABETES MELLITUS NO INSULINODEPENDIENTE (Desc. Diag.:tx. ansioso
dm2 descompensada)</t>
  </si>
  <si>
    <t>A08 INFECCIONES INTESTINALES DEBIDAS A VIRUS Y OTROS ORGANISMOS ESPECIFICADOS (Desc. Diag.:)</t>
  </si>
  <si>
    <t>A09 DIARREA Y GASTROENTERITIS DE PRESUNTO ORIGEN INFECCIOSO (Desc. Diag.:Diarrea + salmonelosis + nausea y vomito)</t>
  </si>
  <si>
    <t>A09 DIARREA Y GASTROENTERITIS DE PRESUNTO ORIGEN INFECCIOSO (Desc. Diag.:GASTRITIS AGUDA, SOBREPESO)</t>
  </si>
  <si>
    <t>D06 CARCINOMA IN SITU DEL CUELLO DEL UTERO (Desc. Diag.:CARCINOMA IN SITU DEL CUELLO DEL UTERO)</t>
  </si>
  <si>
    <t>A09 DIARREA Y GASTROENTERITIS DE PRESUNTO ORIGEN INFECCIOSO (Desc. Diag.:GASTRITIS TRANSGRESION ALIMENTARIA)</t>
  </si>
  <si>
    <t>E06 TIROIDITIS (Desc. Diag.:.)</t>
  </si>
  <si>
    <t>A080 ENTERITIS DEBIDA A ROTAVIRUS (Desc. Diag.:.)</t>
  </si>
  <si>
    <t>E882 LIPOMATOSIS, NO CLASIFICADA EN OTRA PARTE (Desc. Diag.:LIPOMA ESCAPULAR IZQUIERDO)</t>
  </si>
  <si>
    <t>A09 DIARREA Y GASTROENTERITIS DE PRESUNTO ORIGEN INFECCIOSO (Desc. Diag.:gastroduodenitis)</t>
  </si>
  <si>
    <t>A09 DIARREA Y GASTROENTERITIS DE PRESUNTO ORIGEN INFECCIOSO (Desc. Diag.:FIEBRE CON ESCALOFRIOS. )</t>
  </si>
  <si>
    <t>A09 DIARREA Y GASTROENTERITIS DE PRESUNTO ORIGEN INFECCIOSO (Desc. Diag.:gastroeneteritis)</t>
  </si>
  <si>
    <t>C50 TUMOR MALIGNO DE LA MAMA (Desc. Diag.:cancer de mama 
faringoamigdalitis)</t>
  </si>
  <si>
    <t>A080 ENTERITIS DEBIDA A ROTAVIRUS (Desc. Diag.:ENTERITIS VIRAL)</t>
  </si>
  <si>
    <t>C814 LINFOMA DE HODGKIN CLASICO RICO EN LINFOCITOS (Desc. Diag.:gastroenterocolitis)</t>
  </si>
  <si>
    <t>A09 DIARREA Y GASTROENTERITIS DE PRESUNTO ORIGEN INFECCIOSO (Desc. Diag.:Gastroenteritis + diarrea +dolor abdominal)</t>
  </si>
  <si>
    <t>D180 HEMANGIOMA, DE CUALQUIER SITIO (Desc. Diag.:HEMANGIOMA VERTEBRAL L3
LUMBALGIA DE ESFUERZO)</t>
  </si>
  <si>
    <t>A09 DIARREA Y GASTROENTERITIS DE PRESUNTO ORIGEN INFECCIOSO (Desc. Diag.:Gastroenteritis + Faringitis +  Cefalea)</t>
  </si>
  <si>
    <t>A09 DIARREA Y GASTROENTERITIS DE PRESUNTO ORIGEN INFECCIOSO (Desc. Diag.:GASTROENTERITIS AGUDA  EN ESTUDIO
HIPOKALEMIA LEVE. )</t>
  </si>
  <si>
    <t>E11 DIABETES MELLITUS NO INSULINODEPENDIENTE (Desc. Diag.:CONTROL Y  PACIENTE CON DIABETES MELLITUS )</t>
  </si>
  <si>
    <t>A09 DIARREA Y GASTROENTERITIS DE PRESUNTO ORIGEN INFECCIOSO (Desc. Diag.:gastroenteritis aguda - faringitis agudas )</t>
  </si>
  <si>
    <t>A09 DIARREA Y GASTROENTERITIS DE PRESUNTO ORIGEN INFECCIOSO (Desc. Diag.:E.D.A. CON DESHIDRATACION LEVE A MODERADA)</t>
  </si>
  <si>
    <t>A09 DIARREA Y GASTROENTERITIS DE PRESUNTO ORIGEN INFECCIOSO (Desc. Diag.:GASTROENTERITIS AGUDA - RESISTENCIA A AL INSULINA - HTA - OBESIDAD )</t>
  </si>
  <si>
    <t>F41 OTROS TRASTORNOS DE ANSIEDAD (Desc. Diag.:M797 - FIBROMIALGIA)</t>
  </si>
  <si>
    <t>A09 DIARREA Y GASTROENTERITIS DE PRESUNTO ORIGEN INFECCIOSO (Desc. Diag.:gastroenteritis aguda- 
ecografia rastreo. esteratosis hepatica. MOCO con quistes e histolitica)</t>
  </si>
  <si>
    <t>G409 EPILEPSIA, TIPO NO ESPECIFICADO (Desc. Diag.:EPILEPSIA PSICÓGENA)</t>
  </si>
  <si>
    <t>A083 OTRAS ENTERITIS VIRALES (Desc. Diag.:  ENTERITIS VIRALES)</t>
  </si>
  <si>
    <t>B97 AGENTES VIRALES COMO CAUSA DE ENFERMEDADES CLASIFICADAS EN OTROS CAPITULOS (Desc. Diag.:SINDROME VIRAL GRIPAL+ FARINGITIS AGUDA)</t>
  </si>
  <si>
    <t>A09 DIARREA Y GASTROENTERITIS DE PRESUNTO ORIGEN INFECCIOSO (Desc. Diag.:GASTROENTERITIS AGUDA DE PROBABLE ETIOLOGÍA INFECCIOSA)</t>
  </si>
  <si>
    <t>A09 DIARREA Y GASTROENTERITIS DE PRESUNTO ORIGEN INFECCIOSO (Desc. Diag.:GASTROENTERITIS AGUDA DE PROBABLE ETIOLOGÍA INFECCIOSA/ DESHIDRATACIÓN MODERADA)</t>
  </si>
  <si>
    <t>C50 TUMOR MALIGNO DE LA MAMA (Desc. Diag.:cancerr de mama  con her2-NEU +++)</t>
  </si>
  <si>
    <t>A09 DIARREA Y GASTROENTERITIS DE PRESUNTO ORIGEN INFECCIOSO (Desc. Diag.:GASTROENTERITIS AGUDA DE PROBABLE ORIGEN INFECCIOSO)</t>
  </si>
  <si>
    <t>C621 TUMOR MALIGNO DEL TESTICULO DESCENDIDO (Desc. Diag.:TUMOR MALIGNO EN TESTICULO )</t>
  </si>
  <si>
    <t>A09 DIARREA Y GASTROENTERITIS DE PRESUNTO ORIGEN INFECCIOSO (Desc. Diag.:gastroenteritis aguda
hipoglucemia resuelta
dhe tipo hipokalemia 
)</t>
  </si>
  <si>
    <t>A09 DIARREA Y GASTROENTERITIS DE PRESUNTO ORIGEN INFECCIOSO (Desc. Diag.:DIARREA Y EMBARAZO)</t>
  </si>
  <si>
    <t>A030 SHIGELOSIS DEBIDA A SHIGELLA DYSENTERIAE (Desc. Diag.:1- Disenteria bacilar en tratamiento, 2- Infeccion del tracto urinario en tratamiento, 3- Eritricitosis secundaria, 4- litiasis vesicular por ECO.)</t>
  </si>
  <si>
    <t>D171 TUMOR BENIGNO LIPOMATOSO DE PIEL Y DE TEJIDO SUBCUTANEO DEL TRONCO (Desc. Diag.:LIPOMA EN TRONCO POSTERIOR)</t>
  </si>
  <si>
    <t>A09 DIARREA Y GASTROENTERITIS DE PRESUNTO ORIGEN INFECCIOSO (Desc. Diag.:GASTROENTERITIS AGUDA. - DESHIDRATACION MODERADA)</t>
  </si>
  <si>
    <t>D25 LEIOMIOMA DEL UTERO (Desc. Diag.:POSTOPERADO MEDIATO DE HISTERECTOMIA ABDOMINAL POR MIOMATOSIS UTERINA SANGRANTE, SANGRADO UTERINO ANORMAL)</t>
  </si>
  <si>
    <t>A09 DIARREA Y GASTROENTERITIS DE PRESUNTO ORIGEN INFECCIOSO (Desc. Diag.:Gastroenteritis Aguda. Deshidratación leve a moderada)</t>
  </si>
  <si>
    <t>D401 TUMOR DE COMPORTAMIENTO INCIERTO O DESCONOCIDO DEL TESTICULO (Desc. Diag.:masa para testicular e inguinal)</t>
  </si>
  <si>
    <t>A09 DIARREA Y GASTROENTERITIS DE PRESUNTO ORIGEN INFECCIOSO (Desc. Diag.:GASTROENTERITIS AGUDA/ AMIGADALITIS AGUDA EN TRATAMIENTO)</t>
  </si>
  <si>
    <t>D694 OTRAS TROMBOCITOPENIAS PRIMARIAS (Desc. Diag.:TROMBOCITOPENIA INMUNE PRIMARIA.)</t>
  </si>
  <si>
    <t>A09 DIARREA Y GASTROENTERITIS DE PRESUNTO ORIGEN INFECCIOSO (Desc. Diag.:GASTROENTERITIS DE ORIGEN INFECCIOSO)</t>
  </si>
  <si>
    <t>E10 DIABETES MELLITUS INSULINODEPENDIENTE (Desc. Diag.:dm2 descompensado
tx ansioso)</t>
  </si>
  <si>
    <t>A010 FIEBRE TIFOIDEA (Desc. Diag.:SINDROME FEBRIL)</t>
  </si>
  <si>
    <t>E11 DIABETES MELLITUS NO INSULINODEPENDIENTE (Desc. Diag.:DIAEBTES MELLITUS TIPO 2 DESCOMPENSADA)</t>
  </si>
  <si>
    <t>A09 DIARREA Y GASTROENTERITIS DE PRESUNTO ORIGEN INFECCIOSO (Desc. Diag.:GASTROENTERITIS POR ENDOLIMAX NANA)</t>
  </si>
  <si>
    <t>E14 DIABETES MELLITUS, NO ESPECIFICADA (Desc. Diag.:DESHIDRATACION MODERADA/ HIPERGLICEMIA/ DEBUT DIABETICO)</t>
  </si>
  <si>
    <t>A09 DIARREA Y GASTROENTERITIS DE PRESUNTO ORIGEN INFECCIOSO (Desc. Diag.:gastroenteritis y deshidrtacion)</t>
  </si>
  <si>
    <t>E86 DEPLECION DEL VOLUMEN (Desc. Diag.:)</t>
  </si>
  <si>
    <t>A09 DIARREA Y GASTROENTERITIS DE PRESUNTO ORIGEN INFECCIOSO (Desc. Diag.:gastroenteritis
EDA con deshidratacion leve)</t>
  </si>
  <si>
    <t>F190 TRASTORNOS MENTALES Y DEL COMPORTAMIENTO DEBIDOS AL USO DE MULTIPLES DROGAS Y AL USO DE OTRAS SUSTANCIAS PSICOACTIVAS, INTOXICACION AGUDA (Desc. Diag.:QUEMADURA DE PRIMER GRADO  probable de etiologia a determinar. 
POLICONTUSO. 
)</t>
  </si>
  <si>
    <t>A084 INFECCION INTESTINAL VIRAL, SIN OTRA ESPECIFICACION (Desc. Diag.:)</t>
  </si>
  <si>
    <t>F412 TRASTORNO MIXTO DE ANSIEDAD Y DEPRESION (Desc. Diag.:SD DE ANGUSTIA)</t>
  </si>
  <si>
    <t>A09 DIARREA Y GASTROENTERITIS DE PRESUNTO ORIGEN INFECCIOSO (Desc. Diag.:GASTROENTERITIS, PARESTESIAS GASTRITIS)</t>
  </si>
  <si>
    <t>A09 DIARREA Y GASTROENTERITIS DE PRESUNTO ORIGEN INFECCIOSO (Desc. Diag.:enteritis aguda e infeccion periocular)</t>
  </si>
  <si>
    <t>A09 DIARREA Y GASTROENTERITIS DE PRESUNTO ORIGEN INFECCIOSO (Desc. Diag.:gastroenterits)</t>
  </si>
  <si>
    <t>G43 MIGRAÑA (Desc. Diag.:Síndrome Migrañoso)</t>
  </si>
  <si>
    <t>A09 DIARREA Y GASTROENTERITIS DE PRESUNTO ORIGEN INFECCIOSO (Desc. Diag.:GASTROENTEROCOLITIA  AGUDA )</t>
  </si>
  <si>
    <t>A09 DIARREA Y GASTROENTERITIS DE PRESUNTO ORIGEN INFECCIOSO (Desc. Diag.:G1P0EMBAARZO DE 16,4 SEMANAS
FUV
GASTROENTERITIS)</t>
  </si>
  <si>
    <t>A084 INFECCION INTESTINAL VIRAL, SIN OTRA ESPECIFICACION (Desc. Diag.:CIRPFOFLOXACINA PARCETAMOL)</t>
  </si>
  <si>
    <t>B980 HELICOBACTER PYLORI [H.PYLORI] COMO LA CAUSA DE ENFERMEDADES CLASIFICADAS EN OTROS CAPÍTULOS (Desc. Diag.:PARASITOSIS INTESTINALES, SIN OTRA ESPECIFICACION)</t>
  </si>
  <si>
    <t>A084 INFECCION INTESTINAL VIRAL, SIN OTRA ESPECIFICACION (Desc. Diag.:GECA EN ESTUDIO)</t>
  </si>
  <si>
    <t>C229 TUMOR MALIGNO DEL HIGADO, NO ESPECIFICADO (Desc. Diag.:CANCER DE  HIGADO)</t>
  </si>
  <si>
    <t>A09 DIARREA Y GASTROENTERITIS DE PRESUNTO ORIGEN INFECCIOSO (Desc. Diag.:gastrooenterocolitis)</t>
  </si>
  <si>
    <t>C460 SARCOMA DE KAPOSI DE LA PIEL (Desc. Diag.:)</t>
  </si>
  <si>
    <t>A09 DIARREA Y GASTROENTERITIS DE PRESUNTO ORIGEN INFECCIOSO (Desc. Diag.:gastrtoentertis)</t>
  </si>
  <si>
    <t>A09 DIARREA Y GASTROENTERITIS DE PRESUNTO ORIGEN INFECCIOSO (Desc. Diag.:DIARREA CON DESHIDRATACION LEVE A MODERADA)</t>
  </si>
  <si>
    <t>A09 DIARREA Y GASTROENTERITIS DE PRESUNTO ORIGEN INFECCIOSO (Desc. Diag.:geca  +  DHT)</t>
  </si>
  <si>
    <t>C509 TUMOR MALIGNO DE LA MAMA, PARTE NO ESPECIFICADA (Desc. Diag.:DERRAME PLEURAL BILATERAL , PORTADORA DE TUBO DE PLEUROSTOMIA , CA DE MAMA RECIDIVANTE)</t>
  </si>
  <si>
    <t>A085 OTRAS INFECCIONES INTESTINALES ESPECIFICADAS (Desc. Diag.:GECA/ / ITU????)</t>
  </si>
  <si>
    <t>C61 TUMOR MALIGNO DE LA PROSTATA (Desc. Diag.:REQUIERE ESTUDIOS COMPLEMENTARIOS EN ONCOLOGIA  SANTA CRUZ)</t>
  </si>
  <si>
    <t>A09 DIARREA Y GASTROENTERITIS DE PRESUNTO ORIGEN INFECCIOSO (Desc. Diag.:GECA 
SINDROME EMETICO )</t>
  </si>
  <si>
    <t>C765 TUMOR MALIGNO DEL MIEMBRO INFERIOR (Desc. Diag.:Angiosarcoma)</t>
  </si>
  <si>
    <t>A09 DIARREA Y GASTROENTERITIS DE PRESUNTO ORIGEN INFECCIOSO (Desc. Diag.: - GECA CON DHT.)</t>
  </si>
  <si>
    <t>C83 LINFOMA NO HODGKIN DIFUSO (Desc. Diag.:LINFOMA NO HODGKIN DCG EC: IVB)</t>
  </si>
  <si>
    <t>A09 DIARREA Y GASTROENTERITIS DE PRESUNTO ORIGEN INFECCIOSO (Desc. Diag.:GECA /E/E)</t>
  </si>
  <si>
    <t>D04 CARCINOMA IN SITU DE LA PIEL (Desc. Diag.:)</t>
  </si>
  <si>
    <t>A09 DIARREA Y GASTROENTERITIS DE PRESUNTO ORIGEN INFECCIOSO (Desc. Diag.:GECA + Cefalea)</t>
  </si>
  <si>
    <t>D161 TUMOR BENIGNO DE LOS HUESOS CORTOS DEL MIEMBRO SUPERIOR (Desc. Diag.:tumor oseo en humero derecho )</t>
  </si>
  <si>
    <t>A09 DIARREA Y GASTROENTERITIS DE PRESUNTO ORIGEN INFECCIOSO (Desc. Diag.:GECA + DHT)</t>
  </si>
  <si>
    <t>D177 TUMOR BENIGNO LIPOMATOSO DE OTROS SITIOS ESPECIFICADOS (Desc. Diag.:LIPOMA)</t>
  </si>
  <si>
    <t>A09 DIARREA Y GASTROENTERITIS DE PRESUNTO ORIGEN INFECCIOSO (Desc. Diag.:GECA E/E )</t>
  </si>
  <si>
    <t>D25 LEIOMIOMA DEL UTERO (Desc. Diag.:MIOMATOSIS UTERINA )</t>
  </si>
  <si>
    <t>A09 DIARREA Y GASTROENTERITIS DE PRESUNTO ORIGEN INFECCIOSO (Desc. Diag.:GECA E/E +  ITU????)</t>
  </si>
  <si>
    <t>D250 LEIOMIOMA SUBMUCOSO DEL UTERO (Desc. Diag.:MIOMECTOMIA POR TORSION MAS LUI )</t>
  </si>
  <si>
    <t>A09 DIARREA Y GASTROENTERITIS DE PRESUNTO ORIGEN INFECCIOSO (Desc. Diag.:GECA E/E + Laringofaringitis Aguda)</t>
  </si>
  <si>
    <t>D352 TUMOR BENIGNO DE LA HIPOFISIS (Desc. Diag.:ADENOMA DE HIPOFISI)</t>
  </si>
  <si>
    <t>A09 DIARREA Y GASTROENTERITIS DE PRESUNTO ORIGEN INFECCIOSO (Desc. Diag.:   J060 - LARINGOFARINGITIS AGUDA)</t>
  </si>
  <si>
    <t>D50 ANEMIAS POR DEFICIENCIA DE HIERRO (Desc. Diag.:)</t>
  </si>
  <si>
    <t>A09 DIARREA Y GASTROENTERITIS DE PRESUNTO ORIGEN INFECCIOSO (Desc. Diag.:GECA E/E+ Síndroem Febril E/E)</t>
  </si>
  <si>
    <t>D649 ANEMIA DE TIPO NO ESPECIFICADO (Desc. Diag.:ANEMIA GRAVE)</t>
  </si>
  <si>
    <t>A09 DIARREA Y GASTROENTERITIS DE PRESUNTO ORIGEN INFECCIOSO (Desc. Diag.:   R002 - PALPITACIONES//
R072 - DOLOR PRECORDIAL)</t>
  </si>
  <si>
    <t>A09 DIARREA Y GASTROENTERITIS DE PRESUNTO ORIGEN INFECCIOSO (Desc. Diag.:DOLOR ABDOMINAL DEPOSICIONES LIQUIDAS FRECUENTES,NAUSEAS CON VOMITOS OCACIONALES)</t>
  </si>
  <si>
    <t>A09 DIARREA Y GASTROENTERITIS DE PRESUNTO ORIGEN INFECCIOSO (Desc. Diag.:GECA/Síndrome Febril)</t>
  </si>
  <si>
    <t>E10 DIABETES MELLITUS INSULINODEPENDIENTE (Desc. Diag.:diabetes mellitus 2 descompensada)</t>
  </si>
  <si>
    <t>A09 DIARREA Y GASTROENTERITIS DE PRESUNTO ORIGEN INFECCIOSO (Desc. Diag.:GECA????  + ERGE)</t>
  </si>
  <si>
    <t>E108 DIABETES MELLITUS INSULINODEPENDIENTE, CON COMPLICACIONES NO ESPECIFICADAS (Desc. Diag.:)</t>
  </si>
  <si>
    <t>A09 DIARREA Y GASTROENTERITIS DE PRESUNTO ORIGEN INFECCIOSO (Desc. Diag.:GECA+ SÍNDROEM EMÉTICO E/E)</t>
  </si>
  <si>
    <t>E11 DIABETES MELLITUS NO INSULINODEPENDIENTE (Desc. Diag.:DIABETES MELLITUS NO MEDICADA)</t>
  </si>
  <si>
    <t>A09 DIARREA Y GASTROENTERITIS DE PRESUNTO ORIGEN INFECCIOSO (Desc. Diag.:GECA+Dolor Abdominal)</t>
  </si>
  <si>
    <t>E11 DIABETES MELLITUS NO INSULINODEPENDIENTE (Desc. Diag.:ITU A DC
DM2 DESCOMPENSADA
- )</t>
  </si>
  <si>
    <t>A09 DIARREA Y GASTROENTERITIS DE PRESUNTO ORIGEN INFECCIOSO (Desc. Diag.:HAS no controlada)</t>
  </si>
  <si>
    <t>E119 DIABETES MELLITUS NO INSULINODEPENDIENTE, SIN MENCION DE COMPLICACION (Desc. Diag.:DM2 DESCOMPENSADA/ SOBREPESO)</t>
  </si>
  <si>
    <t>A09 DIARREA Y GASTROENTERITIS DE PRESUNTO ORIGEN INFECCIOSO (Desc. Diag.:HEMOGRAMA MOCO FECAL  INFECCIOSOS)</t>
  </si>
  <si>
    <t>A09 DIARREA Y GASTROENTERITIS DE PRESUNTO ORIGEN INFECCIOSO (Desc. Diag.:HEMORROIDES EXTERNAS)</t>
  </si>
  <si>
    <t>E66 OBESIDAD (Desc. Diag.:NIVEL ELEVADO DE LA PRESION ARTERIAL//
   K590 - CONSTIPACION//
FISURA ANAL A DC. )</t>
  </si>
  <si>
    <t>A09 DIARREA Y GASTROENTERITIS DE PRESUNTO ORIGEN INFECCIOSO (Desc. Diag.:HERNIA ABDOMINAL)</t>
  </si>
  <si>
    <t>A09 DIARREA Y GASTROENTERITIS DE PRESUNTO ORIGEN INFECCIOSO (Desc. Diag.:EDA con deshidraacion)</t>
  </si>
  <si>
    <t>A09 DIARREA Y GASTROENTERITIS DE PRESUNTO ORIGEN INFECCIOSO (Desc. Diag.:HIDRATACION +REPOSOS+ANTIBIOTICO)</t>
  </si>
  <si>
    <t>A09 DIARREA Y GASTROENTERITIS DE PRESUNTO ORIGEN INFECCIOSO (Desc. Diag.:EDA con deshidratacion 
adenopatia axilñar derecha)</t>
  </si>
  <si>
    <t>A09 DIARREA Y GASTROENTERITIS DE PRESUNTO ORIGEN INFECCIOSO (Desc. Diag.:HIDRATACION PARENTERAL)</t>
  </si>
  <si>
    <t>F40 TRASTORNOS FOBICOS DE ANSIEDAD (Desc. Diag.:FARINGITIS AGUDA)</t>
  </si>
  <si>
    <t>A09 DIARREA Y GASTROENTERITIS DE PRESUNTO ORIGEN INFECCIOSO (Desc. Diag.:HIPERTROFIA DE CORNETES?)</t>
  </si>
  <si>
    <t>A09 DIARREA Y GASTROENTERITIS DE PRESUNTO ORIGEN INFECCIOSO (Desc. Diag.:EMBARAZO DE 17 SEMANAS X ECO
GECA)</t>
  </si>
  <si>
    <t>A09 DIARREA Y GASTROENTERITIS DE PRESUNTO ORIGEN INFECCIOSO (Desc. Diag.:HTA )</t>
  </si>
  <si>
    <t>F430 REACCION AL ESTRES AGUDO (Desc. Diag.:reaccion secundaria medicamentosa)</t>
  </si>
  <si>
    <t>A09 DIARREA Y GASTROENTERITIS DE PRESUNTO ORIGEN INFECCIOSO (Desc. Diag.:I10 - HIPERTENSION ESENCIAL (PRIMARIA)  ,E782 HIPERLIPIDEMIA MIXTA PREDOMINIO TRIGLICERIDOS)</t>
  </si>
  <si>
    <t>F509 TRASTORNO DE LA INGESTION DE ALIMENTOS, NO ESPECIFICADO (Desc. Diag.:)</t>
  </si>
  <si>
    <t>A09 DIARREA Y GASTROENTERITIS DE PRESUNTO ORIGEN INFECCIOSO (Desc. Diag.:I10 - HIPERTENSION ESENCIAL (PRIMARIA))</t>
  </si>
  <si>
    <t>G243 TORTICOLIS ESPASMODICA (Desc. Diag.:- CONTRACTURA MUSCULAR CERVICAL)</t>
  </si>
  <si>
    <t>A09 DIARREA Y GASTROENTERITIS DE PRESUNTO ORIGEN INFECCIOSO (Desc. Diag.:I10 - HIPERTENSION ESENCIAL (PRIMARIA), J459 - ASMA, NO ESPECIFICADA, HIPERTRIGLICERIDEMIA , K297 - GASTRITIS, NO ESPECIFICADA)</t>
  </si>
  <si>
    <t>G43 MIGRAÑA (Desc. Diag.:- crisis hipertensiva)</t>
  </si>
  <si>
    <t>A09 DIARREA Y GASTROENTERITIS DE PRESUNTO ORIGEN INFECCIOSO (Desc. Diag.:INFECCION  INTESTINAL)</t>
  </si>
  <si>
    <t>G431 MIGRAÑA CON AURA [MIGRAÑA CLASICA] (Desc. Diag.:sintomas vicerales)</t>
  </si>
  <si>
    <t>A09 DIARREA Y GASTROENTERITIS DE PRESUNTO ORIGEN INFECCIOSO (Desc. Diag.:INFECCION DE VIAS URINARIAS, SITIO NO ESPECIFICADO)</t>
  </si>
  <si>
    <t>A071 GIARDIASIS [LAMBLIASIS] (Desc. Diag.:SINDROME DIARREICO PERSISTENTE. )</t>
  </si>
  <si>
    <t>A09 DIARREA Y GASTROENTERITIS DE PRESUNTO ORIGEN INFECCIOSO (Desc. Diag.:INFECCION DEL TRACTO URINARIO)</t>
  </si>
  <si>
    <t>A09 DIARREA Y GASTROENTERITIS DE PRESUNTO ORIGEN INFECCIOSO (Desc. Diag.:Diarrea + faringitis)</t>
  </si>
  <si>
    <t>A09 DIARREA Y GASTROENTERITIS DE PRESUNTO ORIGEN INFECCIOSO (Desc. Diag.:INFECCION INTESTINAL )</t>
  </si>
  <si>
    <t>B97 AGENTES VIRALES COMO CAUSA DE ENFERMEDADES CLASIFICADAS EN OTROS CAPITULOS (Desc. Diag.:SINDROME VIRIAL )</t>
  </si>
  <si>
    <t>A09 DIARREA Y GASTROENTERITIS DE PRESUNTO ORIGEN INFECCIOSO (Desc. Diag.:INFECCION INTESTINAL BACTERIANA)</t>
  </si>
  <si>
    <t>C048 LESION DE SITIOS CONTIGUOS DEL PISO DE LA BOCA (Desc. Diag.:HERIDA CONTUSOCORTANTE EN MUCOSA ORAL ENCÌA DE ARCADA DENTARIA INFERIOR.
CONTUSIÒN DE MENTÒN.)</t>
  </si>
  <si>
    <t>A09 DIARREA Y GASTROENTERITIS DE PRESUNTO ORIGEN INFECCIOSO (Desc. Diag.:   R500 - FIEBRE CON ESCALOFRIO)</t>
  </si>
  <si>
    <t>C218 LESION DE SITIOS CONTIGUOS DEL ANO, DEL CONDUCTO ANAL Y DEL RECTO (Desc. Diag.:)</t>
  </si>
  <si>
    <t>A09 DIARREA Y GASTROENTERITIS DE PRESUNTO ORIGEN INFECCIOSO (Desc. Diag.:   R739 - HIPERGLICEMIA, NO ESPECIFICADA)</t>
  </si>
  <si>
    <t>C25 TUMOR MALIGNO DEL PANCREAS (Desc. Diag.:TUMOR DE PANCREAS)</t>
  </si>
  <si>
    <t>A09 DIARREA Y GASTROENTERITIS DE PRESUNTO ORIGEN INFECCIOSO (Desc. Diag.:INFECCIÒN INTESTINAL)</t>
  </si>
  <si>
    <t>A09 DIARREA Y GASTROENTERITIS DE PRESUNTO ORIGEN INFECCIOSO (Desc. Diag.:diarrea aguda infecciosa)</t>
  </si>
  <si>
    <t>A09 DIARREA Y GASTROENTERITIS DE PRESUNTO ORIGEN INFECCIOSO (Desc. Diag.:INFECCION URINARIA)</t>
  </si>
  <si>
    <t>C50 TUMOR MALIGNO DE LA MAMA (Desc. Diag.:CA DE MAMA HORMONODEPENDIENTE)</t>
  </si>
  <si>
    <t>A09 DIARREA Y GASTROENTERITIS DE PRESUNTO ORIGEN INFECCIOSO (Desc. Diag.:INFLUENZA?)</t>
  </si>
  <si>
    <t>C50 TUMOR MALIGNO DE LA MAMA (Desc. Diag.:CANCER DE MAMA CON METASTASIS CEREBRAL)</t>
  </si>
  <si>
    <t>A09 DIARREA Y GASTROENTERITIS DE PRESUNTO ORIGEN INFECCIOSO (Desc. Diag.:INJURIA RENAL AGUDA POR DESHIDRATACION)</t>
  </si>
  <si>
    <t>C50 TUMOR MALIGNO DE LA MAMA (Desc. Diag.:CANCER DE MAMA RECIDIVANTE MTS  LOCAL )</t>
  </si>
  <si>
    <t>A09 DIARREA Y GASTROENTERITIS DE PRESUNTO ORIGEN INFECCIOSO (Desc. Diag.:intolerancia oral)</t>
  </si>
  <si>
    <t>C50 TUMOR MALIGNO DE LA MAMA (Desc. Diag.:TUMOR DE MAMA EN PIEL  RESUELTO POR EXERESIS )</t>
  </si>
  <si>
    <t>A09 DIARREA Y GASTROENTERITIS DE PRESUNTO ORIGEN INFECCIOSO (Desc. Diag.:Intoxicación alimentaria 
Deshidratación moderada)</t>
  </si>
  <si>
    <t>C53 TUMOR MALIGNO DEL CUELLO DEL UTERO (Desc. Diag.:Ca. de cervicx.)</t>
  </si>
  <si>
    <t>A09 DIARREA Y GASTROENTERITIS DE PRESUNTO ORIGEN INFECCIOSO (Desc. Diag.:intoxicación alimenticia /gastroenteritis')</t>
  </si>
  <si>
    <t>C55 TUMOR MALIGNO DEL UTERO, PARTE NO ESPECIFICADA (Desc. Diag.:Antecedente sarcoma botrioide uterino.)</t>
  </si>
  <si>
    <t>A09 DIARREA Y GASTROENTERITIS DE PRESUNTO ORIGEN INFECCIOSO (Desc. Diag.:IOTU. )</t>
  </si>
  <si>
    <t>C62 TUMOR MALIGNO DEL TESTICULO (Desc. Diag.:CA DE TESTÍCULO)</t>
  </si>
  <si>
    <t>A09 DIARREA Y GASTROENTERITIS DE PRESUNTO ORIGEN INFECCIOSO (Desc. Diag.:ITU RECURRENTE.)</t>
  </si>
  <si>
    <t>C698 LESION DE SITIOS CONTIGUOS DEL OJO Y SUS ANEXOS (Desc. Diag.:)</t>
  </si>
  <si>
    <t>A09 DIARREA Y GASTROENTERITIS DE PRESUNTO ORIGEN INFECCIOSO (Desc. Diag.:J060 - LARINGOFARINGITIS AGUDA//
NIVEL ELEVADO DE LA PRESION ARTERIAL. //
SOBREPESO)</t>
  </si>
  <si>
    <t>A02 OTRAS INFECCIONES DEBIDAS A SALMONELLA (Desc. Diag.:Salmonelosis. Coleccion liquida intapelvica.)</t>
  </si>
  <si>
    <t>A09 DIARREA Y GASTROENTERITIS DE PRESUNTO ORIGEN INFECCIOSO (Desc. Diag.:laboratorios )</t>
  </si>
  <si>
    <t>C82 LINFOMA NO HODGKIN FOLICULAR [NODULAR] (Desc. Diag.:Linfoma no hodgkin folicular. REcibe nuevo ciclo de mantenimiento con  Rituximab IV )</t>
  </si>
  <si>
    <t>A09 DIARREA Y GASTROENTERITIS DE PRESUNTO ORIGEN INFECCIOSO (Desc. Diag.:Lesion renal aguda AKIN I, Deshidratacion moderada)</t>
  </si>
  <si>
    <t>C833 LINFOMA NO HODGKIN DE CELULAS GRANDES (DIFUSO) (Desc. Diag.:PANSINUSITIS)</t>
  </si>
  <si>
    <t>A09 DIARREA Y GASTROENTERITIS DE PRESUNTO ORIGEN INFECCIOSO (Desc. Diag.:LINFOMA NO HODKING)</t>
  </si>
  <si>
    <t>C941 ERITREMIA CRONICA (Desc. Diag.:B01 - VARICELA//
HTA NO CONTROLADA// 
NIVELES ELEVADOS DE GLUCOSA POR ANTECEDENTE )</t>
  </si>
  <si>
    <t>A09 DIARREA Y GASTROENTERITIS DE PRESUNTO ORIGEN INFECCIOSO (Desc. Diag.:MALESTAR GENERAL TAQUICARDIA DEPOSICINES LIQUIDAS FRECUENTES)</t>
  </si>
  <si>
    <t>D057 OTROS CARCINOMAS IN SITU DE LA MAMA (Desc. Diag.:VALORACIÓN Y CONTROL  POR ONCOLOGIA)</t>
  </si>
  <si>
    <t>A09 DIARREA Y GASTROENTERITIS DE PRESUNTO ORIGEN INFECCIOSO (Desc. Diag.:MALESTAR GENERAL,DIARREA  DOLOR ABDOMEN )</t>
  </si>
  <si>
    <t>A09 DIARREA Y GASTROENTERITIS DE PRESUNTO ORIGEN INFECCIOSO (Desc. Diag.:nuceas, astenia fiebre)</t>
  </si>
  <si>
    <t>D17 TUMORES BENIGNOS LIPOMATOSOS (Desc. Diag.:EXTIRPACION FIBROLIPOMA EN PIERNA IZQUIERDA)</t>
  </si>
  <si>
    <t>A09 DIARREA Y GASTROENTERITIS DE PRESUNTO ORIGEN INFECCIOSO (Desc. Diag.:ODONTALGIA)</t>
  </si>
  <si>
    <t>D172 TUMOR BENIGNO LIPOMATOSO DE PIEL Y DE TEJIDO SUBCUTANEO DE MIEMBROS (Desc. Diag.:LIPOMA TRATADO POR EXERESIS)</t>
  </si>
  <si>
    <t>A09 DIARREA Y GASTROENTERITIS DE PRESUNTO ORIGEN INFECCIOSO (Desc. Diag.:orientacio   hidratacion )</t>
  </si>
  <si>
    <t>D179 TUMOR BENIGNO LIPOMATOSO, DE SITIO NO ESPECIFICADO (Desc. Diag.:LIPOMA BRAZO DER. OPERADO. )</t>
  </si>
  <si>
    <t>A09 DIARREA Y GASTROENTERITIS DE PRESUNTO ORIGEN INFECCIOSO (Desc. Diag.:paciente algica, nauseosa hemodinamicamente estable, afebril 
piel y mucosa deshidratada
tonos cardiacos ritmicos regulares
murmullo vesicular conservado
abdomen blando rha +, doloroso en epigastrio
no edemas, glasgow 15/15)</t>
  </si>
  <si>
    <t>A09 DIARREA Y GASTROENTERITIS DE PRESUNTO ORIGEN INFECCIOSO (Desc. Diag.:DIARREA Y GASTROENTERITIS DE PRESUNTO ORIGEN INFECCIOSO + TRASTORNOS DE LA INGESTION DE ALIMENTOS)</t>
  </si>
  <si>
    <t>A09 DIARREA Y GASTROENTERITIS DE PRESUNTO ORIGEN INFECCIOSO (Desc. Diag.:PACIENTE ÁLGIDA CON DOLOR ABDOMINAL QUE LE IMPIDE UNA BUENA POSTURA  CON DEPOSICIONES LIQUIDAS EN 5 OPORTUNIDADES VÓMITOS )</t>
  </si>
  <si>
    <t>A06 AMEBIASIS (Desc. Diag.:AMEBIASIS )</t>
  </si>
  <si>
    <t>A09 DIARREA Y GASTROENTERITIS DE PRESUNTO ORIGEN INFECCIOSO (Desc. Diag.:paciente con dolor en mesogastrio )</t>
  </si>
  <si>
    <t>D250 LEIOMIOMA SUBMUCOSO DEL UTERO (Desc. Diag.:lectura de biopsia de endometrio)</t>
  </si>
  <si>
    <t>A09 DIARREA Y GASTROENTERITIS DE PRESUNTO ORIGEN INFECCIOSO (Desc. Diag.:PACIENTE CON VÓMITOS Y DOLOR ABDOMINAL INTENSO)</t>
  </si>
  <si>
    <t>D251 LEIOMIOMA INTRAMURAL DEL UTERO (Desc. Diag.:G1C1 
MIOMATOSIS UTERINA
ANEMIA)</t>
  </si>
  <si>
    <t>A09 DIARREA Y GASTROENTERITIS DE PRESUNTO ORIGEN INFECCIOSO (Desc. Diag.:paciente en regular estado general hemodinamicamente estable, piel y mucosa deshidratada, persiste dolor abdominal y episodios de diarrea)</t>
  </si>
  <si>
    <t>D294 TUMOR BENIGNO DEL ESCROTO (Desc. Diag.:VARICOCELE BILATERAL)</t>
  </si>
  <si>
    <t>A09 DIARREA Y GASTROENTERITIS DE PRESUNTO ORIGEN INFECCIOSO (Desc. Diag.:PARASISTOSIS)</t>
  </si>
  <si>
    <t>A09 DIARREA Y GASTROENTERITIS DE PRESUNTO ORIGEN INFECCIOSO (Desc. Diag.:Disbacteriosis, diarrea por antibiòticos)</t>
  </si>
  <si>
    <t>A09 DIARREA Y GASTROENTERITIS DE PRESUNTO ORIGEN INFECCIOSO (Desc. Diag.:PARASITOSIS INTESTINAL)</t>
  </si>
  <si>
    <t>D443 TUMOR DE COMPORTAMIENTO INCIERTO O DESCONOCIDO DE LA GLANDULA HIPOFISIS (Desc. Diag.:TUMOR DE GLANDULA DE HIPOFISIS)</t>
  </si>
  <si>
    <t>A049 INFECCION INTESTINAL BACTERIANA, NO ESPECIFICADA (Desc. Diag.:INFECCION INTESTINAL )</t>
  </si>
  <si>
    <t>A09 DIARREA Y GASTROENTERITIS DE PRESUNTO ORIGEN INFECCIOSO (Desc. Diag.:PO COLECISTECTOMIZADA)</t>
  </si>
  <si>
    <t>D63 ANEMIA EN ENFERMEDADES CRONICAS CLASIFICADAS EN OTRA PARTE (Desc. Diag.:EMBARAZO DE 29 SEMANAS 
PLACENTA PREVIA CON HERMORRRAGIA)</t>
  </si>
  <si>
    <t>A09 DIARREA Y GASTROENTERITIS DE PRESUNTO ORIGEN INFECCIOSO (Desc. Diag.:PRIMIGESTA
EMBARAZO DE 31 SEMANAS 
FETO VIVO)</t>
  </si>
  <si>
    <t>A09 DIARREA Y GASTROENTERITIS DE PRESUNTO ORIGEN INFECCIOSO (Desc. Diag.:disturbio hidroelectrolitico, hipokalemia)</t>
  </si>
  <si>
    <t>A09 DIARREA Y GASTROENTERITIS DE PRESUNTO ORIGEN INFECCIOSO (Desc. Diag.:PVVS.)</t>
  </si>
  <si>
    <t>E039 HIPOTIROIDISMO, NO ESPECIFICADO (Desc. Diag.:)</t>
  </si>
  <si>
    <t>A09 DIARREA Y GASTROENTERITIS DE PRESUNTO ORIGEN INFECCIOSO (Desc. Diag.:R)</t>
  </si>
  <si>
    <t>E05 TIROTOXICOSIS [HIPERTIROIDISMO] (Desc. Diag.:Hipertiroidismo E/E)</t>
  </si>
  <si>
    <t>A04 OTRAS INFECCIONES INTESTINALES BACTERIANAS (Desc. Diag.:diarrea,  infeccion intestinal)</t>
  </si>
  <si>
    <t>E10 DIABETES MELLITUS INSULINODEPENDIENTE (Desc. Diag.:Descompensada)</t>
  </si>
  <si>
    <t>A09 DIARREA Y GASTROENTERITIS DE PRESUNTO ORIGEN INFECCIOSO (Desc. Diag.:REPOSO+HIDRATACION PARENTERAL)</t>
  </si>
  <si>
    <t>E10 DIABETES MELLITUS INSULINODEPENDIENTE (Desc. Diag.:diabetes mellitus tipo 2 descompensada)</t>
  </si>
  <si>
    <t>A09 DIARREA Y GASTROENTERITIS DE PRESUNTO ORIGEN INFECCIOSO (Desc. Diag.:RESFRIO COMUN. )</t>
  </si>
  <si>
    <t>E103 DIABETES MELLITUS INSULINODEPENDIENTE, CON COMPLICACIONES OFTALMICAS (Desc. Diag.:DIABETES MELLITUS CON HIPERGLICEMIA)</t>
  </si>
  <si>
    <t>A09 DIARREA Y GASTROENTERITIS DE PRESUNTO ORIGEN INFECCIOSO (Desc. Diag.:- GASTROENTERITIS AGUDA)</t>
  </si>
  <si>
    <t>E11 DIABETES MELLITUS NO INSULINODEPENDIENTE (Desc. Diag.:1.- diabetes mellitus descompensada.
2.- bronquitis aguda )</t>
  </si>
  <si>
    <t>A09 DIARREA Y GASTROENTERITIS DE PRESUNTO ORIGEN INFECCIOSO (Desc. Diag.:RINITIS ALÉRGICA )</t>
  </si>
  <si>
    <t>E11 DIABETES MELLITUS NO INSULINODEPENDIENTE (Desc. Diag.:DIABETES MAL CONTROLADA 
HIPERTENSION ARTERIAL NO CONTROLADA  
ABSCESO DE CUELLO PROFUNDO RESUELTO 
)</t>
  </si>
  <si>
    <t>A09 DIARREA Y GASTROENTERITIS DE PRESUNTO ORIGEN INFECCIOSO (Desc. Diag.:RINOFARINGITIS AGUDA [RESFRIADO COMUN])</t>
  </si>
  <si>
    <t>E11 DIABETES MELLITUS NO INSULINODEPENDIENTE (Desc. Diag.:DIABETES TIPO 2 )</t>
  </si>
  <si>
    <t>A09 DIARREA Y GASTROENTERITIS DE PRESUNTO ORIGEN INFECCIOSO (Desc. Diag.:RINOFARINGITIS)</t>
  </si>
  <si>
    <t>E11 DIABETES MELLITUS NO INSULINODEPENDIENTE (Desc. Diag.:dm2 descompensada
has controlada
prostatitis. 
)</t>
  </si>
  <si>
    <t>A09 DIARREA Y GASTROENTERITIS DE PRESUNTO ORIGEN INFECCIOSO (Desc. Diag.:- GECA POR GIARDIASIS INTESTINAL )</t>
  </si>
  <si>
    <t>E11 DIABETES MELLITUS NO INSULINODEPENDIENTE (Desc. Diag.:R53 - MALESTAR Y FATIGA//
IVU a dc)</t>
  </si>
  <si>
    <t>A09 DIARREA Y GASTROENTERITIS DE PRESUNTO ORIGEN INFECCIOSO (Desc. Diag.:S. GRIPAL )</t>
  </si>
  <si>
    <t>A09 DIARREA Y GASTROENTERITIS DE PRESUNTO ORIGEN INFECCIOSO (Desc. Diag.:DOLOR EN ABDOMEN TIPO RETORTIJONES DEPOSICIONES LIQUIDAS FRECUENTES, NAUSEAS Y VOMITOS)</t>
  </si>
  <si>
    <t>A09 DIARREA Y GASTROENTERITIS DE PRESUNTO ORIGEN INFECCIOSO (Desc. Diag.:SÃNDROME DIARREICO AGUDO)</t>
  </si>
  <si>
    <t>E138 DIABETES MELLITUS ESPECIFICADA, CON COMPLICACIONES NO ESPECIFICADAS (Desc. Diag.:PIELONEFRITIS AGUDA )</t>
  </si>
  <si>
    <t>A09 DIARREA Y GASTROENTERITIS DE PRESUNTO ORIGEN INFECCIOSO (Desc. Diag.:SAL,MONELA)</t>
  </si>
  <si>
    <t>E162 HIPOGLICEMIA, NO ESPECIFICADA (Desc. Diag.:)</t>
  </si>
  <si>
    <t>A09 DIARREA Y GASTROENTERITIS DE PRESUNTO ORIGEN INFECCIOSO (Desc. Diag.:SALMONELLOSIS POR LABORATORIO)</t>
  </si>
  <si>
    <t>E289 DISFUNCION OVARICA, NO ESPECIFICADA (Desc. Diag.:DISMENORREA)</t>
  </si>
  <si>
    <t>A09 DIARREA Y GASTROENTERITIS DE PRESUNTO ORIGEN INFECCIOSO (Desc. Diag.:SALMONELLOSIS)</t>
  </si>
  <si>
    <t>E66 OBESIDAD (Desc. Diag.:H82 - SINDROMES VERTIGINOSOS EN ENFERMEDADES CLASIFICADAS EN OTRA PARTE//
G44 - OTROS SINDROMES DE CEFALEA
)</t>
  </si>
  <si>
    <t>A09 DIARREA Y GASTROENTERITIS DE PRESUNTO ORIGEN INFECCIOSO (Desc. Diag.:salmonelosis)</t>
  </si>
  <si>
    <t>A09 DIARREA Y GASTROENTERITIS DE PRESUNTO ORIGEN INFECCIOSO (Desc. Diag.:eda )</t>
  </si>
  <si>
    <t>A09 DIARREA Y GASTROENTERITIS DE PRESUNTO ORIGEN INFECCIOSO (Desc. Diag.:SÃ­ndrome Diarreico Agudo
DeshidrataciÃ³n moderada
HipertensiÃ³n arterial en tratamiento
Diabetes Mellitus tipo 2 en tratamiento)</t>
  </si>
  <si>
    <t>E86 DEPLECION DEL VOLUMEN (Desc. Diag.:DIABETES MELLITUS???)</t>
  </si>
  <si>
    <t>A09 DIARREA Y GASTROENTERITIS DE PRESUNTO ORIGEN INFECCIOSO (Desc. Diag.: GECA)</t>
  </si>
  <si>
    <t>E882 LIPOMATOSIS, NO CLASIFICADA EN OTRA PARTE (Desc. Diag.:LIPOMA DORSAL)</t>
  </si>
  <si>
    <t>A09 DIARREA Y GASTROENTERITIS DE PRESUNTO ORIGEN INFECCIOSO (Desc. Diag.:sÃ­ndrome febril mas  estado nauseoso y emesis  y gastroenteritis)</t>
  </si>
  <si>
    <t>E882 LIPOMATOSIS, NO CLASIFICADA EN OTRA PARTE (Desc. Diag.:lipomatosis)</t>
  </si>
  <si>
    <t>A09 DIARREA Y GASTROENTERITIS DE PRESUNTO ORIGEN INFECCIOSO (Desc. Diag.:- GECA)</t>
  </si>
  <si>
    <t>F066 TRASTORNO DE LABILIDAD EMOCIONAL [ASTENICO], ORGANICO (Desc. Diag.:)</t>
  </si>
  <si>
    <t>A09 DIARREA Y GASTROENTERITIS DE PRESUNTO ORIGEN INFECCIOSO (Desc. Diag.:sÃ­ndrome febril mas gastroenteritis aguda)</t>
  </si>
  <si>
    <t>A09 DIARREA Y GASTROENTERITIS DE PRESUNTO ORIGEN INFECCIOSO (Desc. Diag.:sd diarreico 
herpes labial simple
)</t>
  </si>
  <si>
    <t>F41 OTROS TRASTORNOS DE ANSIEDAD (Desc. Diag.:CEFALEA)</t>
  </si>
  <si>
    <t>A09 DIARREA Y GASTROENTERITIS DE PRESUNTO ORIGEN INFECCIOSO (Desc. Diag.:SD DIARREICO
DESHIDRTACION)</t>
  </si>
  <si>
    <t>A09 DIARREA Y GASTROENTERITIS DE PRESUNTO ORIGEN INFECCIOSO (Desc. Diag.:EDA sin deshidratacion)</t>
  </si>
  <si>
    <t>A09 DIARREA Y GASTROENTERITIS DE PRESUNTO ORIGEN INFECCIOSO (Desc. Diag.:SFID A DESCARTAR  , DIARREA DE PRESUNTO ORIGEN INFECCIOSO )</t>
  </si>
  <si>
    <t>F412 TRASTORNO MIXTO DE ANSIEDAD Y DEPRESION (Desc. Diag.:f412 Trastorno mixto de ansiedad y depresion)</t>
  </si>
  <si>
    <t>A09 DIARREA Y GASTROENTERITIS DE PRESUNTO ORIGEN INFECCIOSO (Desc. Diag.:SIN DESHIDRATCION)</t>
  </si>
  <si>
    <t>A09 DIARREA Y GASTROENTERITIS DE PRESUNTO ORIGEN INFECCIOSO (Desc. Diag.:EMBARAZO DE 21 SEM POR FUM 
TRANSGRESIÓN ALIMENTARIA )</t>
  </si>
  <si>
    <t>A09 DIARREA Y GASTROENTERITIS DE PRESUNTO ORIGEN INFECCIOSO (Desc. Diag.:sindrome diarreico agudo con deshidratacion 
parasitorisis intestinal)</t>
  </si>
  <si>
    <t>F439 REACCION AL ESTRES GRAVE, NO ESPECIFICADA (Desc. Diag.:DOLOR PRECORDIAL)</t>
  </si>
  <si>
    <t>A09 DIARREA Y GASTROENTERITIS DE PRESUNTO ORIGEN INFECCIOSO (Desc. Diag.:Sindrome Diarreico Agudo
DeshidrataciÃ³n moderada)</t>
  </si>
  <si>
    <t>F459 TRASTORNO SOMATOMORFO, NO ESPECIFICADO (Desc. Diag.:)</t>
  </si>
  <si>
    <t>A09 DIARREA Y GASTROENTERITIS DE PRESUNTO ORIGEN INFECCIOSO (Desc. Diag.:SINDROME DIARREICO AGUDO
DESHIDRATACION MODERADA)</t>
  </si>
  <si>
    <t>A09 DIARREA Y GASTROENTERITIS DE PRESUNTO ORIGEN INFECCIOSO (Desc. Diag.:Sindrome diarreico Agudo
GastropatÃ­a crÃ³nica
hernia umbilical)</t>
  </si>
  <si>
    <t>G20 ENFERMEDAD DE PARKINSON (Desc. Diag.:PARKINSON )</t>
  </si>
  <si>
    <t>A09 DIARREA Y GASTROENTERITIS DE PRESUNTO ORIGEN INFECCIOSO (Desc. Diag.:SINDROME DIARREICO AGUDO)</t>
  </si>
  <si>
    <t>G243 TORTICOLIS ESPASMODICA (Desc. Diag.:Dorsalgia )</t>
  </si>
  <si>
    <t>A09 DIARREA Y GASTROENTERITIS DE PRESUNTO ORIGEN INFECCIOSO (Desc. Diag.:SINDROME DIARREICO
DESHIDRATACION MODERADA
)</t>
  </si>
  <si>
    <t>G43 MIGRAÃA (Desc. Diag.:MigraÃ±a + diarrea)</t>
  </si>
  <si>
    <t>A09 DIARREA Y GASTROENTERITIS DE PRESUNTO ORIGEN INFECCIOSO (Desc. Diag.:SINDROME DIARREICO)</t>
  </si>
  <si>
    <t>G43 MIGRAÑA (Desc. Diag.:HTA REACTIVA  )</t>
  </si>
  <si>
    <t>A09 DIARREA Y GASTROENTERITIS DE PRESUNTO ORIGEN INFECCIOSO (Desc. Diag.:sindrome toxico infeccioso)</t>
  </si>
  <si>
    <t>A09 DIARREA Y GASTROENTERITIS DE PRESUNTO ORIGEN INFECCIOSO (Desc. Diag.:FALLA RENAL AGUDA)</t>
  </si>
  <si>
    <t>A09 DIARREA Y GASTROENTERITIS DE PRESUNTO ORIGEN INFECCIOSO (Desc. Diag.:SINTOMAS EN ESTOMAGO EINTESTINOS POR DIAREAS)</t>
  </si>
  <si>
    <t>A09 DIARREA Y GASTROENTERITIS DE PRESUNTO ORIGEN INFECCIOSO (Desc. Diag.:FARINGITIS)</t>
  </si>
  <si>
    <t>A09 DIARREA Y GASTROENTERITIS DE PRESUNTO ORIGEN INFECCIOSO (Desc. Diag.:Sospecha de Dengue)</t>
  </si>
  <si>
    <t>G439 MIGRAÑA, NO ESPECIFICADA (Desc. Diag.:.)</t>
  </si>
  <si>
    <t>A09 DIARREA Y GASTROENTERITIS DE PRESUNTO ORIGEN INFECCIOSO (Desc. Diag.:SOSPECHA DENGUE )</t>
  </si>
  <si>
    <t>G44 OTROS SINDROMES DE CEFALEA (Desc. Diag.:cefalea post anestesia  &gt;(punciona dura))</t>
  </si>
  <si>
    <t>A09 DIARREA Y GASTROENTERITIS DE PRESUNTO ORIGEN INFECCIOSO (Desc. Diag.:TAQUICARDIA EN TRATAMIENTO )</t>
  </si>
  <si>
    <t>B97 AGENTES VIRALES COMO CAUSA DE ENFERMEDADES CLASIFICADAS EN OTROS CAPITULOS (Desc. Diag.:SINDROME VIRAL GRIPAL COMPATIBLE CON COVID - 19 )</t>
  </si>
  <si>
    <t>A09 DIARREA Y GASTROENTERITIS DE PRESUNTO ORIGEN INFECCIOSO (Desc. Diag.:tercigesta, embarazo de 6.5 semanas por FUm 
Sindrome diarreico blastocistis hominis y levadura
she tipo hta cronico)</t>
  </si>
  <si>
    <t>B97 AGENTES VIRALES COMO CAUSA DE ENFERMEDADES CLASIFICADAS EN OTROS CAPITULOS (Desc. Diag.:SINDROME VIRAL GRIPAL+ AMIGDALITIS AGUDA)</t>
  </si>
  <si>
    <t>A09 DIARREA Y GASTROENTERITIS DE PRESUNTO ORIGEN INFECCIOSO (Desc. Diag.:TOS CRONICA EN EVALUACION )</t>
  </si>
  <si>
    <t>B97 AGENTES VIRALES COMO CAUSA DE ENFERMEDADES CLASIFICADAS EN OTROS CAPITULOS (Desc. Diag.:SINDROME VIRAL GRRIPAL +  GECA)</t>
  </si>
  <si>
    <t>A09 DIARREA Y GASTROENTERITIS DE PRESUNTO ORIGEN INFECCIOSO (Desc. Diag.:TRANGRESION ALIMENTARIA
)</t>
  </si>
  <si>
    <t>B974 VIRUS SINCICIAL RESPIRATORIO COMO CAUSA DE ENFERMEDADES CLASIFICADAS EN OTROS CAPITULOS (Desc. Diag.:)</t>
  </si>
  <si>
    <t>A09 DIARREA Y GASTROENTERITIS DE PRESUNTO ORIGEN INFECCIOSO (Desc. Diag.:Transgrecion alimetaria)</t>
  </si>
  <si>
    <t>A09 DIARREA Y GASTROENTERITIS DE PRESUNTO ORIGEN INFECCIOSO (Desc. Diag.: N390 - INFECCION DE VIAS URINARIAS, SITIO NO ESPECIFICADO)</t>
  </si>
  <si>
    <t>C16 TUMOR MALIGNO DEL ESTOMAGO (Desc. Diag.:CA gastrico)</t>
  </si>
  <si>
    <t>A09 DIARREA Y GASTROENTERITIS DE PRESUNTO ORIGEN INFECCIOSO (Desc. Diag.:
DIARREA Y GASTROENTERITIS DE PRESUNTO ORIGEN INFECCIOSO)</t>
  </si>
  <si>
    <t>A05 OTRAS INTOXICACIONES ALIMENTARIAS BACTERIANAS (Desc. Diag.:intoxicacion akimentaria)</t>
  </si>
  <si>
    <t>C22 TUMOR MALIGNO DEL HIGADO Y DE LAS VIAS BILIARES INTRAHEPATICAS (Desc. Diag.:TUMOR MALIGNO DEL HIGADO Y DE LAS VIAS BILIARES INTRAHEPATICAS
REACCION ADVERSA AL CONTRASTE)</t>
  </si>
  <si>
    <t>A09 DIARREA Y GASTROENTERITIS DE PRESUNTO ORIGEN INFECCIOSO (Desc. Diag.:TRANSGRESION ALIMENTICIA/DOLOR ABDOMINAL EN ESTUDIO)</t>
  </si>
  <si>
    <t>C229 TUMOR MALIGNO DEL HIGADO, NO ESPECIFICADO (Desc. Diag.:CANCER DE HIHADO)</t>
  </si>
  <si>
    <t>A09 DIARREA Y GASTROENTERITIS DE PRESUNTO ORIGEN INFECCIOSO (Desc. Diag.:transtorno somatomorfo)</t>
  </si>
  <si>
    <t>C349 TUMOR MALIGNO DE LOS BRONQUIOS O DEL PULMON, PARTE NO ESPECIFICADA (Desc. Diag.:CANCER DE PULMON ECIV)</t>
  </si>
  <si>
    <t>A09 DIARREA Y GASTROENTERITIS DE PRESUNTO ORIGEN INFECCIOSO (Desc. Diag.:TRASGRESIÓN ALIMENTARIA / ANEMIA EN TRATAMIENTO/ OBESIDAD)</t>
  </si>
  <si>
    <t>C437 MELANOMA MALIGNO DEL MIEMBRO INFERIOR, INCLUIDA LA CADERA (Desc. Diag.:melanoma maligno)</t>
  </si>
  <si>
    <t>A09 DIARREA Y GASTROENTERITIS DE PRESUNTO ORIGEN INFECCIOSO (Desc. Diag.:TRASGRESION ALIMENTARIA)</t>
  </si>
  <si>
    <t>C46 SARCOMA DE KAPOSI (Desc. Diag.:HERIDA POR QUEMADURA  EN DEDO GORDO PIE DERECHO)</t>
  </si>
  <si>
    <t>A09 DIARREA Y GASTROENTERITIS DE PRESUNTO ORIGEN INFECCIOSO (Desc. Diag.:TRASNGRESION ALIMENTICIA)</t>
  </si>
  <si>
    <t>C50 TUMOR MALIGNO DE LA MAMA (Desc. Diag.:1) MASTITIS 
2) MASTALGIA ACICLICA )</t>
  </si>
  <si>
    <t>A09 DIARREA Y GASTROENTERITIS DE PRESUNTO ORIGEN INFECCIOSO (Desc. Diag.:TTRASGRESION ALIMENTARIA.-)</t>
  </si>
  <si>
    <t>C50 TUMOR MALIGNO DE LA MAMA (Desc. Diag.:Ca. de mama.)</t>
  </si>
  <si>
    <t>A09 DIARREA Y GASTROENTERITIS DE PRESUNTO ORIGEN INFECCIOSO (Desc. Diag.:u072 - COVID-19, VIRUS NO IDENTIFICADO)</t>
  </si>
  <si>
    <t>C50 TUMOR MALIGNO DE LA MAMA (Desc. Diag.:CANCER DE MAMA , METASTASIS CEREBRAL)</t>
  </si>
  <si>
    <t>A09 DIARREA Y GASTROENTERITIS DE PRESUNTO ORIGEN INFECCIOSO (Desc. Diag.:un dia)</t>
  </si>
  <si>
    <t>A09 DIARREA Y GASTROENTERITIS DE PRESUNTO ORIGEN INFECCIOSO (Desc. Diag.:DIARREA CON DESHIDRATACIÃN MODERADA)</t>
  </si>
  <si>
    <t>A09 DIARREA Y GASTROENTERITIS DE PRESUNTO ORIGEN INFECCIOSO (Desc. Diag.:* SINDROME TOXICO INFECIOSOS COMPLETO )</t>
  </si>
  <si>
    <t>C50 TUMOR MALIGNO DE LA MAMA (Desc. Diag.:CANCER DE MAMA HORMONODEPENDIENTE)</t>
  </si>
  <si>
    <t>A09 DIARREA Y GASTROENTERITIS DE PRESUNTO ORIGEN INFECCIOSO (Desc. Diag.:VIROSIS)</t>
  </si>
  <si>
    <t>A020 ENTERITIS DEBIDA A SALMONELLA (Desc. Diag.:LABORATORIOS)</t>
  </si>
  <si>
    <t>C50 TUMOR MALIGNO DE LA MAMA (Desc. Diag.:Carcinoma ductal infiltrante de mama.)</t>
  </si>
  <si>
    <t>A09 DIARREA Y GASTROENTERITIS DE PRESUNTO ORIGEN INFECCIOSO (Desc. Diag.:VOMITOS INCOERCIBLES)</t>
  </si>
  <si>
    <t>A05 OTRAS INTOXICACIONES ALIMENTARIAS BACTERIANAS (Desc. Diag.:Náuseas y vómitos)</t>
  </si>
  <si>
    <t>A090 OTRAS GASTROENTERITIS Y COLITIS DE ORIGEN INFECCIOSO (Desc. Diag.:COLICO INTESTINAL
DESHIDRATACION)</t>
  </si>
  <si>
    <t>A09 DIARREA Y GASTROENTERITIS DE PRESUNTO ORIGEN INFECCIOSO (Desc. Diag.:DIARREA D ORIGEN INFECCIOSO )</t>
  </si>
  <si>
    <t>A090 OTRAS GASTROENTERITIS Y COLITIS DE ORIGEN INFECCIOSO (Desc. Diag.:deposiciones liquidas en mas de 5 oportunidades acompañado de cólico abdominal)</t>
  </si>
  <si>
    <t>A090 OTRAS GASTROENTERITIS Y COLITIS DE ORIGEN INFECCIOSO (Desc. Diag.:DEPOSICIONES LIQUIDAS, ALZAS TÉRMICAS Y VÓMITOS)</t>
  </si>
  <si>
    <t>C61 TUMOR MALIGNO DE LA PROSTATA (Desc. Diag.:)</t>
  </si>
  <si>
    <t>A090 OTRAS GASTROENTERITIS Y COLITIS DE ORIGEN INFECCIOSO (Desc. Diag.:deposiciones liquidas, alzas térmicas, dolor abdominal tipo cólico)</t>
  </si>
  <si>
    <t>C61 TUMOR MALIGNO DE LA PROSTATA (Desc. Diag.:Tumor maligno de la prÃ³stata)</t>
  </si>
  <si>
    <t>A090 OTRAS GASTROENTERITIS Y COLITIS DE ORIGEN INFECCIOSO (Desc. Diag.:deposiciones liquidas, dolor abdominal y neuceas)</t>
  </si>
  <si>
    <t>A09 DIARREA Y GASTROENTERITIS DE PRESUNTO ORIGEN INFECCIOSO (Desc. Diag.:DIARREA EN TRATAMIENTO.)</t>
  </si>
  <si>
    <t>A090 OTRAS GASTROENTERITIS Y COLITIS DE ORIGEN INFECCIOSO (Desc. Diag.:dolor abdominal, deposiciones liquidas, nauceas y escalofrios)</t>
  </si>
  <si>
    <t>A09 DIARREA Y GASTROENTERITIS DE PRESUNTO ORIGEN INFECCIOSO (Desc. Diag.:DIARREA GAUDA )</t>
  </si>
  <si>
    <t>A090 OTRAS GASTROENTERITIS Y COLITIS DE ORIGEN INFECCIOSO (Desc. Diag.:ENTERITIS
ITU ?)</t>
  </si>
  <si>
    <t>C700 TUMOR MALIGNO DE LAS MENINGES CEREBRALES (Desc. Diag.:MENINGIOMA ANAPLASICA)</t>
  </si>
  <si>
    <t>A090 OTRAS GASTROENTERITIS Y COLITIS DE ORIGEN INFECCIOSO (Desc. Diag.:ESPONDILOPATIA INFLAMATORIA)</t>
  </si>
  <si>
    <t>C77 TUMOR MALIGNO SECUNDARIO Y EL NO ESPECIFICADO DE LOS GANGLIOS LINFATICOS (Desc. Diag.:PAGANGLIOMA MALIGNO)</t>
  </si>
  <si>
    <t>A090 OTRAS GASTROENTERITIS Y COLITIS DE ORIGEN INFECCIOSO (Desc. Diag.:gastroenteritis aguda 
)</t>
  </si>
  <si>
    <t>A09 DIARREA Y GASTROENTERITIS DE PRESUNTO ORIGEN INFECCIOSO (Desc. Diag.:DIARREA MALESTAR GENERAL DISPEPSIAS GASTRICAS)</t>
  </si>
  <si>
    <t>A090 OTRAS GASTROENTERITIS Y COLITIS DE ORIGEN INFECCIOSO (Desc. Diag.:gastroenteritis aguda infecciosa)</t>
  </si>
  <si>
    <t>A09 DIARREA Y GASTROENTERITIS DE PRESUNTO ORIGEN INFECCIOSO (Desc. Diag.:DIARREA PARA TRATAMIENTO)</t>
  </si>
  <si>
    <t>A090 OTRAS GASTROENTERITIS Y COLITIS DE ORIGEN INFECCIOSO (Desc. Diag.:GASTROENTERITIS AGUDA INFECCIOSA, LESION RENAL AGUDA RESUELTA )</t>
  </si>
  <si>
    <t>C823 LINFOMA FOLICULAR GRADO IIIA (Desc. Diag.:Linfoma  NO hodgkin Folicular . QUMIOTERAPIA DE MANTENIMIENTO)</t>
  </si>
  <si>
    <t>A090 OTRAS GASTROENTERITIS Y COLITIS DE ORIGEN INFECCIOSO (Desc. Diag.:GASTROENTERITIS PARASITARIA Y MICOTICA)</t>
  </si>
  <si>
    <t>A09 DIARREA Y GASTROENTERITIS DE PRESUNTO ORIGEN INFECCIOSO (Desc. Diag.:Diarrea post quimioterapia)</t>
  </si>
  <si>
    <t>A05 OTRAS INTOXICACIONES ALIMENTARIAS BACTERIANAS (Desc. Diag.:TRANSGRESIÓN ALIMENTARIA )</t>
  </si>
  <si>
    <t>C840 MICOSIS FUNGOIDE (Desc. Diag.:)</t>
  </si>
  <si>
    <t>A090 OTRAS GASTROENTERITIS Y COLITIS DE ORIGEN INFECCIOSO (Desc. Diag.:GASTROENTOCOLITIS AGUDA EN RECUPERACION)</t>
  </si>
  <si>
    <t>C941 ERITREMIA CRONICA (Desc. Diag.:    N390 - INFECCION DE VIAS URINARIAS, SITIO NO ESPECIFICADO
   E781 - HIPERGLICERIDEMIA PURA//
HIPERTROFIA PROSTATICA  A DC. //
MICROHEMATURIA
)</t>
  </si>
  <si>
    <t>A090 OTRAS GASTROENTERITIS Y COLITIS DE ORIGEN INFECCIOSO (Desc. Diag.:N)</t>
  </si>
  <si>
    <t>C941 ERITREMIA CRONICA (Desc. Diag.:M10 - GOTA)</t>
  </si>
  <si>
    <t>A090 OTRAS GASTROENTERITIS Y COLITIS DE ORIGEN INFECCIOSO (Desc. Diag.:SINDROME DIARREICO AGUDO)</t>
  </si>
  <si>
    <t>D04 CARCINOMA IN SITU DE LA PIEL (Desc. Diag.:CARCINOMA BASOCELULAR)</t>
  </si>
  <si>
    <t>A090 OTRAS GASTROENTERITIS Y COLITIS DE ORIGEN INFECCIOSO (Desc. Diag.:SINDROME DIARREICO)</t>
  </si>
  <si>
    <t>D059 CARCINOMA IN SITU DE LA MAMA, PARTE NO ESPECIFICADA (Desc. Diag.:control por oncologia)</t>
  </si>
  <si>
    <t>A09 DIARREA Y GASTROENTERITIS DE PRESUNTO ORIGEN INFECCIOSO (Desc. Diag.:.ENTEROCOLITIS AGUDA)</t>
  </si>
  <si>
    <t>A099 GASTROENTERITIS Y COLITIS DE ORIGEN NO ESPECIFICADO (Desc. Diag.:1- Dolor abdominal en estudio, 2 Gastroenteritis? 2- Deshidratacion leve, Herpes simple )</t>
  </si>
  <si>
    <t>D101 TUMOR BENIGNO DE LA LENGUA (Desc. Diag.:)</t>
  </si>
  <si>
    <t>A099 GASTROENTERITIS Y COLITIS DE ORIGEN NO ESPECIFICADO (Desc. Diag.:Colecistitis cronica Gastritis )</t>
  </si>
  <si>
    <t>A09 DIARREA Y GASTROENTERITIS DE PRESUNTO ORIGEN INFECCIOSO (Desc. Diag.:Diarrea y Gastroenteritis de origen infeccioso + dolor abdominal)</t>
  </si>
  <si>
    <t>A099 GASTROENTERITIS Y COLITIS DE ORIGEN NO ESPECIFICADO (Desc. Diag.:Colitis
HAS
DM en tratamiento
Obesidad mórbida
Colecistitis crónica litiásica
Síndrome metabólico)</t>
  </si>
  <si>
    <t>D170 TUMOR BENIGNO LIPOMATOSO DE PIEL Y DE TEJIDO SUBCUTANEO DE CABEZA, CARA Y CUELLO (Desc. Diag.:LIPOMA CERVIAL POSTERIOR )</t>
  </si>
  <si>
    <t>A099 GASTROENTERITIS Y COLITIS DE ORIGEN NO ESPECIFICADO (Desc. Diag.:continaur contramiento )</t>
  </si>
  <si>
    <t>D172 TUMOR BENIGNO LIPOMATOSO DE PIEL Y DE TEJIDO SUBCUTANEO DE MIEMBROS (Desc. Diag.:)</t>
  </si>
  <si>
    <t>A099 GASTROENTERITIS Y COLITIS DE ORIGEN NO ESPECIFICADO (Desc. Diag.:deposiciones liquidas, nauceas y escalofrios )</t>
  </si>
  <si>
    <t>D177 TUMOR BENIGNO LIPOMATOSO DE OTROS SITIOS ESPECIFICADOS (Desc. Diag.:HEMATOMA RESIDUAL  EN MIEMBRO INFERIOR IZQUIERDO RESUELTO POR DRENAJE Y LIPOMA )</t>
  </si>
  <si>
    <t>A099 GASTROENTERITIS Y COLITIS DE ORIGEN NO ESPECIFICADO (Desc. Diag.:deshidratacion leve)</t>
  </si>
  <si>
    <t>A09 DIARREA Y GASTROENTERITIS DE PRESUNTO ORIGEN INFECCIOSO (Desc. Diag.:DIARREA Y GASTROENTERITIS DE PRESUNTO ORIGEN INFECCIOSO - ENFERMEDAD CONMUN)</t>
  </si>
  <si>
    <t>A099 GASTROENTERITIS Y COLITIS DE ORIGEN NO ESPECIFICADO (Desc. Diag.:DOLOR  ABDOMINAL DE APARICION RECIENTE CON RETORTIJONES Y DEPOSICIONES LIQUIDAS)</t>
  </si>
  <si>
    <t>D179 TUMOR BENIGNO LIPOMATOSO, DE SITIO NO ESPECIFICADO (Desc. Diag.:PREQUIRURGICO PARA EXTRACCION DE LIPOMA)</t>
  </si>
  <si>
    <t>A099 GASTROENTERITIS Y COLITIS DE ORIGEN NO ESPECIFICADO (Desc. Diag.:DOLOR ABDMEN CON DEPOSICINES FRECUENTES)</t>
  </si>
  <si>
    <t>A09 DIARREA Y GASTROENTERITIS DE PRESUNTO ORIGEN INFECCIOSO (Desc. Diag.:DIARREA Y GASTROENTERITIS DE PRESUNTO ORIGEN INFECCIOSO )</t>
  </si>
  <si>
    <t>A099 GASTROENTERITIS Y COLITIS DE ORIGEN NO ESPECIFICADO (Desc. Diag.:DOLOR ABDOMINAL. DECAIMIENTO )</t>
  </si>
  <si>
    <t>D25 LEIOMIOMA DEL UTERO (Desc. Diag.:MIOMATOSIS UTERINA 
)</t>
  </si>
  <si>
    <t>A099 GASTROENTERITIS Y COLITIS DE ORIGEN NO ESPECIFICADO (Desc. Diag.:DOLOR EN EN ABDOMEN TIPO RETORTIJONES DEPOSICIONES LIQUIDAS FRECUENTES)</t>
  </si>
  <si>
    <t>D25 LEIOMIOMA DEL UTERO (Desc. Diag.:MIOMATOSIS UTERINA POR ANTECEDENTE  
DOLOR MAMARIO IZQUIERDO)</t>
  </si>
  <si>
    <t>A099 GASTROENTERITIS Y COLITIS DE ORIGEN NO ESPECIFICADO (Desc. Diag.:ENFERMEDAD FEBRIL)</t>
  </si>
  <si>
    <t>D25 LEIOMIOMA DEL UTERO (Desc. Diag.:MIOMECTOMIA PARCIAL POR HISTEROSCOPIA TERAPUTICA)</t>
  </si>
  <si>
    <t>A099 GASTROENTERITIS Y COLITIS DE ORIGEN NO ESPECIFICADO (Desc. Diag.:enteritis sguda)</t>
  </si>
  <si>
    <t>A09 DIARREA Y GASTROENTERITIS DE PRESUNTO ORIGEN INFECCIOSO (Desc. Diag.:DIARREA Y GASTROENTEROCOLITIS TIPO INFECCIOSA )</t>
  </si>
  <si>
    <t>A099 GASTROENTERITIS Y COLITIS DE ORIGEN NO ESPECIFICADO (Desc. Diag.:GASTROENTERITIS )</t>
  </si>
  <si>
    <t>D250 LEIOMIOMA SUBMUCOSO DEL UTERO (Desc. Diag.:MIOMA SUBMUCOSO RESUELTO)</t>
  </si>
  <si>
    <t>A099 GASTROENTERITIS Y COLITIS DE ORIGEN NO ESPECIFICADO (Desc. Diag.:Gastroenteritis
Hipertensión Arterial)</t>
  </si>
  <si>
    <t>A099 GASTROENTERITIS Y COLITIS DE ORIGEN NO ESPECIFICADO (Desc. Diag.:MIALGIA ENFERMEDAD COMUN)</t>
  </si>
  <si>
    <t>A09 DIARREA Y GASTROENTERITIS DE PRESUNTO ORIGEN INFECCIOSO (Desc. Diag.:DIRREA )</t>
  </si>
  <si>
    <t>A099 GASTROENTERITIS Y COLITIS DE ORIGEN NO ESPECIFICADO (Desc. Diag.:R11 - NAUSEA Y VOMITO)</t>
  </si>
  <si>
    <t>D259 LEIOMIOMA DEL UTERO, SIN OTRA ESPECIFICACION (Desc. Diag.:VALORACION POR ONCOLOGIA)</t>
  </si>
  <si>
    <t>A099 GASTROENTERITIS Y COLITIS DE ORIGEN NO ESPECIFICADO (Desc. Diag.:SIND EMETICO
GECA)</t>
  </si>
  <si>
    <t>D332 TUMOR BENIGNO DEL ENCEFALO, PARTE NO ESPECIFICADA (Desc. Diag.:TUMOR CEREBRAL)</t>
  </si>
  <si>
    <t>A09 DIARREA Y GASTROENTERITIS DE PRESUNTO ORIGEN INFECCIOSO (Desc. Diag.:+ COLICO BILIAR AGUDO )</t>
  </si>
  <si>
    <t>D374 TUMOR DE COMPORTAMIENTO INCIERTO O DESCONOCIDO DEL COLON (Desc. Diag.:POS OPERADA SIGMOIDECTOMIA POR TU DE COLON )</t>
  </si>
  <si>
    <t>A09 DIARREA Y GASTROENTERITIS DE PRESUNTO ORIGEN INFECCIOSO (Desc. Diag.:+ INTOLERANCIA ORAL AL MOMENTO)</t>
  </si>
  <si>
    <t>A06 AMEBIASIS (Desc. Diag.:DIARREA AMEBIANA )</t>
  </si>
  <si>
    <t>A15 TUBERCULOSIS RESPIRATORIA, CONFIRMADA BACTERIOLOGICA E HISTOLOGICAMENTE (Desc. Diag.:gastritis medicamentosa??)</t>
  </si>
  <si>
    <t>D420 TUMOR DE COMPORTAMIENTO INCIERTO O DESCONOCIDO DE LAS MENINGES CEREBRALES (Desc. Diag.:EPILEPSIA)</t>
  </si>
  <si>
    <t>A15 TUBERCULOSIS RESPIRATORIA, CONFIRMADA BACTERIOLOGICA E HISTOLOGICAMENTE (Desc. Diag.:TUBERCULOSIS RESPIRATORIA NO ESPECIFICADA, CONFIRMADA BACTERIOLOGICA E HISTOLOGICAMENTE [TUBERCULOSIS PULMONAR BACTERIOLOGICAMENTE CONFIRMADA])</t>
  </si>
  <si>
    <t>D464 ANEMIA REFRACTARIA, SIN OTRA ESPECIFICACION (Desc. Diag.:ANEMIA SEVERA POR MIOMATOSIS UNTERINA)</t>
  </si>
  <si>
    <t>A09 DIARREA Y GASTROENTERITIS DE PRESUNTO ORIGEN INFECCIOSO (Desc. Diag.:+ RINOFARINGITIS AGUDA )</t>
  </si>
  <si>
    <t>D50 ANEMIAS POR DEFICIENCIA DE HIERRO (Desc. Diag.:ANEMIA SECINDARIA
SANGRADO UTERINO ANORMAL)</t>
  </si>
  <si>
    <t>A150 TUBERCULOSIS DEL PULMON, CONFIRMADA POR HALLAZGO MICROSCOPICO DEL BACILO TUBERCULOSO EN ESPUTO, CON O SIN CULTIVO (Desc. Diag.:DIABETES MELLITUS DESCOMPENSANDA)</t>
  </si>
  <si>
    <t>D612 ANEMIA APLASTICA DEBIDA A OTROS AGENTES EXTERNOS (Desc. Diag.:ANEMIA APLASICA LEVE POSQUIMIOTERAPIA )</t>
  </si>
  <si>
    <t>D62 ANEMIA POSTHEMORRAGICA AGUDA (Desc. Diag.:metrorragia anemizante )</t>
  </si>
  <si>
    <t>A159 TUBERCULOSIS RESPIRATORIA NO ESPECIFICADA, CONFIRMADA BACTERIOLOGICA E HISTOLOGICAMENTE (Desc. Diag.:TUBERCULOSIS PULMONAR BACTERIOLOGICAMENTE CONFIRMADA)</t>
  </si>
  <si>
    <t>D64 OTRAS ANEMIAS (Desc. Diag.:ANEMIA SEVERA)</t>
  </si>
  <si>
    <t>A281 ENFERMEDAD POR RASGUÃO DE GATO (Desc. Diag.:mordedura de gato domestico)</t>
  </si>
  <si>
    <t>D689 DEFECTO DE LA COAGULACION, NO ESPECIFICADO (Desc. Diag.:COAGULOPATIA POR USO DE ANTICOAGULANTES .)</t>
  </si>
  <si>
    <t>A281 ENFERMEDAD POR RASGUÑO DE GATO (Desc. Diag.:MORDIDA DE GATO)</t>
  </si>
  <si>
    <t>D69 PURPURA Y OTRAS AFECCIONES HEMORRAGICAS (Desc. Diag.:PURPURA TROMBOCITOPENICA INMUNE)</t>
  </si>
  <si>
    <t>D752 TROMBOCITOSIS ESENCIAL (Desc. Diag.:)</t>
  </si>
  <si>
    <t>A360 DIFTERIA FARINGEA (Desc. Diag.:)</t>
  </si>
  <si>
    <t>E039 HIPOTIROIDISMO, NO ESPECIFICADO (Desc. Diag.:ESPONDILOPATIA INFLAMATORIA)</t>
  </si>
  <si>
    <t>A41 OTRAS SEPTICEMIAS (Desc. Diag.:FIEBRE EN ESTUDIO
SEPSIS DE FOCO A DETERMINAR)</t>
  </si>
  <si>
    <t>A419 SEPTICEMIA, NO ESPECIFICADA (Desc. Diag.:SEPSIS DE PARTES BLANDAS POR ULCERAS POR DECUBITO)</t>
  </si>
  <si>
    <t>A419 SEPTICEMIA, NO ESPECIFICADA (Desc. Diag.:SEPSIS DE PARTES BLANDAS ULCERA POR DECUBITO )</t>
  </si>
  <si>
    <t>E10 DIABETES MELLITUS INSULINODEPENDIENTE (Desc. Diag.:ASINTOMATICO   )</t>
  </si>
  <si>
    <t>A09 DIARREA Y GASTROENTERITIS DE PRESUNTO ORIGEN INFECCIOSO (Desc. Diag.:+ SINDROME VIRAL GRIPAL )</t>
  </si>
  <si>
    <t>E10 DIABETES MELLITUS INSULINODEPENDIENTE (Desc. Diag.:DIABETES INSULINODEPENDIENTE CON INFECCIÓN URINARIA)</t>
  </si>
  <si>
    <t>A46 ERISIPELA (Desc. Diag.:a descartar trombosis venosa)</t>
  </si>
  <si>
    <t>E10 DIABETES MELLITUS INSULINODEPENDIENTE (Desc. Diag.:DIABETES MELLITUS DESCOMPENSADA)</t>
  </si>
  <si>
    <t>A46 ERISIPELA (Desc. Diag.:EN MIEMBRO INFERIOR  DERECHO )</t>
  </si>
  <si>
    <t>E10 DIABETES MELLITUS INSULINODEPENDIENTE (Desc. Diag.:DIABETES NO CONTROLADA )</t>
  </si>
  <si>
    <t>A46 ERISIPELA (Desc. Diag.:ERICIPELA EN PIERNA DERECHA)</t>
  </si>
  <si>
    <t>E10 DIABETES MELLITUS INSULINODEPENDIENTE (Desc. Diag.:R11 - NAUSEA Y VOMITO)</t>
  </si>
  <si>
    <t>A46 ERISIPELA (Desc. Diag.:ERICIPELA)</t>
  </si>
  <si>
    <t>A46 ERISIPELA (Desc. Diag.:ERISIPELA DE MIEMBRO INFERIOR DERECHO)</t>
  </si>
  <si>
    <t>A09 DIARREA Y GASTROENTERITIS DE PRESUNTO ORIGEN INFECCIOSO (Desc. Diag.:DOLOR ABDOMINAL TIPO RETORTIJONES DEPOSICIONES LIQUIDAS VOMITOS FRECUENTES)</t>
  </si>
  <si>
    <t>A09 DIARREA Y GASTROENTERITIS DE PRESUNTO ORIGEN INFECCIOSO (Desc. Diag.:+ SINDROME VIRAL GRIPAL)</t>
  </si>
  <si>
    <t>E11 DIABETES MELLITUS NO INSULINODEPENDIENTE (Desc. Diag.:1.- infecciÃ³n de vÃ­as urinarias.
2.- Diabetes mellitus descompensado )</t>
  </si>
  <si>
    <t>A09 DIARREA Y GASTROENTERITIS DE PRESUNTO ORIGEN INFECCIOSO (Desc. Diag.:1- GASTROENTERITIS 2- DESHIDRATACION, RIESGO LABORA: ENFERMEDAD COMUN)</t>
  </si>
  <si>
    <t>E11 DIABETES MELLITUS NO INSULINODEPENDIENTE (Desc. Diag.:descompensada )</t>
  </si>
  <si>
    <t>A46 ERISIPELA (Desc. Diag.:MANO IZQUIERDA )</t>
  </si>
  <si>
    <t>E11 DIABETES MELLITUS NO INSULINODEPENDIENTE (Desc. Diag.:diabetes mellitus descompensado)</t>
  </si>
  <si>
    <t>A09 DIARREA Y GASTROENTERITIS DE PRESUNTO ORIGEN INFECCIOSO (Desc. Diag.:1- Gastroenteritis en estudio 2- Deshidratacion leve 3- Hipertension arterial 3- Eritrocitosis segundaria 4- Obesidad. Baja medica por informe medico de Medicina Interna.)</t>
  </si>
  <si>
    <t>A490 INFECCION ESTAFILOCOCICA, SIN OTRA ESPECIFICACION (Desc. Diag.:rinitis estafilococica)</t>
  </si>
  <si>
    <t>E11 DIABETES MELLITUS NO INSULINODEPENDIENTE (Desc. Diag.:DIABETES TIPO 2 DESCOMPENSADO.)</t>
  </si>
  <si>
    <t>A491 INFECCION ESTREPTOCOCICA, SIN OTRA ESPECIFICACION (Desc. Diag.:SOSPECHA DE GUILLAIN BARRE)</t>
  </si>
  <si>
    <t>E11 DIABETES MELLITUS NO INSULINODEPENDIENTE (Desc. Diag.:DM2 DE RECIENTE DIAGNÓSTICO / DESHIDRATACIÓN MODERADA/ OBESIDAD/ VITILIGO)</t>
  </si>
  <si>
    <t>A09 DIARREA Y GASTROENTERITIS DE PRESUNTO ORIGEN INFECCIOSO (Desc. Diag.:1) GASTROENTERITIS AGUDA BACTERIANA.
2) OPERADO POR BLOQUEO A-V EN 2018)</t>
  </si>
  <si>
    <t>E11 DIABETES MELLITUS NO INSULINODEPENDIENTE (Desc. Diag.:HTA  DM 2 - FARINGITIS )</t>
  </si>
  <si>
    <t>A492 INFECCION POR HAEMOPHILUS INFLUENZAE, SIN OTRA ESPECIFICACION (Desc. Diag.:DESHIDRATCION)</t>
  </si>
  <si>
    <t>E11 DIABETES MELLITUS NO INSULINODEPENDIENTE (Desc. Diag.:pie diabetico )</t>
  </si>
  <si>
    <t>A492 INFECCION POR HAEMOPHILUS INFLUENZAE, SIN OTRA ESPECIFICACION (Desc. Diag.:DESORIENTACION EN ESTUDIO)</t>
  </si>
  <si>
    <t>E11 DIABETES MELLITUS NO INSULINODEPENDIENTE (Desc. Diag.:SOSPECHA DE INFLUENZA.)</t>
  </si>
  <si>
    <t>A492 INFECCION POR HAEMOPHILUS INFLUENZAE, SIN OTRA ESPECIFICACION (Desc. Diag.:gripe sobreinfectada)</t>
  </si>
  <si>
    <t>E114 DIABETES MELLITUS NO INSULINODEPENDIENTE, CON COMPLICACIONES NEUROLOGICAS (Desc. Diag.:Diabetes Descompensada)</t>
  </si>
  <si>
    <t>A09 DIARREA Y GASTROENTERITIS DE PRESUNTO ORIGEN INFECCIOSO (Desc. Diag.:1) Gastroenteritis Aguda.
2) Deshidratación leve / Moderada)</t>
  </si>
  <si>
    <t>E118 DIABETES MELLITUS NO INSULINODEPENDIENTE, CON COMPLICACIONES NO ESPECIFICADAS (Desc. Diag.:DIABETES DESCOMPESADA , BRONQUITIS AGUDA)</t>
  </si>
  <si>
    <t>A09 DIARREA Y GASTROENTERITIS DE PRESUNTO ORIGEN INFECCIOSO (Desc. Diag.:1) GASTROENTERITIS AGUDA.
2) DIABETES MELLITUS EN TRATAMIENTO.)</t>
  </si>
  <si>
    <t>E131 DIABETES MELLITUS ESPECIFICADA, CON CETOACIDOSIS (Desc. Diag.:DIABETES MELLITUS 2 DESCOMPENSADA,DESEQUILIBRIO HIDROELECTROLITICO SEVERO ACIDO BASE SEVERO, CETOACIDOSIS, SEPSIS)</t>
  </si>
  <si>
    <t>A498 OTRAS INFECCIONES BACTERIANAS DE SITIO NO ESPECIFICADO (Desc. Diag.:ericipela  con lesion nodular infectada en la zona central  en la pierna derecha)</t>
  </si>
  <si>
    <t>E139 DIABETES MELLITUS ESPECIFICADA, SIN MENCION DE COMPLICACION (Desc. Diag.:DM2 de reciente diagnóstico)</t>
  </si>
  <si>
    <t>A09 DIARREA Y GASTROENTERITIS DE PRESUNTO ORIGEN INFECCIOSO (Desc. Diag.:1.- diarrea con deshidrataciÃ³n moderada )</t>
  </si>
  <si>
    <t>E14 DIABETES MELLITUS, NO ESPECIFICADA (Desc. Diag.:Dm debut
ITU)</t>
  </si>
  <si>
    <t>A499 INFECCION BACTERIANA, NO ESPECIFICADA (Desc. Diag.:FIEBRE - ESCALOFRIOS)</t>
  </si>
  <si>
    <t>E162 HIPOGLICEMIA, NO ESPECIFICADA (Desc. Diag.:HIPOGLICEMIA)</t>
  </si>
  <si>
    <t>A499 INFECCION BACTERIANA, NO ESPECIFICADA (Desc. Diag.:ITU)</t>
  </si>
  <si>
    <t>E271 INSUFICIENCIA CORTICOSUPRARRENAL PRIMARIA (Desc. Diag.:probable addison)</t>
  </si>
  <si>
    <t>A540 INFECCION GONOCOCICA DEL TRACTO GENITOURINARIO INFERIOR SIN ABSCESO PERIURETRAL O DE GLANDULA ACCESORIA (Desc. Diag.:)</t>
  </si>
  <si>
    <t>E441 DESNUTRICION PROTEICOCALORICA LEVE (Desc. Diag.:)</t>
  </si>
  <si>
    <t>A09 DIARREA Y GASTROENTERITIS DE PRESUNTO ORIGEN INFECCIOSO (Desc. Diag.:1.- diarrea sin deshidratacion )</t>
  </si>
  <si>
    <t>E66 OBESIDAD (Desc. Diag.:ERITROCITOSIS.//
HTA AISLADA. //
FARINGITIS AGUDA//
DOLOR PRECORDIAL. )</t>
  </si>
  <si>
    <t>A59 TRICOMONIASIS (Desc. Diag.:)</t>
  </si>
  <si>
    <t>A062 COLITIS AMEBIANA NO DISENTERICA (Desc. Diag.:GECA  .
Retiro de puntos  .)</t>
  </si>
  <si>
    <t>A630 VERRUGAS (VENEREAS) ANOGENITALES (Desc. Diag.:CONDILOMATOSIS GENITAL )</t>
  </si>
  <si>
    <t>E780 HIPERCOLESTEROLEMIA PURA (Desc. Diag.:/ DISLIPIDEMIA)</t>
  </si>
  <si>
    <t>A630 VERRUGAS (VENEREAS) ANOGENITALES (Desc. Diag.:VERRUGAS EN REGION GENITAL)</t>
  </si>
  <si>
    <t>E790 HIPERURICEMIA SIN SIGNOS DE ARTRITIS INFLAMATORIA Y ENFERMEDAD TOFACEA (Desc. Diag.:gota)</t>
  </si>
  <si>
    <t>A68 FIEBRES RECURRENTES (Desc. Diag.:  FARINGO AMIGDALITIS PULTÁCEA )</t>
  </si>
  <si>
    <t>E86 DEPLECION DEL VOLUMEN (Desc. Diag.:D64 - OTRAS ANEMIAS)</t>
  </si>
  <si>
    <t>A09 DIARREA Y GASTROENTERITIS DE PRESUNTO ORIGEN INFECCIOSO (Desc. Diag.:1.- EDA c/DHT moderada. )</t>
  </si>
  <si>
    <t>E876 HIPOPOTASMIA (Desc. Diag.:HIPOKALEMIA)</t>
  </si>
  <si>
    <t>A68 FIEBRES RECURRENTES (Desc. Diag.:AMIGDALITIS PULTACEAS)</t>
  </si>
  <si>
    <t>E882 LIPOMATOSIS, NO CLASIFICADA EN OTRA PARTE (Desc. Diag.:LIPOMA )</t>
  </si>
  <si>
    <t>A68 FIEBRES RECURRENTES (Desc. Diag.:amigdalitis)</t>
  </si>
  <si>
    <t>E882 LIPOMATOSIS, NO CLASIFICADA EN OTRA PARTE (Desc. Diag.:LIPOMA EN HOMBRO IZQUIERDO TRATADO POR EXÉRESIS)</t>
  </si>
  <si>
    <t>A68 FIEBRES RECURRENTES (Desc. Diag.:DENGUE SIN SIGNO DE ALARMA)</t>
  </si>
  <si>
    <t>E882 LIPOMATOSIS, NO CLASIFICADA EN OTRA PARTE (Desc. Diag.:lipomatosis grande en region posterior )</t>
  </si>
  <si>
    <t>A68 FIEBRES RECURRENTES (Desc. Diag.:faringoamigdalitis pultacea)</t>
  </si>
  <si>
    <t>F023 DEMENCIA EN LA ENFERMEDAD DE PARKINSON (G20+) (Desc. Diag.:PARKINSON )</t>
  </si>
  <si>
    <t>A09 DIARREA Y GASTROENTERITIS DE PRESUNTO ORIGEN INFECCIOSO (Desc. Diag.:1.- EDA con deshidratacion moderada )</t>
  </si>
  <si>
    <t>F064 TRASTORNO DE ANSIEDAD, ORGANICO (Desc. Diag.:AVE ISQUEMICO TRANSITORIO ?)</t>
  </si>
  <si>
    <t>A68 FIEBRES RECURRENTES (Desc. Diag.:INFLUENZA)</t>
  </si>
  <si>
    <t>F180 TRASTORNOS MENTALES Y DEL COMPORTAMIENTO DEBIDOS AL USO DE DISOLVENTES VOLATILES, INTOXICACION AGUDA (Desc. Diag.:INTOXICACION POR MONOXIDO DE CARBONO)</t>
  </si>
  <si>
    <t>A68 FIEBRES RECURRENTES (Desc. Diag.:sindrome  viaral)</t>
  </si>
  <si>
    <t>F322 EPISODIO DEPRESIVO GRAVE SIN SINTOMAS PSICOTICOS (Desc. Diag.:Riesgo suicida)</t>
  </si>
  <si>
    <t>A68 FIEBRES RECURRENTES (Desc. Diag.:sindrome  viral)</t>
  </si>
  <si>
    <t>A09 DIARREA Y GASTROENTERITIS DE PRESUNTO ORIGEN INFECCIOSO (Desc. Diag.:EDA con deshidratación leve)</t>
  </si>
  <si>
    <t>A68 FIEBRES RECURRENTES (Desc. Diag.:sindrome viral)</t>
  </si>
  <si>
    <t>A09 DIARREA Y GASTROENTERITIS DE PRESUNTO ORIGEN INFECCIOSO (Desc. Diag.:EDA cvon deshisdratacion leve)</t>
  </si>
  <si>
    <t>A68 FIEBRES RECURRENTES (Desc. Diag.:T784 - ALERGIA NO ESPECIFICADA)</t>
  </si>
  <si>
    <t>F41 OTROS TRASTORNOS DE ANSIEDAD (Desc. Diag.:HIPERTIROIDISMO??)</t>
  </si>
  <si>
    <t>A09 DIARREA Y GASTROENTERITIS DE PRESUNTO ORIGEN INFECCIOSO (Desc. Diag.:1.- Enfermedad diarreica aguda con deshidratacion moderada )</t>
  </si>
  <si>
    <t>F41 OTROS TRASTORNOS DE ANSIEDAD (Desc. Diag.:RESFRIO)</t>
  </si>
  <si>
    <t>A689 FIEBRE RECURRENTE, NO ESPECIFICADA (Desc. Diag.:leucocitosis e/E)</t>
  </si>
  <si>
    <t>F411 TRASTORNO DE ANSIEDAD GENERALIZADA (Desc. Diag.:DIARREA AGUDA AUTOLIMITADA)</t>
  </si>
  <si>
    <t>A692 ENFERMEDAD DE LYME (Desc. Diag.:)</t>
  </si>
  <si>
    <t>F412 TRASTORNO MIXTO DE ANSIEDAD Y DEPRESION (Desc. Diag.:CRISIS DE ANSIEDAD
DEPRESION  MAYOR
DISTIMIA)</t>
  </si>
  <si>
    <t>A09 DIARREA Y GASTROENTERITIS DE PRESUNTO ORIGEN INFECCIOSO (Desc. Diag.:1. GRAN MULTIGESTA NULIPARA
2. GESTACION DE +/- SEMANAS POR FUM.
3. FETO UNICO VIVO)</t>
  </si>
  <si>
    <t>F412 TRASTORNO MIXTO DE ANSIEDAD Y DEPRESION (Desc. Diag.:RIESGO DE SUICIDIO)</t>
  </si>
  <si>
    <t>A78 FIEBRE Q (Desc. Diag.:sindro febril )</t>
  </si>
  <si>
    <t>F413 OTROS TRASTORNOS DE ANSIEDAD MIXTOS (Desc. Diag.:)</t>
  </si>
  <si>
    <t>A78 FIEBRE Q (Desc. Diag.:SINDROME FEBRIL)</t>
  </si>
  <si>
    <t>A09 DIARREA Y GASTROENTERITIS DE PRESUNTO ORIGEN INFECCIOSO (Desc. Diag.:ENFERMEDAD COMUN)</t>
  </si>
  <si>
    <t>A86 ENCEFALITIS VIRAL, NO ESPECIFICADA (Desc. Diag.:+ otalgia)</t>
  </si>
  <si>
    <t>F438 OTRAS REACCIONES AL ESTRES GRAVE (Desc. Diag.:HTC en tto)</t>
  </si>
  <si>
    <t>A881 VERTIGO EPIDEMICO (Desc. Diag.:)</t>
  </si>
  <si>
    <t>F449 TRASTORNO DISOCIATIVO [DE CONVERSION], NO ESPECIFICADO (Desc. Diag.:LIPOTIMIA)</t>
  </si>
  <si>
    <t>A881 VERTIGO EPIDEMICO (Desc. Diag.:Infeccion de  vias urinarias
sindrome vvertiginoso)</t>
  </si>
  <si>
    <t>F454 TRASTORNO DE DOLOR PERSISTENTE SOMATOMORFO (Desc. Diag.:neuropatia)</t>
  </si>
  <si>
    <t>A09 DIARREA Y GASTROENTERITIS DE PRESUNTO ORIGEN INFECCIOSO (Desc. Diag.:1. SEGUNDIGESTA PRIMIPARA
2, GESTACION DE +/- 32.6 SEMANAS POR FUM.
3. FETO UNICO VIVO
4. DIARREA Y  GASTROENTERITIS  DE PRESUNTO ORIGEN INFECCIOSO)</t>
  </si>
  <si>
    <t>F50 TRASTORNOS DE LA INGESTION DE ALIMENTOS (Desc. Diag.:ciprofloxacino)</t>
  </si>
  <si>
    <t>A90 FIEBRE DEL DENGUE [DENGUE CLASICO] (Desc. Diag.:AMEBIASIS)</t>
  </si>
  <si>
    <t>F510 INSOMNIO NO ORGANICO (Desc. Diag.:cefalea debida a tensión)</t>
  </si>
  <si>
    <t>A90 FIEBRE DEL DENGUE [DENGUE CLASICO] (Desc. Diag.:Dengue clasico )</t>
  </si>
  <si>
    <t>G04 ENCEFALITIS, MIELITIS Y ENCEFALOMIELITIS (Desc. Diag.:Rinorraquia de causa a determinar???)</t>
  </si>
  <si>
    <t>A05 OTRAS INTOXICACIONES ALIMENTARIAS BACTERIANAS (Desc. Diag.:TRANSGRESION ALIMENTARIA
)</t>
  </si>
  <si>
    <t>G20 ENFERMEDAD DE PARKINSON (Desc. Diag.:ALERGIA)</t>
  </si>
  <si>
    <t>A90 FIEBRE DEL DENGUE [DENGUE CLASICO] (Desc. Diag.:Dengue Clásico?? ENFERMEDAD COMUN)</t>
  </si>
  <si>
    <t>G243 TORTICOLIS ESPASMODICA (Desc. Diag.:- CONTACTURA MUSCULAR CERVICAL DERECHA)</t>
  </si>
  <si>
    <t>A09 DIARREA Y GASTROENTERITIS DE PRESUNTO ORIGEN INFECCIOSO (Desc. Diag.:ABDOMEN AGUDO)</t>
  </si>
  <si>
    <t>G243 TORTICOLIS ESPASMODICA (Desc. Diag.:+ DORSOESCAPULALGIA + HIPERTENSION )</t>
  </si>
  <si>
    <t>A90 FIEBRE DEL DENGUE [DENGUE CLASICO] (Desc. Diag.:DESCARTADO)</t>
  </si>
  <si>
    <t>G40 EPILEPSIA (Desc. Diag.:CEFALEA POSTICTAL)</t>
  </si>
  <si>
    <t>A90 FIEBRE DEL DENGUE [DENGUE CLASICO] (Desc. Diag.:Hepatitis por virus del Dengue)</t>
  </si>
  <si>
    <t>A09 DIARREA Y GASTROENTERITIS DE PRESUNTO ORIGEN INFECCIOSO (Desc. Diag.:enteritis viral)</t>
  </si>
  <si>
    <t>A90 FIEBRE DEL DENGUE [DENGUE CLASICO] (Desc. Diag.:INFLUENZA?)</t>
  </si>
  <si>
    <t>G43 MIGRAÑA (Desc. Diag.: / SINDROME VERTIGINOSO)</t>
  </si>
  <si>
    <t>A09 DIARREA Y GASTROENTERITIS DE PRESUNTO ORIGEN INFECCIOSO (Desc. Diag.:AMEBIASIS CON SOBRE INFECCION BACTERIANA)</t>
  </si>
  <si>
    <t>A09 DIARREA Y GASTROENTERITIS DE PRESUNTO ORIGEN INFECCIOSO (Desc. Diag.:ENTEROPARASITOSIS)</t>
  </si>
  <si>
    <t>A90 FIEBRE DEL DENGUE [DENGUE CLASICO] (Desc. Diag.:SINDROME)</t>
  </si>
  <si>
    <t>A09 DIARREA Y GASTROENTERITIS DE PRESUNTO ORIGEN INFECCIOSO (Desc. Diag.:FACIES NAUSEOSA)</t>
  </si>
  <si>
    <t>A90 FIEBRE DEL DENGUE [DENGUE CLASICO] (Desc. Diag.:SOSPECHA DE DENGUE)</t>
  </si>
  <si>
    <t>G43 MIGRAÑA (Desc. Diag.:VERTIGO)</t>
  </si>
  <si>
    <t>A90 FIEBRE DEL DENGUE [DENGUE CLASICO] (Desc. Diag.:VIROSIS)</t>
  </si>
  <si>
    <t>A09 DIARREA Y GASTROENTERITIS DE PRESUNTO ORIGEN INFECCIOSO (Desc. Diag.:faringitis aguda )</t>
  </si>
  <si>
    <t>A09 DIARREA Y GASTROENTERITIS DE PRESUNTO ORIGEN INFECCIOSO (Desc. Diag.:AMIGDALITIS AGUDA. )</t>
  </si>
  <si>
    <t>A09 DIARREA Y GASTROENTERITIS DE PRESUNTO ORIGEN INFECCIOSO (Desc. Diag.:faringitis aguda)</t>
  </si>
  <si>
    <t>A09 DIARREA Y GASTROENTERITIS DE PRESUNTO ORIGEN INFECCIOSO (Desc. Diag.:ANTECEDENTES DE MORDEDURA DE CAN EN BRAZO DERECHO)</t>
  </si>
  <si>
    <t>G433 MIGRAÑA COMPLICADA (Desc. Diag.:PACIENTE QUE SUFRIO LIPOTIMIA)</t>
  </si>
  <si>
    <t>A929 FIEBRE VIRAL TRANSMITIDA POR MOSQUITO, SIN OTRA ESPECIFICACION (Desc. Diag.:s. febril)</t>
  </si>
  <si>
    <t>G439 MIGRAÃA, NO ESPECIFICADA (Desc. Diag.:CEFALEA  PERSISTENTE, MALESTAR GENERAL)</t>
  </si>
  <si>
    <t>A970 DENGUE SIN SIGNOS DE ALARMA (Desc. Diag.: DENGUE POSITIVO  SIN  DATOS DE ALARMA)</t>
  </si>
  <si>
    <t>G439 MIGRAÑA, NO ESPECIFICADA (Desc. Diag.:ENFERMEDAD COMUN)</t>
  </si>
  <si>
    <t>A09 DIARREA Y GASTROENTERITIS DE PRESUNTO ORIGEN INFECCIOSO (Desc. Diag.:B349 - INFECCION VIRAL, NO ESPECIFICADA)</t>
  </si>
  <si>
    <t>G44 OTROS SINDROMES DE CEFALEA (Desc. Diag.:cefalea  crÃ³nica   se  determina  baja medica   a objeto  de  que la paciente consulte  con especialidad de neurologÃ­a)</t>
  </si>
  <si>
    <t>A970 DENGUE SIN SIGNOS DE ALARMA (Desc. Diag.:-)</t>
  </si>
  <si>
    <t>G44 OTROS SINDROMES DE CEFALEA (Desc. Diag.:HIPERTORIOIDISMO)</t>
  </si>
  <si>
    <t>A970 DENGUE SIN SIGNOS DE ALARMA (Desc. Diag.:A excluir sindrome mononucleosido, )</t>
  </si>
  <si>
    <t>B97 AGENTES VIRALES COMO CAUSA DE ENFERMEDADES CLASIFICADAS EN OTROS CAPITULOS (Desc. Diag.:SINDROME VIRAL GRIPAL COMPATIBLE  CON COVID-19)</t>
  </si>
  <si>
    <t>A970 DENGUE SIN SIGNOS DE ALARMA (Desc. Diag.:alzas termicas, mioartralgia, decaimiento fisico, dolor retrocular)</t>
  </si>
  <si>
    <t>B97 AGENTES VIRALES COMO CAUSA DE ENFERMEDADES CLASIFICADAS EN OTROS CAPITULOS (Desc. Diag.:SINDROME VIRAL GRIPAL POR INFLUENZA EN PROCESO DE RESOLUCION, CON ALTA MEDICA POR CRITERIO CLINICO Y EPIDEMIOLOGICO)</t>
  </si>
  <si>
    <t>A970 DENGUE SIN SIGNOS DE ALARMA (Desc. Diag.:alzas térmicas, mioartralgia, dolor abdominal, dolor retrocular, dificultad para la deambulacion )</t>
  </si>
  <si>
    <t>B97 AGENTES VIRALES COMO CAUSA DE ENFERMEDADES CLASIFICADAS EN OTROS CAPITULOS (Desc. Diag.:SINDROME VIRAL GRIPAL+ AMIGDALITIA AGUDA)</t>
  </si>
  <si>
    <t>A970 DENGUE SIN SIGNOS DE ALARMA (Desc. Diag.:alzas termicas, mioartralgia, dolr retroocular )</t>
  </si>
  <si>
    <t>B97 AGENTES VIRALES COMO CAUSA DE ENFERMEDADES CLASIFICADAS EN OTROS CAPITULOS (Desc. Diag.:SINDROME VIRAL GRIPAL+ CONJUNTIVITIS)</t>
  </si>
  <si>
    <t>A970 DENGUE SIN SIGNOS DE ALARMA (Desc. Diag.:alzas térmicas, vómitos, deposiciones liquidas, mioartralgia, dolor abdominal)</t>
  </si>
  <si>
    <t>B97 AGENTES VIRALES COMO CAUSA DE ENFERMEDADES CLASIFICADAS EN OTROS CAPITULOS (Desc. Diag.:SINDROME VIRAL GRIPAL+)</t>
  </si>
  <si>
    <t>A970 DENGUE SIN SIGNOS DE ALARMA (Desc. Diag.:alzas termicas. deposiciones liquidas, mioartralgia y vomitos)</t>
  </si>
  <si>
    <t>A09 DIARREA Y GASTROENTERITIS DE PRESUNTO ORIGEN INFECCIOSO (Desc. Diag.:Diarrea + Gastroenteritis)</t>
  </si>
  <si>
    <t>A970 DENGUE SIN SIGNOS DE ALARMA (Desc. Diag.:AMIGDALITIS AGUDA)</t>
  </si>
  <si>
    <t>A09 DIARREA Y GASTROENTERITIS DE PRESUNTO ORIGEN INFECCIOSO (Desc. Diag.:Diarrea + Neuritis + FIEBRE)</t>
  </si>
  <si>
    <t>A970 DENGUE SIN SIGNOS DE ALARMA (Desc. Diag.:Arbovirosis)</t>
  </si>
  <si>
    <t>A09 DIARREA Y GASTROENTERITIS DE PRESUNTO ORIGEN INFECCIOSO (Desc. Diag.:Diarrea + rinofaringitis aguda)</t>
  </si>
  <si>
    <t>A09 DIARREA Y GASTROENTERITIS DE PRESUNTO ORIGEN INFECCIOSO (Desc. Diag.:bact?)</t>
  </si>
  <si>
    <t>B99 OTRAS ENFERMEDADES INFECCIOSAS Y LAS NO ESPECIFICADAS (Desc. Diag.:)</t>
  </si>
  <si>
    <t>A09 DIARREA Y GASTROENTERITIS DE PRESUNTO ORIGEN INFECCIOSO (Desc. Diag.:bacteriana)</t>
  </si>
  <si>
    <t>C029 TUMOR MALIGNO DE LA LENGUA, PARTE NO ESPECIFICADA (Desc. Diag.:CANCER DE LENGUA ECII )</t>
  </si>
  <si>
    <t>A970 DENGUE SIN SIGNOS DE ALARMA (Desc. Diag.:Astenia y debilidad por Dengue sin signos de alarma)</t>
  </si>
  <si>
    <t>C098 LESION DE SITIOS CONTIGUOS DE LA AMIGDALA (Desc. Diag.:)</t>
  </si>
  <si>
    <t>A970 DENGUE SIN SIGNOS DE ALARMA (Desc. Diag.:Astenia y lumbalgia por dengue)</t>
  </si>
  <si>
    <t>A09 DIARREA Y GASTROENTERITIS DE PRESUNTO ORIGEN INFECCIOSO (Desc. Diag.:bacteriana?)</t>
  </si>
  <si>
    <t>C20 TUMOR MALIGNO DEL RECTO (Desc. Diag.:cancer de recto localmente avanzado)</t>
  </si>
  <si>
    <t>A970 DENGUE SIN SIGNOS DE ALARMA (Desc. Diag.:Control y seguimiento de Dengue sin signos de alarma.)</t>
  </si>
  <si>
    <t>C20 TUMOR MALIGNO DEL RECTO (Desc. Diag.:colocacion de cateter venoso central)</t>
  </si>
  <si>
    <t>A09 DIARREA Y GASTROENTERITIS DE PRESUNTO ORIGEN INFECCIOSO (Desc. Diag.:baja medica)</t>
  </si>
  <si>
    <t>A059 INTOXICACION ALIMENTARIA BACTERIANA, NO ESPECIFICADA (Desc. Diag.:intoxicacion alimetaria)</t>
  </si>
  <si>
    <t>A09 DIARREA Y GASTROENTERITIS DE PRESUNTO ORIGEN INFECCIOSO (Desc. Diag.:BRONQUITIS AGUDA
)</t>
  </si>
  <si>
    <t>C229 TUMOR MALIGNO DEL HIGADO, NO ESPECIFICADO (Desc. Diag.:)</t>
  </si>
  <si>
    <t>A09 DIARREA Y GASTROENTERITIS DE PRESUNTO ORIGEN INFECCIOSO (Desc. Diag.:CA DE CERVIX 
DESHIDRATACION LEVE )</t>
  </si>
  <si>
    <t>A09 DIARREA Y GASTROENTERITIS DE PRESUNTO ORIGEN INFECCIOSO (Desc. Diag.:DIARREA AGUDA DE PROBABLE ETIOLOGÍA INFECCIOSA)</t>
  </si>
  <si>
    <t>A970 DENGUE SIN SIGNOS DE ALARMA (Desc. Diag.:Dengue con deshidratación)</t>
  </si>
  <si>
    <t>C229 TUMOR MALIGNO DEL HIGADO, NO ESPECIFICADO (Desc. Diag.:CANCER DE HIIGADO)</t>
  </si>
  <si>
    <t>A970 DENGUE SIN SIGNOS DE ALARMA (Desc. Diag.:DENGUE CON SIGNOS DE ALARMA )</t>
  </si>
  <si>
    <t>A970 DENGUE SIN SIGNOS DE ALARMA (Desc. Diag.:DENGUE- FARINGITIS AGUDA)</t>
  </si>
  <si>
    <t>A970 DENGUE SIN SIGNOS DE ALARMA (Desc. Diag.:Deshidratación por Dengue)</t>
  </si>
  <si>
    <t>A970 DENGUE SIN SIGNOS DE ALARMA (Desc. Diag.:Deshidratación y lumbalgia por Dengue)</t>
  </si>
  <si>
    <t>C447 TUMOR MALIGNO DE LA PIEL DEL MIEMBRO INFERIOR, INCLUIDA LA CADERA (Desc. Diag.:CANCER DE PIEL )</t>
  </si>
  <si>
    <t>A970 DENGUE SIN SIGNOS DE ALARMA (Desc. Diag.:Episodio de epistaxis controlado, sin signos de alarma activos)</t>
  </si>
  <si>
    <t>C46 SARCOMA DE KAPOSI (Desc. Diag.:CEFALEA)</t>
  </si>
  <si>
    <t>A970 DENGUE SIN SIGNOS DE ALARMA (Desc. Diag.:Exantema por Dengue)</t>
  </si>
  <si>
    <t>A970 DENGUE SIN SIGNOS DE ALARMA (Desc. Diag.:Exantema y lumbalgia por Dengue)</t>
  </si>
  <si>
    <t>A059 INTOXICACION ALIMENTARIA BACTERIANA, NO ESPECIFICADA (Desc. Diag.:LEUCOSITOSIS AISLADA
TRASGRESION ALIMENTARIA 
)</t>
  </si>
  <si>
    <t>A970 DENGUE SIN SIGNOS DE ALARMA (Desc. Diag.:FD)</t>
  </si>
  <si>
    <t>C50 TUMOR MALIGNO DE LA MAMA (Desc. Diag.:anticoagulada)</t>
  </si>
  <si>
    <t>A970 DENGUE SIN SIGNOS DE ALARMA (Desc. Diag.:LABORATORIO REPORTAN DENGUE CLASICO IG G)</t>
  </si>
  <si>
    <t>C50 TUMOR MALIGNO DE LA MAMA (Desc. Diag.:Ca. de mama)</t>
  </si>
  <si>
    <t>A970 DENGUE SIN SIGNOS DE ALARMA (Desc. Diag.:LARINGITIS EN RESOLUCION)</t>
  </si>
  <si>
    <t>C50 TUMOR MALIGNO DE LA MAMA (Desc. Diag.:CANCER DE MAMA  RECIDIVANTE METASTASICO)</t>
  </si>
  <si>
    <t>A970 DENGUE SIN SIGNOS DE ALARMA (Desc. Diag.:Lumbalgia por Dengue)</t>
  </si>
  <si>
    <t>A09 DIARREA Y GASTROENTERITIS DE PRESUNTO ORIGEN INFECCIOSO (Desc. Diag.:DIARREA AGUDDA)</t>
  </si>
  <si>
    <t>A970 DENGUE SIN SIGNOS DE ALARMA (Desc. Diag.:Manejo Ambulatorio espectante respeto a signos de alerta.)</t>
  </si>
  <si>
    <t>C50 TUMOR MALIGNO DE LA MAMA (Desc. Diag.:cancer de mama avanzado MTS)</t>
  </si>
  <si>
    <t>A09 DIARREA Y GASTROENTERITIS DE PRESUNTO ORIGEN INFECCIOSO (Desc. Diag.:CEFALEA)</t>
  </si>
  <si>
    <t>C50 TUMOR MALIGNO DE LA MAMA (Desc. Diag.:cancer de mama en tratamiento con QTP)</t>
  </si>
  <si>
    <t>A970 DENGUE SIN SIGNOS DE ALARMA (Desc. Diag.:Ninguna)</t>
  </si>
  <si>
    <t>C50 TUMOR MALIGNO DE LA MAMA (Desc. Diag.:cáncer de mama en tratamiento con quimioterapia )</t>
  </si>
  <si>
    <t>A970 DENGUE SIN SIGNOS DE ALARMA (Desc. Diag.:SINDROME FEBRIL)</t>
  </si>
  <si>
    <t>C50 TUMOR MALIGNO DE LA MAMA (Desc. Diag.:Cáncer de mama en tratamiento)</t>
  </si>
  <si>
    <t>A970 DENGUE SIN SIGNOS DE ALARMA (Desc. Diag.:TX: MEDICO)</t>
  </si>
  <si>
    <t>C50 TUMOR MALIGNO DE LA MAMA (Desc. Diag.:Cáncer de mama recidivante (toxicidad secundaria a tratamiento))</t>
  </si>
  <si>
    <t>A09 DIARREA Y GASTROENTERITIS DE PRESUNTO ORIGEN INFECCIOSO (Desc. Diag.:Cólico biliar 
)</t>
  </si>
  <si>
    <t>C50 TUMOR MALIGNO DE LA MAMA (Desc. Diag.:cancer de mama recidivante MTS )</t>
  </si>
  <si>
    <t>A971 DENGUE CON SIGNOS DE ALARMA (Desc. Diag.:DCSA)</t>
  </si>
  <si>
    <t>C50 TUMOR MALIGNO DE LA MAMA (Desc. Diag.:CANCER DE MMA)</t>
  </si>
  <si>
    <t>A971 DENGUE CON SIGNOS DE ALARMA (Desc. Diag.:Dengue con signos de alarma en resolución + Hepatitis)</t>
  </si>
  <si>
    <t>C50 TUMOR MALIGNO DE LA MAMA (Desc. Diag.:Cander de mama en tratamiento)</t>
  </si>
  <si>
    <t>A09 DIARREA Y GASTROENTERITIS DE PRESUNTO ORIGEN INFECCIOSO (Desc. Diag.:colico intestinal post diarrea)</t>
  </si>
  <si>
    <t>C50 TUMOR MALIGNO DE LA MAMA (Desc. Diag.:derrame pleural en estudio)</t>
  </si>
  <si>
    <t>A971 DENGUE CON SIGNOS DE ALARMA (Desc. Diag.:DENGUE EN RESOLUCION)</t>
  </si>
  <si>
    <t>C50 TUMOR MALIGNO DE LA MAMA (Desc. Diag.:TUMOR MALIGNO DE MAMA
DERRAME PLEURAL IZQ.)</t>
  </si>
  <si>
    <t>A971 DENGUE CON SIGNOS DE ALARMA (Desc. Diag.:PLAN B)</t>
  </si>
  <si>
    <t>C509 TUMOR MALIGNO DE LA MAMA, PARTE NO ESPECIFICADA (Desc. Diag.:CANCER DE MAMA EC IIB DE ALTO RIESGO.)</t>
  </si>
  <si>
    <t>A09 DIARREA Y GASTROENTERITIS DE PRESUNTO ORIGEN INFECCIOSO (Desc. Diag.:colitis aguda)</t>
  </si>
  <si>
    <t>C509 TUMOR MALIGNO DE LA MAMA, PARTE NO ESPECIFICADA (Desc. Diag.:NO RELEVANTE)</t>
  </si>
  <si>
    <t>A979 DENGUE, NO ESPECIFICADO (Desc. Diag.:.)</t>
  </si>
  <si>
    <t>C53 TUMOR MALIGNO DEL CUELLO DEL UTERO (Desc. Diag.:CA DE CERVIX)</t>
  </si>
  <si>
    <t>A979 DENGUE, NO ESPECIFICADO (Desc. Diag.:DENGUE CLASICO )</t>
  </si>
  <si>
    <t>C53 TUMOR MALIGNO DEL CUELLO DEL UTERO (Desc. Diag.:post quimio post radio post cirugia)</t>
  </si>
  <si>
    <t>A979 DENGUE, NO ESPECIFICADO (Desc. Diag.:DENGUE CLINICAMENTE
DESHIDRATCION)</t>
  </si>
  <si>
    <t>C531 TUMOR MALIGNO DEL EXOCERVIX (Desc. Diag.:CA de Cervix en tratamiento)</t>
  </si>
  <si>
    <t>A979 DENGUE, NO ESPECIFICADO (Desc. Diag.:DESHIDRATACION II°)</t>
  </si>
  <si>
    <t>A09 DIARREA Y GASTROENTERITIS DE PRESUNTO ORIGEN INFECCIOSO (Desc. Diag.:DIARREA DE ORIGEN INFECIOSO )</t>
  </si>
  <si>
    <t>A979 DENGUE, NO ESPECIFICADO (Desc. Diag.:DESHIDRATCION)</t>
  </si>
  <si>
    <t>A09 DIARREA Y GASTROENTERITIS DE PRESUNTO ORIGEN INFECCIOSO (Desc. Diag.:DIARREA DE ORIGEN VIRAL  EN TRATAMIENTO)</t>
  </si>
  <si>
    <t>A979 DENGUE, NO ESPECIFICADO (Desc. Diag.:DOLOR ABDOMINAL / TRANSAMINASAS ELEVADAS )</t>
  </si>
  <si>
    <t>A09 DIARREA Y GASTROENTERITIS DE PRESUNTO ORIGEN INFECCIOSO (Desc. Diag.:DIARREA DE PROBABLE ETIOLOGIA VIRAL)</t>
  </si>
  <si>
    <t>A979 DENGUE, NO ESPECIFICADO (Desc. Diag.:EN ESTUDIO)</t>
  </si>
  <si>
    <t>A09 DIARREA Y GASTROENTERITIS DE PRESUNTO ORIGEN INFECCIOSO (Desc. Diag.:DIARREA DIFUNCIONAL)</t>
  </si>
  <si>
    <t>A979 DENGUE, NO ESPECIFICADO (Desc. Diag.:INTOLERANCIA ORAL
DESHIDRATCION)</t>
  </si>
  <si>
    <t>C61 TUMOR MALIGNO DE LA PROSTATA (Desc. Diag.:SOSPECHA CA DE PROSTATA)</t>
  </si>
  <si>
    <t>A979 DENGUE, NO ESPECIFICADO (Desc. Diag.:INTOLERANCIA ORAL)</t>
  </si>
  <si>
    <t>A059 INTOXICACION ALIMENTARIA BACTERIANA, NO ESPECIFICADA (Desc. Diag.:trasngesion alimentaria
fra vs irc reagudizada. )</t>
  </si>
  <si>
    <t>A979 DENGUE, NO ESPECIFICADO (Desc. Diag.:PB DENGUE - ENTERITIS - HTA )</t>
  </si>
  <si>
    <t>C62 TUMOR MALIGNO DEL TESTICULO (Desc. Diag.:CANCER DE TERSTICULO)</t>
  </si>
  <si>
    <t>A979 DENGUE, NO ESPECIFICADO (Desc. Diag.:PB DENGUE - FARINGOAMIGDALITIS )</t>
  </si>
  <si>
    <t>C62 TUMOR MALIGNO DEL TESTICULO (Desc. Diag.:CÁNCER DE TESTICULO)</t>
  </si>
  <si>
    <t>A09 DIARREA Y GASTROENTERITIS DE PRESUNTO ORIGEN INFECCIOSO (Desc. Diag.:CON H. PYLORI POSITIVO. )</t>
  </si>
  <si>
    <t>C64 TUMOR MALIGNO DEL RIÑON, EXCEPTO DE LA PELVIS RENAL (Desc. Diag.:tu renal)</t>
  </si>
  <si>
    <t>B00 INFECCIONES HERPETICAS [HERPES SIMPLE] (Desc. Diag.:Herpes Labial)</t>
  </si>
  <si>
    <t>C67 TUMOR MALIGNO DE LA VEJIGA URINARIA (Desc. Diag.:CA SUPERFICIAL DE VEJIGA)</t>
  </si>
  <si>
    <t>B00 INFECCIONES HERPETICAS [HERPES SIMPLE] (Desc. Diag.:HERPES SIMPLE INFECTADO)</t>
  </si>
  <si>
    <t>C698 LESION DE SITIOS CONTIGUOS DEL OJO Y SUS ANEXOS (Desc. Diag.:HEMORRAGIA OCULAR DERECHA)</t>
  </si>
  <si>
    <t>B00 INFECCIONES HERPETICAS [HERPES SIMPLE] (Desc. Diag.:SOBREINFECTADO )</t>
  </si>
  <si>
    <t>B001 DERMATITIS VESICULAR HERPETICA (Desc. Diag.:)</t>
  </si>
  <si>
    <t>A09 DIARREA Y GASTROENTERITIS DE PRESUNTO ORIGEN INFECCIOSO (Desc. Diag.:DIARREA INFECCIOSA )</t>
  </si>
  <si>
    <t>A09 DIARREA Y GASTROENTERITIS DE PRESUNTO ORIGEN INFECCIOSO (Desc. Diag.:con infección urinaria)</t>
  </si>
  <si>
    <t>C77 TUMOR MALIGNO SECUNDARIO Y EL NO ESPECIFICADO DE LOS GANGLIOS LINFATICOS (Desc. Diag.:PARAGANGLIOMA MALIGNO)</t>
  </si>
  <si>
    <t>B002A GINGIVOESTOMATITIS HERPETICA PRIMARIA EN ENCIA (Desc. Diag.:)</t>
  </si>
  <si>
    <t>C787 TUMOR MALIGNO SECUNDARIO DEL HIGADO (Desc. Diag.:cáncer de higado)</t>
  </si>
  <si>
    <t>B002D GINGIVOESTOMATITIS HERPETICA PRIMARIA EN AMIGDALAS (Desc. Diag.:)</t>
  </si>
  <si>
    <t>C790 TUMOR MALIGNO SECUNDARIO DEL RIÑON Y DE LA PELVIS RENAL (Desc. Diag.:TU RENAL)</t>
  </si>
  <si>
    <t>B009 INFECCION DEBIDA AL VIRUS DEL HERPES, NO ESPECIFICADA (Desc. Diag.:HERPES SIMPLE)</t>
  </si>
  <si>
    <t>C814 LINFOMA DE HODGKIN CLASICO RICO EN LINFOCITOS (Desc. Diag.:LINFOMA DE HOSGKINS )</t>
  </si>
  <si>
    <t>B009 INFECCION DEBIDA AL VIRUS DEL HERPES, NO ESPECIFICADA (Desc. Diag.:LARINGITIS Y FARINGITIS AGUDA)</t>
  </si>
  <si>
    <t>C82 LINFOMA NO HODGKIN FOLICULAR [NODULAR] (Desc. Diag.:Linfoma No Hodgkin Folicular ( recibe quimioterapia hospitalizada))</t>
  </si>
  <si>
    <t>A09 DIARREA Y GASTROENTERITIS DE PRESUNTO ORIGEN INFECCIOSO (Desc. Diag.:CONTUSION SACO COXIGEA. )</t>
  </si>
  <si>
    <t>C82 LINFOMA NO HODGKIN FOLICULAR [NODULAR] (Desc. Diag.:Recibe quimioterapia de mantenimiento con Rituximab)</t>
  </si>
  <si>
    <t>B01 VARICELA (Desc. Diag.:CONJUNTIVITIS)</t>
  </si>
  <si>
    <t>A09 DIARREA Y GASTROENTERITIS DE PRESUNTO ORIGEN INFECCIOSO (Desc. Diag.:diarrea por hongos y protozoarios)</t>
  </si>
  <si>
    <t>A09 DIARREA Y GASTROENTERITIS DE PRESUNTO ORIGEN INFECCIOSO (Desc. Diag.:COVID-19?)</t>
  </si>
  <si>
    <t>C83 LINFOMA NO HODGKIN DIFUSO (Desc. Diag.:LINFOMA NO HODGKIN DCG RECAIDA  TARDIA  EC:IVB)</t>
  </si>
  <si>
    <t>B01 VARICELA (Desc. Diag.:VARICELA en TRATAMIENTO)</t>
  </si>
  <si>
    <t>C833 LINFOMA NO HODGKIN DE CELULAS GRANDES (DIFUSO) (Desc. Diag.:LINFOMA NO HODGKIN)</t>
  </si>
  <si>
    <t>B01 VARICELA (Desc. Diag.:VARICELA EN TTO)</t>
  </si>
  <si>
    <t>C839 LINFOMA NO HODGKIN DIFUSO, SIN OTRA ESPECIFICACION (Desc. Diag.:LINFOMA NO HODGKIN )</t>
  </si>
  <si>
    <t>A09 DIARREA Y GASTROENTERITIS DE PRESUNTO ORIGEN INFECCIOSO (Desc. Diag.:cuadro diarreico)</t>
  </si>
  <si>
    <t>C859 LINFOMA NO HODGKIN, NO ESPECIFICADO (Desc. Diag.:)</t>
  </si>
  <si>
    <t>A09 DIARREA Y GASTROENTERITIS DE PRESUNTO ORIGEN INFECCIOSO (Desc. Diag.:D)</t>
  </si>
  <si>
    <t>C924 LEUCEMIA PROMIELOCITICA AGUDA (Desc. Diag.:LEUCEMIA PROMIELOCITICA AGUDA)</t>
  </si>
  <si>
    <t>A09 DIARREA Y GASTROENTERITIS DE PRESUNTO ORIGEN INFECCIOSO (Desc. Diag.:dc ITU)</t>
  </si>
  <si>
    <t>C941 ERITREMIA CRONICA (Desc. Diag.:   M544 - LUMBAGO CON CIATICA//
HTA CONTROLADA )</t>
  </si>
  <si>
    <t>B019 VARICELA SIN COMPLICACIONES (Desc. Diag.:ALZA TERMICA LESIONES PAPULO - VESICULOSAS DISEMINADAS EN TODO EL CUERPO )</t>
  </si>
  <si>
    <t>C941 ERITREMIA CRONICA (Desc. Diag.:CONTUSION FACIAL.
FX DE HPN A DC. )</t>
  </si>
  <si>
    <t>B019 VARICELA SIN COMPLICACIONES (Desc. Diag.:VARICELA EN REMISION)</t>
  </si>
  <si>
    <t>C941 ERITREMIA CRONICA (Desc. Diag.:M544 - LUMBAGO CON CIATICA//
HERNIA DE DISCO POR ANTECEDENTE .//
HTA CONTROLADA. )</t>
  </si>
  <si>
    <t>A09 DIARREA Y GASTROENTERITIS DE PRESUNTO ORIGEN INFECCIOSO (Desc. Diag.:dc itu. )</t>
  </si>
  <si>
    <t>D04 CARCINOMA IN SITU DE LA PIEL (Desc. Diag.:CARCINOMA BASOCELULAR DE LA PIEL )</t>
  </si>
  <si>
    <t>B02 HERPES ZOSTER (Desc. Diag.:????Region genital)</t>
  </si>
  <si>
    <t>D05 CARCINOMA IN SITU DE LA MAMA (Desc. Diag.:control por oncologia y mastologia)</t>
  </si>
  <si>
    <t>B02 HERPES ZOSTER (Desc. Diag.:dinatoma d6 izquierda a dc diabetes)</t>
  </si>
  <si>
    <t>D059 CARCINOMA IN SITU DE LA MAMA, PARTE NO ESPECIFICADA (Desc. Diag.:control oncologico )</t>
  </si>
  <si>
    <t>B02 HERPES ZOSTER (Desc. Diag.:H ZOSTER)</t>
  </si>
  <si>
    <t>A09 DIARREA Y GASTROENTERITIS DE PRESUNTO ORIGEN INFECCIOSO (Desc. Diag.:DIARREA Y GASTROENTERITIS 
PVVS)</t>
  </si>
  <si>
    <t>B02 HERPES ZOSTER (Desc. Diag.:HERPES EN TRATAMIENTO)</t>
  </si>
  <si>
    <t>D06 CARCINOMA IN SITU DEL CUELLO DEL UTERO (Desc. Diag.:valoración por oncologia)</t>
  </si>
  <si>
    <t>B02 HERPES ZOSTER (Desc. Diag.:HERPES GENITAL)</t>
  </si>
  <si>
    <t>A06 AMEBIASIS (Desc. Diag.:AMEBA COLI)</t>
  </si>
  <si>
    <t>A09 DIARREA Y GASTROENTERITIS DE PRESUNTO ORIGEN INFECCIOSO (Desc. Diag.:dengue)</t>
  </si>
  <si>
    <t>D069 CARCINOMA IN SITU DEL CUELLO DEL UTERO, PARTE NO ESPECIFICADA (Desc. Diag.:valoracion por oncologia)</t>
  </si>
  <si>
    <t>B02 HERPES ZOSTER (Desc. Diag.:hesper lumbar  izquierda)</t>
  </si>
  <si>
    <t>B02 HERPES ZOSTER (Desc. Diag.:I11 - ENFERMEDAD CARDIACA HIPERTENSIVA
U07 - COVID-19-RECUPERADO)</t>
  </si>
  <si>
    <t>D161 TUMOR BENIGNO DE LOS HUESOS CORTOS DEL MIEMBRO SUPERIOR (Desc. Diag.:tumor oseo mano derecha)</t>
  </si>
  <si>
    <t>B02 HERPES ZOSTER (Desc. Diag.:ITU?)</t>
  </si>
  <si>
    <t>D17 TUMORES BENIGNOS LIPOMATOSOS (Desc. Diag.:exéresis de lipoma)</t>
  </si>
  <si>
    <t>B02 HERPES ZOSTER (Desc. Diag.:NEURALGIA POSTHERPETICA)</t>
  </si>
  <si>
    <t>D170 TUMOR BENIGNO LIPOMATOSO DE PIEL Y DE TEJIDO SUBCUTANEO DE CABEZA, CARA Y CUELLO (Desc. Diag.:EXERESIS DE LIPOMA)</t>
  </si>
  <si>
    <t>B02 HERPES ZOSTER (Desc. Diag.:prurito en región intercostal con vesículas ademas de dolor en la misma zona)</t>
  </si>
  <si>
    <t>D170 TUMOR BENIGNO LIPOMATOSO DE PIEL Y DE TEJIDO SUBCUTANEO DE CABEZA, CARA Y CUELLO (Desc. Diag.:TUMOR BENIGNO )</t>
  </si>
  <si>
    <t>D171 TUMOR BENIGNO LIPOMATOSO DE PIEL Y DE TEJIDO SUBCUTANEO DEL TRONCO (Desc. Diag.:POLIPO EN REGION TORACICA)</t>
  </si>
  <si>
    <t>B028 HERPES ZOSTER CON OTRAS COMPLICACIONES (Desc. Diag.:NEURALGIA POSTHERPETICA.)</t>
  </si>
  <si>
    <t>D172 TUMOR BENIGNO LIPOMATOSO DE PIEL Y DE TEJIDO SUBCUTANEO DE MIEMBROS (Desc. Diag.:Lipoma en hombro izquierdo)</t>
  </si>
  <si>
    <t>B028 HERPES ZOSTER CON OTRAS COMPLICACIONES (Desc. Diag.:post quirurgico 
drenaje de absceso perianal )</t>
  </si>
  <si>
    <t>D172 TUMOR BENIGNO LIPOMATOSO DE PIEL Y DE TEJIDO SUBCUTANEO DE MIEMBROS (Desc. Diag.:lipomatosis miembro superior izquierdo)</t>
  </si>
  <si>
    <t>A09 DIARREA Y GASTROENTERITIS DE PRESUNTO ORIGEN INFECCIOSO (Desc. Diag.:DEPOSICIONES DIARREICAS , DOLOR  HIPOGASTRIO CEFALEA GESTACION DE 30 SEMANAS )</t>
  </si>
  <si>
    <t>D177 TUMOR BENIGNO LIPOMATOSO DE OTROS SITIOS ESPECIFICADOS (Desc. Diag.:LIPOMA RESUELTO POR EXERESIS )</t>
  </si>
  <si>
    <t>B04 VIRUELA DE LOS MONOS (Desc. Diag.:Caso descartado)</t>
  </si>
  <si>
    <t>D179 TUMOR BENIGNO LIPOMATOSO, DE SITIO NO ESPECIFICADO (Desc. Diag.: - DOLOR DE BRAZO IZQ. )</t>
  </si>
  <si>
    <t>B04 VIRUELA DE LOS MONOS (Desc. Diag.:Sospecha de Mpox)</t>
  </si>
  <si>
    <t>D179 TUMOR BENIGNO LIPOMATOSO, DE SITIO NO ESPECIFICADO (Desc. Diag.:FIBROLIPOMA)</t>
  </si>
  <si>
    <t>B04 VIRUELA DE LOS MONOS (Desc. Diag.:viruela de mono)</t>
  </si>
  <si>
    <t>D179 TUMOR BENIGNO LIPOMATOSO, DE SITIO NO ESPECIFICADO (Desc. Diag.:LIPOMA EN REGION PECTORAL IZQUIERDO)</t>
  </si>
  <si>
    <t>B07 VERRUGAS VIRICAS (Desc. Diag.:VERRUGAS PLANTAR)</t>
  </si>
  <si>
    <t>D21 OTROS TUMORES BENIGNOS DEL TEJIDO CONJUNTIVO Y DE LOS TEJIDOS BLANDOS (Desc. Diag.:OTROS TUMORES BENIGNOS DEL TEJIDO CONJUNTIVO Y DE LOS TEJIDOS BLANDOS)</t>
  </si>
  <si>
    <t>B085 FARINGITIS VESICULAR ENTEROVIRICA (Desc. Diag.:)</t>
  </si>
  <si>
    <t>D239 TUMOR BENIGNO DE LA PIEL, SITIO NO ESPECIFICADO (Desc. Diag.:LIPOM REGION AXILAR DERECHO)</t>
  </si>
  <si>
    <t>B088 OTRAS INFECCIONES VIRALES ESPECIFICADAS, CARACTERIZADAS POR LESIONES DE LA PIEL Y DE LAS MEMBRANAS MUCOSAS (Desc. Diag.:)</t>
  </si>
  <si>
    <t>D25 LEIOMIOMA DEL UTERO (Desc. Diag.:leiomioma de utero )</t>
  </si>
  <si>
    <t>A09 DIARREA Y GASTROENTERITIS DE PRESUNTO ORIGEN INFECCIOSO (Desc. Diag.:DEPOSICIONES LIQUIDAS FRECUENTE, DOLOR TIPO RETORTIJONES MALESTAR GENERAL)</t>
  </si>
  <si>
    <t>D25 LEIOMIOMA DEL UTERO (Desc. Diag.:MIOMATOSIS UTERINA 
SANGRADO UTERINO ANORMAL )</t>
  </si>
  <si>
    <t>B15 HEPATITIS AGUDA TIPO A (Desc. Diag.:1-  HEPATITIS TIPO A, GASTROENTERITIS BACTERIANA Y PARASITARIA, 3- DESHIDRATACION MODERADA. BAJA MEDICA POR MEDICINA INTERNA, RESGO LABORAL: ENFERMEDAD COMUN.)</t>
  </si>
  <si>
    <t>D25 LEIOMIOMA DEL UTERO (Desc. Diag.:MIOMATOSIS UTERINA MÚLTIPLE SANGRANTE)</t>
  </si>
  <si>
    <t>B15 HEPATITIS AGUDA TIPO A (Desc. Diag.:A DC)</t>
  </si>
  <si>
    <t>D25 LEIOMIOMA DEL UTERO (Desc. Diag.:MIOMATOSIS UTERINA
SUA
DOLOR PELVICO CRÓNICO)</t>
  </si>
  <si>
    <t>D25 LEIOMIOMA DEL UTERO (Desc. Diag.:miomatosis uterina.diabetes tipo 2.)</t>
  </si>
  <si>
    <t>A09 DIARREA Y GASTROENTERITIS DE PRESUNTO ORIGEN INFECCIOSO (Desc. Diag.:DEPOSICIONES LIQUIDAS FRECUENTES, DOLOR TIPO RETORTIJONES)</t>
  </si>
  <si>
    <t>D25 LEIOMIOMA DEL UTERO (Desc. Diag.:PO CONIZACION LEEP 
MIOMATOSIS UTERINA )</t>
  </si>
  <si>
    <t>B17 OTRAS HEPATITIS VIRALES AGUDAS (Desc. Diag.:hetatitis A a dc )</t>
  </si>
  <si>
    <t>D25 LEIOMIOMA DEL UTERO (Desc. Diag.:SUA , POLIPO ENDOMETRIAL
VS MIOMA SUBMUCOSO )</t>
  </si>
  <si>
    <t>B17 OTRAS HEPATITIS VIRALES AGUDAS (Desc. Diag.:ITU)</t>
  </si>
  <si>
    <t>D250 LEIOMIOMA SUBMUCOSO DEL UTERO (Desc. Diag.:1.- Mioma sub mucoso sangrante
2.- anemia post hemorrÃ¡gica )</t>
  </si>
  <si>
    <t>A09 DIARREA Y GASTROENTERITIS DE PRESUNTO ORIGEN INFECCIOSO (Desc. Diag.:dermatomiocitosis)</t>
  </si>
  <si>
    <t>D250 LEIOMIOMA SUBMUCOSO DEL UTERO (Desc. Diag.:METRORRAGIA
ANEMIA SEVERA)</t>
  </si>
  <si>
    <t>B179 HEPATITIS VIRAL AGUDA NO ESPECIFICADA (Desc. Diag.:HEPATITIS AGUDA EN ESTUDIO 
SD ICTERICO SEC. )</t>
  </si>
  <si>
    <t>D250 LEIOMIOMA SUBMUCOSO DEL UTERO (Desc. Diag.:MIOMA SUBMUCOSO SOMETIDO A HISTEROSCOPIA)</t>
  </si>
  <si>
    <t>A09 DIARREA Y GASTROENTERITIS DE PRESUNTO ORIGEN INFECCIOSO (Desc. Diag.:descarto apendicitis )</t>
  </si>
  <si>
    <t>D250 LEIOMIOMA SUBMUCOSO DEL UTERO (Desc. Diag.:PROGRAMACIÓN DE HISTERECTOMIA)</t>
  </si>
  <si>
    <t>B19 HEPATITIS VIRAL, SIN OTRA ESPECIFICACION (Desc. Diag.:HEPATITIS CON COMPLICACIONES)</t>
  </si>
  <si>
    <t>D251 LEIOMIOMA INTRAMURAL DEL UTERO (Desc. Diag.:)</t>
  </si>
  <si>
    <t>B19 HEPATITIS VIRAL, SIN OTRA ESPECIFICACION (Desc. Diag.:hepatopatia)</t>
  </si>
  <si>
    <t>D251 LEIOMIOMA INTRAMURAL DEL UTERO (Desc. Diag.:MIOMATOSIS UTERINA
METRORAGIA)</t>
  </si>
  <si>
    <t>B22 ENFERMEDAD POR VIRUS DE LA INMUNODEFICIENCIA HUMANA [VIH], RESULTANTE EN OTRAS ENFERMEDADES ESPECIFICADAS (Desc. Diag.:PVVS.ARTRITIS REACTIVA.)</t>
  </si>
  <si>
    <t>D259 LEIOMIOMA DEL UTERO, SIN OTRA ESPECIFICACION (Desc. Diag.:histerectomia total)</t>
  </si>
  <si>
    <t>B24 ENFERMEDAD POR VIRUS DE LA INMUNODEFICIENCIA HUMANA [VIH], SIN OTRA ESPECIFICACION (Desc. Diag.:CRISIS HIPERTENSIVA)</t>
  </si>
  <si>
    <t>D259 LEIOMIOMA DEL UTERO, SIN OTRA ESPECIFICACION (Desc. Diag.:valoración por mastologia)</t>
  </si>
  <si>
    <t>A09 DIARREA Y GASTROENTERITIS DE PRESUNTO ORIGEN INFECCIOSO (Desc. Diag.:DESHIDRATACION  LEVE)</t>
  </si>
  <si>
    <t>D293 TUMOR BENIGNO DEL EPIDIDIMO (Desc. Diag.:quiste de epididimo)</t>
  </si>
  <si>
    <t>B26 PAROTIDITIS INFECCIOSA (Desc. Diag.:amigdalitis)</t>
  </si>
  <si>
    <t>D320 TUMOR BENIGNO DE LAS MENINGES CEREBRALES (Desc. Diag.:tumor benigno de las meninges cerebrales)</t>
  </si>
  <si>
    <t>B26 PAROTIDITIS INFECCIOSA (Desc. Diag.:CUADRO EN ESTUDIO)</t>
  </si>
  <si>
    <t>A09 DIARREA Y GASTROENTERITIS DE PRESUNTO ORIGEN INFECCIOSO (Desc. Diag.:deshidratacion )</t>
  </si>
  <si>
    <t>D355 TUMOR BENIGNO DEL CUERPO CAROTIDEO (Desc. Diag.:PO Higroma quistico)</t>
  </si>
  <si>
    <t>B26 PAROTIDITIS INFECCIOSA (Desc. Diag.:Parotiditis
Herpes zoster a descartar)</t>
  </si>
  <si>
    <t>D374 TUMOR DE COMPORTAMIENTO INCIERTO O DESCONOCIDO DEL COLON (Desc. Diag.:TUMOR DE CIEGO)</t>
  </si>
  <si>
    <t>B268 PAROTIDITIS INFECCIOSA CON OTRAS COMPLICACIONES (Desc. Diag.:CONTROL)</t>
  </si>
  <si>
    <t>D390 TUMOR DE COMPORTAMIENTO INCIERTO O DESCONOCIDO DEL UTERO (Desc. Diag.:POS. BIOPSIA DE TUMOR DE COMPORTAMIENTO INCIERTO EN CERVIX )</t>
  </si>
  <si>
    <t>A09 DIARREA Y GASTROENTERITIS DE PRESUNTO ORIGEN INFECCIOSO (Desc. Diag.:DESHIDRATACION GASTROENTERITIS)</t>
  </si>
  <si>
    <t>B269 PAROTIDITIS, SIN COMPLICACIONES (Desc. Diag.:B269 - PAROTIDITIS, SIN COMPLICACIONES(RECURRENTE, EN ESTUDIO))</t>
  </si>
  <si>
    <t>D410 TUMOR DE COMPORTAMIENTO INCIERTO O DESCONOCIDO DEL RIÑON (Desc. Diag.:tu renal)</t>
  </si>
  <si>
    <t>B269 PAROTIDITIS, SIN COMPLICACIONES (Desc. Diag.:faringitis)</t>
  </si>
  <si>
    <t>D443 TUMOR DE COMPORTAMIENTO INCIERTO O DESCONOCIDO DE LA GLANDULA HIPOFISIS (Desc. Diag.:ADENOMA DE HIPOFISIS)</t>
  </si>
  <si>
    <t>B269 PAROTIDITIS, SIN COMPLICACIONES (Desc. Diag.:FARINGOAMIGDALITIS )</t>
  </si>
  <si>
    <t>B269 PAROTIDITIS, SIN COMPLICACIONES (Desc. Diag.:paritiditis)</t>
  </si>
  <si>
    <t>B269 PAROTIDITIS, SIN COMPLICACIONES (Desc. Diag.:parotididtis  sin complicaciones )</t>
  </si>
  <si>
    <t>D50 ANEMIAS POR DEFICIENCIA DE HIERRO (Desc. Diag.:ANEMIA MODERADA)</t>
  </si>
  <si>
    <t>B269 PAROTIDITIS, SIN COMPLICACIONES (Desc. Diag.:PAROTIDITIS  AGUDA )</t>
  </si>
  <si>
    <t>D500 ANEMIA POR DEFICIENCIA DE HIERRO SECUNDARIA A PERDIDA DE SANGRE (CRONICA) (Desc. Diag.:HEMORRAGIA DIGESTIVA BAJA?HEMORROIDES?)</t>
  </si>
  <si>
    <t>B269 PAROTIDITIS, SIN COMPLICACIONES (Desc. Diag.:parotiditis )</t>
  </si>
  <si>
    <t>D539 ANEMIA NUTRICIONAL, NO ESPECIFICADA (Desc. Diag.:ANEMIA A INVESTIGAR, )</t>
  </si>
  <si>
    <t>B269 PAROTIDITIS, SIN COMPLICACIONES (Desc. Diag.:PAROTIDITIS SIN COMPLICACIONES.)</t>
  </si>
  <si>
    <t>D612 ANEMIA APLASTICA DEBIDA A OTROS AGENTES EXTERNOS (Desc. Diag.:ANEMIA POR DEFICIT DE NUTRIENTES)</t>
  </si>
  <si>
    <t>B27 MONONUCLEOSIS INFECCIOSA (Desc. Diag.:)</t>
  </si>
  <si>
    <t>A060 DISENTERIA AMEBIANA AGUDA (Desc. Diag.:disenteria basilar)</t>
  </si>
  <si>
    <t>B30 CONJUNTIVITIS VIRAL (Desc. Diag.: CONJUNTIVITIS VIRAL)</t>
  </si>
  <si>
    <t>D63 ANEMIA EN ENFERMEDADES CRONICAS CLASIFICADAS EN OTRA PARTE (Desc. Diag.:EMBARAZO DE 26 SEMANAS POR FUM )</t>
  </si>
  <si>
    <t>A09 DIARREA Y GASTROENTERITIS DE PRESUNTO ORIGEN INFECCIOSO (Desc. Diag.:DESHIDRATACION LEVE - MODERADA)</t>
  </si>
  <si>
    <t>A060 DISENTERIA AMEBIANA AGUDA (Desc. Diag.:gastroenterocolitis)</t>
  </si>
  <si>
    <t>B30 CONJUNTIVITIS VIRAL (Desc. Diag.:.- CONJUNTIVITIS VIRAL)</t>
  </si>
  <si>
    <t>B30 CONJUNTIVITIS VIRAL (Desc. Diag.:.)</t>
  </si>
  <si>
    <t>D649 ANEMIA DE TIPO NO ESPECIFICADO (Desc. Diag.:ANEMIA PARA TRATAMIENTO)</t>
  </si>
  <si>
    <t>B30 CONJUNTIVITIS VIRAL (Desc. Diag.:.CONJUNTIVITIS VIRAL)</t>
  </si>
  <si>
    <t>D69 PURPURA Y OTRAS AFECCIONES HEMORRAGICAS (Desc. Diag.:)</t>
  </si>
  <si>
    <t>B30 CONJUNTIVITIS VIRAL (Desc. Diag.:ALERGIA)</t>
  </si>
  <si>
    <t>D69 PURPURA Y OTRAS AFECCIONES HEMORRAGICAS (Desc. Diag.:PTI POR LES )</t>
  </si>
  <si>
    <t>B30 CONJUNTIVITIS VIRAL (Desc. Diag.:CONJUNTIVIS)</t>
  </si>
  <si>
    <t>A09 DIARREA Y GASTROENTERITIS DE PRESUNTO ORIGEN INFECCIOSO (Desc. Diag.:DM EN TTO. )</t>
  </si>
  <si>
    <t>B30 CONJUNTIVITIS VIRAL (Desc. Diag.:CONJUNTIVITIS VIRAL)</t>
  </si>
  <si>
    <t>D72 OTROS TRASTORNOS DE LOS LEUCOCITOS (Desc. Diag.:LEUCOPENIA POS RADIOTERAPIA)</t>
  </si>
  <si>
    <t>A09 DIARREA Y GASTROENTERITIS DE PRESUNTO ORIGEN INFECCIOSO (Desc. Diag.:Deshidratacion leve)</t>
  </si>
  <si>
    <t>E039 HIPOTIROIDISMO, NO ESPECIFICADO (Desc. Diag.:   J060 - LARINGOFARINGITIS AGUDA//
HTA CONTROLADA//
)</t>
  </si>
  <si>
    <t>B30 CONJUNTIVITIS VIRAL (Desc. Diag.:DERRAME CONJUNTIVAL
CEFALEA )</t>
  </si>
  <si>
    <t>E039 HIPOTIROIDISMO, NO ESPECIFICADO (Desc. Diag.:ESPONDILOPATIA INFLAMATORIA
ESPONDILOARTROSIS
ESPONDILOLISTESIS)</t>
  </si>
  <si>
    <t>B302 FARINGOCONJUNTIVITIS VIRAL (Desc. Diag.:)</t>
  </si>
  <si>
    <t>E041 NODULO TIROIDEO SOLITARIO NO TOXICO (Desc. Diag.:)</t>
  </si>
  <si>
    <t>A09 DIARREA Y GASTROENTERITIS DE PRESUNTO ORIGEN INFECCIOSO (Desc. Diag.:deshidratación leve)</t>
  </si>
  <si>
    <t>E042 BOCIO MULTINODULAR NO TOXICO (Desc. Diag.:BOCIO MULTINODULAR TRATADO POR TIROIDECTOMIA SUB TOTAL)</t>
  </si>
  <si>
    <t>B309 CONJUNTIVITIS VIRAL, SIN OTRA ESPECIFICACION (Desc. Diag.:)</t>
  </si>
  <si>
    <t>E05 TIROTOXICOSIS [HIPERTIROIDISMO] (Desc. Diag.:HIPERTEIROIDISMO 
HIPERTROFIA DE LA MAMA)</t>
  </si>
  <si>
    <t>B33 OTRAS ENFERMEDADES VIRALES, NO CLASIFICADAS EN OTRA PARTE (Desc. Diag.:)</t>
  </si>
  <si>
    <t>E05 TIROTOXICOSIS [HIPERTIROIDISMO] (Desc. Diag.:hipertiroidismo)</t>
  </si>
  <si>
    <t>B33 OTRAS ENFERMEDADES VIRALES, NO CLASIFICADAS EN OTRA PARTE (Desc. Diag.:sindrome viral )</t>
  </si>
  <si>
    <t>E058 OTRAS TIROTOXICOSIS (Desc. Diag.:)</t>
  </si>
  <si>
    <t>A09 DIARREA Y GASTROENTERITIS DE PRESUNTO ORIGEN INFECCIOSO (Desc. Diag.:DESHIDRATACION LEVE.)</t>
  </si>
  <si>
    <t>A09 DIARREA Y GASTROENTERITIS DE PRESUNTO ORIGEN INFECCIOSO (Desc. Diag.:DOLOR ABDOMINAL DIARREA Y ALZA TEMICA MALESTAR GENERAL)</t>
  </si>
  <si>
    <t>B338 OTRAS ENFERMEDADES VIRALES ESPECIFICADAS (Desc. Diag.:)</t>
  </si>
  <si>
    <t>E10 DIABETES MELLITUS INSULINODEPENDIENTE (Desc. Diag.:CORRECCION DE INSULINA )</t>
  </si>
  <si>
    <t>B34 INFECCION VIRAL DE SITIO NO ESPECIFICADO (Desc. Diag.: + Diarrea y gastroenteritis aguda)</t>
  </si>
  <si>
    <t>E10 DIABETES MELLITUS INSULINODEPENDIENTE (Desc. Diag.:DIABETES DESCOMPENSADA)</t>
  </si>
  <si>
    <t>A09 DIARREA Y GASTROENTERITIS DE PRESUNTO ORIGEN INFECCIOSO (Desc. Diag.:DESHIDRATACION MODERADA 
 INTOXICACION ALIMENTARIA )</t>
  </si>
  <si>
    <t>B34 INFECCION VIRAL DE SITIO NO ESPECIFICADO (Desc. Diag.:+ rinofaringitis aguda)</t>
  </si>
  <si>
    <t>E10 DIABETES MELLITUS INSULINODEPENDIENTE (Desc. Diag.:DIABETES MELLITUS DE TIPO 2 DESCOMPENSA)</t>
  </si>
  <si>
    <t>B34 INFECCION VIRAL DE SITIO NO ESPECIFICADO (Desc. Diag.:alzas térmicas y odinofagia)</t>
  </si>
  <si>
    <t>E10 DIABETES MELLITUS INSULINODEPENDIENTE (Desc. Diag.:DIABETES MELLITUS INSULINO DEPENDIENTE DESCOMPENSADA)</t>
  </si>
  <si>
    <t>B34 INFECCION VIRAL DE SITIO NO ESPECIFICADO (Desc. Diag.:alzas termicas, mioartralgia y tos seca aguda)</t>
  </si>
  <si>
    <t>B34 INFECCION VIRAL DE SITIO NO ESPECIFICADO (Desc. Diag.:alzas térmicas, mioartralgia, decaimiento fisico y congestion nasal)</t>
  </si>
  <si>
    <t>E10 DIABETES MELLITUS INSULINODEPENDIENTE (Desc. Diag.:DIABETES TIPO 2 DESCOMPENSADA )</t>
  </si>
  <si>
    <t>B34 INFECCION VIRAL DE SITIO NO ESPECIFICADO (Desc. Diag.:ENFERMEDAD COMUN)</t>
  </si>
  <si>
    <t>E10 DIABETES MELLITUS INSULINODEPENDIENTE (Desc. Diag.:has
cefalea
itu a dc)</t>
  </si>
  <si>
    <t>A050 INTOXICACION ALIMENTARIA ESTAFILOCOCICA (Desc. Diag.:)</t>
  </si>
  <si>
    <t>E10 DIABETES MELLITUS INSULINODEPENDIENTE (Desc. Diag.:SEPSIS FOCO PARTES BLANDAS)</t>
  </si>
  <si>
    <t>B34 INFECCION VIRAL DE SITIO NO ESPECIFICADO (Desc. Diag.:FARINGITIS AGUDA/VIROSIS)</t>
  </si>
  <si>
    <t>E104 DIABETES MELLITUS INSULINODEPENDIENTE, CON COMPLICACIONES NEUROLOGICAS (Desc. Diag.:)</t>
  </si>
  <si>
    <t>G44 OTROS SINDROMES DE CEFALEA (Desc. Diag.:SINDROME VIRAL AGUDO / CEFALEA)</t>
  </si>
  <si>
    <t>E105 DIABETES MELLITUS INSULINODEPENDIENTE, CON COMPLICACIONES CIRCULATORIAS  PERIFERICAS (Desc. Diag.:DIABETES CON COMPLICACIONES CIRCULATORIAS, Y OFTÁLMICAS)</t>
  </si>
  <si>
    <t>A09 DIARREA Y GASTROENTERITIS DE PRESUNTO ORIGEN INFECCIOSO (Desc. Diag.:deshidratacion moderada
hiperglucemia?)</t>
  </si>
  <si>
    <t>E109 DIABETES MELLITUS INSULINODEPENDIENTE, SIN MENCION DE COMPLICACION (Desc. Diag.:)</t>
  </si>
  <si>
    <t>A01 FIEBRES TIFOIDEA Y PARATIFOIDEA (Desc. Diag.:fiebre tifoidea)</t>
  </si>
  <si>
    <t>E11 DIABETES MELLITUS NO INSULINODEPENDIENTE (Desc. Diag.:1.- cefalea aguda
2.- Diabetes mellitus no insulinodependiente. )</t>
  </si>
  <si>
    <t>B34 INFECCION VIRAL DE SITIO NO ESPECIFICADO (Desc. Diag.:mononucleosis?)</t>
  </si>
  <si>
    <t>E11 DIABETES MELLITUS NO INSULINODEPENDIENTE (Desc. Diag.:1.- Diabetes mellitus no insulinodependiente descompensada  )</t>
  </si>
  <si>
    <t>B34 INFECCION VIRAL DE SITIO NO ESPECIFICADO (Desc. Diag.:RINOFARINGITIS AGUDA)</t>
  </si>
  <si>
    <t>E11 DIABETES MELLITUS NO INSULINODEPENDIENTE (Desc. Diag.:CELULITIS PIERNA DERECHA. //
I83 - VENAS VARICOSAS DE LOS MIEMBROS INFERIORES
)</t>
  </si>
  <si>
    <t>A058 OTRAS INTOXICACIONES ALIMENTARIAS DEBIDAS A BACTERIAS ESPECIFICADAS (Desc. Diag.:)</t>
  </si>
  <si>
    <t>E11 DIABETES MELLITUS NO INSULINODEPENDIENTE (Desc. Diag.:DEBUT DIABETICO)</t>
  </si>
  <si>
    <t>B34 INFECCION VIRAL DE SITIO NO ESPECIFICADO (Desc. Diag.:VIRAL)</t>
  </si>
  <si>
    <t>E11 DIABETES MELLITUS NO INSULINODEPENDIENTE (Desc. Diag.:DESCOMPENSADA)</t>
  </si>
  <si>
    <t>A020 ENTERITIS DEBIDA A SALMONELLA (Desc. Diag.:Salmonelosis)</t>
  </si>
  <si>
    <t>A09 DIARREA Y GASTROENTERITIS DE PRESUNTO ORIGEN INFECCIOSO (Desc. Diag.:DOLOR ABDOMINAL)</t>
  </si>
  <si>
    <t>B34 INFECCION VIRAL DE SITIO NO ESPECIFICADO (Desc. Diag.:VIROSIS/DENGUE)</t>
  </si>
  <si>
    <t>E11 DIABETES MELLITUS NO INSULINODEPENDIENTE (Desc. Diag.:DIABETES MELLITUS NO INSULINODEPENDIENTE CON HIPERGLICEMIA)</t>
  </si>
  <si>
    <t>B34 INFECCION VIRAL DE SITIO NO ESPECIFICADO (Desc. Diag.:VIROSIS/DIABETES MELLITUS )</t>
  </si>
  <si>
    <t>B34 INFECCION VIRAL DE SITIO NO ESPECIFICADO (Desc. Diag.:VIROSIS/HIPERTENSION ARTERIAL)</t>
  </si>
  <si>
    <t>A09 DIARREA Y GASTROENTERITIS DE PRESUNTO ORIGEN INFECCIOSO (Desc. Diag.:DOLOR ABDOMINO PELVICO )</t>
  </si>
  <si>
    <t>B34 INFECCION VIRAL DE SITIO NO ESPECIFICADO (Desc. Diag.:VIROSIS/TRANSGRESIÓN ALIMENTICIA)</t>
  </si>
  <si>
    <t>E11 DIABETES MELLITUS NO INSULINODEPENDIENTE (Desc. Diag.:DIABETES TIPO 2 +  HIPERTENSION ARTERIAL)</t>
  </si>
  <si>
    <t>B34 INFECCION VIRAL DE SITIO NO ESPECIFICADO (Desc. Diag.:VIROSIS-DENGUE?)</t>
  </si>
  <si>
    <t>E11 DIABETES MELLITUS NO INSULINODEPENDIENTE (Desc. Diag.:DIABETES TIPO LADA?)</t>
  </si>
  <si>
    <t>B342 INFECCION DEBIDA A CORONAVIRUS, SIN OTRA ESPECIFICACION (Desc. Diag.:1)</t>
  </si>
  <si>
    <t>E11 DIABETES MELLITUS NO INSULINODEPENDIENTE (Desc. Diag.:DIEBETES MELLITUS TIPO 2 DESCOMPENSADA CON CETOACIDOSIS DIABETICA. 
 LESION RENAL AGUDA )</t>
  </si>
  <si>
    <t>B342 INFECCION DEBIDA A CORONAVIRUS, SIN OTRA ESPECIFICACION (Desc. Diag.:X)</t>
  </si>
  <si>
    <t>E11 DIABETES MELLITUS NO INSULINODEPENDIENTE (Desc. Diag.:dm2 descompensada
)</t>
  </si>
  <si>
    <t>B348 OTRAS INFECCIONES VIRALES DE SITIO NO ESPECIFICADO (Desc. Diag.:tercigesta 
embarazo de 14 semanas 
Infeccion respiratorioa Aguda 
)</t>
  </si>
  <si>
    <t>E11 DIABETES MELLITUS NO INSULINODEPENDIENTE (Desc. Diag.:DM2 NO CONTROLADO
DESHIDARTCION)</t>
  </si>
  <si>
    <t>A09 DIARREA Y GASTROENTERITIS DE PRESUNTO ORIGEN INFECCIOSO (Desc. Diag.:Deshidratacion moderada, Sospecha de Dengue)</t>
  </si>
  <si>
    <t>E11 DIABETES MELLITUS NO INSULINODEPENDIENTE (Desc. Diag.:INFECCION URINARIA, CISTITIS, DIABETES )</t>
  </si>
  <si>
    <t>B349 INFECCION VIRAL, NO ESPECIFICADA (Desc. Diag.:+ CONJUNTIVITIS)</t>
  </si>
  <si>
    <t>E11 DIABETES MELLITUS NO INSULINODEPENDIENTE (Desc. Diag.:LUMBAGO
HTA
DM2)</t>
  </si>
  <si>
    <t>B349 INFECCION VIRAL, NO ESPECIFICADA (Desc. Diag.:EPIFORA- MALESTAR GENERAL.)</t>
  </si>
  <si>
    <t>A059 INTOXICACION ALIMENTARIA BACTERIANA, NO ESPECIFICADA (Desc. Diag.:1 )</t>
  </si>
  <si>
    <t>E11 DIABETES MELLITUS NO INSULINODEPENDIENTE (Desc. Diag.:RETINOPATIA DIABETICA ?)</t>
  </si>
  <si>
    <t>B349 INFECCION VIRAL, NO ESPECIFICADA (Desc. Diag.:FIEBRE  - MIALGIA.)</t>
  </si>
  <si>
    <t>E11 DIABETES MELLITUS NO INSULINODEPENDIENTE (Desc. Diag.:TRAUMATISMO DEL TENDON DEL MANGUITO ROTATORIO DEL HOMBRO)</t>
  </si>
  <si>
    <t>A09 DIARREA Y GASTROENTERITIS DE PRESUNTO ORIGEN INFECCIOSO (Desc. Diag.:deshidratacion, colico abdominal)</t>
  </si>
  <si>
    <t>A09 DIARREA Y GASTROENTERITIS DE PRESUNTO ORIGEN INFECCIOSO (Desc. Diag.:DOLOR ANDOMINAL)</t>
  </si>
  <si>
    <t>B349 INFECCION VIRAL, NO ESPECIFICADA (Desc. Diag.:FIEBRE CON ESCALOFRIOS)</t>
  </si>
  <si>
    <t>E115 DIABETES MELLITUS NO INSULINODEPENDIENTE, CON COMPLICACIONES CIRCULATORIAS PERIFERICAS (Desc. Diag.:)</t>
  </si>
  <si>
    <t>B349 INFECCION VIRAL, NO ESPECIFICADA (Desc. Diag.:mononucleosis)</t>
  </si>
  <si>
    <t>E118 DIABETES MELLITUS NO INSULINODEPENDIENTE, CON COMPLICACIONES NO ESPECIFICADAS (Desc. Diag.:Diabetes Descompensada)</t>
  </si>
  <si>
    <t>A09 DIARREA Y GASTROENTERITIS DE PRESUNTO ORIGEN INFECCIOSO (Desc. Diag.:Deshidratcion Moderada)</t>
  </si>
  <si>
    <t>E118 DIABETES MELLITUS NO INSULINODEPENDIENTE, CON COMPLICACIONES NO ESPECIFICADAS (Desc. Diag.:diabetes mellitus tipo 2 descompensada 
gastroenteritis aguda de origen infecciosos probable )</t>
  </si>
  <si>
    <t>B349 INFECCION VIRAL, NO ESPECIFICADA (Desc. Diag.:Síndrome Febril )</t>
  </si>
  <si>
    <t>E131 DIABETES MELLITUS ESPECIFICADA, CON CETOACIDOSIS (Desc. Diag.:)</t>
  </si>
  <si>
    <t>A02 OTRAS INFECCIONES DEBIDAS A SALMONELLA (Desc. Diag.:Salmonelosis)</t>
  </si>
  <si>
    <t>E131 DIABETES MELLITUS ESPECIFICADA, CON CETOACIDOSIS (Desc. Diag.:DIABETES TIPO 2 DESCOMPENSADA, DESHIDRATACION  MODERADA)</t>
  </si>
  <si>
    <t>B349 INFECCION VIRAL, NO ESPECIFICADA (Desc. Diag.:transgresión alimentaria)</t>
  </si>
  <si>
    <t>E139 DIABETES MELLITUS ESPECIFICADA, SIN MENCION DE COMPLICACION (Desc. Diag.:DIABETES MELLITUS DESCOMPENSADA - INFECCION DE TRACTO URINARIO)</t>
  </si>
  <si>
    <t>B349 INFECCION VIRAL, NO ESPECIFICADA (Desc. Diag.:VIROPSIS )</t>
  </si>
  <si>
    <t>A09 DIARREA Y GASTROENTERITIS DE PRESUNTO ORIGEN INFECCIOSO (Desc. Diag.:DOLORES OSTEOMUSCULAR. MALESTAR GENERAL PERSISTE LA DIARREA AISLADA)</t>
  </si>
  <si>
    <t>B349 INFECCION VIRAL, NO ESPECIFICADA (Desc. Diag.:VIROSIS 
FIEBRE 
ETI)</t>
  </si>
  <si>
    <t>E14 DIABETES MELLITUS, NO ESPECIFICADA (Desc. Diag.:DIABETES MELLITUS DE RECIENTE DIAGNOSTICO
HIPERTENSION ARTERIAL EN TRATAMIENTO )</t>
  </si>
  <si>
    <t>B349 INFECCION VIRAL, NO ESPECIFICADA (Desc. Diag.:VIROSIS 
RINOFARINGITIS )</t>
  </si>
  <si>
    <t>E161 OTRAS HIPOGLICEMIAS (Desc. Diag.:)</t>
  </si>
  <si>
    <t>B349 INFECCION VIRAL, NO ESPECIFICADA (Desc. Diag.:VIROSIS )</t>
  </si>
  <si>
    <t>E162 HIPOGLICEMIA, NO ESPECIFICADA (Desc. Diag.:HIPOGLICEMIA )</t>
  </si>
  <si>
    <t>A09 DIARREA Y GASTROENTERITIS DE PRESUNTO ORIGEN INFECCIOSO (Desc. Diag.:DESHIDRAYCION
SD ICTERICO)</t>
  </si>
  <si>
    <t>E20 HIPOPARATIROIDISMO (Desc. Diag.:)</t>
  </si>
  <si>
    <t>B35 DERMATOFITOSIS (Desc. Diag.:)</t>
  </si>
  <si>
    <t>E221 HIPERPROLACTINEMIA (Desc. Diag.:control en la ciudad d la paz )</t>
  </si>
  <si>
    <t>B351 TIÑA DE LAS UÑAS (Desc. Diag.:INFLAMACIÓN Y SIGNOS DE INFECCIÓN EN PULGAR Y MANO DERECHA)</t>
  </si>
  <si>
    <t>E282 SINDROME DE OVARIO POLIQUISTICO (Desc. Diag.:DISMENORREA, RESISTENCIA A  LA INSULINA)</t>
  </si>
  <si>
    <t>B353 TIÑA DEL PIE [TINEA PEDIS] (Desc. Diag.:)</t>
  </si>
  <si>
    <t>A09 DIARREA Y GASTROENTERITIS DE PRESUNTO ORIGEN INFECCIOSO (Desc. Diag.:E)</t>
  </si>
  <si>
    <t>B36 OTRAS MICOSIS SUPERFICIALES (Desc. Diag.:)</t>
  </si>
  <si>
    <t>E631 DESEQUILIBRIO DE LOS CONSTITUYENTES EN LA DIETA (Desc. Diag.:HIPOKALEMIA)</t>
  </si>
  <si>
    <t>B36 OTRAS MICOSIS SUPERFICIALES (Desc. Diag.:HERIDA INFECTADA)</t>
  </si>
  <si>
    <t>B373 CANDIDIASIS DE LA VULVA Y DE LA VAGINA (N77.1*) (Desc. Diag.:candidiasis)</t>
  </si>
  <si>
    <t>E66 OBESIDAD (Desc. Diag.:FARINGO AMIGDALITIS PULTACEA)</t>
  </si>
  <si>
    <t>B379 CANDIDIASIS, NO ESPECIFICADA (Desc. Diag.:)</t>
  </si>
  <si>
    <t>E66 OBESIDAD (Desc. Diag.:HOMBRO DOLOROSO DERECHO
HTA?)</t>
  </si>
  <si>
    <t>B379 CANDIDIASIS, NO ESPECIFICADA (Desc. Diag.:CANDIDIASIS RECURRENTE)</t>
  </si>
  <si>
    <t>E66 OBESIDAD (Desc. Diag.:J03 - AMIGDALITIS AGUDA)</t>
  </si>
  <si>
    <t>E669 OBESIDAD, NO ESPECIFICADA (Desc. Diag.:)</t>
  </si>
  <si>
    <t>A09 DIARREA Y GASTROENTERITIS DE PRESUNTO ORIGEN INFECCIOSO (Desc. Diag.:DESHIDRTACION LEVE)</t>
  </si>
  <si>
    <t>E782 HIPERLIPIDEMIA MIXTA (Desc. Diag.:VERTIGO PAROXISTICO
hernia de disco)</t>
  </si>
  <si>
    <t>B432 ABSCESO Y QUISTE SUBCUTANEO FEOMICOTICO (Desc. Diag.:ABSCESO DÉRMICO EN ABDOMEN)</t>
  </si>
  <si>
    <t>E790 HIPERURICEMIA SIN SIGNOS DE ARTRITIS INFLAMATORIA Y ENFERMEDAD TOFACEA (Desc. Diag.:ARTRITIS URICÉMICA )</t>
  </si>
  <si>
    <t>A09 DIARREA Y GASTROENTERITIS DE PRESUNTO ORIGEN INFECCIOSO (Desc. Diag.:DESHIDRTACION MODERADA )</t>
  </si>
  <si>
    <t>E835 TRASTORNOS DEL METABOLISMO DEL CALCIO (Desc. Diag.:HIPOCALCEMIA)</t>
  </si>
  <si>
    <t>B432 ABSCESO Y QUISTE SUBCUTANEO FEOMICOTICO (Desc. Diag.:Absceso Genital)</t>
  </si>
  <si>
    <t>E86 DEPLECION DEL VOLUMEN (Desc. Diag.:A02 - OTRAS INFECCIONES DEBIDAS A SALMONELLA)</t>
  </si>
  <si>
    <t>B44 ASPERGILOSIS (Desc. Diag.:Bronquitis aguda)</t>
  </si>
  <si>
    <t>E86 DEPLECION DEL VOLUMEN (Desc. Diag.:DESHIDRATACION LEVE - LUMBAGO )</t>
  </si>
  <si>
    <t>B487 MICOSIS OPORTUNISTAS (Desc. Diag.:tiña pedis?)</t>
  </si>
  <si>
    <t>E876 HIPOPOTASMIA (Desc. Diag.:disturbio hidroelectrolitico)</t>
  </si>
  <si>
    <t>B51 PALUDISMO [MALARIA] DEBIDO A PLASMODIUM VIVAX (Desc. Diag.:)</t>
  </si>
  <si>
    <t>E878 OTROS TRASTORNOS DEL EQUILIBRIO DE LOS ELECTROLITOS Y DE LOS LIQUIDOS, NO CLASIFICADOS EN OTRA PARTE (Desc. Diag.:HIPOKALEMIA, DIARREA)</t>
  </si>
  <si>
    <t>B54 PALUDISMO [MALARIA] NO ESPECIFICADO (Desc. Diag.:)</t>
  </si>
  <si>
    <t>E882 LIPOMATOSIS, NO CLASIFICADA EN OTRA PARTE (Desc. Diag.:exeresisi de lipoma lumbar)</t>
  </si>
  <si>
    <t>B551 LEISHMANIASIS CUTANEA (Desc. Diag.:a DC )</t>
  </si>
  <si>
    <t>E882 LIPOMATOSIS, NO CLASIFICADA EN OTRA PARTE (Desc. Diag.:Lipoma dorsal grande  .)</t>
  </si>
  <si>
    <t>B57 ENFERMEDAD DE CHAGAS (Desc. Diag.:)</t>
  </si>
  <si>
    <t>E882 LIPOMATOSIS, NO CLASIFICADA EN OTRA PARTE (Desc. Diag.:LIPOMA EN ANTEBRAZO DERECHO)</t>
  </si>
  <si>
    <t>B59 NEUMOCISTOSIS (Desc. Diag.:NEUMONIA)</t>
  </si>
  <si>
    <t>E882 LIPOMATOSIS, NO CLASIFICADA EN OTRA PARTE (Desc. Diag.:LIPOMA EN REGION GLUTEA DERECHA
LUMBALGIA)</t>
  </si>
  <si>
    <t>A059 INTOXICACION ALIMENTARIA BACTERIANA, NO ESPECIFICADA (Desc. Diag.:intopxicacion alimentaria)</t>
  </si>
  <si>
    <t>E882 LIPOMATOSIS, NO CLASIFICADA EN OTRA PARTE (Desc. Diag.:LIPOMA)</t>
  </si>
  <si>
    <t>A09 DIARREA Y GASTROENTERITIS DE PRESUNTO ORIGEN INFECCIOSO (Desc. Diag.:DHT -LEVE)</t>
  </si>
  <si>
    <t>E882 LIPOMATOSIS, NO CLASIFICADA EN OTRA PARTE (Desc. Diag.:LIPOMATOSIS MANO DERECHA)</t>
  </si>
  <si>
    <t>B829 PARASITOSIS INTESTINAL, SIN OTRA ESPECIFICACION (Desc. Diag.:DIARREA POR PARASITOSIS INTESTINAL)</t>
  </si>
  <si>
    <t>E892 HIPOPARATIROIDISMO CONSECUTIVO A PROCEDIMIENTOS (Desc. Diag.:)</t>
  </si>
  <si>
    <t>B829 PARASITOSIS INTESTINAL, SIN OTRA ESPECIFICACION (Desc. Diag.:faringitis aguda)</t>
  </si>
  <si>
    <t>F06 OTROS TRASTORNOS MENTALES DEBIDOS A LESION Y DISFUNCION CEREBRAL, Y A ENFERMEDAD FISICA (Desc. Diag.:EVENTO CEREBRO VASCULAR TRANSITORIO )</t>
  </si>
  <si>
    <t>A09 DIARREA Y GASTROENTERITIS DE PRESUNTO ORIGEN INFECCIOSO (Desc. Diag.:DHT)</t>
  </si>
  <si>
    <t>F064 TRASTORNO DE ANSIEDAD, ORGANICO (Desc. Diag.:ansiedad)</t>
  </si>
  <si>
    <t>B909 SECUELAS DE TUBERCULOSIS RESPIRATORIA Y DE TUBERCULOSIS NO ESPECIFICADA (Desc. Diag.:RECAIDA DE TUBERCULOSIS PULMONAR)</t>
  </si>
  <si>
    <t>F064 TRASTORNO DE ANSIEDAD, ORGANICO (Desc. Diag.:TX MIXTO DE ANSIEDAD Y DEPRESION 
GASTROENTERITIS EN TX
ITU A DC)</t>
  </si>
  <si>
    <t>B963 HAEMOPHILUS INFLUENZAE [H. INFLUENZAE] COMO CAUSA DE ENFERMEDADES CLASIFICADAS EN OTROS CAPITULOS (Desc. Diag.:)</t>
  </si>
  <si>
    <t>F130 TRASTORNOS MENTALES Y DEL COMPORTAMIENTO DEBIDOS AL USO DE SEDANTES O HIPNOTICOS, INTOXICACION AGUDA (Desc. Diag.:por clonazepam)</t>
  </si>
  <si>
    <t>B963 HAEMOPHILUS INFLUENZAE [H. INFLUENZAE] COMO CAUSA DE ENFERMEDADES CLASIFICADAS EN OTROS CAPITULOS (Desc. Diag.:INFLUENZA  TIPO B )</t>
  </si>
  <si>
    <t>F180 TRASTORNOS MENTALES Y DEL COMPORTAMIENTO DEBIDOS AL USO DE DISOLVENTES VOLATILES, INTOXICACION AGUDA (Desc. Diag.:Intoxicación por Monoxido de carbono)</t>
  </si>
  <si>
    <t>B97 AGENTES VIRALES COMO CAUSA DE ENFERMEDADES CLASIFICADAS EN OTROS CAPITULOS (Desc. Diag.: - SINDROME VIRAL GRIPAL  +CONDRITIS INTERCOSTAL  CON NEURITIS INTERCOSTAL)</t>
  </si>
  <si>
    <t>A029 INFECCION DEBIDA A SALMONELLA, NO ESPECIFICADA (Desc. Diag.:SALMONELOSIS)</t>
  </si>
  <si>
    <t>B97 AGENTES VIRALES COMO CAUSA DE ENFERMEDADES CLASIFICADAS EN OTROS CAPITULOS (Desc. Diag.: FARINGITIS AGUDA + OTITIS EXTERNA DERECHA)</t>
  </si>
  <si>
    <t>B97 AGENTES VIRALES COMO CAUSA DE ENFERMEDADES CLASIFICADAS EN OTROS CAPITULOS (Desc. Diag.:- SINDROME VIRAL  POR COVID - 19 , + AMIGDALITIS AGUDA PULTACEA)</t>
  </si>
  <si>
    <t>B97 AGENTES VIRALES COMO CAUSA DE ENFERMEDADES CLASIFICADAS EN OTROS CAPITULOS (Desc. Diag.: SINDROME VIRAL + GASTROENTEROCOLITIS AGUDA + HAS)</t>
  </si>
  <si>
    <t>A049 INFECCION INTESTINAL BACTERIANA, NO ESPECIFICADA (Desc. Diag.:INFECCION INTESTINAL + HIPERTENSION ARTERIAL)</t>
  </si>
  <si>
    <t>B97 AGENTES VIRALES COMO CAUSA DE ENFERMEDADES CLASIFICADAS EN OTROS CAPITULOS (Desc. Diag.:- SINDROME VIRAL +FARINGITIS AGUDA)</t>
  </si>
  <si>
    <t>F408 OTROS TRASTORNOS FOBICOS DE ANSIEDAD (Desc. Diag.:)</t>
  </si>
  <si>
    <t>B97 AGENTES VIRALES COMO CAUSA DE ENFERMEDADES CLASIFICADAS EN OTROS CAPITULOS (Desc. Diag.:- SINDROME VIRAL GRIPAL + GECA)</t>
  </si>
  <si>
    <t>A09 DIARREA Y GASTROENTERITIS DE PRESUNTO ORIGEN INFECCIOSO (Desc. Diag.:diabetes descompensada)</t>
  </si>
  <si>
    <t>F41 OTROS TRASTORNOS DE ANSIEDAD (Desc. Diag.:CEFALEA. ANSIEDAD GENERALIZADA )</t>
  </si>
  <si>
    <t>B97 AGENTES VIRALES COMO CAUSA DE ENFERMEDADES CLASIFICADAS EN OTROS CAPITULOS (Desc. Diag.: SINDROME VIRAL GRIPAL+ AMIGDALITIS PULTACEA+ GECA)</t>
  </si>
  <si>
    <t>F41 OTROS TRASTORNOS DE ANSIEDAD (Desc. Diag.:INFECCION URINARIA.)</t>
  </si>
  <si>
    <t>A09 DIARREA Y GASTROENTERITIS DE PRESUNTO ORIGEN INFECCIOSO (Desc. Diag.:DIABETES MELLITUS CON HIPERGLICEMIA)</t>
  </si>
  <si>
    <t>F41 OTROS TRASTORNOS DE ANSIEDAD (Desc. Diag.:PSICOSIS)</t>
  </si>
  <si>
    <t>B97 AGENTES VIRALES COMO CAUSA DE ENFERMEDADES CLASIFICADAS EN OTROS CAPITULOS (Desc. Diag.:+ GECA)</t>
  </si>
  <si>
    <t>F41 OTROS TRASTORNOS DE ANSIEDAD (Desc. Diag.:SINUSITIS)</t>
  </si>
  <si>
    <t>B97 AGENTES VIRALES COMO CAUSA DE ENFERMEDADES CLASIFICADAS EN OTROS CAPITULOS (Desc. Diag.:+ HIPERTENSION ARTERIAL)</t>
  </si>
  <si>
    <t>A09 DIARREA Y GASTROENTERITIS DE PRESUNTO ORIGEN INFECCIOSO (Desc. Diag.:eda)</t>
  </si>
  <si>
    <t>B97 AGENTES VIRALES COMO CAUSA DE ENFERMEDADES CLASIFICADAS EN OTROS CAPITULOS (Desc. Diag.:FARINGOAMIGDALITIS + OTITIS AGUDA )</t>
  </si>
  <si>
    <t>F411 TRASTORNO DE ANSIEDAD GENERALIZADA (Desc. Diag.:FARINGITIS AGUDA)</t>
  </si>
  <si>
    <t>B97 AGENTES VIRALES COMO CAUSA DE ENFERMEDADES CLASIFICADAS EN OTROS CAPITULOS (Desc. Diag.:RINOFARINGITIS AGUDA + AMIGDALITIS AGUDA)</t>
  </si>
  <si>
    <t>F412 TRASTORNO MIXTO DE ANSIEDAD Y DEPRESION (Desc. Diag.:control de marcapaso
tx. ansioso)</t>
  </si>
  <si>
    <t>B97 AGENTES VIRALES COMO CAUSA DE ENFERMEDADES CLASIFICADAS EN OTROS CAPITULOS (Desc. Diag.:RINOFARINGITIS AGUDA)</t>
  </si>
  <si>
    <t>F412 TRASTORNO MIXTO DE ANSIEDAD Y DEPRESION (Desc. Diag.:crisis de ansiedad)</t>
  </si>
  <si>
    <t>B97 AGENTES VIRALES COMO CAUSA DE ENFERMEDADES CLASIFICADAS EN OTROS CAPITULOS (Desc. Diag.:SINDROM VIRAL )</t>
  </si>
  <si>
    <t>F412 TRASTORNO MIXTO DE ANSIEDAD Y DEPRESION (Desc. Diag.:FIBROMIALGIA)</t>
  </si>
  <si>
    <t>B97 AGENTES VIRALES COMO CAUSA DE ENFERMEDADES CLASIFICADAS EN OTROS CAPITULOS (Desc. Diag.:SINDROME GRIPAL EN PROCESO DE RECUPERACION + AMIGDALITIS PULTACEA )</t>
  </si>
  <si>
    <t>F412 TRASTORNO MIXTO DE ANSIEDAD Y DEPRESION (Desc. Diag.:Riesgo suicida)</t>
  </si>
  <si>
    <t>B97 AGENTES VIRALES COMO CAUSA DE ENFERMEDADES CLASIFICADAS EN OTROS CAPITULOS (Desc. Diag.:SINDROME GRIPAL VIRAL + AMIGDALITIS AGUDA)</t>
  </si>
  <si>
    <t>F412 TRASTORNO MIXTO DE ANSIEDAD Y DEPRESION (Desc. Diag.:tx. mixto de ansiedad y depresion
EPOC
ULCERA GASTRICA 
ERITROCITOSIS
HAS. )</t>
  </si>
  <si>
    <t>B97 AGENTES VIRALES COMO CAUSA DE ENFERMEDADES CLASIFICADAS EN OTROS CAPITULOS (Desc. Diag.:SINDROME GRIPAL VIRAL + BRONQUITIS AGUDA)</t>
  </si>
  <si>
    <t>F413 OTROS TRASTORNOS DE ANSIEDAD MIXTOS (Desc. Diag.:TRASTORNO MIXTO DE ANSIEDAD Y DEPRESION )</t>
  </si>
  <si>
    <t>B97 AGENTES VIRALES COMO CAUSA DE ENFERMEDADES CLASIFICADAS EN OTROS CAPITULOS (Desc. Diag.:SINDROME GRIPAL VIRAL)</t>
  </si>
  <si>
    <t>F419 TRASTORNO DE ANSIEDAD, NO ESPECIFICADO (Desc. Diag.:HIPERTENSION ARTERIAL)</t>
  </si>
  <si>
    <t>B97 AGENTES VIRALES COMO CAUSA DE ENFERMEDADES CLASIFICADAS EN OTROS CAPITULOS (Desc. Diag.:SINDROME VIRAL  + AMIGDFALITIS PULTACEA)</t>
  </si>
  <si>
    <t>F430 REACCION AL ESTRES AGUDO (Desc. Diag.:)</t>
  </si>
  <si>
    <t>B97 AGENTES VIRALES COMO CAUSA DE ENFERMEDADES CLASIFICADAS EN OTROS CAPITULOS (Desc. Diag.:SINDROME VIRAL  + OTITIS + LABERINTITIS )</t>
  </si>
  <si>
    <t>A09 DIARREA Y GASTROENTERITIS DE PRESUNTO ORIGEN INFECCIOSO (Desc. Diag.:Enfermedad diarreica agua con deshidratacion moderada )</t>
  </si>
  <si>
    <t>B97 AGENTES VIRALES COMO CAUSA DE ENFERMEDADES CLASIFICADAS EN OTROS CAPITULOS (Desc. Diag.:SINDROME VIRAL  GRIPAL + AMIGDALITS AGUDA )</t>
  </si>
  <si>
    <t>F439 REACCION AL ESTRES GRAVE, NO ESPECIFICADA (Desc. Diag.:)</t>
  </si>
  <si>
    <t>B97 AGENTES VIRALES COMO CAUSA DE ENFERMEDADES CLASIFICADAS EN OTROS CAPITULOS (Desc. Diag.:SINDROME VIRAL  GRIPAL + SINDROME DIARREICO + AMIGDALITIS AGUDA )</t>
  </si>
  <si>
    <t>F439 REACCION AL ESTRES GRAVE, NO ESPECIFICADA (Desc. Diag.:SINDROME ANSIOSO)</t>
  </si>
  <si>
    <t>B97 AGENTES VIRALES COMO CAUSA DE ENFERMEDADES CLASIFICADAS EN OTROS CAPITULOS (Desc. Diag.:SINDROME VIRAL  GRIPAL)</t>
  </si>
  <si>
    <t>F451 TRASTORNO SOMATOMORFO INDIFERENCIADO (Desc. Diag.:)</t>
  </si>
  <si>
    <t>B97 AGENTES VIRALES COMO CAUSA DE ENFERMEDADES CLASIFICADAS EN OTROS CAPITULOS (Desc. Diag.:SINDROME VIRAL - SINDROME DE ANSIEDAD)</t>
  </si>
  <si>
    <t>F454 TRASTORNO DE DOLOR PERSISTENTE SOMATOMORFO (Desc. Diag.:COSTAL DERECHO)</t>
  </si>
  <si>
    <t>A09 DIARREA Y GASTROENTERITIS DE PRESUNTO ORIGEN INFECCIOSO (Desc. Diag.:DIABETES MELLITUS DESCOMPENSADA)</t>
  </si>
  <si>
    <t>F454 TRASTORNO DE DOLOR PERSISTENTE SOMATOMORFO (Desc. Diag.:trastorno de dolor persistente, seroma en formacion)</t>
  </si>
  <si>
    <t>B97 AGENTES VIRALES COMO CAUSA DE ENFERMEDADES CLASIFICADAS EN OTROS CAPITULOS (Desc. Diag.:SÍNDROME VIRAL )</t>
  </si>
  <si>
    <t>F50 TRASTORNOS DE LA INGESTION DE ALIMENTOS (Desc. Diag.:)</t>
  </si>
  <si>
    <t>B97 AGENTES VIRALES COMO CAUSA DE ENFERMEDADES CLASIFICADAS EN OTROS CAPITULOS (Desc. Diag.:SINDROME VIRAL + AMIGDALITIA AGUDA)</t>
  </si>
  <si>
    <t>F50 TRASTORNOS DE LA INGESTION DE ALIMENTOS (Desc. Diag.:deshidratcion moderada)</t>
  </si>
  <si>
    <t>B97 AGENTES VIRALES COMO CAUSA DE ENFERMEDADES CLASIFICADAS EN OTROS CAPITULOS (Desc. Diag.:SINDROME VIRAL + AMIGDALITIS AGUDA )</t>
  </si>
  <si>
    <t>F509 TRASTORNO DE LA INGESTION DE ALIMENTOS, NO ESPECIFICADO (Desc. Diag.:INTOXICACION ALIMENTICIA. )</t>
  </si>
  <si>
    <t>B97 AGENTES VIRALES COMO CAUSA DE ENFERMEDADES CLASIFICADAS EN OTROS CAPITULOS (Desc. Diag.:SINDROME VIRAL + FARINGITIS AGUDA )</t>
  </si>
  <si>
    <t>F512 TRASTORNO NO ORGANICO DEL CICLO SUEÑO-VIGILIA (Desc. Diag.:TRASTORNO DEL SUEÑO, ANSIEDAD GENERALIZADA)</t>
  </si>
  <si>
    <t>B97 AGENTES VIRALES COMO CAUSA DE ENFERMEDADES CLASIFICADAS EN OTROS CAPITULOS (Desc. Diag.:SINDROME VIRAL + FARINGOAMIGDALITIS AGUDA. )</t>
  </si>
  <si>
    <t>B97 AGENTES VIRALES COMO CAUSA DE ENFERMEDADES CLASIFICADAS EN OTROS CAPITULOS (Desc. Diag.:SINDROME VIRAL EN EX. DE LAB. )</t>
  </si>
  <si>
    <t>G129 ATROFIA MUSCULAR ESPINAL, SIN OTRA ESPECIFICACION (Desc. Diag.:)</t>
  </si>
  <si>
    <t>A09 DIARREA Y GASTROENTERITIS DE PRESUNTO ORIGEN INFECCIOSO (Desc. Diag.:DIABETES MELLITUS NO INSULINODEPENDIENTE)</t>
  </si>
  <si>
    <t>G20 ENFERMEDAD DE PARKINSON (Desc. Diag.:.)</t>
  </si>
  <si>
    <t>B97 AGENTES VIRALES COMO CAUSA DE ENFERMEDADES CLASIFICADAS EN OTROS CAPITULOS (Desc. Diag.:SINDROME VIRAL GRIAPAL + AMIGDALITIS AGUDA)</t>
  </si>
  <si>
    <t>G20 ENFERMEDAD DE PARKINSON (Desc. Diag.:ENFEERMEDAD DE PARKINSON )</t>
  </si>
  <si>
    <t>B97 AGENTES VIRALES COMO CAUSA DE ENFERMEDADES CLASIFICADAS EN OTROS CAPITULOS (Desc. Diag.:SINDROME VIRAL GRIPAL  - )</t>
  </si>
  <si>
    <t>G243 TORTICOLIS ESPASMODICA (Desc. Diag.:- CERVICALGIAS)</t>
  </si>
  <si>
    <t>B97 AGENTES VIRALES COMO CAUSA DE ENFERMEDADES CLASIFICADAS EN OTROS CAPITULOS (Desc. Diag.:SINDROME VIRAL GRIPAL - )</t>
  </si>
  <si>
    <t>G243 TORTICOLIS ESPASMODICA (Desc. Diag.:- CONTRACTURA MUSCULAR )</t>
  </si>
  <si>
    <t>B97 AGENTES VIRALES COMO CAUSA DE ENFERMEDADES CLASIFICADAS EN OTROS CAPITULOS (Desc. Diag.:SÍNDROME VIRAL GRIPAL  + AMIGDALITIS AGUDA )</t>
  </si>
  <si>
    <t>A071 GIARDIASIS [LAMBLIASIS] (Desc. Diag.:PARASITOSIS INTESTINAL  GIARDIASIS )</t>
  </si>
  <si>
    <t>B97 AGENTES VIRALES COMO CAUSA DE ENFERMEDADES CLASIFICADAS EN OTROS CAPITULOS (Desc. Diag.:SINDROME VIRAL GRIPAL  + FARINGITIS AGUDA )</t>
  </si>
  <si>
    <t>G243 TORTICOLIS ESPASMODICA (Desc. Diag.:+ SINDROME DEL MANGUITO ROTADOR DERECHO)</t>
  </si>
  <si>
    <t>B97 AGENTES VIRALES COMO CAUSA DE ENFERMEDADES CLASIFICADAS EN OTROS CAPITULOS (Desc. Diag.:SINDROME VIRAL GRIPAL - COVID - 19 POSITIVO )</t>
  </si>
  <si>
    <t>A09 DIARREA Y GASTROENTERITIS DE PRESUNTO ORIGEN INFECCIOSO (Desc. Diag.:enteritis infecciosa)</t>
  </si>
  <si>
    <t>B97 AGENTES VIRALES COMO CAUSA DE ENFERMEDADES CLASIFICADAS EN OTROS CAPITULOS (Desc. Diag.:SINDROME VIRAL GRIPAL - COVID-19)</t>
  </si>
  <si>
    <t>G409 EPILEPSIA, TIPO NO ESPECIFICADO (Desc. Diag.:)</t>
  </si>
  <si>
    <t>B97 AGENTES VIRALES COMO CAUSA DE ENFERMEDADES CLASIFICADAS EN OTROS CAPITULOS (Desc. Diag.:SINDROME VIRAL GRIPAL  EN EXAMENES AUXILIARES )</t>
  </si>
  <si>
    <t>G41 ESTADO DE MAL EPILEPTICO (Desc. Diag.:estado epileptico no convulsivo)</t>
  </si>
  <si>
    <t>B97 AGENTES VIRALES COMO CAUSA DE ENFERMEDADES CLASIFICADAS EN OTROS CAPITULOS (Desc. Diag.:SINDROME VIRAL GRIPAL - FARINGITIS )</t>
  </si>
  <si>
    <t>G43 MIGRAÃA (Desc. Diag.:CELFALEA)</t>
  </si>
  <si>
    <t>B97 AGENTES VIRALES COMO CAUSA DE ENFERMEDADES CLASIFICADAS EN OTROS CAPITULOS (Desc. Diag.:SINDROME VIRAL GRIPAL - INFLUENZA )</t>
  </si>
  <si>
    <t>G43 MIGRAÃA (Desc. Diag.:sÃ­ndrome  vertiginoso  mas   migraÃ±a baja medica  para  la realizaciÃ³n de exÃ¡menes de diagnostico)</t>
  </si>
  <si>
    <t>A09 DIARREA Y GASTROENTERITIS DE PRESUNTO ORIGEN INFECCIOSO (Desc. Diag.:DIARRE)</t>
  </si>
  <si>
    <t>G43 MIGRAÑA (Desc. Diag.: CEFALEA MIGRAÑOSA)</t>
  </si>
  <si>
    <t>A09 DIARREA Y GASTROENTERITIS DE PRESUNTO ORIGEN INFECCIOSO (Desc. Diag.:diarrea  )</t>
  </si>
  <si>
    <t>A09 DIARREA Y GASTROENTERITIS DE PRESUNTO ORIGEN INFECCIOSO (Desc. Diag.:enteritis)</t>
  </si>
  <si>
    <t>B97 AGENTES VIRALES COMO CAUSA DE ENFERMEDADES CLASIFICADAS EN OTROS CAPITULOS (Desc. Diag.:SÍNDROME VIRAL GRIPAL )</t>
  </si>
  <si>
    <t>G43 MIGRAÑA (Desc. Diag.:HIPERTENSION ARTERIA )</t>
  </si>
  <si>
    <t>B97 AGENTES VIRALES COMO CAUSA DE ENFERMEDADES CLASIFICADAS EN OTROS CAPITULOS (Desc. Diag.:SINDROME VIRAL GRIPAL +  FARINGOAMIGDALITIS AGUDA )</t>
  </si>
  <si>
    <t>G43 MIGRAÑA (Desc. Diag.:MIGRANA)</t>
  </si>
  <si>
    <t>B97 AGENTES VIRALES COMO CAUSA DE ENFERMEDADES CLASIFICADAS EN OTROS CAPITULOS (Desc. Diag.:SINDROME VIRAL GRIPAL +  FARINGOLARINGITIS AGUDA )</t>
  </si>
  <si>
    <t>G43 MIGRAÑA (Desc. Diag.:POLIARTRITIS)</t>
  </si>
  <si>
    <t>B97 AGENTES VIRALES COMO CAUSA DE ENFERMEDADES CLASIFICADAS EN OTROS CAPITULOS (Desc. Diag.:SINDROME VIRAL GRIPAL + AMIGDALITIA AGUDA. )</t>
  </si>
  <si>
    <t>G43 MIGRAÑA (Desc. Diag.:SINUSITIS AGUDA ??)</t>
  </si>
  <si>
    <t>A09 DIARREA Y GASTROENTERITIS DE PRESUNTO ORIGEN INFECCIOSO (Desc. Diag.:Diarrea  Y GASTROENTERITIS DE PRESUNTO ORIGEN INFECCIOSO + dolor abdominal)</t>
  </si>
  <si>
    <t>G430 MIGRAÃA SIN AURA [MIGRAÃA COMUN] (Desc. Diag.:)</t>
  </si>
  <si>
    <t>A09 DIARREA Y GASTROENTERITIS DE PRESUNTO ORIGEN INFECCIOSO (Desc. Diag.:DIARREA 
DOLOR ABDOMINAL)</t>
  </si>
  <si>
    <t>G430 MIGRAÑA SIN AURA [MIGRAÑA COMUN] (Desc. Diag.:migraña)</t>
  </si>
  <si>
    <t>B97 AGENTES VIRALES COMO CAUSA DE ENFERMEDADES CLASIFICADAS EN OTROS CAPITULOS (Desc. Diag.:SÍNDROME VIRAL GRIPAL + AMIGDALITIS AGUDA)</t>
  </si>
  <si>
    <t>G431 MIGRAÑA CON AURA [MIGRAÑA CLASICA] (Desc. Diag.:MIGRAÑA CON AURA)</t>
  </si>
  <si>
    <t>B97 AGENTES VIRALES COMO CAUSA DE ENFERMEDADES CLASIFICADAS EN OTROS CAPITULOS (Desc. Diag.:SINDROME VIRAL GRIPAL + AMIGDALITIS PULTACEA )</t>
  </si>
  <si>
    <t>G432 ESTADO MIGRAÃOSO (Desc. Diag.:)</t>
  </si>
  <si>
    <t>B97 AGENTES VIRALES COMO CAUSA DE ENFERMEDADES CLASIFICADAS EN OTROS CAPITULOS (Desc. Diag.:SINDROME VIRAL GRIPAL + AMIGDALITIS PULTACEA)</t>
  </si>
  <si>
    <t>A09 DIARREA Y GASTROENTERITIS DE PRESUNTO ORIGEN INFECCIOSO (Desc. Diag.:FARINGITIS AGUDA/ VIROSIS)</t>
  </si>
  <si>
    <t>A028 OTRAS INFECCIONES ESPECIFICADAS COMO DEBIDAS A SALMONELLA (Desc. Diag.:)</t>
  </si>
  <si>
    <t>G433 MIGRAÑA COMPLICADA (Desc. Diag.:migraña)</t>
  </si>
  <si>
    <t>A09 DIARREA Y GASTROENTERITIS DE PRESUNTO ORIGEN INFECCIOSO (Desc. Diag.:Diarrea + disnea)</t>
  </si>
  <si>
    <t>G433 MIGRAÑA COMPLICADA (Desc. Diag.:VOMITOS)</t>
  </si>
  <si>
    <t>A09 DIARREA Y GASTROENTERITIS DE PRESUNTO ORIGEN INFECCIOSO (Desc. Diag.:Diarrea + faringitis + neuritis)</t>
  </si>
  <si>
    <t>G439 MIGRAÃA, NO ESPECIFICADA (Desc. Diag.:)</t>
  </si>
  <si>
    <t>B97 AGENTES VIRALES COMO CAUSA DE ENFERMEDADES CLASIFICADAS EN OTROS CAPITULOS (Desc. Diag.:SINDROME VIRAL GRIPAL + FARINGOLARINGITIS AGUDA)</t>
  </si>
  <si>
    <t>A09 DIARREA Y GASTROENTERITIS DE PRESUNTO ORIGEN INFECCIOSO (Desc. Diag.:G.E.C.A)</t>
  </si>
  <si>
    <t>B97 AGENTES VIRALES COMO CAUSA DE ENFERMEDADES CLASIFICADAS EN OTROS CAPITULOS (Desc. Diag.:SINDROME VIRAL GRIPAL + FARINGOLARINGITIS. )</t>
  </si>
  <si>
    <t>G439 MIGRAÑA, NO ESPECIFICADA (Desc. Diag.:CEFALEA)</t>
  </si>
  <si>
    <t>B97 AGENTES VIRALES COMO CAUSA DE ENFERMEDADES CLASIFICADAS EN OTROS CAPITULOS (Desc. Diag.:SINDROME VIRAL GRIPAL + FARNGOAMIGDALITIS AGUDA)</t>
  </si>
  <si>
    <t>G439 MIGRAÑA, NO ESPECIFICADA (Desc. Diag.:Nistagmus y Rombert positivos no presenta focalizacones)</t>
  </si>
  <si>
    <t>B97 AGENTES VIRALES COMO CAUSA DE ENFERMEDADES CLASIFICADAS EN OTROS CAPITULOS (Desc. Diag.:SINDROME VIRAL GRIPAL + GECA)</t>
  </si>
  <si>
    <t>G44 OTROS SINDROMES DE CEFALEA (Desc. Diag.:ACCIDENTE ISQUEMICO TRANSITORIO?)</t>
  </si>
  <si>
    <t>B97 AGENTES VIRALES COMO CAUSA DE ENFERMEDADES CLASIFICADAS EN OTROS CAPITULOS (Desc. Diag.:SINDROME VIRAL GRIPAL + HAS )</t>
  </si>
  <si>
    <t>G44 OTROS SINDROMES DE CEFALEA (Desc. Diag.:cefalea en estudio)</t>
  </si>
  <si>
    <t>B97 AGENTES VIRALES COMO CAUSA DE ENFERMEDADES CLASIFICADAS EN OTROS CAPITULOS (Desc. Diag.:SINDROME VIRAL GRIPAL + HIPERTENSION ARTERIAL DESCOMPENSADA)</t>
  </si>
  <si>
    <t>G44 OTROS SINDROMES DE CEFALEA (Desc. Diag.:Cefalea+ITU?)</t>
  </si>
  <si>
    <t>B97 AGENTES VIRALES COMO CAUSA DE ENFERMEDADES CLASIFICADAS EN OTROS CAPITULOS (Desc. Diag.:SINDROME VIRAL GRIPAL + HIPERTENSION ESCENCIAL )</t>
  </si>
  <si>
    <t>G44 OTROS SINDROMES DE CEFALEA (Desc. Diag.:MALESTAR GENERAL CEFALEA PERSISTENTE DECAIMIENTO  DOLORES OSTEOMUSCULAR)</t>
  </si>
  <si>
    <t>B97 AGENTES VIRALES COMO CAUSA DE ENFERMEDADES CLASIFICADAS EN OTROS CAPITULOS (Desc. Diag.:SINDROME VIRAL GRIPAL + HIPERTENSION ESCENCIAL)</t>
  </si>
  <si>
    <t>B97 AGENTES VIRALES COMO CAUSA DE ENFERMEDADES CLASIFICADAS EN OTROS CAPITULOS (Desc. Diag.:SINDROME VIRAL GRIPAL + HIRTENSION ARTERIAL )</t>
  </si>
  <si>
    <t>G440 SINDROME DE CEFALEA EN RACIMOS (Desc. Diag.:ADENOMA HIPOFISIARIO )</t>
  </si>
  <si>
    <t>B34 INFECCION VIRAL DE SITIO NO ESPECIFICADO (Desc. Diag.:HTA?)</t>
  </si>
  <si>
    <t>B34 INFECCION VIRAL DE SITIO NO ESPECIFICADO (Desc. Diag.:miaoartralgia, alzas termicas, dolor intenso en la región cervical, cefalea)</t>
  </si>
  <si>
    <t>EMPRESA</t>
  </si>
  <si>
    <t>CAJA PETROLERA DE SALUD</t>
  </si>
  <si>
    <t>FARMACIAS CORPORATIVAS S.A.</t>
  </si>
  <si>
    <t>YACIMIENTOS PETROLIFEROS FISCA</t>
  </si>
  <si>
    <t>EMBOTELLADORAS BOLIVIANAS UNID</t>
  </si>
  <si>
    <t>SERVICIO DE IMPUESTOS NACIONAL</t>
  </si>
  <si>
    <t>CONECTA REDES Y SERVICIOS S.A.</t>
  </si>
  <si>
    <t>SERVICIO NACIONAL DE SANIDAD A</t>
  </si>
  <si>
    <t>T-PROMOCIONA BOLIVIA S.R.L.</t>
  </si>
  <si>
    <t>EMPRESA ESTATAL DE TRANSPORTE</t>
  </si>
  <si>
    <t>EMPRESA DE ASEO URBANO LA PAZ</t>
  </si>
  <si>
    <t>EMPRESA CONSTRUCTORA DE CIUDAD</t>
  </si>
  <si>
    <t>EMPRESA MUNICIPAL DE ASEO DE L</t>
  </si>
  <si>
    <t>EMPRESA PUBLICA SOCIAL DE AGUA</t>
  </si>
  <si>
    <t>COMPANIA PAPELERA, DE INDUSTRI</t>
  </si>
  <si>
    <t>FERROVIARIA ORIENTAL S.A. FO S</t>
  </si>
  <si>
    <t>URRUTIBEHETY LTDA. COMPANIA DE</t>
  </si>
  <si>
    <t>SOUTH AMERICAN EXPRESS S.A. SA</t>
  </si>
  <si>
    <t>EMPRESA DE ENVASES, PAPELES Y</t>
  </si>
  <si>
    <t>BM OUTSOURCING S.R.L.</t>
  </si>
  <si>
    <t>CORPORACION MINERA DE BOLIVIA</t>
  </si>
  <si>
    <t>COOPERATIVA DE TELECOMUNICACIO</t>
  </si>
  <si>
    <t>ASOCIACION PROTECCION A LA SAL</t>
  </si>
  <si>
    <t>PREFORTE PRETENSADOS Y HORMIGO</t>
  </si>
  <si>
    <t>COOPERATIVA RURAL DE ELECTRIFI</t>
  </si>
  <si>
    <t>UNIVERSIDAD PRIVADA DEL VALLE</t>
  </si>
  <si>
    <t>GRAVETAL BOLIVIA S.A.</t>
  </si>
  <si>
    <t>DISTRIBUIDORA DE ELECTRICIDAD</t>
  </si>
  <si>
    <t>MAYOREO Y DISTRIBUCION S.A.</t>
  </si>
  <si>
    <t>AGENCIA NACIONAL DE HIDROCARBU</t>
  </si>
  <si>
    <t>POTENZA S.R.L.</t>
  </si>
  <si>
    <t>COOPERATIVA DE AHORRO Y CREDIT</t>
  </si>
  <si>
    <t>INVERSIONES SUCRE S.A. I.S.S.A</t>
  </si>
  <si>
    <t>OPERADORA CARIBENA S.R.L.</t>
  </si>
  <si>
    <t>IMPORTACIONES Y REPRESENTACION</t>
  </si>
  <si>
    <t>IMPORTADORA NIBOL LTDA.</t>
  </si>
  <si>
    <t>INMOBILIARIA KANTUTANI S.A.</t>
  </si>
  <si>
    <t>ELDA INVERSIONES SRL</t>
  </si>
  <si>
    <t>IMCRUZ COMERCIAL S.A.</t>
  </si>
  <si>
    <t>YPFB REFINACION S.A.</t>
  </si>
  <si>
    <t>INMOBILIARIA LAS MISIONES S.A.</t>
  </si>
  <si>
    <t>TRIBUNAL CONSTITUCIONAL PLURIN</t>
  </si>
  <si>
    <t>ASISCO S.R.L.</t>
  </si>
  <si>
    <t>FUNDACION UNIVERSITARIA SIMON</t>
  </si>
  <si>
    <t>BOLINTER LTDA.</t>
  </si>
  <si>
    <t>WORNERS CLEAN S.R.L.</t>
  </si>
  <si>
    <t>MEGALABS BOLIVIA S.R.L.</t>
  </si>
  <si>
    <t>BENJAMIN HORN MARCELO JOHNNY</t>
  </si>
  <si>
    <t>MONOPOL LIMITADA</t>
  </si>
  <si>
    <t>EMPRESA DE SERVICIOS SERBEN S.</t>
  </si>
  <si>
    <t>MONTAJE PETROLERO MOPETMAN S.R</t>
  </si>
  <si>
    <t>FARMEDICAL SRL.</t>
  </si>
  <si>
    <t>CASCADA DEL ORIENTE S.A.</t>
  </si>
  <si>
    <t>COMPANIA BOLIVIANA DE GAS NATU</t>
  </si>
  <si>
    <t>CAJA PETROLERA DE SALUD-</t>
  </si>
  <si>
    <t>REGISTRO UNICO PARA LA ADMINIS</t>
  </si>
  <si>
    <t>YPFB TRANSPORTE S.A.</t>
  </si>
  <si>
    <t>YPFB CHACO S.A.</t>
  </si>
  <si>
    <t>FAIR PLAY S.R.L.</t>
  </si>
  <si>
    <t>YACIMIENTOS DE LITIO BOLIVIANO</t>
  </si>
  <si>
    <t>SERVICIO MUNICIPAL DE AGUA POT</t>
  </si>
  <si>
    <t>FRIGORIFICO MUNICIPAL PAMPA DE</t>
  </si>
  <si>
    <t>INDUSTRIA ALIMENTICIA MERAPA S</t>
  </si>
  <si>
    <t>EMPRESA HOTELERA ICON S.A.</t>
  </si>
  <si>
    <t>EMPRESA NACIONAL DE ELECTRICID</t>
  </si>
  <si>
    <t>ONG CENTRO DE INVESTIGACION, E</t>
  </si>
  <si>
    <t>EMPRESA DE SERVICIOS SOL S.A.</t>
  </si>
  <si>
    <t>ASAMBLEA LEGISLATIVA PLURINACI</t>
  </si>
  <si>
    <t>ZHONGAN HUALI CONSTRUCTION GRO</t>
  </si>
  <si>
    <t>CREDICASAS LAFUENTE - JN S.R.L</t>
  </si>
  <si>
    <t>MINISTERIO DE HIDRCARBUROS Y E</t>
  </si>
  <si>
    <t>ASOCIACION PRIVADA DE FIELES L</t>
  </si>
  <si>
    <t>YACIMIENTOS PETROLIFEROS FISCA-</t>
  </si>
  <si>
    <t>TIENDA AMIGA ER S.A.</t>
  </si>
  <si>
    <t>CERVECERIA BOLIVIANA NACIONAL</t>
  </si>
  <si>
    <t>BRINK</t>
  </si>
  <si>
    <t>TIERRA QUINTA LA PROPIA EMPRES</t>
  </si>
  <si>
    <t>SEREBO S.R.L.</t>
  </si>
  <si>
    <t>HOLA S.R.L.</t>
  </si>
  <si>
    <t>DATEC LTDA.</t>
  </si>
  <si>
    <t>EQUIPO PETROLERO S.A</t>
  </si>
  <si>
    <t>AUTORIDAD GENERAL DE IMPUGNACI</t>
  </si>
  <si>
    <t>CORONILLA SOCIEDAD ANONIMA IND</t>
  </si>
  <si>
    <t>EL MANANTIAL INVERSIONES S.A.</t>
  </si>
  <si>
    <t>CENTRO DE INVESTIGACION Y DESA</t>
  </si>
  <si>
    <t>BELLCOS BOLIVIA S.A.</t>
  </si>
  <si>
    <t>BOLIVIA TV</t>
  </si>
  <si>
    <t>ENDE TRANSMISION S.A.</t>
  </si>
  <si>
    <t>CARMAX S.R.L.</t>
  </si>
  <si>
    <t>SINFRONTERAS S.R.L.</t>
  </si>
  <si>
    <t>TRATAMIENTO ESPECIALIZADO DE R</t>
  </si>
  <si>
    <t>YPFB LOGISTICA S.A.</t>
  </si>
  <si>
    <t>DIGITAL SECURITY SYSTEMS S.R.L</t>
  </si>
  <si>
    <t>FUNDACION CENTRO MULTIFUNCIONA</t>
  </si>
  <si>
    <t>SOCIEDAD AGROINDUSTRIAL NUTRIO</t>
  </si>
  <si>
    <t>SERVICIO DE IMPUESTOS NACIONAL-</t>
  </si>
  <si>
    <t>CORPORACION INDUSTRIAL DE ACER</t>
  </si>
  <si>
    <t>TECNA BOLIVIA S.A.</t>
  </si>
  <si>
    <t>SOCIEDAD SALESIANA UNIVERSIDAD</t>
  </si>
  <si>
    <t>RED UNO DE BOLIVIA S.A.</t>
  </si>
  <si>
    <t>CORPORACION EDUCATIVA SANTA CR</t>
  </si>
  <si>
    <t>CORPORACION BOLIVIANA DE FARMA</t>
  </si>
  <si>
    <t>AUTORIDAD DE SUPERVISION DE LA</t>
  </si>
  <si>
    <t>HURTADO PEREDO MEDICAL &amp; INSTR</t>
  </si>
  <si>
    <t>STS BOLIVIA LTDA.</t>
  </si>
  <si>
    <t>TAIYO MOTORS S.A.</t>
  </si>
  <si>
    <t>TELEFONIA CELULAR DE BOLIVIA S</t>
  </si>
  <si>
    <t>INDUSTRIA QUIMICO FARMACEUTICA</t>
  </si>
  <si>
    <t>LA CALESITA S.R.L.</t>
  </si>
  <si>
    <t>FARMAVAL BOLIVIA S.R.L.</t>
  </si>
  <si>
    <t>PROCURADURIA GENERAL DEL ESTAD</t>
  </si>
  <si>
    <t>NOVITIERRA S.R.L.</t>
  </si>
  <si>
    <t>COMERCIALIZADORA RETAIL LIDER</t>
  </si>
  <si>
    <t>HORMIPRET S.R.L.</t>
  </si>
  <si>
    <t>AGENCIA DE GOBIERNO ELECTRONIC</t>
  </si>
  <si>
    <t>INOLSA S.R.L.</t>
  </si>
  <si>
    <t>BIOFARMA S.A.</t>
  </si>
  <si>
    <t>SFIDA INVERSIONES S.A. SFIDA S</t>
  </si>
  <si>
    <t>KAY WASIY ESTA ES MI CASA S.R.</t>
  </si>
  <si>
    <t>MERCANTILE INVESTMENT CORPORAT</t>
  </si>
  <si>
    <t>NEXTCORP S.R.L.</t>
  </si>
  <si>
    <t>MI RANCHO.S.R.L.</t>
  </si>
  <si>
    <t>EMPRESA DE COMBUSTIBLES OCTANO</t>
  </si>
  <si>
    <t>PRONE S.R.L.</t>
  </si>
  <si>
    <t>LABORATORIOS A.B.DINDUSTRIA DE</t>
  </si>
  <si>
    <t>LYCEE FRANCAIS DE SANTA CRUZ-B</t>
  </si>
  <si>
    <t>IMPORTACIONES Y TIENDAS T.A.J.</t>
  </si>
  <si>
    <t>BOLIVIA PETROLEO Y GAS, CONSUL</t>
  </si>
  <si>
    <t>TEAMUP S.R.L.</t>
  </si>
  <si>
    <t>SERVICIOS PETROLEROS, SOCIEDAD</t>
  </si>
  <si>
    <t>CENTRO ESCOLAR ALEMAN SANTA CR</t>
  </si>
  <si>
    <t>EMPRESA ELECTRICA ENDE CORANI</t>
  </si>
  <si>
    <t>LLAVE S.R.L.</t>
  </si>
  <si>
    <t>EMBOTELLADORA CHAQUENA S.A.</t>
  </si>
  <si>
    <t>COOPERATIVA EDUCACIONAL FRANCO</t>
  </si>
  <si>
    <t>ALDEAS INFANTILES SOS BOLIVIA</t>
  </si>
  <si>
    <t>VENTURA BRANDS S.R.L.</t>
  </si>
  <si>
    <t>AUTORIDAD DE FISCALIZACION DEL</t>
  </si>
  <si>
    <t>YPFB ANDINA S.A.</t>
  </si>
  <si>
    <t>PLANTA INDUSTRIALIZADORA DE LE</t>
  </si>
  <si>
    <t>FARMACIAS CORPORATIVAS S.A.-</t>
  </si>
  <si>
    <t>EMPRESA DE SERVICIOS SIXMAX SR</t>
  </si>
  <si>
    <t>EFETE SOCIEDAD DE RESPONSABILI</t>
  </si>
  <si>
    <t>ANTENA UNO CANAL 6 S.R.L.</t>
  </si>
  <si>
    <t>CAMSA INDUSTRIA Y COMERCIO S.A</t>
  </si>
  <si>
    <t>ACEROS GALVANIZADOS S.R.L. ACE</t>
  </si>
  <si>
    <t>VERMONT INTERNATIONAL CORPORAT</t>
  </si>
  <si>
    <t>FUNDACION INSTITUTO DE FORMACI</t>
  </si>
  <si>
    <t>GOBIERNO AUTONOMO DEPARTAMENTA</t>
  </si>
  <si>
    <t>SINOPEC INTERNATIONAL PETROLEU</t>
  </si>
  <si>
    <t>RUILOWA RIVERO CARMEN DEL ROSA</t>
  </si>
  <si>
    <t>METALURGICA CHAVARRIA ISSETA S</t>
  </si>
  <si>
    <t>LABORATORIOS ABD LTDA</t>
  </si>
  <si>
    <t>EXCELSIOR CONSTRUCCIONES Y SER</t>
  </si>
  <si>
    <t>AUTOCORPORACION SERCOA S.R.L.</t>
  </si>
  <si>
    <t>SERVICIO GEOLOGICO MINERO - SE</t>
  </si>
  <si>
    <t>PHARMATECH BOLIVIANA S.A.</t>
  </si>
  <si>
    <t>EMPRESA ESTATAL DE TRANSPORTE-</t>
  </si>
  <si>
    <t>UNIVERSIDAD PRIVADA BOLIVIANA</t>
  </si>
  <si>
    <t>INTERSALUD S.R.L.</t>
  </si>
  <si>
    <t>DIMA LIMITADA</t>
  </si>
  <si>
    <t>EMPRESA SIDER</t>
  </si>
  <si>
    <t>COLEGIO MAYOR SAN LORENZO SOCI</t>
  </si>
  <si>
    <t>EMBOLPACK EMPRESA BOLIVIANA DE</t>
  </si>
  <si>
    <t>EMPRESA ELECTRICA GUARACACHI S</t>
  </si>
  <si>
    <t>CORIMEXO SOCIEDAD ANONIMA</t>
  </si>
  <si>
    <t>IMPORT-EXPORT SANY INTERNACION</t>
  </si>
  <si>
    <t>ATENCION PROV. LA PAZ</t>
  </si>
  <si>
    <t>KIEFFER &amp; ASOCIADOS S.A. CORRE</t>
  </si>
  <si>
    <t>EMP.HOTELERA MERIDIANAM S.A.</t>
  </si>
  <si>
    <t>COOPERATIVA DE AHORRO DE CREDI</t>
  </si>
  <si>
    <t>ALMACENERA BOLIVIANA SA</t>
  </si>
  <si>
    <t>UNIVERSIDAD PRIVADA ABIERTA LA</t>
  </si>
  <si>
    <t>ONG ASOCIACION PROTECCION A LA</t>
  </si>
  <si>
    <t>HOSPITAL ARCO IRIS S.R.L.</t>
  </si>
  <si>
    <t>ESTACION DE SERVICIO ORSA S.R.</t>
  </si>
  <si>
    <t>BEICRUZ S.A.</t>
  </si>
  <si>
    <t>UNIVERSIDAD TECNOLOGICA PRIVAD</t>
  </si>
  <si>
    <t>FONDO NACIONAL DE DESARROLLO R</t>
  </si>
  <si>
    <t>AGENCIA BOLIVIANA ESPACIAL</t>
  </si>
  <si>
    <t>MARIE STOPES BOLIVIA</t>
  </si>
  <si>
    <t>CHRISTIAN AUTOMOTORS S.A.</t>
  </si>
  <si>
    <t>SUR 10 S.R.L.</t>
  </si>
  <si>
    <t>COMERCIAL, INDUSTRIAL, AGROPEC</t>
  </si>
  <si>
    <t>AIR BP BOLIVIA S.A. ABBSA</t>
  </si>
  <si>
    <t>SCHARFF BOLIVIA S.R.L.</t>
  </si>
  <si>
    <t>S P C IMPRESORES S.A.</t>
  </si>
  <si>
    <t>HOGAR DE NINOS ALALAY</t>
  </si>
  <si>
    <t>FONDO DE DESARROLLO DEL SISTEM</t>
  </si>
  <si>
    <t>ENDE ANDINA SOCIEDAD ANONIMA M</t>
  </si>
  <si>
    <t>ELECTRO HOGAR S.R.L.</t>
  </si>
  <si>
    <t>COMPLEJO DE METAL MECANICA JAP</t>
  </si>
  <si>
    <t>CORPORACION MINERA DE BOLIVIA-</t>
  </si>
  <si>
    <t>CURTIEMBRE SAUSALITO S.R.L.</t>
  </si>
  <si>
    <t>CONSULTORES DE SEGUROS S.A.</t>
  </si>
  <si>
    <t>AGRIPAC BOLIVIANA COMPANIA LIM</t>
  </si>
  <si>
    <t>LANDIVAR BOTTEGA ENZO</t>
  </si>
  <si>
    <t>COMPANIA COMERCIAL GENERAL IND</t>
  </si>
  <si>
    <t>AZZORTI S.R.L.</t>
  </si>
  <si>
    <t>AGENCIA ESTATAL DE MEDICAMENTO</t>
  </si>
  <si>
    <t>UNIVERSIDAD PRIVADA DEL VALLE-</t>
  </si>
  <si>
    <t>GAS &amp; ELECTRICIDAD SOCIEDAD AN</t>
  </si>
  <si>
    <t>GOBIERNO AUTONOMO MUNICIPAL DE</t>
  </si>
  <si>
    <t>DISMAMED S.R.L.</t>
  </si>
  <si>
    <t>DISTRIBUCION Y ALMACENAJE PORT</t>
  </si>
  <si>
    <t>COOPERATIVA EDUCACIONAL SANTA</t>
  </si>
  <si>
    <t>ROSMONT GROUP S.R.L.</t>
  </si>
  <si>
    <t>QUIMICA INDUSTRIAL J. MONTES B</t>
  </si>
  <si>
    <t>ELEVADORES AMERICA SRL ELEVAME</t>
  </si>
  <si>
    <t>BOLIVISION S.R.L.</t>
  </si>
  <si>
    <t>SOCIEDAD ANONIMA COMERCIAL-IND</t>
  </si>
  <si>
    <t>SERVICIOS ELECTRICOS Y DE CONS</t>
  </si>
  <si>
    <t>SINTESIS S.A.</t>
  </si>
  <si>
    <t>MINISTERIO DE DEFENSA</t>
  </si>
  <si>
    <t>SOCIEDAD ADMINISTRADORA DE PUE</t>
  </si>
  <si>
    <t>RIVERO CASTRO RAMON</t>
  </si>
  <si>
    <t>SEICAMP S.R.L. SEGURIDAD INDUS</t>
  </si>
  <si>
    <t>NESTLE BOLIVIA S.A.</t>
  </si>
  <si>
    <t>INTERAGRO S.A.</t>
  </si>
  <si>
    <t>EDUCRUZ S.R.L. COLEGIO SAINT G</t>
  </si>
  <si>
    <t>UNIV. PRIVADA FRANZ TAMAYO</t>
  </si>
  <si>
    <t>TERMINAL DE BUSES COCHABAMBA S</t>
  </si>
  <si>
    <t>WILDLIFE CONSERVATION SOCIETY</t>
  </si>
  <si>
    <t>GESTORA, ADMINISTRADORA E INDU</t>
  </si>
  <si>
    <t>EMPRESA COMERCIAL VANGUARDIA E</t>
  </si>
  <si>
    <t>CENTRO EVANGELICO CASA DE ORAC</t>
  </si>
  <si>
    <t>AGENCIA ESTATAL DE MEDICAMENTO-</t>
  </si>
  <si>
    <t>INTERNACIONAL Y LOGISTICA S.R.</t>
  </si>
  <si>
    <t>EMBOTELLADORAS BOLIVIANAS UNID-</t>
  </si>
  <si>
    <t>AJINOMOTO DEL PERU S.A. SUCURS</t>
  </si>
  <si>
    <t>PETROCAMP LTDA</t>
  </si>
  <si>
    <t>ITC SERVICIOS S.R.L.</t>
  </si>
  <si>
    <t>GRUPO EDITORIAL LA HOGUERA S.A</t>
  </si>
  <si>
    <t>EMPRESA PUBLICA SOCIAL DE AGUA-</t>
  </si>
  <si>
    <t>APOLO LTDA.</t>
  </si>
  <si>
    <t>REPRESENTACIONES MODAS Y TEXT.</t>
  </si>
  <si>
    <t>PER-BOL IMPORTACIONES LTDA.</t>
  </si>
  <si>
    <t>SERPETROL LTDA.</t>
  </si>
  <si>
    <t>INTEGRAL AGROPECUARIA S.A.</t>
  </si>
  <si>
    <t>INDPACK S.R.L.</t>
  </si>
  <si>
    <t>COOPERATIVA DE TELEFONOS AUTOM</t>
  </si>
  <si>
    <t>ABENDROTH INTERNACIONAL DE SER</t>
  </si>
  <si>
    <t>AGROPARTNERS S.R.L.</t>
  </si>
  <si>
    <t>LA RINCONADA ECO PARQUE Y RESO</t>
  </si>
  <si>
    <t>IMPALA TERMINALS BOLIVIA SERVI</t>
  </si>
  <si>
    <t>GRUPO AEROALAS S.R.L.</t>
  </si>
  <si>
    <t>ENDE VALLE HERMOSO S.A.</t>
  </si>
  <si>
    <t>COMPANIA AUTOMOTORA Y SERVICIO</t>
  </si>
  <si>
    <t>AUTORIDAD DE FISCALIZACION Y C</t>
  </si>
  <si>
    <t>ALANOCA LTDA. LOGISTICA EN TRA</t>
  </si>
  <si>
    <t>SUD AMERICANA CORPORACION S.R.</t>
  </si>
  <si>
    <t>RVC MEDICAL S.R.L.</t>
  </si>
  <si>
    <t>SERVIAGRICOLA DEL SUR S.R.L.</t>
  </si>
  <si>
    <t>MUTUALIDAD TTE.GRAL.GERMAN BUS</t>
  </si>
  <si>
    <t>GESTORA PUBLICA DE LA SEGURIDA</t>
  </si>
  <si>
    <t>FONDO ROTATORIO DE FOMENTO PRO</t>
  </si>
  <si>
    <t>DIRECCION DEL NOTARIADO PLURIN</t>
  </si>
  <si>
    <t>FERNANDEZ ANEZ PERCY</t>
  </si>
  <si>
    <t>CAMARA DE INDUSTRIA, COMERCIO,</t>
  </si>
  <si>
    <t>COMPANIA PAPELERA, DE INDUSTRI-</t>
  </si>
  <si>
    <t>TECNOPILOTES S.R.L.</t>
  </si>
  <si>
    <t>TRATAMIENTO DE RESIDUOS DE BOL</t>
  </si>
  <si>
    <t>TRUENO CORPORACION S.R.L.</t>
  </si>
  <si>
    <t>SOCIEDAD CULTURAL Y EDUCATIVA</t>
  </si>
  <si>
    <t>SERVICIO MUNICIPAL DE AGUA POT-</t>
  </si>
  <si>
    <t>KPO S.R.L.</t>
  </si>
  <si>
    <t>INTERNATIONAL ENERGY SERVICES</t>
  </si>
  <si>
    <t>HEREDIA ARACENA RENY EVELIN</t>
  </si>
  <si>
    <t>FERIA EXPOSICION DE SANTA CRUZ</t>
  </si>
  <si>
    <t>COMPANIA DE INV. LAS BRISAS SA</t>
  </si>
  <si>
    <t>BIS OVERSEAS BOLIVIA S.R.L.</t>
  </si>
  <si>
    <t>SPARTAN DE BOLIVIA S.R.L.</t>
  </si>
  <si>
    <t>INDSOL S.R.L.</t>
  </si>
  <si>
    <t>DISTRIBUIDORA Y COMERCIALIZADO</t>
  </si>
  <si>
    <t>COLEGIO INTERNACIONAL DE LA SI</t>
  </si>
  <si>
    <t>CAROLE BEAUTY SUPPLY S.R.L.</t>
  </si>
  <si>
    <t>C S G SEPE S.R.L. COMPANIA DE</t>
  </si>
  <si>
    <t>AGENCIA DESPACHANTE DE ADUANA</t>
  </si>
  <si>
    <t>AGROEXPORTACIONES DEL SUR SRL</t>
  </si>
  <si>
    <t>ATENCION PROV. TRINIDAD</t>
  </si>
  <si>
    <t>ACEVEDO Y ASOCIADOS - CONSULTO</t>
  </si>
  <si>
    <t>AGROSOLAR SRL</t>
  </si>
  <si>
    <t>WET CHEMICAL BOLIVIA S.R.L.</t>
  </si>
  <si>
    <t>SOUTH AMERICAN EXPRESS S.A. SA-</t>
  </si>
  <si>
    <t>TORRICO ANTEZANA JAIME BENIGNO</t>
  </si>
  <si>
    <t>SERVICIOS INTEGRALES PETROLERO</t>
  </si>
  <si>
    <t>REGIONAL VILLAMONTES</t>
  </si>
  <si>
    <t>INSTITUTO TECNICO NATURAL INGL</t>
  </si>
  <si>
    <t>FUNDACION PARA LA EDUCACION AC</t>
  </si>
  <si>
    <t>INMOBILIARIA KANTUTANI S.A.-</t>
  </si>
  <si>
    <t>EMPRESA MINERA CHILLAYA S.R.L.</t>
  </si>
  <si>
    <t>EMBAJADA DE LA REPUBLICA FEDER</t>
  </si>
  <si>
    <t>BRINK'S BOLIVIA S.A.</t>
  </si>
  <si>
    <t>AGENCIA DE GOBIERNO ELECTRONIC-</t>
  </si>
  <si>
    <t>LABORATORIOS EUROFARMA BOLIVIA</t>
  </si>
  <si>
    <t>KITAVO S.R.L</t>
  </si>
  <si>
    <t>LAS PALMAS COUNTRY CLUB</t>
  </si>
  <si>
    <t>INSTITUTO BOLIVIANO DE METROLO</t>
  </si>
  <si>
    <t>INSTITUTO BIO - CLINICO CRUCEN</t>
  </si>
  <si>
    <t>FUNDACION COOPERATIVA RURAL DE</t>
  </si>
  <si>
    <t>COOPERATIVA DE AHORRO Y CRÃDI</t>
  </si>
  <si>
    <t>ZHEJIANG PROVINCIAL NO.1 WATER</t>
  </si>
  <si>
    <t>SUTI SANA ALIMENTOS Y ARTESANI</t>
  </si>
  <si>
    <t>SERVICIO NACIONAL DE SANIDAD A-</t>
  </si>
  <si>
    <t>RODRIGUEZ CALVO Y SALINAS S.R.</t>
  </si>
  <si>
    <t>SENSORIAL S.R.L.</t>
  </si>
  <si>
    <t>REGIONAL SANTA CRUZ</t>
  </si>
  <si>
    <t>J.E. TIERRAZUL EMPRESAS AGROPE</t>
  </si>
  <si>
    <t>MAYAMACLEANDESIGN S.R.L.</t>
  </si>
  <si>
    <t>FUNDACION PARA LA CONSERVACION</t>
  </si>
  <si>
    <t>INMOBILIARIA ZURIEL S.R.L.</t>
  </si>
  <si>
    <t>EMPRESA AGROINDUSTRIAL TOTAI C</t>
  </si>
  <si>
    <t>COMPANIA COMERCIAL MINERA RICA</t>
  </si>
  <si>
    <t>BOLIVIA INVERSIONES GASTRONOMI</t>
  </si>
  <si>
    <t>AHK BOLIVIA LTDA.</t>
  </si>
  <si>
    <t>AUTORIZACION ATENCION POTOSI</t>
  </si>
  <si>
    <t>ARMAQ SUBIRI BOLIVIA LTDA.</t>
  </si>
  <si>
    <t>SOCIEDAD JENNEFER S.R.L.</t>
  </si>
  <si>
    <t>REGISTRO UNICO PARA LA ADMINIS-</t>
  </si>
  <si>
    <t>REP,MODA Y TEXTILES BOLIVIANOS</t>
  </si>
  <si>
    <t>MONOPOL LIMITADA-</t>
  </si>
  <si>
    <t>MISION DE ESPERANZA BOLIVIA</t>
  </si>
  <si>
    <t>INSTITUTO BOLIVIANO DE NORMALI</t>
  </si>
  <si>
    <t>FUNDACION UNIVERSITARIA SIMON-</t>
  </si>
  <si>
    <t>INTERTEK TESTING SERVICES BOLI</t>
  </si>
  <si>
    <t>EL BOTICARIOTECH S.R.L.</t>
  </si>
  <si>
    <t>CASA MIA LTDA.</t>
  </si>
  <si>
    <t>COMPAN</t>
  </si>
  <si>
    <t>CRUZTEL S.R.L.</t>
  </si>
  <si>
    <t>BIOCENTRO GUEMBE S.A., MARIPOS</t>
  </si>
  <si>
    <t>ASOCIACION BOLIVIANA PARA LA I</t>
  </si>
  <si>
    <t>ARANIBAR CHINCHILLA JUAN CARLO</t>
  </si>
  <si>
    <t>RADIODIFUSORAS POPULARES S.A.</t>
  </si>
  <si>
    <t>RAFCAR MOTORS S.R.L.</t>
  </si>
  <si>
    <t>LABORATORIO CLINICO TRINIDAD C</t>
  </si>
  <si>
    <t>MAMAYA TECH LTDA.</t>
  </si>
  <si>
    <t>INGENIO MINERO CASA BLANCA S.R</t>
  </si>
  <si>
    <t>HOSPITAL CRISTO DE LAS AMERICA</t>
  </si>
  <si>
    <t>FUNDACION CULTURAL DEL BANCO C</t>
  </si>
  <si>
    <t>EMPRESA DE ASEO URBANO LA PAZ-</t>
  </si>
  <si>
    <t>EMRIDE S.R.L.</t>
  </si>
  <si>
    <t>COMPANIA IMPORTADORA DE AUTOMO</t>
  </si>
  <si>
    <t>AUTOMOVIL CLUB BOLIVIANO FILIA</t>
  </si>
  <si>
    <t>UNISER S.R.L.</t>
  </si>
  <si>
    <t>SISCOTEC SRL.</t>
  </si>
  <si>
    <t>SEVERICHE ROSADO AYBER RENY</t>
  </si>
  <si>
    <t>REGIONAL LA PAZ</t>
  </si>
  <si>
    <t>NATIONAL OILWELL VARCO DE BOLI</t>
  </si>
  <si>
    <t>LABORATORIO DE ANALISIS CLINIC</t>
  </si>
  <si>
    <t>GAS TRANSBOLIVIANO S.A.</t>
  </si>
  <si>
    <t>FUNDACION INFOCAL-COCHABAMBA</t>
  </si>
  <si>
    <t>FORLIFE RESEARCH S.R.L.</t>
  </si>
  <si>
    <t>EMPRESA BOLIVIANA DE INDUSTRIA</t>
  </si>
  <si>
    <t>CORPORACION BOLIVIANA DE FARMA-</t>
  </si>
  <si>
    <t>CENTRO DE DISTRIBUCION Y COMER</t>
  </si>
  <si>
    <t>BIOTECNO SOCIEDAD DE RESPONSAB</t>
  </si>
  <si>
    <t>TRITEC S.R.L.</t>
  </si>
  <si>
    <t>ZENTENO CONDORI GRISELDO</t>
  </si>
  <si>
    <t>TECNOLOGIA CORPORATIVA TCORP S</t>
  </si>
  <si>
    <t>SEGUROS ILLIMANI S.A. S.I.S.A.</t>
  </si>
  <si>
    <t>QUEBRACHO SERVICIOS DE PROTECC</t>
  </si>
  <si>
    <t>KAMPO BOLIVIA SRL</t>
  </si>
  <si>
    <t>MINISTERIO DE DEFENSA-</t>
  </si>
  <si>
    <t>OFICINA TECNICA PARA EL FORTAL-</t>
  </si>
  <si>
    <t>LEWENSZTAIN ANDRIANO PABLO GAB</t>
  </si>
  <si>
    <t>MEDIFARM SRL.</t>
  </si>
  <si>
    <t>INDUSTRIA DE ALIMENTOS Y BEBID</t>
  </si>
  <si>
    <t>IMPORTADORA FREMAR MONTANO S.R</t>
  </si>
  <si>
    <t>INSTRUMENTOS CONTROLES Y ACCES</t>
  </si>
  <si>
    <t>FUNDACION LEVANTATE MUJER</t>
  </si>
  <si>
    <t>INTERNATIONAL BOLIVIAN PACKERS</t>
  </si>
  <si>
    <t>EDUCABENI S.R.L</t>
  </si>
  <si>
    <t>EXCELSIOR CONSTRUCCIONES Y SER-</t>
  </si>
  <si>
    <t>FONDO DE DESARROLLO INDIGENA</t>
  </si>
  <si>
    <t>DEUTSCHER VEREIN CLUB ALEMAN</t>
  </si>
  <si>
    <t>ENDE TRANSMISION S.A.-</t>
  </si>
  <si>
    <t>ENDE ANDINA SOCIEDAD ANONIMA M-</t>
  </si>
  <si>
    <t>CONTINENTAL SERVICIOS PETROLER</t>
  </si>
  <si>
    <t>CNPC BOHAI DRILLING ENGINEERIN</t>
  </si>
  <si>
    <t>BRITISH BOLIVIAN SCHOOL S.R.L.</t>
  </si>
  <si>
    <t>DELOITTE S.R.L.</t>
  </si>
  <si>
    <t>COMPANIA GENERAL ELECTROMECANI</t>
  </si>
  <si>
    <t>CENTRO DE CAPACITACION TECNICA</t>
  </si>
  <si>
    <t>APARECIDO FERNANDES DONIZETE</t>
  </si>
  <si>
    <t>ASISCO S.R.L.-</t>
  </si>
  <si>
    <t>SPECTROLAB</t>
  </si>
  <si>
    <t>UNIVERSIDAD INDIGENA BOLIVIANA</t>
  </si>
  <si>
    <t>JYCIA S.R.L.</t>
  </si>
  <si>
    <t>ORGANO ELECTORAL PLURINACIONAL</t>
  </si>
  <si>
    <t>MAUDASHOES S.R.L.</t>
  </si>
  <si>
    <t>MEDLOG BOLIVIA LIMITADA</t>
  </si>
  <si>
    <t>FUNDACION PADRE ADOLFO KOLPING</t>
  </si>
  <si>
    <t>INDUSTRIA Y COMERCIO DE HIDROC</t>
  </si>
  <si>
    <t>INDUSTRIA QUIMICO FARMACEUTICA-</t>
  </si>
  <si>
    <t>HALLIBURTON LATIN AMERICA S.R.</t>
  </si>
  <si>
    <t>INGENIERIA Y SERVICIOS TECNICO</t>
  </si>
  <si>
    <t>INSTITUTO BOLIVIANO DE NEFROLO</t>
  </si>
  <si>
    <t>FUNDACION PARA EL DESARROLLO F</t>
  </si>
  <si>
    <t>DIGIBRAND S.R.L.</t>
  </si>
  <si>
    <t>DISTRIBUIDORA GUTIERREZ &amp; CIA.</t>
  </si>
  <si>
    <t>FRALAK, COMERCIO IMPORT EXPORT</t>
  </si>
  <si>
    <t>FARMACIA MEDIPIEL S.R.L.</t>
  </si>
  <si>
    <t>FUNDACION ESPERANZA</t>
  </si>
  <si>
    <t>CONSULTORA TECNICA ARAMAYO Y A</t>
  </si>
  <si>
    <t>COOPERATIVA DE TELECOMUNICACIO-</t>
  </si>
  <si>
    <t>CASA COLOR S.R.L.</t>
  </si>
  <si>
    <t>CENTRO MEDICO ESPECIALIZADO S.</t>
  </si>
  <si>
    <t>CONDORI MAMANI RAMON</t>
  </si>
  <si>
    <t>ASOCIACION MI RANCHO</t>
  </si>
  <si>
    <t>ANTIS S.R.L.</t>
  </si>
  <si>
    <t>AUTORIDAD DE AGUA POTABLE Y SA</t>
  </si>
  <si>
    <t>TAIYO MOTORS S.A.-</t>
  </si>
  <si>
    <t>OFICINA TECNICA PARA EL FORTAL</t>
  </si>
  <si>
    <t>LCA CONTABLE S.R.L.</t>
  </si>
  <si>
    <t>HEIDELBERG BOLIVIA S.A.</t>
  </si>
  <si>
    <t>GEOMEMBRANAS, REPRESENTACIONES</t>
  </si>
  <si>
    <t>FUNDACI</t>
  </si>
  <si>
    <t>FERTILIZANTES DE LOS ANDES S.R</t>
  </si>
  <si>
    <t>FEDERACION DEPARTAMENTAL DE PR</t>
  </si>
  <si>
    <t>EMPRESA MINERA INDUSTRIAL Y CO</t>
  </si>
  <si>
    <t>EMPRESA MUNICIPAL DE ASEO DE L-</t>
  </si>
  <si>
    <t>CASTRO TORRICO CARLOS ALBERTO</t>
  </si>
  <si>
    <t>COMITE NACIONAL DE DESPACHO DE</t>
  </si>
  <si>
    <t>COOPERATIVA DE AHORRO DE CREDI-</t>
  </si>
  <si>
    <t>ALMA S.R.L.</t>
  </si>
  <si>
    <t>AXEL CONCESIONARIOS, SOCIEDAD</t>
  </si>
  <si>
    <t>AGROINDUSTRIAL Y COMERCIAL AGR</t>
  </si>
  <si>
    <t>TALLER DE INICIATIVAS EN ESTUD</t>
  </si>
  <si>
    <t>YPFB REFINACION S.A.-</t>
  </si>
  <si>
    <t>VICENTE SCAVONE &amp; CIA. S.A.E.</t>
  </si>
  <si>
    <t>TRIBUNAL CONSTITUCIONAL PLURIN-</t>
  </si>
  <si>
    <t>ROCABADO ANZOLEAGA SANDRA ELVI</t>
  </si>
  <si>
    <t>PREVICOR CORREDORES Y ASESORES</t>
  </si>
  <si>
    <t>PROMISA S.A.</t>
  </si>
  <si>
    <t>SERVICIOS PROFESIONALES JGHA S</t>
  </si>
  <si>
    <t>RASTREO, SEGURIDAD Y LOGISTICA</t>
  </si>
  <si>
    <t>REMAPLAC S.R.L</t>
  </si>
  <si>
    <t>LUBRIMOR S.R.L.</t>
  </si>
  <si>
    <t>MURILLO DENCKER JUAN TEOFILO</t>
  </si>
  <si>
    <t>JUANAS S.R.L.</t>
  </si>
  <si>
    <t>INTELLIGENT NETWORKING S.R.L.</t>
  </si>
  <si>
    <t>INSTITUTO BOLIVIANO DE COMERCI</t>
  </si>
  <si>
    <t>GRUPO ANTEZANA S.R.L.</t>
  </si>
  <si>
    <t>GASTROTEC S.R.L.</t>
  </si>
  <si>
    <t>DIRECCION DEPARTAMENTAL DE EDU</t>
  </si>
  <si>
    <t>FUND. ACCION CULTURAL LOYOLA</t>
  </si>
  <si>
    <t>DIMA LIMITADA-</t>
  </si>
  <si>
    <t>DISTRIBUIDOR MAYORISTA DE COMP</t>
  </si>
  <si>
    <t>EMP.MINERA CORAZON DE PLATA SR</t>
  </si>
  <si>
    <t>DES. INM. GRUPO FE S.A.</t>
  </si>
  <si>
    <t>BOLIVIAN PETROLEUM EQUIPMENT L</t>
  </si>
  <si>
    <t>CHINA RAILWAY 19TH BUREAUGROUP</t>
  </si>
  <si>
    <t>BUFETE AGUIRRE, QUINTANILLA, S</t>
  </si>
  <si>
    <t>ATIMEX BOLIVIA S.R.L.</t>
  </si>
  <si>
    <t>ASOCIADOS MINEROS TORREZVAS SR</t>
  </si>
  <si>
    <t>ASOCIACION CIVIL DE DESARROLLO</t>
  </si>
  <si>
    <t>AGENCIA NACIONAL DE HIDROCARBU-</t>
  </si>
  <si>
    <t>T-PROMOCIONA BOLIVIA S.R.L.-</t>
  </si>
  <si>
    <t>SUAREZ ARANIBAR GABRIELA</t>
  </si>
  <si>
    <t>SUPERMERCADO DEL SUR LTDA.</t>
  </si>
  <si>
    <t>SOCIEDAD COMERCIAL Y DE SERVIC</t>
  </si>
  <si>
    <t>VIDAVET VETERINARIA S.R.L.</t>
  </si>
  <si>
    <t>TORREJON SANCHEZ MARIO</t>
  </si>
  <si>
    <t>UNIDAD EDUCATIVA SENDAS DE VID</t>
  </si>
  <si>
    <t>SERVICIOS PETROLEROS MARLIN BO</t>
  </si>
  <si>
    <t>SAMO S.R.L. INDUSTRIA, COMERCI</t>
  </si>
  <si>
    <t>R &amp; M ANTELO IMPORTACIONES S.R</t>
  </si>
  <si>
    <t>ITIN - INGENIERIA S.R.L.</t>
  </si>
  <si>
    <t>NEGOURBANIZACIONES S.R.L.</t>
  </si>
  <si>
    <t>KOKORO S.R.L.</t>
  </si>
  <si>
    <t>MARITIME SERVICES LINE BOLIVIA</t>
  </si>
  <si>
    <t>INVERSIONES SUCRE S.A. I.S.S.A-</t>
  </si>
  <si>
    <t>LOPEZ GALVEZ ERNESTO MAURO</t>
  </si>
  <si>
    <t>LEVERAGE CORPORATION PROVISION</t>
  </si>
  <si>
    <t>MASTER MOTORS S.R.L.</t>
  </si>
  <si>
    <t>GRUPO INTERDISCIPLINARIO DE SO</t>
  </si>
  <si>
    <t>HOSPITAL ARCO IRIS S.R.L.-</t>
  </si>
  <si>
    <t>FUNDACION INSTITUTO DE FORMACI-</t>
  </si>
  <si>
    <t>GUTIERREZ CONSULTORES SRL.</t>
  </si>
  <si>
    <t>DIMAS BOLIVIA SOCIEDAD DE RESP</t>
  </si>
  <si>
    <t>FONDO NACIONAL DE DESARROLLO R-</t>
  </si>
  <si>
    <t>DOLZ VASQUEZ WILDO SANDRO</t>
  </si>
  <si>
    <t>EMBOSERP S.R.L.</t>
  </si>
  <si>
    <t>EMPRESA ELECTRICA ENDE CORANI-</t>
  </si>
  <si>
    <t>EDUSERVICIOS S.R.L.</t>
  </si>
  <si>
    <t>DIONATELO SRL</t>
  </si>
  <si>
    <t>DIGITALSERVICESPRO S.R.L.</t>
  </si>
  <si>
    <t>EMPRESA NACIONAL DE ELECTRICID-</t>
  </si>
  <si>
    <t>FUND.KONRAD ADENAUER</t>
  </si>
  <si>
    <t>ENGELS MERKEL Y CIA. BOLIVIA S</t>
  </si>
  <si>
    <t>EQUIPRINT S.R.L.</t>
  </si>
  <si>
    <t>ESUR G.H.S. LTDA</t>
  </si>
  <si>
    <t>CORONILLA SOCIEDAD ANONIMA IND-</t>
  </si>
  <si>
    <t>COLEGIO DE AUDITORES O CONTADO</t>
  </si>
  <si>
    <t>COLEGIO YACHAY WASY LEONARDO D</t>
  </si>
  <si>
    <t>COOPERATIVA DE SERVICIOS PUBLI</t>
  </si>
  <si>
    <t>CONSULTORA INTEGRAL DE SISTEMA</t>
  </si>
  <si>
    <t>COOPERATIVA DE AHORRO Y CREDIT-</t>
  </si>
  <si>
    <t>AGENCIA INTERNACIONAL DE COOPE</t>
  </si>
  <si>
    <t>AGENCIA DESPACHANTE DE ADUANAS</t>
  </si>
  <si>
    <t>ASOCIACION BOLIVIANA DE ASEGUR-</t>
  </si>
  <si>
    <t>ALMACENERA BOLIVIANA SA-</t>
  </si>
  <si>
    <t>SUAREZ ISOLA JASEL ELISA</t>
  </si>
  <si>
    <t>WIDMAN INTERNATIONAL S.R.L.</t>
  </si>
  <si>
    <t>TENTA SERV.AMBIENTALES Y E.L.</t>
  </si>
  <si>
    <t>SMART STEP ASSOCIATES S.R.L.</t>
  </si>
  <si>
    <t>SOCIEDAD DE INVERSIONES EL MON</t>
  </si>
  <si>
    <t>SYNEREX SRL.</t>
  </si>
  <si>
    <t>REFINERIA ORO NEGRO S.A.</t>
  </si>
  <si>
    <t>SERVICIO AUTONOMO MUNICIPAL DE</t>
  </si>
  <si>
    <t>SERVICIOS AVANZADOS DE MONITOR</t>
  </si>
  <si>
    <t>SERVIPRO CONSULTING S.R.L.</t>
  </si>
  <si>
    <t>RIVAS ORELLANA ALBERTINA</t>
  </si>
  <si>
    <t>POTENZA S.R.L.-</t>
  </si>
  <si>
    <t>LIVINGROOM S.R.L.</t>
  </si>
  <si>
    <t>KAISER SERVICIOS S.R.L.</t>
  </si>
  <si>
    <t>MISION UNIDA MUNDIAL</t>
  </si>
  <si>
    <t>MUNOZ ARDAYA CARLOS ALBERTO</t>
  </si>
  <si>
    <t>LSIG S.R.L.</t>
  </si>
  <si>
    <t>HANNA INSTRUMENTS EQUIPOS BOLI</t>
  </si>
  <si>
    <t>IMCRUZ COMERCIAL S.A.-</t>
  </si>
  <si>
    <t>FUNDACION MANOS ABIERTAS VIRGE</t>
  </si>
  <si>
    <t>ENTREVIGAS BIENES RAICES S.A.</t>
  </si>
  <si>
    <t>FLUICONST S.R.L.</t>
  </si>
  <si>
    <t>FIVE STICK S.R.L.</t>
  </si>
  <si>
    <t>DISTRIBUCION Y VENTAS LICOBOL</t>
  </si>
  <si>
    <t>ECOLOGIA Y EMPRESA S.R.L.</t>
  </si>
  <si>
    <t>FUNDACION CAPILLA</t>
  </si>
  <si>
    <t>CONSTRUCCIONES Y DESARROLLO CO</t>
  </si>
  <si>
    <t>CENTRAL AGUIRRE PORTUARIA S.A.</t>
  </si>
  <si>
    <t>BOLLAND Y CIA S.A.U. (SUCURSAL</t>
  </si>
  <si>
    <t>DELTA CARGO SRL.</t>
  </si>
  <si>
    <t>COAQUIRA TANTANI VICENTE</t>
  </si>
  <si>
    <t>ATLAS CATERING LTDA.</t>
  </si>
  <si>
    <t>AGENCIA MARITIMA LA BOYA S.R.L</t>
  </si>
  <si>
    <t>BDO AUDITORES Y CONSULTORES S.</t>
  </si>
  <si>
    <t>ANDAR MOTORS IMPORTADORA Y EXP</t>
  </si>
  <si>
    <t>ASOCIACION DE AYUDA Y APOYO A</t>
  </si>
  <si>
    <t>BM OUTSOURCING S.R.L.-</t>
  </si>
  <si>
    <t>SOCIEDAD ANONIMA INSTITUTO ESP</t>
  </si>
  <si>
    <t>VELASCO MEDINA WOLFI ENZO</t>
  </si>
  <si>
    <t>SOCIEDAD SALESIANA UNIVERSIDAD-</t>
  </si>
  <si>
    <t>ZECOMTEX ZEGARRA COMERCIALIZAD</t>
  </si>
  <si>
    <t>SUPER HAAS LTDA.</t>
  </si>
  <si>
    <t>TRANSBEL S.A.</t>
  </si>
  <si>
    <t>UNIDADES DE EMERG. EMERCOM SRL</t>
  </si>
  <si>
    <t>TENSOPRET SRL</t>
  </si>
  <si>
    <t>TECNO MASTER S.R.L.</t>
  </si>
  <si>
    <t>URZACOM S.R.L.</t>
  </si>
  <si>
    <t>UNIVERSIDAD PRIVADA ABIERTA LA-</t>
  </si>
  <si>
    <t>SMC AUTOMATION BOLIVIA S.R.L.</t>
  </si>
  <si>
    <t>PRODUCTOS SANCELA DEL PERU S.A</t>
  </si>
  <si>
    <t>SERVICIO PLURINACIONAL DE LA M</t>
  </si>
  <si>
    <t>PHISIO BASIC S.R.L.</t>
  </si>
  <si>
    <t>PLUS STEEL LTDA.</t>
  </si>
  <si>
    <t>PROCURADURIA GENERAL DEL ESTAD-</t>
  </si>
  <si>
    <t>SEICAMP SRL</t>
  </si>
  <si>
    <t>PROINCONEXIONES S.R.L.</t>
  </si>
  <si>
    <t>PROMOTORA PARA LA INVERSION Y</t>
  </si>
  <si>
    <t>SAFFIRO INFORMATICA S.R.L.</t>
  </si>
  <si>
    <t>PRODUCTIVIDAD, BIOSFERA Y MEDI</t>
  </si>
  <si>
    <t>SINFRONTERAS S.R.L.-</t>
  </si>
  <si>
    <t>METRICA LTDA.</t>
  </si>
  <si>
    <t>OGANETWORK S.R.L.</t>
  </si>
  <si>
    <t>MARIA DEL ROSARIO VENEGAS REVO</t>
  </si>
  <si>
    <t>ONG ASOCIACION PROTECCION A LA-</t>
  </si>
  <si>
    <t>ITDS S.R.L.</t>
  </si>
  <si>
    <t>NEGOTERRENOSINVERSIONES S.R.L.</t>
  </si>
  <si>
    <t>LEGRAND &amp; CO. LTDA.</t>
  </si>
  <si>
    <t>OPERADORA CARIBENA S.R.L.-</t>
  </si>
  <si>
    <t>INDUSTRIA ALIMENTICIA MERAPA S-</t>
  </si>
  <si>
    <t>FUNDACION INFOCAL BENI</t>
  </si>
  <si>
    <t>GESTION INTEGRAL DE COBRANZAS</t>
  </si>
  <si>
    <t>IMPORTADORA KORTABACO BOLIVIA</t>
  </si>
  <si>
    <t>GUTIERREZ VALDIVIA MARCO ANTON</t>
  </si>
  <si>
    <t>INMEDENT S.R.L.</t>
  </si>
  <si>
    <t>FERNANDEZ POMMIER GUILLERMO AL</t>
  </si>
  <si>
    <t>EMPRESA MINERA SOMIMARC S.R.L.</t>
  </si>
  <si>
    <t>EMPRESA DE INNOVACION TECNOLOG</t>
  </si>
  <si>
    <t>DISPROMED S.R.L. DISTRIBUIDORA</t>
  </si>
  <si>
    <t>FARMERLAND SRL</t>
  </si>
  <si>
    <t>FORMACION DE IDEAS RAPIDAS - F</t>
  </si>
  <si>
    <t>ENERGETICA</t>
  </si>
  <si>
    <t>DIRECCION DEL NOTARIADO PLURIN-</t>
  </si>
  <si>
    <t>EMPRESA INDUSTRIAL EUCALIPTUS</t>
  </si>
  <si>
    <t>EDUCACION RADIOFONICA DE BOLIV</t>
  </si>
  <si>
    <t>DISTRIBUIDORA DE ELECTRICIDAD-</t>
  </si>
  <si>
    <t>ESTANCIAS TIJAMUCHI S.A.</t>
  </si>
  <si>
    <t>FACULTAD DE ENFERMERIA ELIZABE</t>
  </si>
  <si>
    <t>COLEGIO PARTICULAR MIXTO SAGRA-</t>
  </si>
  <si>
    <t>CENTRO DE ESTUDIOS JURIDICOS E</t>
  </si>
  <si>
    <t>CALIFICADORA DE RIESGO PACIFIC</t>
  </si>
  <si>
    <t>CENTRO JUANA AZURDUY</t>
  </si>
  <si>
    <t>CONSULTORA AUDITORES Y ADMINIS</t>
  </si>
  <si>
    <t>CHIRIGUANA DE INVERSIONES S.A.</t>
  </si>
  <si>
    <t>BELTRAN DE GUTIERREZ INDIRA</t>
  </si>
  <si>
    <t>AMSPEC DE BOLIVIA SERVICIOS DE</t>
  </si>
  <si>
    <t>ASOCIACION CIVIL SANTA CRUZ CH</t>
  </si>
  <si>
    <t>AQUAFIVE S.R.L.</t>
  </si>
  <si>
    <t>ACRICOLOR ARTE S.R.L.</t>
  </si>
  <si>
    <t>ASIMCO, ASESORES DE EMPRESAS S</t>
  </si>
  <si>
    <t>APPOINT S.R.L.</t>
  </si>
  <si>
    <t>AGXPLORE INTERNACIONAL S.R.L.</t>
  </si>
  <si>
    <t>ALL SERVICE CUADRADO CUADRADO</t>
  </si>
  <si>
    <t>ACTUALISAP CONSULTORES BOLIVIA</t>
  </si>
  <si>
    <t>SOCIEDAD DE SERVICIOS LOGISTIC</t>
  </si>
  <si>
    <t>UNIVERSIDAD PRIVADA BOLIVIANA-</t>
  </si>
  <si>
    <t>SOLAR SUPERMERCADOS S.R.L.</t>
  </si>
  <si>
    <t>TIENDA COMERCIAL MULTIFAMILIAR</t>
  </si>
  <si>
    <t>TERCERIZACION DE SERVICIOS STT</t>
  </si>
  <si>
    <t>VALLECACHITAMBO S.R.L.</t>
  </si>
  <si>
    <t>TUVES TV SATELITAL BOLIVIA S.A</t>
  </si>
  <si>
    <t>TRIUNFO CONSTRUCCIONES SRL</t>
  </si>
  <si>
    <t>TARTIC S.R.L.</t>
  </si>
  <si>
    <t>UNIVERSAL TOURS LTDA.</t>
  </si>
  <si>
    <t>SOCIEDAD INDUSTRIAL ENERGETICA</t>
  </si>
  <si>
    <t>SOCIEDAD DE ADMINISTRACION AGR</t>
  </si>
  <si>
    <t>SOCIEDAD SALESIANA</t>
  </si>
  <si>
    <t>SOLUCIONES DE SALUD MEDICINA Y</t>
  </si>
  <si>
    <t>SIKER S.R.L</t>
  </si>
  <si>
    <t>PROSERTEC S.R.L.</t>
  </si>
  <si>
    <t>SERVICIO DE MOLIENDA AMANDITA</t>
  </si>
  <si>
    <t>ROBERTO CARLOS MERCADO BARRIGA</t>
  </si>
  <si>
    <t>PEREDO SANDOVAL MARIA RENEE</t>
  </si>
  <si>
    <t>QUINOA FOODS COMPANY S.R.L. LA</t>
  </si>
  <si>
    <t>SERVAPET S.R.L.</t>
  </si>
  <si>
    <t>ROCLAND BOLIVIA S.R.L.</t>
  </si>
  <si>
    <t>SERVICIO INTEGRAL EN COMERCIO</t>
  </si>
  <si>
    <t>SAAVEDRA CORPORATION LTDA.</t>
  </si>
  <si>
    <t>PROYECTOS DE COMPUTACION LTDA.</t>
  </si>
  <si>
    <t>PROGETTOMONDO MOVIMENTO LAICI</t>
  </si>
  <si>
    <t>PETROBRAS BOLIVIA S.A.</t>
  </si>
  <si>
    <t>MI UNIVERSO LAFUENTE LTDA.</t>
  </si>
  <si>
    <t>MOVEMOS TU MARCA. S.R.L.</t>
  </si>
  <si>
    <t>MINISTERIO DE HIDRCARBUROS Y E-</t>
  </si>
  <si>
    <t>LUIS FERNANDO SAAVEDRA BRUNO</t>
  </si>
  <si>
    <t>OIL INDUSTRY SUPPLY AND SERVIC</t>
  </si>
  <si>
    <t>MAMANI COPA JOSE IGNACIO</t>
  </si>
  <si>
    <t>MINERALES DEL SUR S.R.L.</t>
  </si>
  <si>
    <t>LABORATORIO LKM BOLIVIA S.A.</t>
  </si>
  <si>
    <t>LATINPANEL PERU S.A.</t>
  </si>
  <si>
    <t>MCAMAZONAS AGENCIA DESPACHANTE</t>
  </si>
  <si>
    <t>LESO ANALITICO S.R.L.</t>
  </si>
  <si>
    <t>METALURGICA CHAVARRIA ISSETA S-</t>
  </si>
  <si>
    <t>METALURGICA PROSERMACO SRL</t>
  </si>
  <si>
    <t>MINISTERIO DE LA PRESIDENCIA</t>
  </si>
  <si>
    <t>INSTITUTO OFTALMOLOGICO COCHAB</t>
  </si>
  <si>
    <t>FUNDACION SOLIDARIDAD Y AMISTA</t>
  </si>
  <si>
    <t>IMPRENTA INTEGRAL S.R.L.</t>
  </si>
  <si>
    <t>HEUBOL LTDA</t>
  </si>
  <si>
    <t>FUNDACION SOLIDARIDAD Y AMISTA-</t>
  </si>
  <si>
    <t>GRUPO SIEMBRABOL S.R.L.</t>
  </si>
  <si>
    <t>FUNDACION LIRIO</t>
  </si>
  <si>
    <t>HUAWEI TECHNOLOGIES BOLIVIA S.</t>
  </si>
  <si>
    <t>FERROVIARIA ORIENTAL S.A. FO S-</t>
  </si>
  <si>
    <t>ECOVIANA S.R.L.</t>
  </si>
  <si>
    <t>FLORES ARTEAGA LEIDY</t>
  </si>
  <si>
    <t>EMPRESA SERCORBAN S.R.L.</t>
  </si>
  <si>
    <t>FARMAVAL BOLIVIA S.R.L.-</t>
  </si>
  <si>
    <t>EXIM S.R.L.</t>
  </si>
  <si>
    <t>FERTYQUIM S.R.L.</t>
  </si>
  <si>
    <t>EYAVATECH S.R.L.</t>
  </si>
  <si>
    <t>FLORES DE MONTANO MARIA TERESA</t>
  </si>
  <si>
    <t>FABRIMPORT LTDA.</t>
  </si>
  <si>
    <t>FAIR PLAY S.R.L.-</t>
  </si>
  <si>
    <t>FAR SUR SERVICIOS PETROLEROS L</t>
  </si>
  <si>
    <t>CONCHA ROCA CARLOS F.</t>
  </si>
  <si>
    <t>CERNADAS GARCIA MESA ANA GABRI</t>
  </si>
  <si>
    <t>CENTRO DE INVESTIGACION Y DESA-</t>
  </si>
  <si>
    <t>CENTRO INTERNACIONAL DE FORMAC</t>
  </si>
  <si>
    <t>CHACON VILLAZON JORGE ESTEBAN</t>
  </si>
  <si>
    <t>CATERING INTERNATIONAL &amp; SERVI</t>
  </si>
  <si>
    <t>CONSTRUCCIONES Y ARQUITECTURA</t>
  </si>
  <si>
    <t>COLEGIO INTERNACIONAL DE EMPRE</t>
  </si>
  <si>
    <t>BOZO REYES MARIANELA</t>
  </si>
  <si>
    <t>CLINICA YAPUR S.R.L.</t>
  </si>
  <si>
    <t>CDI-HAI S.R.L.</t>
  </si>
  <si>
    <t>COGRABOL S.R.L.</t>
  </si>
  <si>
    <t>DELEGACION DE LA UNION EUROPEA</t>
  </si>
  <si>
    <t>A.P.G. NOTICIAS S.R.L.</t>
  </si>
  <si>
    <t>AUTOBO S.R.L.</t>
  </si>
  <si>
    <t>AGRICOLA SEMILLERA AGROSEM S.A</t>
  </si>
  <si>
    <t>AGRIPESO S.R.L.</t>
  </si>
  <si>
    <t>ALENCOR S. R. L.</t>
  </si>
  <si>
    <t>ASOCIACION PROTECCION A LA SAL-</t>
  </si>
  <si>
    <t>AYALA VALDIVIA JOSE LUIS</t>
  </si>
  <si>
    <t>TOPTUL S.R.L.</t>
  </si>
  <si>
    <t>WORLD WILDLIFE FUND, INC.</t>
  </si>
  <si>
    <t>SOCIEDAD HOTELERA TOLOMA SOCIE</t>
  </si>
  <si>
    <t>TELEFONIA CELULAR DE BOLIVIA S-</t>
  </si>
  <si>
    <t>TECNOPILOTES S.R.L.-</t>
  </si>
  <si>
    <t>TEMPORALES Y TRAMITES RENTA</t>
  </si>
  <si>
    <t>SOCIEDAD DE FOMENTO DE OBJETO</t>
  </si>
  <si>
    <t>SUAREZ JUSTINIANO LUIS LEONARD</t>
  </si>
  <si>
    <t>VARGAS CANO REYNALDO GASPAR</t>
  </si>
  <si>
    <t>SISTEMAS ANALITICOS S.R.L.</t>
  </si>
  <si>
    <t>YACIMIENTOS DE LITIO BOLIVIANO-</t>
  </si>
  <si>
    <t>SUDAVAL AGENCIA DE BOLSA S.A.</t>
  </si>
  <si>
    <t>TODO TURISMO SOCIEDAD DE RESPO</t>
  </si>
  <si>
    <t>UNIV. PRIVADA FRANZ TAMAYO-</t>
  </si>
  <si>
    <t>REGIONAL LA PAZ-</t>
  </si>
  <si>
    <t>SCHLUMBERGER SURENCO S.A.</t>
  </si>
  <si>
    <t>PREFORTE PRETENSADOS Y HORMIGO-</t>
  </si>
  <si>
    <t>PRODUCTORES AVICOLAS PROAVI S.</t>
  </si>
  <si>
    <t>SERVICIO NACIONAL DEL SISTEMA</t>
  </si>
  <si>
    <t>RISSATO FERNANDES LARISSA</t>
  </si>
  <si>
    <t>SERVICIOS PETROLEROS BOCRUZ S.</t>
  </si>
  <si>
    <t>PRODUCTOS ECOLOGICOS NATURALEZ-</t>
  </si>
  <si>
    <t>QUIMICA INDUSTRIAL J. MONTES B-</t>
  </si>
  <si>
    <t>QUIMICA SUIZA INDUSTRIAL DE BO</t>
  </si>
  <si>
    <t>RIOJA RIVAS MOISES</t>
  </si>
  <si>
    <t>SERV.DEPTAL.DE SALUD SEDES LP</t>
  </si>
  <si>
    <t>PLUS CARGO BOLIVIA S.R.L.</t>
  </si>
  <si>
    <t>RUGGED CONTROLS S.R.L.</t>
  </si>
  <si>
    <t>SERVICIOS INNSA S.A.</t>
  </si>
  <si>
    <t>RATTAN HOUSE S.R.L.</t>
  </si>
  <si>
    <t>REGIONAL TARIJA</t>
  </si>
  <si>
    <t>SERVICIO DE CATERING INFLIGHT</t>
  </si>
  <si>
    <t>PAL-HARMONY BOLIVIA S.R.L.</t>
  </si>
  <si>
    <t>PETROLEO DESARROLLO E IMPORTAC</t>
  </si>
  <si>
    <t>SICIREC BOLIVIA LTDA.</t>
  </si>
  <si>
    <t>S P C IMPRESORES S.A.-</t>
  </si>
  <si>
    <t>RIVERO NOGALES GABRIELA JENNY</t>
  </si>
  <si>
    <t>PASTORAL SOCIAL CARITAS-SACABA</t>
  </si>
  <si>
    <t>MOBILE SERVICES INTERNATIONAL</t>
  </si>
  <si>
    <t>NUTRIMENTOS MAYBO S.R.L</t>
  </si>
  <si>
    <t>NEXXOSRL S.R.L.</t>
  </si>
  <si>
    <t>MAYSER PEREIRA RONALD</t>
  </si>
  <si>
    <t>ONE WAY S.R.L.</t>
  </si>
  <si>
    <t>LABRAS S.R.L.</t>
  </si>
  <si>
    <t>ONG CENTRO DE INVESTIGACION, E-</t>
  </si>
  <si>
    <t>METALMECINTEGRAL S.R.L.</t>
  </si>
  <si>
    <t>NOLOGIN S.R.L</t>
  </si>
  <si>
    <t>MACCAFERRI DE BOLIVIA LTDA.</t>
  </si>
  <si>
    <t>LINGJIAN S.R.L.</t>
  </si>
  <si>
    <t>MACTO RT SRL</t>
  </si>
  <si>
    <t>LLAVE S.R.L.-</t>
  </si>
  <si>
    <t>MAITKAVA TRADE CO., LTDA</t>
  </si>
  <si>
    <t>INGENIERIA Y SERVICIOS ELECTRI</t>
  </si>
  <si>
    <t>IMPORTADORA MORALES LTDA</t>
  </si>
  <si>
    <t>GARNICA AROSTEGUI ROLANDO ALBE</t>
  </si>
  <si>
    <t>GRUPOCTO BOLIVIA S.R.L.</t>
  </si>
  <si>
    <t>INDUSTRIA BOLIVIANA DE CEREALE</t>
  </si>
  <si>
    <t>GUGOL S.R.L.</t>
  </si>
  <si>
    <t>INMISA S.R.L.</t>
  </si>
  <si>
    <t>GECOYA S.R.L.</t>
  </si>
  <si>
    <t>FUNDACION FORTALEZA DE VIDA</t>
  </si>
  <si>
    <t>GYMBOX S.R.L.</t>
  </si>
  <si>
    <t>FUNDACION MUNDIAL BETHEL CAMPA</t>
  </si>
  <si>
    <t>HACIENDA AGRICOLA Y GANADERA D</t>
  </si>
  <si>
    <t>GASOIL4 S.R.L.</t>
  </si>
  <si>
    <t>GARRADO ESTRADA NORAH</t>
  </si>
  <si>
    <t>GASTRONOMIA Y NEGOCIOS LTDA.</t>
  </si>
  <si>
    <t>GHTRACTOR S.R.L.</t>
  </si>
  <si>
    <t>INMUNOLAB S.R.L.</t>
  </si>
  <si>
    <t>IGLESIA CRISTIANA AGUA VIVA DE</t>
  </si>
  <si>
    <t>GRUPO PERALTA SANCHEZ S.R.L.</t>
  </si>
  <si>
    <t>FUNDACION MACHAQA AMAWT'A</t>
  </si>
  <si>
    <t>FUNDACION UNA BRISA DE ESPERAN</t>
  </si>
  <si>
    <t>ESTACION DE SERVICIO CHURUQUEL</t>
  </si>
  <si>
    <t>EMPRESA AGROPECUARIA SOGIMA SR</t>
  </si>
  <si>
    <t>DIRECCION GENERAL DE AERONAUTI</t>
  </si>
  <si>
    <t>EMPORIO S.R.L.</t>
  </si>
  <si>
    <t>EMPRESA CONSTRUCTORA Y DE SERV</t>
  </si>
  <si>
    <t>ETHICS CONSULTING GROUP S.R.L.</t>
  </si>
  <si>
    <t>FOND.DES.PUEBLOS INDIGENAS</t>
  </si>
  <si>
    <t>EVIELDA LIMITADA</t>
  </si>
  <si>
    <t>DGCOM S.R.L. INSUMOS Y MOBILIA</t>
  </si>
  <si>
    <t>ERENUR S.R.L.</t>
  </si>
  <si>
    <t>FREE PORT TERMINAL COMPANY LTA</t>
  </si>
  <si>
    <t>ESCOBAR FARAGO MARIANA</t>
  </si>
  <si>
    <t>EMPRESA MINERA RENMETALL S.R.L</t>
  </si>
  <si>
    <t>ESCUELA DE ULTRASONOGRAFIA DE</t>
  </si>
  <si>
    <t>FUNDACION AYUDA EN ACCION</t>
  </si>
  <si>
    <t>CHUNGARA DELGADO ORLANDO DANIE</t>
  </si>
  <si>
    <t>CARMAX S.R.L.-</t>
  </si>
  <si>
    <t>CONSULTORA JURIDICA, CONTABLE</t>
  </si>
  <si>
    <t>BOLET &amp; TERRERO Y ZAPATA HNOS.</t>
  </si>
  <si>
    <t>BOLIVIA TV-</t>
  </si>
  <si>
    <t>CERVECERIA BOLIVIANA NACIONAL-</t>
  </si>
  <si>
    <t>DATEC LTDA.-</t>
  </si>
  <si>
    <t>CENTRO DE FORMACION Y CAPACITA</t>
  </si>
  <si>
    <t>CIBERIT S.R.L.</t>
  </si>
  <si>
    <t>COLGATE PALMOLIVE BOLIVIA LTDA</t>
  </si>
  <si>
    <t>CAROLINI SERVICES S.R.L.-</t>
  </si>
  <si>
    <t>CALLISAYA ESPINOZA MILTON LUIS</t>
  </si>
  <si>
    <t>CORREDORA DE SEGUROS G Y G LTD</t>
  </si>
  <si>
    <t>COMPANIA DE ETIQUETAS DALFLEX</t>
  </si>
  <si>
    <t>CENTRO RECREACIONAL MEGACENTER</t>
  </si>
  <si>
    <t>BENAVIDES SUNAJASI CLAUDIO</t>
  </si>
  <si>
    <t>BISA LEASING SOCIEDAD ANONIMA</t>
  </si>
  <si>
    <t>BIOMERLAB S.R.L.</t>
  </si>
  <si>
    <t>AUTOMUNDO BOLIVIA S.R.L.</t>
  </si>
  <si>
    <t>BELLCOS BOLIVIA S.A.-</t>
  </si>
  <si>
    <t>ADMINISTRADORA BOLIVIANA DE CA-</t>
  </si>
  <si>
    <t>AQUINO ALVARADO RONAL MIJAIL</t>
  </si>
  <si>
    <t>AUTORIZACION ATENCION STA.CRUZ</t>
  </si>
  <si>
    <t>ALFA NATURA S.R.L.</t>
  </si>
  <si>
    <t>AGROMAN S.R.L.</t>
  </si>
  <si>
    <t>ASOCIACION CIVIL ARMONIA</t>
  </si>
  <si>
    <t>AXEL CONCESIONARIOS, SOCIEDAD-</t>
  </si>
  <si>
    <t>ALUVITEM S.R.L.</t>
  </si>
  <si>
    <t>AXON S.R.L.</t>
  </si>
  <si>
    <t>AGRICOLA RIO VICTORIA S.R.L.</t>
  </si>
  <si>
    <t>AGENCIA DEL DESARROLLO DEL CIN</t>
  </si>
  <si>
    <t>BIOGENIC S.R.L.</t>
  </si>
  <si>
    <t>ACCESO PARTS S.R.L.</t>
  </si>
  <si>
    <t>AUTO FRANCIA S.R.L.-</t>
  </si>
  <si>
    <t>ACRICOLOR GRAFICA S.R.L.</t>
  </si>
  <si>
    <t>BIS OVERSEAS BOLIVIA S.R.L.-</t>
  </si>
  <si>
    <t>ATENCION PROV. RIBERALTA</t>
  </si>
  <si>
    <t>BEISSA LTDA.</t>
  </si>
  <si>
    <t>ASAMBLEA LEGISLATIVA PLURINACI-</t>
  </si>
  <si>
    <t>TALLER DE INICIATIVAS EN ESTUD-</t>
  </si>
  <si>
    <t>SITCOM S.R.L.</t>
  </si>
  <si>
    <t>VIRMEGRAF S.R.L.</t>
  </si>
  <si>
    <t>TELLEZ NOYA YUBA ZENAIDA</t>
  </si>
  <si>
    <t>UNIVERSIDAD INDIGENA BOLIVIANA-</t>
  </si>
  <si>
    <t>TMG COMERCIALIZADORA SRL</t>
  </si>
  <si>
    <t>VENDIS S.R.L.</t>
  </si>
  <si>
    <t>TELEDATA S.A..</t>
  </si>
  <si>
    <t>WILDE &amp; ASOCIADOS SRL.</t>
  </si>
  <si>
    <t>TOR TRADE ON ROUTE S.R.L.</t>
  </si>
  <si>
    <t>ZONA FRANCA ORURO S.A. ZOFRO S</t>
  </si>
  <si>
    <t>TRAILOG S.R.L.</t>
  </si>
  <si>
    <t>STS BOLIVIA LTDA.-</t>
  </si>
  <si>
    <t>TRANS PETROLEO BOLIVIA S.R.L.</t>
  </si>
  <si>
    <t>SONILUM S.R.L.</t>
  </si>
  <si>
    <t>TRANSCLICK SOLUTIONS LTDA.</t>
  </si>
  <si>
    <t>TECHLOGIC GROUP S.R.L</t>
  </si>
  <si>
    <t>ZYSTEM SOLUTION S.R.L.</t>
  </si>
  <si>
    <t>VIVIENDA EFICIENTE CONSTRUCCIO</t>
  </si>
  <si>
    <t>TRATAMIENTO ESPECIALIZADO DE R-</t>
  </si>
  <si>
    <t>WILTECH BOLIVIA S.R.L.</t>
  </si>
  <si>
    <t>SUPERMERCADO LA FAMILIA S.R.L.</t>
  </si>
  <si>
    <t>SOLPROMA S.R.L. SOLUCIONES EN</t>
  </si>
  <si>
    <t>TABLECENTROBOLIVIA S.R.L.</t>
  </si>
  <si>
    <t>SOLUZIONA TELECOM RADIO S.R.L.</t>
  </si>
  <si>
    <t>TELECOM SURVEY S.R.L.</t>
  </si>
  <si>
    <t>PRIM. FACTR. SRL</t>
  </si>
  <si>
    <t>REDUX CORPORACION S.R.L.</t>
  </si>
  <si>
    <t>SCHARFF BOLIVIA S.R.L.-</t>
  </si>
  <si>
    <t>SEIKORP S.R.L.</t>
  </si>
  <si>
    <t>PRADA JIMENEZ ABRAHAM JUAN ANT</t>
  </si>
  <si>
    <t>REGIONAL CAMIRI</t>
  </si>
  <si>
    <t>SALIDA LTDA.</t>
  </si>
  <si>
    <t>REGIONAL COCHABAMBA</t>
  </si>
  <si>
    <t>SEDMAS S.R.L</t>
  </si>
  <si>
    <t>SERV.INTEGRALES DE ENERGIA S.A</t>
  </si>
  <si>
    <t>PABLO CARRASCO SOCIEDAD CIVIL</t>
  </si>
  <si>
    <t>RADIO FIDES ORURO SOCIEDAD DE</t>
  </si>
  <si>
    <t>SABINA RADA QUETEGUARI DE NORO</t>
  </si>
  <si>
    <t>PRODUCTOS ECOLOGICOS NATURALEZ</t>
  </si>
  <si>
    <t>SALAZAR ZAPATA ALFREDO VLADIMI</t>
  </si>
  <si>
    <t>RADIODIFUSORAS POPULARES S.A.-</t>
  </si>
  <si>
    <t>PLANDREW S.R.L.</t>
  </si>
  <si>
    <t>RODICORP S.R.L.</t>
  </si>
  <si>
    <t>SILOS MONTERO S.R.L.</t>
  </si>
  <si>
    <t>RODRIGUEZ LOPEZ LUCELIA DEL CA</t>
  </si>
  <si>
    <t>RED UNO DE BOLIVIA S.A.-</t>
  </si>
  <si>
    <t>SERVICIO DEPTAL.DE RIEGO ORURO-</t>
  </si>
  <si>
    <t>PROCESADORA DE ALIMENTOS VALPE</t>
  </si>
  <si>
    <t>REGIONAL VILLAMONTES-</t>
  </si>
  <si>
    <t>REP,MODA Y TEXTILES BOLIVIANOS-</t>
  </si>
  <si>
    <t>MEDINACELLI CLAURE MAURICIO</t>
  </si>
  <si>
    <t>IVANOVIC INCHAUSTI DE CLAURE M</t>
  </si>
  <si>
    <t>LIMA MAMANI ELSA</t>
  </si>
  <si>
    <t>LABORATORIO OMEGA S.R.L.</t>
  </si>
  <si>
    <t>MHEDICAL PHARMA S.R.L.</t>
  </si>
  <si>
    <t>LATINPANEL PERU S.A.-</t>
  </si>
  <si>
    <t>LEMUZ GUTIERREZ HELGA GRACE</t>
  </si>
  <si>
    <t>LAKAUTA BIENES RAICES S.A.</t>
  </si>
  <si>
    <t>MARTINEZ ESPINOZA JAVIER FRANZ</t>
  </si>
  <si>
    <t>MERCOMEX AGENCIA DESPACHANTE D</t>
  </si>
  <si>
    <t>LOURDES IRENE CHAVEZ MENDOZA</t>
  </si>
  <si>
    <t>MONTES ROJAS ARTURO RONALD</t>
  </si>
  <si>
    <t>OLIVA GUEVARA WILSON ROBERT</t>
  </si>
  <si>
    <t>MORALES SOZA RICHARD HAROLD</t>
  </si>
  <si>
    <t>ONE WAY S.R.L.-</t>
  </si>
  <si>
    <t>MUNGUIA ROCA GROUP S.R.L.</t>
  </si>
  <si>
    <t>MIO SRL-</t>
  </si>
  <si>
    <t>MOLINA ROJAS CARLOS ALBERTO</t>
  </si>
  <si>
    <t>IMPORT EXPORT CRUCIMEX S.R.L.</t>
  </si>
  <si>
    <t>GRUPO HUAVITECHNOLOGY S.R.L.</t>
  </si>
  <si>
    <t>INNOVACION DE BEBIDAS SRL</t>
  </si>
  <si>
    <t>GRUPO VIRA S.R.L.</t>
  </si>
  <si>
    <t>HURTADO PEREDO MEDICAL &amp; INSTR-</t>
  </si>
  <si>
    <t>IMPOSTOR FOODS SRL</t>
  </si>
  <si>
    <t>GRUPO ARTSAAV S.R.L.</t>
  </si>
  <si>
    <t>INTERCONEXION ELECTRICA ISA BO</t>
  </si>
  <si>
    <t>GRUPO EMPRESARIAL KD BOLIVIA S</t>
  </si>
  <si>
    <t>GATE GOURMET CATERING BOLIVIA</t>
  </si>
  <si>
    <t>GRUPO INDUSTRIAL RODA S.A.</t>
  </si>
  <si>
    <t>IGLESIA CRISTIANA DE LA FAMILI</t>
  </si>
  <si>
    <t>INGETEC S.A. SUCURSAL BOLIVIA</t>
  </si>
  <si>
    <t>GOBIERNO AUTONOMO INDIGENA ORI</t>
  </si>
  <si>
    <t>GLOBAL GRUPOADUANERO S.R.L,</t>
  </si>
  <si>
    <t>INDUSTRIA MASTERFRU SRL</t>
  </si>
  <si>
    <t>GLOBALSAT LTDA.</t>
  </si>
  <si>
    <t>FUNDACION MACHAQA AMAWT</t>
  </si>
  <si>
    <t>FUNDACION KALLPA</t>
  </si>
  <si>
    <t>GONZALES RODRIGUEZ NELSON GIOV</t>
  </si>
  <si>
    <t>INSTITUTO BOLIVIANO DE NORMALI-</t>
  </si>
  <si>
    <t>INDUSTRIAS TEXTILES LIBANO S.R</t>
  </si>
  <si>
    <t>FUNDACION TAYPI</t>
  </si>
  <si>
    <t>INESCO INGENIERIA &amp; CONSTRUCCI</t>
  </si>
  <si>
    <t>GALERIA KARLOVY VARY LTDA.</t>
  </si>
  <si>
    <t>FUNDACION PARA LA PROMOCION DE</t>
  </si>
  <si>
    <t>HOTEL BOUTIQUE ON S.R.L.</t>
  </si>
  <si>
    <t>GRUFIN C.E.T. S.R.L.</t>
  </si>
  <si>
    <t>INDIRA ISABEL PANIAGUA RAMIREZ</t>
  </si>
  <si>
    <t>FUNDACION UNIVERSITARIA IBEROA</t>
  </si>
  <si>
    <t>FUNDACION PRO - HABITAT</t>
  </si>
  <si>
    <t>FUNDACION NACIONAL PARA LA CAP</t>
  </si>
  <si>
    <t>ESTETIKUSMED S.R.L.-</t>
  </si>
  <si>
    <t>EMINLAGA S.R.L.</t>
  </si>
  <si>
    <t>FONDO DE DESARROLLO INDIGENA-</t>
  </si>
  <si>
    <t>ENTEL DINAMICA DIGITAL S.R.L.</t>
  </si>
  <si>
    <t>DISPROVIAL S.R.L.</t>
  </si>
  <si>
    <t>EMBOTELLADORA CHAQUENA S.A.-</t>
  </si>
  <si>
    <t>DEXTER MAS HOGAR CORPORACION I</t>
  </si>
  <si>
    <t>DIGITAL SECURITY SYSTEMS S.R.L-</t>
  </si>
  <si>
    <t>DISTRIBUCION Y SERVICIOS TEXTI</t>
  </si>
  <si>
    <t>EQUIZA PEREZ CRISTHIAN NATANIE</t>
  </si>
  <si>
    <t>FUNDACION ACCION CULTURAL LOYO</t>
  </si>
  <si>
    <t>ENCINAS AUDITORES Y CONSULTORE</t>
  </si>
  <si>
    <t>EMBAJADA DE FRANCIA</t>
  </si>
  <si>
    <t>EMPRESA DE SERVICIOS MINEROS H</t>
  </si>
  <si>
    <t>FEDERACION DE GANADEROS DEL BE</t>
  </si>
  <si>
    <t>EMPRESA CONSTRUCTORA ECOZEM S.</t>
  </si>
  <si>
    <t>EMRIDE S.R.L.-</t>
  </si>
  <si>
    <t>EMPRENDIMIENTOS PARA EL DESARR</t>
  </si>
  <si>
    <t>ENCINAS SALINAS MARCO ANTONIO</t>
  </si>
  <si>
    <t>FUNDACION CAPILLA-</t>
  </si>
  <si>
    <t>CAROLINI SERVICES S.R.L.</t>
  </si>
  <si>
    <t>BOLIVIAN ROOMS &amp; SUITES LTDA</t>
  </si>
  <si>
    <t>CHIQUIE NACIF OSCAR ANTONIO</t>
  </si>
  <si>
    <t>CONNAXIS S.R.L.-</t>
  </si>
  <si>
    <t>DECOHERRAJES-I S.R.L.</t>
  </si>
  <si>
    <t>CONSERVATION INTERNATIONAL FOU</t>
  </si>
  <si>
    <t>BRINK´S BOLIVIA S.A.</t>
  </si>
  <si>
    <t>CONSTRUCCIONES SEPCON S.R.L.</t>
  </si>
  <si>
    <t>CIRRUS IT S.R.L.</t>
  </si>
  <si>
    <t>COMITE NACIONAL DE DESPACHO DE-</t>
  </si>
  <si>
    <t>DATACOM S.R.L.-</t>
  </si>
  <si>
    <t>CHINA RAILWAY GROUP LIMITED SU</t>
  </si>
  <si>
    <t>BOLIVIAN TANKERS S.R.L.</t>
  </si>
  <si>
    <t>CONSULADO GENERAL DE LA REPUBL</t>
  </si>
  <si>
    <t>CAMARA SALAZAR LUIS OSCAR</t>
  </si>
  <si>
    <t>CIA.COMERCIAL MINERA RICACRUZ</t>
  </si>
  <si>
    <t>CORDOVA CUBA &amp; ASOCIADOS AUDIT</t>
  </si>
  <si>
    <t>BOLIVISION S.R.L.-</t>
  </si>
  <si>
    <t>CINEL SOCIEDAD DE RESPONSABILI</t>
  </si>
  <si>
    <t>CARDENAS GASPAR GERARDO DANIEL</t>
  </si>
  <si>
    <t>BUEZO TORRICO JAVIER MARCELO</t>
  </si>
  <si>
    <t>CONSULTORA Y CONSTRUCTORA DE A</t>
  </si>
  <si>
    <t>DARTHIAG S.R.L.</t>
  </si>
  <si>
    <t>CARITAS PASTORAL SOCIAL TARIJA</t>
  </si>
  <si>
    <t>CAMINO S.R.L.</t>
  </si>
  <si>
    <t>COMISION ARQUIDIOCESANA DE PAS</t>
  </si>
  <si>
    <t>CONSTRUCTORA OBELISCO LTDA.</t>
  </si>
  <si>
    <t>COMPANIA PANAMENA DE AVIACION</t>
  </si>
  <si>
    <t>COMPLEJO DE METAL MECANICA JAP-</t>
  </si>
  <si>
    <t>ALIMENTOS NATURALES LATCO INTE</t>
  </si>
  <si>
    <t>AUTORIDAD DE FISCALIZACION DEL-</t>
  </si>
  <si>
    <t>BAROLIVIA LTDA.COMPANIA MINERA</t>
  </si>
  <si>
    <t>AGRIPAC BOLIVIANA COMPANIA LIM-</t>
  </si>
  <si>
    <t>AUTORIZACION ATENCION ORURO-</t>
  </si>
  <si>
    <t>ANTIS S.R.L.-</t>
  </si>
  <si>
    <t>A.H. DIVISION BOLIVIA S.R.L.</t>
  </si>
  <si>
    <t>AGROINDSOL S.R.L.</t>
  </si>
  <si>
    <t>ALVAREZ POMA SERGIO LUIS</t>
  </si>
  <si>
    <t>AGROPECUARIA  BOLFARM S.A.</t>
  </si>
  <si>
    <t>AUTORIDAD GENERAL DE IMPUGNACI-</t>
  </si>
  <si>
    <t>AGROTAKESI S.A.</t>
  </si>
  <si>
    <t>ALEMCORP S.R.L.</t>
  </si>
  <si>
    <t>ASOCIACION DEPARTAMENTAL DE PR</t>
  </si>
  <si>
    <t>AYNISUYU</t>
  </si>
  <si>
    <t>ASPI E HIJOS CONSULTORES S.R.L</t>
  </si>
  <si>
    <t>BAPTISTA GARCIA SERGIO RAUL</t>
  </si>
  <si>
    <t>ATENCION PROV. GUAYARAMERIN</t>
  </si>
  <si>
    <t>ACEVEDO Y ASOCIADOS - CONSULTO-</t>
  </si>
  <si>
    <t>AIR BP BOLIVIA S.A. ABBSA-</t>
  </si>
  <si>
    <t>AUTORIDAD AUTONOMA BINACIONAL</t>
  </si>
  <si>
    <t>AMURRIO &amp; ASOCIADOS, CONSULTOR</t>
  </si>
  <si>
    <t>SISCOTEC SRL.-</t>
  </si>
  <si>
    <t>VILLA CAMACHO MAURICIO FERNAND</t>
  </si>
  <si>
    <t>YPFB TRANSPORTE S.A.-</t>
  </si>
  <si>
    <t>SWISSLOG BOLIVIA S.R.L.</t>
  </si>
  <si>
    <t>VIVAN CARDOSO GIOTTO SILVANA</t>
  </si>
  <si>
    <t>TUVES TV SATELITAL BOLIVIA S.A-</t>
  </si>
  <si>
    <t>TERMODINAMICA LTDA.</t>
  </si>
  <si>
    <t>UNICOSTO S.R.L.</t>
  </si>
  <si>
    <t>VICTORY FLIGHT COMPANIA AEREA</t>
  </si>
  <si>
    <t>UNIDAD DE NEGOCIOS DE ESPECIAS-</t>
  </si>
  <si>
    <t>TRAUMAVIDA S.R.L.</t>
  </si>
  <si>
    <t>UNIDAD EDUCATIVA SENDAS DE VID-</t>
  </si>
  <si>
    <t>SUAREZ BALCAZAR GUILLERMO</t>
  </si>
  <si>
    <t>TRANS INTERNACIONAL TRIBRO S.R</t>
  </si>
  <si>
    <t>TERMINAL DE BUSES COCHABAMBA S-</t>
  </si>
  <si>
    <t>ZURITA OLIVARES PAMELA</t>
  </si>
  <si>
    <t>SURTIDORES UNITOURS LTDA</t>
  </si>
  <si>
    <t>TERRAPUERTO BOLIVIA SA-</t>
  </si>
  <si>
    <t>TRUENO CORPORACION S.R.L.-</t>
  </si>
  <si>
    <t>SOLUCIONES DE SALUD MEDICINA Y-</t>
  </si>
  <si>
    <t>TOTAL FUEGO S.R.L.</t>
  </si>
  <si>
    <t>TORNEMEC S.R.L.</t>
  </si>
  <si>
    <t>VILLAFANI BUSTAMANTE JAIME EDW</t>
  </si>
  <si>
    <t>TRANSPORTE HARUHIKO S.R.L.</t>
  </si>
  <si>
    <t>VISION APOSTOLICA KAIROS</t>
  </si>
  <si>
    <t>TRANSPORTES CRECIENTE S.R.L.</t>
  </si>
  <si>
    <t>SOCIEDAD DE INGENIEROS DE BOLI</t>
  </si>
  <si>
    <t>TAYPI QALA SRL. COMPANIA DE IN</t>
  </si>
  <si>
    <t>TISCO S.R.L.</t>
  </si>
  <si>
    <t>VAKEEL ESTUDIO LEGAL S.R.L.</t>
  </si>
  <si>
    <t>WORLD MARKET &amp; COMMERCE SOCIED-</t>
  </si>
  <si>
    <t>TEAMUP S.R.L.-</t>
  </si>
  <si>
    <t>TRITEC S.R.L.-</t>
  </si>
  <si>
    <t>VELASCO MEDINA WOLFI ENZO-</t>
  </si>
  <si>
    <t>YPFB LOGISTICA S.A.-</t>
  </si>
  <si>
    <t>SINTESIS S.A.-</t>
  </si>
  <si>
    <t>SOLUCION LOGISTICA GLOBAL S.R.</t>
  </si>
  <si>
    <t>SOCIEDAD PETROLERA SANTA ELENA</t>
  </si>
  <si>
    <t>ZABALA &amp; SOTO S.R.L.</t>
  </si>
  <si>
    <t>VICENTE SCAVONE &amp; CIA COMERCIA</t>
  </si>
  <si>
    <t>TUBOSS S.R.L.</t>
  </si>
  <si>
    <t>TECAP GLOBAL SOLUTIONS S.R.L.</t>
  </si>
  <si>
    <t>SOCIEDAD GENERAL DE VERIFICACI</t>
  </si>
  <si>
    <t>Q.A. SRL</t>
  </si>
  <si>
    <t>RUIPLAS S.R.L.</t>
  </si>
  <si>
    <t>REGINA ROSARIO CORTEZ DAZA</t>
  </si>
  <si>
    <t>REGIONAL GUAYARAMERIN</t>
  </si>
  <si>
    <t>REALWOOD S.R.L.</t>
  </si>
  <si>
    <t>PORTANDA POLO IMPORTACIONES S.</t>
  </si>
  <si>
    <t>PRODUCTOS SANCELA DEL PERU S.A-</t>
  </si>
  <si>
    <t>PRAXITY AUDITORES &amp; CONSULTORE</t>
  </si>
  <si>
    <t>SFIDA INVERSIONES S.A. SFIDA S-</t>
  </si>
  <si>
    <t>SAHANA SOCIEDAD DE RESPONSABIL</t>
  </si>
  <si>
    <t>PRETECO BOLIVIA LIMITADA</t>
  </si>
  <si>
    <t>REGIONAL ORURO</t>
  </si>
  <si>
    <t>ROBERTO CARLOS MERCADO BARRIGA-</t>
  </si>
  <si>
    <t>PALMA BALDERRAMA SARA MITZY</t>
  </si>
  <si>
    <t>QUADRAPLAST SRL</t>
  </si>
  <si>
    <t>SAMARITAN'S PURSE</t>
  </si>
  <si>
    <t>SERVICIOS INTEGRALES DE ENERGI</t>
  </si>
  <si>
    <t>PRIM. FACTR. SRL-</t>
  </si>
  <si>
    <t>ROJAS RIOS ERICK MARCIAL</t>
  </si>
  <si>
    <t>SAMO S.R.L. INDUSTRIA, COMERCI-</t>
  </si>
  <si>
    <t>SIATEL S.R.L.</t>
  </si>
  <si>
    <t>PLASTICAUCHO BOLIVIA SRL</t>
  </si>
  <si>
    <t>ORGANO JUDICIAL -DAF</t>
  </si>
  <si>
    <t>REGIONAL YACUIBA</t>
  </si>
  <si>
    <t>PROYECTOS Y CONSTRUCCIONES DEL</t>
  </si>
  <si>
    <t>REGISTRO INTERNACIONAL BOLIVIA</t>
  </si>
  <si>
    <t>SERVICIO DEPTAL.DE RIEGO ORURO</t>
  </si>
  <si>
    <t>RADA ALIAGA CARLOS MARCELO</t>
  </si>
  <si>
    <t>PETROLOG SERVICIOS PETROLEROS</t>
  </si>
  <si>
    <t>RADIO CADENA NACIONAL S.R.L.</t>
  </si>
  <si>
    <t>ROCABADO MENDOZA RONALD OSCAR</t>
  </si>
  <si>
    <t>RADIO FIDES COCHABAMBA S.R.L.</t>
  </si>
  <si>
    <t>RODATECH S.R.L.</t>
  </si>
  <si>
    <t>RADIO FIDES LA PAZ S.R.L.</t>
  </si>
  <si>
    <t>RODRIGUEZ &amp; BAUDOIN COMUNICACI</t>
  </si>
  <si>
    <t>SERCLA S.R.L.</t>
  </si>
  <si>
    <t>PAZ CASTEDO ALVARO ALEJANDRO</t>
  </si>
  <si>
    <t>PRONE S.R.L.-</t>
  </si>
  <si>
    <t>ROJAS ARELLANO DANIEL ESTEBAN</t>
  </si>
  <si>
    <t>OSINAGA PINTO ERWIN JAVIER</t>
  </si>
  <si>
    <t>QUEVEDO FLORES JULIO ANDRES</t>
  </si>
  <si>
    <t>SERV.DEPTAL.DE GESTION SOCIAL</t>
  </si>
  <si>
    <t>SHIRLLEY NINOSKA IPORRE FERRUF</t>
  </si>
  <si>
    <t>REPSOL E&amp;P BOLIVIA S.A.</t>
  </si>
  <si>
    <t>PENA HASBUN EMILIO ANDRES</t>
  </si>
  <si>
    <t>PROCESO SERVICIOS EDUCATIVOS</t>
  </si>
  <si>
    <t>SILDEC S.R.L.</t>
  </si>
  <si>
    <t>PROTECCION FISICA Y RECURSOS H</t>
  </si>
  <si>
    <t>PROFESIONALES EN TALENTO S.R.L</t>
  </si>
  <si>
    <t>PROTEKON LTDA.</t>
  </si>
  <si>
    <t>OSTEOGRUP S.R.L.</t>
  </si>
  <si>
    <t>NETWORK POWER AND INFRAESTRUCT</t>
  </si>
  <si>
    <t>MINISTERIO DE GOBIERNO</t>
  </si>
  <si>
    <t>NUNEZ DEL PRADO ARANA JORGE GU</t>
  </si>
  <si>
    <t>K-ENERGY SRL</t>
  </si>
  <si>
    <t>IPE BOLIVIA S.R.L.</t>
  </si>
  <si>
    <t>LA FIRMA S.R.L.</t>
  </si>
  <si>
    <t>MEDLOG BOLIVIA LIMITADA-</t>
  </si>
  <si>
    <t>MIO SRL</t>
  </si>
  <si>
    <t>LA CALESITA S.R.L.-</t>
  </si>
  <si>
    <t>ISM S.R.L.</t>
  </si>
  <si>
    <t>KPMG CONSULTORES S.R.L.</t>
  </si>
  <si>
    <t>MALDONADO ANTEZANA Y ASOCIADOS</t>
  </si>
  <si>
    <t>NELCO SOCIEDAD ANONIMA</t>
  </si>
  <si>
    <t>JESP S.R.L.</t>
  </si>
  <si>
    <t>NEXUS S.R.L.</t>
  </si>
  <si>
    <t>MERCANTILE INVESTMENT CORPORAT-</t>
  </si>
  <si>
    <t>LIMA Y ASOCIADOS SOCIEDAD CIVI</t>
  </si>
  <si>
    <t>LLAVEPETROL S.R.L.</t>
  </si>
  <si>
    <t>MADEPLUS CENTER S.R.L.</t>
  </si>
  <si>
    <t>ME GUSTA S.R.L</t>
  </si>
  <si>
    <t>LANDIVAR RODRIGUEZ JEAN MAURIC</t>
  </si>
  <si>
    <t>MONICA DANIELA MOLINA TEJERINA-</t>
  </si>
  <si>
    <t>ONG CENTRO DE APOYO A LA GESTI</t>
  </si>
  <si>
    <t>JUANAS S.R.L.-</t>
  </si>
  <si>
    <t>NAVEGACION AEREA Y AEROPUERTOS</t>
  </si>
  <si>
    <t>LAZARTE CONTRERAS ELIZABETH</t>
  </si>
  <si>
    <t>KRESTON INTERNACIONAL S.R.L.</t>
  </si>
  <si>
    <t>JUSTINIANO URENDA GUILLERMO</t>
  </si>
  <si>
    <t>KRUSSTECH S.R.L.</t>
  </si>
  <si>
    <t>INVERSIONES GRENTIDEM S.A.</t>
  </si>
  <si>
    <t>MF TRANSPORT LOGISTICA INTERNA</t>
  </si>
  <si>
    <t>INVERSIONES - CREDITO - ASESOR</t>
  </si>
  <si>
    <t>LA VITALICIA S.A. - JUBILACION</t>
  </si>
  <si>
    <t>LA MESON S.R.L.-</t>
  </si>
  <si>
    <t>NOVA MODA S.R.L.</t>
  </si>
  <si>
    <t>MOVILGAS S.A.</t>
  </si>
  <si>
    <t>NUEVA ERA SR.L.</t>
  </si>
  <si>
    <t>MR. FOOD S.R.L.</t>
  </si>
  <si>
    <t>MIKSASERVICES S.R.L.</t>
  </si>
  <si>
    <t>MUNDO MOTORS S.R.L.</t>
  </si>
  <si>
    <t>L.O.M. CONFIDENCE S.R.L.</t>
  </si>
  <si>
    <t>MUNDOLOG S.R.L.</t>
  </si>
  <si>
    <t>MANRRIQUE SANTI HIPOLITO</t>
  </si>
  <si>
    <t>MEDITERRANEAN SHIPPING COMPANY</t>
  </si>
  <si>
    <t>MINISTERIO DE ECNOMIA Y FINANZ</t>
  </si>
  <si>
    <t>KREAMAC S.R.L.</t>
  </si>
  <si>
    <t>MINISTERIO DE GOBIERNO-</t>
  </si>
  <si>
    <t>KREDITANSTALT FUR WIEDERAUFBAU</t>
  </si>
  <si>
    <t>ITGLOBALBOLIVIA SRL</t>
  </si>
  <si>
    <t>MZM CONSULTORES S.R.L.</t>
  </si>
  <si>
    <t>KIEFFER &amp; ASOCIADOS S.A. CORRE-</t>
  </si>
  <si>
    <t>MONICA DANIELA MOLINA TEJERINA</t>
  </si>
  <si>
    <t>OPERATIONS MANAGEMENT S.R.L.</t>
  </si>
  <si>
    <t>ORGANISMO DE INSPECCION Y CALI</t>
  </si>
  <si>
    <t>HOLA S.R.L.-</t>
  </si>
  <si>
    <t>IMPEX LANIN LTDA.</t>
  </si>
  <si>
    <t>INBOLCARGO S.R.L.</t>
  </si>
  <si>
    <t>GOBIERNO AUTONOMO DPTAL. S.C.</t>
  </si>
  <si>
    <t>HOGAR DE NINOS ALALAY-</t>
  </si>
  <si>
    <t>GERENSSA SRL.</t>
  </si>
  <si>
    <t>IMPORTADORA, TRANSPORTADORA Y</t>
  </si>
  <si>
    <t>HUDSON FREIGHT LOGISTICS S.R.L</t>
  </si>
  <si>
    <t>FUNDACION PADRE ADOLFO KOLPING-</t>
  </si>
  <si>
    <t>INDUSTRIA DE NUTRICION ANIMAL</t>
  </si>
  <si>
    <t>FUNDACION PARA EDUCACION Y SER</t>
  </si>
  <si>
    <t>INDUSTRIA DE PLASTICO KRATOS S</t>
  </si>
  <si>
    <t>FUNDACION SOLUCIONES INTEGRALE</t>
  </si>
  <si>
    <t>HANSOL METALS COMPANY S.R.L.</t>
  </si>
  <si>
    <t>GESTORA, ADMINISTRADORA E INDU-</t>
  </si>
  <si>
    <t>INDUSTRIA METALURGICA Y SOLDAD</t>
  </si>
  <si>
    <t>H.R. SOLUTIONS LTDA.</t>
  </si>
  <si>
    <t>GENESIS BROKERS LTDA.</t>
  </si>
  <si>
    <t>FUNDACION NUNA BOLIVIA PARA LA</t>
  </si>
  <si>
    <t>IBRO S.R.L.INSTITUTO BOLIVIANO</t>
  </si>
  <si>
    <t>HILATEX LTDA. HILATURA TEXTIL</t>
  </si>
  <si>
    <t>GREEN INVESTMENT LTDA.</t>
  </si>
  <si>
    <t>HILATEX LTDA. HILATURA TEXTIL-</t>
  </si>
  <si>
    <t>INDUSTRIAS KANTUTA S.R.L.</t>
  </si>
  <si>
    <t>INSPECTRA S.R.L.</t>
  </si>
  <si>
    <t>HEMATOLOGOS ASOCIADOS S.R.L.-</t>
  </si>
  <si>
    <t>FUNDACION LA PAZ PARA EL DESAR</t>
  </si>
  <si>
    <t>IGLESIA CRISTIANA AGUA VIVA DE-</t>
  </si>
  <si>
    <t xml:space="preserve">GRUPO GRAFICO INDUSTRIAL </t>
  </si>
  <si>
    <t>INGENIERIA MANUFACTURERA PLAST</t>
  </si>
  <si>
    <t>INSTITUTO DE FORMACION FEMENIN</t>
  </si>
  <si>
    <t>HEMO D SERVICIOS DE DIALISIS S</t>
  </si>
  <si>
    <t>GETECH CONSULTING S.R.L.</t>
  </si>
  <si>
    <t>IGLESIA EVANGELICA LUTERANA BO</t>
  </si>
  <si>
    <t>INTRATEX S.R.L.</t>
  </si>
  <si>
    <t>INGENIERIA Y SERVICIOS TECNICO-</t>
  </si>
  <si>
    <t>GOBIERNO AUTONOMO DEPARTAMENTA-</t>
  </si>
  <si>
    <t>ILLANES CALLE ROXANA</t>
  </si>
  <si>
    <t>INTERTEK TESTING SERVICES BOL</t>
  </si>
  <si>
    <t>GALLINATE TORRICO JOSE NELSON</t>
  </si>
  <si>
    <t>HOTELES MINIMALISTAS S.R.L.</t>
  </si>
  <si>
    <t>GIMEDICA S.R.L.</t>
  </si>
  <si>
    <t>HOTEL DIPLOMAT MARTINEZ SOCIED</t>
  </si>
  <si>
    <t>EFICIENCIA INDUSTRIAL BOLIVIA</t>
  </si>
  <si>
    <t>ENDE VALLE HERMOSO S.A.-</t>
  </si>
  <si>
    <t>ESTETIKUSMED S.R.L.</t>
  </si>
  <si>
    <t>FEDERACION DE GANADEROS DEL BE-</t>
  </si>
  <si>
    <t>ETREUS IMPRESORES S.R.L.</t>
  </si>
  <si>
    <t>EMPRESA DE SERVICIOS TREBOL DE</t>
  </si>
  <si>
    <t>ENCINAS SALINAS MARCO ANTONIO-</t>
  </si>
  <si>
    <t>FEDERATION HANDICAP INTERNATIO</t>
  </si>
  <si>
    <t>EDITORIAL COMUNICARTE S.R.L.</t>
  </si>
  <si>
    <t>EMPRESA NACIONAL DE FUMIGACION</t>
  </si>
  <si>
    <t>ENERGCOMB S.R.L.</t>
  </si>
  <si>
    <t>DISTRIBUCION-COMERCIALIZACION</t>
  </si>
  <si>
    <t>EURODESIGN S.R.L.</t>
  </si>
  <si>
    <t>EMPRESA DE TRANSPORTE DE CARGA</t>
  </si>
  <si>
    <t>FARMEDICAL SRL.-</t>
  </si>
  <si>
    <t>ECOAVIATION SRL</t>
  </si>
  <si>
    <t>FAMILIAS SALUDABLES FAMISAL</t>
  </si>
  <si>
    <t>EMPRESA CONSTRUCTORA E INMOBIL</t>
  </si>
  <si>
    <t>EQSU SRL</t>
  </si>
  <si>
    <t>FERTILIZANTES DE LOS ANDES S.R-</t>
  </si>
  <si>
    <t>EMPRESA DE SERVICIOS EN INGENI</t>
  </si>
  <si>
    <t>EMBAJADA DE LA REPUBLICA DE PA</t>
  </si>
  <si>
    <t>FORMACION DE IDEAS RAPIDAS - F-</t>
  </si>
  <si>
    <t>EMBAJADA DE LA REPUBLICA DE TU</t>
  </si>
  <si>
    <t>FRALAK, COMERCIO IMPORT EXPORT-</t>
  </si>
  <si>
    <t>EZHOTELES S.R.L.</t>
  </si>
  <si>
    <t>ELEVADORES AMERICA SRL ELEVAME-</t>
  </si>
  <si>
    <t>FABRICA DE FIDEOS SP LIMITADA</t>
  </si>
  <si>
    <t>EMPRESA MINERA METALURGICA UZQ</t>
  </si>
  <si>
    <t>ESTACION DE SERVICIO TICTI S.R</t>
  </si>
  <si>
    <t>FUNDACIO?N ALIANZA POR LOS DER</t>
  </si>
  <si>
    <t>EMPRESA MINERA SANFRANCISCO S.</t>
  </si>
  <si>
    <t>FUNDACION ARU</t>
  </si>
  <si>
    <t>ESTACION DE SERVICIO VARGAS DE</t>
  </si>
  <si>
    <t>ESOFT S.R.L.</t>
  </si>
  <si>
    <t>EMPRESA CONSTRUCTORA CIVITAS S</t>
  </si>
  <si>
    <t>FARMADINAMICA S.R.L.</t>
  </si>
  <si>
    <t>EMPRESA DE CONSTRUCCION Y CAPA</t>
  </si>
  <si>
    <t>FARMADINAMICA S.R.L.-</t>
  </si>
  <si>
    <t>ESTACION DE SERVICIO SOMOS GAS</t>
  </si>
  <si>
    <t>COORDINADORA DE LA MUJER</t>
  </si>
  <si>
    <t>BOMESCO S.R.L.</t>
  </si>
  <si>
    <t>CRISTO AUTO GAS. SOCIEDAD DE R</t>
  </si>
  <si>
    <t>CALDERONCOPADIBOS S.R.L.</t>
  </si>
  <si>
    <t>C.R.&amp;F. ROJAS-ABOGADOS SOC. CI</t>
  </si>
  <si>
    <t>CAMACHO JALDIN ADRIAN</t>
  </si>
  <si>
    <t>BROUSET PONCE EDWIN</t>
  </si>
  <si>
    <t>COMPANIA DE ALIMENTOS SIAVES S</t>
  </si>
  <si>
    <t>DAEGU S.R.L.</t>
  </si>
  <si>
    <t>COMPANIA NACIONAL DE GAS COCHA</t>
  </si>
  <si>
    <t>CEREZO CIVERA JHONNY ALEXANDER</t>
  </si>
  <si>
    <t>CAMARA REGIONAL DE DESPACHANTE</t>
  </si>
  <si>
    <t>CASAS KOLPING BOLIVIA SOCIEDAD</t>
  </si>
  <si>
    <t>CAMARA SALAZAR LUIS OSCAR-</t>
  </si>
  <si>
    <t>C.I.E.M. INGENIERIA S.R.L.</t>
  </si>
  <si>
    <t>CHOQUE RODRIGUEZ WALDO AMILCAR</t>
  </si>
  <si>
    <t>CORPORACIONMORA SRL</t>
  </si>
  <si>
    <t>CAMPERO RIVERA DE SANCHEZ GRAZ</t>
  </si>
  <si>
    <t>C-TRANS S.R.L.</t>
  </si>
  <si>
    <t>CONEXION HUMANO - ANIMAL TAAWA</t>
  </si>
  <si>
    <t>DATA SOURCE S.A.</t>
  </si>
  <si>
    <t>CONSTRUCCION Y REPRESENTACIONE</t>
  </si>
  <si>
    <t>DELEGACION DE LA UNION EUROPEA-</t>
  </si>
  <si>
    <t>CENTRO MEDICO QUIRURGICO BOLIV</t>
  </si>
  <si>
    <t>CM-LAB COMERCIALIZADORA MEDICA-</t>
  </si>
  <si>
    <t>BOTELLO LLANOS ADRIANA</t>
  </si>
  <si>
    <t>CASA FUNERARIA ILDUM S.R.L.</t>
  </si>
  <si>
    <t>CERAMICA GLADYMAR S.A.</t>
  </si>
  <si>
    <t>BOLIVIANA DE INFORMATICA Y TEC</t>
  </si>
  <si>
    <t>CONSULTORA AUDICRACK S.R.L.-</t>
  </si>
  <si>
    <t>COFISAGRO S.R.L.</t>
  </si>
  <si>
    <t>CERESCERT S.R.L.</t>
  </si>
  <si>
    <t>CEIEC SUCURSAL BOLIVIA</t>
  </si>
  <si>
    <t>CAMSA INDUSTRIA Y COMERCIO S.A-</t>
  </si>
  <si>
    <t>COIMCO S.R.L.</t>
  </si>
  <si>
    <t>CLEARTEC LTDA.</t>
  </si>
  <si>
    <t>COSCIO MARQUEZ GUSTAVO MARCELO</t>
  </si>
  <si>
    <t>CLINICA DE OJOS NORTE S.R.L.</t>
  </si>
  <si>
    <t>CRUZBEN AGENCIA DESPACHANTE DE</t>
  </si>
  <si>
    <t>CLINICA METROPOLITANA DE LAS A</t>
  </si>
  <si>
    <t>CYMCAR SERVICIOS GENERALES S.R</t>
  </si>
  <si>
    <t>CARDONA SOSSI S.R.L.</t>
  </si>
  <si>
    <t>DARIO VELA &amp; ASOCIADOS S.R.L.</t>
  </si>
  <si>
    <t>CERVIERI MONSUAREZ Y ASOCIADOS</t>
  </si>
  <si>
    <t>DATAX S.R.L.</t>
  </si>
  <si>
    <t>CONTIGO S.R.L</t>
  </si>
  <si>
    <t>DAVILA CUELLAR DE BRACAMONTES</t>
  </si>
  <si>
    <t>CONVICORP SRL</t>
  </si>
  <si>
    <t>CLINICA SANTA LAURA S.R.L.</t>
  </si>
  <si>
    <t>CONSULTORES DE SEGUROS S.A.-</t>
  </si>
  <si>
    <t>BALLESTEROS APAZA RENE MARCELO</t>
  </si>
  <si>
    <t>AGROPECUARIA CERRO ALTO LTDA.</t>
  </si>
  <si>
    <t>AGENCIA BOLIVIANA ESPACIAL-</t>
  </si>
  <si>
    <t>ASOCIACION PRIVADA DE FIELES L-</t>
  </si>
  <si>
    <t>ASOC.CATOLICAS P/DERECHO</t>
  </si>
  <si>
    <t>AGENCIA DESPACHANTE DE ADUANAS-</t>
  </si>
  <si>
    <t>ASOCIACION COMUNIDAD PAPA JUAN</t>
  </si>
  <si>
    <t>ASOCIACION SOCIAL TARIJA</t>
  </si>
  <si>
    <t>AMAFOODS S.R.L.</t>
  </si>
  <si>
    <t>ASOCIADOS DEL CANAL DEL VALLE-</t>
  </si>
  <si>
    <t>ASESORAMIENTO INTEGRAL S. A.</t>
  </si>
  <si>
    <t>AHK BOLIVIA LTDA.-</t>
  </si>
  <si>
    <t>ADILSON SABEC PERES</t>
  </si>
  <si>
    <t>ANTENA UNO CANAL 6 S.R.L.-</t>
  </si>
  <si>
    <t>BAREA VARGAS Y ASOCIADOS LIMIT</t>
  </si>
  <si>
    <t>ATENCION PROV. COBIJA</t>
  </si>
  <si>
    <t>BELLER MONTERO MARCOS MANFRED</t>
  </si>
  <si>
    <t>AGENCIA DESP DE A. TAMENGO SRL</t>
  </si>
  <si>
    <t>BIG GRUPO DE INVERSIONES SA</t>
  </si>
  <si>
    <t>AGENCIA EFE S.A.</t>
  </si>
  <si>
    <t>ADMINISTRACION Y SERVICIOS ADS</t>
  </si>
  <si>
    <t>ANTELO MORALES ARNOLDO</t>
  </si>
  <si>
    <t>ASEGURADOS VOLUNTARIOS</t>
  </si>
  <si>
    <t>BIOTA S.R.L.</t>
  </si>
  <si>
    <t>AFSA GROUP S.R.L.</t>
  </si>
  <si>
    <t>AGENCIA DE COOPERACION INTERNA</t>
  </si>
  <si>
    <t>ASOCIACION BOLIVIANA DE CRIADO</t>
  </si>
  <si>
    <t>ANDEAN INDUSTRIAL SUPPLIES LTD</t>
  </si>
  <si>
    <t>BALDOMAR JUSTINIANO ROSARIO TE</t>
  </si>
  <si>
    <t>AUDARSE CONSULTORES S.R.L.</t>
  </si>
  <si>
    <t>AP BARKER S.R.L.</t>
  </si>
  <si>
    <t>AUTO FRANCIA S.R.L.</t>
  </si>
  <si>
    <t>ASOCIACION CIVIL DE DESARROLLO-</t>
  </si>
  <si>
    <t>ALARCON INTELGLASS SRL.</t>
  </si>
  <si>
    <t>ALS BOLIVIA LTDA.</t>
  </si>
  <si>
    <t>ALBASE S.R.L.-</t>
  </si>
  <si>
    <t>ALTIUS S.R.L.</t>
  </si>
  <si>
    <t>AGROPECUARIA AGROFOOD S.A.</t>
  </si>
  <si>
    <t>BGP BOLIVIA S.R.L.</t>
  </si>
  <si>
    <t>AUTORIDAD AUTONOMA BINACIONAL-</t>
  </si>
  <si>
    <t>APLICACIONES INFORMATICAS TR4</t>
  </si>
  <si>
    <t>ARRENDAMIENTOS BELEN S.A.</t>
  </si>
  <si>
    <t>AMIKUNY SERVICIOS Y ALIMENTOS</t>
  </si>
  <si>
    <t>AUTORIDAD DE FISCALIZACION Y C-</t>
  </si>
  <si>
    <t>ALEJO ALARCON DAVID</t>
  </si>
  <si>
    <t>ATENCION PROV. SANTA CRUZ</t>
  </si>
  <si>
    <t>AGENCIA ESPANOLA DE COOPERACIO</t>
  </si>
  <si>
    <t>ADMINISTRADORA BOLIVIANA DE CA</t>
  </si>
  <si>
    <t>YARMILA TARQUINO NINA</t>
  </si>
  <si>
    <t>TECNA BOLIVIA S.A.-</t>
  </si>
  <si>
    <t>ZHEJIANG PROVINCIAL No.1 WATER-</t>
  </si>
  <si>
    <t>TIENDA AMIGA ER S.A.-</t>
  </si>
  <si>
    <t>XANTHOPS S.R.L.</t>
  </si>
  <si>
    <t>SOCIEDAD AGROPECUARIA LA CASTA</t>
  </si>
  <si>
    <t>SYNTEX ASPHALTH S.R.L.</t>
  </si>
  <si>
    <t>TRANSBEL S.A.-</t>
  </si>
  <si>
    <t>VIVENS ENVIRONMENTAL CONSULTIN</t>
  </si>
  <si>
    <t>TEMEQRAN S.R.L.</t>
  </si>
  <si>
    <t>TRANS CHAVEZ CISGAS S.R.L.</t>
  </si>
  <si>
    <t>SUDTIROL LTDA.</t>
  </si>
  <si>
    <t>SOFTWARE EXTEND S.R.L.-</t>
  </si>
  <si>
    <t>SUNNYHUASI SOLUCIONES INMOBILI</t>
  </si>
  <si>
    <t>STATBOL S.R.L.</t>
  </si>
  <si>
    <t>ZURITA SOSSA SILVIA VICTORIA</t>
  </si>
  <si>
    <t>ZAMBRANA GUZMAN ARIEL ALEX</t>
  </si>
  <si>
    <t>TERRAPUERTO BOLIVIA SA</t>
  </si>
  <si>
    <t>ZUNA VILLAGOMEZ HUGO</t>
  </si>
  <si>
    <t>SUD AMERICANA CORPORACION S.R.-</t>
  </si>
  <si>
    <t>W.A. MENDEZ Y ASOCIADOS S.R.L.</t>
  </si>
  <si>
    <t>TRANSPORTES NACIONAL INTERNACI-</t>
  </si>
  <si>
    <t>SOCIEDAD SALESIANA- INSTITUTO</t>
  </si>
  <si>
    <t>SOCIEDAD INDUSTRIAL Y COMERCIA</t>
  </si>
  <si>
    <t>UNID.EDUC.COL.VIDA Y VERDAD</t>
  </si>
  <si>
    <t>URBACAR S.R.L.</t>
  </si>
  <si>
    <t>TOMYWORKER S.R.L.</t>
  </si>
  <si>
    <t>TARTIC S.R.L.-</t>
  </si>
  <si>
    <t>YACULAB S.R.L.</t>
  </si>
  <si>
    <t>TRANSPORTES RADO CARGO INTERNA</t>
  </si>
  <si>
    <t>SOLAR SUPERMERCADOS S.R.L.-</t>
  </si>
  <si>
    <t>VACA GUZMAN YOHANA PAOLA</t>
  </si>
  <si>
    <t>SUAREZ ISOLA JASEL ELISA-</t>
  </si>
  <si>
    <t>TRANSPORTES RUBOLMET SRL.-</t>
  </si>
  <si>
    <t>YULI IMPORT &amp; EXPORT S.R.L.-</t>
  </si>
  <si>
    <t>VALERO MOLLO JUAN BAUTISTA</t>
  </si>
  <si>
    <t>TERMODINAMICA LTDA.-</t>
  </si>
  <si>
    <t>VALLE TORREZ MARIA RENEE</t>
  </si>
  <si>
    <t>TRANS SALVATIERRA S.R.L.</t>
  </si>
  <si>
    <t>SISMECO S.R.L.</t>
  </si>
  <si>
    <t>SOCIEDAD DE INVERSIONES EL MON-</t>
  </si>
  <si>
    <t>SUD AMERICANA RENT A CAR CBBA.</t>
  </si>
  <si>
    <t>SOCIEDAD COMERCIAL LA LLAVE S.</t>
  </si>
  <si>
    <t>VARTRA INTERNACIONAL S.R.L.</t>
  </si>
  <si>
    <t>TRAINCOMEX S.R.L.</t>
  </si>
  <si>
    <t>SIVILA ROMERO MARTOS ALFREDO</t>
  </si>
  <si>
    <t>UNEX TRADING SERVICES S.R.L.</t>
  </si>
  <si>
    <t>TRATAMIENTO DE RESIDUOS DE BOL-</t>
  </si>
  <si>
    <t>WILMER MAURICIO MALDONADO BELT</t>
  </si>
  <si>
    <t>VELASQUEZ ENCINAS CLAUDIA BEAT</t>
  </si>
  <si>
    <t>UNICOSTO S.R.L.-</t>
  </si>
  <si>
    <t>TORREZ &amp; ASOCIADOS S.R.L.</t>
  </si>
  <si>
    <t>UNIDAD DE NEGOCIOS DE ESPECIAS</t>
  </si>
  <si>
    <t>SOCIEDAD MINERA CHELITA S.R.L.</t>
  </si>
  <si>
    <t>TECNO AER S.R.L.</t>
  </si>
  <si>
    <t>TORREZ HERRERA BORIS RENE</t>
  </si>
  <si>
    <t>SOFTWARE EXTEND S.R.L.</t>
  </si>
  <si>
    <t>VICARIATO APOSTOLICO DE PANDO</t>
  </si>
  <si>
    <t>YACUIBA-</t>
  </si>
  <si>
    <t>TORREZ MENDEZ CONSTRUCTORES CO</t>
  </si>
  <si>
    <t>YANEZ ROJAS LAURA RAIZA</t>
  </si>
  <si>
    <t>THINT BOLIVIA S.R.L.</t>
  </si>
  <si>
    <t>SOPHARMA S.R.L.</t>
  </si>
  <si>
    <t>VICTORIA SALVATIERRA DE GIL</t>
  </si>
  <si>
    <t>SOLIZ VARGAS NANCY MARCELA</t>
  </si>
  <si>
    <t>TERRE DES HOMMES SUIZA</t>
  </si>
  <si>
    <t>TOP COM S.R.L.</t>
  </si>
  <si>
    <t>TOTAL RADIO SYSTEMS LTDA.BOLIV</t>
  </si>
  <si>
    <t>YPFB TRANSIERRA S.A.</t>
  </si>
  <si>
    <t>VIIVVA INTERNATIONAL S.R.L.</t>
  </si>
  <si>
    <t>UNIFRANZ ADMINISTRADORA SRL</t>
  </si>
  <si>
    <t>TOTALENERGIES EP BOLIVIE SUCUR</t>
  </si>
  <si>
    <t>UNION BOLIVIA S.R.L. REPRESENT</t>
  </si>
  <si>
    <t>SOCIEDAD DE CIRUGIA OCULAR S.R</t>
  </si>
  <si>
    <t>SOCIEDAD ANONIMA INSTITUTO ESP-</t>
  </si>
  <si>
    <t>VILLAFUERTE MARTINEZ RODRIGO</t>
  </si>
  <si>
    <t>TECNOVIA-MADEIRA, SOCIEDADE DE</t>
  </si>
  <si>
    <t>VIRIDIAN BUSINESS LTDA</t>
  </si>
  <si>
    <t>SOLUCIONES AUDITIVAS BOLIVIA S</t>
  </si>
  <si>
    <t>SOLUCIONES TECNOLOGICAS FINUP</t>
  </si>
  <si>
    <t>ZONA FRANCA ORURO S.A. ZOFRO S-</t>
  </si>
  <si>
    <t>SKYPLUS LTDA.</t>
  </si>
  <si>
    <t>UNISER S.R.L.-</t>
  </si>
  <si>
    <t>VISUAL ACUITY S.R.L.</t>
  </si>
  <si>
    <t>TRADINTER BOLIVIA S.R.L.-</t>
  </si>
  <si>
    <t>TANNUR VENTURES INC. SUCURSAL</t>
  </si>
  <si>
    <t>SOCIEDAD DE FOMENTO DE OBJETO-</t>
  </si>
  <si>
    <t>PROMEDFAR S.R.L.</t>
  </si>
  <si>
    <t>PROINSTRUMENTS S.R.L.</t>
  </si>
  <si>
    <t>SICIREC BOLIVIA LTDA.-</t>
  </si>
  <si>
    <t>PENSSBO S.R.L.</t>
  </si>
  <si>
    <t>QUESERIA SUIZA S.R.L.</t>
  </si>
  <si>
    <t>REGIONAL POTOSI-</t>
  </si>
  <si>
    <t>ROLPATCOMERCIALIZADORA S.R.L.</t>
  </si>
  <si>
    <t>QUINTANILLA OROS MIGUEL</t>
  </si>
  <si>
    <t>PASTORAL SOCIAL CARITAS-SACABA-</t>
  </si>
  <si>
    <t>S.T.S. SOCIEDAD DE TELECOMUNIC</t>
  </si>
  <si>
    <t>PETROTECNO S.R.L.</t>
  </si>
  <si>
    <t>PANATEK SRL - NUEVA TECNOLOGIA</t>
  </si>
  <si>
    <t>SERVICIOS EDUCATIVOS ADICIONAL</t>
  </si>
  <si>
    <t>PABLO CARRASCO SOCIEDAD CIVIL-</t>
  </si>
  <si>
    <t>RODRIGUEZ OSUNA PROFESIONALES</t>
  </si>
  <si>
    <t>REGIONAL TRINIDAD</t>
  </si>
  <si>
    <t>SGRAVA S.R.L.</t>
  </si>
  <si>
    <t>PAPER LAB S.R.L.</t>
  </si>
  <si>
    <t>QUINONES ESCOBAR KHALIL INTI</t>
  </si>
  <si>
    <t>SAL Y LUZ S.R.L.</t>
  </si>
  <si>
    <t>PRANNA CAFE S.R.L.</t>
  </si>
  <si>
    <t>SALAZAR ANTEZANA CLAUDIA ALEJA</t>
  </si>
  <si>
    <t>RED DE RADIODIFUSION BIBLICA</t>
  </si>
  <si>
    <t>RACE LTDA.</t>
  </si>
  <si>
    <t>OSMAR ELECTRIC S.R.L.</t>
  </si>
  <si>
    <t>POZO GALARZA GRECIA DEL ROSARI</t>
  </si>
  <si>
    <t>SERVICIOS AERONAUTICOS ESPECIA</t>
  </si>
  <si>
    <t>SAMARITAN</t>
  </si>
  <si>
    <t>SERVICIOS GENERALES PETROLEROS</t>
  </si>
  <si>
    <t>PRACSO S.R.L.</t>
  </si>
  <si>
    <t>PHOENIX ENGINEERING S.R.L.</t>
  </si>
  <si>
    <t>PARRAGA HERRERA JULIO CESAR-</t>
  </si>
  <si>
    <t>PROMISA S.A.-</t>
  </si>
  <si>
    <t>RADIO CADENA NACIONAL S.R.L.-</t>
  </si>
  <si>
    <t>ROMENTEK S.R.L.</t>
  </si>
  <si>
    <t>SAN MIGUEL. VM</t>
  </si>
  <si>
    <t>PECOM SERVICIOS ENERGIA S.A. (</t>
  </si>
  <si>
    <t>SARMIENTO CARAM JAVIER</t>
  </si>
  <si>
    <t>SIDECON S.R.L.-</t>
  </si>
  <si>
    <t>PEREALUMINIO S.R.L.</t>
  </si>
  <si>
    <t>REGIONAL POTOSI</t>
  </si>
  <si>
    <t>OVIEDO HUERTA AYDA LILA</t>
  </si>
  <si>
    <t>PETRODRILLING SERVICIOS PETROL</t>
  </si>
  <si>
    <t>PREVICOR CORREDORES Y ASESORES-</t>
  </si>
  <si>
    <t>ROAD MOBILIARIO SRL.</t>
  </si>
  <si>
    <t>SCULPT CLINICA S.R.L.</t>
  </si>
  <si>
    <t>PROINTEGRA BOLIVIA S.R.L.</t>
  </si>
  <si>
    <t>SEBORGA SALAS ARGUEDAS INGENIE</t>
  </si>
  <si>
    <t>PAL-HARMONY BOLIVIA S.R.L.-</t>
  </si>
  <si>
    <t>SECOBOL S.R.L.</t>
  </si>
  <si>
    <t>PGA GRAFICA DIGITAL S.R.L.</t>
  </si>
  <si>
    <t>RADIO FIDES LA PAZ S.R.L.-</t>
  </si>
  <si>
    <t>QUEIROZ DE TEJERINA MARIA SALE</t>
  </si>
  <si>
    <t>REPRESENTACIONES AREQUIPA, IMP</t>
  </si>
  <si>
    <t>PROISAT S.R.L.</t>
  </si>
  <si>
    <t>PROGETTOMONDO MOVIMENTO LAICI-</t>
  </si>
  <si>
    <t>QUILOCONS S.R.L.</t>
  </si>
  <si>
    <t>RADIO FIDES SANTA CRUZ S.R.L.</t>
  </si>
  <si>
    <t>PHISIO BASIC S.R.L.-</t>
  </si>
  <si>
    <t>RESEMIN BOLIVIA S.R.L.</t>
  </si>
  <si>
    <t>SERVICIOS GENERALES Y ALMACENA</t>
  </si>
  <si>
    <t>PERFIBOL S.R.L.</t>
  </si>
  <si>
    <t>RODRIGUEZ CALVO Y SALINAS S.R.-</t>
  </si>
  <si>
    <t>SENSORIAL S.R.L.-</t>
  </si>
  <si>
    <t>PLUS CARGO BOLIVIA SOCIEDAD DE</t>
  </si>
  <si>
    <t>RESOL.COMISION DE PRESTACIONES</t>
  </si>
  <si>
    <t>PINTO VARGAS EVELIN EUGENIA</t>
  </si>
  <si>
    <t>REYES ARISPE OSCAR VICTOR</t>
  </si>
  <si>
    <t>OXIGENO Y GASES INDUSTRIALES G</t>
  </si>
  <si>
    <t>RIBERA LOPEZ CARLOS DOUGLAS</t>
  </si>
  <si>
    <t>PIPELINE CORROSION SERVICES SR</t>
  </si>
  <si>
    <t>SERRANO OROZCO SAID</t>
  </si>
  <si>
    <t>SGLOBO GROUP7 CONSTRUCTORA &amp; T</t>
  </si>
  <si>
    <t>PROGRAMA DE COORDINACION EN SA</t>
  </si>
  <si>
    <t>ROQUE ALCON GIOVANI LUIS</t>
  </si>
  <si>
    <t>RILUMAR PVS LTDA.</t>
  </si>
  <si>
    <t>ROSSIO AMPARO CHIRINOS ARANA</t>
  </si>
  <si>
    <t>SERV.DPTAL. DE SALUD CBBA.-</t>
  </si>
  <si>
    <t>SIDECON S.R.L.</t>
  </si>
  <si>
    <t>PUNTARENAS S.R.L.</t>
  </si>
  <si>
    <t>ROSVEL S.R.L.</t>
  </si>
  <si>
    <t>PVC COMPUESTOS INDUSTRIALES S.-</t>
  </si>
  <si>
    <t>QUINONES ESCOBAR KHALIL INTI-</t>
  </si>
  <si>
    <t>PETROCONOSUR S.R.L.</t>
  </si>
  <si>
    <t>RUSMAE S.R.L.</t>
  </si>
  <si>
    <t>RAMIREZ MONTANO OMAR WINDSOR</t>
  </si>
  <si>
    <t>RIGUTI S.R.L.</t>
  </si>
  <si>
    <t>ORGANO ELECTORAL PLURINACIONAL-</t>
  </si>
  <si>
    <t>REGIONAL SANTA CRUZ-</t>
  </si>
  <si>
    <t>NEWAGE S.R.L.</t>
  </si>
  <si>
    <t>ONG GLOBAL HUMANITARIA BOLIVIA</t>
  </si>
  <si>
    <t>OBRAS &amp; CONSULTORIAS ESSING S.</t>
  </si>
  <si>
    <t>MIN.DESARROLLO RURAL Y TIERRAS</t>
  </si>
  <si>
    <t>NEFROSALUD S.R.L.</t>
  </si>
  <si>
    <t>MINERA KORIMAYA S.R.L.</t>
  </si>
  <si>
    <t>NITOYO S.R.L.</t>
  </si>
  <si>
    <t>MAKANAOCHI SRL.</t>
  </si>
  <si>
    <t>LEMUZ GUTIERREZ HELGA GRACE-</t>
  </si>
  <si>
    <t>JUAN CARLOS SANTISTEVAN OSTRIA</t>
  </si>
  <si>
    <t>MUTUALIDAD TTE.GRAL.GERMAN BUS-</t>
  </si>
  <si>
    <t>KRINOX S.R.L.</t>
  </si>
  <si>
    <t>NEOLOGIC S.R.L.</t>
  </si>
  <si>
    <t>MALDONADO ARANDIA DANIEL GONZA</t>
  </si>
  <si>
    <t>NEXTDATA LTDA</t>
  </si>
  <si>
    <t>MINISTERIO DE EDUCACION</t>
  </si>
  <si>
    <t>LUBRIC OIL LAURA CORPORACIONES</t>
  </si>
  <si>
    <t>MALDONADO ARANDIA DANIEL GONZA-</t>
  </si>
  <si>
    <t>M.F.S. PITAGORAS CONSULTORES F</t>
  </si>
  <si>
    <t>KPMG TAX S.R.L.</t>
  </si>
  <si>
    <t>KINETIKA S.R.L.</t>
  </si>
  <si>
    <t>ISALWA S.R.L.</t>
  </si>
  <si>
    <t>MURURATA INVESTMENT GROUP S.A.</t>
  </si>
  <si>
    <t>MANDERLY LATINA S.A.</t>
  </si>
  <si>
    <t>LOBERAIVANOVIC &amp; ASOCIADOS S.R</t>
  </si>
  <si>
    <t>LIMA Y ASOCIADOS SOCIEDAD CIVI-</t>
  </si>
  <si>
    <t>LOPEZ GALVEZ ERNESTO MAURO-</t>
  </si>
  <si>
    <t>MINISTERIO DE RELACIONES EXTER</t>
  </si>
  <si>
    <t>NESTLE BOLIVIA S.A.-</t>
  </si>
  <si>
    <t>MINISTERIO DE UN VASO DE GUA F</t>
  </si>
  <si>
    <t>NEXT MARKETING SERVICES S.R.L.</t>
  </si>
  <si>
    <t>MANRRIQUE SANTI HIPOLITO-</t>
  </si>
  <si>
    <t>MENDOZA COCARICO MARCELO MIGUE-</t>
  </si>
  <si>
    <t>MAPRIN S.R.L.</t>
  </si>
  <si>
    <t>MENSAJE DE PAZ</t>
  </si>
  <si>
    <t>MIRANDA MACO</t>
  </si>
  <si>
    <t>LEGAL ADVICES S.R.L.</t>
  </si>
  <si>
    <t>MIRANDA OLMOS ANGEL WILLIAM</t>
  </si>
  <si>
    <t>JIMENEZ VARGAS DORIS RENCARLE-</t>
  </si>
  <si>
    <t>MAQUITRAC S.R.L.</t>
  </si>
  <si>
    <t>LABORATORIOS QUIMITEC ANALISIS</t>
  </si>
  <si>
    <t>MISION DE ESPERANZA BOLIVIA-</t>
  </si>
  <si>
    <t>KAWAMOTO S.R.L.</t>
  </si>
  <si>
    <t>LIMACHI ARUQUIPA GUILLERMO SAN-</t>
  </si>
  <si>
    <t>MI VIVIENDA - DESARROLLO HABIT</t>
  </si>
  <si>
    <t>MISTURA S.R.L.</t>
  </si>
  <si>
    <t>MILENKA JAKELINE PENA ANDRADE</t>
  </si>
  <si>
    <t>IVANOVIC INCHAUSTI DE CLAURE M-</t>
  </si>
  <si>
    <t>JUSTMOTOR LTDA.</t>
  </si>
  <si>
    <t>MOLINA BALLON ANDRES</t>
  </si>
  <si>
    <t>ISM S.R.L.-</t>
  </si>
  <si>
    <t>LIMPIAS MATEFF YANDIRA</t>
  </si>
  <si>
    <t>LOGISTICA DE FRIO INTERNACIONA</t>
  </si>
  <si>
    <t>MONCADA APAZA ENRIQUE PEDRO</t>
  </si>
  <si>
    <t>LEA</t>
  </si>
  <si>
    <t>MARTINEZ CANO WEIMAR</t>
  </si>
  <si>
    <t>JACENA S.R.L.</t>
  </si>
  <si>
    <t>LINEA HORIZONTAL S.R.L.</t>
  </si>
  <si>
    <t>MEGALABS BOLIVIA S.R.L.-</t>
  </si>
  <si>
    <t>ISEC BOLIVIA S.R.L.</t>
  </si>
  <si>
    <t>MEKADDESH</t>
  </si>
  <si>
    <t>MATPETROL SOCIEDAD ANONIMA</t>
  </si>
  <si>
    <t>NEXO SERVICIOS ADUANEROS S.R.L</t>
  </si>
  <si>
    <t>MONROY ELECTRONICA Y CONTROL M</t>
  </si>
  <si>
    <t>LOPEZ SERRANO PATRICIA JOSEFIN</t>
  </si>
  <si>
    <t>KINETIKA S.R.L.-</t>
  </si>
  <si>
    <t>LEDEZMA FLORES JUAN JOSE-</t>
  </si>
  <si>
    <t>MONTERO PATSI RICELA</t>
  </si>
  <si>
    <t>N-INTERNACIONAL BOL LTDA</t>
  </si>
  <si>
    <t>MAXCAB S.R.L.</t>
  </si>
  <si>
    <t>MENDOZA DE NAVIA CRISTINA</t>
  </si>
  <si>
    <t>MORALES DE MONTANO JULIETA</t>
  </si>
  <si>
    <t>LEDEZMA MONTERO HENRRY</t>
  </si>
  <si>
    <t>MAXIAGRO SRL</t>
  </si>
  <si>
    <t>NUEVA OCCIDENTAL S.R.L. AGENCI</t>
  </si>
  <si>
    <t>LIZARRAGA TORRICO JOEL MARCELO</t>
  </si>
  <si>
    <t>MERLIN VACA GERALD ANTONIO</t>
  </si>
  <si>
    <t>INVERSIONES CASA SUAREZ S.R.L.</t>
  </si>
  <si>
    <t>LEGAL EXPERTISE S.R.L.-</t>
  </si>
  <si>
    <t>MAYOREO Y DISTRIBUCION S.A.-</t>
  </si>
  <si>
    <t>LA FIRMA S.R.L.-</t>
  </si>
  <si>
    <t>MUDANZAS PACKERS EXPRESS NINAC</t>
  </si>
  <si>
    <t>OLGA BUSTILLOS VDA. DE CARRASC-</t>
  </si>
  <si>
    <t>MULTIESTILOS HOGAR S.R.L.</t>
  </si>
  <si>
    <t>MACHACA ESPEJO JUSTO</t>
  </si>
  <si>
    <t>MULTIPAGOS SRL.</t>
  </si>
  <si>
    <t>ONG ASOCIACION DE INSTITUCIONE</t>
  </si>
  <si>
    <t>MUNDI TOYS S.R.L.-</t>
  </si>
  <si>
    <t>JORDAN BILBAO LA VIEJA RUDY R.</t>
  </si>
  <si>
    <t>LLANO CABERO JAVIER NELSON</t>
  </si>
  <si>
    <t>ONG CENTRO DE FOMENTO A INICIA</t>
  </si>
  <si>
    <t>LAVORO S.R.L.</t>
  </si>
  <si>
    <t>MIGUEL ANGEL SILVESTRE MORALES</t>
  </si>
  <si>
    <t>KPLIAN TDA</t>
  </si>
  <si>
    <t>ISEC BOLIVIA S.R.L.-</t>
  </si>
  <si>
    <t>MECANICISTA LTDA.-</t>
  </si>
  <si>
    <t>MILOENTERPRISES LTDA</t>
  </si>
  <si>
    <t>MEDICITY S.R.L.</t>
  </si>
  <si>
    <t>MENDEZ CANDIA NANCY</t>
  </si>
  <si>
    <t>INVERSIONES VETERINARIAS S.A.</t>
  </si>
  <si>
    <t>MENDIETA GALVEZ CONSTRUCCIONES</t>
  </si>
  <si>
    <t>GUADELOUPE GROUP S.R.L.-</t>
  </si>
  <si>
    <t>INTERTEK TESTING SERV.BOLIVIA</t>
  </si>
  <si>
    <t>INSUMOS MEDICOS ESENCIALES ENT</t>
  </si>
  <si>
    <t>HACIENDAS GANADERAS CHIQUITANA</t>
  </si>
  <si>
    <t>GECOYA S.R.L.-</t>
  </si>
  <si>
    <t>FUNDACION JISUNU</t>
  </si>
  <si>
    <t>GONZALES FERREL DIEGO</t>
  </si>
  <si>
    <t>FUNDACION MEDMIN</t>
  </si>
  <si>
    <t>IMPCALBOL S.R.L.</t>
  </si>
  <si>
    <t>IMPORTADORA CARRASCOTOYAMA S.R</t>
  </si>
  <si>
    <t>GAMBOA FORONDA SERGIO GABRIEL</t>
  </si>
  <si>
    <t>GEN FILM &amp; CROSSMEDIA LTDA.</t>
  </si>
  <si>
    <t>INSPECCION Y SERVICIOS PETROLE</t>
  </si>
  <si>
    <t>GROUPSAA S.R.L.</t>
  </si>
  <si>
    <t>FUNDACION SUMAJ SONQO-</t>
  </si>
  <si>
    <t>IMPORTADORA MAMORE S.R.L.</t>
  </si>
  <si>
    <t>INSTITUTO OFTALMOLOGICO COCHAB-</t>
  </si>
  <si>
    <t>GETTGROUP S.R.L.</t>
  </si>
  <si>
    <t>GOOD LIFE S.R.L.</t>
  </si>
  <si>
    <t>HELIOS S.R.L.</t>
  </si>
  <si>
    <t>HOTEL BOUTIQUE ON S.R.L.-</t>
  </si>
  <si>
    <t>IMPORTADORA NIBOL LTDA.-</t>
  </si>
  <si>
    <t>INMEDICAL ADMINISTRACION DE SE</t>
  </si>
  <si>
    <t>IMPORTADORA TOA LTDA.</t>
  </si>
  <si>
    <t>FUNDACION PARA ALTERNATIVAS DE</t>
  </si>
  <si>
    <t>HELVETAS SWISS INTERCOOPERATIO-</t>
  </si>
  <si>
    <t>FUNDACION INFOCAL-COCHABAMBA-</t>
  </si>
  <si>
    <t>HEMATOLOGOS ASOCIADOS S.R.L.</t>
  </si>
  <si>
    <t>INSTITUCION PUBLICA DESCONCENT</t>
  </si>
  <si>
    <t>GRUFIN C.E.T. S.R.L.-</t>
  </si>
  <si>
    <t>INSTITUTO BOLIVIANO DE METROLO-</t>
  </si>
  <si>
    <t>FUNDACION KAIROS-</t>
  </si>
  <si>
    <t>INSTITUTO BOLIVIANO DEL CEMENT</t>
  </si>
  <si>
    <t>FUNDACION ESPERANZA DE VIDA</t>
  </si>
  <si>
    <t>INSTITUTO INTERNACIONAL DE INT</t>
  </si>
  <si>
    <t>HERRERA LOAYZA JOSE HUMBERTO</t>
  </si>
  <si>
    <t>GUTIERREZ POVEDA ANA RUTH</t>
  </si>
  <si>
    <t>INDIRA ISABEL PANIAGUA RAMIREZ-</t>
  </si>
  <si>
    <t>IMACLARABELLA S.R.L-</t>
  </si>
  <si>
    <t>GRUPO ANCONA S.R.L.</t>
  </si>
  <si>
    <t>GOYONAGA ARACENA ASESORES DE L</t>
  </si>
  <si>
    <t>HEXACORP S.R.L.</t>
  </si>
  <si>
    <t>IMPORT &amp; EXPORT IMBOLCARP S.R.</t>
  </si>
  <si>
    <t>INDSOL S.R.L.-</t>
  </si>
  <si>
    <t>FUNDACION PUENTE DE SOLIDARIDA</t>
  </si>
  <si>
    <t>INDUCOL INDUSTRIA DE COLCHONES</t>
  </si>
  <si>
    <t>GALVANGROUP &amp; ASOCIADOS S.R.L.-</t>
  </si>
  <si>
    <t>FUNDACION OPERACION SONRISA BO</t>
  </si>
  <si>
    <t>FUNDACION PRIVADA ULLS DEL MON</t>
  </si>
  <si>
    <t>HILARION SIERRA CUBA</t>
  </si>
  <si>
    <t>FUNDACION RENOVANDO VIDAS-</t>
  </si>
  <si>
    <t>GENESIS BIOTECH S.R.L.</t>
  </si>
  <si>
    <t>GESTORA P</t>
  </si>
  <si>
    <t>GANADERA EL CANTARO S.A.</t>
  </si>
  <si>
    <t>GOBIERNO AUTONOMO INDIGENA ORI-</t>
  </si>
  <si>
    <t>HOERBIGER DE ARGENTINA S.A. SU</t>
  </si>
  <si>
    <t>INOPLA S.R.L.</t>
  </si>
  <si>
    <t>FUNDACION KALLPA-</t>
  </si>
  <si>
    <t>HURTADO PEREDO MEDICAL&amp;INT SRL</t>
  </si>
  <si>
    <t>INDUSTRIA ENALSSIM S.R.L.-</t>
  </si>
  <si>
    <t>I.S.V. INSUMOS Y SANIDAD VETER</t>
  </si>
  <si>
    <t>GRUPO COMERCIAL INDUSTRIAL SRL</t>
  </si>
  <si>
    <t>I-CLEAN S.R.L.</t>
  </si>
  <si>
    <t>GENPROIN S.R.L.</t>
  </si>
  <si>
    <t>GUARDIA VISCARRA OVANDO LILIAM</t>
  </si>
  <si>
    <t>GRUPO EDITORIAL LA HOGUERA S.A-</t>
  </si>
  <si>
    <t>GUARDIA VISCARRA OVANDO LILIAM-</t>
  </si>
  <si>
    <t>GLOBAL LABORATORIOS S.R.L.</t>
  </si>
  <si>
    <t>INSTITUTO DE CAPACITACION PARA</t>
  </si>
  <si>
    <t>HORMIPRET S.R.L.-</t>
  </si>
  <si>
    <t>INSTITUTO DE RELIGIOSAS ADORAT</t>
  </si>
  <si>
    <t>INDUSTRIAS DE ALIMENTOS Y BEBI</t>
  </si>
  <si>
    <t>GEL INVERSIONES BIENES RAICES</t>
  </si>
  <si>
    <t>FUNDACION LEVANTATE MUJER-</t>
  </si>
  <si>
    <t>INSTITUTO TECNICO CEQ S.R.L.</t>
  </si>
  <si>
    <t>INDUSTRIAS KANTUTA S.R.L.-</t>
  </si>
  <si>
    <t>IMACLARABELLA S.R.L</t>
  </si>
  <si>
    <t>GRUPO EMPRESARIAL KD BOLIVIA S-</t>
  </si>
  <si>
    <t>FUNDACION PARA EDUCACION Y SER-</t>
  </si>
  <si>
    <t>INDUSTRIAS TEXTILES LIBANO S.R-</t>
  </si>
  <si>
    <t>GONZALES VILLAFAN DANIEL</t>
  </si>
  <si>
    <t>GAS PROMS GRUPO DE APOYO Y FOR</t>
  </si>
  <si>
    <t>IMEX GROUP SOCIEDAD DE RESPONS</t>
  </si>
  <si>
    <t>INFORMATICA E INGENIERIA YACHA</t>
  </si>
  <si>
    <t>INTERNATIONAL BOLIVIAN PACKERS-</t>
  </si>
  <si>
    <t>FUNDACION PARA LA PROMOCION DE-</t>
  </si>
  <si>
    <t>GRAN LOGIA DE BOLIVIA</t>
  </si>
  <si>
    <t>HOSSENALVAREZ S.R.L.</t>
  </si>
  <si>
    <t>GMCONSTEC LTDA</t>
  </si>
  <si>
    <t>FUNDACION GS1 BOLIVIA</t>
  </si>
  <si>
    <t>HOTEL DIPLOMAT MARTINEZ SOCIED-</t>
  </si>
  <si>
    <t>HOTEL EL RANCHO OLIVO S.R.L.</t>
  </si>
  <si>
    <t>HOSPITAL CRISTO DE LAS AMERICA-</t>
  </si>
  <si>
    <t>FUNDACION CRISTO VIVE BOLIVIA</t>
  </si>
  <si>
    <t>FUND.KONRAD ADENAUER-</t>
  </si>
  <si>
    <t>EXLOG BOLIVIA SERVICIOS PETROL</t>
  </si>
  <si>
    <t>EMPRESA CONSTRUCTORA MULTIDISC</t>
  </si>
  <si>
    <t>FUNDACION ARCO IRIS-</t>
  </si>
  <si>
    <t>ERGUETA SOLIZ PAMELA INES</t>
  </si>
  <si>
    <t>DISTRIBUIDORA Y COMERCIALIZADO-</t>
  </si>
  <si>
    <t>EFETE SOCIEDAD DE RESPONSABILI-</t>
  </si>
  <si>
    <t>EMPRESA ALARCON S.R.L.</t>
  </si>
  <si>
    <t>EMPRESA BOLIVIANA DE INDUSTRIA-</t>
  </si>
  <si>
    <t>FUNDACION ALIANZA POR LOS DER</t>
  </si>
  <si>
    <t>EMPRESA CONSULTORA EN AUDITORI</t>
  </si>
  <si>
    <t>FARINA SRL</t>
  </si>
  <si>
    <t>DURAN VIERA RUBEN ALEJANDRO</t>
  </si>
  <si>
    <t>FUNDACION DEPARTAMENTAL PARA L-</t>
  </si>
  <si>
    <t>ESPINOZA JUSTINIANO ERWIN DENN-</t>
  </si>
  <si>
    <t>ECOVIANA S.R.L.-</t>
  </si>
  <si>
    <t>FEDERACION DE ASOCIACIONES MUN</t>
  </si>
  <si>
    <t>EXTERRAN BOLIVIA SRL.</t>
  </si>
  <si>
    <t>DISTRIBUIDORA DE GAS TRIPETROL</t>
  </si>
  <si>
    <t>ENERLAN S.R.L.</t>
  </si>
  <si>
    <t>EMPRESA DE SERVICIOS TECNICOS</t>
  </si>
  <si>
    <t>DMS BOLIVIA SRL</t>
  </si>
  <si>
    <t>E&amp;S OUTSOURCING S.R.L.</t>
  </si>
  <si>
    <t>FUNDACION ANCLA DE ESPERANZA</t>
  </si>
  <si>
    <t>FEDERAL JUST IN TIME COURIER</t>
  </si>
  <si>
    <t>DISMAMED S.R.L.-</t>
  </si>
  <si>
    <t>EAGLES SYSTEMS S.R.L.</t>
  </si>
  <si>
    <t>ELINC CHINA CO., LTD. SUCURSAL</t>
  </si>
  <si>
    <t>DICONCRUZ S.R.L.</t>
  </si>
  <si>
    <t>EMPRESA DE SERVICIOS GRAN CHAC</t>
  </si>
  <si>
    <t>EL BOTICARIOTECH S.R.L.-</t>
  </si>
  <si>
    <t>EMPRESA DE SERVICIOS INMOBILIA</t>
  </si>
  <si>
    <t>DISTRIBUCION Y VENTAS LICOBOL-</t>
  </si>
  <si>
    <t>EMPRESA IMPORTADORA &amp; EXPORTAD</t>
  </si>
  <si>
    <t>FERNANDEZ POMMIER GUILLERMO AL-</t>
  </si>
  <si>
    <t>EMPRESA IMPORTADORA &amp; EXPORTAD-</t>
  </si>
  <si>
    <t>FERROSTAAL BOLIVIA LTDA.</t>
  </si>
  <si>
    <t>EXLOG BOLIVIA SERVICIOS PETROL-</t>
  </si>
  <si>
    <t>ESTACION DE SERVICIO VARGAS DE-</t>
  </si>
  <si>
    <t>ENDOCIRUGIA VENOSA CON LASER S</t>
  </si>
  <si>
    <t>ESTANCIAS MOXENAS S.A.</t>
  </si>
  <si>
    <t>EMPRESA INDUSTRIAL Y COMERCIAL</t>
  </si>
  <si>
    <t>ESTANCIAS POPAYAN S.A.</t>
  </si>
  <si>
    <t>EMPRESA INDUSTRIAL, COMERCIAL</t>
  </si>
  <si>
    <t>EMPRESA DE TRANSPORTE PESADO V</t>
  </si>
  <si>
    <t>FAGU INTERNACIONAL LOGISTICA Y</t>
  </si>
  <si>
    <t>EMPRESA EDITORIAL LA ULTIMA LL</t>
  </si>
  <si>
    <t>EMPRESA MINERA CHILLAYA S.R.L.-</t>
  </si>
  <si>
    <t>DISTRIBUIDORA DE GLP SAMO S.A.</t>
  </si>
  <si>
    <t>FUNDACION ALIANZA POR LOS DER-</t>
  </si>
  <si>
    <t>FIVE STICK S.R.L.-</t>
  </si>
  <si>
    <t>FUNDACION ARCO IRIS</t>
  </si>
  <si>
    <t>ESTRATEGIAS Y SERVICIOS EMPRES</t>
  </si>
  <si>
    <t>ENVIROLAB S.R.L.</t>
  </si>
  <si>
    <t>EMPRESA AGROPECUARIA NOVAGRO S</t>
  </si>
  <si>
    <t>FUNDACION BURGOSMARKA</t>
  </si>
  <si>
    <t>DISTRIBUIDORA FORTEFAR S.R.L.</t>
  </si>
  <si>
    <t>FARMABOL UNIDAS SOCIEDAD DE RE</t>
  </si>
  <si>
    <t>FLUICONST S.R.L.-</t>
  </si>
  <si>
    <t>EMPRESA CONSTRUCTORA IBAZA S.R</t>
  </si>
  <si>
    <t>ETRAI S.R.L.</t>
  </si>
  <si>
    <t>FUNDACION CUERPO DE CRISTO</t>
  </si>
  <si>
    <t>EMPRESA DE COMUNICACIONES DEL-</t>
  </si>
  <si>
    <t>FUNDACION DEPARTAMENTAL PARA L</t>
  </si>
  <si>
    <t>FONDO DE DESARROLLO DEL SISTEM-</t>
  </si>
  <si>
    <t>FUNDACION EBEN-EZER</t>
  </si>
  <si>
    <t>ETREUS IMPRESORES S.R.L.-</t>
  </si>
  <si>
    <t>DGCOM S.R.L. INSUMOS Y MOBILIA-</t>
  </si>
  <si>
    <t>ESTACION DE SERVICIO TEOPONTE</t>
  </si>
  <si>
    <t>C &amp; M SOLUCIONES INTEGRALES S.</t>
  </si>
  <si>
    <t>COSCIO MARQUEZ GUSTAVO MARCELO-</t>
  </si>
  <si>
    <t>CAVIARD SRL</t>
  </si>
  <si>
    <t>CONSULADO GENERAL DEL PERU</t>
  </si>
  <si>
    <t>CONSORCIO L.CONT.GRANDECO SRL</t>
  </si>
  <si>
    <t>CONSULTORA AUDICRACK S.R.L.</t>
  </si>
  <si>
    <t>DECOMOBI S.R.L.</t>
  </si>
  <si>
    <t>COMPANIA AUTOMOTORA Y SERVICIO-</t>
  </si>
  <si>
    <t>COMIDAS ARTESANALES S.R.L.</t>
  </si>
  <si>
    <t>CALLISAYA ESCOBAR MARIA ISABEL-</t>
  </si>
  <si>
    <t>CRISTO VIENE OBRA CRISTIANA EV</t>
  </si>
  <si>
    <t>CENTRO DE FORMACION Y CAPACITA-</t>
  </si>
  <si>
    <t>CHAVEZ VALDIVIA CRISTIAN MARIO</t>
  </si>
  <si>
    <t>CESPEDES CHAVARRIA BRIGIDA L.</t>
  </si>
  <si>
    <t>CENTRO DE EDUCACION Y ORGANIZA</t>
  </si>
  <si>
    <t>COMERCIAL DE JUGOS Y AGUA EBIM</t>
  </si>
  <si>
    <t>COMSYS COMPUTER SYSTEMS SOC.R.</t>
  </si>
  <si>
    <t>CENTRO DE ESTUDIOS REGIONALES</t>
  </si>
  <si>
    <t>CONCUADRA S.R.L.</t>
  </si>
  <si>
    <t>CONSULTORA Y CONSTRUCTORA FECA</t>
  </si>
  <si>
    <t>CABRERA TERRAZAS ROGER EZEQUIE</t>
  </si>
  <si>
    <t>BOMESCO S.R.L.-</t>
  </si>
  <si>
    <t>CENTRO DE CAPACITACION, E INVE</t>
  </si>
  <si>
    <t>CENTRO DE ESPECIALIDADES ODONT</t>
  </si>
  <si>
    <t>BUEZO TORRICO JAVIER MARCELO-</t>
  </si>
  <si>
    <t>CENTRO DE ESPECIALIDADES ODONT-</t>
  </si>
  <si>
    <t>CURTIEMBRE TOMYKHEK S.R.L.</t>
  </si>
  <si>
    <t>CAMARA DE LA CONSTRUCCION DE S</t>
  </si>
  <si>
    <t>DANSAS S.R.L.</t>
  </si>
  <si>
    <t>COMPANIA GRAFICA SOCIEDAD RESP</t>
  </si>
  <si>
    <t>BOLPEGAS BOL-PETROLEO Y GAS</t>
  </si>
  <si>
    <t>CONTINENTAL LOGISTICA S.A.</t>
  </si>
  <si>
    <t>CALLISAYA ESCOBAR MARIA ISABEL</t>
  </si>
  <si>
    <t>CARDONA SOSSI S.R.L.-</t>
  </si>
  <si>
    <t>CONSULADO GENERAL DE ESPANA</t>
  </si>
  <si>
    <t>CONVENIO DE SALUD</t>
  </si>
  <si>
    <t>CATERING INTERNATIONAL &amp; SERVI-</t>
  </si>
  <si>
    <t>CONVIAL S.R.L. CONSTRUCCIONES</t>
  </si>
  <si>
    <t>CALIDAD DE INSUMOS S.R.L.</t>
  </si>
  <si>
    <t>CAMARA DEPARTAMENTAL DEL LIBRO</t>
  </si>
  <si>
    <t>CHOQUE RODRIGUEZ WALDO AMILCAR-</t>
  </si>
  <si>
    <t>COMPANIA IMPORTADORA DE AUTOMO-</t>
  </si>
  <si>
    <t>CENTRO HIPERBARICO DE MEDICINA</t>
  </si>
  <si>
    <t>COMPANIA MINERA J.R. LTDA.</t>
  </si>
  <si>
    <t>C.R. &amp; F. ROJAS - ABOGADOS S.R</t>
  </si>
  <si>
    <t>CLOUDFACTORY S.R.L.</t>
  </si>
  <si>
    <t>COSMECORP S.R.L.</t>
  </si>
  <si>
    <t>CM-LAB COMERCIALIZADORA MEDICA</t>
  </si>
  <si>
    <t>CONSEJO DE SALUD RURAL ANDINO</t>
  </si>
  <si>
    <t>COMERCIAL PRA TODO S.R.L</t>
  </si>
  <si>
    <t>CENTRO MEDICO ESPECIALIZADO S.-</t>
  </si>
  <si>
    <t>CHIQUIE NACIF OSCAR ANTONIO-</t>
  </si>
  <si>
    <t>CTM S.R.L.</t>
  </si>
  <si>
    <t>BUTRON CLAURE JONNATHAN-</t>
  </si>
  <si>
    <t>CENTRO DE EDUCACION POPULAR QH</t>
  </si>
  <si>
    <t>CAJA PROVINCIAL SRL</t>
  </si>
  <si>
    <t>CALIDAD DE INSUMOS S.R.L.-</t>
  </si>
  <si>
    <t>BRINKS BOLIVIA S.A.</t>
  </si>
  <si>
    <t>DALCRUZ S.R.L.</t>
  </si>
  <si>
    <t>CENTRO DE ESTUDIOS JURIDICOS E-</t>
  </si>
  <si>
    <t>CENTRO ESCOLAR ALEMAN</t>
  </si>
  <si>
    <t>COMERCIALIZADORA KENNAMETAL BO</t>
  </si>
  <si>
    <t>C.I.E.M. INGENIERIA S.R.L.-</t>
  </si>
  <si>
    <t>CASTEDO CESPEDES DAVID</t>
  </si>
  <si>
    <t>CONSTRUCCIONES Y SERVICIOS HNO</t>
  </si>
  <si>
    <t>CHK DATA MEDIA S.R.L.</t>
  </si>
  <si>
    <t>CONSTRUCTORA CONSULTORA SEBANT</t>
  </si>
  <si>
    <t>COORDINADORA DE LA MUJER-</t>
  </si>
  <si>
    <t>COLEGIO MEDICO DE BOLIVIA FILI-</t>
  </si>
  <si>
    <t>COCA GUTIERREZ VICTOR RAUL</t>
  </si>
  <si>
    <t>COLEGIO PARTICULAR MIXTO SAGRA</t>
  </si>
  <si>
    <t>CODINGBAND S.R.L.</t>
  </si>
  <si>
    <t>CIRCULO ISRAELITA</t>
  </si>
  <si>
    <t>CATACORA VARGAS NEISA AMANDA</t>
  </si>
  <si>
    <t>DERAL S.R.L.</t>
  </si>
  <si>
    <t>CONTABOLIVIA S.R.L.</t>
  </si>
  <si>
    <t>CONTENEDORES Y SERVICIOS LTDA.</t>
  </si>
  <si>
    <t>AG DESP ADUANA HANDELCRUZ SRL</t>
  </si>
  <si>
    <t>ALGORITMOS S.R.L.</t>
  </si>
  <si>
    <t>ARNEZ MIRANDA Y ASOCIADOS LTDA-</t>
  </si>
  <si>
    <t>ACTUALISAP CONSULTORES BOLIVIA-</t>
  </si>
  <si>
    <t>ASOCIACION DE PRODUCTORES DE A</t>
  </si>
  <si>
    <t>ATENCION PROV. LA PAZ-</t>
  </si>
  <si>
    <t>ACOSTA FLORES VICENTE</t>
  </si>
  <si>
    <t>ADHESTIC S.R.L.</t>
  </si>
  <si>
    <t>AMLC - BOLIVIA S.R.L. ANTI MON</t>
  </si>
  <si>
    <t>AGROPECUARIA MODELO S.R.L.</t>
  </si>
  <si>
    <t>ASOCIACION DE GOBIERNOS AUTONO</t>
  </si>
  <si>
    <t>AGROPECUARIA NORTE GUADALUPE S</t>
  </si>
  <si>
    <t>ASOCIACION DE SUBOFICIALES Y S</t>
  </si>
  <si>
    <t>ATENCION PROV. TRINIDAD-</t>
  </si>
  <si>
    <t>ALPHA QUIM S.R.L</t>
  </si>
  <si>
    <t>ATENCION PROV.SANTA CRUZ</t>
  </si>
  <si>
    <t>BENINVEST S.R.L.</t>
  </si>
  <si>
    <t>ATENCION PROVISIONAL LA PAZ</t>
  </si>
  <si>
    <t>BIOFARMA S.A.-</t>
  </si>
  <si>
    <t>ATENCION PROVISIONAL SUCRE</t>
  </si>
  <si>
    <t>BK S.R.L.</t>
  </si>
  <si>
    <t>AGROPECUARIA PASTO MIEL S.A.</t>
  </si>
  <si>
    <t>AYCA YAMPARA ERICA PATRICIA</t>
  </si>
  <si>
    <t>ALARCON DE MURILLO JIMENA PATR</t>
  </si>
  <si>
    <t>BALCAZAR ARANA PEDRO JOSE MARI</t>
  </si>
  <si>
    <t>ASISTECMA SRL</t>
  </si>
  <si>
    <t>ASOCIACION DE PROVEEDORES DE I</t>
  </si>
  <si>
    <t>AUDIRAMOSCONSULT S.R.L. AUDITO</t>
  </si>
  <si>
    <t>BARRET LUJAN ORLANDO RUBEN-</t>
  </si>
  <si>
    <t>AQUINO ALVARADO IVAN ELIAS</t>
  </si>
  <si>
    <t>AGREGACION NAVAL ARGENTINA</t>
  </si>
  <si>
    <t>ASOC.CATOLICAS P/DERECHO-</t>
  </si>
  <si>
    <t>ARLET LEIDY SALAZAR POZO</t>
  </si>
  <si>
    <t>ALBASE S.R.L.</t>
  </si>
  <si>
    <t>A.P.G. NOTICIAS S.R.L.-</t>
  </si>
  <si>
    <t>ASOCIACION BOLIVIANA DE ASEGUR</t>
  </si>
  <si>
    <t>BENJAMIN HORN MARCELO JOHNNY-</t>
  </si>
  <si>
    <t>ALCALDIA MUNICIPAL DE AUCAPATA</t>
  </si>
  <si>
    <t>ASOCIACION TARIJENA MUNICIPAL</t>
  </si>
  <si>
    <t>ALDANA GUTIERREZ ANTONIO</t>
  </si>
  <si>
    <t>ANTEZANA CARLOS LEOPOLDO-</t>
  </si>
  <si>
    <t>AUTOPARTES RAYSER S.R.L.</t>
  </si>
  <si>
    <t>AGROPECUARIA CAMPOS DEL ESTE S</t>
  </si>
  <si>
    <t>AGROPECUARIA VALIOSA S.A.</t>
  </si>
  <si>
    <t>ALG S.A.</t>
  </si>
  <si>
    <t>AQUINO ALVARADO IVAN ELIAS-</t>
  </si>
  <si>
    <t>ASOCIACION DANESA DE PERSONAS</t>
  </si>
  <si>
    <t>ACEROS GALVANIZADOS S.R.L. ACE-</t>
  </si>
  <si>
    <t>AGUIRRE ALVARADO GONZALO</t>
  </si>
  <si>
    <t>AUTORIDAD DE AGUA POTABLE Y SA-</t>
  </si>
  <si>
    <t>BAKER HUGHES INTERNATIONAL BRA</t>
  </si>
  <si>
    <t>ALDEAS INFANTILES SOS BOLIVIA-</t>
  </si>
  <si>
    <t>BALDIVIESO COSSIO MILTON SANDR</t>
  </si>
  <si>
    <t>ANDRADE ROCABADO DIEGO FRANCIS-</t>
  </si>
  <si>
    <t>ASOCIACION DE PRODUCTORES DE A-</t>
  </si>
  <si>
    <t>ALEJANDRO MANUEL VALENZUELA TA</t>
  </si>
  <si>
    <t>BARBA MONTERO REYNALDO</t>
  </si>
  <si>
    <t>ANTEZANA CARLOS LEOPOLDO</t>
  </si>
  <si>
    <t>ASOCIACION DE VOLUNTARIOS DE A</t>
  </si>
  <si>
    <t>ASOCIACION CIVIL ARMONIA-</t>
  </si>
  <si>
    <t>BAUTISTA CASTILLO AILIN</t>
  </si>
  <si>
    <t>AUTORIDAD DE SUPERVISION DE LA-</t>
  </si>
  <si>
    <t>BECERRA DE LA ROCA DONOSO &amp; AS</t>
  </si>
  <si>
    <t>ALEKIA SOLUCIONES S.R.L.</t>
  </si>
  <si>
    <t>ARCHER DLS CORPORATION</t>
  </si>
  <si>
    <t>AGUILAR FIORILO ALEX CESAR</t>
  </si>
  <si>
    <t>AGUIRRE ORDONEZ MIRIAM DAISY</t>
  </si>
  <si>
    <t>AUTORIZACION ATENCION COBIJA</t>
  </si>
  <si>
    <t>BELLER MONTERO MARCOS MANFRED-</t>
  </si>
  <si>
    <t>AUTORIZACION ATENCION GUAYARAM</t>
  </si>
  <si>
    <t>BENAVIDES CARRASCO JUAN MARCEL</t>
  </si>
  <si>
    <t>AUTORIZACION ATENCION ORURO</t>
  </si>
  <si>
    <t>BENAVIDES SUNAJASI CLAUDIO-</t>
  </si>
  <si>
    <t>ARANIBAR CHINCHILLA JUAN CARLO-</t>
  </si>
  <si>
    <t>ÃRGANO ELECTORAL PLURINACIONA</t>
  </si>
  <si>
    <t>AGUILAR PADILLA DE ALCOCER MAR</t>
  </si>
  <si>
    <t>BESTENS S.R.L.</t>
  </si>
  <si>
    <t>AUTORIZACION ATENCION POTOSI-</t>
  </si>
  <si>
    <t>ARQUITECTURA Y URBANISMO ARQ</t>
  </si>
  <si>
    <t>AUTORIZACION ATENCION RIBERALT</t>
  </si>
  <si>
    <t>ASOCIADOS DEL CANAL DEL VALLE</t>
  </si>
  <si>
    <t>AEROLINEAS ARGENTINAS SOCIEDAD</t>
  </si>
  <si>
    <t>AMERICA SISTEMAS DE COMUNICACI</t>
  </si>
  <si>
    <t>AUTORIZACION ATENCION STA.CRUZ-</t>
  </si>
  <si>
    <t>2M MENMARQ S.R.L.</t>
  </si>
  <si>
    <t>AUTORIZACION ATENCION SUCRE</t>
  </si>
  <si>
    <t>AGRICOM SEEDS S.R.L.</t>
  </si>
  <si>
    <t>AUTORIZACION ATENCION SUCRE-</t>
  </si>
  <si>
    <t>AGENCIA DE COOPERACION INTERNA-</t>
  </si>
  <si>
    <t>AWASE LTDA</t>
  </si>
  <si>
    <t>BOLDRILL S.R.L.</t>
  </si>
  <si>
    <t>ARAUZ OROPEZA JOSE LUIS</t>
  </si>
  <si>
    <t>BOCHIL LTDA.</t>
  </si>
  <si>
    <t>ASCUY CARDENAS JORGE</t>
  </si>
  <si>
    <t>ABENDROTH INTERNACIONAL DE SOL</t>
  </si>
  <si>
    <t>ASEGURADO VOLUNTARIO</t>
  </si>
  <si>
    <t>URIBE MARTINEZ ARIEL-</t>
  </si>
  <si>
    <t>CONTENEDORES Y SERVICIOS LTDA.-</t>
  </si>
  <si>
    <t>MARIE STOPES BOLIVIA-</t>
  </si>
  <si>
    <t>SERINCLA S.R.L.</t>
  </si>
  <si>
    <t>AUTORIZACION ATENCION CBBA.</t>
  </si>
  <si>
    <t>SEGUROS ILLIMANI S.A. S.I.S.A.-</t>
  </si>
  <si>
    <t>PLUS STEEL LTDA.-</t>
  </si>
  <si>
    <t>INDUSTRIAS DE ALIMENTOS Y BEBI-</t>
  </si>
  <si>
    <t>METRICA LTDA.-</t>
  </si>
  <si>
    <t>POPLAR CAPITAL S.A.</t>
  </si>
  <si>
    <t>CONSULTORA EXECUTIVE FORUMS S.</t>
  </si>
  <si>
    <t>TODO TURISMO SOCIEDAD DE RESPO-</t>
  </si>
  <si>
    <t>ZECOMTEX ZEGARRA COMERCIALIZAD-</t>
  </si>
  <si>
    <t>SOCIEDAD CULTURAL Y EDUCATIVA-</t>
  </si>
  <si>
    <t>VIDAVET VETERINARIA S.R.L.-</t>
  </si>
  <si>
    <t>LABORATORIOS A.B.DINDUSTRIA DE-</t>
  </si>
  <si>
    <t>ONCOSUR S.R.L.</t>
  </si>
  <si>
    <t>INTERSALUD S.R.L.-</t>
  </si>
  <si>
    <t>WILDLIFE CONSERVATION SOCIETY-</t>
  </si>
  <si>
    <t>TRANS SAAVA S.R.L.</t>
  </si>
  <si>
    <t>PLANDREW S.R.L.-</t>
  </si>
  <si>
    <t>PHARMATECH BOLIVIANA S.A.-</t>
  </si>
  <si>
    <t>NEXTCORP S.R.L.-</t>
  </si>
  <si>
    <t>ALANOCA LTDA. LOGISTICA EN TRA-</t>
  </si>
  <si>
    <t>TERCERIZACION DE SERVICIOS STT-</t>
  </si>
  <si>
    <t>SERVICIOS INTEGRALES DE ENERGI-</t>
  </si>
  <si>
    <t>LABORATORIO DE ANALISIS CLINIC-</t>
  </si>
  <si>
    <t>PROELECTRIKAL S.R.L.</t>
  </si>
  <si>
    <t>GATE GOURMET CATERING BOLIVIA-</t>
  </si>
  <si>
    <t>ESUR G.H.S. LTDA-</t>
  </si>
  <si>
    <t>CONSERVATION INTERNATIONAL FOU-</t>
  </si>
  <si>
    <t>DATACOM S.R.L.</t>
  </si>
  <si>
    <t>EMPRESA DE ENVASES, PAPELES Y-</t>
  </si>
  <si>
    <t>FACULTAD DE ENFERMERIA ELIZABE-</t>
  </si>
  <si>
    <t>ASOCIACION BOLIVIANA PARA LA I-</t>
  </si>
  <si>
    <t>TRANS BIOPETROL S.R.L.-</t>
  </si>
  <si>
    <t>TRANS PETROLEO BOLIVIA S.R.L.-</t>
  </si>
  <si>
    <t>SERVICIO GEOLOGICO MINERO - SE-</t>
  </si>
  <si>
    <t>SPARTAN DE BOLIVIA S.R.L.-</t>
  </si>
  <si>
    <t>SPECTROLAB-</t>
  </si>
  <si>
    <t>TAYPI QALA SRL. COMPANIA DE IN-</t>
  </si>
  <si>
    <t>LEMAN CONSULTING GROUP S.R.L.-</t>
  </si>
  <si>
    <t>LOPEZ SERRANO PATRICIA JOSEFIN-</t>
  </si>
  <si>
    <t>FUNDACION SUMAJ SONQO</t>
  </si>
  <si>
    <t>FUNDACION CRISTO VIVE BOLIVIA-</t>
  </si>
  <si>
    <t>GUTIERREZ ANTEZANA SANDRA</t>
  </si>
  <si>
    <t>FUNDACION ANTICIPANDO</t>
  </si>
  <si>
    <t>CLOUDFACTORY S.R.L.-</t>
  </si>
  <si>
    <t>EMBAJADA DE LA REPUBLICA FEDER-</t>
  </si>
  <si>
    <t>FAMILIAS SALUDABLES FAMISAL-</t>
  </si>
  <si>
    <t>C.I.S. BOLIVIA</t>
  </si>
  <si>
    <t>AZZORTI S.R.L.-</t>
  </si>
  <si>
    <t>ATENCION PROV. GUAYARAMERIN-</t>
  </si>
  <si>
    <t>SOCIEDAD COMERCIAL Y DE SERVIC-</t>
  </si>
  <si>
    <t>SHARKBOL S.R.L.-</t>
  </si>
  <si>
    <t>SUPER HAAS LTDA.-</t>
  </si>
  <si>
    <t>VIVIENDA EFICIENTE CONSTRUCCIO-</t>
  </si>
  <si>
    <t>SMC AUTOMATION BOLIVIA S.R.L.-</t>
  </si>
  <si>
    <t>REGIONAL TRINIDAD-</t>
  </si>
  <si>
    <t>PARRADO CUETO DE LAGUNA MARIA-</t>
  </si>
  <si>
    <t>LIVINGROOM S.R.L.-</t>
  </si>
  <si>
    <t>MACHICAO ROJAS FERNANDO</t>
  </si>
  <si>
    <t>PEREZ MANTILLA MANUEL MARCO AN-</t>
  </si>
  <si>
    <t>FUNDACION PUENTE DE SOLIDARIDA-</t>
  </si>
  <si>
    <t>KRUSSTECH S.R.L.-</t>
  </si>
  <si>
    <t>IMPORT-EXPORT SANY INTERNACION-</t>
  </si>
  <si>
    <t>INSTITUTO DE RELIGIOSAS ADORAT-</t>
  </si>
  <si>
    <t>GRAN DELEGACION VALLE DE LAPAZ-</t>
  </si>
  <si>
    <t>ITC SERVICIOS S.R.L.-</t>
  </si>
  <si>
    <t>INMEDENT S.R.L.-</t>
  </si>
  <si>
    <t>COMPANIA COMERCIAL MINERA RICA-</t>
  </si>
  <si>
    <t>COAQUIRA TANTANI VICENTE-</t>
  </si>
  <si>
    <t>CONSTRUCCION Y REPRESENTACIONE-</t>
  </si>
  <si>
    <t>COOPERATIVA DE TRANSPORTE NACI</t>
  </si>
  <si>
    <t>DISPROMED S.R.L. DISTRIBUIDORA-</t>
  </si>
  <si>
    <t>CONEXIONES ENTRE MUNDOS S.R.L.-</t>
  </si>
  <si>
    <t>COMPANIA COMERCIAL GENERAL IND-</t>
  </si>
  <si>
    <t>DOLZ VASQUEZ WILDO SANDRO-</t>
  </si>
  <si>
    <t>CONECTORIZAR S.R.L.</t>
  </si>
  <si>
    <t>DATAX S.R.L.-</t>
  </si>
  <si>
    <t>ALENCOR S. R. L.-</t>
  </si>
  <si>
    <t>AGENCIA INTERNACIONAL DE COOPE-</t>
  </si>
  <si>
    <t>ASOCIACION DE AYUDA Y APOYO A-</t>
  </si>
  <si>
    <t>AUTOMOVIL CLUB BOLIVIANO FILIA-</t>
  </si>
  <si>
    <t>ALL SERVICE CUADRADO CUADRADO-</t>
  </si>
  <si>
    <t>AXON S.R.L.-</t>
  </si>
  <si>
    <t>CARDENAS GASPAR GERARDO DANIEL-</t>
  </si>
  <si>
    <t>AJINOMOTO DEL PERU S.A. SUCURS-</t>
  </si>
  <si>
    <t>SOLUCIONES AUDITIVAS BOLIVIA S-</t>
  </si>
  <si>
    <t>SERVO SERVICIOS INTEGRALES EN-</t>
  </si>
  <si>
    <t>TAMES FERNANDEZ MARCO VLADIMIR-</t>
  </si>
  <si>
    <t>SOCIEDAD HOTELERA TOLOMA SOCIE-</t>
  </si>
  <si>
    <t>ZONAL COBIJA-</t>
  </si>
  <si>
    <t>SERV.DEPTAL.DE SALUD SEDES LP-</t>
  </si>
  <si>
    <t>SGLOBO GROUP7 CONSTRUCTORA &amp; T-</t>
  </si>
  <si>
    <t>SERVICIOS GENERALES Y ALMACENA-</t>
  </si>
  <si>
    <t>SIATEL S.R.L.-</t>
  </si>
  <si>
    <t>SUR 10 S.R.L.-</t>
  </si>
  <si>
    <t>UNID.EDUC.COL.VIDA Y VERDAD-</t>
  </si>
  <si>
    <t>SALAZAR ZAPATA ALFREDO VLADIMI-</t>
  </si>
  <si>
    <t>SERVO SERVICIOS INTEGRALES EN</t>
  </si>
  <si>
    <t>SURPASS S.R.L.-</t>
  </si>
  <si>
    <t>ZKM CORPORATION S.R.L.-</t>
  </si>
  <si>
    <t>PROMOTORA PARA LA INVERSION Y-</t>
  </si>
  <si>
    <t>QUINOA FOODS COMPANY S.R.L. LA-</t>
  </si>
  <si>
    <t>OSMAR ELECTRIC S.R.L.-</t>
  </si>
  <si>
    <t>METALURGICA ARGENTINA BOLIVIAN</t>
  </si>
  <si>
    <t>MAPRIN S.R.L.-</t>
  </si>
  <si>
    <t>NEXT MARKETING SERVICES S.R.L.-</t>
  </si>
  <si>
    <t>MONTERO PATSI RICELA-</t>
  </si>
  <si>
    <t>NOVA MODA S.R.L.-</t>
  </si>
  <si>
    <t>LOGISTICS CARGO LINE S.R.L.-</t>
  </si>
  <si>
    <t>LEMONCATSERVICE S.R.L.-</t>
  </si>
  <si>
    <t>LCA CONTABLE S.R.L.-</t>
  </si>
  <si>
    <t>PROYECTOS CONSTRUCCIONES Y SER-</t>
  </si>
  <si>
    <t>MASTER MOTORS S.R.L.-</t>
  </si>
  <si>
    <t>POWER SELLING SRL.-</t>
  </si>
  <si>
    <t>REDUX CORPORACION S.R.L.-</t>
  </si>
  <si>
    <t>REGIONAL RIBERALTA</t>
  </si>
  <si>
    <t>MOLINA ROJAS CARLOS ALBERTO-</t>
  </si>
  <si>
    <t>MEDITERRANEAN SHIPPING COMPANY-</t>
  </si>
  <si>
    <t>IMPALA TERMINALS BOLIVIA SERVI-</t>
  </si>
  <si>
    <t>FUNDACION PRIVADA ULLS DEL MON-</t>
  </si>
  <si>
    <t>FEDERACION DE TRABAJADORES DE-</t>
  </si>
  <si>
    <t>GASTRONOMIA Y NEGOCIOS LTDA.-</t>
  </si>
  <si>
    <t>HANSOL METALS COMPANY S.R.L.-</t>
  </si>
  <si>
    <t>FUNDACIO?N ALIANZA POR LOS DER-</t>
  </si>
  <si>
    <t>INSTITUTO DE FORMACION FEMENIN-</t>
  </si>
  <si>
    <t>GRUPO MAHEZIK S.R.L.</t>
  </si>
  <si>
    <t>INDUSTRIA BOLIVIANA DE CEREALE-</t>
  </si>
  <si>
    <t>GRUPO MOTIVATE TECHNOLOGY S.R.-</t>
  </si>
  <si>
    <t>FUNDACION DESARROLLO AL SERVIC-</t>
  </si>
  <si>
    <t>ITIN - INGENIERIA S.R.L.-</t>
  </si>
  <si>
    <t>INSTITUTO TECNICO NATURAL INGL-</t>
  </si>
  <si>
    <t>GRUPOPAAC S.R.L.</t>
  </si>
  <si>
    <t>FUNDACION ACCION CULTURAL LOYO-</t>
  </si>
  <si>
    <t>KREAMAC S.R.L.-</t>
  </si>
  <si>
    <t>INMOBILIARIA ZURIEL S.R.L.-</t>
  </si>
  <si>
    <t>FUNDACION NACIONAL PARA LA CAP-</t>
  </si>
  <si>
    <t>GUTIERREZ ANTEZANA SANDRA-</t>
  </si>
  <si>
    <t>COOPERATIVA DE TELEFONOS AUTOM-</t>
  </si>
  <si>
    <t>EMPRESA MINERA INDUSTRIAL Y CO-</t>
  </si>
  <si>
    <t>DIRECCION DEPARTAMENTAL DE EDU-</t>
  </si>
  <si>
    <t>CHUNGARA DELGADO ORLANDO DANIE-</t>
  </si>
  <si>
    <t>FABRICAL SRL.-</t>
  </si>
  <si>
    <t>CONSERVATION STRATEGY FUND CSF-</t>
  </si>
  <si>
    <t>DELLCOP TECHNOLOGY S.R.L.-</t>
  </si>
  <si>
    <t>EQUIZA PEREZ CRISTHIAN NATANIE-</t>
  </si>
  <si>
    <t>COMBINED CORP.INT.BOL.S.R.L.-</t>
  </si>
  <si>
    <t>ETHICS CONSULTING GROUP S.R.L.-</t>
  </si>
  <si>
    <t>DISTRIBUCION-COMERCIALIZACION-</t>
  </si>
  <si>
    <t>CALIFICADORA DE RIESGO PACIFIC-</t>
  </si>
  <si>
    <t>AUTORIZACION ATENCION TARIJA-</t>
  </si>
  <si>
    <t>BDO AUDITORES Y CONSULTORES S.-</t>
  </si>
  <si>
    <t>CABEZAS S.R.L. CORREDORES Y AS-</t>
  </si>
  <si>
    <t>CAMARA DE DIPUTADOS ASAMB.LEG.-</t>
  </si>
  <si>
    <t>ASEGURADOS VOLUNTARIOS-</t>
  </si>
  <si>
    <t>AMERICAN IRIS PAPER COMPANY S.-</t>
  </si>
  <si>
    <t>AUTOCORPORACION SERCOA S.R.L.-</t>
  </si>
  <si>
    <t>BUFETE AGUIRRE, QUINTANILLA, S-</t>
  </si>
  <si>
    <t>CADMUS CONSTRUCCIONES S.R.L.-</t>
  </si>
  <si>
    <t>BIOTECNO SOCIEDAD DE RESPONSAB-</t>
  </si>
  <si>
    <t>BIOTOP S.R.L.-</t>
  </si>
  <si>
    <t>CASA COLOR S.R.L.-</t>
  </si>
  <si>
    <t>AGENCIA DESPACHANTE DE ADUANA-</t>
  </si>
  <si>
    <t>ABENDROTH INTERNACIONAL DE SER-</t>
  </si>
  <si>
    <t>ACRICOLOR ARTE S.R.L.-</t>
  </si>
  <si>
    <t>22 TECHNOLOGY S.R.L-</t>
  </si>
  <si>
    <t>VIRMEGRAF S.R.L.-</t>
  </si>
  <si>
    <t>ZITROMEDICAL S.R.L.</t>
  </si>
  <si>
    <t>TRANS BIOPETROL S.R.L.</t>
  </si>
  <si>
    <t>VERGARA &amp; ASOCIADOS SOCIEDAD C-</t>
  </si>
  <si>
    <t>SMART STEP ASSOCIATES S.R.L.-</t>
  </si>
  <si>
    <t>TOTAL BOLIVIAN MOVING S.R.L.-</t>
  </si>
  <si>
    <t>SALAH SALAMA AHMED SALEH AHMED-</t>
  </si>
  <si>
    <t>TRANS SAAVA S.R.L.-</t>
  </si>
  <si>
    <t>WET CHEMICAL BOLIVIA S.R.L.-</t>
  </si>
  <si>
    <t>Y.P.F.B. LOGISTICA-</t>
  </si>
  <si>
    <t>SEVERICHE ROSADO AYBER RENY-</t>
  </si>
  <si>
    <t>SYNEREX SRL.-</t>
  </si>
  <si>
    <t>TAMES FERNANDEZ MARCO VLADIMIR</t>
  </si>
  <si>
    <t>TRANSPORTES CRECIENTE S.R.L.-</t>
  </si>
  <si>
    <t>VENDIS S.R.L.-</t>
  </si>
  <si>
    <t>SAIRE GOMEZ ROLANDO-</t>
  </si>
  <si>
    <t>VIBRAND BY ROSA Y ALEX S.R.L.</t>
  </si>
  <si>
    <t>VINTAGE PETROLEUM BOLIVIANA LT</t>
  </si>
  <si>
    <t>ROJAS ARELLANO DANIEL ESTEBAN-</t>
  </si>
  <si>
    <t>TEDICOR, TECNOLOGIA, DISENO, C-</t>
  </si>
  <si>
    <t>WOWCOM S.R.L.</t>
  </si>
  <si>
    <t>STRUO S.R.L.-</t>
  </si>
  <si>
    <t>SAEXPLORATION S.A. SUCURSAL BO</t>
  </si>
  <si>
    <t>ZAPATA JIMENEZ ERNESTO-</t>
  </si>
  <si>
    <t>SIMBAU SRL.</t>
  </si>
  <si>
    <t>SHARKBOL S.R.L.</t>
  </si>
  <si>
    <t>VAKEEL ESTUDIO LEGAL S.R.L.-</t>
  </si>
  <si>
    <t>ZKM CORPORATION S.R.L.</t>
  </si>
  <si>
    <t>TECASH LCH S.R.L.-</t>
  </si>
  <si>
    <t>ZONAL COBIJA</t>
  </si>
  <si>
    <t>SERVICIOS GENERALES SGARP S.R.</t>
  </si>
  <si>
    <t>SAFFIRO INFORMATICA S.R.L.-</t>
  </si>
  <si>
    <t>VIRIDIAN BUSINESS LTDA-</t>
  </si>
  <si>
    <t>VIVIANCA MELINA OVANDO ZURITA</t>
  </si>
  <si>
    <t>UNION BOLIVIA S.R.L. REPRESENT-</t>
  </si>
  <si>
    <t>SEDMAS S.R.L-</t>
  </si>
  <si>
    <t>SERVICIO DE MOLIENDA AMANDITA-</t>
  </si>
  <si>
    <t>WORLD MARKET &amp; COMMERCE SOCIED</t>
  </si>
  <si>
    <t>SERV.INTEGRALES DE ENERGIA S.A-</t>
  </si>
  <si>
    <t>WOWCOM S.R.L.-</t>
  </si>
  <si>
    <t>SAMSUNG ELECTRONICS CHILE LIMI</t>
  </si>
  <si>
    <t>TICONA CARVAJAL JOSEFINA</t>
  </si>
  <si>
    <t>SERPETROL LTDA.-</t>
  </si>
  <si>
    <t>SOCIEDAD PETROLERA SANTA ELENA-</t>
  </si>
  <si>
    <t>YARMILA TARQUINO NINA-</t>
  </si>
  <si>
    <t>SOCIEDAD SALESIANA-</t>
  </si>
  <si>
    <t>SUPERMERCADO LA FAMILIA S.R.L.-</t>
  </si>
  <si>
    <t>SERVICIOS AERONAUTICOS ESPECIA-</t>
  </si>
  <si>
    <t>SURPASS S.R.L.</t>
  </si>
  <si>
    <t>SERINCLA S.R.L.-</t>
  </si>
  <si>
    <t>URBANLUX S.R.L.</t>
  </si>
  <si>
    <t>ZENTENO CONDORI GRISELDO-</t>
  </si>
  <si>
    <t>URIBE MARTINEZ ARIEL</t>
  </si>
  <si>
    <t>SOLPROMA S.R.L. SOLUCIONES EN-</t>
  </si>
  <si>
    <t>SOLUCIONES AGRICOLAS S.R.L.</t>
  </si>
  <si>
    <t>LABORATORIOS EUROFARMA BOLIVIA-</t>
  </si>
  <si>
    <t>PETROANDINA COMERCIO Y SUMINIS-</t>
  </si>
  <si>
    <t>MARIA DEL ROSARIO VENEGAS REVO-</t>
  </si>
  <si>
    <t>LABORATORIO CLINICO TRINIDAD C-</t>
  </si>
  <si>
    <t>MOSTAJO SOCIEDAD CIVIL - FIRMA-</t>
  </si>
  <si>
    <t>PETROCAMP LTDA-</t>
  </si>
  <si>
    <t>QUEZADA PAREJA GONZALO-</t>
  </si>
  <si>
    <t>RANA POMMIER GARY ORLANDO</t>
  </si>
  <si>
    <t>MULTIESTILOS HOGAR S.R.L.-</t>
  </si>
  <si>
    <t>REGIONAL COCHABAMBA-</t>
  </si>
  <si>
    <t>PHARMA SERVICE REPRESENTANTES-</t>
  </si>
  <si>
    <t>OLGA BUSTILLOS VDA. DE CARRASC</t>
  </si>
  <si>
    <t>MINISTERIO DE ECNOMIA Y FINANZ-</t>
  </si>
  <si>
    <t>RIOJA RIVAS MOISES-</t>
  </si>
  <si>
    <t>RODRIGUEZ DE BUTRON ROSMERY MA-</t>
  </si>
  <si>
    <t>MOLINA BALLON ANDRES-</t>
  </si>
  <si>
    <t>M &amp; M S.R.L.-</t>
  </si>
  <si>
    <t>LEGAL EXPERTISE S.R.L.</t>
  </si>
  <si>
    <t>REGIONAL COBIJA</t>
  </si>
  <si>
    <t>MAUDASHOES S.R.L.-</t>
  </si>
  <si>
    <t>PANATEK SRL - NUEVA TECNOLOGIA-</t>
  </si>
  <si>
    <t>PAPER LAB S.R.L.-</t>
  </si>
  <si>
    <t>MAYAMACLEANDESIGN S.R.L.-</t>
  </si>
  <si>
    <t>ONCOSUR S.R.L.-</t>
  </si>
  <si>
    <t>POWER SELLING SRL.</t>
  </si>
  <si>
    <t>NUEVA OCCIDENTAL S.R.L. AGENCI-</t>
  </si>
  <si>
    <t>PRADA JIMENEZ ABRAHAM JUAN ANT-</t>
  </si>
  <si>
    <t>MONTES ROJAS ARTURO RONALD-</t>
  </si>
  <si>
    <t>MOBILE SERVICES INTERNATIONAL-</t>
  </si>
  <si>
    <t>MONCADA APAZA ENRIQUE PEDRO-</t>
  </si>
  <si>
    <t>OBJECTIVE CONSULTING S.R.L.-</t>
  </si>
  <si>
    <t>MACHICAO ROJAS FERNANDO-</t>
  </si>
  <si>
    <t>OVIEDO HUERTA AYDA LILA-</t>
  </si>
  <si>
    <t>RAZNATOVIC CRUZ CARLOS DANILO</t>
  </si>
  <si>
    <t>LLANO CABERO JAVIER NELSON-</t>
  </si>
  <si>
    <t>LESO ANALITICO S.R.L.-</t>
  </si>
  <si>
    <t>PRODUCTOS LUCANA S.R.L.</t>
  </si>
  <si>
    <t>OBRAS &amp; CONSULTORIAS ESSING S.-</t>
  </si>
  <si>
    <t>MI RANCHO.S.R.L.-</t>
  </si>
  <si>
    <t>MENDOZA COCARICO MARCELO MIGUE</t>
  </si>
  <si>
    <t>REGIONAL SUCRE-</t>
  </si>
  <si>
    <t>LOGISTICS CARGO LINE S.R.L.</t>
  </si>
  <si>
    <t>PARRAGA HERRERA JULIO CESAR</t>
  </si>
  <si>
    <t>PROINCONEXIONES S.R.L.-</t>
  </si>
  <si>
    <t>ORMADERA S.R.L.</t>
  </si>
  <si>
    <t>PROINTEGRA BOLIVIA S.R.L.-</t>
  </si>
  <si>
    <t>NOLOGIN S.R.L-</t>
  </si>
  <si>
    <t>RODRIGUEZ OSUNA PROFESIONALES-</t>
  </si>
  <si>
    <t>ORMADERA S.R.L.-</t>
  </si>
  <si>
    <t>OSCAR DE ARAGON S.R.L.-</t>
  </si>
  <si>
    <t>MENDOZA DE NAVIA CRISTINA-</t>
  </si>
  <si>
    <t>RODRIGUEZ &amp; BAUDOIN COMUNICACI-</t>
  </si>
  <si>
    <t>NAHI INDUSTRIAS S.R.L.-</t>
  </si>
  <si>
    <t>PEREZ MANTILLA MANUEL MARCO AN</t>
  </si>
  <si>
    <t>GAS &amp; ELECTRICIDAD SOCIEDAD AN-</t>
  </si>
  <si>
    <t>FUNDACION INTERMON OXFAM-</t>
  </si>
  <si>
    <t>I-CLEAN S.R.L.-</t>
  </si>
  <si>
    <t>GLADYS GUZMAN RIBERA-</t>
  </si>
  <si>
    <t>HLS S.R.L.</t>
  </si>
  <si>
    <t>IMPORTADORA KORTABACO BOLIVIA-</t>
  </si>
  <si>
    <t>KANCHAY-</t>
  </si>
  <si>
    <t>FUNDACION ARU-</t>
  </si>
  <si>
    <t>GARNICA AROSTEGUI ROLANDO ALBE-</t>
  </si>
  <si>
    <t>HUAWEI TECHNOLOGIES BOLIVIA S.-</t>
  </si>
  <si>
    <t>JIMENEZ VARGAS DORIS RENCARLE</t>
  </si>
  <si>
    <t>GONZALESGARCIA S.R.L.</t>
  </si>
  <si>
    <t>FUNDACION INGENIEROS EN ACCION-</t>
  </si>
  <si>
    <t>FUNDACION CONSTRUIR</t>
  </si>
  <si>
    <t>FUNDACION PARA LA CONSERVACION-</t>
  </si>
  <si>
    <t>JACENA S.R.L.-</t>
  </si>
  <si>
    <t>IMMERSIVE CONSULTING GROUP SOC-</t>
  </si>
  <si>
    <t>FERNANDEZ CONTRERA EUSEBIA</t>
  </si>
  <si>
    <t>FUNDACION ANTICIPANDO-</t>
  </si>
  <si>
    <t>INSTITUTO TECNICO ENTEC S.R.L.</t>
  </si>
  <si>
    <t>HEUBOL LTDA-</t>
  </si>
  <si>
    <t>INGENIERIA Y SERVICIOS ELECTRI-</t>
  </si>
  <si>
    <t>GALLINATE TORRICO JOSE NELSON-</t>
  </si>
  <si>
    <t>INTERCORP TELECOMUNICACIONES S</t>
  </si>
  <si>
    <t>GRUPO MAHEZIK S.R.L.-</t>
  </si>
  <si>
    <t>INMOBILIARIA DEL NORTE S.R.L.</t>
  </si>
  <si>
    <t>GAS PROMS GRUPO DE APOYO Y FOR-</t>
  </si>
  <si>
    <t>GRUPO MOTIVATE TECHNOLOGY S.R.</t>
  </si>
  <si>
    <t>FEDERATION HANDICAP INTERNATIO-</t>
  </si>
  <si>
    <t>INVERSIONES GRUPO MULTIMEDIA D-</t>
  </si>
  <si>
    <t>GRUPO SAN JOAQUIN HIDRO S.A.-</t>
  </si>
  <si>
    <t>FUNDACION PRO - HABITAT-</t>
  </si>
  <si>
    <t>FUNDACION CUERPO DE CRISTO-</t>
  </si>
  <si>
    <t>INST.INV.ACCION DES.INTEGRAL-</t>
  </si>
  <si>
    <t>INSTITUCION PUBLICA DESCONCENT-</t>
  </si>
  <si>
    <t>FUNDACION DESARROLLO AL SERVIC</t>
  </si>
  <si>
    <t>IGROUP INICIATIVAS INTELIGENTE-</t>
  </si>
  <si>
    <t>KPMG TAX S.R.L.-</t>
  </si>
  <si>
    <t>FUNDACION TAYPI-</t>
  </si>
  <si>
    <t>FUNDACION INTERED-</t>
  </si>
  <si>
    <t>FUNDACION JUSTICIA SOCIAL</t>
  </si>
  <si>
    <t>FUNDACION UNA BRISA DE ESPERAN-</t>
  </si>
  <si>
    <t>FEDERACION DE TRABAJADORES DE</t>
  </si>
  <si>
    <t>HEIDELBERG BOLIVIA S.A.-</t>
  </si>
  <si>
    <t>H.K.A. CORREDORES Y ASESORES D</t>
  </si>
  <si>
    <t>ESCOBAR FARAGO MARIANA-</t>
  </si>
  <si>
    <t>EMPRESA BOLIVIANA DE TRANSPORT-</t>
  </si>
  <si>
    <t>EMPRESA ALARCON S.R.L.-</t>
  </si>
  <si>
    <t>EMPRESA CONST.Y CONS. FADACON</t>
  </si>
  <si>
    <t>CONTIGO S.R.L-</t>
  </si>
  <si>
    <t>CONSERVATION STRATEGY FUND CSF</t>
  </si>
  <si>
    <t>ESTACION DE SERVICIO TEOPONTE-</t>
  </si>
  <si>
    <t>CONSULT.DE AUD.FIN.Y TRIBUT.</t>
  </si>
  <si>
    <t>CONNAXIS S.R.L.</t>
  </si>
  <si>
    <t>CREDITO PARA AUTOEMPLEO S.A.-</t>
  </si>
  <si>
    <t>CRISTO VIENE OBRA CRISTIANA EV-</t>
  </si>
  <si>
    <t>CONEXIONES ENTRE MUNDOS S.R.L.</t>
  </si>
  <si>
    <t>ESCOBAR ALBARADO DE CONDORI YO</t>
  </si>
  <si>
    <t>ELECTRO HOGAR S.R.L.-</t>
  </si>
  <si>
    <t>EMPRESA DE SERVICIOS MINEROS H-</t>
  </si>
  <si>
    <t>COOPERATIVA DE AHORRO Y CRÃDI-</t>
  </si>
  <si>
    <t>DE LA RIVA SALINAS JHONNY DANI-</t>
  </si>
  <si>
    <t>EMPRESA DE SERVICIOS TECNICOS-</t>
  </si>
  <si>
    <t>EMBAJADA DE LA REPUBLICA DE TU-</t>
  </si>
  <si>
    <t>DIGIBRAND S.R.L.-</t>
  </si>
  <si>
    <t>EMPRESA EDITORIAL LA ULTIMA LL-</t>
  </si>
  <si>
    <t>CHRISTIAN AUTOMOTORS S.A.-</t>
  </si>
  <si>
    <t>ENDOCIRUGIA VENOSA CON LASER S-</t>
  </si>
  <si>
    <t>ENERGETICA-</t>
  </si>
  <si>
    <t>DE RADA CARRILLO JOSE LUIS FER-</t>
  </si>
  <si>
    <t>ENTEL DINAMICA DIGITAL S.R.L.-</t>
  </si>
  <si>
    <t>EDUCABENI S.R.L-</t>
  </si>
  <si>
    <t>ECAF S.R.L. EXCELENCIA EN CONS-</t>
  </si>
  <si>
    <t>DE LA RIVA SALINAS JHONNY DANI</t>
  </si>
  <si>
    <t>ESCOBAR CASTRO GUTEMBERG</t>
  </si>
  <si>
    <t>CONSULT.DE AUD.FIN.Y TRIBUT.-</t>
  </si>
  <si>
    <t>EMPRESA MINERA ROLANDO S.R.L.-</t>
  </si>
  <si>
    <t>CIBERIT S.R.L.-</t>
  </si>
  <si>
    <t>DOLABRA S.R.L.</t>
  </si>
  <si>
    <t>EDITORA CANELAS DEL SUR S.R.L.-</t>
  </si>
  <si>
    <t>COPERSA &amp; ASOCIADOS S.R.L.-</t>
  </si>
  <si>
    <t>DOLABRA S.R.L.-</t>
  </si>
  <si>
    <t>EVERIZON SRL-</t>
  </si>
  <si>
    <t>COMPANIA GENERAL ELECTROMECANI-</t>
  </si>
  <si>
    <t>FABRICAL SRL.</t>
  </si>
  <si>
    <t>DISTRIBUIDORA FORTEFAR S.R.L.-</t>
  </si>
  <si>
    <t>DATA SOURCE S.A.-</t>
  </si>
  <si>
    <t>EMPRESA LA CONFIANZA S.R.L.-</t>
  </si>
  <si>
    <t>EDITORA CANELAS DEL SUR S.R.L.</t>
  </si>
  <si>
    <t>CHAVEZ ARMENDIA AMANDA</t>
  </si>
  <si>
    <t>EMPRESA DE CONSTRUCCION Y CAPA-</t>
  </si>
  <si>
    <t>FARINA SRL-</t>
  </si>
  <si>
    <t>COMBINED CORP.INT.BOL.S.R.L.</t>
  </si>
  <si>
    <t>APAZA GUTIERREZ PAMELA MILENKA-</t>
  </si>
  <si>
    <t>ASOCIACION MEDICOS DEL MUNDO-</t>
  </si>
  <si>
    <t>CADMUS CONSTRUCCIONES S.R.L.</t>
  </si>
  <si>
    <t>AUTORIZACION ATENCION TARIJA</t>
  </si>
  <si>
    <t>ASOCIACION PARA EL DESARROLLO</t>
  </si>
  <si>
    <t>CBA GAS S.A.</t>
  </si>
  <si>
    <t>ALUVITEM S.R.L.-</t>
  </si>
  <si>
    <t>BACARREZA GUZMAN MARIA LUZ-</t>
  </si>
  <si>
    <t>ASOCIACION DE CANEROS WARNES</t>
  </si>
  <si>
    <t>AUTOMUNDO BOLIVIA S.R.L.-</t>
  </si>
  <si>
    <t>BALDIVIESO COSSIO MILTON SANDR-</t>
  </si>
  <si>
    <t>CABEZAS S.R.L. CORREDORES Y AS</t>
  </si>
  <si>
    <t>BANANA DESIGN S.R.L.-</t>
  </si>
  <si>
    <t>BARRET LUJAN ORLANDO RUBEN</t>
  </si>
  <si>
    <t>ATENCION MEDICA PRENATAL-</t>
  </si>
  <si>
    <t>BARRIOS ANTELO SRL.</t>
  </si>
  <si>
    <t>AGROTAKESI S.A.-</t>
  </si>
  <si>
    <t>ATENCION PROV COCHABAMBA-</t>
  </si>
  <si>
    <t>AGUILERA VELASQUEZ FELIPE-</t>
  </si>
  <si>
    <t>BEICRUZ S.A.-</t>
  </si>
  <si>
    <t>ATENCION PROV. COBIJA-</t>
  </si>
  <si>
    <t>AUTENTIC S.R.L.</t>
  </si>
  <si>
    <t>ASOCIACION DE INSTITUCIONES FI-</t>
  </si>
  <si>
    <t>ASOCIACION DE MUNICIPALIDADES-</t>
  </si>
  <si>
    <t>C.R.&amp;F. ROJAS-ABOGADOS SOC. CI-</t>
  </si>
  <si>
    <t>ALEMAN LA FUENTE ALEJANDRO</t>
  </si>
  <si>
    <t>A.H.E.C. S.R.L.-</t>
  </si>
  <si>
    <t>ANAWIN-</t>
  </si>
  <si>
    <t>ASOCIACION AGROECOLOGIA Y FE-</t>
  </si>
  <si>
    <t>CANEDO ENCINAS JAIME DAVID</t>
  </si>
  <si>
    <t>BIOTOP S.R.L.</t>
  </si>
  <si>
    <t>ATENCION PROV.RIBERALTA-</t>
  </si>
  <si>
    <t>CARRASCO S.R.L. COMERCIALIZADO-</t>
  </si>
  <si>
    <t>AGENCIA EFE S.A.-</t>
  </si>
  <si>
    <t>ATENCION PROV.SANTA CRUZ-</t>
  </si>
  <si>
    <t>AGROVELASCO SRL</t>
  </si>
  <si>
    <t>CAVIARD SRL-</t>
  </si>
  <si>
    <t>BOLIMETAL INDUSTRY S.R.L.-</t>
  </si>
  <si>
    <t>ALIAGA DE SCHMIDT MONICA GIANI-</t>
  </si>
  <si>
    <t>AUTORIZACION ATENCION CAMIRI-</t>
  </si>
  <si>
    <t>BOLIVIA PETROLEO Y GAS, CONSUL-</t>
  </si>
  <si>
    <t>22 TECHNOLOGY S.R.L</t>
  </si>
  <si>
    <t>AUDITORES DE AMERICA S.R.L.</t>
  </si>
  <si>
    <t>CANTIDAD DE CERTIFICADOS DE INCAPACIDAD TEMPORAL Y DIAS DE INCAPACIDAD POR ADMINISTRACION DEPARTAMENTAL, REGIONAL, ZONAL , SUB ZONAL GESTION 2024</t>
  </si>
  <si>
    <t>REGIMEN/SUB-CLASIFICACION</t>
  </si>
  <si>
    <t>CERTIFICADOS INCAPACIDAD TEMPORAL (CIT)</t>
  </si>
  <si>
    <t>CIT MAYOR A 3 DIAS</t>
  </si>
  <si>
    <t>CIT MENOR O IGUAL A 3 DIAS</t>
  </si>
  <si>
    <t>CANTIDAD DE CERTIFICADOS DE INCAPACIDAD TEMPORAL Y DIAS DE INCAPACIDAD POR REGIMEN Y ADMINISTRACION DEPARTAMENTAL, REGIONAL, ZONAL , SUB ZONAL GESTION 2024</t>
  </si>
  <si>
    <t>DIAGNOSTICO CIE10</t>
  </si>
  <si>
    <t>CANTIDAD DE CERTIFICADOS DE INCAPACIDAD TEMPORAL POR DIAGNOSTICO Y DIAS DE INCAPACIDAD MAYORES A 3 DIAS NIVEL NACIONAL</t>
  </si>
  <si>
    <t>CANTIDAD DE CERTIFICADOS DE INCAPACIDAD TEMPORAL POR DIAGNOSTICO Y DIAS DE INCAPACIDAD MENOR O IGUAL  A 3 DIAS NIVEL NACIONAL</t>
  </si>
  <si>
    <t>BAJA MENOR A 3 DIAS</t>
  </si>
  <si>
    <t>AUXILIAR DE ENFERMERIA</t>
  </si>
  <si>
    <t>AUXILIAR DE LABORATORIO</t>
  </si>
  <si>
    <t>AUXILIAR DE NEUROFISIOLOGIA</t>
  </si>
  <si>
    <t>BIOQUIMICA</t>
  </si>
  <si>
    <t>BIOQUIMICA (Ag)</t>
  </si>
  <si>
    <t>BIOQUIMICA I</t>
  </si>
  <si>
    <t>ENFERMERA</t>
  </si>
  <si>
    <t>ENFERMERA JEFE DE PISO</t>
  </si>
  <si>
    <t>ENFERMERA JEFE DE SERVICIO</t>
  </si>
  <si>
    <t>ENFERMERA JEFE DE UNIDAD</t>
  </si>
  <si>
    <t>ENFERMERA JEFE HOSPITAL</t>
  </si>
  <si>
    <t>ENFERMERA JEFE POLICONSULTORIO</t>
  </si>
  <si>
    <t>ENFERMERA SUPERVISORA</t>
  </si>
  <si>
    <t>FARMACEUTICA</t>
  </si>
  <si>
    <t>FARMACEUTICA (Ag)</t>
  </si>
  <si>
    <t>INSTRUMENTISTA</t>
  </si>
  <si>
    <t xml:space="preserve">MEDICO INTENSIVISTA </t>
  </si>
  <si>
    <t xml:space="preserve">MEDICO INTENSIVISTA PEDIATRA </t>
  </si>
  <si>
    <t xml:space="preserve">MEDICO INTERNISTA </t>
  </si>
  <si>
    <t>MEDICO INTERNISTA (ALERGOLOGO)</t>
  </si>
  <si>
    <t xml:space="preserve">NEUROLOGO </t>
  </si>
  <si>
    <t>ODONTOLOGO  (CIO)</t>
  </si>
  <si>
    <t xml:space="preserve">PEDIATRA </t>
  </si>
  <si>
    <t xml:space="preserve">PEDIATRA  </t>
  </si>
  <si>
    <t>PSICOLOGA CLINICA</t>
  </si>
  <si>
    <t>RADIOLOGO</t>
  </si>
  <si>
    <t>REGENTE DE FARMACIA</t>
  </si>
  <si>
    <t>POBLACION PROTEGIDA</t>
  </si>
  <si>
    <t>POBLACION PROTEGIDA NIVEL NACIONAL SEGÚN SEXO Y GRUPO ETAREO</t>
  </si>
  <si>
    <t>POBLACION PROTEGIDA LA PAZ SEGÚN SEXO Y GRUPO ETAREO</t>
  </si>
  <si>
    <t>POBLACION PROTEGIDA COCHABAMBA SEGÚN SEXO Y GRUPO ETAREO</t>
  </si>
  <si>
    <t>POBLACION PROTEGIDA SANTA CRUZ SEGÚN SEXO Y GRUPO ETAREO</t>
  </si>
  <si>
    <t>POBLACION PROTEGIDA CAMIRI SEGÚN SEXO Y GRUPO ETAREO</t>
  </si>
  <si>
    <t>POBLACION PROTEGIDA SUCRE SEGÚN SEXO Y GRUPO ETAREO</t>
  </si>
  <si>
    <t>POBLACION PROTEGIDA TARIJA SEGÚN SEXO Y GRUPO ETAREO</t>
  </si>
  <si>
    <t>POBLACION PROTEGIDA ORURO SEGÚN SEXO Y GRUPO ETAREO</t>
  </si>
  <si>
    <t>POBLACION PROTEGIDA BERMEJO SEGÚN SEXO Y GRUPO ETAREO</t>
  </si>
  <si>
    <t>POBLACION PROTEGIDA TRINIDAD SEGÚN SEXO Y GRUPO ETAREO</t>
  </si>
  <si>
    <t>POBLACION PROTEGIDA YACUIBA SEGÚN SEXO Y GRUPO ETAREO</t>
  </si>
  <si>
    <t>POBLACION PROTEGIDA VILLAMONTES SEGÚN SEXO Y GRUPO ETAREO</t>
  </si>
  <si>
    <t>POBLACION PROTEGIDA POTOSI SEGÚN SEXO Y GRUPO ETAREO</t>
  </si>
  <si>
    <t>POBLACION PROTEGIDA GUAYARAMERIN SEGÚN SEXO Y GRUPO ETAREO</t>
  </si>
  <si>
    <t>POBLACION PROTEGIDA RIBERALTA SEGÚN SEXO Y GRUPO ETAREO</t>
  </si>
  <si>
    <t>POBLACION PROTEGIDA COBIJA SEGÚN SEXO Y GRUPO ETAREO</t>
  </si>
  <si>
    <t xml:space="preserve">SERVICIO  </t>
  </si>
  <si>
    <t>CANTIDAD</t>
  </si>
  <si>
    <t>SERVICIOS COMPLEMENTARIOS</t>
  </si>
  <si>
    <t>Numero Sillones de Hemodialisis</t>
  </si>
  <si>
    <t>Numero Sillones para Dialisis</t>
  </si>
  <si>
    <t>Numero Sillones para Quimioterapia</t>
  </si>
  <si>
    <t>Numero de Ecografos</t>
  </si>
  <si>
    <t>Numero de Tomografos</t>
  </si>
  <si>
    <t>Numero de Mamografos</t>
  </si>
  <si>
    <t>Nº Equipos de Endoscopia</t>
  </si>
  <si>
    <t>Nº Equipos de Rayos X</t>
  </si>
  <si>
    <t>CONSULTORIO DE EMERGENCIAS</t>
  </si>
  <si>
    <t>Nº de Camas - Camillas</t>
  </si>
  <si>
    <t>Nº Camas - Camillas de Observacion</t>
  </si>
  <si>
    <t>Nº Camas - Camillas de Reanimacion</t>
  </si>
  <si>
    <t>Numero de Sillones</t>
  </si>
  <si>
    <t xml:space="preserve">Nº Equipos de Rayos X </t>
  </si>
  <si>
    <t>CENTRO QUIRURGICO</t>
  </si>
  <si>
    <t>Nº de Quirofanos</t>
  </si>
  <si>
    <t>VEHICULOS</t>
  </si>
  <si>
    <t>Nº de Ambulancia Tipo 1</t>
  </si>
  <si>
    <t>Nº de Ambulancia Tipo 2</t>
  </si>
  <si>
    <t>Nº de Ambulancia Tipo 3</t>
  </si>
  <si>
    <t>Nº de Otros Vehiculos</t>
  </si>
  <si>
    <t>Nº de Camas - Observacion</t>
  </si>
  <si>
    <t>Nº Camillas de Observacion</t>
  </si>
  <si>
    <t>Nº Camillas de Reanimacion</t>
  </si>
  <si>
    <t>Nº Camillas sala de Curacion</t>
  </si>
  <si>
    <t>* Nº de Otros Vehiculos</t>
  </si>
  <si>
    <t>CPS Sub Zonal Cobija</t>
  </si>
  <si>
    <t>Nº  de Sillones</t>
  </si>
  <si>
    <t>Adm. Regional Sucre</t>
  </si>
  <si>
    <t>Nº Sala de Partos</t>
  </si>
  <si>
    <t>Nº Equipos de Rayos X  (Portatil)</t>
  </si>
  <si>
    <t xml:space="preserve">Numero Sillones para Quimioterapia </t>
  </si>
  <si>
    <t>Numero de Ecografos (Pol. 20 de Octubre)</t>
  </si>
  <si>
    <t>Numero de Ecografos (Pol. Central)</t>
  </si>
  <si>
    <t>Numero de Ecografos (Hospital)</t>
  </si>
  <si>
    <t>Numero de Tomografos (Hospital)</t>
  </si>
  <si>
    <t>Numero de Mamografos (Hospital)</t>
  </si>
  <si>
    <t>Nº Equipos de Endoscopia (Hospital)</t>
  </si>
  <si>
    <t>Nº Equipos de Rayos X (Pol. 20 de Octubre)</t>
  </si>
  <si>
    <t>Nº Equipos de Rayos X (Pol. Central)</t>
  </si>
  <si>
    <t>Nº Equipos de Rayos X (Hospital)</t>
  </si>
  <si>
    <t>Nº Equipos de Resonador Magnetico (Hospital)</t>
  </si>
  <si>
    <t>URGENCIA - POL. CENTRAL</t>
  </si>
  <si>
    <t>Nº Camas - de Observacion</t>
  </si>
  <si>
    <t>CONTINGENCIA - POL. CENTRAL</t>
  </si>
  <si>
    <t>Numero de Sillones (Pol. Central)</t>
  </si>
  <si>
    <t>Nº Quirofanos de Emergencia</t>
  </si>
  <si>
    <t>VEHICULOS - HOSPITAL</t>
  </si>
  <si>
    <t xml:space="preserve"> HOSP. GUARACACHI</t>
  </si>
  <si>
    <t xml:space="preserve"> ANDRES IBAÑEZ CPS  SANTA CRUZ</t>
  </si>
  <si>
    <t xml:space="preserve"> REGONAL TARIJA</t>
  </si>
  <si>
    <t xml:space="preserve"> SUB ZONAL VILLA MONTES</t>
  </si>
  <si>
    <t xml:space="preserve"> AGENCIA ZONAL ORURO</t>
  </si>
  <si>
    <t>ESTABLECIMIENTOS Y EQUIPAMIENTO</t>
  </si>
  <si>
    <t>EQUIPAMIENTO DENTAL, IMAGENOLOGIA Y AMBULANCIAS</t>
  </si>
  <si>
    <t>RECURSOS HUMANOS (EN SALUD)</t>
  </si>
  <si>
    <t>CERTIFICADOS DE INCAPACIDAD TEMPORAL</t>
  </si>
  <si>
    <t>CAJA PETROLERA DE SALUD 10 PRINCIPALES CAUSAS DE MORBILIDAD CONSULTA EXTERNA DE ENFERMEDADES TRANSMISIBLES GESTION:     2024</t>
  </si>
  <si>
    <t>CAJA PETROLERA DE SALUD PRINCIPALES CAUSAS DE MORTALIDAD HOSPITALARIA       GESTION:    2024</t>
  </si>
  <si>
    <t>EXAMENES DE ECOGRAFIA POR 100 CONSULTAS</t>
  </si>
  <si>
    <t>EXAMENES DE RX  POR 100 CONSULTAS</t>
  </si>
  <si>
    <t xml:space="preserve">EXAMENES DE LABORATORIO  POR 100 CONSULTAS  </t>
  </si>
  <si>
    <t>IMAGENOLOGIA Y LABORATORIO</t>
  </si>
  <si>
    <t>ENFERMERIA</t>
  </si>
  <si>
    <t>ATENCIONES DE ENFERMERÍA EN HOSPITALIZACION Y EMERGENCIAS-HOSPITAL SANTA CRUZ</t>
  </si>
  <si>
    <t>ATENCIONES DE ENFERMERÍA EN HOSPITALIZACION-HOSP. GUARACACHI</t>
  </si>
  <si>
    <t>ATENCIONES DE ENFERMERÍA EN CONSULTA EXTERNA-CENTRO DE SALUD CON INTERNACION DE PUERTO QUIJARRO</t>
  </si>
  <si>
    <t>ATENCIONES DE ENFERMERÍA EN CONSULTA EXTERNA-POLICONSULTORIO SAN JOSE</t>
  </si>
  <si>
    <t>ATENCIONES DE ENFERMERÍA EN CONSULTA EXTERNA-POLICONSULTORIO  ANDRES IBAÑEZ</t>
  </si>
  <si>
    <t>ATENCIONES DE ENFERMERÍA EN CONSULTA EXTERNA-POLICLINICO CENTRAL COCHABAMBA</t>
  </si>
  <si>
    <t>ATENCIONES DE ENFER. EN HOSPITALIZACION Y CONS.EXTERNA-HOSPITAL SETON COCHABAMBA</t>
  </si>
  <si>
    <t>ATENCIONES DE ENFERMERÍA EN CONSULTA EXTERNA-POLICONSULTORIO NORTE COCHABAMBA</t>
  </si>
  <si>
    <t>ATENCIONES DE ENFERMERÍA EN CONSULTA EXTERNA-Sub Zonal Cobija</t>
  </si>
  <si>
    <t>ATENCIONES DE ENFERMERÍA EN CONSULTA EXTERNA-SUB ZONAL BERMEJO.</t>
  </si>
  <si>
    <t>ATENCIONES  DE  ENFERMERIA EN LOS SERVICIOS DE INYECTABLES, CURACIONES, POSTAS  Y  OTROS-CONSULTA EXTERNA Y HOSPITALIZACION -CAMIRI</t>
  </si>
  <si>
    <t xml:space="preserve">ATENCIONES DE ENFERMERÍA EN CONSULTA EXTERNA-SUB-ZONAL RIBERALTA </t>
  </si>
  <si>
    <t>ATENCIONES DE ENFERMERÍA EN CONSULTA EXTERNA-SUB ZONAL YACUIBA</t>
  </si>
  <si>
    <t xml:space="preserve">ATENCIONES DE ENFERMERÍA EN CONSULTA EXTERNA-AGENCIA ZONAL TRINIDAD </t>
  </si>
  <si>
    <t>ATENCIONES DE ENFERMERÍA EN CONSULTA EXTERNA Y HOSPITALIZACION - ADM LA PAZ</t>
  </si>
  <si>
    <t>ATENCIONES DE ENFERMERÍA EN CONSULTA EXTERNA-SUCRE</t>
  </si>
  <si>
    <t>ATENCIONES DE ENFERMERÍA EN CONSULTA EXTERNA-TARIJA</t>
  </si>
  <si>
    <t>ATENCIONES DE ENFERMERÍA EN CONSULTA EXTERNA-ORURO</t>
  </si>
  <si>
    <t>ATENCIONES DE ENFERMERÍA EN CONSULTA EXTERNA-RIBERALTA</t>
  </si>
  <si>
    <t>ATENCIONES DE ENFERMERÍA EN CONSULTA EXTERNA-VILLAMONTES</t>
  </si>
  <si>
    <t>FARMACIA</t>
  </si>
  <si>
    <t xml:space="preserve"> DEPARTAMENTAL SANTA CRUZ</t>
  </si>
  <si>
    <t xml:space="preserve"> DEPARTAMENTAL LA PAZ</t>
  </si>
  <si>
    <t xml:space="preserve"> DEPARTAMENTAL COCHABAMBA</t>
  </si>
  <si>
    <t xml:space="preserve"> REGIONAL CAMIRI</t>
  </si>
  <si>
    <t xml:space="preserve"> ZONAL POTOSI</t>
  </si>
  <si>
    <t xml:space="preserve"> ZONAL ORURO</t>
  </si>
  <si>
    <t xml:space="preserve"> SUB ZONAL YACUIBA</t>
  </si>
  <si>
    <t xml:space="preserve"> SUB ZONAL VILLAMONTES</t>
  </si>
  <si>
    <t xml:space="preserve"> SUB ZONAL BERMEJO</t>
  </si>
  <si>
    <t xml:space="preserve"> ZONAL TRINIDAD</t>
  </si>
  <si>
    <t xml:space="preserve"> SUB ZONAL GUAYARAMERIN</t>
  </si>
  <si>
    <t xml:space="preserve"> REGIONAL SUCRE</t>
  </si>
  <si>
    <t xml:space="preserve"> SUB-ZONAL RIBERALTA</t>
  </si>
  <si>
    <t>SUB ZONAL COBIJA</t>
  </si>
  <si>
    <t>*TC TIEMPO COMPLETO
*MT MEDIO TIEMPO</t>
  </si>
  <si>
    <t>POBLACION PROTEGIDA (NACIONAL) SEGÚN SEXO Y GRUPO ETAREO</t>
  </si>
  <si>
    <t>POBLACION PROTEGIDA SEGÚN SEXO Y GRUPO ETAREO - ADMINISTRACION DEPARTAMENTAL LA PAZ</t>
  </si>
  <si>
    <t>POBLACION PROTEGIDA SEGÚN SEXO Y GRUPO ETAREO - ADMINISTRACION DEPARTAMENTAL COCHABAMBA</t>
  </si>
  <si>
    <t>POBLACION PROTEGIDA SEGÚN SEXO Y GRUPO ETAREO - ADMINISTRACION DEPARTAMENTAL SANTA CRUZ</t>
  </si>
  <si>
    <t>POBLACION PROTEGIDA SEGÚN SEXO Y GRUPO ETAREO - ADMINISTRACION REGIONAL CAMIRI</t>
  </si>
  <si>
    <t>POBLACION PROTEGIDA SEGÚN SEXO Y GRUPO ETAREO - ADMINISTRACION REGIONAL SUCRE</t>
  </si>
  <si>
    <t>POBLACION PROTEGIDA SEGÚN SEXO Y GRUPO ETAREO - ADMINISTRACION REGIONAL TARIJA</t>
  </si>
  <si>
    <t>POBLACION PROTEGIDA SEGÚN SEXO Y GRUPO ETAREO - ADMINISTRACION ZONAL ORURO</t>
  </si>
  <si>
    <t>POBLACION PROTEGIDA SEGÚN SEXO Y GRUPO ETAREO - ADMINISTRACION SUB ZONAL BERMEJO</t>
  </si>
  <si>
    <t>POBLACION PROTEGIDA SEGÚN SEXO Y GRUPO ETAREO - ADMINISTRACION ZONAL TRINIDAD</t>
  </si>
  <si>
    <t>POBLACION PROTEGIDA SEGÚN SEXO Y GRUPO ETAREO - ADMINISTRACION SUB ZONAL YACUIBA</t>
  </si>
  <si>
    <t>POBLACION PROTEGIDA SEGÚN SEXO Y GRUPO ETAREO - ADMINISTRACION SUB ZONAL VILLAMONTES</t>
  </si>
  <si>
    <t>POBLACION PROTEGIDA SEGÚN SEXO Y GRUPO ETAREO - ADMINISTRACION ZONAL POTOSI</t>
  </si>
  <si>
    <t>POBLACION PROTEGIDA SEGÚN SEXO Y GRUPO ETAREO - ADMINISTRACION SUB ZONAL GUAYARAMERIN</t>
  </si>
  <si>
    <t>POBLACION PROTEGIDA SEGÚN SEXO Y GRUPO ETAREO - ADMINISTRACION SUB ZONAL RIBERALTA</t>
  </si>
  <si>
    <t>POBLACION PROTEGIDA SEGÚN SEXO Y GRUPO ETAREO - ADMINISTRACION SUB ZONAL COBIJA</t>
  </si>
  <si>
    <t xml:space="preserve"> HOSPITAL SANTA CRUZ</t>
  </si>
  <si>
    <t xml:space="preserve"> POLICONSULTORIO SAN JOSE -ADM SANTA CRUZ</t>
  </si>
  <si>
    <t>HOSPITAL SETON - COCHABAMBA</t>
  </si>
  <si>
    <t>ADMINISTRACION DEPARTAMENTAL  LA PAZ</t>
  </si>
  <si>
    <t>EQUIPAMIENTO POR ADMINISTRACION DEPARTAMENTAL, REGIONAL Y AGENCIAS ZONALES Y SUB ZONALES - GESTION 2024</t>
  </si>
  <si>
    <t>CONSUMO NACIONAL DE MEDICAMENTOS CPS GESTION 2024 POR SERVICIO DE CONSULTA EXTERNA Y HOSPITALIZACION (CANTIDAD MEDICAMENTOS)</t>
  </si>
  <si>
    <t>*PRINCIPAL EQUIPAMIENTO MEDICO POR SERVICIOS</t>
  </si>
  <si>
    <t>EQUIPO*</t>
  </si>
  <si>
    <t>CENTRO DE SALUD  PUERTO QUIJARRO</t>
  </si>
  <si>
    <t>REGIONAL: POLICONSULTORIO SAN JOSE - SANTA CRUZ</t>
  </si>
  <si>
    <t>ADMINISTRACION REGIONAL CAMIRI</t>
  </si>
  <si>
    <t>ANUARIO ESTADISTICO</t>
  </si>
  <si>
    <t>DE SERVICIOS DE SALUD</t>
  </si>
  <si>
    <t>DIRECCION NACIONAL DE SALUD</t>
  </si>
  <si>
    <t>BIOESTADISTICA NACIONAL</t>
  </si>
  <si>
    <t>PERSONAL EN SALUD SEGÚN ESPECIALIDAD Y CARGA HORARIA POR ADMINISTRACION DEPARTAMENTAL, REGIONAL, ZONAL Y SUB ZONAL - GESTION 2024</t>
  </si>
  <si>
    <r>
      <t xml:space="preserve">PRESUPUESTO DE RECURSOS, Gestión 2024
</t>
    </r>
    <r>
      <rPr>
        <sz val="10"/>
        <color theme="1"/>
        <rFont val="Arial"/>
        <family val="2"/>
      </rPr>
      <t>(Expresado en Bolivianos)</t>
    </r>
  </si>
  <si>
    <r>
      <t xml:space="preserve">PRESUPUESTO DE GASTOS, Gestión 2024
</t>
    </r>
    <r>
      <rPr>
        <sz val="10"/>
        <color theme="1"/>
        <rFont val="Arial"/>
        <family val="2"/>
      </rPr>
      <t>(Expresado en Bolivianos)</t>
    </r>
  </si>
  <si>
    <t>Administración Desconcentrada</t>
  </si>
  <si>
    <t>Presupuesto 
Vigente</t>
  </si>
  <si>
    <t>Devengado</t>
  </si>
  <si>
    <t>% Ejec.</t>
  </si>
  <si>
    <t>OFICINA NACIONAL</t>
  </si>
  <si>
    <t>ION</t>
  </si>
  <si>
    <t>Administración</t>
  </si>
  <si>
    <t>N° de Empresas 
Afiliadas
(En N° de Empresas)</t>
  </si>
  <si>
    <t>Población Protegida
(En Número de Personas)</t>
  </si>
  <si>
    <t>Ejecución Presupuestaria
Gestión 2024 
(En Bs)</t>
  </si>
  <si>
    <t>Per Cápita
Ingresos</t>
  </si>
  <si>
    <t>Per Cápita
Gastos</t>
  </si>
  <si>
    <t>Titulares</t>
  </si>
  <si>
    <t>Beneficiarios</t>
  </si>
  <si>
    <t xml:space="preserve">Total </t>
  </si>
  <si>
    <t>Recursos</t>
  </si>
  <si>
    <t>Gastos</t>
  </si>
  <si>
    <t>a</t>
  </si>
  <si>
    <t>b</t>
  </si>
  <si>
    <t>c</t>
  </si>
  <si>
    <t>d</t>
  </si>
  <si>
    <t>e = c + d</t>
  </si>
  <si>
    <t>f</t>
  </si>
  <si>
    <t xml:space="preserve">g </t>
  </si>
  <si>
    <t>h = f / c</t>
  </si>
  <si>
    <t>i = g / e</t>
  </si>
  <si>
    <t>Fuente: Anuario 2024, SISEG, SIIF CPS</t>
  </si>
  <si>
    <t>Nota: En la ejecución presupuestaria no se incluye al presupuesto de Oficina Nacional y del Instituto Oncológico Nacional.</t>
  </si>
  <si>
    <t>EJECUCION PRESUPUESTARIA POR ADMINISTRACION DESCONCENTRADA - GESTION 2024</t>
  </si>
  <si>
    <t>EJECUCION PRESUPUESTARIA PER CAPITA (INGRESOS-GASTOS), POR ADMINISTRACION GESTION 2024</t>
  </si>
  <si>
    <t>CONTENIDO</t>
  </si>
  <si>
    <t>REPORTE FINANCIERO</t>
  </si>
  <si>
    <t>EJECUCION PRESUPUESTARIA NIVEL NACIONAL</t>
  </si>
  <si>
    <t xml:space="preserve">                    CAJA PETROLERA DE SALUD</t>
  </si>
  <si>
    <t xml:space="preserve">                    INSTITUTO ONCOLOGICO NACIONAL</t>
  </si>
  <si>
    <t xml:space="preserve">                    DEPARTAMENTO DE BIOESTADISTICA</t>
  </si>
  <si>
    <t xml:space="preserve">MOVIMIENTO HOSPITALARIO POR SERVICIOS </t>
  </si>
  <si>
    <t>GINECO ONCOLOGICA</t>
  </si>
  <si>
    <t>RADIOTERAPIA</t>
  </si>
  <si>
    <t>ORIGEN</t>
  </si>
  <si>
    <t xml:space="preserve">    -  Continuan</t>
  </si>
  <si>
    <t xml:space="preserve">  DOTACIÓN DE CAMAS</t>
  </si>
  <si>
    <t>HOSPITALARIO</t>
  </si>
  <si>
    <t>AMBULATORIO</t>
  </si>
  <si>
    <t>CONV</t>
  </si>
  <si>
    <t>Cirujano Oncólogo</t>
  </si>
  <si>
    <t xml:space="preserve">                                CAJA PETROLERA DE SALUD</t>
  </si>
  <si>
    <t xml:space="preserve">                                INSTITUTO ONCOLOGICO NACIONAL</t>
  </si>
  <si>
    <t xml:space="preserve">                                DEPARTAMENTO DE BIOESTADISTICA</t>
  </si>
  <si>
    <t xml:space="preserve">RESUMEN ANUAL DE ATENCIÓN </t>
  </si>
  <si>
    <t>EN CONSULTA EXTERNA</t>
  </si>
  <si>
    <t>Cuadro #34</t>
  </si>
  <si>
    <t>MES</t>
  </si>
  <si>
    <t>PACIENTE</t>
  </si>
  <si>
    <t>CONSULTORIO</t>
  </si>
  <si>
    <t>ONCOLÓGICO</t>
  </si>
  <si>
    <t>NO ONCOLÓGICO</t>
  </si>
  <si>
    <t>PART.</t>
  </si>
  <si>
    <t>M.I.</t>
  </si>
  <si>
    <t>C.O.</t>
  </si>
  <si>
    <t>G.O.</t>
  </si>
  <si>
    <t>M.G.</t>
  </si>
  <si>
    <t>R.O.</t>
  </si>
  <si>
    <t>O.C.</t>
  </si>
  <si>
    <t>H.</t>
  </si>
  <si>
    <t>A</t>
  </si>
  <si>
    <t>U.</t>
  </si>
  <si>
    <t>ENERO</t>
  </si>
  <si>
    <t>FEBRERO</t>
  </si>
  <si>
    <t>MARZO</t>
  </si>
  <si>
    <t>ABRIL</t>
  </si>
  <si>
    <t>MAYO</t>
  </si>
  <si>
    <t>JUNIO</t>
  </si>
  <si>
    <t>JULIO</t>
  </si>
  <si>
    <t>AGOSTO</t>
  </si>
  <si>
    <t>SEPTIEMBRE</t>
  </si>
  <si>
    <t>OCTUBRE</t>
  </si>
  <si>
    <t>NOVIEMBRE</t>
  </si>
  <si>
    <t>DICIEMBRE</t>
  </si>
  <si>
    <t>=</t>
  </si>
  <si>
    <t>A.</t>
  </si>
  <si>
    <t>RADIOTERPIA</t>
  </si>
  <si>
    <t xml:space="preserve">                        CAJA PETROLERA DE SALUD</t>
  </si>
  <si>
    <t xml:space="preserve">                         INSTITUTO ONCOLOGICO NACIONAL</t>
  </si>
  <si>
    <t xml:space="preserve">                         DEPARTAMENTO DE BIOESTADISTICA</t>
  </si>
  <si>
    <t xml:space="preserve">RECETAS DESPACHADAS POR CONSULTA EXTERNA, HOSPITALIZACION </t>
  </si>
  <si>
    <t>MEDICAMENTOS</t>
  </si>
  <si>
    <t>RECETAS</t>
  </si>
  <si>
    <t>HOSPITALIZACIÓN</t>
  </si>
  <si>
    <t>RECETA</t>
  </si>
  <si>
    <t>C.P.S</t>
  </si>
  <si>
    <t>CONV.</t>
  </si>
  <si>
    <t>ONCOLOGÍA CLINICA</t>
  </si>
  <si>
    <t>ONCOLOGÍA CLINICA - QMT</t>
  </si>
  <si>
    <t xml:space="preserve">CIRUGÍA </t>
  </si>
  <si>
    <t>CIRUGÍA - QX</t>
  </si>
  <si>
    <t xml:space="preserve">GINECOLOGÍA </t>
  </si>
  <si>
    <t>ANESTESIOLOGÍA</t>
  </si>
  <si>
    <t>HEMATOLOGÍA</t>
  </si>
  <si>
    <t>MATERIALES</t>
  </si>
  <si>
    <t>CIRUGÍA -QX</t>
  </si>
  <si>
    <t>LABORATORIO CLINICO</t>
  </si>
  <si>
    <t>CUADRO Nº 22</t>
  </si>
  <si>
    <t>NUMERO DE ANALISIS REALIZADOS EN LOS SERVICIOS AMBULATORIOS</t>
  </si>
  <si>
    <t>POR CATEGORIA DE PACIENTES</t>
  </si>
  <si>
    <t>TIPO DE ANALISIS</t>
  </si>
  <si>
    <t>H O S P I T A L A R I O</t>
  </si>
  <si>
    <t xml:space="preserve">  MEDICINA INTERNA</t>
  </si>
  <si>
    <t>CIRUGIA ONCOLÓGICA</t>
  </si>
  <si>
    <t>GINECOONCOLOGIA</t>
  </si>
  <si>
    <t>ONCOLOGIA CLÍNICA</t>
  </si>
  <si>
    <t>RADIOONCOLOGIA</t>
  </si>
  <si>
    <t>CONSULTA GENERAL</t>
  </si>
  <si>
    <t>HEMATOLOGICOS</t>
  </si>
  <si>
    <t>BIOQUIMICOS</t>
  </si>
  <si>
    <t>HORMONAL</t>
  </si>
  <si>
    <t>SEROLOGICO</t>
  </si>
  <si>
    <t>MARCADOR</t>
  </si>
  <si>
    <t>MICROBIOLOGICO</t>
  </si>
  <si>
    <t>UROANALISIS</t>
  </si>
  <si>
    <t>HECES</t>
  </si>
  <si>
    <t>RESUMEN MORTALIDAD HOSPITALARIA Y DOMICILIARIA</t>
  </si>
  <si>
    <t>SEGÚN CAUSA, EDAD Y ORIGEN DEL PACIENTE</t>
  </si>
  <si>
    <t>FECHA</t>
  </si>
  <si>
    <t>N°HCL</t>
  </si>
  <si>
    <t>EDAD</t>
  </si>
  <si>
    <t>CIE</t>
  </si>
  <si>
    <t>OBITO</t>
  </si>
  <si>
    <t>C53.9</t>
  </si>
  <si>
    <t>Cáncer de Cuello Uterino</t>
  </si>
  <si>
    <t>C16.9</t>
  </si>
  <si>
    <t>Cáncer de estomago</t>
  </si>
  <si>
    <t>C48.0</t>
  </si>
  <si>
    <t>Cáncer Retroperitoneal</t>
  </si>
  <si>
    <t>Sarcoma Retroperitoneal</t>
  </si>
  <si>
    <t>C22.0</t>
  </si>
  <si>
    <t>HepatoCarninoma</t>
  </si>
  <si>
    <t>C34.9</t>
  </si>
  <si>
    <t>Cáncer de Pulmon</t>
  </si>
  <si>
    <t>DOMICILIO</t>
  </si>
  <si>
    <t>Tumor Maligno Secundario del Peritoneo y del Retroperitoneo</t>
  </si>
  <si>
    <t>C61</t>
  </si>
  <si>
    <t>Cancer de prostata</t>
  </si>
  <si>
    <t>C78.6</t>
  </si>
  <si>
    <t>Carcioma Peritonial</t>
  </si>
  <si>
    <t>C18.9</t>
  </si>
  <si>
    <t>Cancer de Colon</t>
  </si>
  <si>
    <t>C56</t>
  </si>
  <si>
    <t>Cancer de Ovario</t>
  </si>
  <si>
    <t>C25.0</t>
  </si>
  <si>
    <t>Cancer de Pancreas</t>
  </si>
  <si>
    <t>C64</t>
  </si>
  <si>
    <t>Cancer Renal E-IV</t>
  </si>
  <si>
    <t>C81.1</t>
  </si>
  <si>
    <t>Linfoma No Hodking</t>
  </si>
  <si>
    <t>C80.0</t>
  </si>
  <si>
    <t>Sitio Primario Desconocido</t>
  </si>
  <si>
    <t>C31</t>
  </si>
  <si>
    <t>Cáncer de Ceno Paranasal</t>
  </si>
  <si>
    <t>C50.9</t>
  </si>
  <si>
    <t>Cáncer de mama E-EI</t>
  </si>
  <si>
    <t>Cáncer de prostata</t>
  </si>
  <si>
    <t>C54.1</t>
  </si>
  <si>
    <t>Cáncer de Endometrio</t>
  </si>
  <si>
    <t>Cáncer de Colon</t>
  </si>
  <si>
    <t>Cáncer de Pancreas</t>
  </si>
  <si>
    <t>C60</t>
  </si>
  <si>
    <t xml:space="preserve">Cáncer de Pene </t>
  </si>
  <si>
    <t>Cáncer de mama</t>
  </si>
  <si>
    <t>C18.7</t>
  </si>
  <si>
    <t>Cáncer colon</t>
  </si>
  <si>
    <t>Cáncer retroperitoneal IV</t>
  </si>
  <si>
    <t>C23</t>
  </si>
  <si>
    <t>Cáncer de la vesicula biliar E-IV</t>
  </si>
  <si>
    <t>Cáncer de Prostata</t>
  </si>
  <si>
    <t xml:space="preserve">Cáncer de la vesicula biliar </t>
  </si>
  <si>
    <t>Cáncer estomago</t>
  </si>
  <si>
    <t xml:space="preserve">Cáncer de ovario </t>
  </si>
  <si>
    <t>C52</t>
  </si>
  <si>
    <t>Cáncer de vagina</t>
  </si>
  <si>
    <t>Cáncer del estomago, Parte no especificada</t>
  </si>
  <si>
    <t>Cáncer riñon</t>
  </si>
  <si>
    <t>C71.0</t>
  </si>
  <si>
    <t>Cáncer del cerebro, Exepto lobulos y ventriculos</t>
  </si>
  <si>
    <t>Cáncer de ovario E-IV</t>
  </si>
  <si>
    <t>C25.9</t>
  </si>
  <si>
    <t>Cáncer de pancreas, sitio no especificado</t>
  </si>
  <si>
    <t>C83.3</t>
  </si>
  <si>
    <t>Linfoma de celulas B Grandes difuso</t>
  </si>
  <si>
    <t>C01</t>
  </si>
  <si>
    <t>Cáncer de la base de la lengua</t>
  </si>
  <si>
    <t>Cáncer de mama E IV</t>
  </si>
  <si>
    <t>Cáncer de cervix E IV</t>
  </si>
  <si>
    <t>Linfoma No Hodkin</t>
  </si>
  <si>
    <t xml:space="preserve">                                 Caja Petrolera de Salud</t>
  </si>
  <si>
    <t xml:space="preserve">                                 Instituto Oncológico Nacional</t>
  </si>
  <si>
    <t>RESUMEN SERVICIO RADIOTERAPIA MOLDES</t>
  </si>
  <si>
    <t>PACIENTES</t>
  </si>
  <si>
    <t>EQUIPO</t>
  </si>
  <si>
    <t>Cant. MOLDES</t>
  </si>
  <si>
    <t>ACELERADOR</t>
  </si>
  <si>
    <t>COBALTO</t>
  </si>
  <si>
    <t>CUADRO DE PATOLOGIAS MEDICAS</t>
  </si>
  <si>
    <t xml:space="preserve">ATENCION </t>
  </si>
  <si>
    <t>RESUMEN</t>
  </si>
  <si>
    <t>BIOPSIAS</t>
  </si>
  <si>
    <t>PZA QUIRURGICA</t>
  </si>
  <si>
    <t>CITOLOGIA</t>
  </si>
  <si>
    <t>TRANSOPERATORIOS</t>
  </si>
  <si>
    <t>MATERIAL REV</t>
  </si>
  <si>
    <t>FISH</t>
  </si>
  <si>
    <t>SERVICIO DE QUIMIOTERAPIA POR MEDICO</t>
  </si>
  <si>
    <t>MESES</t>
  </si>
  <si>
    <t>TRATAMIENTO</t>
  </si>
  <si>
    <t>Dr. Angulo</t>
  </si>
  <si>
    <t>Dr. Baena</t>
  </si>
  <si>
    <t>Dr. Perez</t>
  </si>
  <si>
    <t>ESTANCIA</t>
  </si>
  <si>
    <t>DIAS TRAB</t>
  </si>
  <si>
    <t>QUIM x DIA</t>
  </si>
  <si>
    <t>DIAS</t>
  </si>
  <si>
    <t>ESTANCIA MEDIA</t>
  </si>
  <si>
    <t>HORAS</t>
  </si>
  <si>
    <t>SERVICIOS A PACIENTES DE LA CPS POR REGIONALES</t>
  </si>
  <si>
    <t>REGIONALES</t>
  </si>
  <si>
    <t>TOTAL PACIENTES</t>
  </si>
  <si>
    <t>TOTAL ACTIVIDADES</t>
  </si>
  <si>
    <t xml:space="preserve">     P A C I E N T E S</t>
  </si>
  <si>
    <t xml:space="preserve">COMITÉ PRESTACIONES </t>
  </si>
  <si>
    <t>LABORATORIO</t>
  </si>
  <si>
    <t>ECOGRAFÍA</t>
  </si>
  <si>
    <t>TRANSFUSIONES</t>
  </si>
  <si>
    <t>VISITAS H</t>
  </si>
  <si>
    <t>RX</t>
  </si>
  <si>
    <t>TOMOGRAFIA</t>
  </si>
  <si>
    <t>BAJA</t>
  </si>
  <si>
    <t>VISITA DOM</t>
  </si>
  <si>
    <t>OTRO</t>
  </si>
  <si>
    <t>Cochabamba</t>
  </si>
  <si>
    <t>La Paz</t>
  </si>
  <si>
    <t>Oruro</t>
  </si>
  <si>
    <t>Potosi</t>
  </si>
  <si>
    <t>Santa Cruz</t>
  </si>
  <si>
    <t>Sucre</t>
  </si>
  <si>
    <t>Tarija</t>
  </si>
  <si>
    <t>Trinidad</t>
  </si>
  <si>
    <t>Camiri</t>
  </si>
  <si>
    <t>Riveralta</t>
  </si>
  <si>
    <t>Villa Montes</t>
  </si>
  <si>
    <t>Yacuiba</t>
  </si>
  <si>
    <t>Beni</t>
  </si>
  <si>
    <t>DIVISIÓN DE FÍSICA :  BRAQUITERAPIA</t>
  </si>
  <si>
    <t>OVOIDES</t>
  </si>
  <si>
    <t>TANDEM</t>
  </si>
  <si>
    <t>LC30-01</t>
  </si>
  <si>
    <t>LC30-02</t>
  </si>
  <si>
    <t>LC30-03</t>
  </si>
  <si>
    <t>LC30-04</t>
  </si>
  <si>
    <t>LCT0601</t>
  </si>
  <si>
    <t>LCT0501</t>
  </si>
  <si>
    <t>LCT0401</t>
  </si>
  <si>
    <t>LCT0301</t>
  </si>
  <si>
    <t>LCT0201</t>
  </si>
  <si>
    <t>LCT0101</t>
  </si>
  <si>
    <t>DIVISIÓN DE FÍSICA : PLANIFICACIÓN Y DOSIMETRÍA</t>
  </si>
  <si>
    <t>CLINAC</t>
  </si>
  <si>
    <t>TERADI</t>
  </si>
  <si>
    <t>PIKER</t>
  </si>
  <si>
    <t>DIFICULTAD</t>
  </si>
  <si>
    <t>C</t>
  </si>
  <si>
    <t xml:space="preserve">ATENCIONES DE ENFERMERÍA </t>
  </si>
  <si>
    <t>CATEGORÍA DE APLICACIONES POR ORIGEN</t>
  </si>
  <si>
    <t>CONVENIO</t>
  </si>
  <si>
    <t>Consulta Externa</t>
  </si>
  <si>
    <t>M. Intramuscular</t>
  </si>
  <si>
    <t>EV. Endovenosa</t>
  </si>
  <si>
    <t>SC. Subcutanea</t>
  </si>
  <si>
    <t>ID Intradermico</t>
  </si>
  <si>
    <t>VO Via Oral</t>
  </si>
  <si>
    <t>SL. Sublingual</t>
  </si>
  <si>
    <t>.................................</t>
  </si>
  <si>
    <t>Hospitalizacion</t>
  </si>
  <si>
    <t>Cambio Solucion</t>
  </si>
  <si>
    <t>Canalizacion</t>
  </si>
  <si>
    <t>REGIONAL: INSTITUTO ONCOLOGICO NACIONAL C.P.S.</t>
  </si>
  <si>
    <t xml:space="preserve">  CIRUGIAS</t>
  </si>
  <si>
    <t>ASISTENCIA / CIRUGIA</t>
  </si>
  <si>
    <t>2do. Cirujano</t>
  </si>
  <si>
    <t>3er. Cirujano</t>
  </si>
  <si>
    <t>Hrs.</t>
  </si>
  <si>
    <t>Cirujano  General</t>
  </si>
  <si>
    <t>Ginecooncólogo</t>
  </si>
  <si>
    <t>Mastologo</t>
  </si>
  <si>
    <t>Internos</t>
  </si>
  <si>
    <t>RESUMEN SERVICIO DE SIMULACIONES BRAQUITERAPIA Y VERIFICACION</t>
  </si>
  <si>
    <t xml:space="preserve">TOTAL SIMULACIONES </t>
  </si>
  <si>
    <t>TOTAL VERIFICACIONES</t>
  </si>
  <si>
    <t>TOTAL BRAQUITERAPIA</t>
  </si>
  <si>
    <t xml:space="preserve">NUMERO DE PLACAS RADIOGRAFICAS UTILIZADAS E INUTILIZADAS EN PACIENTES </t>
  </si>
  <si>
    <t>DE CONSULTA EXTERNA Y HOSPITALIZACION</t>
  </si>
  <si>
    <t>TAMAÑO DE LA PLACA</t>
  </si>
  <si>
    <t>TOTAL PLACAS UTILIZADAS</t>
  </si>
  <si>
    <t>E S P E C I A L I D A D E S</t>
  </si>
  <si>
    <t>TOTAL UTILIZADAS</t>
  </si>
  <si>
    <t>%  DE INUTILI ZADAS</t>
  </si>
  <si>
    <t>RADIOONCOLOGÍA</t>
  </si>
  <si>
    <t>ONCOLOGÍA CLÍNICA</t>
  </si>
  <si>
    <t>Utilizadas</t>
  </si>
  <si>
    <t>C. EXT</t>
  </si>
  <si>
    <t>HOSP</t>
  </si>
  <si>
    <t>18 x 24 cm -  8" x 10"</t>
  </si>
  <si>
    <t>24 x 30 cm -  8" x 12"</t>
  </si>
  <si>
    <t>30 x 40 cm - 10" x 14"</t>
  </si>
  <si>
    <t>35 x 35 cm - 14" x 14"</t>
  </si>
  <si>
    <t>35 x 43 cm - 14" x 17"</t>
  </si>
  <si>
    <t>20 x 25 D</t>
  </si>
  <si>
    <t>28 x 35 D</t>
  </si>
  <si>
    <t>35 X 43 D</t>
  </si>
  <si>
    <t>OTRO (CD)</t>
  </si>
  <si>
    <t>Nº de placas Oncológicas</t>
  </si>
  <si>
    <t>C.EXT.</t>
  </si>
  <si>
    <t>HOSP=HOSPITALARIO</t>
  </si>
  <si>
    <t>C.EXT.=AMBULATORIO</t>
  </si>
  <si>
    <t xml:space="preserve">                     DIRECCION NACIONAL DE SALUD</t>
  </si>
  <si>
    <t xml:space="preserve">                     BIOESTADISTICA NACIONAL</t>
  </si>
  <si>
    <t>NUMERO DE PLACAS RADIOGRAFICAS UTILIZADAS POR SITIO ANATOMICO</t>
  </si>
  <si>
    <t>SEGUN CATEGORIA DE PACIENTES EN LOS SERVICIOS AMBULATORIOS</t>
  </si>
  <si>
    <t>SITIO ANATOMICO</t>
  </si>
  <si>
    <t>A   M   B   U   L   A   T   O R   I   O   S</t>
  </si>
  <si>
    <t>GINECOONCOLOGÍA</t>
  </si>
  <si>
    <t>DE DIAGNÓSTICO</t>
  </si>
  <si>
    <t>DE TRATAMIENTO(SIMULACIONES)</t>
  </si>
  <si>
    <t xml:space="preserve">                     </t>
  </si>
  <si>
    <t xml:space="preserve">H O S P I T A L I Z A C I O N </t>
  </si>
  <si>
    <t xml:space="preserve">DE DIAGNÓSTICO </t>
  </si>
  <si>
    <t>INSTITUTO ONCOLOGICO NACIONAL</t>
  </si>
  <si>
    <t>DEPARTAMENTO DE BIOESTADISTICA</t>
  </si>
  <si>
    <t>SERVICIO DE RADIOTERAPIA</t>
  </si>
  <si>
    <t xml:space="preserve"> NÚMERO DE TRATAMIENTOS POR EQUIPO DE RADIACION</t>
  </si>
  <si>
    <t>EQUIPOS</t>
  </si>
  <si>
    <t>PROCEDIMIENTO</t>
  </si>
  <si>
    <t>APLICACIONES</t>
  </si>
  <si>
    <t>PICKER</t>
  </si>
  <si>
    <t>VERIFICACION</t>
  </si>
  <si>
    <t>1RA PUESTA</t>
  </si>
  <si>
    <t>SIMULACION</t>
  </si>
  <si>
    <t>NUEVOS</t>
  </si>
  <si>
    <t>FALTARON</t>
  </si>
  <si>
    <t>SUSPENDIDOS</t>
  </si>
  <si>
    <t>CONSULTA EXTERNA ION</t>
  </si>
  <si>
    <t>MORTALIDAD HOSPITALARIA Y DOMICILIARIA</t>
  </si>
  <si>
    <t>RADIOTERAPIA MOLDES</t>
  </si>
  <si>
    <t>ESTUDIOS PATOLOGICOS</t>
  </si>
  <si>
    <t>SERVICIO DE QUIMIOTERAPIA</t>
  </si>
  <si>
    <t>REFERENCIAS Y CONTRAREFERENCIAS</t>
  </si>
  <si>
    <t>BRAQUITERAPIA</t>
  </si>
  <si>
    <t>PLANIFICACION Y DOSIMETRIA</t>
  </si>
  <si>
    <t>ATENCIONES DE ENFERMERIA</t>
  </si>
  <si>
    <t>CIRUGIAS ION</t>
  </si>
  <si>
    <t xml:space="preserve">SIMULACIONES BRAQUITERAPIA </t>
  </si>
  <si>
    <t>PLACAS RADIOGRAFICAS</t>
  </si>
  <si>
    <t>RX POR SITIO ANATOMOPATOLOGICO</t>
  </si>
  <si>
    <t>INDICADOR FINA'!A1</t>
  </si>
  <si>
    <r>
      <rPr>
        <b/>
        <i/>
        <sz val="10"/>
        <color theme="1"/>
        <rFont val="Calibri"/>
        <family val="2"/>
        <scheme val="minor"/>
      </rPr>
      <t>FUENTE DEL ANUARIO ESTADISTICO 2024</t>
    </r>
    <r>
      <rPr>
        <i/>
        <sz val="10"/>
        <color theme="1"/>
        <rFont val="Calibri"/>
        <family val="2"/>
        <scheme val="minor"/>
      </rPr>
      <t>: SISTEMAS DE CONSULTA EXTERNA, HOSPITALIZACION, FARMACIA, EMERGENCIAS, BAJAS, SISTEMA ESTADISTICO, Y REPORTES DE ADMINISTRACIONES DESCONCENTRADAS,</t>
    </r>
  </si>
  <si>
    <t>*SE CONSIDERA COMO ESTANDAR EL 85% SEGÚN GUIA DE INDICADORES CPS</t>
  </si>
  <si>
    <t>PORCENTAJE DE UTILIZACION SEGÚN SUB ESPECIALIDADES  A NIVEL NACIONAL CAJA PETROLERA DE SALUD, GESTION 2024</t>
  </si>
  <si>
    <t>POBLACION ASEGURADA Y EMPRESAS AFILIADAS A LA CAJA PETROLERA EN EL ULTIMO QUINQUENIO</t>
  </si>
  <si>
    <t>CANTIDAD DE CONSULTAS EN EL SERVICIO DE EMERGENCIAS A NIVEL NACIONAL POR ADMINISTRACION Y TOP 10 DE EMPRESAS AFILIADAS</t>
  </si>
  <si>
    <t>CANTIDAD DE CONSULTAS EN EL SERVICIO DE CONSULTA EXTERNA CPS A NIVEL NACIONAL POR ESPECIALIDAD, EMPRESA, Y ESTABLECIMIENTO GESTION 2024</t>
  </si>
  <si>
    <t>CANTIDAD DE DIAS BAJA POR ADMINISTRACION, ESPECIALIDAD, Y EMPRESA AFILIADA - CPS GESTION 2024</t>
  </si>
  <si>
    <t>RESUMEN INFOGRAFICO</t>
  </si>
  <si>
    <t>INFOGRAFIAS</t>
  </si>
  <si>
    <t>ADMINISTRACION DEPARTAMENTAL COCHABAMBA</t>
  </si>
  <si>
    <t>ADMINISTRACION DEPARTAMENTAL LA PAZ</t>
  </si>
  <si>
    <t>ADMINISTRACION DEPARTAMENTAL SANTA CRUZ</t>
  </si>
  <si>
    <t>ADMINISTRACION REGIONAL SUCRE</t>
  </si>
  <si>
    <t>ADMINISTRACION REGIONAL TARIJA</t>
  </si>
  <si>
    <t>AGENCIA SUB ZONAL COBIJA</t>
  </si>
  <si>
    <t>AGENCIA SUB ZONAL POTOSI</t>
  </si>
  <si>
    <t>AGENCIA SUBZONAL BERMEJO</t>
  </si>
  <si>
    <t>AGENCIA SUBZONAL GUAYARAMERIN</t>
  </si>
  <si>
    <t>AGENCIA SUBZONAL RIBERALTA</t>
  </si>
  <si>
    <t>AGENCIA SUBZONAL VILLAMONTES</t>
  </si>
  <si>
    <t>AGENCIA SUBZONAL YACUIBA</t>
  </si>
  <si>
    <t>AGENCIA ZONAL ORURO</t>
  </si>
  <si>
    <t>AGENCIA ZONAL TRINIDAD</t>
  </si>
  <si>
    <t>HOSPITAL GUARACACHI</t>
  </si>
  <si>
    <t>CARGA HORARIA</t>
  </si>
  <si>
    <t>AUDITOR MEDICO (RESP. EXP. CLINICO)</t>
  </si>
  <si>
    <t xml:space="preserve">AUXILIAR DE ENFERMERIA </t>
  </si>
  <si>
    <t>AUXILIAR DE FARMACIA</t>
  </si>
  <si>
    <t>BIOTECNOLOGO</t>
  </si>
  <si>
    <t>CARDIOLOGO ECOCARDIOGRAFISTA</t>
  </si>
  <si>
    <t>CIRUJ. LAPAROSCOP. AVANZADO</t>
  </si>
  <si>
    <t>CITOTECNOLOGA</t>
  </si>
  <si>
    <t xml:space="preserve">ENFERMERA </t>
  </si>
  <si>
    <t xml:space="preserve">ENFERMERA  </t>
  </si>
  <si>
    <t xml:space="preserve">FARMACEUTICA </t>
  </si>
  <si>
    <t>FARMACEUTICA I</t>
  </si>
  <si>
    <t>MEDICO INFECTOLOGO</t>
  </si>
  <si>
    <t>MEDICO INTERNISTA (CARDIOLOGO)</t>
  </si>
  <si>
    <t>MEDICO SUPERVISOR</t>
  </si>
  <si>
    <t>PEDIATRA CARDIOLOGO ECOCARDIOGRAFISTA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</si>
</sst>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1" formatCode="_-* #,##0_-;\-* #,##0_-;_-* &quot;-&quot;_-;_-@_-"/>
    <numFmt numFmtId="43" formatCode="_-* #,##0.00_-;\-* #,##0.00_-;_-* &quot;-&quot;??_-;_-@_-"/>
    <numFmt numFmtId="164" formatCode="_ * #,##0_ ;_ * \-#,##0_ ;_ * &quot;-&quot;_ ;_ @_ "/>
    <numFmt numFmtId="165" formatCode="_(* #,##0_);_(* \(#,##0\);_(* &quot;-&quot;??_);_(@_)"/>
    <numFmt numFmtId="166" formatCode="0;0"/>
    <numFmt numFmtId="167" formatCode="0.0%"/>
    <numFmt numFmtId="168" formatCode="0.0"/>
    <numFmt numFmtId="169" formatCode="[$-C0A]d\-mmm;@"/>
    <numFmt numFmtId="170" formatCode="_(* #,##0_);_(* \(#,##0\);_(* &quot;-&quot;_);_(@_)"/>
  </numFmts>
  <fonts count="182" x14ac:knownFonts="1">
    <font>
      <sz val="11"/>
      <color theme="1"/>
      <name val="Calibri"/>
      <family val="2"/>
      <scheme val="minor"/>
    </font>
    <font>
      <sz val="11"/>
      <color theme="1"/>
      <name val="Calibri"/>
      <family val="2"/>
      <scheme val="minor"/>
    </font>
    <font>
      <b/>
      <sz val="11"/>
      <color theme="1"/>
      <name val="Calibri"/>
      <family val="2"/>
      <scheme val="minor"/>
    </font>
    <font>
      <sz val="12"/>
      <color theme="1"/>
      <name val="Calibri"/>
      <family val="2"/>
      <scheme val="minor"/>
    </font>
    <font>
      <b/>
      <sz val="20"/>
      <name val="Calibri"/>
      <family val="2"/>
      <scheme val="minor"/>
    </font>
    <font>
      <i/>
      <sz val="12"/>
      <name val="Calibri"/>
      <family val="2"/>
      <scheme val="minor"/>
    </font>
    <font>
      <sz val="12"/>
      <name val="Calibri"/>
      <family val="2"/>
      <scheme val="minor"/>
    </font>
    <font>
      <b/>
      <sz val="12"/>
      <color theme="1"/>
      <name val="Calibri"/>
      <family val="2"/>
      <scheme val="minor"/>
    </font>
    <font>
      <sz val="10"/>
      <name val="Arial"/>
      <family val="2"/>
    </font>
    <font>
      <sz val="9"/>
      <name val="Arial"/>
      <family val="2"/>
    </font>
    <font>
      <b/>
      <i/>
      <sz val="20"/>
      <name val="Calibri"/>
      <family val="2"/>
      <scheme val="minor"/>
    </font>
    <font>
      <b/>
      <sz val="10"/>
      <name val="Calibri"/>
      <family val="2"/>
      <scheme val="minor"/>
    </font>
    <font>
      <sz val="11"/>
      <color rgb="FF000000"/>
      <name val="Calibri"/>
      <family val="2"/>
      <scheme val="minor"/>
    </font>
    <font>
      <sz val="10"/>
      <name val="Calibri"/>
      <family val="2"/>
      <scheme val="minor"/>
    </font>
    <font>
      <b/>
      <sz val="9"/>
      <name val="Calibri"/>
      <family val="2"/>
      <scheme val="minor"/>
    </font>
    <font>
      <b/>
      <sz val="9"/>
      <color theme="1"/>
      <name val="Calibri"/>
      <family val="2"/>
      <scheme val="minor"/>
    </font>
    <font>
      <sz val="9"/>
      <name val="Calibri"/>
      <family val="2"/>
      <scheme val="minor"/>
    </font>
    <font>
      <sz val="9"/>
      <color rgb="FF000000"/>
      <name val="Calibri"/>
      <family val="2"/>
      <scheme val="minor"/>
    </font>
    <font>
      <b/>
      <sz val="9"/>
      <color rgb="FF000000"/>
      <name val="Calibri"/>
      <family val="2"/>
      <scheme val="minor"/>
    </font>
    <font>
      <b/>
      <i/>
      <sz val="9"/>
      <name val="Calibri"/>
      <family val="2"/>
      <scheme val="minor"/>
    </font>
    <font>
      <b/>
      <sz val="11"/>
      <name val="Arial"/>
      <family val="2"/>
    </font>
    <font>
      <b/>
      <sz val="11"/>
      <color theme="1"/>
      <name val="Arial"/>
      <family val="2"/>
    </font>
    <font>
      <sz val="10"/>
      <color theme="1"/>
      <name val="Calibri"/>
      <family val="2"/>
      <scheme val="minor"/>
    </font>
    <font>
      <sz val="9"/>
      <color theme="1"/>
      <name val="Calibri"/>
      <family val="2"/>
      <scheme val="minor"/>
    </font>
    <font>
      <b/>
      <sz val="8"/>
      <color theme="1"/>
      <name val="Calibri"/>
      <family val="2"/>
      <scheme val="minor"/>
    </font>
    <font>
      <b/>
      <sz val="14"/>
      <color theme="1"/>
      <name val="Calibri"/>
      <family val="2"/>
      <scheme val="minor"/>
    </font>
    <font>
      <b/>
      <sz val="16"/>
      <color theme="1"/>
      <name val="Calibri"/>
      <family val="2"/>
      <scheme val="minor"/>
    </font>
    <font>
      <b/>
      <sz val="18"/>
      <color theme="1"/>
      <name val="Calibri"/>
      <family val="2"/>
      <scheme val="minor"/>
    </font>
    <font>
      <b/>
      <sz val="10"/>
      <color indexed="8"/>
      <name val="Arial"/>
      <family val="2"/>
    </font>
    <font>
      <sz val="10"/>
      <color indexed="8"/>
      <name val="Arial"/>
      <family val="2"/>
    </font>
    <font>
      <sz val="8"/>
      <name val="Arial"/>
      <family val="2"/>
    </font>
    <font>
      <b/>
      <sz val="10"/>
      <color theme="1"/>
      <name val="Arial"/>
      <family val="2"/>
    </font>
    <font>
      <b/>
      <sz val="9"/>
      <color theme="1"/>
      <name val="Arial"/>
      <family val="2"/>
    </font>
    <font>
      <sz val="10"/>
      <color theme="1"/>
      <name val="Arial"/>
      <family val="2"/>
    </font>
    <font>
      <b/>
      <sz val="8"/>
      <color theme="1"/>
      <name val="Arial Narrow"/>
      <family val="2"/>
    </font>
    <font>
      <sz val="11"/>
      <color theme="1"/>
      <name val="Arial"/>
      <family val="2"/>
    </font>
    <font>
      <sz val="11"/>
      <color rgb="FF000000"/>
      <name val="Arial"/>
      <family val="2"/>
    </font>
    <font>
      <b/>
      <sz val="11"/>
      <color rgb="FF000000"/>
      <name val="Arial"/>
      <family val="2"/>
    </font>
    <font>
      <sz val="9"/>
      <color rgb="FF222222"/>
      <name val="Arial"/>
      <family val="2"/>
    </font>
    <font>
      <sz val="9"/>
      <color theme="1"/>
      <name val="Arial"/>
      <family val="2"/>
    </font>
    <font>
      <sz val="11"/>
      <color rgb="FF222222"/>
      <name val="Arial"/>
      <family val="2"/>
    </font>
    <font>
      <sz val="8"/>
      <color theme="1"/>
      <name val="Arial"/>
      <family val="2"/>
    </font>
    <font>
      <u/>
      <sz val="11"/>
      <color theme="10"/>
      <name val="Calibri"/>
      <family val="2"/>
    </font>
    <font>
      <sz val="11"/>
      <name val="Arial"/>
      <family val="2"/>
    </font>
    <font>
      <b/>
      <sz val="11"/>
      <color theme="0"/>
      <name val="Calibri"/>
      <family val="2"/>
      <scheme val="minor"/>
    </font>
    <font>
      <sz val="11"/>
      <color theme="0"/>
      <name val="Calibri"/>
      <family val="2"/>
      <scheme val="minor"/>
    </font>
    <font>
      <sz val="12"/>
      <color theme="0"/>
      <name val="Arial"/>
      <family val="2"/>
    </font>
    <font>
      <b/>
      <sz val="10"/>
      <name val="Arial"/>
      <family val="2"/>
    </font>
    <font>
      <sz val="10"/>
      <color theme="0"/>
      <name val="Arial"/>
      <family val="2"/>
    </font>
    <font>
      <u/>
      <sz val="10"/>
      <name val="Arial"/>
      <family val="2"/>
    </font>
    <font>
      <sz val="14"/>
      <color theme="1"/>
      <name val="Calibri"/>
      <family val="2"/>
      <scheme val="minor"/>
    </font>
    <font>
      <b/>
      <sz val="14"/>
      <name val="Calibri"/>
      <family val="2"/>
      <scheme val="minor"/>
    </font>
    <font>
      <b/>
      <sz val="14"/>
      <color rgb="FF000000"/>
      <name val="Calibri"/>
      <family val="2"/>
      <scheme val="minor"/>
    </font>
    <font>
      <sz val="14"/>
      <color rgb="FF000000"/>
      <name val="Calibri"/>
      <family val="2"/>
      <scheme val="minor"/>
    </font>
    <font>
      <b/>
      <sz val="11"/>
      <color theme="0"/>
      <name val="Arial"/>
      <family val="2"/>
    </font>
    <font>
      <sz val="11"/>
      <color theme="0"/>
      <name val="Arial"/>
      <family val="2"/>
    </font>
    <font>
      <b/>
      <sz val="9"/>
      <name val="Arial"/>
      <family val="2"/>
    </font>
    <font>
      <b/>
      <i/>
      <sz val="9"/>
      <name val="Arial"/>
      <family val="2"/>
    </font>
    <font>
      <sz val="10"/>
      <color rgb="FF000000"/>
      <name val="Arial"/>
      <family val="2"/>
    </font>
    <font>
      <sz val="10"/>
      <color rgb="FF000000"/>
      <name val="Calibri"/>
      <family val="2"/>
      <scheme val="minor"/>
    </font>
    <font>
      <sz val="10"/>
      <color indexed="8"/>
      <name val="Calibri"/>
      <family val="2"/>
      <scheme val="minor"/>
    </font>
    <font>
      <sz val="11"/>
      <color theme="1"/>
      <name val="Calibri Light"/>
      <family val="2"/>
      <scheme val="major"/>
    </font>
    <font>
      <b/>
      <sz val="8"/>
      <color rgb="FFFFFFFF"/>
      <name val="Arial Narrow"/>
      <family val="2"/>
    </font>
    <font>
      <sz val="8.5"/>
      <color theme="1"/>
      <name val="Arial"/>
      <family val="2"/>
    </font>
    <font>
      <b/>
      <sz val="8.5"/>
      <color theme="1"/>
      <name val="Arial"/>
      <family val="2"/>
    </font>
    <font>
      <b/>
      <sz val="10"/>
      <color theme="1"/>
      <name val="Calibri"/>
      <family val="2"/>
      <scheme val="minor"/>
    </font>
    <font>
      <sz val="8"/>
      <color indexed="8"/>
      <name val="Arial"/>
      <family val="2"/>
    </font>
    <font>
      <b/>
      <sz val="16"/>
      <color indexed="8"/>
      <name val="Arial"/>
      <family val="2"/>
    </font>
    <font>
      <sz val="14"/>
      <color indexed="8"/>
      <name val="Arial"/>
      <family val="2"/>
    </font>
    <font>
      <b/>
      <sz val="12"/>
      <name val="Arial"/>
      <family val="2"/>
    </font>
    <font>
      <b/>
      <sz val="14"/>
      <color indexed="8"/>
      <name val="Arial"/>
      <family val="2"/>
    </font>
    <font>
      <b/>
      <sz val="12"/>
      <color indexed="8"/>
      <name val="Arial"/>
      <family val="2"/>
    </font>
    <font>
      <sz val="14"/>
      <name val="Arial"/>
      <family val="2"/>
    </font>
    <font>
      <sz val="9"/>
      <color indexed="8"/>
      <name val="Arial"/>
      <family val="2"/>
    </font>
    <font>
      <sz val="11"/>
      <color indexed="8"/>
      <name val="Arial"/>
      <family val="2"/>
    </font>
    <font>
      <sz val="12"/>
      <name val="Arial"/>
      <family val="2"/>
    </font>
    <font>
      <i/>
      <sz val="11"/>
      <color indexed="8"/>
      <name val="Arial"/>
      <family val="2"/>
    </font>
    <font>
      <i/>
      <sz val="10"/>
      <name val="Arial"/>
      <family val="2"/>
    </font>
    <font>
      <b/>
      <sz val="9"/>
      <color indexed="8"/>
      <name val="Arial"/>
      <family val="2"/>
    </font>
    <font>
      <b/>
      <sz val="12"/>
      <color rgb="FF00B050"/>
      <name val="Arial Narrow"/>
      <family val="2"/>
    </font>
    <font>
      <b/>
      <sz val="12"/>
      <color rgb="FFFF0000"/>
      <name val="Arial Narrow"/>
      <family val="2"/>
    </font>
    <font>
      <sz val="12"/>
      <color theme="1"/>
      <name val="Arial Narrow"/>
      <family val="2"/>
    </font>
    <font>
      <b/>
      <sz val="12"/>
      <color indexed="8"/>
      <name val="Arial Narrow"/>
      <family val="2"/>
    </font>
    <font>
      <sz val="12"/>
      <color indexed="8"/>
      <name val="Arial Narrow"/>
      <family val="2"/>
    </font>
    <font>
      <sz val="12"/>
      <name val="Arial Narrow"/>
      <family val="2"/>
    </font>
    <font>
      <b/>
      <sz val="12"/>
      <name val="Arial Narrow"/>
      <family val="2"/>
    </font>
    <font>
      <b/>
      <sz val="12"/>
      <color indexed="8"/>
      <name val="Calibri"/>
      <family val="2"/>
      <scheme val="minor"/>
    </font>
    <font>
      <b/>
      <sz val="10"/>
      <color indexed="8"/>
      <name val="Calibri"/>
      <family val="2"/>
      <scheme val="minor"/>
    </font>
    <font>
      <b/>
      <sz val="8"/>
      <color indexed="8"/>
      <name val="Arial"/>
      <family val="2"/>
    </font>
    <font>
      <b/>
      <sz val="8"/>
      <name val="Courier"/>
    </font>
    <font>
      <b/>
      <sz val="8"/>
      <name val="Courier"/>
      <family val="3"/>
    </font>
    <font>
      <b/>
      <sz val="8"/>
      <name val="Arial"/>
      <family val="2"/>
    </font>
    <font>
      <b/>
      <sz val="9"/>
      <color indexed="8"/>
      <name val="Calibri"/>
      <family val="2"/>
      <scheme val="minor"/>
    </font>
    <font>
      <sz val="12"/>
      <name val="Courier"/>
      <family val="3"/>
    </font>
    <font>
      <b/>
      <sz val="14"/>
      <color indexed="8"/>
      <name val="Times New Roman"/>
      <family val="1"/>
    </font>
    <font>
      <sz val="8"/>
      <color indexed="8"/>
      <name val="Times New Roman"/>
      <family val="1"/>
    </font>
    <font>
      <sz val="10"/>
      <name val="Times New Roman"/>
      <family val="1"/>
    </font>
    <font>
      <b/>
      <sz val="10"/>
      <name val="Times New Roman"/>
      <family val="1"/>
    </font>
    <font>
      <sz val="10"/>
      <color indexed="8"/>
      <name val="Times New Roman"/>
      <family val="1"/>
    </font>
    <font>
      <b/>
      <sz val="8"/>
      <color indexed="8"/>
      <name val="Times New Roman"/>
      <family val="1"/>
    </font>
    <font>
      <b/>
      <sz val="8"/>
      <name val="Times New Roman"/>
      <family val="1"/>
    </font>
    <font>
      <sz val="8"/>
      <name val="Times New Roman"/>
      <family val="1"/>
    </font>
    <font>
      <sz val="8"/>
      <color theme="1"/>
      <name val="Times New Roman"/>
      <family val="1"/>
    </font>
    <font>
      <b/>
      <sz val="8"/>
      <color theme="1"/>
      <name val="Times New Roman"/>
      <family val="1"/>
    </font>
    <font>
      <b/>
      <sz val="10"/>
      <color theme="1" tint="0.14999847407452621"/>
      <name val="Arial Rounded MT Bold"/>
      <family val="2"/>
    </font>
    <font>
      <sz val="10"/>
      <color theme="1" tint="0.14999847407452621"/>
      <name val="Arial Rounded MT Bold"/>
      <family val="2"/>
    </font>
    <font>
      <b/>
      <sz val="10"/>
      <color theme="1" tint="0.14999847407452621"/>
      <name val="Arial"/>
      <family val="2"/>
    </font>
    <font>
      <sz val="10"/>
      <color theme="1" tint="0.14999847407452621"/>
      <name val="Arial"/>
      <family val="2"/>
    </font>
    <font>
      <b/>
      <sz val="9"/>
      <color theme="1" tint="0.14999847407452621"/>
      <name val="Arial"/>
      <family val="2"/>
    </font>
    <font>
      <sz val="9"/>
      <color theme="1" tint="0.14999847407452621"/>
      <name val="Arial"/>
      <family val="2"/>
    </font>
    <font>
      <b/>
      <i/>
      <sz val="9"/>
      <color theme="1" tint="0.14999847407452621"/>
      <name val="Arial"/>
      <family val="2"/>
    </font>
    <font>
      <sz val="8.5"/>
      <color theme="1" tint="0.14999847407452621"/>
      <name val="Arial"/>
      <family val="2"/>
    </font>
    <font>
      <b/>
      <sz val="14"/>
      <color indexed="8"/>
      <name val="Calibri Light"/>
      <family val="1"/>
      <scheme val="major"/>
    </font>
    <font>
      <sz val="14"/>
      <color indexed="8"/>
      <name val="Calibri Light"/>
      <family val="1"/>
      <scheme val="major"/>
    </font>
    <font>
      <sz val="9"/>
      <name val="Calibri Light"/>
      <family val="1"/>
      <scheme val="major"/>
    </font>
    <font>
      <b/>
      <sz val="9"/>
      <name val="Cambria"/>
      <family val="1"/>
    </font>
    <font>
      <sz val="9"/>
      <name val="Cambria"/>
      <family val="1"/>
    </font>
    <font>
      <sz val="10"/>
      <name val="Calibri Light"/>
      <family val="1"/>
      <scheme val="major"/>
    </font>
    <font>
      <b/>
      <sz val="10"/>
      <color indexed="8"/>
      <name val="Calibri Light"/>
      <family val="1"/>
      <scheme val="major"/>
    </font>
    <font>
      <b/>
      <sz val="10"/>
      <name val="Calibri Light"/>
      <family val="1"/>
      <scheme val="major"/>
    </font>
    <font>
      <b/>
      <sz val="9"/>
      <color indexed="8"/>
      <name val="Calibri Light"/>
      <family val="1"/>
      <scheme val="major"/>
    </font>
    <font>
      <sz val="10"/>
      <color indexed="8"/>
      <name val="Calibri Light"/>
      <family val="1"/>
      <scheme val="major"/>
    </font>
    <font>
      <sz val="8"/>
      <color indexed="8"/>
      <name val="Calibri Light"/>
      <family val="1"/>
      <scheme val="major"/>
    </font>
    <font>
      <b/>
      <sz val="11"/>
      <color indexed="8"/>
      <name val="Arial"/>
      <family val="2"/>
    </font>
    <font>
      <sz val="16"/>
      <color theme="1"/>
      <name val="Arial"/>
      <family val="2"/>
    </font>
    <font>
      <sz val="16"/>
      <color indexed="8"/>
      <name val="Arial"/>
      <family val="2"/>
    </font>
    <font>
      <b/>
      <sz val="16"/>
      <name val="Arial"/>
      <family val="2"/>
    </font>
    <font>
      <sz val="16"/>
      <name val="Arial"/>
      <family val="2"/>
    </font>
    <font>
      <b/>
      <sz val="16"/>
      <color theme="1"/>
      <name val="Arial"/>
      <family val="2"/>
    </font>
    <font>
      <b/>
      <sz val="11"/>
      <name val="Arial Narrow"/>
      <family val="2"/>
    </font>
    <font>
      <b/>
      <sz val="9"/>
      <name val="Arial Narrow"/>
      <family val="2"/>
    </font>
    <font>
      <b/>
      <sz val="10"/>
      <name val="Arial Narrow"/>
      <family val="2"/>
    </font>
    <font>
      <sz val="11"/>
      <name val="Calibri"/>
      <family val="2"/>
      <scheme val="minor"/>
    </font>
    <font>
      <b/>
      <u/>
      <sz val="12"/>
      <name val="Arial"/>
      <family val="2"/>
    </font>
    <font>
      <i/>
      <sz val="12"/>
      <color theme="1"/>
      <name val="Calibri"/>
      <family val="2"/>
      <scheme val="minor"/>
    </font>
    <font>
      <b/>
      <sz val="24"/>
      <color theme="1"/>
      <name val="Calibri"/>
      <family val="2"/>
      <scheme val="minor"/>
    </font>
    <font>
      <i/>
      <sz val="10"/>
      <color theme="1"/>
      <name val="Calibri"/>
      <family val="2"/>
      <scheme val="minor"/>
    </font>
    <font>
      <b/>
      <sz val="18"/>
      <name val="Calibri"/>
      <family val="2"/>
      <scheme val="minor"/>
    </font>
    <font>
      <sz val="16"/>
      <color theme="1"/>
      <name val="Calibri"/>
      <family val="2"/>
      <scheme val="minor"/>
    </font>
    <font>
      <b/>
      <sz val="10"/>
      <color theme="0"/>
      <name val="Arial"/>
      <family val="2"/>
    </font>
    <font>
      <sz val="12"/>
      <name val="Courier"/>
    </font>
    <font>
      <sz val="12"/>
      <name val="Times New Roman"/>
      <family val="1"/>
    </font>
    <font>
      <sz val="11"/>
      <color theme="1"/>
      <name val="Calibri"/>
      <family val="2"/>
      <charset val="1"/>
      <scheme val="minor"/>
    </font>
    <font>
      <sz val="16"/>
      <color theme="1"/>
      <name val="Calibri"/>
      <family val="2"/>
      <charset val="1"/>
      <scheme val="minor"/>
    </font>
    <font>
      <u/>
      <sz val="20"/>
      <name val="Times New Roman"/>
      <family val="1"/>
    </font>
    <font>
      <u/>
      <sz val="20"/>
      <color theme="1"/>
      <name val="Times New Roman"/>
      <family val="1"/>
    </font>
    <font>
      <sz val="14"/>
      <name val="Times New Roman"/>
      <family val="1"/>
    </font>
    <font>
      <sz val="14"/>
      <color theme="1"/>
      <name val="Times New Roman"/>
      <family val="1"/>
    </font>
    <font>
      <b/>
      <sz val="11"/>
      <color theme="1"/>
      <name val="Calibri"/>
      <family val="2"/>
      <charset val="1"/>
      <scheme val="minor"/>
    </font>
    <font>
      <sz val="11"/>
      <color theme="0"/>
      <name val="Calibri"/>
      <family val="2"/>
      <charset val="1"/>
      <scheme val="minor"/>
    </font>
    <font>
      <sz val="12"/>
      <color theme="1"/>
      <name val="Calibri"/>
      <family val="2"/>
      <charset val="1"/>
      <scheme val="minor"/>
    </font>
    <font>
      <sz val="12"/>
      <color theme="0"/>
      <name val="Calibri"/>
      <family val="2"/>
      <charset val="1"/>
      <scheme val="minor"/>
    </font>
    <font>
      <sz val="11"/>
      <color rgb="FFFF0000"/>
      <name val="Calibri"/>
      <family val="2"/>
      <charset val="1"/>
      <scheme val="minor"/>
    </font>
    <font>
      <b/>
      <u/>
      <sz val="14"/>
      <name val="Arial"/>
      <family val="2"/>
    </font>
    <font>
      <sz val="11"/>
      <name val="Courier"/>
    </font>
    <font>
      <b/>
      <sz val="12"/>
      <name val="Courier"/>
      <family val="3"/>
    </font>
    <font>
      <b/>
      <sz val="12"/>
      <name val="Courier"/>
    </font>
    <font>
      <b/>
      <u/>
      <sz val="16"/>
      <color theme="1"/>
      <name val="Calibri"/>
      <family val="2"/>
      <scheme val="minor"/>
    </font>
    <font>
      <b/>
      <u/>
      <sz val="12"/>
      <color theme="1"/>
      <name val="Calibri"/>
      <family val="2"/>
      <scheme val="minor"/>
    </font>
    <font>
      <b/>
      <sz val="10"/>
      <color theme="1"/>
      <name val="Calibri"/>
      <family val="2"/>
      <charset val="1"/>
      <scheme val="minor"/>
    </font>
    <font>
      <sz val="11"/>
      <name val="Times New Roman"/>
      <family val="1"/>
    </font>
    <font>
      <sz val="10"/>
      <name val="Algerian"/>
      <family val="5"/>
    </font>
    <font>
      <sz val="7"/>
      <name val="Arial"/>
      <family val="2"/>
    </font>
    <font>
      <b/>
      <u/>
      <sz val="14"/>
      <color indexed="8"/>
      <name val="Arial"/>
      <family val="2"/>
    </font>
    <font>
      <sz val="9"/>
      <name val="Courier"/>
      <family val="3"/>
    </font>
    <font>
      <sz val="12"/>
      <color theme="1"/>
      <name val="Arial"/>
      <family val="2"/>
    </font>
    <font>
      <u/>
      <sz val="12"/>
      <name val="Courier"/>
    </font>
    <font>
      <sz val="11"/>
      <color indexed="8"/>
      <name val="Calibri Light"/>
      <family val="1"/>
      <scheme val="major"/>
    </font>
    <font>
      <sz val="12"/>
      <color indexed="8"/>
      <name val="Arial"/>
      <family val="2"/>
    </font>
    <font>
      <u/>
      <sz val="16"/>
      <color theme="1"/>
      <name val="Calibri"/>
      <family val="2"/>
      <scheme val="minor"/>
    </font>
    <font>
      <sz val="13"/>
      <color theme="1"/>
      <name val="Calibri"/>
      <family val="2"/>
      <scheme val="minor"/>
    </font>
    <font>
      <sz val="13"/>
      <name val="Arial"/>
      <family val="2"/>
    </font>
    <font>
      <u/>
      <sz val="10"/>
      <color indexed="8"/>
      <name val="Arial"/>
      <family val="2"/>
    </font>
    <font>
      <sz val="10"/>
      <name val="Courier"/>
      <family val="3"/>
    </font>
    <font>
      <b/>
      <sz val="9"/>
      <name val="Courier"/>
    </font>
    <font>
      <sz val="9"/>
      <name val="Courier"/>
    </font>
    <font>
      <sz val="10"/>
      <name val="Courier"/>
    </font>
    <font>
      <b/>
      <sz val="9"/>
      <name val="Courier"/>
      <family val="3"/>
    </font>
    <font>
      <b/>
      <i/>
      <sz val="10"/>
      <color theme="1"/>
      <name val="Calibri"/>
      <family val="2"/>
      <scheme val="minor"/>
    </font>
    <font>
      <sz val="11"/>
      <color rgb="FF000000"/>
      <name val="Calibri"/>
      <family val="2"/>
    </font>
    <font>
      <b/>
      <sz val="20"/>
      <color theme="1"/>
      <name val="Calibri"/>
      <family val="2"/>
      <scheme val="minor"/>
    </font>
    <font>
      <b/>
      <sz val="22"/>
      <color theme="1"/>
      <name val="Calibri"/>
      <family val="2"/>
      <scheme val="minor"/>
    </font>
  </fonts>
  <fills count="29">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7"/>
        <bgColor indexed="64"/>
      </patternFill>
    </fill>
    <fill>
      <patternFill patternType="solid">
        <fgColor theme="7" tint="0.59999389629810485"/>
        <bgColor rgb="FFFFFFFF"/>
      </patternFill>
    </fill>
    <fill>
      <patternFill patternType="solid">
        <fgColor rgb="FFFF0000"/>
        <bgColor indexed="64"/>
      </patternFill>
    </fill>
    <fill>
      <patternFill patternType="solid">
        <fgColor rgb="FFFFFFFF"/>
        <bgColor indexed="64"/>
      </patternFill>
    </fill>
    <fill>
      <patternFill patternType="solid">
        <fgColor theme="5"/>
        <bgColor indexed="64"/>
      </patternFill>
    </fill>
    <fill>
      <patternFill patternType="solid">
        <fgColor theme="5"/>
        <bgColor rgb="FFFFFFFF"/>
      </patternFill>
    </fill>
    <fill>
      <patternFill patternType="solid">
        <fgColor theme="5" tint="0.59999389629810485"/>
        <bgColor indexed="64"/>
      </patternFill>
    </fill>
    <fill>
      <patternFill patternType="solid">
        <fgColor rgb="FF000000"/>
        <bgColor rgb="FFFFFFFF"/>
      </patternFill>
    </fill>
    <fill>
      <patternFill patternType="solid">
        <fgColor rgb="FFFFFF00"/>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9"/>
        <bgColor indexed="64"/>
      </patternFill>
    </fill>
    <fill>
      <patternFill patternType="solid">
        <fgColor rgb="FF008080"/>
        <bgColor indexed="64"/>
      </patternFill>
    </fill>
    <fill>
      <patternFill patternType="solid">
        <fgColor theme="0" tint="-0.14999847407452621"/>
        <bgColor indexed="64"/>
      </patternFill>
    </fill>
    <fill>
      <patternFill patternType="solid">
        <fgColor theme="8" tint="0.79998168889431442"/>
        <bgColor indexed="65"/>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theme="5"/>
        <bgColor theme="4" tint="0.79998168889431442"/>
      </patternFill>
    </fill>
  </fills>
  <borders count="23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indexed="64"/>
      </left>
      <right style="thin">
        <color indexed="64"/>
      </right>
      <top style="medium">
        <color indexed="64"/>
      </top>
      <bottom style="double">
        <color indexed="64"/>
      </bottom>
      <diagonal/>
    </border>
    <border>
      <left style="thin">
        <color rgb="FF999999"/>
      </left>
      <right/>
      <top style="thin">
        <color rgb="FF999999"/>
      </top>
      <bottom/>
      <diagonal/>
    </border>
    <border>
      <left/>
      <right/>
      <top style="thin">
        <color rgb="FF999999"/>
      </top>
      <bottom/>
      <diagonal/>
    </border>
    <border>
      <left style="thin">
        <color rgb="FF999999"/>
      </left>
      <right style="thin">
        <color rgb="FF999999"/>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999999"/>
      </left>
      <right/>
      <top style="thin">
        <color indexed="65"/>
      </top>
      <bottom/>
      <diagonal/>
    </border>
    <border>
      <left style="thin">
        <color indexed="65"/>
      </left>
      <right/>
      <top style="thin">
        <color rgb="FF999999"/>
      </top>
      <bottom/>
      <diagonal/>
    </border>
    <border>
      <left style="thin">
        <color indexed="65"/>
      </left>
      <right/>
      <top style="thin">
        <color rgb="FF999999"/>
      </top>
      <bottom style="thin">
        <color rgb="FF999999"/>
      </bottom>
      <diagonal/>
    </border>
    <border>
      <left/>
      <right style="thin">
        <color rgb="FF999999"/>
      </right>
      <top style="thin">
        <color rgb="FF999999"/>
      </top>
      <bottom/>
      <diagonal/>
    </border>
    <border>
      <left/>
      <right style="thin">
        <color rgb="FF999999"/>
      </right>
      <top/>
      <bottom/>
      <diagonal/>
    </border>
    <border>
      <left/>
      <right style="thin">
        <color rgb="FF999999"/>
      </right>
      <top style="thin">
        <color rgb="FF999999"/>
      </top>
      <bottom style="thin">
        <color rgb="FF999999"/>
      </bottom>
      <diagonal/>
    </border>
    <border>
      <left style="thin">
        <color indexed="64"/>
      </left>
      <right style="double">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bottom style="medium">
        <color indexed="64"/>
      </bottom>
      <diagonal/>
    </border>
    <border>
      <left style="double">
        <color indexed="64"/>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double">
        <color indexed="64"/>
      </left>
      <right style="thin">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style="thin">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double">
        <color indexed="64"/>
      </left>
      <right/>
      <top/>
      <bottom style="double">
        <color indexed="64"/>
      </bottom>
      <diagonal/>
    </border>
    <border>
      <left style="thin">
        <color indexed="64"/>
      </left>
      <right/>
      <top/>
      <bottom style="double">
        <color indexed="64"/>
      </bottom>
      <diagonal/>
    </border>
    <border>
      <left style="thin">
        <color indexed="64"/>
      </left>
      <right/>
      <top style="double">
        <color indexed="64"/>
      </top>
      <bottom/>
      <diagonal/>
    </border>
    <border>
      <left/>
      <right style="double">
        <color indexed="64"/>
      </right>
      <top style="thin">
        <color indexed="64"/>
      </top>
      <bottom style="thin">
        <color indexed="64"/>
      </bottom>
      <diagonal/>
    </border>
    <border>
      <left/>
      <right style="thin">
        <color indexed="64"/>
      </right>
      <top/>
      <bottom/>
      <diagonal/>
    </border>
    <border>
      <left/>
      <right style="double">
        <color indexed="64"/>
      </right>
      <top/>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style="double">
        <color indexed="64"/>
      </right>
      <top/>
      <bottom style="double">
        <color indexed="64"/>
      </bottom>
      <diagonal/>
    </border>
    <border>
      <left style="medium">
        <color indexed="64"/>
      </left>
      <right/>
      <top style="thin">
        <color auto="1"/>
      </top>
      <bottom style="thin">
        <color auto="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n">
        <color auto="1"/>
      </left>
      <right style="thin">
        <color auto="1"/>
      </right>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left style="thin">
        <color auto="1"/>
      </left>
      <right style="thin">
        <color theme="0"/>
      </right>
      <top style="thin">
        <color auto="1"/>
      </top>
      <bottom style="thin">
        <color theme="0"/>
      </bottom>
      <diagonal/>
    </border>
    <border>
      <left style="thin">
        <color theme="0"/>
      </left>
      <right style="thin">
        <color theme="0"/>
      </right>
      <top style="thin">
        <color auto="1"/>
      </top>
      <bottom style="thin">
        <color theme="0"/>
      </bottom>
      <diagonal/>
    </border>
    <border>
      <left style="thin">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auto="1"/>
      </left>
      <right style="thin">
        <color theme="0"/>
      </right>
      <top style="thin">
        <color theme="0"/>
      </top>
      <bottom style="thin">
        <color auto="1"/>
      </bottom>
      <diagonal/>
    </border>
    <border>
      <left style="thin">
        <color theme="0"/>
      </left>
      <right style="thin">
        <color theme="0"/>
      </right>
      <top style="thin">
        <color theme="0"/>
      </top>
      <bottom style="thin">
        <color auto="1"/>
      </bottom>
      <diagonal/>
    </border>
    <border>
      <left/>
      <right style="thin">
        <color theme="0"/>
      </right>
      <top style="thin">
        <color theme="0"/>
      </top>
      <bottom style="thin">
        <color auto="1"/>
      </bottom>
      <diagonal/>
    </border>
    <border>
      <left style="thin">
        <color theme="0"/>
      </left>
      <right style="thin">
        <color auto="1"/>
      </right>
      <top style="thin">
        <color theme="0"/>
      </top>
      <bottom style="thin">
        <color auto="1"/>
      </bottom>
      <diagonal/>
    </border>
    <border>
      <left style="double">
        <color indexed="64"/>
      </left>
      <right/>
      <top style="double">
        <color indexed="64"/>
      </top>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ck">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thick">
        <color indexed="64"/>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style="thin">
        <color indexed="64"/>
      </left>
      <right style="thick">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hair">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top style="hair">
        <color indexed="64"/>
      </top>
      <bottom style="hair">
        <color indexed="64"/>
      </bottom>
      <diagonal/>
    </border>
    <border>
      <left style="thick">
        <color indexed="64"/>
      </left>
      <right style="thin">
        <color indexed="64"/>
      </right>
      <top style="thin">
        <color indexed="64"/>
      </top>
      <bottom style="thin">
        <color indexed="64"/>
      </bottom>
      <diagonal/>
    </border>
    <border>
      <left style="double">
        <color indexed="64"/>
      </left>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ck">
        <color indexed="64"/>
      </right>
      <top style="thin">
        <color indexed="64"/>
      </top>
      <bottom style="double">
        <color indexed="64"/>
      </bottom>
      <diagonal/>
    </border>
    <border>
      <left style="thick">
        <color indexed="64"/>
      </left>
      <right/>
      <top/>
      <bottom style="double">
        <color indexed="64"/>
      </bottom>
      <diagonal/>
    </border>
    <border>
      <left/>
      <right style="thick">
        <color indexed="64"/>
      </right>
      <top/>
      <bottom style="double">
        <color indexed="64"/>
      </bottom>
      <diagonal/>
    </border>
    <border>
      <left/>
      <right style="thin">
        <color indexed="64"/>
      </right>
      <top style="double">
        <color indexed="64"/>
      </top>
      <bottom/>
      <diagonal/>
    </border>
    <border>
      <left style="double">
        <color indexed="64"/>
      </left>
      <right style="thin">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double">
        <color indexed="64"/>
      </left>
      <right style="hair">
        <color indexed="64"/>
      </right>
      <top style="hair">
        <color indexed="64"/>
      </top>
      <bottom style="hair">
        <color indexed="64"/>
      </bottom>
      <diagonal/>
    </border>
    <border>
      <left style="double">
        <color indexed="64"/>
      </left>
      <right style="thin">
        <color indexed="64"/>
      </right>
      <top/>
      <bottom style="double">
        <color indexed="64"/>
      </bottom>
      <diagonal/>
    </border>
    <border>
      <left style="double">
        <color indexed="64"/>
      </left>
      <right style="medium">
        <color indexed="64"/>
      </right>
      <top style="double">
        <color indexed="64"/>
      </top>
      <bottom/>
      <diagonal/>
    </border>
    <border>
      <left/>
      <right/>
      <top style="medium">
        <color indexed="64"/>
      </top>
      <bottom style="double">
        <color indexed="64"/>
      </bottom>
      <diagonal/>
    </border>
    <border>
      <left/>
      <right style="double">
        <color indexed="64"/>
      </right>
      <top style="medium">
        <color indexed="64"/>
      </top>
      <bottom style="double">
        <color indexed="64"/>
      </bottom>
      <diagonal/>
    </border>
    <border>
      <left style="double">
        <color indexed="64"/>
      </left>
      <right style="double">
        <color indexed="64"/>
      </right>
      <top style="medium">
        <color indexed="64"/>
      </top>
      <bottom style="double">
        <color indexed="64"/>
      </bottom>
      <diagonal/>
    </border>
    <border>
      <left style="double">
        <color indexed="64"/>
      </left>
      <right/>
      <top style="medium">
        <color indexed="64"/>
      </top>
      <bottom style="double">
        <color indexed="64"/>
      </bottom>
      <diagonal/>
    </border>
    <border>
      <left/>
      <right/>
      <top style="medium">
        <color indexed="64"/>
      </top>
      <bottom/>
      <diagonal/>
    </border>
    <border>
      <left style="medium">
        <color indexed="64"/>
      </left>
      <right/>
      <top/>
      <bottom style="double">
        <color indexed="64"/>
      </bottom>
      <diagonal/>
    </border>
    <border>
      <left style="double">
        <color indexed="64"/>
      </left>
      <right style="medium">
        <color indexed="64"/>
      </right>
      <top/>
      <bottom style="double">
        <color indexed="64"/>
      </bottom>
      <diagonal/>
    </border>
    <border>
      <left style="medium">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double">
        <color indexed="64"/>
      </left>
      <right style="medium">
        <color indexed="64"/>
      </right>
      <top style="double">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medium">
        <color indexed="64"/>
      </right>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style="hair">
        <color indexed="64"/>
      </bottom>
      <diagonal/>
    </border>
    <border>
      <left style="double">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style="medium">
        <color indexed="64"/>
      </right>
      <top style="double">
        <color indexed="64"/>
      </top>
      <bottom style="hair">
        <color indexed="64"/>
      </bottom>
      <diagonal/>
    </border>
    <border>
      <left/>
      <right style="hair">
        <color indexed="64"/>
      </right>
      <top style="double">
        <color indexed="64"/>
      </top>
      <bottom style="hair">
        <color indexed="64"/>
      </bottom>
      <diagonal/>
    </border>
    <border>
      <left/>
      <right/>
      <top style="double">
        <color indexed="64"/>
      </top>
      <bottom style="hair">
        <color indexed="64"/>
      </bottom>
      <diagonal/>
    </border>
    <border>
      <left style="hair">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double">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right/>
      <top style="hair">
        <color indexed="64"/>
      </top>
      <bottom/>
      <diagonal/>
    </border>
    <border>
      <left style="double">
        <color indexed="64"/>
      </left>
      <right/>
      <top style="hair">
        <color indexed="64"/>
      </top>
      <bottom style="double">
        <color indexed="64"/>
      </bottom>
      <diagonal/>
    </border>
    <border>
      <left style="double">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right/>
      <top style="hair">
        <color indexed="64"/>
      </top>
      <bottom style="double">
        <color indexed="64"/>
      </bottom>
      <diagonal/>
    </border>
    <border>
      <left style="medium">
        <color indexed="64"/>
      </left>
      <right style="medium">
        <color indexed="64"/>
      </right>
      <top style="double">
        <color indexed="64"/>
      </top>
      <bottom style="medium">
        <color indexed="64"/>
      </bottom>
      <diagonal/>
    </border>
    <border>
      <left style="double">
        <color indexed="64"/>
      </left>
      <right/>
      <top style="thin">
        <color indexed="64"/>
      </top>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style="double">
        <color indexed="64"/>
      </right>
      <top style="double">
        <color indexed="64"/>
      </top>
      <bottom/>
      <diagonal/>
    </border>
    <border>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bottom/>
      <diagonal/>
    </border>
    <border>
      <left style="thin">
        <color indexed="64"/>
      </left>
      <right style="double">
        <color indexed="64"/>
      </right>
      <top/>
      <bottom style="double">
        <color indexed="64"/>
      </bottom>
      <diagonal/>
    </border>
    <border>
      <left style="double">
        <color indexed="64"/>
      </left>
      <right/>
      <top/>
      <bottom style="hair">
        <color indexed="64"/>
      </bottom>
      <diagonal/>
    </border>
    <border>
      <left/>
      <right/>
      <top/>
      <bottom style="hair">
        <color indexed="64"/>
      </bottom>
      <diagonal/>
    </border>
    <border>
      <left style="double">
        <color indexed="64"/>
      </left>
      <right style="double">
        <color indexed="64"/>
      </right>
      <top style="hair">
        <color indexed="64"/>
      </top>
      <bottom style="hair">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style="double">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double">
        <color indexed="64"/>
      </bottom>
      <diagonal/>
    </border>
    <border>
      <left style="thin">
        <color indexed="64"/>
      </left>
      <right style="thick">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double">
        <color indexed="64"/>
      </top>
      <bottom style="hair">
        <color indexed="64"/>
      </bottom>
      <diagonal/>
    </border>
    <border>
      <left/>
      <right style="double">
        <color indexed="64"/>
      </right>
      <top style="hair">
        <color indexed="64"/>
      </top>
      <bottom style="hair">
        <color indexed="64"/>
      </bottom>
      <diagonal/>
    </border>
    <border>
      <left style="double">
        <color indexed="64"/>
      </left>
      <right style="double">
        <color indexed="64"/>
      </right>
      <top style="hair">
        <color indexed="64"/>
      </top>
      <bottom/>
      <diagonal/>
    </border>
    <border>
      <left style="double">
        <color indexed="64"/>
      </left>
      <right style="double">
        <color indexed="64"/>
      </right>
      <top/>
      <bottom style="hair">
        <color indexed="64"/>
      </bottom>
      <diagonal/>
    </border>
    <border>
      <left style="double">
        <color indexed="64"/>
      </left>
      <right style="double">
        <color indexed="64"/>
      </right>
      <top style="hair">
        <color indexed="64"/>
      </top>
      <bottom style="double">
        <color indexed="64"/>
      </bottom>
      <diagonal/>
    </border>
    <border>
      <left style="double">
        <color indexed="64"/>
      </left>
      <right style="double">
        <color indexed="64"/>
      </right>
      <top/>
      <bottom style="thin">
        <color indexed="64"/>
      </bottom>
      <diagonal/>
    </border>
    <border>
      <left/>
      <right style="double">
        <color indexed="64"/>
      </right>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double">
        <color indexed="64"/>
      </left>
      <right style="double">
        <color indexed="64"/>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thin">
        <color indexed="64"/>
      </right>
      <top/>
      <bottom style="medium">
        <color indexed="64"/>
      </bottom>
      <diagonal/>
    </border>
    <border>
      <left style="thin">
        <color indexed="64"/>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style="double">
        <color indexed="64"/>
      </left>
      <right style="double">
        <color indexed="64"/>
      </right>
      <top style="hair">
        <color indexed="64"/>
      </top>
      <bottom style="thin">
        <color indexed="64"/>
      </bottom>
      <diagonal/>
    </border>
    <border>
      <left/>
      <right style="double">
        <color indexed="64"/>
      </right>
      <top style="hair">
        <color indexed="64"/>
      </top>
      <bottom style="thin">
        <color indexed="64"/>
      </bottom>
      <diagonal/>
    </border>
    <border>
      <left style="thin">
        <color indexed="64"/>
      </left>
      <right style="thin">
        <color indexed="64"/>
      </right>
      <top style="medium">
        <color indexed="64"/>
      </top>
      <bottom style="thin">
        <color indexed="64"/>
      </bottom>
      <diagonal/>
    </border>
    <border>
      <left/>
      <right style="double">
        <color indexed="64"/>
      </right>
      <top style="thin">
        <color indexed="64"/>
      </top>
      <bottom/>
      <diagonal/>
    </border>
    <border>
      <left style="medium">
        <color indexed="64"/>
      </left>
      <right style="medium">
        <color indexed="64"/>
      </right>
      <top style="double">
        <color indexed="64"/>
      </top>
      <bottom style="thin">
        <color indexed="64"/>
      </bottom>
      <diagonal/>
    </border>
    <border>
      <left style="thick">
        <color indexed="64"/>
      </left>
      <right style="thin">
        <color indexed="64"/>
      </right>
      <top style="double">
        <color indexed="64"/>
      </top>
      <bottom style="thin">
        <color indexed="64"/>
      </bottom>
      <diagonal/>
    </border>
    <border>
      <left style="thick">
        <color indexed="64"/>
      </left>
      <right/>
      <top style="double">
        <color indexed="64"/>
      </top>
      <bottom style="thin">
        <color indexed="64"/>
      </bottom>
      <diagonal/>
    </border>
    <border>
      <left/>
      <right style="thick">
        <color indexed="64"/>
      </right>
      <top style="double">
        <color indexed="64"/>
      </top>
      <bottom style="thin">
        <color indexed="64"/>
      </bottom>
      <diagonal/>
    </border>
    <border>
      <left style="thick">
        <color indexed="64"/>
      </left>
      <right/>
      <top style="double">
        <color indexed="64"/>
      </top>
      <bottom/>
      <diagonal/>
    </border>
    <border>
      <left style="thick">
        <color indexed="64"/>
      </left>
      <right style="thin">
        <color indexed="64"/>
      </right>
      <top/>
      <bottom/>
      <diagonal/>
    </border>
    <border>
      <left style="thin">
        <color indexed="64"/>
      </left>
      <right style="thick">
        <color indexed="64"/>
      </right>
      <top/>
      <bottom/>
      <diagonal/>
    </border>
    <border>
      <left/>
      <right style="thick">
        <color indexed="64"/>
      </right>
      <top/>
      <bottom/>
      <diagonal/>
    </border>
    <border>
      <left style="medium">
        <color indexed="64"/>
      </left>
      <right style="thin">
        <color indexed="64"/>
      </right>
      <top/>
      <bottom style="double">
        <color indexed="64"/>
      </bottom>
      <diagonal/>
    </border>
    <border>
      <left style="thick">
        <color indexed="64"/>
      </left>
      <right style="thin">
        <color indexed="64"/>
      </right>
      <top/>
      <bottom style="double">
        <color indexed="64"/>
      </bottom>
      <diagonal/>
    </border>
    <border>
      <left style="thin">
        <color indexed="64"/>
      </left>
      <right style="thick">
        <color indexed="64"/>
      </right>
      <top/>
      <bottom style="double">
        <color indexed="64"/>
      </bottom>
      <diagonal/>
    </border>
    <border>
      <left style="medium">
        <color indexed="64"/>
      </left>
      <right style="medium">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thin">
        <color indexed="64"/>
      </left>
      <right style="thick">
        <color indexed="64"/>
      </right>
      <top style="double">
        <color indexed="64"/>
      </top>
      <bottom style="double">
        <color indexed="64"/>
      </bottom>
      <diagonal/>
    </border>
    <border>
      <left style="thick">
        <color indexed="64"/>
      </left>
      <right/>
      <top style="double">
        <color indexed="64"/>
      </top>
      <bottom style="double">
        <color indexed="64"/>
      </bottom>
      <diagonal/>
    </border>
    <border>
      <left style="thick">
        <color indexed="64"/>
      </left>
      <right style="thin">
        <color indexed="64"/>
      </right>
      <top style="double">
        <color indexed="64"/>
      </top>
      <bottom style="double">
        <color indexed="64"/>
      </bottom>
      <diagonal/>
    </border>
    <border>
      <left/>
      <right style="thick">
        <color indexed="64"/>
      </right>
      <top style="double">
        <color indexed="64"/>
      </top>
      <bottom style="double">
        <color indexed="64"/>
      </bottom>
      <diagonal/>
    </border>
  </borders>
  <cellStyleXfs count="14">
    <xf numFmtId="0" fontId="0" fillId="0" borderId="0"/>
    <xf numFmtId="9" fontId="1" fillId="0" borderId="0" applyFont="0" applyFill="0" applyBorder="0" applyAlignment="0" applyProtection="0"/>
    <xf numFmtId="0" fontId="8" fillId="0" borderId="0"/>
    <xf numFmtId="164" fontId="8" fillId="0" borderId="0" applyFont="0" applyFill="0" applyBorder="0" applyAlignment="0" applyProtection="0"/>
    <xf numFmtId="164" fontId="8" fillId="0" borderId="0" applyFont="0" applyFill="0" applyBorder="0" applyAlignment="0" applyProtection="0"/>
    <xf numFmtId="0" fontId="42" fillId="0" borderId="0" applyNumberFormat="0" applyFill="0" applyBorder="0" applyAlignment="0" applyProtection="0"/>
    <xf numFmtId="0" fontId="8" fillId="0" borderId="0"/>
    <xf numFmtId="0" fontId="93" fillId="0" borderId="0"/>
    <xf numFmtId="43" fontId="1" fillId="0" borderId="0" applyFont="0" applyFill="0" applyBorder="0" applyAlignment="0" applyProtection="0"/>
    <xf numFmtId="0" fontId="1" fillId="22" borderId="0" applyNumberFormat="0" applyBorder="0" applyAlignment="0" applyProtection="0"/>
    <xf numFmtId="0" fontId="140" fillId="0" borderId="0"/>
    <xf numFmtId="0" fontId="142" fillId="0" borderId="0"/>
    <xf numFmtId="0" fontId="8" fillId="0" borderId="0"/>
    <xf numFmtId="0" fontId="179" fillId="0" borderId="0"/>
  </cellStyleXfs>
  <cellXfs count="1731">
    <xf numFmtId="0" fontId="0" fillId="0" borderId="0" xfId="0"/>
    <xf numFmtId="0" fontId="3" fillId="2" borderId="0" xfId="0" applyFont="1" applyFill="1"/>
    <xf numFmtId="0" fontId="5" fillId="2" borderId="0" xfId="0" applyFont="1" applyFill="1" applyAlignment="1">
      <alignment horizontal="center"/>
    </xf>
    <xf numFmtId="0" fontId="6" fillId="2" borderId="0" xfId="0" applyFont="1" applyFill="1"/>
    <xf numFmtId="0" fontId="5" fillId="2" borderId="0" xfId="0" applyFont="1" applyFill="1"/>
    <xf numFmtId="0" fontId="0" fillId="0" borderId="1" xfId="0" applyBorder="1"/>
    <xf numFmtId="0" fontId="0" fillId="4" borderId="1" xfId="0" applyFill="1" applyBorder="1"/>
    <xf numFmtId="4" fontId="0" fillId="0" borderId="1" xfId="0" applyNumberFormat="1" applyBorder="1"/>
    <xf numFmtId="3" fontId="0" fillId="0" borderId="1" xfId="0" applyNumberFormat="1" applyBorder="1"/>
    <xf numFmtId="0" fontId="2" fillId="0" borderId="0" xfId="0" applyFont="1"/>
    <xf numFmtId="165" fontId="15" fillId="0" borderId="1" xfId="3" applyNumberFormat="1" applyFont="1" applyFill="1" applyBorder="1" applyAlignment="1">
      <alignment horizontal="left"/>
    </xf>
    <xf numFmtId="165" fontId="14" fillId="0" borderId="1" xfId="3" applyNumberFormat="1" applyFont="1" applyFill="1" applyBorder="1"/>
    <xf numFmtId="165" fontId="15" fillId="0" borderId="1" xfId="3" applyNumberFormat="1" applyFont="1" applyFill="1" applyBorder="1"/>
    <xf numFmtId="164" fontId="15" fillId="0" borderId="1" xfId="3" applyFont="1" applyFill="1" applyBorder="1" applyAlignment="1">
      <alignment horizontal="left"/>
    </xf>
    <xf numFmtId="165" fontId="15" fillId="0" borderId="4" xfId="3" applyNumberFormat="1" applyFont="1" applyFill="1" applyBorder="1"/>
    <xf numFmtId="165" fontId="18" fillId="0" borderId="14" xfId="3" applyNumberFormat="1" applyFont="1" applyFill="1" applyBorder="1"/>
    <xf numFmtId="0" fontId="0" fillId="0" borderId="0" xfId="0" applyAlignment="1">
      <alignment horizontal="left"/>
    </xf>
    <xf numFmtId="10" fontId="0" fillId="0" borderId="0" xfId="1" applyNumberFormat="1" applyFont="1"/>
    <xf numFmtId="0" fontId="0" fillId="0" borderId="0" xfId="0" applyAlignment="1">
      <alignment wrapText="1"/>
    </xf>
    <xf numFmtId="0" fontId="2" fillId="6" borderId="2" xfId="0" applyFont="1" applyFill="1" applyBorder="1" applyAlignment="1"/>
    <xf numFmtId="0" fontId="2" fillId="6" borderId="1" xfId="0" applyFont="1" applyFill="1" applyBorder="1"/>
    <xf numFmtId="0" fontId="24" fillId="6" borderId="1" xfId="0" applyFont="1" applyFill="1" applyBorder="1" applyAlignment="1">
      <alignment horizontal="center" vertical="center" wrapText="1"/>
    </xf>
    <xf numFmtId="0" fontId="2" fillId="4" borderId="1" xfId="0" applyFont="1" applyFill="1" applyBorder="1"/>
    <xf numFmtId="3" fontId="2" fillId="4" borderId="1" xfId="0" applyNumberFormat="1" applyFont="1" applyFill="1" applyBorder="1"/>
    <xf numFmtId="0" fontId="0" fillId="0" borderId="0" xfId="0" applyAlignment="1">
      <alignment horizontal="center" vertical="center" wrapText="1"/>
    </xf>
    <xf numFmtId="0" fontId="2" fillId="4" borderId="1" xfId="0" applyFont="1" applyFill="1" applyBorder="1" applyAlignment="1">
      <alignment horizontal="center" vertical="center" wrapText="1"/>
    </xf>
    <xf numFmtId="10" fontId="0" fillId="0" borderId="1" xfId="0" applyNumberFormat="1" applyBorder="1"/>
    <xf numFmtId="10" fontId="2" fillId="4" borderId="1" xfId="0" applyNumberFormat="1" applyFont="1" applyFill="1" applyBorder="1"/>
    <xf numFmtId="4" fontId="2" fillId="4" borderId="1" xfId="0" applyNumberFormat="1" applyFont="1" applyFill="1" applyBorder="1"/>
    <xf numFmtId="0" fontId="2" fillId="4" borderId="1" xfId="0" applyFont="1" applyFill="1" applyBorder="1" applyAlignment="1">
      <alignment wrapText="1"/>
    </xf>
    <xf numFmtId="3" fontId="0" fillId="4" borderId="1" xfId="0" applyNumberFormat="1" applyFill="1" applyBorder="1"/>
    <xf numFmtId="0" fontId="0" fillId="2" borderId="0" xfId="0" applyFill="1" applyBorder="1"/>
    <xf numFmtId="0" fontId="22" fillId="2" borderId="0" xfId="0" applyFont="1" applyFill="1" applyBorder="1"/>
    <xf numFmtId="4" fontId="23" fillId="0" borderId="0" xfId="0" applyNumberFormat="1" applyFont="1" applyAlignment="1">
      <alignment horizontal="left"/>
    </xf>
    <xf numFmtId="0" fontId="0" fillId="3" borderId="1" xfId="0" applyFill="1" applyBorder="1"/>
    <xf numFmtId="0" fontId="2" fillId="3" borderId="1" xfId="0" applyFont="1" applyFill="1" applyBorder="1"/>
    <xf numFmtId="0" fontId="2" fillId="3" borderId="1" xfId="0" applyFont="1" applyFill="1" applyBorder="1" applyAlignment="1">
      <alignment wrapText="1"/>
    </xf>
    <xf numFmtId="4" fontId="2" fillId="3" borderId="1" xfId="0" applyNumberFormat="1" applyFont="1" applyFill="1" applyBorder="1"/>
    <xf numFmtId="3" fontId="2" fillId="3" borderId="1" xfId="0" applyNumberFormat="1" applyFont="1" applyFill="1" applyBorder="1"/>
    <xf numFmtId="0" fontId="2" fillId="3" borderId="1" xfId="0" applyFont="1" applyFill="1" applyBorder="1" applyAlignment="1">
      <alignment vertical="center"/>
    </xf>
    <xf numFmtId="4" fontId="8" fillId="0" borderId="1" xfId="0" applyNumberFormat="1" applyFont="1" applyBorder="1" applyAlignment="1">
      <alignment horizontal="right"/>
    </xf>
    <xf numFmtId="4" fontId="2" fillId="2" borderId="0" xfId="0" applyNumberFormat="1" applyFont="1" applyFill="1" applyBorder="1"/>
    <xf numFmtId="4" fontId="0" fillId="2" borderId="0" xfId="0" applyNumberFormat="1" applyFill="1" applyBorder="1"/>
    <xf numFmtId="0" fontId="0" fillId="2" borderId="0" xfId="0" applyFill="1"/>
    <xf numFmtId="0" fontId="28" fillId="4" borderId="1" xfId="0" applyFont="1" applyFill="1" applyBorder="1"/>
    <xf numFmtId="4" fontId="28" fillId="4" borderId="1" xfId="0" applyNumberFormat="1" applyFont="1" applyFill="1" applyBorder="1" applyAlignment="1">
      <alignment horizontal="right"/>
    </xf>
    <xf numFmtId="0" fontId="8" fillId="0" borderId="1" xfId="0" applyFont="1" applyBorder="1"/>
    <xf numFmtId="4" fontId="29" fillId="0" borderId="1" xfId="0" applyNumberFormat="1" applyFont="1" applyBorder="1" applyAlignment="1">
      <alignment horizontal="right"/>
    </xf>
    <xf numFmtId="4" fontId="8" fillId="2" borderId="1" xfId="0" applyNumberFormat="1" applyFont="1" applyFill="1" applyBorder="1" applyAlignment="1">
      <alignment horizontal="right"/>
    </xf>
    <xf numFmtId="0" fontId="30" fillId="0" borderId="1" xfId="0" applyFont="1" applyBorder="1"/>
    <xf numFmtId="4" fontId="29" fillId="2" borderId="1" xfId="0" applyNumberFormat="1" applyFont="1" applyFill="1" applyBorder="1" applyAlignment="1">
      <alignment horizontal="right"/>
    </xf>
    <xf numFmtId="0" fontId="8" fillId="2" borderId="1" xfId="0" applyFont="1" applyFill="1" applyBorder="1" applyAlignment="1">
      <alignment horizontal="right"/>
    </xf>
    <xf numFmtId="0" fontId="32" fillId="2" borderId="1" xfId="0" applyFont="1" applyFill="1" applyBorder="1"/>
    <xf numFmtId="0" fontId="33" fillId="2" borderId="1" xfId="0" applyFont="1" applyFill="1" applyBorder="1"/>
    <xf numFmtId="0" fontId="31" fillId="2" borderId="1" xfId="0" applyFont="1" applyFill="1" applyBorder="1"/>
    <xf numFmtId="0" fontId="34" fillId="7" borderId="1" xfId="0" applyFont="1" applyFill="1" applyBorder="1" applyAlignment="1">
      <alignment horizontal="center" vertical="center" wrapText="1"/>
    </xf>
    <xf numFmtId="4" fontId="0" fillId="0" borderId="17" xfId="0" applyNumberFormat="1" applyBorder="1"/>
    <xf numFmtId="4" fontId="0" fillId="0" borderId="19" xfId="0" applyNumberFormat="1" applyBorder="1"/>
    <xf numFmtId="0" fontId="0" fillId="3" borderId="1" xfId="0" applyFont="1" applyFill="1" applyBorder="1"/>
    <xf numFmtId="0" fontId="0" fillId="3" borderId="15" xfId="0" applyFont="1" applyFill="1" applyBorder="1"/>
    <xf numFmtId="0" fontId="0" fillId="3" borderId="23" xfId="0" applyFont="1" applyFill="1" applyBorder="1"/>
    <xf numFmtId="0" fontId="0" fillId="3" borderId="18" xfId="0" applyFont="1" applyFill="1" applyBorder="1"/>
    <xf numFmtId="0" fontId="0" fillId="3" borderId="24" xfId="0" applyFont="1" applyFill="1" applyBorder="1"/>
    <xf numFmtId="0" fontId="0" fillId="3" borderId="20" xfId="0" applyFont="1" applyFill="1" applyBorder="1"/>
    <xf numFmtId="0" fontId="0" fillId="3" borderId="25" xfId="0" applyFont="1" applyFill="1" applyBorder="1"/>
    <xf numFmtId="0" fontId="0" fillId="3" borderId="17" xfId="0" applyFont="1" applyFill="1" applyBorder="1"/>
    <xf numFmtId="4" fontId="0" fillId="3" borderId="17" xfId="0" applyNumberFormat="1" applyFill="1" applyBorder="1"/>
    <xf numFmtId="4" fontId="0" fillId="3" borderId="22" xfId="0" applyNumberFormat="1" applyFill="1" applyBorder="1"/>
    <xf numFmtId="3" fontId="0" fillId="0" borderId="15" xfId="0" applyNumberFormat="1" applyBorder="1"/>
    <xf numFmtId="3" fontId="0" fillId="0" borderId="26" xfId="0" applyNumberFormat="1" applyBorder="1"/>
    <xf numFmtId="3" fontId="0" fillId="0" borderId="18" xfId="0" applyNumberFormat="1" applyBorder="1"/>
    <xf numFmtId="3" fontId="0" fillId="0" borderId="27" xfId="0" applyNumberFormat="1" applyBorder="1"/>
    <xf numFmtId="3" fontId="0" fillId="3" borderId="20" xfId="0" applyNumberFormat="1" applyFont="1" applyFill="1" applyBorder="1"/>
    <xf numFmtId="3" fontId="0" fillId="3" borderId="28" xfId="0" applyNumberFormat="1" applyFont="1" applyFill="1" applyBorder="1"/>
    <xf numFmtId="3" fontId="0" fillId="0" borderId="16" xfId="0" applyNumberFormat="1" applyBorder="1"/>
    <xf numFmtId="3" fontId="0" fillId="3" borderId="17" xfId="0" applyNumberFormat="1" applyFill="1" applyBorder="1"/>
    <xf numFmtId="3" fontId="0" fillId="0" borderId="0" xfId="0" applyNumberFormat="1"/>
    <xf numFmtId="3" fontId="0" fillId="3" borderId="19" xfId="0" applyNumberFormat="1" applyFill="1" applyBorder="1"/>
    <xf numFmtId="3" fontId="0" fillId="3" borderId="21" xfId="0" applyNumberFormat="1" applyFont="1" applyFill="1" applyBorder="1"/>
    <xf numFmtId="3" fontId="0" fillId="3" borderId="22" xfId="0" applyNumberFormat="1" applyFont="1" applyFill="1" applyBorder="1"/>
    <xf numFmtId="2" fontId="0" fillId="0" borderId="1" xfId="0" applyNumberFormat="1" applyBorder="1"/>
    <xf numFmtId="4" fontId="0" fillId="2" borderId="1" xfId="0" applyNumberFormat="1" applyFont="1" applyFill="1" applyBorder="1"/>
    <xf numFmtId="0" fontId="0" fillId="8" borderId="0" xfId="0" applyFill="1"/>
    <xf numFmtId="3" fontId="35" fillId="0" borderId="1" xfId="0" applyNumberFormat="1" applyFont="1" applyBorder="1" applyAlignment="1">
      <alignment horizontal="right"/>
    </xf>
    <xf numFmtId="0" fontId="21" fillId="0" borderId="1" xfId="0" applyFont="1" applyBorder="1" applyAlignment="1">
      <alignment horizontal="left" vertical="top"/>
    </xf>
    <xf numFmtId="0" fontId="20" fillId="0" borderId="1" xfId="0" applyFont="1" applyBorder="1" applyAlignment="1">
      <alignment horizontal="left" vertical="top"/>
    </xf>
    <xf numFmtId="3" fontId="36" fillId="0" borderId="1" xfId="0" applyNumberFormat="1" applyFont="1" applyBorder="1" applyAlignment="1">
      <alignment horizontal="right"/>
    </xf>
    <xf numFmtId="0" fontId="29" fillId="0" borderId="1" xfId="0" applyFont="1" applyBorder="1"/>
    <xf numFmtId="0" fontId="20" fillId="3" borderId="1" xfId="0" applyFont="1" applyFill="1" applyBorder="1" applyAlignment="1">
      <alignment horizontal="left" vertical="top"/>
    </xf>
    <xf numFmtId="3" fontId="37" fillId="3" borderId="1" xfId="0" applyNumberFormat="1" applyFont="1" applyFill="1" applyBorder="1" applyAlignment="1">
      <alignment horizontal="right"/>
    </xf>
    <xf numFmtId="0" fontId="33" fillId="0" borderId="1" xfId="0" applyFont="1" applyBorder="1" applyAlignment="1">
      <alignment horizontal="center" vertical="center" wrapText="1"/>
    </xf>
    <xf numFmtId="0" fontId="0" fillId="0" borderId="1" xfId="0" applyBorder="1" applyAlignment="1">
      <alignment horizontal="center" vertical="center"/>
    </xf>
    <xf numFmtId="0" fontId="38" fillId="0" borderId="1" xfId="0" applyFont="1" applyBorder="1" applyAlignment="1">
      <alignment horizontal="center" vertical="center" wrapText="1"/>
    </xf>
    <xf numFmtId="0" fontId="38" fillId="0" borderId="1" xfId="0" applyFont="1" applyBorder="1" applyAlignment="1">
      <alignment horizontal="left" vertical="center" wrapText="1"/>
    </xf>
    <xf numFmtId="3" fontId="35" fillId="0" borderId="1" xfId="0" applyNumberFormat="1" applyFont="1" applyBorder="1" applyAlignment="1">
      <alignment horizontal="center" vertical="center" wrapText="1"/>
    </xf>
    <xf numFmtId="0" fontId="35" fillId="0" borderId="1" xfId="0" applyFont="1" applyBorder="1" applyAlignment="1">
      <alignment horizontal="center" vertical="center" wrapText="1"/>
    </xf>
    <xf numFmtId="3" fontId="35" fillId="0" borderId="1" xfId="0" applyNumberFormat="1" applyFont="1" applyBorder="1" applyAlignment="1">
      <alignment horizontal="center" vertical="center"/>
    </xf>
    <xf numFmtId="0" fontId="39" fillId="0" borderId="1" xfId="0" applyFont="1" applyBorder="1" applyAlignment="1">
      <alignment horizontal="center" vertical="center" wrapText="1"/>
    </xf>
    <xf numFmtId="0" fontId="40" fillId="9" borderId="1" xfId="0" applyFont="1" applyFill="1" applyBorder="1" applyAlignment="1">
      <alignment horizontal="center" vertical="center" wrapText="1"/>
    </xf>
    <xf numFmtId="0" fontId="0" fillId="0" borderId="1" xfId="0" applyBorder="1" applyAlignment="1">
      <alignment horizontal="center"/>
    </xf>
    <xf numFmtId="0" fontId="33" fillId="0" borderId="1" xfId="0" applyFont="1" applyBorder="1" applyAlignment="1">
      <alignment vertical="center" wrapText="1"/>
    </xf>
    <xf numFmtId="3" fontId="35" fillId="0" borderId="8" xfId="0" applyNumberFormat="1" applyFont="1" applyBorder="1" applyAlignment="1">
      <alignment horizontal="center" vertical="center" wrapText="1"/>
    </xf>
    <xf numFmtId="0" fontId="2" fillId="10" borderId="1" xfId="0" applyFont="1" applyFill="1" applyBorder="1" applyAlignment="1">
      <alignment vertical="center"/>
    </xf>
    <xf numFmtId="0" fontId="2" fillId="10" borderId="1" xfId="0" applyFont="1" applyFill="1" applyBorder="1"/>
    <xf numFmtId="0" fontId="38" fillId="0" borderId="2" xfId="0" applyFont="1" applyBorder="1" applyAlignment="1">
      <alignment horizontal="left" vertical="center" wrapText="1"/>
    </xf>
    <xf numFmtId="0" fontId="9" fillId="0" borderId="1" xfId="5" applyFont="1" applyFill="1" applyBorder="1" applyAlignment="1">
      <alignment horizontal="center" vertical="center" wrapText="1"/>
    </xf>
    <xf numFmtId="0" fontId="9" fillId="0" borderId="1" xfId="2" applyFont="1" applyBorder="1" applyAlignment="1">
      <alignment horizontal="left" vertical="center" wrapText="1"/>
    </xf>
    <xf numFmtId="3" fontId="43" fillId="0" borderId="1" xfId="2" applyNumberFormat="1" applyFont="1" applyBorder="1" applyAlignment="1">
      <alignment horizontal="center" vertical="center" wrapText="1"/>
    </xf>
    <xf numFmtId="0" fontId="21" fillId="10" borderId="1" xfId="0" applyFont="1" applyFill="1" applyBorder="1" applyAlignment="1">
      <alignment horizontal="center" vertical="center" wrapText="1"/>
    </xf>
    <xf numFmtId="3" fontId="31" fillId="10" borderId="1" xfId="0" applyNumberFormat="1" applyFont="1" applyFill="1" applyBorder="1" applyAlignment="1">
      <alignment horizontal="center" vertical="center" wrapText="1"/>
    </xf>
    <xf numFmtId="0" fontId="2" fillId="10" borderId="1" xfId="0" applyFont="1" applyFill="1" applyBorder="1" applyAlignment="1">
      <alignment horizontal="center" vertical="center" wrapText="1"/>
    </xf>
    <xf numFmtId="0" fontId="31" fillId="10" borderId="1" xfId="0" applyFont="1" applyFill="1" applyBorder="1" applyAlignment="1">
      <alignment horizontal="center" vertical="center" wrapText="1"/>
    </xf>
    <xf numFmtId="0" fontId="47" fillId="3" borderId="1" xfId="0" applyFont="1" applyFill="1" applyBorder="1" applyAlignment="1"/>
    <xf numFmtId="0" fontId="47" fillId="3" borderId="1" xfId="0" applyFont="1" applyFill="1" applyBorder="1" applyAlignment="1">
      <alignment vertical="center"/>
    </xf>
    <xf numFmtId="0" fontId="47" fillId="3" borderId="1" xfId="0" applyFont="1" applyFill="1" applyBorder="1" applyAlignment="1">
      <alignment horizontal="center" vertical="center"/>
    </xf>
    <xf numFmtId="0" fontId="47" fillId="3" borderId="1" xfId="0" applyFont="1" applyFill="1" applyBorder="1" applyAlignment="1">
      <alignment horizontal="center" vertical="center" wrapText="1"/>
    </xf>
    <xf numFmtId="1" fontId="31" fillId="4" borderId="1" xfId="0" applyNumberFormat="1" applyFont="1" applyFill="1" applyBorder="1" applyAlignment="1">
      <alignment horizontal="right"/>
    </xf>
    <xf numFmtId="0" fontId="31" fillId="4" borderId="1" xfId="0" applyFont="1" applyFill="1" applyBorder="1" applyAlignment="1">
      <alignment horizontal="right"/>
    </xf>
    <xf numFmtId="1" fontId="47" fillId="4" borderId="1" xfId="0" applyNumberFormat="1" applyFont="1" applyFill="1" applyBorder="1" applyAlignment="1">
      <alignment horizontal="right"/>
    </xf>
    <xf numFmtId="0" fontId="33" fillId="2" borderId="1" xfId="0" applyFont="1" applyFill="1" applyBorder="1" applyAlignment="1">
      <alignment horizontal="right"/>
    </xf>
    <xf numFmtId="1" fontId="8" fillId="2" borderId="1" xfId="0" applyNumberFormat="1" applyFont="1" applyFill="1" applyBorder="1" applyAlignment="1">
      <alignment horizontal="right"/>
    </xf>
    <xf numFmtId="1" fontId="33" fillId="2" borderId="1" xfId="0" applyNumberFormat="1" applyFont="1" applyFill="1" applyBorder="1" applyAlignment="1">
      <alignment horizontal="right"/>
    </xf>
    <xf numFmtId="0" fontId="49" fillId="2" borderId="1" xfId="0" applyFont="1" applyFill="1" applyBorder="1" applyAlignment="1">
      <alignment horizontal="right"/>
    </xf>
    <xf numFmtId="0" fontId="33" fillId="0" borderId="1" xfId="0" applyFont="1" applyBorder="1" applyAlignment="1">
      <alignment horizontal="right"/>
    </xf>
    <xf numFmtId="1" fontId="33" fillId="0" borderId="1" xfId="0" applyNumberFormat="1" applyFont="1" applyBorder="1" applyAlignment="1">
      <alignment horizontal="right"/>
    </xf>
    <xf numFmtId="0" fontId="33" fillId="0" borderId="2" xfId="0" applyFont="1" applyBorder="1" applyAlignment="1">
      <alignment horizontal="right"/>
    </xf>
    <xf numFmtId="0" fontId="8" fillId="0" borderId="1" xfId="0" applyFont="1" applyBorder="1" applyAlignment="1">
      <alignment horizontal="right"/>
    </xf>
    <xf numFmtId="1" fontId="8" fillId="0" borderId="1" xfId="0" applyNumberFormat="1" applyFont="1" applyBorder="1" applyAlignment="1">
      <alignment horizontal="right"/>
    </xf>
    <xf numFmtId="0" fontId="50" fillId="10" borderId="0" xfId="0" applyFont="1" applyFill="1"/>
    <xf numFmtId="0" fontId="53" fillId="10" borderId="0" xfId="0" applyFont="1" applyFill="1"/>
    <xf numFmtId="0" fontId="45" fillId="2" borderId="0" xfId="0" applyFont="1" applyFill="1" applyBorder="1"/>
    <xf numFmtId="0" fontId="44" fillId="2" borderId="0" xfId="0" applyFont="1" applyFill="1" applyBorder="1" applyAlignment="1">
      <alignment horizontal="left"/>
    </xf>
    <xf numFmtId="0" fontId="45" fillId="2" borderId="0" xfId="0" applyFont="1" applyFill="1" applyBorder="1" applyAlignment="1">
      <alignment horizontal="left"/>
    </xf>
    <xf numFmtId="0" fontId="46" fillId="2" borderId="0" xfId="0" applyFont="1" applyFill="1" applyBorder="1" applyAlignment="1">
      <alignment horizontal="left"/>
    </xf>
    <xf numFmtId="4" fontId="45" fillId="2" borderId="0" xfId="0" applyNumberFormat="1" applyFont="1" applyFill="1" applyBorder="1" applyAlignment="1">
      <alignment horizontal="left"/>
    </xf>
    <xf numFmtId="10" fontId="45" fillId="2" borderId="0" xfId="1" applyNumberFormat="1" applyFont="1" applyFill="1" applyBorder="1"/>
    <xf numFmtId="0" fontId="54" fillId="2" borderId="0" xfId="0" applyFont="1" applyFill="1" applyBorder="1" applyAlignment="1">
      <alignment horizontal="left" vertical="center"/>
    </xf>
    <xf numFmtId="3" fontId="54" fillId="2" borderId="0" xfId="0" applyNumberFormat="1" applyFont="1" applyFill="1" applyBorder="1" applyAlignment="1">
      <alignment horizontal="left" vertical="center"/>
    </xf>
    <xf numFmtId="3" fontId="55" fillId="2" borderId="0" xfId="0" applyNumberFormat="1" applyFont="1" applyFill="1" applyBorder="1" applyAlignment="1">
      <alignment horizontal="right"/>
    </xf>
    <xf numFmtId="166" fontId="55" fillId="2" borderId="0" xfId="0" applyNumberFormat="1" applyFont="1" applyFill="1" applyBorder="1" applyAlignment="1">
      <alignment horizontal="left" vertical="center"/>
    </xf>
    <xf numFmtId="3" fontId="55" fillId="2" borderId="0" xfId="0" applyNumberFormat="1" applyFont="1" applyFill="1" applyBorder="1" applyAlignment="1">
      <alignment horizontal="left" vertical="center"/>
    </xf>
    <xf numFmtId="3" fontId="45" fillId="2" borderId="0" xfId="0" applyNumberFormat="1" applyFont="1" applyFill="1" applyBorder="1" applyAlignment="1">
      <alignment horizontal="left"/>
    </xf>
    <xf numFmtId="0" fontId="48" fillId="2" borderId="0" xfId="0" applyFont="1" applyFill="1" applyBorder="1" applyAlignment="1">
      <alignment horizontal="center"/>
    </xf>
    <xf numFmtId="16" fontId="48" fillId="2" borderId="0" xfId="0" applyNumberFormat="1" applyFont="1" applyFill="1" applyBorder="1" applyAlignment="1">
      <alignment horizontal="center"/>
    </xf>
    <xf numFmtId="0" fontId="31" fillId="10" borderId="1" xfId="0" applyFont="1" applyFill="1" applyBorder="1"/>
    <xf numFmtId="0" fontId="33" fillId="10" borderId="1" xfId="0" applyFont="1" applyFill="1" applyBorder="1"/>
    <xf numFmtId="0" fontId="31" fillId="11" borderId="1" xfId="0" applyFont="1" applyFill="1" applyBorder="1" applyAlignment="1">
      <alignment horizontal="center" vertical="center" wrapText="1"/>
    </xf>
    <xf numFmtId="0" fontId="31" fillId="11" borderId="1" xfId="0" applyFont="1" applyFill="1" applyBorder="1" applyAlignment="1">
      <alignment horizontal="center" vertical="center"/>
    </xf>
    <xf numFmtId="1" fontId="33" fillId="0" borderId="1" xfId="0" applyNumberFormat="1" applyFont="1" applyBorder="1" applyAlignment="1">
      <alignment horizontal="center" vertical="center" wrapText="1"/>
    </xf>
    <xf numFmtId="0" fontId="0" fillId="0" borderId="1" xfId="0" applyBorder="1" applyAlignment="1">
      <alignment horizontal="center" vertical="center" wrapText="1"/>
    </xf>
    <xf numFmtId="0" fontId="9" fillId="2" borderId="1" xfId="0" applyFont="1" applyFill="1" applyBorder="1" applyAlignment="1">
      <alignment horizontal="center" vertical="center"/>
    </xf>
    <xf numFmtId="0" fontId="9" fillId="0" borderId="1" xfId="0" applyFont="1" applyBorder="1" applyAlignment="1">
      <alignment horizontal="left" vertical="center" wrapText="1"/>
    </xf>
    <xf numFmtId="0" fontId="56" fillId="2" borderId="1" xfId="0" applyFont="1" applyFill="1" applyBorder="1" applyAlignment="1">
      <alignment horizontal="center" vertical="center"/>
    </xf>
    <xf numFmtId="0" fontId="56" fillId="0" borderId="1" xfId="0" applyFont="1" applyBorder="1" applyAlignment="1">
      <alignment horizontal="center" vertical="center"/>
    </xf>
    <xf numFmtId="0" fontId="9" fillId="0" borderId="1" xfId="0" applyFont="1" applyBorder="1" applyAlignment="1">
      <alignment horizontal="center" vertical="center"/>
    </xf>
    <xf numFmtId="0" fontId="39" fillId="0" borderId="1" xfId="0" applyFont="1" applyBorder="1" applyAlignment="1">
      <alignment horizontal="center" vertical="center"/>
    </xf>
    <xf numFmtId="0" fontId="8" fillId="0" borderId="1" xfId="2" applyBorder="1" applyAlignment="1">
      <alignment horizontal="center" vertical="center" wrapText="1"/>
    </xf>
    <xf numFmtId="0" fontId="8" fillId="0" borderId="1" xfId="2" applyBorder="1" applyAlignment="1">
      <alignment horizontal="left" vertical="center" wrapText="1"/>
    </xf>
    <xf numFmtId="0" fontId="32" fillId="0" borderId="1" xfId="0" applyFont="1" applyBorder="1" applyAlignment="1">
      <alignment horizontal="center" vertical="center" wrapText="1"/>
    </xf>
    <xf numFmtId="0" fontId="32" fillId="0" borderId="1" xfId="0" applyFont="1" applyBorder="1" applyAlignment="1">
      <alignment horizontal="center" vertical="center"/>
    </xf>
    <xf numFmtId="0" fontId="39" fillId="0" borderId="1" xfId="0" applyFont="1" applyBorder="1"/>
    <xf numFmtId="0" fontId="57" fillId="2" borderId="1" xfId="0" applyFont="1" applyFill="1" applyBorder="1" applyAlignment="1">
      <alignment horizontal="center" vertical="center"/>
    </xf>
    <xf numFmtId="0" fontId="57" fillId="0" borderId="1" xfId="0" applyFont="1" applyBorder="1" applyAlignment="1">
      <alignment horizontal="center" vertical="center"/>
    </xf>
    <xf numFmtId="1" fontId="31" fillId="10" borderId="1" xfId="0" applyNumberFormat="1" applyFont="1" applyFill="1" applyBorder="1" applyAlignment="1">
      <alignment horizontal="center" vertical="center" wrapText="1"/>
    </xf>
    <xf numFmtId="0" fontId="0" fillId="0" borderId="1" xfId="0" applyBorder="1" applyAlignment="1">
      <alignment horizontal="left" vertical="center"/>
    </xf>
    <xf numFmtId="0" fontId="0" fillId="0" borderId="1" xfId="0" applyBorder="1" applyAlignment="1">
      <alignment horizontal="left" vertical="center" wrapText="1"/>
    </xf>
    <xf numFmtId="3" fontId="0" fillId="0" borderId="1" xfId="0" applyNumberFormat="1" applyBorder="1" applyAlignment="1">
      <alignment horizontal="center" vertical="center"/>
    </xf>
    <xf numFmtId="3" fontId="33" fillId="0" borderId="1" xfId="0" applyNumberFormat="1" applyFont="1" applyBorder="1" applyAlignment="1">
      <alignment horizontal="center" vertical="center" wrapText="1"/>
    </xf>
    <xf numFmtId="2" fontId="33" fillId="0" borderId="1" xfId="0" applyNumberFormat="1" applyFont="1" applyBorder="1" applyAlignment="1">
      <alignment horizontal="center" vertical="center" wrapText="1"/>
    </xf>
    <xf numFmtId="3" fontId="33" fillId="0" borderId="1" xfId="0" applyNumberFormat="1" applyFont="1" applyBorder="1" applyAlignment="1">
      <alignment horizontal="center"/>
    </xf>
    <xf numFmtId="3" fontId="33" fillId="2" borderId="1" xfId="0" applyNumberFormat="1" applyFont="1" applyFill="1" applyBorder="1" applyAlignment="1">
      <alignment horizontal="center" vertical="center" wrapText="1"/>
    </xf>
    <xf numFmtId="3" fontId="29" fillId="0" borderId="1" xfId="0" applyNumberFormat="1" applyFont="1" applyBorder="1" applyAlignment="1">
      <alignment horizontal="center" vertical="center"/>
    </xf>
    <xf numFmtId="1" fontId="33" fillId="0" borderId="1" xfId="0" applyNumberFormat="1" applyFont="1" applyBorder="1" applyAlignment="1">
      <alignment horizontal="center"/>
    </xf>
    <xf numFmtId="167" fontId="33" fillId="0" borderId="1" xfId="0" applyNumberFormat="1" applyFont="1" applyBorder="1" applyAlignment="1">
      <alignment horizontal="center" vertical="center" wrapText="1"/>
    </xf>
    <xf numFmtId="0" fontId="2" fillId="10" borderId="1" xfId="0" applyFont="1" applyFill="1" applyBorder="1" applyAlignment="1">
      <alignment horizontal="center" vertical="center"/>
    </xf>
    <xf numFmtId="4" fontId="58" fillId="0" borderId="1" xfId="0" applyNumberFormat="1" applyFont="1" applyBorder="1" applyAlignment="1">
      <alignment horizontal="center" vertical="center" wrapText="1"/>
    </xf>
    <xf numFmtId="4" fontId="33" fillId="0" borderId="1" xfId="0" applyNumberFormat="1" applyFont="1" applyBorder="1" applyAlignment="1">
      <alignment horizontal="center" vertical="center" wrapText="1"/>
    </xf>
    <xf numFmtId="4" fontId="33" fillId="0" borderId="1" xfId="0" applyNumberFormat="1" applyFont="1" applyBorder="1" applyAlignment="1">
      <alignment horizontal="center"/>
    </xf>
    <xf numFmtId="4" fontId="33" fillId="2" borderId="1" xfId="0" applyNumberFormat="1" applyFont="1" applyFill="1" applyBorder="1" applyAlignment="1">
      <alignment horizontal="center" vertical="center" wrapText="1"/>
    </xf>
    <xf numFmtId="4" fontId="22" fillId="0" borderId="1" xfId="0" applyNumberFormat="1" applyFont="1" applyBorder="1" applyAlignment="1">
      <alignment horizontal="center" vertical="center"/>
    </xf>
    <xf numFmtId="4" fontId="59" fillId="0" borderId="1" xfId="0" applyNumberFormat="1" applyFont="1" applyBorder="1" applyAlignment="1">
      <alignment horizontal="center" vertical="center" wrapText="1"/>
    </xf>
    <xf numFmtId="4" fontId="22" fillId="0" borderId="1" xfId="0" applyNumberFormat="1" applyFont="1" applyBorder="1" applyAlignment="1">
      <alignment horizontal="center" vertical="center" wrapText="1"/>
    </xf>
    <xf numFmtId="4" fontId="22" fillId="0" borderId="1" xfId="0" applyNumberFormat="1" applyFont="1" applyBorder="1" applyAlignment="1">
      <alignment horizontal="center"/>
    </xf>
    <xf numFmtId="4" fontId="22" fillId="2" borderId="1" xfId="0" applyNumberFormat="1" applyFont="1" applyFill="1" applyBorder="1" applyAlignment="1">
      <alignment horizontal="center" vertical="center" wrapText="1"/>
    </xf>
    <xf numFmtId="4" fontId="60" fillId="0" borderId="1" xfId="0" applyNumberFormat="1" applyFont="1" applyBorder="1" applyAlignment="1">
      <alignment horizontal="center" vertical="center"/>
    </xf>
    <xf numFmtId="4" fontId="59" fillId="0" borderId="1" xfId="0" applyNumberFormat="1" applyFont="1" applyBorder="1" applyAlignment="1">
      <alignment horizontal="center"/>
    </xf>
    <xf numFmtId="3" fontId="33" fillId="0" borderId="1" xfId="0" applyNumberFormat="1" applyFont="1" applyBorder="1" applyAlignment="1">
      <alignment horizontal="center" vertical="center"/>
    </xf>
    <xf numFmtId="168" fontId="33" fillId="0" borderId="1" xfId="0" applyNumberFormat="1" applyFont="1" applyBorder="1" applyAlignment="1">
      <alignment horizontal="center" vertical="center" wrapText="1"/>
    </xf>
    <xf numFmtId="0" fontId="58" fillId="0" borderId="1" xfId="0" applyFont="1" applyBorder="1" applyAlignment="1">
      <alignment horizontal="center" wrapText="1"/>
    </xf>
    <xf numFmtId="4" fontId="58" fillId="0" borderId="1" xfId="0" applyNumberFormat="1" applyFont="1" applyBorder="1" applyAlignment="1">
      <alignment horizontal="center" wrapText="1"/>
    </xf>
    <xf numFmtId="2" fontId="29" fillId="0" borderId="1" xfId="0" applyNumberFormat="1" applyFont="1" applyBorder="1" applyAlignment="1">
      <alignment horizontal="center" vertical="center" wrapText="1"/>
    </xf>
    <xf numFmtId="2" fontId="33" fillId="2" borderId="1" xfId="0" applyNumberFormat="1" applyFont="1" applyFill="1" applyBorder="1" applyAlignment="1">
      <alignment horizontal="center" vertical="center" wrapText="1"/>
    </xf>
    <xf numFmtId="1" fontId="33" fillId="0" borderId="1" xfId="0" applyNumberFormat="1" applyFont="1" applyBorder="1" applyAlignment="1">
      <alignment horizontal="center" vertical="center"/>
    </xf>
    <xf numFmtId="2" fontId="58" fillId="0" borderId="1" xfId="0" applyNumberFormat="1" applyFont="1" applyBorder="1" applyAlignment="1">
      <alignment horizontal="center" wrapText="1"/>
    </xf>
    <xf numFmtId="0" fontId="2" fillId="10" borderId="1" xfId="0" applyFont="1" applyFill="1" applyBorder="1" applyAlignment="1">
      <alignment horizontal="left" vertical="center"/>
    </xf>
    <xf numFmtId="4" fontId="33" fillId="0" borderId="1" xfId="0" applyNumberFormat="1" applyFont="1" applyBorder="1" applyAlignment="1">
      <alignment horizontal="center" vertical="center"/>
    </xf>
    <xf numFmtId="4" fontId="29" fillId="0" borderId="1" xfId="0" applyNumberFormat="1" applyFont="1" applyBorder="1" applyAlignment="1">
      <alignment horizontal="center" vertical="center" wrapText="1"/>
    </xf>
    <xf numFmtId="3" fontId="0" fillId="0" borderId="1" xfId="0" applyNumberFormat="1" applyBorder="1" applyAlignment="1">
      <alignment horizontal="center" vertical="center" wrapText="1"/>
    </xf>
    <xf numFmtId="2" fontId="12" fillId="0" borderId="1" xfId="0" applyNumberFormat="1" applyFont="1" applyBorder="1" applyAlignment="1">
      <alignment horizontal="center" vertical="center" wrapText="1"/>
    </xf>
    <xf numFmtId="3" fontId="61" fillId="0" borderId="1" xfId="0" applyNumberFormat="1" applyFont="1" applyBorder="1" applyAlignment="1">
      <alignment horizontal="center" vertical="center" wrapText="1"/>
    </xf>
    <xf numFmtId="2" fontId="61" fillId="0" borderId="1" xfId="0" applyNumberFormat="1" applyFont="1" applyBorder="1" applyAlignment="1">
      <alignment horizontal="center" vertical="center" wrapText="1"/>
    </xf>
    <xf numFmtId="3" fontId="61" fillId="0" borderId="1" xfId="0" applyNumberFormat="1" applyFont="1" applyBorder="1" applyAlignment="1">
      <alignment horizontal="center"/>
    </xf>
    <xf numFmtId="2" fontId="61" fillId="0" borderId="1" xfId="0" applyNumberFormat="1" applyFont="1" applyBorder="1" applyAlignment="1">
      <alignment horizontal="center"/>
    </xf>
    <xf numFmtId="3" fontId="29" fillId="0" borderId="1" xfId="0" applyNumberFormat="1" applyFont="1" applyBorder="1" applyAlignment="1">
      <alignment horizontal="center" vertical="center" wrapText="1"/>
    </xf>
    <xf numFmtId="2" fontId="0" fillId="0" borderId="1" xfId="0" applyNumberFormat="1" applyBorder="1" applyAlignment="1">
      <alignment horizontal="center" vertical="center"/>
    </xf>
    <xf numFmtId="3" fontId="16" fillId="0" borderId="1" xfId="3" applyNumberFormat="1" applyFont="1" applyFill="1" applyBorder="1" applyAlignment="1">
      <alignment horizontal="right"/>
    </xf>
    <xf numFmtId="3" fontId="17" fillId="0" borderId="1" xfId="4" applyNumberFormat="1" applyFont="1" applyFill="1" applyBorder="1" applyAlignment="1">
      <alignment horizontal="right"/>
    </xf>
    <xf numFmtId="3" fontId="14" fillId="0" borderId="1" xfId="4" applyNumberFormat="1" applyFont="1" applyFill="1" applyBorder="1" applyAlignment="1">
      <alignment horizontal="right"/>
    </xf>
    <xf numFmtId="3" fontId="16" fillId="0" borderId="1" xfId="3" applyNumberFormat="1" applyFont="1" applyFill="1" applyBorder="1" applyAlignment="1">
      <alignment horizontal="right" vertical="center"/>
    </xf>
    <xf numFmtId="3" fontId="16" fillId="0" borderId="1" xfId="4" applyNumberFormat="1" applyFont="1" applyFill="1" applyBorder="1" applyAlignment="1">
      <alignment horizontal="right"/>
    </xf>
    <xf numFmtId="3" fontId="17" fillId="0" borderId="1" xfId="4" applyNumberFormat="1" applyFont="1" applyFill="1" applyBorder="1" applyAlignment="1">
      <alignment horizontal="right" vertical="center"/>
    </xf>
    <xf numFmtId="3" fontId="16" fillId="0" borderId="4" xfId="3" applyNumberFormat="1" applyFont="1" applyFill="1" applyBorder="1" applyAlignment="1">
      <alignment horizontal="right"/>
    </xf>
    <xf numFmtId="3" fontId="16" fillId="0" borderId="4" xfId="4" applyNumberFormat="1" applyFont="1" applyFill="1" applyBorder="1" applyAlignment="1">
      <alignment horizontal="right"/>
    </xf>
    <xf numFmtId="3" fontId="17" fillId="0" borderId="4" xfId="4" applyNumberFormat="1" applyFont="1" applyFill="1" applyBorder="1" applyAlignment="1">
      <alignment horizontal="right"/>
    </xf>
    <xf numFmtId="3" fontId="14" fillId="0" borderId="4" xfId="4" applyNumberFormat="1" applyFont="1" applyFill="1" applyBorder="1" applyAlignment="1">
      <alignment horizontal="right"/>
    </xf>
    <xf numFmtId="3" fontId="18" fillId="0" borderId="14" xfId="3" applyNumberFormat="1" applyFont="1" applyFill="1" applyBorder="1" applyAlignment="1">
      <alignment horizontal="right" vertical="center"/>
    </xf>
    <xf numFmtId="3" fontId="18" fillId="0" borderId="14" xfId="4" applyNumberFormat="1" applyFont="1" applyFill="1" applyBorder="1" applyAlignment="1">
      <alignment horizontal="right"/>
    </xf>
    <xf numFmtId="0" fontId="47" fillId="4" borderId="1" xfId="0" applyFont="1" applyFill="1" applyBorder="1" applyAlignment="1">
      <alignment horizontal="left" vertical="top"/>
    </xf>
    <xf numFmtId="0" fontId="31" fillId="4" borderId="1" xfId="0" applyFont="1" applyFill="1" applyBorder="1" applyAlignment="1">
      <alignment horizontal="left" vertical="top"/>
    </xf>
    <xf numFmtId="3" fontId="47" fillId="2" borderId="1" xfId="0" applyNumberFormat="1" applyFont="1" applyFill="1" applyBorder="1" applyAlignment="1">
      <alignment horizontal="right"/>
    </xf>
    <xf numFmtId="3" fontId="31" fillId="2" borderId="1" xfId="0" applyNumberFormat="1" applyFont="1" applyFill="1" applyBorder="1" applyAlignment="1">
      <alignment horizontal="right"/>
    </xf>
    <xf numFmtId="0" fontId="47" fillId="4" borderId="1" xfId="0" applyFont="1" applyFill="1" applyBorder="1"/>
    <xf numFmtId="3" fontId="47" fillId="0" borderId="1" xfId="0" applyNumberFormat="1" applyFont="1" applyBorder="1" applyAlignment="1">
      <alignment horizontal="right"/>
    </xf>
    <xf numFmtId="0" fontId="47" fillId="4" borderId="1" xfId="0" applyFont="1" applyFill="1" applyBorder="1" applyAlignment="1">
      <alignment horizontal="left" vertical="top" wrapText="1"/>
    </xf>
    <xf numFmtId="0" fontId="31" fillId="0" borderId="1" xfId="0" applyFont="1" applyBorder="1" applyAlignment="1">
      <alignment horizontal="right"/>
    </xf>
    <xf numFmtId="0" fontId="31" fillId="4" borderId="1" xfId="0" applyFont="1" applyFill="1" applyBorder="1"/>
    <xf numFmtId="3" fontId="31" fillId="0" borderId="1" xfId="0" applyNumberFormat="1" applyFont="1" applyBorder="1" applyAlignment="1">
      <alignment horizontal="right"/>
    </xf>
    <xf numFmtId="0" fontId="31" fillId="11" borderId="1" xfId="0" applyFont="1" applyFill="1" applyBorder="1" applyAlignment="1">
      <alignment horizontal="center" vertical="center"/>
    </xf>
    <xf numFmtId="168" fontId="0" fillId="0" borderId="1" xfId="0" applyNumberFormat="1" applyBorder="1"/>
    <xf numFmtId="0" fontId="62" fillId="13" borderId="8" xfId="0" applyFont="1" applyFill="1" applyBorder="1" applyAlignment="1">
      <alignment vertical="center"/>
    </xf>
    <xf numFmtId="0" fontId="62" fillId="13" borderId="8" xfId="0" applyFont="1" applyFill="1" applyBorder="1" applyAlignment="1">
      <alignment vertical="center" wrapText="1"/>
    </xf>
    <xf numFmtId="0" fontId="62" fillId="13" borderId="8" xfId="0" applyFont="1" applyFill="1" applyBorder="1" applyAlignment="1">
      <alignment horizontal="center" vertical="center" wrapText="1"/>
    </xf>
    <xf numFmtId="0" fontId="0" fillId="0" borderId="0" xfId="0" pivotButton="1"/>
    <xf numFmtId="0" fontId="0" fillId="0" borderId="0" xfId="0" applyNumberFormat="1"/>
    <xf numFmtId="0" fontId="63" fillId="0" borderId="1" xfId="0" applyFont="1" applyBorder="1" applyAlignment="1">
      <alignment horizontal="center" vertical="center"/>
    </xf>
    <xf numFmtId="0" fontId="0" fillId="14" borderId="0" xfId="0" applyFill="1"/>
    <xf numFmtId="3" fontId="64" fillId="0" borderId="1" xfId="0" applyNumberFormat="1" applyFont="1" applyBorder="1" applyAlignment="1">
      <alignment horizontal="right"/>
    </xf>
    <xf numFmtId="3" fontId="0" fillId="0" borderId="1" xfId="0" applyNumberFormat="1" applyBorder="1" applyAlignment="1">
      <alignment horizontal="right"/>
    </xf>
    <xf numFmtId="0" fontId="25" fillId="2" borderId="0" xfId="0" applyFont="1" applyFill="1" applyAlignment="1">
      <alignment horizontal="center" vertical="center" wrapText="1"/>
    </xf>
    <xf numFmtId="0" fontId="23" fillId="0" borderId="0" xfId="0" applyFont="1"/>
    <xf numFmtId="0" fontId="15" fillId="2" borderId="1" xfId="0" applyFont="1" applyFill="1" applyBorder="1" applyAlignment="1">
      <alignment horizontal="center" vertical="center" wrapText="1"/>
    </xf>
    <xf numFmtId="0" fontId="23" fillId="0" borderId="1" xfId="0" applyFont="1" applyBorder="1"/>
    <xf numFmtId="0" fontId="15" fillId="10" borderId="1" xfId="0" applyFont="1" applyFill="1" applyBorder="1" applyAlignment="1">
      <alignment horizontal="center" vertical="center" wrapText="1"/>
    </xf>
    <xf numFmtId="0" fontId="23" fillId="2" borderId="1" xfId="0" applyFont="1" applyFill="1" applyBorder="1"/>
    <xf numFmtId="0" fontId="23" fillId="2" borderId="0" xfId="0" applyFont="1" applyFill="1"/>
    <xf numFmtId="0" fontId="31" fillId="11" borderId="1" xfId="0" applyFont="1" applyFill="1" applyBorder="1" applyAlignment="1">
      <alignment vertical="center"/>
    </xf>
    <xf numFmtId="4" fontId="0" fillId="0" borderId="0" xfId="0" applyNumberFormat="1"/>
    <xf numFmtId="0" fontId="66" fillId="0" borderId="0" xfId="0" applyFont="1"/>
    <xf numFmtId="0" fontId="29" fillId="0" borderId="0" xfId="0" applyFont="1"/>
    <xf numFmtId="0" fontId="68" fillId="0" borderId="0" xfId="0" applyFont="1" applyAlignment="1">
      <alignment horizontal="center"/>
    </xf>
    <xf numFmtId="0" fontId="8" fillId="0" borderId="0" xfId="0" applyFont="1"/>
    <xf numFmtId="0" fontId="67" fillId="0" borderId="0" xfId="0" applyFont="1" applyAlignment="1">
      <alignment horizontal="left" vertical="top"/>
    </xf>
    <xf numFmtId="0" fontId="67" fillId="0" borderId="0" xfId="0" applyFont="1" applyAlignment="1">
      <alignment vertical="top"/>
    </xf>
    <xf numFmtId="0" fontId="68" fillId="0" borderId="0" xfId="6" applyFont="1" applyAlignment="1">
      <alignment horizontal="center"/>
    </xf>
    <xf numFmtId="0" fontId="68" fillId="2" borderId="0" xfId="6" applyFont="1" applyFill="1" applyAlignment="1">
      <alignment horizontal="center"/>
    </xf>
    <xf numFmtId="0" fontId="8" fillId="0" borderId="0" xfId="6" applyAlignment="1">
      <alignment horizontal="center"/>
    </xf>
    <xf numFmtId="0" fontId="20" fillId="0" borderId="0" xfId="6" applyFont="1"/>
    <xf numFmtId="0" fontId="8" fillId="0" borderId="0" xfId="6"/>
    <xf numFmtId="0" fontId="8" fillId="2" borderId="0" xfId="6" applyFill="1"/>
    <xf numFmtId="0" fontId="77" fillId="0" borderId="38" xfId="0" applyFont="1" applyBorder="1"/>
    <xf numFmtId="0" fontId="77" fillId="0" borderId="0" xfId="0" applyFont="1"/>
    <xf numFmtId="0" fontId="77" fillId="0" borderId="0" xfId="0" applyFont="1" applyAlignment="1">
      <alignment horizontal="center"/>
    </xf>
    <xf numFmtId="0" fontId="9" fillId="0" borderId="0" xfId="0" applyFont="1" applyAlignment="1">
      <alignment horizontal="center"/>
    </xf>
    <xf numFmtId="0" fontId="29" fillId="0" borderId="45" xfId="0" applyFont="1" applyBorder="1"/>
    <xf numFmtId="0" fontId="79" fillId="0" borderId="0" xfId="0" applyFont="1"/>
    <xf numFmtId="0" fontId="81" fillId="0" borderId="1" xfId="0" applyFont="1" applyBorder="1" applyAlignment="1">
      <alignment horizontal="center" vertical="center"/>
    </xf>
    <xf numFmtId="0" fontId="81" fillId="0" borderId="8" xfId="0" applyFont="1" applyBorder="1" applyAlignment="1">
      <alignment horizontal="center" vertical="center"/>
    </xf>
    <xf numFmtId="0" fontId="87" fillId="0" borderId="0" xfId="0" applyFont="1"/>
    <xf numFmtId="0" fontId="70" fillId="0" borderId="0" xfId="0" applyFont="1" applyAlignment="1">
      <alignment horizontal="center"/>
    </xf>
    <xf numFmtId="0" fontId="78" fillId="0" borderId="0" xfId="0" applyFont="1"/>
    <xf numFmtId="0" fontId="28" fillId="0" borderId="0" xfId="0" applyFont="1"/>
    <xf numFmtId="0" fontId="47" fillId="0" borderId="0" xfId="0" applyFont="1"/>
    <xf numFmtId="0" fontId="78" fillId="0" borderId="0" xfId="0" applyFont="1" applyAlignment="1">
      <alignment horizontal="left"/>
    </xf>
    <xf numFmtId="0" fontId="92" fillId="0" borderId="0" xfId="0" applyFont="1"/>
    <xf numFmtId="0" fontId="29" fillId="0" borderId="38" xfId="0" applyFont="1" applyBorder="1"/>
    <xf numFmtId="0" fontId="8" fillId="0" borderId="38" xfId="0" applyFont="1" applyBorder="1"/>
    <xf numFmtId="0" fontId="29" fillId="0" borderId="53" xfId="0" applyFont="1" applyBorder="1"/>
    <xf numFmtId="0" fontId="72" fillId="0" borderId="0" xfId="0" applyFont="1" applyAlignment="1">
      <alignment horizontal="center"/>
    </xf>
    <xf numFmtId="0" fontId="56" fillId="0" borderId="0" xfId="0" applyFont="1"/>
    <xf numFmtId="0" fontId="95" fillId="0" borderId="0" xfId="2" applyFont="1" applyAlignment="1">
      <alignment horizontal="center" vertical="center"/>
    </xf>
    <xf numFmtId="0" fontId="96" fillId="0" borderId="0" xfId="0" applyFont="1" applyAlignment="1">
      <alignment vertical="center"/>
    </xf>
    <xf numFmtId="0" fontId="98" fillId="0" borderId="0" xfId="2" applyFont="1" applyAlignment="1">
      <alignment vertical="center"/>
    </xf>
    <xf numFmtId="0" fontId="95" fillId="0" borderId="0" xfId="2" applyFont="1" applyAlignment="1">
      <alignment vertical="center"/>
    </xf>
    <xf numFmtId="0" fontId="101" fillId="0" borderId="0" xfId="2" applyFont="1" applyAlignment="1">
      <alignment horizontal="left" vertical="center"/>
    </xf>
    <xf numFmtId="0" fontId="101" fillId="0" borderId="0" xfId="2" applyFont="1" applyAlignment="1">
      <alignment vertical="center"/>
    </xf>
    <xf numFmtId="0" fontId="29" fillId="0" borderId="0" xfId="0" applyFont="1" applyAlignment="1">
      <alignment horizontal="center"/>
    </xf>
    <xf numFmtId="0" fontId="29" fillId="0" borderId="55" xfId="0" applyFont="1" applyBorder="1" applyAlignment="1">
      <alignment horizontal="center" vertical="center" wrapText="1"/>
    </xf>
    <xf numFmtId="0" fontId="107" fillId="0" borderId="0" xfId="0" applyFont="1"/>
    <xf numFmtId="0" fontId="113" fillId="0" borderId="0" xfId="7" applyFont="1" applyAlignment="1">
      <alignment horizontal="center"/>
    </xf>
    <xf numFmtId="0" fontId="115" fillId="0" borderId="0" xfId="7" applyFont="1" applyAlignment="1">
      <alignment horizontal="right"/>
    </xf>
    <xf numFmtId="0" fontId="117" fillId="0" borderId="0" xfId="7" applyFont="1"/>
    <xf numFmtId="0" fontId="122" fillId="0" borderId="0" xfId="7" applyFont="1"/>
    <xf numFmtId="0" fontId="121" fillId="0" borderId="0" xfId="7" applyFont="1"/>
    <xf numFmtId="0" fontId="124" fillId="0" borderId="0" xfId="0" applyFont="1"/>
    <xf numFmtId="0" fontId="125" fillId="0" borderId="0" xfId="0" applyFont="1" applyAlignment="1">
      <alignment horizontal="center"/>
    </xf>
    <xf numFmtId="0" fontId="126" fillId="0" borderId="5" xfId="0" applyFont="1" applyBorder="1"/>
    <xf numFmtId="0" fontId="127" fillId="0" borderId="0" xfId="0" applyFont="1"/>
    <xf numFmtId="0" fontId="124" fillId="15" borderId="30" xfId="0" applyFont="1" applyFill="1" applyBorder="1" applyAlignment="1">
      <alignment horizontal="center" vertical="center"/>
    </xf>
    <xf numFmtId="0" fontId="126" fillId="15" borderId="30" xfId="0" applyFont="1" applyFill="1" applyBorder="1" applyAlignment="1">
      <alignment horizontal="center" vertical="center"/>
    </xf>
    <xf numFmtId="0" fontId="126" fillId="12" borderId="31" xfId="0" applyFont="1" applyFill="1" applyBorder="1" applyAlignment="1">
      <alignment vertical="center"/>
    </xf>
    <xf numFmtId="0" fontId="124" fillId="0" borderId="0" xfId="0" applyFont="1" applyAlignment="1">
      <alignment horizontal="center"/>
    </xf>
    <xf numFmtId="0" fontId="125" fillId="0" borderId="0" xfId="0" applyFont="1" applyAlignment="1">
      <alignment horizontal="left" vertical="top"/>
    </xf>
    <xf numFmtId="0" fontId="127" fillId="0" borderId="0" xfId="0" applyFont="1" applyAlignment="1">
      <alignment horizontal="left" vertical="top"/>
    </xf>
    <xf numFmtId="0" fontId="124" fillId="0" borderId="0" xfId="0" applyFont="1" applyAlignment="1">
      <alignment horizontal="left" vertical="top"/>
    </xf>
    <xf numFmtId="4" fontId="125" fillId="12" borderId="30" xfId="0" applyNumberFormat="1" applyFont="1" applyFill="1" applyBorder="1" applyAlignment="1">
      <alignment horizontal="right"/>
    </xf>
    <xf numFmtId="4" fontId="124" fillId="0" borderId="1" xfId="0" applyNumberFormat="1" applyFont="1" applyBorder="1" applyAlignment="1">
      <alignment horizontal="right"/>
    </xf>
    <xf numFmtId="4" fontId="124" fillId="0" borderId="4" xfId="0" applyNumberFormat="1" applyFont="1" applyBorder="1" applyAlignment="1">
      <alignment horizontal="right"/>
    </xf>
    <xf numFmtId="4" fontId="124" fillId="0" borderId="8" xfId="0" applyNumberFormat="1" applyFont="1" applyBorder="1" applyAlignment="1">
      <alignment horizontal="right"/>
    </xf>
    <xf numFmtId="4" fontId="30" fillId="0" borderId="1" xfId="0" applyNumberFormat="1" applyFont="1" applyBorder="1" applyAlignment="1">
      <alignment horizontal="right"/>
    </xf>
    <xf numFmtId="4" fontId="66" fillId="0" borderId="1" xfId="0" applyNumberFormat="1" applyFont="1" applyBorder="1" applyAlignment="1">
      <alignment horizontal="right"/>
    </xf>
    <xf numFmtId="4" fontId="82" fillId="2" borderId="1" xfId="0" applyNumberFormat="1" applyFont="1" applyFill="1" applyBorder="1" applyAlignment="1">
      <alignment horizontal="right"/>
    </xf>
    <xf numFmtId="4" fontId="83" fillId="0" borderId="1" xfId="0" applyNumberFormat="1" applyFont="1" applyBorder="1" applyAlignment="1">
      <alignment horizontal="right" vertical="center"/>
    </xf>
    <xf numFmtId="4" fontId="82" fillId="0" borderId="1" xfId="0" applyNumberFormat="1" applyFont="1" applyBorder="1" applyAlignment="1">
      <alignment horizontal="right"/>
    </xf>
    <xf numFmtId="4" fontId="85" fillId="0" borderId="1" xfId="0" applyNumberFormat="1" applyFont="1" applyBorder="1" applyAlignment="1">
      <alignment horizontal="right"/>
    </xf>
    <xf numFmtId="4" fontId="9" fillId="0" borderId="49" xfId="0" applyNumberFormat="1" applyFont="1" applyBorder="1" applyAlignment="1">
      <alignment horizontal="center"/>
    </xf>
    <xf numFmtId="4" fontId="9" fillId="0" borderId="47" xfId="0" applyNumberFormat="1" applyFont="1" applyBorder="1" applyAlignment="1">
      <alignment horizontal="center"/>
    </xf>
    <xf numFmtId="4" fontId="9" fillId="0" borderId="50" xfId="0" applyNumberFormat="1" applyFont="1" applyBorder="1" applyAlignment="1">
      <alignment horizontal="center"/>
    </xf>
    <xf numFmtId="4" fontId="73" fillId="0" borderId="50" xfId="0" applyNumberFormat="1" applyFont="1" applyBorder="1" applyAlignment="1">
      <alignment horizontal="center"/>
    </xf>
    <xf numFmtId="4" fontId="9" fillId="0" borderId="51" xfId="0" applyNumberFormat="1" applyFont="1" applyBorder="1" applyAlignment="1">
      <alignment horizontal="center"/>
    </xf>
    <xf numFmtId="4" fontId="73" fillId="0" borderId="51" xfId="0" applyNumberFormat="1" applyFont="1" applyBorder="1" applyAlignment="1">
      <alignment horizontal="center"/>
    </xf>
    <xf numFmtId="4" fontId="66" fillId="0" borderId="33" xfId="0" applyNumberFormat="1" applyFont="1" applyBorder="1" applyAlignment="1">
      <alignment horizontal="center"/>
    </xf>
    <xf numFmtId="4" fontId="66" fillId="0" borderId="52" xfId="0" applyNumberFormat="1" applyFont="1" applyBorder="1" applyAlignment="1">
      <alignment horizontal="center"/>
    </xf>
    <xf numFmtId="4" fontId="66" fillId="0" borderId="30" xfId="0" applyNumberFormat="1" applyFont="1" applyBorder="1" applyAlignment="1">
      <alignment horizontal="center"/>
    </xf>
    <xf numFmtId="4" fontId="66" fillId="0" borderId="32" xfId="0" applyNumberFormat="1" applyFont="1" applyBorder="1" applyAlignment="1">
      <alignment horizontal="center"/>
    </xf>
    <xf numFmtId="4" fontId="9" fillId="0" borderId="49" xfId="0" applyNumberFormat="1" applyFont="1" applyBorder="1" applyAlignment="1">
      <alignment horizontal="right"/>
    </xf>
    <xf numFmtId="4" fontId="9" fillId="0" borderId="47" xfId="0" applyNumberFormat="1" applyFont="1" applyBorder="1" applyAlignment="1">
      <alignment horizontal="right"/>
    </xf>
    <xf numFmtId="4" fontId="9" fillId="0" borderId="51" xfId="0" applyNumberFormat="1" applyFont="1" applyBorder="1" applyAlignment="1">
      <alignment horizontal="right"/>
    </xf>
    <xf numFmtId="4" fontId="29" fillId="0" borderId="1" xfId="0" applyNumberFormat="1" applyFont="1" applyBorder="1"/>
    <xf numFmtId="3" fontId="111" fillId="0" borderId="1" xfId="0" applyNumberFormat="1" applyFont="1" applyBorder="1" applyAlignment="1">
      <alignment horizontal="right"/>
    </xf>
    <xf numFmtId="4" fontId="95" fillId="0" borderId="1" xfId="2" applyNumberFormat="1" applyFont="1" applyBorder="1" applyAlignment="1">
      <alignment horizontal="right"/>
    </xf>
    <xf numFmtId="4" fontId="29" fillId="0" borderId="9" xfId="0" applyNumberFormat="1" applyFont="1" applyBorder="1" applyAlignment="1">
      <alignment horizontal="right"/>
    </xf>
    <xf numFmtId="4" fontId="29" fillId="0" borderId="46" xfId="0" applyNumberFormat="1" applyFont="1" applyBorder="1" applyAlignment="1">
      <alignment horizontal="right"/>
    </xf>
    <xf numFmtId="4" fontId="29" fillId="0" borderId="54" xfId="0" applyNumberFormat="1" applyFont="1" applyBorder="1" applyAlignment="1">
      <alignment horizontal="right"/>
    </xf>
    <xf numFmtId="4" fontId="29" fillId="0" borderId="2" xfId="0" applyNumberFormat="1" applyFont="1" applyBorder="1" applyAlignment="1">
      <alignment horizontal="right"/>
    </xf>
    <xf numFmtId="4" fontId="29" fillId="0" borderId="3" xfId="0" applyNumberFormat="1" applyFont="1" applyBorder="1" applyAlignment="1">
      <alignment horizontal="right"/>
    </xf>
    <xf numFmtId="4" fontId="29" fillId="0" borderId="56" xfId="0" applyNumberFormat="1" applyFont="1" applyBorder="1" applyAlignment="1">
      <alignment horizontal="right"/>
    </xf>
    <xf numFmtId="4" fontId="29" fillId="0" borderId="11" xfId="0" applyNumberFormat="1" applyFont="1" applyBorder="1" applyAlignment="1">
      <alignment horizontal="right"/>
    </xf>
    <xf numFmtId="4" fontId="29" fillId="0" borderId="0" xfId="0" applyNumberFormat="1" applyFont="1" applyAlignment="1">
      <alignment horizontal="right"/>
    </xf>
    <xf numFmtId="4" fontId="29" fillId="0" borderId="58" xfId="0" applyNumberFormat="1" applyFont="1" applyBorder="1" applyAlignment="1">
      <alignment horizontal="right"/>
    </xf>
    <xf numFmtId="4" fontId="29" fillId="0" borderId="57" xfId="0" applyNumberFormat="1" applyFont="1" applyBorder="1" applyAlignment="1">
      <alignment horizontal="right"/>
    </xf>
    <xf numFmtId="4" fontId="29" fillId="0" borderId="7" xfId="0" applyNumberFormat="1" applyFont="1" applyBorder="1" applyAlignment="1">
      <alignment horizontal="right"/>
    </xf>
    <xf numFmtId="4" fontId="74" fillId="0" borderId="0" xfId="0" applyNumberFormat="1" applyFont="1" applyAlignment="1">
      <alignment horizontal="right"/>
    </xf>
    <xf numFmtId="4" fontId="74" fillId="0" borderId="46" xfId="0" applyNumberFormat="1" applyFont="1" applyBorder="1" applyAlignment="1">
      <alignment horizontal="right"/>
    </xf>
    <xf numFmtId="4" fontId="74" fillId="0" borderId="57" xfId="0" applyNumberFormat="1" applyFont="1" applyBorder="1" applyAlignment="1">
      <alignment horizontal="right"/>
    </xf>
    <xf numFmtId="4" fontId="74" fillId="0" borderId="58" xfId="0" applyNumberFormat="1" applyFont="1" applyBorder="1" applyAlignment="1">
      <alignment horizontal="right"/>
    </xf>
    <xf numFmtId="4" fontId="29" fillId="0" borderId="61" xfId="0" applyNumberFormat="1" applyFont="1" applyBorder="1" applyAlignment="1">
      <alignment horizontal="right"/>
    </xf>
    <xf numFmtId="4" fontId="29" fillId="0" borderId="60" xfId="0" applyNumberFormat="1" applyFont="1" applyBorder="1" applyAlignment="1">
      <alignment horizontal="right"/>
    </xf>
    <xf numFmtId="4" fontId="29" fillId="0" borderId="59" xfId="0" applyNumberFormat="1" applyFont="1" applyBorder="1" applyAlignment="1">
      <alignment horizontal="right"/>
    </xf>
    <xf numFmtId="4" fontId="29" fillId="0" borderId="62" xfId="0" applyNumberFormat="1" applyFont="1" applyBorder="1" applyAlignment="1">
      <alignment horizontal="right"/>
    </xf>
    <xf numFmtId="0" fontId="67" fillId="17" borderId="30" xfId="0" applyFont="1" applyFill="1" applyBorder="1" applyAlignment="1">
      <alignment horizontal="center" vertical="center" wrapText="1"/>
    </xf>
    <xf numFmtId="0" fontId="128" fillId="17" borderId="2" xfId="0" applyFont="1" applyFill="1" applyBorder="1" applyAlignment="1">
      <alignment horizontal="center" vertical="center" wrapText="1"/>
    </xf>
    <xf numFmtId="0" fontId="126" fillId="17" borderId="30" xfId="0" applyFont="1" applyFill="1" applyBorder="1" applyAlignment="1">
      <alignment horizontal="left" vertical="top" wrapText="1"/>
    </xf>
    <xf numFmtId="0" fontId="126" fillId="17" borderId="30" xfId="0" applyFont="1" applyFill="1" applyBorder="1" applyAlignment="1">
      <alignment vertical="center" wrapText="1"/>
    </xf>
    <xf numFmtId="0" fontId="128" fillId="17" borderId="1" xfId="0" applyFont="1" applyFill="1" applyBorder="1" applyAlignment="1">
      <alignment horizontal="center" vertical="center" wrapText="1"/>
    </xf>
    <xf numFmtId="0" fontId="128" fillId="17" borderId="2" xfId="0" applyFont="1" applyFill="1" applyBorder="1" applyAlignment="1">
      <alignment vertical="center"/>
    </xf>
    <xf numFmtId="0" fontId="128" fillId="17" borderId="6" xfId="0" applyFont="1" applyFill="1" applyBorder="1" applyAlignment="1">
      <alignment vertical="center"/>
    </xf>
    <xf numFmtId="0" fontId="128" fillId="17" borderId="3" xfId="0" applyFont="1" applyFill="1" applyBorder="1" applyAlignment="1">
      <alignment vertical="center"/>
    </xf>
    <xf numFmtId="0" fontId="125" fillId="17" borderId="30" xfId="0" applyFont="1" applyFill="1" applyBorder="1" applyAlignment="1">
      <alignment horizontal="left" vertical="top"/>
    </xf>
    <xf numFmtId="0" fontId="127" fillId="17" borderId="30" xfId="0" applyFont="1" applyFill="1" applyBorder="1" applyAlignment="1">
      <alignment horizontal="left" vertical="top"/>
    </xf>
    <xf numFmtId="0" fontId="124" fillId="17" borderId="1" xfId="0" applyFont="1" applyFill="1" applyBorder="1" applyAlignment="1">
      <alignment horizontal="left" vertical="top" wrapText="1"/>
    </xf>
    <xf numFmtId="0" fontId="124" fillId="17" borderId="0" xfId="0" applyFont="1" applyFill="1" applyAlignment="1">
      <alignment horizontal="left" vertical="top" wrapText="1"/>
    </xf>
    <xf numFmtId="0" fontId="126" fillId="17" borderId="32" xfId="0" applyFont="1" applyFill="1" applyBorder="1" applyAlignment="1">
      <alignment horizontal="left" vertical="top"/>
    </xf>
    <xf numFmtId="0" fontId="71" fillId="16" borderId="1" xfId="6" applyFont="1" applyFill="1" applyBorder="1" applyAlignment="1">
      <alignment vertical="center" wrapText="1"/>
    </xf>
    <xf numFmtId="0" fontId="71" fillId="16" borderId="1" xfId="6" applyFont="1" applyFill="1" applyBorder="1"/>
    <xf numFmtId="0" fontId="28" fillId="16" borderId="1" xfId="6" applyFont="1" applyFill="1" applyBorder="1" applyAlignment="1">
      <alignment horizontal="center"/>
    </xf>
    <xf numFmtId="0" fontId="69" fillId="16" borderId="1" xfId="6" applyFont="1" applyFill="1" applyBorder="1" applyAlignment="1">
      <alignment vertical="center" wrapText="1"/>
    </xf>
    <xf numFmtId="3" fontId="75" fillId="0" borderId="1" xfId="6" applyNumberFormat="1" applyFont="1" applyBorder="1" applyAlignment="1">
      <alignment horizontal="right"/>
    </xf>
    <xf numFmtId="3" fontId="69" fillId="12" borderId="1" xfId="6" applyNumberFormat="1" applyFont="1" applyFill="1" applyBorder="1" applyAlignment="1">
      <alignment horizontal="center" vertical="center" wrapText="1"/>
    </xf>
    <xf numFmtId="3" fontId="75" fillId="12" borderId="1" xfId="6" applyNumberFormat="1" applyFont="1" applyFill="1" applyBorder="1"/>
    <xf numFmtId="0" fontId="69" fillId="12" borderId="1" xfId="6" applyFont="1" applyFill="1" applyBorder="1" applyAlignment="1">
      <alignment horizontal="center" vertical="center" wrapText="1"/>
    </xf>
    <xf numFmtId="0" fontId="74" fillId="12" borderId="1" xfId="6" applyFont="1" applyFill="1" applyBorder="1"/>
    <xf numFmtId="0" fontId="29" fillId="12" borderId="1" xfId="6" applyFont="1" applyFill="1" applyBorder="1" applyAlignment="1">
      <alignment wrapText="1"/>
    </xf>
    <xf numFmtId="0" fontId="74" fillId="12" borderId="1" xfId="6" applyFont="1" applyFill="1" applyBorder="1" applyAlignment="1">
      <alignment wrapText="1"/>
    </xf>
    <xf numFmtId="0" fontId="76" fillId="12" borderId="1" xfId="6" applyFont="1" applyFill="1" applyBorder="1"/>
    <xf numFmtId="0" fontId="123" fillId="17" borderId="1" xfId="0" applyFont="1" applyFill="1" applyBorder="1" applyAlignment="1">
      <alignment horizontal="center"/>
    </xf>
    <xf numFmtId="0" fontId="2" fillId="17" borderId="1" xfId="0" applyFont="1" applyFill="1" applyBorder="1"/>
    <xf numFmtId="0" fontId="91" fillId="12" borderId="1" xfId="0" applyFont="1" applyFill="1" applyBorder="1" applyAlignment="1">
      <alignment horizontal="center" vertical="center" wrapText="1"/>
    </xf>
    <xf numFmtId="4" fontId="91" fillId="12" borderId="1" xfId="0" applyNumberFormat="1" applyFont="1" applyFill="1" applyBorder="1" applyAlignment="1">
      <alignment horizontal="right" wrapText="1"/>
    </xf>
    <xf numFmtId="4" fontId="88" fillId="12" borderId="1" xfId="0" applyNumberFormat="1" applyFont="1" applyFill="1" applyBorder="1" applyAlignment="1">
      <alignment horizontal="right"/>
    </xf>
    <xf numFmtId="4" fontId="2" fillId="12" borderId="1" xfId="0" applyNumberFormat="1" applyFont="1" applyFill="1" applyBorder="1" applyAlignment="1">
      <alignment horizontal="right"/>
    </xf>
    <xf numFmtId="0" fontId="66" fillId="12" borderId="1" xfId="0" applyFont="1" applyFill="1" applyBorder="1"/>
    <xf numFmtId="4" fontId="0" fillId="0" borderId="1" xfId="0" applyNumberFormat="1" applyBorder="1" applyAlignment="1">
      <alignment horizontal="right"/>
    </xf>
    <xf numFmtId="0" fontId="30" fillId="12" borderId="1" xfId="0" applyFont="1" applyFill="1" applyBorder="1" applyAlignment="1">
      <alignment vertical="center" wrapText="1"/>
    </xf>
    <xf numFmtId="0" fontId="66" fillId="12" borderId="1" xfId="0" applyFont="1" applyFill="1" applyBorder="1" applyAlignment="1">
      <alignment wrapText="1"/>
    </xf>
    <xf numFmtId="0" fontId="73" fillId="17" borderId="1" xfId="0" applyFont="1" applyFill="1" applyBorder="1" applyAlignment="1">
      <alignment horizontal="center"/>
    </xf>
    <xf numFmtId="0" fontId="73" fillId="17" borderId="1" xfId="0" applyFont="1" applyFill="1" applyBorder="1" applyAlignment="1">
      <alignment horizontal="center" wrapText="1"/>
    </xf>
    <xf numFmtId="0" fontId="29" fillId="12" borderId="1" xfId="0" applyFont="1" applyFill="1" applyBorder="1"/>
    <xf numFmtId="4" fontId="28" fillId="12" borderId="1" xfId="0" applyNumberFormat="1" applyFont="1" applyFill="1" applyBorder="1" applyAlignment="1">
      <alignment horizontal="right"/>
    </xf>
    <xf numFmtId="0" fontId="73" fillId="12" borderId="1" xfId="0" applyFont="1" applyFill="1" applyBorder="1"/>
    <xf numFmtId="4" fontId="78" fillId="12" borderId="1" xfId="0" applyNumberFormat="1" applyFont="1" applyFill="1" applyBorder="1" applyAlignment="1">
      <alignment horizontal="right"/>
    </xf>
    <xf numFmtId="4" fontId="73" fillId="0" borderId="1" xfId="0" applyNumberFormat="1" applyFont="1" applyBorder="1" applyAlignment="1">
      <alignment horizontal="right"/>
    </xf>
    <xf numFmtId="0" fontId="9" fillId="12" borderId="1" xfId="0" applyFont="1" applyFill="1" applyBorder="1"/>
    <xf numFmtId="4" fontId="56" fillId="12" borderId="1" xfId="0" applyNumberFormat="1" applyFont="1" applyFill="1" applyBorder="1" applyAlignment="1">
      <alignment horizontal="right"/>
    </xf>
    <xf numFmtId="4" fontId="9" fillId="0" borderId="1" xfId="0" applyNumberFormat="1" applyFont="1" applyBorder="1" applyAlignment="1">
      <alignment horizontal="right"/>
    </xf>
    <xf numFmtId="0" fontId="85" fillId="0" borderId="0" xfId="0" applyFont="1" applyAlignment="1">
      <alignment horizontal="center" vertical="center"/>
    </xf>
    <xf numFmtId="0" fontId="85" fillId="0" borderId="0" xfId="0" applyFont="1" applyAlignment="1">
      <alignment vertical="center"/>
    </xf>
    <xf numFmtId="0" fontId="129" fillId="0" borderId="0" xfId="0" applyFont="1" applyAlignment="1">
      <alignment vertical="center"/>
    </xf>
    <xf numFmtId="0" fontId="130" fillId="17" borderId="1" xfId="0" applyFont="1" applyFill="1" applyBorder="1" applyAlignment="1">
      <alignment horizontal="center" vertical="center"/>
    </xf>
    <xf numFmtId="0" fontId="131" fillId="17" borderId="1" xfId="0" applyFont="1" applyFill="1" applyBorder="1" applyAlignment="1">
      <alignment horizontal="center" vertical="center"/>
    </xf>
    <xf numFmtId="0" fontId="85" fillId="17" borderId="1" xfId="0" applyFont="1" applyFill="1" applyBorder="1" applyAlignment="1">
      <alignment horizontal="center" vertical="center"/>
    </xf>
    <xf numFmtId="0" fontId="81" fillId="12" borderId="1" xfId="0" applyFont="1" applyFill="1" applyBorder="1" applyAlignment="1">
      <alignment horizontal="left" vertical="center" wrapText="1"/>
    </xf>
    <xf numFmtId="0" fontId="83" fillId="12" borderId="1" xfId="0" applyFont="1" applyFill="1" applyBorder="1" applyAlignment="1">
      <alignment horizontal="left" vertical="center"/>
    </xf>
    <xf numFmtId="0" fontId="83" fillId="12" borderId="4" xfId="0" applyFont="1" applyFill="1" applyBorder="1" applyAlignment="1">
      <alignment horizontal="left" vertical="center"/>
    </xf>
    <xf numFmtId="0" fontId="84" fillId="12" borderId="1" xfId="0" applyFont="1" applyFill="1" applyBorder="1" applyAlignment="1">
      <alignment horizontal="left" vertical="center"/>
    </xf>
    <xf numFmtId="0" fontId="0" fillId="12" borderId="0" xfId="0" applyFill="1"/>
    <xf numFmtId="0" fontId="83" fillId="12" borderId="1" xfId="0" applyFont="1" applyFill="1" applyBorder="1" applyAlignment="1">
      <alignment horizontal="left" vertical="center" wrapText="1"/>
    </xf>
    <xf numFmtId="0" fontId="85" fillId="12" borderId="1" xfId="0" applyFont="1" applyFill="1" applyBorder="1" applyAlignment="1">
      <alignment horizontal="left" vertical="center"/>
    </xf>
    <xf numFmtId="4" fontId="85" fillId="12" borderId="1" xfId="0" applyNumberFormat="1" applyFont="1" applyFill="1" applyBorder="1" applyAlignment="1">
      <alignment horizontal="right"/>
    </xf>
    <xf numFmtId="0" fontId="90" fillId="12" borderId="30" xfId="0" applyFont="1" applyFill="1" applyBorder="1" applyAlignment="1">
      <alignment horizontal="center" vertical="center" wrapText="1"/>
    </xf>
    <xf numFmtId="4" fontId="91" fillId="12" borderId="30" xfId="0" applyNumberFormat="1" applyFont="1" applyFill="1" applyBorder="1" applyAlignment="1">
      <alignment horizontal="center" vertical="center" wrapText="1"/>
    </xf>
    <xf numFmtId="4" fontId="88" fillId="12" borderId="30" xfId="0" applyNumberFormat="1" applyFont="1" applyFill="1" applyBorder="1" applyAlignment="1">
      <alignment horizontal="center"/>
    </xf>
    <xf numFmtId="0" fontId="30" fillId="12" borderId="47" xfId="0" applyFont="1" applyFill="1" applyBorder="1"/>
    <xf numFmtId="4" fontId="56" fillId="12" borderId="48" xfId="0" applyNumberFormat="1" applyFont="1" applyFill="1" applyBorder="1" applyAlignment="1">
      <alignment horizontal="center"/>
    </xf>
    <xf numFmtId="4" fontId="56" fillId="12" borderId="47" xfId="0" applyNumberFormat="1" applyFont="1" applyFill="1" applyBorder="1" applyAlignment="1">
      <alignment horizontal="center"/>
    </xf>
    <xf numFmtId="0" fontId="66" fillId="12" borderId="50" xfId="0" applyFont="1" applyFill="1" applyBorder="1"/>
    <xf numFmtId="4" fontId="56" fillId="12" borderId="50" xfId="0" applyNumberFormat="1" applyFont="1" applyFill="1" applyBorder="1" applyAlignment="1">
      <alignment horizontal="center"/>
    </xf>
    <xf numFmtId="0" fontId="66" fillId="12" borderId="51" xfId="0" applyFont="1" applyFill="1" applyBorder="1"/>
    <xf numFmtId="4" fontId="56" fillId="12" borderId="51" xfId="0" applyNumberFormat="1" applyFont="1" applyFill="1" applyBorder="1" applyAlignment="1">
      <alignment horizontal="center"/>
    </xf>
    <xf numFmtId="0" fontId="88" fillId="16" borderId="35" xfId="0" applyFont="1" applyFill="1" applyBorder="1" applyAlignment="1">
      <alignment horizontal="center"/>
    </xf>
    <xf numFmtId="0" fontId="88" fillId="16" borderId="51" xfId="0" applyFont="1" applyFill="1" applyBorder="1" applyAlignment="1">
      <alignment horizontal="center"/>
    </xf>
    <xf numFmtId="0" fontId="91" fillId="12" borderId="30" xfId="0" applyFont="1" applyFill="1" applyBorder="1" applyAlignment="1">
      <alignment horizontal="center" vertical="center" wrapText="1"/>
    </xf>
    <xf numFmtId="4" fontId="91" fillId="12" borderId="36" xfId="0" applyNumberFormat="1" applyFont="1" applyFill="1" applyBorder="1" applyAlignment="1">
      <alignment horizontal="center" vertical="center" wrapText="1"/>
    </xf>
    <xf numFmtId="4" fontId="88" fillId="12" borderId="33" xfId="0" applyNumberFormat="1" applyFont="1" applyFill="1" applyBorder="1" applyAlignment="1">
      <alignment horizontal="center"/>
    </xf>
    <xf numFmtId="4" fontId="88" fillId="12" borderId="52" xfId="0" applyNumberFormat="1" applyFont="1" applyFill="1" applyBorder="1" applyAlignment="1">
      <alignment horizontal="center"/>
    </xf>
    <xf numFmtId="0" fontId="66" fillId="12" borderId="48" xfId="0" applyFont="1" applyFill="1" applyBorder="1"/>
    <xf numFmtId="4" fontId="88" fillId="12" borderId="36" xfId="0" applyNumberFormat="1" applyFont="1" applyFill="1" applyBorder="1" applyAlignment="1">
      <alignment horizontal="center"/>
    </xf>
    <xf numFmtId="0" fontId="66" fillId="12" borderId="47" xfId="0" applyFont="1" applyFill="1" applyBorder="1"/>
    <xf numFmtId="4" fontId="88" fillId="12" borderId="31" xfId="0" applyNumberFormat="1" applyFont="1" applyFill="1" applyBorder="1" applyAlignment="1">
      <alignment horizontal="center"/>
    </xf>
    <xf numFmtId="0" fontId="90" fillId="12" borderId="33" xfId="0" applyFont="1" applyFill="1" applyBorder="1" applyAlignment="1">
      <alignment horizontal="center" vertical="center" wrapText="1"/>
    </xf>
    <xf numFmtId="4" fontId="91" fillId="12" borderId="52" xfId="0" applyNumberFormat="1" applyFont="1" applyFill="1" applyBorder="1" applyAlignment="1">
      <alignment horizontal="right" wrapText="1"/>
    </xf>
    <xf numFmtId="4" fontId="88" fillId="12" borderId="33" xfId="0" applyNumberFormat="1" applyFont="1" applyFill="1" applyBorder="1" applyAlignment="1">
      <alignment horizontal="right"/>
    </xf>
    <xf numFmtId="0" fontId="30" fillId="12" borderId="49" xfId="0" applyFont="1" applyFill="1" applyBorder="1"/>
    <xf numFmtId="4" fontId="78" fillId="12" borderId="49" xfId="0" applyNumberFormat="1" applyFont="1" applyFill="1" applyBorder="1" applyAlignment="1">
      <alignment horizontal="right"/>
    </xf>
    <xf numFmtId="4" fontId="78" fillId="12" borderId="47" xfId="0" applyNumberFormat="1" applyFont="1" applyFill="1" applyBorder="1" applyAlignment="1">
      <alignment horizontal="right"/>
    </xf>
    <xf numFmtId="0" fontId="30" fillId="12" borderId="51" xfId="0" applyFont="1" applyFill="1" applyBorder="1"/>
    <xf numFmtId="4" fontId="78" fillId="12" borderId="51" xfId="0" applyNumberFormat="1" applyFont="1" applyFill="1" applyBorder="1" applyAlignment="1">
      <alignment horizontal="right"/>
    </xf>
    <xf numFmtId="4" fontId="29" fillId="12" borderId="1" xfId="0" applyNumberFormat="1" applyFont="1" applyFill="1" applyBorder="1"/>
    <xf numFmtId="0" fontId="8" fillId="12" borderId="1" xfId="0" applyFont="1" applyFill="1" applyBorder="1"/>
    <xf numFmtId="4" fontId="8" fillId="0" borderId="1" xfId="0" applyNumberFormat="1" applyFont="1" applyBorder="1"/>
    <xf numFmtId="0" fontId="132" fillId="0" borderId="0" xfId="0" applyFont="1"/>
    <xf numFmtId="4" fontId="8" fillId="12" borderId="1" xfId="0" applyNumberFormat="1" applyFont="1" applyFill="1" applyBorder="1"/>
    <xf numFmtId="0" fontId="9" fillId="16" borderId="1" xfId="0" applyFont="1" applyFill="1" applyBorder="1" applyAlignment="1">
      <alignment horizontal="center"/>
    </xf>
    <xf numFmtId="3" fontId="109" fillId="16" borderId="1" xfId="0" applyNumberFormat="1" applyFont="1" applyFill="1" applyBorder="1" applyAlignment="1">
      <alignment horizontal="center" vertical="center"/>
    </xf>
    <xf numFmtId="3" fontId="109" fillId="12" borderId="1" xfId="0" applyNumberFormat="1" applyFont="1" applyFill="1" applyBorder="1" applyAlignment="1">
      <alignment horizontal="left" vertical="center" indent="1"/>
    </xf>
    <xf numFmtId="3" fontId="111" fillId="12" borderId="1" xfId="0" applyNumberFormat="1" applyFont="1" applyFill="1" applyBorder="1" applyAlignment="1">
      <alignment horizontal="right"/>
    </xf>
    <xf numFmtId="3" fontId="110" fillId="12" borderId="1" xfId="0" applyNumberFormat="1" applyFont="1" applyFill="1" applyBorder="1" applyAlignment="1">
      <alignment horizontal="center" vertical="center"/>
    </xf>
    <xf numFmtId="3" fontId="110" fillId="12" borderId="1" xfId="0" applyNumberFormat="1" applyFont="1" applyFill="1" applyBorder="1" applyAlignment="1">
      <alignment horizontal="right"/>
    </xf>
    <xf numFmtId="0" fontId="56" fillId="16" borderId="9" xfId="0" applyFont="1" applyFill="1" applyBorder="1" applyAlignment="1">
      <alignment horizontal="center"/>
    </xf>
    <xf numFmtId="4" fontId="8" fillId="12" borderId="1" xfId="0" applyNumberFormat="1" applyFont="1" applyFill="1" applyBorder="1" applyAlignment="1">
      <alignment horizontal="center"/>
    </xf>
    <xf numFmtId="4" fontId="8" fillId="0" borderId="1" xfId="0" applyNumberFormat="1" applyFont="1" applyBorder="1" applyAlignment="1">
      <alignment horizontal="center"/>
    </xf>
    <xf numFmtId="0" fontId="122" fillId="0" borderId="0" xfId="7" applyFont="1" applyBorder="1"/>
    <xf numFmtId="0" fontId="121" fillId="0" borderId="0" xfId="7" applyFont="1" applyBorder="1"/>
    <xf numFmtId="0" fontId="120" fillId="16" borderId="1" xfId="7" applyFont="1" applyFill="1" applyBorder="1" applyAlignment="1">
      <alignment horizontal="center"/>
    </xf>
    <xf numFmtId="4" fontId="121" fillId="0" borderId="1" xfId="7" applyNumberFormat="1" applyFont="1" applyBorder="1" applyAlignment="1">
      <alignment horizontal="right"/>
    </xf>
    <xf numFmtId="0" fontId="121" fillId="12" borderId="1" xfId="7" applyFont="1" applyFill="1" applyBorder="1"/>
    <xf numFmtId="4" fontId="121" fillId="12" borderId="1" xfId="7" applyNumberFormat="1" applyFont="1" applyFill="1" applyBorder="1" applyAlignment="1">
      <alignment horizontal="right"/>
    </xf>
    <xf numFmtId="0" fontId="117" fillId="12" borderId="1" xfId="7" applyFont="1" applyFill="1" applyBorder="1"/>
    <xf numFmtId="0" fontId="117" fillId="12" borderId="1" xfId="7" applyFont="1" applyFill="1" applyBorder="1" applyAlignment="1">
      <alignment horizontal="left"/>
    </xf>
    <xf numFmtId="0" fontId="66" fillId="0" borderId="0" xfId="0" applyFont="1" applyBorder="1"/>
    <xf numFmtId="0" fontId="29" fillId="0" borderId="0" xfId="0" applyFont="1" applyBorder="1"/>
    <xf numFmtId="0" fontId="73" fillId="16" borderId="1" xfId="0" applyFont="1" applyFill="1" applyBorder="1" applyAlignment="1">
      <alignment horizontal="center"/>
    </xf>
    <xf numFmtId="0" fontId="28" fillId="12" borderId="1" xfId="0" applyFont="1" applyFill="1" applyBorder="1"/>
    <xf numFmtId="4" fontId="28" fillId="12" borderId="1" xfId="0" applyNumberFormat="1" applyFont="1" applyFill="1" applyBorder="1"/>
    <xf numFmtId="0" fontId="0" fillId="12" borderId="1" xfId="0" applyFill="1" applyBorder="1"/>
    <xf numFmtId="0" fontId="99" fillId="16" borderId="1" xfId="2" applyFont="1" applyFill="1" applyBorder="1" applyAlignment="1">
      <alignment horizontal="center" vertical="center"/>
    </xf>
    <xf numFmtId="0" fontId="95" fillId="12" borderId="1" xfId="7" applyFont="1" applyFill="1" applyBorder="1" applyAlignment="1">
      <alignment vertical="center"/>
    </xf>
    <xf numFmtId="4" fontId="99" fillId="12" borderId="1" xfId="7" applyNumberFormat="1" applyFont="1" applyFill="1" applyBorder="1" applyAlignment="1">
      <alignment horizontal="right"/>
    </xf>
    <xf numFmtId="0" fontId="102" fillId="12" borderId="1" xfId="7" applyFont="1" applyFill="1" applyBorder="1" applyAlignment="1">
      <alignment vertical="center"/>
    </xf>
    <xf numFmtId="4" fontId="103" fillId="12" borderId="1" xfId="7" applyNumberFormat="1" applyFont="1" applyFill="1" applyBorder="1" applyAlignment="1">
      <alignment horizontal="right"/>
    </xf>
    <xf numFmtId="0" fontId="102" fillId="12" borderId="1" xfId="2" applyFont="1" applyFill="1" applyBorder="1" applyAlignment="1">
      <alignment horizontal="left" vertical="center"/>
    </xf>
    <xf numFmtId="0" fontId="102" fillId="12" borderId="1" xfId="2" applyFont="1" applyFill="1" applyBorder="1" applyAlignment="1">
      <alignment vertical="center"/>
    </xf>
    <xf numFmtId="0" fontId="95" fillId="12" borderId="1" xfId="2" applyFont="1" applyFill="1" applyBorder="1" applyAlignment="1">
      <alignment vertical="center"/>
    </xf>
    <xf numFmtId="0" fontId="100" fillId="16" borderId="1" xfId="2" applyFont="1" applyFill="1" applyBorder="1" applyAlignment="1">
      <alignment horizontal="center" vertical="center" wrapText="1"/>
    </xf>
    <xf numFmtId="4" fontId="100" fillId="16" borderId="1" xfId="2" applyNumberFormat="1" applyFont="1" applyFill="1" applyBorder="1" applyAlignment="1">
      <alignment horizontal="center" vertical="center" wrapText="1"/>
    </xf>
    <xf numFmtId="4" fontId="29" fillId="12" borderId="1" xfId="0" applyNumberFormat="1" applyFont="1" applyFill="1" applyBorder="1" applyAlignment="1">
      <alignment horizontal="right"/>
    </xf>
    <xf numFmtId="0" fontId="0" fillId="12" borderId="1" xfId="0" applyFill="1" applyBorder="1" applyAlignment="1">
      <alignment horizontal="center" vertical="center" wrapText="1"/>
    </xf>
    <xf numFmtId="0" fontId="66" fillId="12" borderId="1" xfId="0" applyFont="1" applyFill="1" applyBorder="1" applyAlignment="1">
      <alignment horizontal="center" wrapText="1"/>
    </xf>
    <xf numFmtId="0" fontId="73" fillId="12" borderId="1" xfId="0" applyFont="1" applyFill="1" applyBorder="1" applyAlignment="1">
      <alignment horizontal="center"/>
    </xf>
    <xf numFmtId="0" fontId="66" fillId="16" borderId="1" xfId="0" applyFont="1" applyFill="1" applyBorder="1" applyAlignment="1">
      <alignment horizontal="center"/>
    </xf>
    <xf numFmtId="0" fontId="29" fillId="16" borderId="1" xfId="0" applyFont="1" applyFill="1" applyBorder="1"/>
    <xf numFmtId="4" fontId="29" fillId="16" borderId="1" xfId="0" applyNumberFormat="1" applyFont="1" applyFill="1" applyBorder="1"/>
    <xf numFmtId="4" fontId="29" fillId="16" borderId="1" xfId="0" applyNumberFormat="1" applyFont="1" applyFill="1" applyBorder="1" applyAlignment="1">
      <alignment horizontal="center"/>
    </xf>
    <xf numFmtId="0" fontId="29" fillId="12" borderId="1" xfId="0" applyFont="1" applyFill="1" applyBorder="1" applyAlignment="1">
      <alignment wrapText="1"/>
    </xf>
    <xf numFmtId="0" fontId="29" fillId="12" borderId="1" xfId="0" applyFont="1" applyFill="1" applyBorder="1" applyAlignment="1">
      <alignment horizontal="left"/>
    </xf>
    <xf numFmtId="4" fontId="29" fillId="0" borderId="1" xfId="0" applyNumberFormat="1" applyFont="1" applyBorder="1" applyAlignment="1">
      <alignment horizontal="center"/>
    </xf>
    <xf numFmtId="4" fontId="74" fillId="0" borderId="1" xfId="0" applyNumberFormat="1" applyFont="1" applyBorder="1" applyAlignment="1">
      <alignment horizontal="center"/>
    </xf>
    <xf numFmtId="0" fontId="2" fillId="16" borderId="1" xfId="0" applyFont="1" applyFill="1" applyBorder="1" applyAlignment="1">
      <alignment horizontal="center" vertical="center"/>
    </xf>
    <xf numFmtId="0" fontId="0" fillId="0" borderId="15" xfId="0" applyBorder="1"/>
    <xf numFmtId="0" fontId="0" fillId="0" borderId="26" xfId="0" applyBorder="1"/>
    <xf numFmtId="0" fontId="0" fillId="0" borderId="23" xfId="0" applyBorder="1"/>
    <xf numFmtId="0" fontId="0" fillId="0" borderId="18" xfId="0" applyBorder="1"/>
    <xf numFmtId="0" fontId="0" fillId="0" borderId="27" xfId="0" applyBorder="1"/>
    <xf numFmtId="0" fontId="0" fillId="0" borderId="20" xfId="0" applyBorder="1"/>
    <xf numFmtId="0" fontId="0" fillId="0" borderId="25" xfId="0" applyBorder="1"/>
    <xf numFmtId="0" fontId="0" fillId="0" borderId="28" xfId="0" applyBorder="1"/>
    <xf numFmtId="0" fontId="0" fillId="0" borderId="1" xfId="0" applyBorder="1" applyAlignment="1">
      <alignment wrapText="1"/>
    </xf>
    <xf numFmtId="0" fontId="3" fillId="2" borderId="1" xfId="0" applyFont="1" applyFill="1" applyBorder="1"/>
    <xf numFmtId="0" fontId="3" fillId="2" borderId="1" xfId="0" applyFont="1" applyFill="1" applyBorder="1" applyAlignment="1">
      <alignment vertical="center"/>
    </xf>
    <xf numFmtId="1" fontId="3" fillId="2" borderId="1" xfId="0" applyNumberFormat="1" applyFont="1" applyFill="1" applyBorder="1" applyAlignment="1">
      <alignment horizontal="right"/>
    </xf>
    <xf numFmtId="0" fontId="3" fillId="2" borderId="1" xfId="0" applyFont="1" applyFill="1" applyBorder="1" applyAlignment="1">
      <alignment horizontal="left" vertical="center"/>
    </xf>
    <xf numFmtId="0" fontId="134" fillId="2" borderId="1" xfId="0" applyFont="1" applyFill="1" applyBorder="1"/>
    <xf numFmtId="0" fontId="3" fillId="2" borderId="1" xfId="0" applyFont="1" applyFill="1" applyBorder="1" applyAlignment="1">
      <alignment vertical="center" wrapText="1"/>
    </xf>
    <xf numFmtId="0" fontId="3" fillId="2" borderId="1" xfId="2" applyFont="1" applyFill="1" applyBorder="1"/>
    <xf numFmtId="1" fontId="3" fillId="2" borderId="1" xfId="2" applyNumberFormat="1" applyFont="1" applyFill="1" applyBorder="1" applyAlignment="1">
      <alignment horizontal="right"/>
    </xf>
    <xf numFmtId="0" fontId="8" fillId="2" borderId="0" xfId="2" applyFill="1"/>
    <xf numFmtId="0" fontId="8" fillId="2" borderId="0" xfId="2" applyFill="1" applyAlignment="1">
      <alignment horizontal="center"/>
    </xf>
    <xf numFmtId="0" fontId="3" fillId="2" borderId="1" xfId="2" applyFont="1" applyFill="1" applyBorder="1" applyAlignment="1">
      <alignment horizontal="left"/>
    </xf>
    <xf numFmtId="0" fontId="3" fillId="2" borderId="4" xfId="2" applyFont="1" applyFill="1" applyBorder="1"/>
    <xf numFmtId="1" fontId="3" fillId="2" borderId="4" xfId="2" applyNumberFormat="1" applyFont="1" applyFill="1" applyBorder="1" applyAlignment="1">
      <alignment horizontal="right"/>
    </xf>
    <xf numFmtId="1" fontId="0" fillId="2" borderId="0" xfId="0" applyNumberFormat="1" applyFill="1" applyAlignment="1">
      <alignment horizontal="right"/>
    </xf>
    <xf numFmtId="0" fontId="26" fillId="19" borderId="0" xfId="0" applyFont="1" applyFill="1" applyAlignment="1">
      <alignment horizontal="center" vertical="center"/>
    </xf>
    <xf numFmtId="0" fontId="135" fillId="10" borderId="0" xfId="0" applyFont="1" applyFill="1" applyAlignment="1">
      <alignment horizontal="center" vertical="center"/>
    </xf>
    <xf numFmtId="0" fontId="42" fillId="0" borderId="0" xfId="5" applyAlignment="1">
      <alignment horizontal="left" indent="6"/>
    </xf>
    <xf numFmtId="0" fontId="73" fillId="16" borderId="1" xfId="0" applyFont="1" applyFill="1" applyBorder="1" applyAlignment="1">
      <alignment horizontal="center"/>
    </xf>
    <xf numFmtId="1" fontId="47" fillId="2" borderId="1" xfId="0" applyNumberFormat="1" applyFont="1" applyFill="1" applyBorder="1" applyAlignment="1">
      <alignment horizontal="right"/>
    </xf>
    <xf numFmtId="0" fontId="31" fillId="0" borderId="29" xfId="0" applyFont="1" applyBorder="1" applyAlignment="1">
      <alignment horizontal="right"/>
    </xf>
    <xf numFmtId="0" fontId="47" fillId="4" borderId="2" xfId="0" applyFont="1" applyFill="1" applyBorder="1"/>
    <xf numFmtId="0" fontId="47" fillId="4" borderId="2" xfId="0" applyFont="1" applyFill="1" applyBorder="1" applyAlignment="1">
      <alignment vertical="center" wrapText="1"/>
    </xf>
    <xf numFmtId="0" fontId="31" fillId="4" borderId="2" xfId="0" applyFont="1" applyFill="1" applyBorder="1"/>
    <xf numFmtId="0" fontId="31" fillId="4" borderId="0" xfId="0" applyFont="1" applyFill="1"/>
    <xf numFmtId="0" fontId="31" fillId="4" borderId="2" xfId="0" applyFont="1" applyFill="1" applyBorder="1" applyAlignment="1">
      <alignment vertical="center"/>
    </xf>
    <xf numFmtId="0" fontId="47" fillId="4" borderId="2" xfId="0" applyFont="1" applyFill="1" applyBorder="1" applyAlignment="1">
      <alignment vertical="center"/>
    </xf>
    <xf numFmtId="0" fontId="136" fillId="0" borderId="0" xfId="0" applyFont="1" applyAlignment="1">
      <alignment wrapText="1"/>
    </xf>
    <xf numFmtId="0" fontId="137" fillId="10" borderId="0" xfId="0" applyFont="1" applyFill="1" applyBorder="1" applyAlignment="1">
      <alignment horizontal="center" vertical="center"/>
    </xf>
    <xf numFmtId="0" fontId="132" fillId="2" borderId="0" xfId="0" applyFont="1" applyFill="1" applyBorder="1"/>
    <xf numFmtId="0" fontId="132" fillId="2" borderId="0" xfId="0" applyFont="1" applyFill="1" applyBorder="1" applyAlignment="1">
      <alignment horizontal="left"/>
    </xf>
    <xf numFmtId="0" fontId="45" fillId="0" borderId="0" xfId="0" applyFont="1"/>
    <xf numFmtId="0" fontId="132" fillId="12" borderId="0" xfId="0" applyFont="1" applyFill="1" applyAlignment="1">
      <alignment horizontal="center" vertical="center"/>
    </xf>
    <xf numFmtId="1" fontId="132" fillId="12" borderId="0" xfId="0" applyNumberFormat="1" applyFont="1" applyFill="1" applyAlignment="1">
      <alignment horizontal="center" vertical="center"/>
    </xf>
    <xf numFmtId="0" fontId="3" fillId="2" borderId="4" xfId="2" applyFont="1" applyFill="1" applyBorder="1" applyAlignment="1"/>
    <xf numFmtId="0" fontId="136" fillId="2" borderId="4" xfId="0" applyFont="1" applyFill="1" applyBorder="1" applyAlignment="1">
      <alignment vertical="center" wrapText="1"/>
    </xf>
    <xf numFmtId="0" fontId="78" fillId="16" borderId="1" xfId="6" applyFont="1" applyFill="1" applyBorder="1" applyAlignment="1">
      <alignment horizontal="center"/>
    </xf>
    <xf numFmtId="0" fontId="71" fillId="10" borderId="0" xfId="0" applyFont="1" applyFill="1" applyAlignment="1">
      <alignment horizontal="center"/>
    </xf>
    <xf numFmtId="0" fontId="86" fillId="10" borderId="0" xfId="0" applyFont="1" applyFill="1" applyAlignment="1">
      <alignment horizontal="center"/>
    </xf>
    <xf numFmtId="0" fontId="2" fillId="3" borderId="15" xfId="0" applyFont="1" applyFill="1" applyBorder="1"/>
    <xf numFmtId="0" fontId="2" fillId="3" borderId="26" xfId="0" applyFont="1" applyFill="1" applyBorder="1"/>
    <xf numFmtId="0" fontId="2" fillId="3" borderId="16" xfId="0" applyFont="1" applyFill="1" applyBorder="1"/>
    <xf numFmtId="0" fontId="2" fillId="3" borderId="17" xfId="0" applyFont="1" applyFill="1" applyBorder="1"/>
    <xf numFmtId="0" fontId="138" fillId="6" borderId="1" xfId="0" applyFont="1" applyFill="1" applyBorder="1" applyAlignment="1">
      <alignment horizontal="left"/>
    </xf>
    <xf numFmtId="0" fontId="138" fillId="0" borderId="1" xfId="0" applyFont="1" applyBorder="1" applyAlignment="1">
      <alignment horizontal="left"/>
    </xf>
    <xf numFmtId="3" fontId="138" fillId="0" borderId="1" xfId="0" applyNumberFormat="1" applyFont="1" applyBorder="1" applyAlignment="1">
      <alignment horizontal="right"/>
    </xf>
    <xf numFmtId="10" fontId="138" fillId="0" borderId="1" xfId="1" applyNumberFormat="1" applyFont="1" applyBorder="1" applyAlignment="1">
      <alignment horizontal="left"/>
    </xf>
    <xf numFmtId="0" fontId="26" fillId="6" borderId="1" xfId="0" applyFont="1" applyFill="1" applyBorder="1" applyAlignment="1">
      <alignment horizontal="center" vertical="center"/>
    </xf>
    <xf numFmtId="10" fontId="138" fillId="0" borderId="1" xfId="1" applyNumberFormat="1" applyFont="1" applyBorder="1" applyAlignment="1">
      <alignment horizontal="right"/>
    </xf>
    <xf numFmtId="0" fontId="138" fillId="6" borderId="1" xfId="0" applyFont="1" applyFill="1" applyBorder="1" applyAlignment="1">
      <alignment horizontal="right"/>
    </xf>
    <xf numFmtId="0" fontId="138" fillId="0" borderId="1" xfId="0" applyFont="1" applyBorder="1" applyAlignment="1">
      <alignment horizontal="right"/>
    </xf>
    <xf numFmtId="4" fontId="138" fillId="0" borderId="1" xfId="0" applyNumberFormat="1" applyFont="1" applyBorder="1" applyAlignment="1">
      <alignment horizontal="right"/>
    </xf>
    <xf numFmtId="0" fontId="45" fillId="2" borderId="0" xfId="0" applyFont="1" applyFill="1" applyBorder="1" applyAlignment="1">
      <alignment horizontal="right"/>
    </xf>
    <xf numFmtId="4" fontId="45" fillId="2" borderId="0" xfId="0" applyNumberFormat="1" applyFont="1" applyFill="1" applyBorder="1" applyAlignment="1">
      <alignment horizontal="right"/>
    </xf>
    <xf numFmtId="0" fontId="46" fillId="2" borderId="0" xfId="0" applyFont="1" applyFill="1" applyBorder="1" applyAlignment="1">
      <alignment horizontal="right"/>
    </xf>
    <xf numFmtId="0" fontId="0" fillId="0" borderId="0" xfId="0" applyAlignment="1">
      <alignment horizontal="right"/>
    </xf>
    <xf numFmtId="0" fontId="25" fillId="3" borderId="1" xfId="0" applyFont="1" applyFill="1" applyBorder="1" applyAlignment="1">
      <alignment vertical="center"/>
    </xf>
    <xf numFmtId="0" fontId="25" fillId="4" borderId="1" xfId="0" applyFont="1" applyFill="1" applyBorder="1"/>
    <xf numFmtId="4" fontId="25" fillId="4" borderId="1" xfId="0" applyNumberFormat="1" applyFont="1" applyFill="1" applyBorder="1"/>
    <xf numFmtId="4" fontId="50" fillId="0" borderId="1" xfId="0" applyNumberFormat="1" applyFont="1" applyBorder="1"/>
    <xf numFmtId="4" fontId="50" fillId="2" borderId="1" xfId="0" applyNumberFormat="1" applyFont="1" applyFill="1" applyBorder="1"/>
    <xf numFmtId="0" fontId="33" fillId="0" borderId="0" xfId="0" applyFont="1"/>
    <xf numFmtId="0" fontId="139" fillId="20" borderId="64" xfId="0" applyFont="1" applyFill="1" applyBorder="1" applyAlignment="1">
      <alignment horizontal="center" vertical="center" wrapText="1"/>
    </xf>
    <xf numFmtId="0" fontId="139" fillId="20" borderId="65" xfId="0" applyFont="1" applyFill="1" applyBorder="1" applyAlignment="1">
      <alignment horizontal="center" vertical="center" wrapText="1"/>
    </xf>
    <xf numFmtId="0" fontId="139" fillId="20" borderId="65" xfId="0" applyFont="1" applyFill="1" applyBorder="1" applyAlignment="1">
      <alignment horizontal="center" vertical="center"/>
    </xf>
    <xf numFmtId="0" fontId="139" fillId="20" borderId="66" xfId="0" applyFont="1" applyFill="1" applyBorder="1" applyAlignment="1">
      <alignment horizontal="center" vertical="center"/>
    </xf>
    <xf numFmtId="0" fontId="33" fillId="0" borderId="0" xfId="0" applyFont="1" applyAlignment="1">
      <alignment horizontal="center" vertical="center"/>
    </xf>
    <xf numFmtId="0" fontId="33" fillId="0" borderId="67" xfId="0" applyFont="1" applyBorder="1" applyAlignment="1">
      <alignment horizontal="left" vertical="center"/>
    </xf>
    <xf numFmtId="43" fontId="33" fillId="0" borderId="67" xfId="8" applyFont="1" applyBorder="1" applyAlignment="1">
      <alignment horizontal="center" vertical="center"/>
    </xf>
    <xf numFmtId="167" fontId="33" fillId="0" borderId="67" xfId="1" applyNumberFormat="1" applyFont="1" applyBorder="1" applyAlignment="1">
      <alignment horizontal="center" vertical="center"/>
    </xf>
    <xf numFmtId="0" fontId="33" fillId="0" borderId="68" xfId="0" applyFont="1" applyBorder="1" applyAlignment="1">
      <alignment horizontal="left" vertical="center"/>
    </xf>
    <xf numFmtId="43" fontId="33" fillId="0" borderId="68" xfId="8" applyFont="1" applyBorder="1" applyAlignment="1">
      <alignment horizontal="center" vertical="center"/>
    </xf>
    <xf numFmtId="167" fontId="33" fillId="0" borderId="68" xfId="1" applyNumberFormat="1" applyFont="1" applyBorder="1" applyAlignment="1">
      <alignment horizontal="center" vertical="center"/>
    </xf>
    <xf numFmtId="0" fontId="33" fillId="0" borderId="68" xfId="0" applyFont="1" applyBorder="1" applyAlignment="1">
      <alignment horizontal="left"/>
    </xf>
    <xf numFmtId="43" fontId="33" fillId="0" borderId="68" xfId="8" applyFont="1" applyBorder="1"/>
    <xf numFmtId="167" fontId="33" fillId="0" borderId="68" xfId="1" applyNumberFormat="1" applyFont="1" applyBorder="1" applyAlignment="1">
      <alignment horizontal="center"/>
    </xf>
    <xf numFmtId="0" fontId="33" fillId="0" borderId="69" xfId="0" applyFont="1" applyBorder="1" applyAlignment="1">
      <alignment horizontal="left"/>
    </xf>
    <xf numFmtId="43" fontId="33" fillId="0" borderId="69" xfId="8" applyFont="1" applyBorder="1"/>
    <xf numFmtId="167" fontId="33" fillId="0" borderId="69" xfId="1" applyNumberFormat="1" applyFont="1" applyBorder="1" applyAlignment="1">
      <alignment horizontal="center"/>
    </xf>
    <xf numFmtId="0" fontId="31" fillId="0" borderId="1" xfId="0" applyFont="1" applyBorder="1"/>
    <xf numFmtId="43" fontId="31" fillId="0" borderId="1" xfId="8" applyFont="1" applyBorder="1"/>
    <xf numFmtId="167" fontId="31" fillId="0" borderId="1" xfId="1" applyNumberFormat="1" applyFont="1" applyBorder="1" applyAlignment="1">
      <alignment horizontal="center"/>
    </xf>
    <xf numFmtId="0" fontId="139" fillId="20" borderId="73" xfId="0" applyFont="1" applyFill="1" applyBorder="1" applyAlignment="1">
      <alignment horizontal="center" vertical="center"/>
    </xf>
    <xf numFmtId="0" fontId="139" fillId="20" borderId="73" xfId="0" applyFont="1" applyFill="1" applyBorder="1" applyAlignment="1">
      <alignment horizontal="center" vertical="center" wrapText="1"/>
    </xf>
    <xf numFmtId="0" fontId="139" fillId="20" borderId="74" xfId="0" applyFont="1" applyFill="1" applyBorder="1" applyAlignment="1">
      <alignment horizontal="center" vertical="center"/>
    </xf>
    <xf numFmtId="0" fontId="139" fillId="20" borderId="75" xfId="0" applyFont="1" applyFill="1" applyBorder="1" applyAlignment="1">
      <alignment horizontal="center" vertical="center" wrapText="1"/>
    </xf>
    <xf numFmtId="0" fontId="139" fillId="20" borderId="75" xfId="0" applyFont="1" applyFill="1" applyBorder="1" applyAlignment="1">
      <alignment horizontal="center" vertical="center"/>
    </xf>
    <xf numFmtId="0" fontId="139" fillId="20" borderId="76" xfId="0" applyFont="1" applyFill="1" applyBorder="1" applyAlignment="1">
      <alignment horizontal="center" vertical="center" wrapText="1"/>
    </xf>
    <xf numFmtId="0" fontId="139" fillId="20" borderId="77" xfId="0" applyFont="1" applyFill="1" applyBorder="1" applyAlignment="1">
      <alignment horizontal="center" vertical="center" wrapText="1"/>
    </xf>
    <xf numFmtId="0" fontId="33" fillId="0" borderId="1" xfId="0" applyFont="1" applyBorder="1" applyAlignment="1">
      <alignment horizontal="center"/>
    </xf>
    <xf numFmtId="3" fontId="33" fillId="0" borderId="1" xfId="0" applyNumberFormat="1" applyFont="1" applyBorder="1" applyAlignment="1">
      <alignment horizontal="right"/>
    </xf>
    <xf numFmtId="43" fontId="33" fillId="0" borderId="1" xfId="8" applyFont="1" applyBorder="1"/>
    <xf numFmtId="0" fontId="31" fillId="21" borderId="1" xfId="0" applyFont="1" applyFill="1" applyBorder="1" applyAlignment="1">
      <alignment horizontal="center"/>
    </xf>
    <xf numFmtId="3" fontId="31" fillId="21" borderId="1" xfId="0" applyNumberFormat="1" applyFont="1" applyFill="1" applyBorder="1" applyAlignment="1">
      <alignment horizontal="right"/>
    </xf>
    <xf numFmtId="43" fontId="31" fillId="21" borderId="1" xfId="8" applyFont="1" applyFill="1" applyBorder="1"/>
    <xf numFmtId="0" fontId="31" fillId="0" borderId="0" xfId="0" applyFont="1"/>
    <xf numFmtId="0" fontId="8" fillId="0" borderId="0" xfId="0" applyFont="1" applyAlignment="1">
      <alignment horizontal="center"/>
    </xf>
    <xf numFmtId="0" fontId="8" fillId="0" borderId="0" xfId="0" applyFont="1" applyAlignment="1">
      <alignment horizontal="left"/>
    </xf>
    <xf numFmtId="0" fontId="141" fillId="0" borderId="0" xfId="10" applyFont="1"/>
    <xf numFmtId="0" fontId="140" fillId="0" borderId="0" xfId="10"/>
    <xf numFmtId="0" fontId="140" fillId="0" borderId="0" xfId="10" applyAlignment="1">
      <alignment horizontal="center" vertical="center" wrapText="1"/>
    </xf>
    <xf numFmtId="0" fontId="142" fillId="0" borderId="0" xfId="11"/>
    <xf numFmtId="0" fontId="141" fillId="0" borderId="0" xfId="10" applyFont="1" applyAlignment="1">
      <alignment vertical="center"/>
    </xf>
    <xf numFmtId="0" fontId="144" fillId="0" borderId="0" xfId="10" applyFont="1" applyAlignment="1">
      <alignment vertical="center"/>
    </xf>
    <xf numFmtId="0" fontId="145" fillId="0" borderId="0" xfId="10" applyFont="1" applyAlignment="1">
      <alignment vertical="center" wrapText="1"/>
    </xf>
    <xf numFmtId="0" fontId="144" fillId="0" borderId="0" xfId="10" applyFont="1" applyAlignment="1">
      <alignment horizontal="center" vertical="center" wrapText="1"/>
    </xf>
    <xf numFmtId="0" fontId="146" fillId="0" borderId="0" xfId="10" applyFont="1" applyAlignment="1">
      <alignment horizontal="center" vertical="center" wrapText="1"/>
    </xf>
    <xf numFmtId="0" fontId="146" fillId="0" borderId="0" xfId="10" applyFont="1" applyAlignment="1">
      <alignment vertical="center"/>
    </xf>
    <xf numFmtId="0" fontId="147" fillId="0" borderId="0" xfId="10" applyFont="1" applyAlignment="1">
      <alignment vertical="center" wrapText="1"/>
    </xf>
    <xf numFmtId="0" fontId="1" fillId="0" borderId="0" xfId="11" applyFont="1"/>
    <xf numFmtId="0" fontId="78" fillId="23" borderId="1" xfId="11" applyFont="1" applyFill="1" applyBorder="1" applyAlignment="1">
      <alignment horizontal="center" vertical="center" wrapText="1"/>
    </xf>
    <xf numFmtId="0" fontId="78" fillId="23" borderId="87" xfId="11" applyFont="1" applyFill="1" applyBorder="1" applyAlignment="1">
      <alignment horizontal="center" vertical="center" wrapText="1"/>
    </xf>
    <xf numFmtId="0" fontId="78" fillId="23" borderId="3" xfId="11" applyFont="1" applyFill="1" applyBorder="1" applyAlignment="1">
      <alignment horizontal="center" vertical="center" wrapText="1"/>
    </xf>
    <xf numFmtId="0" fontId="78" fillId="23" borderId="29" xfId="11" applyFont="1" applyFill="1" applyBorder="1" applyAlignment="1">
      <alignment horizontal="center" vertical="center" wrapText="1"/>
    </xf>
    <xf numFmtId="0" fontId="78" fillId="23" borderId="2" xfId="11" applyFont="1" applyFill="1" applyBorder="1" applyAlignment="1">
      <alignment horizontal="center" vertical="center" wrapText="1"/>
    </xf>
    <xf numFmtId="0" fontId="78" fillId="23" borderId="88" xfId="11" applyFont="1" applyFill="1" applyBorder="1" applyAlignment="1">
      <alignment horizontal="center" vertical="center" wrapText="1"/>
    </xf>
    <xf numFmtId="0" fontId="74" fillId="0" borderId="89" xfId="11" applyFont="1" applyBorder="1"/>
    <xf numFmtId="0" fontId="43" fillId="23" borderId="1" xfId="11" applyFont="1" applyFill="1" applyBorder="1" applyAlignment="1">
      <alignment horizontal="center"/>
    </xf>
    <xf numFmtId="41" fontId="74" fillId="0" borderId="1" xfId="11" applyNumberFormat="1" applyFont="1" applyBorder="1" applyAlignment="1">
      <alignment horizontal="center" vertical="center"/>
    </xf>
    <xf numFmtId="41" fontId="74" fillId="0" borderId="87" xfId="11" applyNumberFormat="1" applyFont="1" applyBorder="1" applyAlignment="1">
      <alignment horizontal="center" vertical="center"/>
    </xf>
    <xf numFmtId="41" fontId="74" fillId="0" borderId="3" xfId="11" applyNumberFormat="1" applyFont="1" applyBorder="1" applyAlignment="1">
      <alignment horizontal="center" vertical="center"/>
    </xf>
    <xf numFmtId="41" fontId="74" fillId="0" borderId="2" xfId="11" applyNumberFormat="1" applyFont="1" applyBorder="1" applyAlignment="1">
      <alignment horizontal="center" vertical="center"/>
    </xf>
    <xf numFmtId="41" fontId="74" fillId="0" borderId="90" xfId="11" applyNumberFormat="1" applyFont="1" applyBorder="1" applyAlignment="1">
      <alignment horizontal="center" vertical="center"/>
    </xf>
    <xf numFmtId="41" fontId="74" fillId="0" borderId="91" xfId="11" applyNumberFormat="1" applyFont="1" applyBorder="1" applyAlignment="1">
      <alignment horizontal="center" vertical="center"/>
    </xf>
    <xf numFmtId="41" fontId="74" fillId="0" borderId="29" xfId="11" applyNumberFormat="1" applyFont="1" applyBorder="1" applyAlignment="1">
      <alignment horizontal="center" vertical="center"/>
    </xf>
    <xf numFmtId="41" fontId="149" fillId="0" borderId="0" xfId="11" applyNumberFormat="1" applyFont="1"/>
    <xf numFmtId="0" fontId="74" fillId="0" borderId="92" xfId="11" applyFont="1" applyBorder="1"/>
    <xf numFmtId="0" fontId="74" fillId="0" borderId="92" xfId="11" applyFont="1" applyBorder="1" applyAlignment="1">
      <alignment vertical="center"/>
    </xf>
    <xf numFmtId="0" fontId="43" fillId="23" borderId="1" xfId="11" applyFont="1" applyFill="1" applyBorder="1" applyAlignment="1">
      <alignment horizontal="center" vertical="center"/>
    </xf>
    <xf numFmtId="0" fontId="142" fillId="0" borderId="0" xfId="11" applyAlignment="1">
      <alignment vertical="center"/>
    </xf>
    <xf numFmtId="168" fontId="74" fillId="23" borderId="1" xfId="11" applyNumberFormat="1" applyFont="1" applyFill="1" applyBorder="1" applyAlignment="1">
      <alignment horizontal="center"/>
    </xf>
    <xf numFmtId="168" fontId="74" fillId="23" borderId="93" xfId="11" applyNumberFormat="1" applyFont="1" applyFill="1" applyBorder="1" applyAlignment="1">
      <alignment horizontal="center"/>
    </xf>
    <xf numFmtId="168" fontId="74" fillId="23" borderId="91" xfId="11" applyNumberFormat="1" applyFont="1" applyFill="1" applyBorder="1" applyAlignment="1">
      <alignment horizontal="center"/>
    </xf>
    <xf numFmtId="168" fontId="74" fillId="23" borderId="3" xfId="11" applyNumberFormat="1" applyFont="1" applyFill="1" applyBorder="1" applyAlignment="1">
      <alignment horizontal="center"/>
    </xf>
    <xf numFmtId="168" fontId="74" fillId="23" borderId="29" xfId="11" applyNumberFormat="1" applyFont="1" applyFill="1" applyBorder="1" applyAlignment="1">
      <alignment horizontal="center"/>
    </xf>
    <xf numFmtId="0" fontId="74" fillId="24" borderId="93" xfId="11" applyFont="1" applyFill="1" applyBorder="1" applyAlignment="1">
      <alignment horizontal="center"/>
    </xf>
    <xf numFmtId="0" fontId="74" fillId="24" borderId="87" xfId="11" applyFont="1" applyFill="1" applyBorder="1" applyAlignment="1">
      <alignment horizontal="center"/>
    </xf>
    <xf numFmtId="0" fontId="74" fillId="24" borderId="3" xfId="11" applyFont="1" applyFill="1" applyBorder="1" applyAlignment="1">
      <alignment horizontal="center"/>
    </xf>
    <xf numFmtId="0" fontId="74" fillId="24" borderId="29" xfId="11" applyFont="1" applyFill="1" applyBorder="1" applyAlignment="1">
      <alignment horizontal="center"/>
    </xf>
    <xf numFmtId="0" fontId="74" fillId="23" borderId="1" xfId="11" applyFont="1" applyFill="1" applyBorder="1" applyAlignment="1">
      <alignment horizontal="center" vertical="center"/>
    </xf>
    <xf numFmtId="0" fontId="74" fillId="23" borderId="93" xfId="11" applyFont="1" applyFill="1" applyBorder="1" applyAlignment="1">
      <alignment horizontal="center" vertical="center"/>
    </xf>
    <xf numFmtId="0" fontId="74" fillId="23" borderId="91" xfId="11" applyFont="1" applyFill="1" applyBorder="1" applyAlignment="1">
      <alignment horizontal="center" vertical="center"/>
    </xf>
    <xf numFmtId="0" fontId="74" fillId="23" borderId="3" xfId="11" applyFont="1" applyFill="1" applyBorder="1" applyAlignment="1">
      <alignment horizontal="center" vertical="center"/>
    </xf>
    <xf numFmtId="0" fontId="74" fillId="23" borderId="29" xfId="11" applyFont="1" applyFill="1" applyBorder="1" applyAlignment="1">
      <alignment horizontal="center" vertical="center"/>
    </xf>
    <xf numFmtId="1" fontId="43" fillId="23" borderId="1" xfId="11" applyNumberFormat="1" applyFont="1" applyFill="1" applyBorder="1" applyAlignment="1">
      <alignment horizontal="center" vertical="center"/>
    </xf>
    <xf numFmtId="1" fontId="74" fillId="23" borderId="93" xfId="11" applyNumberFormat="1" applyFont="1" applyFill="1" applyBorder="1" applyAlignment="1">
      <alignment horizontal="center" vertical="center"/>
    </xf>
    <xf numFmtId="1" fontId="74" fillId="23" borderId="91" xfId="11" applyNumberFormat="1" applyFont="1" applyFill="1" applyBorder="1" applyAlignment="1">
      <alignment horizontal="center" vertical="center"/>
    </xf>
    <xf numFmtId="1" fontId="74" fillId="23" borderId="3" xfId="11" applyNumberFormat="1" applyFont="1" applyFill="1" applyBorder="1" applyAlignment="1">
      <alignment horizontal="center" vertical="center"/>
    </xf>
    <xf numFmtId="1" fontId="74" fillId="23" borderId="29" xfId="11" applyNumberFormat="1" applyFont="1" applyFill="1" applyBorder="1" applyAlignment="1">
      <alignment horizontal="center" vertical="center"/>
    </xf>
    <xf numFmtId="168" fontId="74" fillId="23" borderId="1" xfId="11" applyNumberFormat="1" applyFont="1" applyFill="1" applyBorder="1" applyAlignment="1">
      <alignment horizontal="center" vertical="center"/>
    </xf>
    <xf numFmtId="168" fontId="74" fillId="23" borderId="93" xfId="11" applyNumberFormat="1" applyFont="1" applyFill="1" applyBorder="1" applyAlignment="1">
      <alignment horizontal="center" vertical="center"/>
    </xf>
    <xf numFmtId="168" fontId="74" fillId="23" borderId="91" xfId="11" applyNumberFormat="1" applyFont="1" applyFill="1" applyBorder="1" applyAlignment="1">
      <alignment horizontal="center" vertical="center"/>
    </xf>
    <xf numFmtId="168" fontId="74" fillId="23" borderId="3" xfId="11" applyNumberFormat="1" applyFont="1" applyFill="1" applyBorder="1" applyAlignment="1">
      <alignment horizontal="center" vertical="center"/>
    </xf>
    <xf numFmtId="168" fontId="74" fillId="23" borderId="29" xfId="11" applyNumberFormat="1" applyFont="1" applyFill="1" applyBorder="1" applyAlignment="1">
      <alignment horizontal="center" vertical="center"/>
    </xf>
    <xf numFmtId="1" fontId="74" fillId="23" borderId="1" xfId="11" applyNumberFormat="1" applyFont="1" applyFill="1" applyBorder="1" applyAlignment="1">
      <alignment horizontal="center" vertical="center"/>
    </xf>
    <xf numFmtId="0" fontId="74" fillId="0" borderId="94" xfId="11" applyFont="1" applyBorder="1" applyAlignment="1">
      <alignment vertical="center"/>
    </xf>
    <xf numFmtId="0" fontId="74" fillId="0" borderId="53" xfId="11" applyFont="1" applyBorder="1"/>
    <xf numFmtId="0" fontId="74" fillId="0" borderId="95" xfId="11" applyFont="1" applyBorder="1"/>
    <xf numFmtId="0" fontId="74" fillId="0" borderId="96" xfId="11" applyFont="1" applyBorder="1"/>
    <xf numFmtId="0" fontId="74" fillId="0" borderId="97" xfId="11" applyFont="1" applyBorder="1"/>
    <xf numFmtId="0" fontId="142" fillId="0" borderId="59" xfId="11" applyBorder="1"/>
    <xf numFmtId="0" fontId="142" fillId="0" borderId="98" xfId="11" applyBorder="1"/>
    <xf numFmtId="0" fontId="142" fillId="0" borderId="99" xfId="11" applyBorder="1"/>
    <xf numFmtId="0" fontId="142" fillId="0" borderId="62" xfId="11" applyBorder="1"/>
    <xf numFmtId="0" fontId="150" fillId="0" borderId="0" xfId="11" applyFont="1"/>
    <xf numFmtId="0" fontId="150" fillId="0" borderId="0" xfId="11" applyFont="1" applyAlignment="1">
      <alignment horizontal="center" vertical="center"/>
    </xf>
    <xf numFmtId="0" fontId="151" fillId="0" borderId="0" xfId="11" applyFont="1" applyAlignment="1">
      <alignment horizontal="center" vertical="center"/>
    </xf>
    <xf numFmtId="0" fontId="149" fillId="0" borderId="0" xfId="11" applyFont="1"/>
    <xf numFmtId="0" fontId="152" fillId="0" borderId="0" xfId="11" applyFont="1"/>
    <xf numFmtId="0" fontId="140" fillId="0" borderId="0" xfId="10" applyAlignment="1">
      <alignment horizontal="center"/>
    </xf>
    <xf numFmtId="0" fontId="8" fillId="0" borderId="0" xfId="10" applyFont="1"/>
    <xf numFmtId="0" fontId="154" fillId="0" borderId="0" xfId="10" applyFont="1"/>
    <xf numFmtId="0" fontId="8" fillId="0" borderId="0" xfId="10" applyFont="1" applyAlignment="1">
      <alignment horizontal="left"/>
    </xf>
    <xf numFmtId="0" fontId="155" fillId="0" borderId="0" xfId="10" applyFont="1"/>
    <xf numFmtId="0" fontId="101" fillId="0" borderId="0" xfId="11" applyFont="1"/>
    <xf numFmtId="0" fontId="101" fillId="0" borderId="0" xfId="11" applyFont="1" applyAlignment="1">
      <alignment vertical="center"/>
    </xf>
    <xf numFmtId="0" fontId="143" fillId="0" borderId="0" xfId="11" applyFont="1" applyAlignment="1">
      <alignment horizontal="center"/>
    </xf>
    <xf numFmtId="0" fontId="157" fillId="0" borderId="0" xfId="11" applyFont="1" applyAlignment="1">
      <alignment horizontal="center"/>
    </xf>
    <xf numFmtId="0" fontId="30" fillId="0" borderId="0" xfId="11" applyFont="1"/>
    <xf numFmtId="0" fontId="8" fillId="0" borderId="0" xfId="11" applyFont="1"/>
    <xf numFmtId="0" fontId="158" fillId="0" borderId="0" xfId="11" applyFont="1" applyAlignment="1">
      <alignment horizontal="center"/>
    </xf>
    <xf numFmtId="0" fontId="2" fillId="0" borderId="0" xfId="11" applyFont="1"/>
    <xf numFmtId="0" fontId="148" fillId="25" borderId="118" xfId="11" applyFont="1" applyFill="1" applyBorder="1" applyAlignment="1">
      <alignment horizontal="center" vertical="center"/>
    </xf>
    <xf numFmtId="0" fontId="148" fillId="25" borderId="119" xfId="11" applyFont="1" applyFill="1" applyBorder="1" applyAlignment="1">
      <alignment horizontal="center" vertical="center"/>
    </xf>
    <xf numFmtId="0" fontId="91" fillId="25" borderId="119" xfId="11" applyFont="1" applyFill="1" applyBorder="1" applyAlignment="1">
      <alignment horizontal="center" vertical="center" wrapText="1"/>
    </xf>
    <xf numFmtId="0" fontId="91" fillId="0" borderId="119" xfId="11" applyFont="1" applyBorder="1" applyAlignment="1">
      <alignment horizontal="center" vertical="center" wrapText="1"/>
    </xf>
    <xf numFmtId="0" fontId="91" fillId="0" borderId="120" xfId="11" applyFont="1" applyBorder="1" applyAlignment="1">
      <alignment horizontal="center" vertical="center" wrapText="1"/>
    </xf>
    <xf numFmtId="0" fontId="91" fillId="0" borderId="121" xfId="11" applyFont="1" applyBorder="1" applyAlignment="1">
      <alignment horizontal="center" vertical="center" wrapText="1"/>
    </xf>
    <xf numFmtId="0" fontId="30" fillId="0" borderId="0" xfId="11" applyFont="1" applyAlignment="1">
      <alignment horizontal="center" vertical="center" wrapText="1"/>
    </xf>
    <xf numFmtId="0" fontId="8" fillId="25" borderId="122" xfId="11" applyFont="1" applyFill="1" applyBorder="1" applyAlignment="1">
      <alignment horizontal="left" vertical="center"/>
    </xf>
    <xf numFmtId="0" fontId="142" fillId="23" borderId="8" xfId="11" applyFill="1" applyBorder="1" applyAlignment="1">
      <alignment horizontal="center" vertical="center"/>
    </xf>
    <xf numFmtId="0" fontId="142" fillId="0" borderId="8" xfId="11" applyBorder="1" applyAlignment="1">
      <alignment horizontal="center" vertical="center"/>
    </xf>
    <xf numFmtId="0" fontId="142" fillId="0" borderId="12" xfId="11" applyBorder="1" applyAlignment="1">
      <alignment horizontal="center" vertical="center"/>
    </xf>
    <xf numFmtId="0" fontId="142" fillId="0" borderId="123" xfId="11" applyBorder="1" applyAlignment="1">
      <alignment horizontal="center" vertical="center"/>
    </xf>
    <xf numFmtId="0" fontId="8" fillId="25" borderId="124" xfId="11" applyFont="1" applyFill="1" applyBorder="1" applyAlignment="1">
      <alignment horizontal="left" vertical="center"/>
    </xf>
    <xf numFmtId="0" fontId="142" fillId="23" borderId="1" xfId="11" applyFill="1" applyBorder="1" applyAlignment="1">
      <alignment horizontal="center" vertical="center"/>
    </xf>
    <xf numFmtId="0" fontId="142" fillId="0" borderId="1" xfId="11" applyBorder="1" applyAlignment="1">
      <alignment horizontal="center" vertical="center"/>
    </xf>
    <xf numFmtId="0" fontId="142" fillId="0" borderId="2" xfId="11" applyBorder="1" applyAlignment="1">
      <alignment horizontal="center" vertical="center"/>
    </xf>
    <xf numFmtId="0" fontId="142" fillId="0" borderId="125" xfId="11" applyBorder="1" applyAlignment="1">
      <alignment horizontal="center" vertical="center"/>
    </xf>
    <xf numFmtId="0" fontId="1" fillId="23" borderId="1" xfId="11" applyFont="1" applyFill="1" applyBorder="1" applyAlignment="1">
      <alignment horizontal="center" vertical="center"/>
    </xf>
    <xf numFmtId="0" fontId="142" fillId="0" borderId="9" xfId="11" applyBorder="1" applyAlignment="1">
      <alignment horizontal="center" vertical="center"/>
    </xf>
    <xf numFmtId="0" fontId="142" fillId="0" borderId="4" xfId="11" applyBorder="1" applyAlignment="1">
      <alignment horizontal="center" vertical="center"/>
    </xf>
    <xf numFmtId="0" fontId="142" fillId="0" borderId="105" xfId="11" applyBorder="1" applyAlignment="1">
      <alignment horizontal="center" vertical="center"/>
    </xf>
    <xf numFmtId="0" fontId="47" fillId="25" borderId="126" xfId="11" applyFont="1" applyFill="1" applyBorder="1" applyAlignment="1">
      <alignment horizontal="center" vertical="center"/>
    </xf>
    <xf numFmtId="3" fontId="159" fillId="25" borderId="127" xfId="11" applyNumberFormat="1" applyFont="1" applyFill="1" applyBorder="1" applyAlignment="1">
      <alignment horizontal="center" vertical="center"/>
    </xf>
    <xf numFmtId="3" fontId="159" fillId="25" borderId="128" xfId="11" applyNumberFormat="1" applyFont="1" applyFill="1" applyBorder="1" applyAlignment="1">
      <alignment horizontal="center" vertical="center"/>
    </xf>
    <xf numFmtId="3" fontId="159" fillId="25" borderId="31" xfId="11" applyNumberFormat="1" applyFont="1" applyFill="1" applyBorder="1" applyAlignment="1">
      <alignment horizontal="center" vertical="center"/>
    </xf>
    <xf numFmtId="3" fontId="159" fillId="25" borderId="129" xfId="11" applyNumberFormat="1" applyFont="1" applyFill="1" applyBorder="1" applyAlignment="1">
      <alignment horizontal="center" vertical="center"/>
    </xf>
    <xf numFmtId="3" fontId="142" fillId="0" borderId="0" xfId="11" applyNumberFormat="1"/>
    <xf numFmtId="0" fontId="141" fillId="0" borderId="0" xfId="12" applyFont="1"/>
    <xf numFmtId="0" fontId="8" fillId="0" borderId="0" xfId="12"/>
    <xf numFmtId="0" fontId="8" fillId="0" borderId="0" xfId="12" applyAlignment="1">
      <alignment horizontal="right"/>
    </xf>
    <xf numFmtId="0" fontId="160" fillId="0" borderId="0" xfId="12" applyFont="1"/>
    <xf numFmtId="0" fontId="161" fillId="0" borderId="0" xfId="12" applyFont="1"/>
    <xf numFmtId="0" fontId="160" fillId="0" borderId="0" xfId="12" applyFont="1" applyAlignment="1">
      <alignment vertical="center"/>
    </xf>
    <xf numFmtId="0" fontId="75" fillId="0" borderId="0" xfId="12" applyFont="1"/>
    <xf numFmtId="17" fontId="75" fillId="0" borderId="0" xfId="12" applyNumberFormat="1" applyFont="1" applyAlignment="1">
      <alignment horizontal="center"/>
    </xf>
    <xf numFmtId="0" fontId="8" fillId="0" borderId="0" xfId="12" applyAlignment="1">
      <alignment horizontal="left"/>
    </xf>
    <xf numFmtId="0" fontId="47" fillId="0" borderId="119" xfId="12" applyFont="1" applyBorder="1" applyAlignment="1">
      <alignment horizontal="center" vertical="center"/>
    </xf>
    <xf numFmtId="0" fontId="47" fillId="0" borderId="120" xfId="12" applyFont="1" applyBorder="1" applyAlignment="1">
      <alignment horizontal="center" vertical="center"/>
    </xf>
    <xf numFmtId="0" fontId="47" fillId="0" borderId="134" xfId="12" applyFont="1" applyBorder="1" applyAlignment="1">
      <alignment horizontal="center" vertical="center"/>
    </xf>
    <xf numFmtId="0" fontId="8" fillId="0" borderId="135" xfId="12" applyBorder="1"/>
    <xf numFmtId="0" fontId="8" fillId="0" borderId="136" xfId="12" applyBorder="1"/>
    <xf numFmtId="0" fontId="8" fillId="0" borderId="137" xfId="12" applyBorder="1"/>
    <xf numFmtId="0" fontId="8" fillId="0" borderId="138" xfId="12" applyBorder="1"/>
    <xf numFmtId="0" fontId="8" fillId="0" borderId="139" xfId="12" applyBorder="1"/>
    <xf numFmtId="0" fontId="8" fillId="0" borderId="140" xfId="12" applyBorder="1"/>
    <xf numFmtId="0" fontId="8" fillId="0" borderId="92" xfId="12" applyBorder="1"/>
    <xf numFmtId="0" fontId="8" fillId="0" borderId="108" xfId="12" applyBorder="1" applyAlignment="1">
      <alignment horizontal="center"/>
    </xf>
    <xf numFmtId="0" fontId="8" fillId="0" borderId="141" xfId="12" applyBorder="1" applyAlignment="1">
      <alignment horizontal="center"/>
    </xf>
    <xf numFmtId="0" fontId="47" fillId="0" borderId="142" xfId="12" applyFont="1" applyBorder="1" applyAlignment="1">
      <alignment horizontal="center"/>
    </xf>
    <xf numFmtId="3" fontId="8" fillId="0" borderId="143" xfId="12" applyNumberFormat="1" applyBorder="1" applyAlignment="1">
      <alignment horizontal="center"/>
    </xf>
    <xf numFmtId="3" fontId="8" fillId="0" borderId="144" xfId="12" applyNumberFormat="1" applyBorder="1" applyAlignment="1">
      <alignment horizontal="center"/>
    </xf>
    <xf numFmtId="3" fontId="47" fillId="0" borderId="142" xfId="12" applyNumberFormat="1" applyFont="1" applyBorder="1" applyAlignment="1">
      <alignment horizontal="center"/>
    </xf>
    <xf numFmtId="0" fontId="8" fillId="0" borderId="94" xfId="12" applyBorder="1"/>
    <xf numFmtId="0" fontId="8" fillId="0" borderId="145" xfId="12" applyBorder="1" applyAlignment="1">
      <alignment horizontal="center"/>
    </xf>
    <xf numFmtId="0" fontId="8" fillId="0" borderId="146" xfId="12" applyBorder="1" applyAlignment="1">
      <alignment horizontal="center"/>
    </xf>
    <xf numFmtId="3" fontId="8" fillId="0" borderId="147" xfId="12" applyNumberFormat="1" applyBorder="1" applyAlignment="1">
      <alignment horizontal="center"/>
    </xf>
    <xf numFmtId="3" fontId="8" fillId="0" borderId="148" xfId="12" applyNumberFormat="1" applyBorder="1" applyAlignment="1">
      <alignment horizontal="center"/>
    </xf>
    <xf numFmtId="0" fontId="127" fillId="0" borderId="0" xfId="12" applyFont="1"/>
    <xf numFmtId="0" fontId="8" fillId="0" borderId="149" xfId="12" applyBorder="1"/>
    <xf numFmtId="0" fontId="8" fillId="0" borderId="150" xfId="12" applyBorder="1" applyAlignment="1">
      <alignment horizontal="center"/>
    </xf>
    <xf numFmtId="0" fontId="8" fillId="0" borderId="151" xfId="12" applyBorder="1" applyAlignment="1">
      <alignment horizontal="center"/>
    </xf>
    <xf numFmtId="3" fontId="8" fillId="0" borderId="152" xfId="12" applyNumberFormat="1" applyBorder="1" applyAlignment="1">
      <alignment horizontal="center"/>
    </xf>
    <xf numFmtId="3" fontId="8" fillId="0" borderId="153" xfId="12" applyNumberFormat="1" applyBorder="1" applyAlignment="1">
      <alignment horizontal="center"/>
    </xf>
    <xf numFmtId="0" fontId="47" fillId="0" borderId="120" xfId="12" applyFont="1" applyBorder="1" applyAlignment="1">
      <alignment horizontal="center"/>
    </xf>
    <xf numFmtId="0" fontId="47" fillId="0" borderId="119" xfId="12" applyFont="1" applyBorder="1" applyAlignment="1">
      <alignment horizontal="center"/>
    </xf>
    <xf numFmtId="3" fontId="47" fillId="0" borderId="134" xfId="12" applyNumberFormat="1" applyFont="1" applyBorder="1" applyAlignment="1">
      <alignment horizontal="center"/>
    </xf>
    <xf numFmtId="3" fontId="47" fillId="0" borderId="154" xfId="12" applyNumberFormat="1" applyFont="1" applyBorder="1" applyAlignment="1">
      <alignment horizontal="center"/>
    </xf>
    <xf numFmtId="0" fontId="47" fillId="0" borderId="130" xfId="12" applyFont="1" applyBorder="1" applyAlignment="1">
      <alignment horizontal="center" vertical="center"/>
    </xf>
    <xf numFmtId="3" fontId="47" fillId="0" borderId="119" xfId="12" applyNumberFormat="1" applyFont="1" applyBorder="1" applyAlignment="1">
      <alignment horizontal="center"/>
    </xf>
    <xf numFmtId="0" fontId="162" fillId="0" borderId="0" xfId="10" applyFont="1" applyAlignment="1">
      <alignment horizontal="left"/>
    </xf>
    <xf numFmtId="0" fontId="8" fillId="0" borderId="0" xfId="10" applyFont="1" applyAlignment="1">
      <alignment horizontal="center"/>
    </xf>
    <xf numFmtId="0" fontId="73" fillId="0" borderId="0" xfId="10" applyFont="1" applyAlignment="1">
      <alignment horizontal="left"/>
    </xf>
    <xf numFmtId="0" fontId="29" fillId="0" borderId="0" xfId="10" applyFont="1"/>
    <xf numFmtId="0" fontId="68" fillId="0" borderId="0" xfId="10" applyFont="1" applyAlignment="1">
      <alignment horizontal="center"/>
    </xf>
    <xf numFmtId="17" fontId="68" fillId="0" borderId="0" xfId="10" applyNumberFormat="1" applyFont="1" applyAlignment="1">
      <alignment horizontal="center"/>
    </xf>
    <xf numFmtId="0" fontId="29" fillId="0" borderId="84" xfId="10" applyFont="1" applyBorder="1" applyAlignment="1">
      <alignment horizontal="center"/>
    </xf>
    <xf numFmtId="0" fontId="29" fillId="0" borderId="85" xfId="10" applyFont="1" applyBorder="1" applyAlignment="1">
      <alignment horizontal="center"/>
    </xf>
    <xf numFmtId="0" fontId="73" fillId="0" borderId="9" xfId="10" applyFont="1" applyBorder="1" applyAlignment="1">
      <alignment horizontal="center"/>
    </xf>
    <xf numFmtId="0" fontId="73" fillId="0" borderId="106" xfId="10" applyFont="1" applyBorder="1" applyAlignment="1">
      <alignment horizontal="center"/>
    </xf>
    <xf numFmtId="0" fontId="29" fillId="0" borderId="155" xfId="10" applyFont="1" applyBorder="1"/>
    <xf numFmtId="3" fontId="28" fillId="15" borderId="2" xfId="10" applyNumberFormat="1" applyFont="1" applyFill="1" applyBorder="1" applyAlignment="1">
      <alignment horizontal="center"/>
    </xf>
    <xf numFmtId="3" fontId="29" fillId="15" borderId="2" xfId="10" applyNumberFormat="1" applyFont="1" applyFill="1" applyBorder="1" applyAlignment="1">
      <alignment horizontal="center"/>
    </xf>
    <xf numFmtId="3" fontId="29" fillId="15" borderId="1" xfId="10" applyNumberFormat="1" applyFont="1" applyFill="1" applyBorder="1" applyAlignment="1">
      <alignment horizontal="center"/>
    </xf>
    <xf numFmtId="3" fontId="29" fillId="0" borderId="1" xfId="10" applyNumberFormat="1" applyFont="1" applyBorder="1" applyAlignment="1">
      <alignment horizontal="center"/>
    </xf>
    <xf numFmtId="10" fontId="140" fillId="0" borderId="0" xfId="10" applyNumberFormat="1"/>
    <xf numFmtId="0" fontId="29" fillId="0" borderId="88" xfId="10" applyFont="1" applyBorder="1"/>
    <xf numFmtId="3" fontId="140" fillId="0" borderId="0" xfId="10" applyNumberFormat="1"/>
    <xf numFmtId="0" fontId="141" fillId="0" borderId="0" xfId="12" applyFont="1" applyAlignment="1">
      <alignment vertical="center"/>
    </xf>
    <xf numFmtId="17" fontId="43" fillId="0" borderId="0" xfId="12" applyNumberFormat="1" applyFont="1"/>
    <xf numFmtId="169" fontId="8" fillId="0" borderId="88" xfId="12" applyNumberFormat="1" applyBorder="1" applyAlignment="1">
      <alignment horizontal="center" vertical="center"/>
    </xf>
    <xf numFmtId="0" fontId="8" fillId="0" borderId="161" xfId="12" applyBorder="1" applyAlignment="1">
      <alignment horizontal="center" vertical="center"/>
    </xf>
    <xf numFmtId="0" fontId="8" fillId="0" borderId="162" xfId="12" applyBorder="1" applyAlignment="1">
      <alignment horizontal="center" vertical="center"/>
    </xf>
    <xf numFmtId="0" fontId="8" fillId="0" borderId="1" xfId="12" applyBorder="1" applyAlignment="1">
      <alignment horizontal="center" vertical="center"/>
    </xf>
    <xf numFmtId="0" fontId="8" fillId="0" borderId="29" xfId="12" applyBorder="1" applyAlignment="1">
      <alignment horizontal="center" vertical="center"/>
    </xf>
    <xf numFmtId="0" fontId="8" fillId="0" borderId="1" xfId="12" applyBorder="1" applyAlignment="1">
      <alignment horizontal="center" vertical="center" wrapText="1"/>
    </xf>
    <xf numFmtId="0" fontId="8" fillId="0" borderId="3" xfId="12" applyBorder="1" applyAlignment="1">
      <alignment horizontal="center" vertical="center" wrapText="1"/>
    </xf>
    <xf numFmtId="0" fontId="8" fillId="0" borderId="8" xfId="12" applyBorder="1" applyAlignment="1">
      <alignment horizontal="center" vertical="center" wrapText="1"/>
    </xf>
    <xf numFmtId="0" fontId="8" fillId="0" borderId="12" xfId="12" applyBorder="1" applyAlignment="1">
      <alignment horizontal="center" vertical="center"/>
    </xf>
    <xf numFmtId="0" fontId="8" fillId="0" borderId="8" xfId="12" applyBorder="1" applyAlignment="1">
      <alignment horizontal="center" vertical="center"/>
    </xf>
    <xf numFmtId="0" fontId="8" fillId="0" borderId="160" xfId="12" applyBorder="1" applyAlignment="1">
      <alignment horizontal="center" vertical="center"/>
    </xf>
    <xf numFmtId="0" fontId="8" fillId="0" borderId="0" xfId="12" applyAlignment="1">
      <alignment horizontal="center" wrapText="1"/>
    </xf>
    <xf numFmtId="0" fontId="0" fillId="0" borderId="0" xfId="0" applyAlignment="1">
      <alignment horizontal="center"/>
    </xf>
    <xf numFmtId="0" fontId="161" fillId="0" borderId="0" xfId="0" applyFont="1"/>
    <xf numFmtId="0" fontId="153" fillId="0" borderId="0" xfId="0" applyFont="1"/>
    <xf numFmtId="0" fontId="2" fillId="0" borderId="0" xfId="0" applyFont="1" applyAlignment="1">
      <alignment horizontal="center"/>
    </xf>
    <xf numFmtId="0" fontId="7" fillId="0" borderId="119" xfId="0" applyFont="1" applyBorder="1" applyAlignment="1">
      <alignment horizontal="center" vertical="center"/>
    </xf>
    <xf numFmtId="0" fontId="7" fillId="0" borderId="134" xfId="0" applyFont="1" applyBorder="1" applyAlignment="1">
      <alignment horizontal="center" vertical="center"/>
    </xf>
    <xf numFmtId="0" fontId="7" fillId="0" borderId="59" xfId="0" applyFont="1" applyBorder="1" applyAlignment="1">
      <alignment horizontal="center" vertical="center"/>
    </xf>
    <xf numFmtId="0" fontId="150" fillId="0" borderId="169" xfId="0" applyFont="1" applyBorder="1" applyAlignment="1">
      <alignment horizontal="left" vertical="center"/>
    </xf>
    <xf numFmtId="0" fontId="150" fillId="0" borderId="44" xfId="0" applyFont="1" applyBorder="1" applyAlignment="1">
      <alignment horizontal="center" vertical="center"/>
    </xf>
    <xf numFmtId="0" fontId="150" fillId="0" borderId="13" xfId="0" applyFont="1" applyBorder="1" applyAlignment="1">
      <alignment horizontal="center" vertical="center"/>
    </xf>
    <xf numFmtId="0" fontId="150" fillId="0" borderId="82" xfId="0" applyFont="1" applyBorder="1" applyAlignment="1">
      <alignment horizontal="center" vertical="center"/>
    </xf>
    <xf numFmtId="0" fontId="150" fillId="0" borderId="5" xfId="0" applyFont="1" applyBorder="1" applyAlignment="1">
      <alignment horizontal="center" vertical="center"/>
    </xf>
    <xf numFmtId="0" fontId="150" fillId="0" borderId="169" xfId="0" applyFont="1" applyBorder="1" applyAlignment="1">
      <alignment horizontal="center" vertical="center"/>
    </xf>
    <xf numFmtId="0" fontId="150" fillId="0" borderId="170" xfId="0" applyFont="1" applyBorder="1" applyAlignment="1">
      <alignment horizontal="left" vertical="center"/>
    </xf>
    <xf numFmtId="0" fontId="150" fillId="0" borderId="56" xfId="0" applyFont="1" applyBorder="1" applyAlignment="1">
      <alignment horizontal="center" vertical="center"/>
    </xf>
    <xf numFmtId="0" fontId="150" fillId="0" borderId="3" xfId="0" applyFont="1" applyBorder="1" applyAlignment="1">
      <alignment horizontal="center" vertical="center"/>
    </xf>
    <xf numFmtId="0" fontId="150" fillId="0" borderId="29" xfId="0" applyFont="1" applyBorder="1" applyAlignment="1">
      <alignment horizontal="center" vertical="center"/>
    </xf>
    <xf numFmtId="0" fontId="150" fillId="0" borderId="6" xfId="0" applyFont="1" applyBorder="1" applyAlignment="1">
      <alignment horizontal="center" vertical="center"/>
    </xf>
    <xf numFmtId="0" fontId="150" fillId="0" borderId="170" xfId="0" applyFont="1" applyBorder="1" applyAlignment="1">
      <alignment horizontal="center" vertical="center"/>
    </xf>
    <xf numFmtId="1" fontId="150" fillId="0" borderId="56" xfId="0" applyNumberFormat="1" applyFont="1" applyBorder="1" applyAlignment="1">
      <alignment horizontal="center" vertical="center"/>
    </xf>
    <xf numFmtId="1" fontId="150" fillId="0" borderId="3" xfId="0" applyNumberFormat="1" applyFont="1" applyBorder="1" applyAlignment="1">
      <alignment horizontal="center" vertical="center"/>
    </xf>
    <xf numFmtId="1" fontId="150" fillId="0" borderId="29" xfId="0" applyNumberFormat="1" applyFont="1" applyBorder="1" applyAlignment="1">
      <alignment horizontal="center" vertical="center"/>
    </xf>
    <xf numFmtId="1" fontId="150" fillId="0" borderId="170" xfId="0" applyNumberFormat="1" applyFont="1" applyBorder="1" applyAlignment="1">
      <alignment horizontal="center" vertical="center"/>
    </xf>
    <xf numFmtId="0" fontId="150" fillId="0" borderId="171" xfId="0" applyFont="1" applyBorder="1" applyAlignment="1">
      <alignment horizontal="left" vertical="center"/>
    </xf>
    <xf numFmtId="0" fontId="150" fillId="0" borderId="157" xfId="0" applyFont="1" applyBorder="1" applyAlignment="1">
      <alignment horizontal="center" vertical="center"/>
    </xf>
    <xf numFmtId="0" fontId="150" fillId="0" borderId="11" xfId="0" applyFont="1" applyBorder="1" applyAlignment="1">
      <alignment horizontal="center" vertical="center"/>
    </xf>
    <xf numFmtId="0" fontId="150" fillId="0" borderId="162" xfId="0" applyFont="1" applyBorder="1" applyAlignment="1">
      <alignment horizontal="center" vertical="center"/>
    </xf>
    <xf numFmtId="0" fontId="150" fillId="0" borderId="10" xfId="0" applyFont="1" applyBorder="1" applyAlignment="1">
      <alignment horizontal="center" vertical="center"/>
    </xf>
    <xf numFmtId="0" fontId="150" fillId="0" borderId="172" xfId="0" applyFont="1" applyBorder="1" applyAlignment="1">
      <alignment horizontal="center" vertical="center"/>
    </xf>
    <xf numFmtId="0" fontId="7" fillId="0" borderId="120" xfId="0" applyFont="1" applyBorder="1" applyAlignment="1">
      <alignment horizontal="left" vertical="center"/>
    </xf>
    <xf numFmtId="1" fontId="7" fillId="0" borderId="119" xfId="0" applyNumberFormat="1" applyFont="1" applyBorder="1" applyAlignment="1">
      <alignment horizontal="center" vertical="center"/>
    </xf>
    <xf numFmtId="1" fontId="7" fillId="0" borderId="130" xfId="0" applyNumberFormat="1" applyFont="1" applyBorder="1" applyAlignment="1">
      <alignment horizontal="center" vertical="center"/>
    </xf>
    <xf numFmtId="1" fontId="7" fillId="0" borderId="120" xfId="0" applyNumberFormat="1" applyFont="1" applyBorder="1" applyAlignment="1">
      <alignment horizontal="center" vertical="center"/>
    </xf>
    <xf numFmtId="0" fontId="141" fillId="0" borderId="0" xfId="0" applyFont="1"/>
    <xf numFmtId="0" fontId="141" fillId="0" borderId="0" xfId="0" applyFont="1" applyAlignment="1">
      <alignment vertical="center"/>
    </xf>
    <xf numFmtId="0" fontId="26" fillId="0" borderId="0" xfId="0" applyFont="1"/>
    <xf numFmtId="0" fontId="56" fillId="21" borderId="1" xfId="0" applyFont="1" applyFill="1" applyBorder="1" applyAlignment="1">
      <alignment horizontal="center" vertical="center"/>
    </xf>
    <xf numFmtId="0" fontId="7" fillId="0" borderId="88" xfId="0" applyFont="1" applyBorder="1"/>
    <xf numFmtId="0" fontId="69" fillId="0" borderId="8" xfId="0" applyFont="1" applyBorder="1" applyAlignment="1">
      <alignment horizontal="center" vertical="center" wrapText="1"/>
    </xf>
    <xf numFmtId="0" fontId="75" fillId="0" borderId="1" xfId="0" applyFont="1" applyBorder="1" applyAlignment="1">
      <alignment horizontal="center" vertical="center"/>
    </xf>
    <xf numFmtId="0" fontId="75" fillId="21" borderId="1" xfId="0" applyFont="1" applyFill="1" applyBorder="1" applyAlignment="1">
      <alignment horizontal="center" vertical="center"/>
    </xf>
    <xf numFmtId="0" fontId="75" fillId="0" borderId="8" xfId="0" applyFont="1" applyBorder="1" applyAlignment="1">
      <alignment horizontal="center" vertical="center"/>
    </xf>
    <xf numFmtId="0" fontId="75" fillId="0" borderId="12" xfId="0" applyFont="1" applyBorder="1" applyAlignment="1">
      <alignment horizontal="center" vertical="center"/>
    </xf>
    <xf numFmtId="0" fontId="75" fillId="0" borderId="160" xfId="0" applyFont="1" applyBorder="1" applyAlignment="1">
      <alignment horizontal="center" vertical="center"/>
    </xf>
    <xf numFmtId="0" fontId="3" fillId="0" borderId="0" xfId="0" applyFont="1"/>
    <xf numFmtId="0" fontId="165" fillId="0" borderId="1" xfId="0" applyFont="1" applyBorder="1" applyAlignment="1">
      <alignment horizontal="center" vertical="center"/>
    </xf>
    <xf numFmtId="0" fontId="165" fillId="21" borderId="1" xfId="0" applyFont="1" applyFill="1" applyBorder="1" applyAlignment="1">
      <alignment horizontal="center" vertical="center"/>
    </xf>
    <xf numFmtId="0" fontId="165" fillId="0" borderId="12" xfId="0" applyFont="1" applyBorder="1" applyAlignment="1">
      <alignment horizontal="center" vertical="center"/>
    </xf>
    <xf numFmtId="0" fontId="165" fillId="0" borderId="2" xfId="0" applyFont="1" applyBorder="1" applyAlignment="1">
      <alignment horizontal="center" vertical="center"/>
    </xf>
    <xf numFmtId="0" fontId="165" fillId="0" borderId="29" xfId="0" applyFont="1" applyBorder="1" applyAlignment="1">
      <alignment horizontal="center"/>
    </xf>
    <xf numFmtId="0" fontId="7" fillId="0" borderId="173" xfId="0" applyFont="1" applyBorder="1"/>
    <xf numFmtId="0" fontId="7" fillId="0" borderId="161" xfId="0" applyFont="1" applyBorder="1" applyAlignment="1">
      <alignment horizontal="center"/>
    </xf>
    <xf numFmtId="0" fontId="7" fillId="21" borderId="161" xfId="0" applyFont="1" applyFill="1" applyBorder="1" applyAlignment="1">
      <alignment horizontal="center"/>
    </xf>
    <xf numFmtId="0" fontId="69" fillId="0" borderId="0" xfId="12" applyFont="1" applyAlignment="1">
      <alignment horizontal="center"/>
    </xf>
    <xf numFmtId="0" fontId="69" fillId="0" borderId="0" xfId="12" applyFont="1"/>
    <xf numFmtId="0" fontId="47" fillId="0" borderId="0" xfId="12" applyFont="1" applyAlignment="1">
      <alignment horizontal="right"/>
    </xf>
    <xf numFmtId="0" fontId="8" fillId="0" borderId="176" xfId="12" applyBorder="1"/>
    <xf numFmtId="0" fontId="8" fillId="0" borderId="67" xfId="12" applyBorder="1" applyAlignment="1">
      <alignment horizontal="center"/>
    </xf>
    <xf numFmtId="0" fontId="8" fillId="0" borderId="177" xfId="12" applyBorder="1"/>
    <xf numFmtId="0" fontId="8" fillId="21" borderId="67" xfId="12" applyFill="1" applyBorder="1"/>
    <xf numFmtId="0" fontId="8" fillId="0" borderId="67" xfId="12" applyBorder="1"/>
    <xf numFmtId="0" fontId="8" fillId="21" borderId="177" xfId="12" applyFill="1" applyBorder="1"/>
    <xf numFmtId="0" fontId="8" fillId="0" borderId="168" xfId="12" applyBorder="1"/>
    <xf numFmtId="0" fontId="8" fillId="21" borderId="168" xfId="12" applyFill="1" applyBorder="1"/>
    <xf numFmtId="0" fontId="8" fillId="0" borderId="164" xfId="12" applyBorder="1" applyAlignment="1">
      <alignment horizontal="center"/>
    </xf>
    <xf numFmtId="0" fontId="8" fillId="21" borderId="164" xfId="12" applyFill="1" applyBorder="1" applyAlignment="1">
      <alignment horizontal="center"/>
    </xf>
    <xf numFmtId="0" fontId="75" fillId="0" borderId="92" xfId="12" applyFont="1" applyBorder="1" applyAlignment="1">
      <alignment horizontal="center" vertical="center"/>
    </xf>
    <xf numFmtId="0" fontId="75" fillId="0" borderId="68" xfId="12" applyFont="1" applyBorder="1" applyAlignment="1">
      <alignment horizontal="center" vertical="center"/>
    </xf>
    <xf numFmtId="0" fontId="75" fillId="0" borderId="144" xfId="12" applyFont="1" applyBorder="1" applyAlignment="1">
      <alignment horizontal="center" vertical="center"/>
    </xf>
    <xf numFmtId="0" fontId="75" fillId="21" borderId="68" xfId="12" applyFont="1" applyFill="1" applyBorder="1" applyAlignment="1">
      <alignment horizontal="center" vertical="center"/>
    </xf>
    <xf numFmtId="0" fontId="75" fillId="21" borderId="144" xfId="12" applyFont="1" applyFill="1" applyBorder="1" applyAlignment="1">
      <alignment horizontal="center" vertical="center"/>
    </xf>
    <xf numFmtId="0" fontId="75" fillId="0" borderId="178" xfId="12" applyFont="1" applyBorder="1" applyAlignment="1">
      <alignment horizontal="center" vertical="center"/>
    </xf>
    <xf numFmtId="0" fontId="75" fillId="21" borderId="178" xfId="12" applyFont="1" applyFill="1" applyBorder="1" applyAlignment="1">
      <alignment horizontal="center" vertical="center"/>
    </xf>
    <xf numFmtId="4" fontId="75" fillId="21" borderId="178" xfId="12" applyNumberFormat="1" applyFont="1" applyFill="1" applyBorder="1" applyAlignment="1">
      <alignment horizontal="center" vertical="center"/>
    </xf>
    <xf numFmtId="3" fontId="75" fillId="0" borderId="178" xfId="12" applyNumberFormat="1" applyFont="1" applyBorder="1" applyAlignment="1">
      <alignment horizontal="center" vertical="center"/>
    </xf>
    <xf numFmtId="3" fontId="75" fillId="21" borderId="178" xfId="12" applyNumberFormat="1" applyFont="1" applyFill="1" applyBorder="1" applyAlignment="1">
      <alignment horizontal="center" vertical="center"/>
    </xf>
    <xf numFmtId="0" fontId="33" fillId="0" borderId="0" xfId="12" applyFont="1"/>
    <xf numFmtId="3" fontId="75" fillId="2" borderId="178" xfId="12" applyNumberFormat="1" applyFont="1" applyFill="1" applyBorder="1" applyAlignment="1">
      <alignment horizontal="center" vertical="center"/>
    </xf>
    <xf numFmtId="0" fontId="75" fillId="2" borderId="178" xfId="12" applyFont="1" applyFill="1" applyBorder="1" applyAlignment="1">
      <alignment horizontal="center" vertical="center"/>
    </xf>
    <xf numFmtId="0" fontId="165" fillId="0" borderId="144" xfId="12" applyFont="1" applyBorder="1" applyAlignment="1">
      <alignment horizontal="center" vertical="center"/>
    </xf>
    <xf numFmtId="0" fontId="165" fillId="21" borderId="68" xfId="12" applyFont="1" applyFill="1" applyBorder="1" applyAlignment="1">
      <alignment horizontal="center" vertical="center"/>
    </xf>
    <xf numFmtId="0" fontId="165" fillId="0" borderId="68" xfId="12" applyFont="1" applyBorder="1" applyAlignment="1">
      <alignment horizontal="center" vertical="center"/>
    </xf>
    <xf numFmtId="0" fontId="165" fillId="0" borderId="178" xfId="12" applyFont="1" applyBorder="1" applyAlignment="1">
      <alignment horizontal="center" vertical="center"/>
    </xf>
    <xf numFmtId="4" fontId="165" fillId="21" borderId="178" xfId="12" applyNumberFormat="1" applyFont="1" applyFill="1" applyBorder="1" applyAlignment="1">
      <alignment horizontal="center" vertical="center"/>
    </xf>
    <xf numFmtId="3" fontId="165" fillId="2" borderId="178" xfId="12" applyNumberFormat="1" applyFont="1" applyFill="1" applyBorder="1" applyAlignment="1">
      <alignment horizontal="center" vertical="center"/>
    </xf>
    <xf numFmtId="0" fontId="165" fillId="2" borderId="178" xfId="12" applyFont="1" applyFill="1" applyBorder="1" applyAlignment="1">
      <alignment horizontal="center" vertical="center"/>
    </xf>
    <xf numFmtId="3" fontId="165" fillId="21" borderId="178" xfId="12" applyNumberFormat="1" applyFont="1" applyFill="1" applyBorder="1" applyAlignment="1">
      <alignment horizontal="center" vertical="center"/>
    </xf>
    <xf numFmtId="0" fontId="43" fillId="0" borderId="92" xfId="12" applyFont="1" applyBorder="1" applyAlignment="1">
      <alignment horizontal="center" vertical="center"/>
    </xf>
    <xf numFmtId="0" fontId="8" fillId="0" borderId="68" xfId="12" applyBorder="1" applyAlignment="1">
      <alignment horizontal="center"/>
    </xf>
    <xf numFmtId="0" fontId="8" fillId="0" borderId="148" xfId="12" applyBorder="1" applyAlignment="1">
      <alignment horizontal="center"/>
    </xf>
    <xf numFmtId="0" fontId="8" fillId="21" borderId="68" xfId="12" applyFill="1" applyBorder="1" applyAlignment="1">
      <alignment horizontal="center"/>
    </xf>
    <xf numFmtId="0" fontId="8" fillId="21" borderId="148" xfId="12" applyFill="1" applyBorder="1" applyAlignment="1">
      <alignment horizontal="center"/>
    </xf>
    <xf numFmtId="0" fontId="8" fillId="0" borderId="167" xfId="12" applyBorder="1" applyAlignment="1">
      <alignment horizontal="center"/>
    </xf>
    <xf numFmtId="0" fontId="8" fillId="21" borderId="167" xfId="12" applyFill="1" applyBorder="1" applyAlignment="1">
      <alignment horizontal="center"/>
    </xf>
    <xf numFmtId="4" fontId="48" fillId="21" borderId="167" xfId="12" applyNumberFormat="1" applyFont="1" applyFill="1" applyBorder="1" applyAlignment="1">
      <alignment horizontal="center"/>
    </xf>
    <xf numFmtId="3" fontId="8" fillId="0" borderId="167" xfId="12" applyNumberFormat="1" applyBorder="1" applyAlignment="1">
      <alignment horizontal="center"/>
    </xf>
    <xf numFmtId="4" fontId="48" fillId="21" borderId="168" xfId="12" applyNumberFormat="1" applyFont="1" applyFill="1" applyBorder="1" applyAlignment="1">
      <alignment horizontal="center"/>
    </xf>
    <xf numFmtId="0" fontId="8" fillId="0" borderId="168" xfId="12" applyBorder="1" applyAlignment="1">
      <alignment horizontal="center"/>
    </xf>
    <xf numFmtId="4" fontId="48" fillId="0" borderId="168" xfId="12" applyNumberFormat="1" applyFont="1" applyBorder="1"/>
    <xf numFmtId="0" fontId="47" fillId="21" borderId="119" xfId="12" applyFont="1" applyFill="1" applyBorder="1" applyAlignment="1">
      <alignment horizontal="center"/>
    </xf>
    <xf numFmtId="0" fontId="47" fillId="21" borderId="120" xfId="12" applyFont="1" applyFill="1" applyBorder="1" applyAlignment="1">
      <alignment horizontal="center"/>
    </xf>
    <xf numFmtId="4" fontId="31" fillId="21" borderId="120" xfId="12" applyNumberFormat="1" applyFont="1" applyFill="1" applyBorder="1" applyAlignment="1">
      <alignment horizontal="center"/>
    </xf>
    <xf numFmtId="3" fontId="47" fillId="0" borderId="120" xfId="12" applyNumberFormat="1" applyFont="1" applyBorder="1" applyAlignment="1">
      <alignment horizontal="center"/>
    </xf>
    <xf numFmtId="4" fontId="47" fillId="21" borderId="120" xfId="12" applyNumberFormat="1" applyFont="1" applyFill="1" applyBorder="1" applyAlignment="1">
      <alignment horizontal="center"/>
    </xf>
    <xf numFmtId="4" fontId="31" fillId="21" borderId="119" xfId="12" applyNumberFormat="1" applyFont="1" applyFill="1" applyBorder="1" applyAlignment="1">
      <alignment horizontal="center"/>
    </xf>
    <xf numFmtId="0" fontId="48" fillId="0" borderId="0" xfId="12" applyFont="1"/>
    <xf numFmtId="0" fontId="75" fillId="0" borderId="0" xfId="10" applyFont="1"/>
    <xf numFmtId="0" fontId="163" fillId="0" borderId="0" xfId="10" applyFont="1"/>
    <xf numFmtId="0" fontId="166" fillId="0" borderId="0" xfId="10" applyFont="1"/>
    <xf numFmtId="0" fontId="8" fillId="0" borderId="0" xfId="10" applyFont="1" applyAlignment="1">
      <alignment horizontal="right"/>
    </xf>
    <xf numFmtId="0" fontId="29" fillId="0" borderId="0" xfId="10" applyFont="1" applyAlignment="1">
      <alignment horizontal="left"/>
    </xf>
    <xf numFmtId="0" fontId="75" fillId="0" borderId="0" xfId="10" applyFont="1" applyAlignment="1">
      <alignment horizontal="right"/>
    </xf>
    <xf numFmtId="0" fontId="28" fillId="0" borderId="1" xfId="10" applyFont="1" applyBorder="1" applyAlignment="1">
      <alignment horizontal="center" vertical="center" wrapText="1"/>
    </xf>
    <xf numFmtId="0" fontId="28" fillId="26" borderId="1" xfId="10" applyFont="1" applyFill="1" applyBorder="1" applyAlignment="1">
      <alignment horizontal="center" vertical="center" wrapText="1"/>
    </xf>
    <xf numFmtId="0" fontId="88" fillId="0" borderId="4" xfId="10" applyFont="1" applyBorder="1" applyAlignment="1">
      <alignment horizontal="center" vertical="center" wrapText="1"/>
    </xf>
    <xf numFmtId="0" fontId="91" fillId="0" borderId="4" xfId="10" applyFont="1" applyBorder="1" applyAlignment="1">
      <alignment horizontal="center" vertical="center" wrapText="1"/>
    </xf>
    <xf numFmtId="0" fontId="91" fillId="0" borderId="4" xfId="10" applyFont="1" applyBorder="1" applyAlignment="1">
      <alignment horizontal="center" vertical="center"/>
    </xf>
    <xf numFmtId="0" fontId="91" fillId="0" borderId="1" xfId="10" applyFont="1" applyBorder="1" applyAlignment="1">
      <alignment horizontal="center" vertical="center" wrapText="1"/>
    </xf>
    <xf numFmtId="0" fontId="91" fillId="0" borderId="29" xfId="10" applyFont="1" applyBorder="1" applyAlignment="1">
      <alignment horizontal="center" vertical="center"/>
    </xf>
    <xf numFmtId="0" fontId="140" fillId="0" borderId="0" xfId="10" applyAlignment="1">
      <alignment horizontal="center" vertical="center"/>
    </xf>
    <xf numFmtId="3" fontId="123" fillId="26" borderId="45" xfId="10" applyNumberFormat="1" applyFont="1" applyFill="1" applyBorder="1" applyAlignment="1">
      <alignment horizontal="center" vertical="center"/>
    </xf>
    <xf numFmtId="3" fontId="123" fillId="0" borderId="2" xfId="10" applyNumberFormat="1" applyFont="1" applyBorder="1" applyAlignment="1">
      <alignment horizontal="center" vertical="center"/>
    </xf>
    <xf numFmtId="3" fontId="123" fillId="26" borderId="2" xfId="10" applyNumberFormat="1" applyFont="1" applyFill="1" applyBorder="1" applyAlignment="1">
      <alignment horizontal="center" vertical="center"/>
    </xf>
    <xf numFmtId="3" fontId="123" fillId="0" borderId="29" xfId="10" applyNumberFormat="1" applyFont="1" applyBorder="1" applyAlignment="1">
      <alignment horizontal="center" vertical="center"/>
    </xf>
    <xf numFmtId="0" fontId="123" fillId="0" borderId="38" xfId="10" applyFont="1" applyBorder="1" applyAlignment="1">
      <alignment vertical="center"/>
    </xf>
    <xf numFmtId="3" fontId="167" fillId="26" borderId="1" xfId="10" applyNumberFormat="1" applyFont="1" applyFill="1" applyBorder="1" applyAlignment="1">
      <alignment horizontal="center" vertical="center"/>
    </xf>
    <xf numFmtId="3" fontId="167" fillId="2" borderId="1" xfId="10" applyNumberFormat="1" applyFont="1" applyFill="1" applyBorder="1" applyAlignment="1">
      <alignment horizontal="center" vertical="center"/>
    </xf>
    <xf numFmtId="3" fontId="167" fillId="0" borderId="1" xfId="10" applyNumberFormat="1" applyFont="1" applyBorder="1" applyAlignment="1">
      <alignment horizontal="center" vertical="center"/>
    </xf>
    <xf numFmtId="0" fontId="154" fillId="0" borderId="0" xfId="10" applyFont="1" applyAlignment="1">
      <alignment vertical="center"/>
    </xf>
    <xf numFmtId="0" fontId="140" fillId="0" borderId="0" xfId="10" applyAlignment="1">
      <alignment vertical="center"/>
    </xf>
    <xf numFmtId="0" fontId="28" fillId="0" borderId="53" xfId="10" applyFont="1" applyBorder="1"/>
    <xf numFmtId="0" fontId="66" fillId="0" borderId="0" xfId="10" applyFont="1"/>
    <xf numFmtId="0" fontId="168" fillId="0" borderId="0" xfId="10" applyFont="1"/>
    <xf numFmtId="0" fontId="0" fillId="0" borderId="0" xfId="0" applyAlignment="1">
      <alignment horizontal="center" vertical="center"/>
    </xf>
    <xf numFmtId="0" fontId="161" fillId="0" borderId="0" xfId="0" applyFont="1" applyAlignment="1">
      <alignment horizontal="center" vertical="center"/>
    </xf>
    <xf numFmtId="0" fontId="169" fillId="0" borderId="0" xfId="0" applyFont="1" applyAlignment="1">
      <alignment horizontal="center" vertical="center"/>
    </xf>
    <xf numFmtId="0" fontId="8" fillId="0" borderId="0" xfId="0" applyFont="1" applyAlignment="1">
      <alignment horizontal="center" vertical="center"/>
    </xf>
    <xf numFmtId="0" fontId="0" fillId="0" borderId="59" xfId="0" applyBorder="1"/>
    <xf numFmtId="0" fontId="0" fillId="0" borderId="58" xfId="0" applyBorder="1"/>
    <xf numFmtId="0" fontId="20" fillId="0" borderId="164" xfId="0" applyFont="1" applyBorder="1" applyAlignment="1">
      <alignment horizontal="center" vertical="center"/>
    </xf>
    <xf numFmtId="0" fontId="20" fillId="0" borderId="164" xfId="0" applyFont="1" applyBorder="1" applyAlignment="1">
      <alignment horizontal="center" vertical="center" wrapText="1"/>
    </xf>
    <xf numFmtId="0" fontId="50" fillId="0" borderId="163" xfId="0" applyFont="1" applyBorder="1" applyAlignment="1">
      <alignment horizontal="left" vertical="center"/>
    </xf>
    <xf numFmtId="0" fontId="170" fillId="0" borderId="55" xfId="0" applyFont="1" applyBorder="1" applyAlignment="1">
      <alignment horizontal="center" vertical="center"/>
    </xf>
    <xf numFmtId="0" fontId="170" fillId="0" borderId="179" xfId="0" applyFont="1" applyBorder="1" applyAlignment="1">
      <alignment horizontal="center" vertical="center"/>
    </xf>
    <xf numFmtId="0" fontId="170" fillId="0" borderId="79" xfId="0" applyFont="1" applyBorder="1" applyAlignment="1">
      <alignment horizontal="center" vertical="center"/>
    </xf>
    <xf numFmtId="0" fontId="170" fillId="0" borderId="180" xfId="0" applyFont="1" applyBorder="1" applyAlignment="1">
      <alignment horizontal="center" vertical="center"/>
    </xf>
    <xf numFmtId="0" fontId="170" fillId="0" borderId="80" xfId="0" applyFont="1" applyBorder="1" applyAlignment="1">
      <alignment horizontal="center" vertical="center"/>
    </xf>
    <xf numFmtId="0" fontId="50" fillId="0" borderId="82" xfId="0" applyFont="1" applyBorder="1" applyAlignment="1">
      <alignment horizontal="center" vertical="center"/>
    </xf>
    <xf numFmtId="0" fontId="50" fillId="0" borderId="45" xfId="0" applyFont="1" applyBorder="1" applyAlignment="1">
      <alignment horizontal="left" vertical="center"/>
    </xf>
    <xf numFmtId="0" fontId="170" fillId="0" borderId="125" xfId="0" applyFont="1" applyBorder="1" applyAlignment="1">
      <alignment horizontal="center" vertical="center"/>
    </xf>
    <xf numFmtId="0" fontId="170" fillId="0" borderId="124" xfId="0" applyFont="1" applyBorder="1" applyAlignment="1">
      <alignment horizontal="center" vertical="center"/>
    </xf>
    <xf numFmtId="0" fontId="170" fillId="0" borderId="1" xfId="0" applyFont="1" applyBorder="1" applyAlignment="1">
      <alignment horizontal="center" vertical="center"/>
    </xf>
    <xf numFmtId="0" fontId="171" fillId="0" borderId="3" xfId="0" applyFont="1" applyBorder="1" applyAlignment="1">
      <alignment horizontal="center" vertical="center"/>
    </xf>
    <xf numFmtId="0" fontId="171" fillId="0" borderId="1" xfId="0" applyFont="1" applyBorder="1" applyAlignment="1">
      <alignment horizontal="center" vertical="center"/>
    </xf>
    <xf numFmtId="0" fontId="8" fillId="0" borderId="29" xfId="0" applyFont="1" applyBorder="1" applyAlignment="1">
      <alignment horizontal="center" vertical="center"/>
    </xf>
    <xf numFmtId="0" fontId="171" fillId="0" borderId="124" xfId="0" applyFont="1" applyBorder="1" applyAlignment="1">
      <alignment horizontal="center" vertical="center"/>
    </xf>
    <xf numFmtId="0" fontId="171" fillId="0" borderId="125" xfId="0" applyFont="1" applyBorder="1" applyAlignment="1">
      <alignment horizontal="center" vertical="center"/>
    </xf>
    <xf numFmtId="0" fontId="50" fillId="2" borderId="45" xfId="0" applyFont="1" applyFill="1" applyBorder="1" applyAlignment="1">
      <alignment horizontal="left" vertical="center"/>
    </xf>
    <xf numFmtId="0" fontId="170" fillId="0" borderId="105" xfId="0" applyFont="1" applyBorder="1" applyAlignment="1">
      <alignment horizontal="center" vertical="center"/>
    </xf>
    <xf numFmtId="1" fontId="171" fillId="2" borderId="3" xfId="0" applyNumberFormat="1" applyFont="1" applyFill="1" applyBorder="1" applyAlignment="1">
      <alignment horizontal="center" vertical="center"/>
    </xf>
    <xf numFmtId="1" fontId="171" fillId="2" borderId="1" xfId="0" applyNumberFormat="1" applyFont="1" applyFill="1" applyBorder="1" applyAlignment="1">
      <alignment horizontal="center" vertical="center"/>
    </xf>
    <xf numFmtId="1" fontId="8" fillId="2" borderId="29" xfId="0" applyNumberFormat="1" applyFont="1" applyFill="1" applyBorder="1" applyAlignment="1">
      <alignment horizontal="center" vertical="center"/>
    </xf>
    <xf numFmtId="0" fontId="171" fillId="2" borderId="124" xfId="0" applyFont="1" applyFill="1" applyBorder="1" applyAlignment="1">
      <alignment horizontal="center" vertical="center"/>
    </xf>
    <xf numFmtId="0" fontId="171" fillId="2" borderId="1" xfId="0" applyFont="1" applyFill="1" applyBorder="1" applyAlignment="1">
      <alignment horizontal="center" vertical="center"/>
    </xf>
    <xf numFmtId="0" fontId="170" fillId="2" borderId="125" xfId="0" applyFont="1" applyFill="1" applyBorder="1" applyAlignment="1">
      <alignment horizontal="center" vertical="center"/>
    </xf>
    <xf numFmtId="0" fontId="170" fillId="2" borderId="124" xfId="0" applyFont="1" applyFill="1" applyBorder="1" applyAlignment="1">
      <alignment horizontal="center" vertical="center"/>
    </xf>
    <xf numFmtId="0" fontId="171" fillId="2" borderId="125" xfId="0" applyFont="1" applyFill="1" applyBorder="1" applyAlignment="1">
      <alignment horizontal="center" vertical="center"/>
    </xf>
    <xf numFmtId="0" fontId="171" fillId="2" borderId="3" xfId="0" applyFont="1" applyFill="1" applyBorder="1" applyAlignment="1">
      <alignment horizontal="center" vertical="center"/>
    </xf>
    <xf numFmtId="0" fontId="8" fillId="2" borderId="29" xfId="0" applyFont="1" applyFill="1" applyBorder="1" applyAlignment="1">
      <alignment horizontal="center" vertical="center"/>
    </xf>
    <xf numFmtId="0" fontId="50" fillId="2" borderId="155" xfId="0" applyFont="1" applyFill="1" applyBorder="1" applyAlignment="1">
      <alignment horizontal="left" vertical="center"/>
    </xf>
    <xf numFmtId="0" fontId="170" fillId="0" borderId="181" xfId="0" applyFont="1" applyBorder="1" applyAlignment="1">
      <alignment horizontal="center" vertical="center"/>
    </xf>
    <xf numFmtId="0" fontId="171" fillId="2" borderId="182" xfId="0" applyFont="1" applyFill="1" applyBorder="1" applyAlignment="1">
      <alignment horizontal="center" vertical="center"/>
    </xf>
    <xf numFmtId="0" fontId="171" fillId="2" borderId="183" xfId="0" applyFont="1" applyFill="1" applyBorder="1" applyAlignment="1">
      <alignment horizontal="center" vertical="center"/>
    </xf>
    <xf numFmtId="0" fontId="171" fillId="2" borderId="184" xfId="0" applyFont="1" applyFill="1" applyBorder="1" applyAlignment="1">
      <alignment horizontal="center" vertical="center"/>
    </xf>
    <xf numFmtId="0" fontId="171" fillId="2" borderId="185" xfId="0" applyFont="1" applyFill="1" applyBorder="1" applyAlignment="1">
      <alignment horizontal="center" vertical="center"/>
    </xf>
    <xf numFmtId="0" fontId="8" fillId="2" borderId="186" xfId="0" applyFont="1" applyFill="1" applyBorder="1" applyAlignment="1">
      <alignment horizontal="center" vertical="center"/>
    </xf>
    <xf numFmtId="0" fontId="50" fillId="0" borderId="113" xfId="0" applyFont="1" applyBorder="1" applyAlignment="1">
      <alignment horizontal="left" vertical="center"/>
    </xf>
    <xf numFmtId="0" fontId="138" fillId="0" borderId="109" xfId="0" applyFont="1" applyBorder="1" applyAlignment="1">
      <alignment horizontal="center" vertical="center"/>
    </xf>
    <xf numFmtId="0" fontId="138" fillId="0" borderId="167" xfId="0" applyFont="1" applyBorder="1" applyAlignment="1">
      <alignment horizontal="center" vertical="center"/>
    </xf>
    <xf numFmtId="0" fontId="69" fillId="0" borderId="0" xfId="0" applyFont="1"/>
    <xf numFmtId="0" fontId="157" fillId="0" borderId="0" xfId="0" applyFont="1"/>
    <xf numFmtId="0" fontId="2" fillId="0" borderId="0" xfId="0" applyFont="1" applyAlignment="1">
      <alignment horizontal="right"/>
    </xf>
    <xf numFmtId="0" fontId="20" fillId="0" borderId="119" xfId="0" applyFont="1" applyBorder="1" applyAlignment="1">
      <alignment horizontal="center" vertical="center"/>
    </xf>
    <xf numFmtId="0" fontId="7" fillId="0" borderId="169" xfId="0" applyFont="1" applyBorder="1" applyAlignment="1">
      <alignment horizontal="left" vertical="center"/>
    </xf>
    <xf numFmtId="0" fontId="7" fillId="0" borderId="41" xfId="0" applyFont="1" applyBorder="1" applyAlignment="1">
      <alignment horizontal="center" vertical="center"/>
    </xf>
    <xf numFmtId="0" fontId="0" fillId="0" borderId="8" xfId="0" applyBorder="1" applyAlignment="1">
      <alignment horizontal="center" vertical="center"/>
    </xf>
    <xf numFmtId="0" fontId="0" fillId="0" borderId="160" xfId="0" applyBorder="1" applyAlignment="1">
      <alignment horizontal="center" vertical="center"/>
    </xf>
    <xf numFmtId="0" fontId="0" fillId="0" borderId="2" xfId="0" applyBorder="1" applyAlignment="1">
      <alignment horizontal="center" vertical="center"/>
    </xf>
    <xf numFmtId="0" fontId="0" fillId="0" borderId="79" xfId="0" applyBorder="1" applyAlignment="1">
      <alignment horizontal="center" vertical="center"/>
    </xf>
    <xf numFmtId="0" fontId="0" fillId="0" borderId="13" xfId="0" applyBorder="1" applyAlignment="1">
      <alignment horizontal="center" vertical="center"/>
    </xf>
    <xf numFmtId="0" fontId="7" fillId="0" borderId="170" xfId="0" applyFont="1" applyBorder="1" applyAlignment="1">
      <alignment horizontal="left" vertical="center"/>
    </xf>
    <xf numFmtId="0" fontId="8" fillId="0" borderId="1" xfId="0" applyFont="1" applyBorder="1" applyAlignment="1">
      <alignment horizontal="center" vertical="center"/>
    </xf>
    <xf numFmtId="0" fontId="0" fillId="0" borderId="29" xfId="0" applyBorder="1" applyAlignment="1">
      <alignment horizontal="center" vertical="center"/>
    </xf>
    <xf numFmtId="0" fontId="7" fillId="2" borderId="170" xfId="0" applyFont="1" applyFill="1" applyBorder="1" applyAlignment="1">
      <alignment horizontal="left" vertical="center"/>
    </xf>
    <xf numFmtId="0" fontId="8" fillId="2" borderId="1" xfId="0" applyFont="1" applyFill="1" applyBorder="1" applyAlignment="1">
      <alignment horizontal="center" vertical="center"/>
    </xf>
    <xf numFmtId="0" fontId="0" fillId="2" borderId="29" xfId="0" applyFill="1" applyBorder="1" applyAlignment="1">
      <alignment horizontal="center" vertical="center"/>
    </xf>
    <xf numFmtId="0" fontId="0" fillId="2" borderId="2" xfId="0" applyFill="1" applyBorder="1" applyAlignment="1">
      <alignment horizontal="center" vertical="center"/>
    </xf>
    <xf numFmtId="1" fontId="8" fillId="2" borderId="1" xfId="0" applyNumberFormat="1" applyFont="1" applyFill="1" applyBorder="1" applyAlignment="1">
      <alignment horizontal="center" vertical="center"/>
    </xf>
    <xf numFmtId="0" fontId="7" fillId="2" borderId="172" xfId="0" applyFont="1" applyFill="1" applyBorder="1" applyAlignment="1">
      <alignment horizontal="left" vertical="center"/>
    </xf>
    <xf numFmtId="0" fontId="7" fillId="0" borderId="101" xfId="0" applyFont="1" applyBorder="1" applyAlignment="1">
      <alignment horizontal="center" vertical="center"/>
    </xf>
    <xf numFmtId="0" fontId="8" fillId="2" borderId="4" xfId="0" applyFont="1" applyFill="1" applyBorder="1" applyAlignment="1">
      <alignment horizontal="center" vertical="center"/>
    </xf>
    <xf numFmtId="0" fontId="8" fillId="2" borderId="106" xfId="0" applyFont="1" applyFill="1" applyBorder="1" applyAlignment="1">
      <alignment horizontal="center" vertical="center"/>
    </xf>
    <xf numFmtId="0" fontId="8" fillId="2" borderId="9" xfId="0" applyFont="1" applyFill="1" applyBorder="1" applyAlignment="1">
      <alignment horizontal="center" vertical="center"/>
    </xf>
    <xf numFmtId="0" fontId="2" fillId="0" borderId="113" xfId="0" applyFont="1" applyBorder="1" applyAlignment="1">
      <alignment horizontal="left" vertical="center"/>
    </xf>
    <xf numFmtId="0" fontId="2" fillId="0" borderId="119" xfId="0" applyFont="1" applyBorder="1" applyAlignment="1">
      <alignment horizontal="center" vertical="center"/>
    </xf>
    <xf numFmtId="0" fontId="29" fillId="0" borderId="38" xfId="10" applyFont="1" applyBorder="1"/>
    <xf numFmtId="0" fontId="156" fillId="0" borderId="4" xfId="10" applyFont="1" applyBorder="1" applyAlignment="1">
      <alignment horizontal="center" vertical="center" wrapText="1"/>
    </xf>
    <xf numFmtId="0" fontId="78" fillId="0" borderId="10" xfId="10" applyFont="1" applyBorder="1" applyAlignment="1">
      <alignment horizontal="center"/>
    </xf>
    <xf numFmtId="0" fontId="78" fillId="0" borderId="106" xfId="10" applyFont="1" applyBorder="1" applyAlignment="1">
      <alignment horizontal="center"/>
    </xf>
    <xf numFmtId="0" fontId="28" fillId="0" borderId="38" xfId="10" applyFont="1" applyBorder="1" applyAlignment="1">
      <alignment horizontal="center"/>
    </xf>
    <xf numFmtId="3" fontId="28" fillId="0" borderId="1" xfId="10" applyNumberFormat="1" applyFont="1" applyBorder="1" applyAlignment="1">
      <alignment horizontal="center"/>
    </xf>
    <xf numFmtId="0" fontId="172" fillId="0" borderId="155" xfId="10" applyFont="1" applyBorder="1"/>
    <xf numFmtId="3" fontId="28" fillId="0" borderId="7" xfId="10" applyNumberFormat="1" applyFont="1" applyBorder="1" applyAlignment="1">
      <alignment horizontal="center"/>
    </xf>
    <xf numFmtId="3" fontId="29" fillId="0" borderId="0" xfId="10" applyNumberFormat="1" applyFont="1" applyAlignment="1">
      <alignment horizontal="center"/>
    </xf>
    <xf numFmtId="3" fontId="29" fillId="0" borderId="9" xfId="10" applyNumberFormat="1" applyFont="1" applyBorder="1" applyAlignment="1">
      <alignment horizontal="center"/>
    </xf>
    <xf numFmtId="3" fontId="29" fillId="0" borderId="106" xfId="10" applyNumberFormat="1" applyFont="1" applyBorder="1" applyAlignment="1">
      <alignment horizontal="center"/>
    </xf>
    <xf numFmtId="3" fontId="29" fillId="0" borderId="7" xfId="10" applyNumberFormat="1" applyFont="1" applyBorder="1" applyAlignment="1">
      <alignment horizontal="center"/>
    </xf>
    <xf numFmtId="3" fontId="29" fillId="0" borderId="46" xfId="10" applyNumberFormat="1" applyFont="1" applyBorder="1" applyAlignment="1">
      <alignment horizontal="center"/>
    </xf>
    <xf numFmtId="3" fontId="29" fillId="0" borderId="174" xfId="10" applyNumberFormat="1" applyFont="1" applyBorder="1" applyAlignment="1">
      <alignment horizontal="center"/>
    </xf>
    <xf numFmtId="0" fontId="172" fillId="0" borderId="38" xfId="10" applyFont="1" applyBorder="1"/>
    <xf numFmtId="0" fontId="29" fillId="0" borderId="53" xfId="10" applyFont="1" applyBorder="1"/>
    <xf numFmtId="0" fontId="29" fillId="0" borderId="61" xfId="10" applyFont="1" applyBorder="1"/>
    <xf numFmtId="1" fontId="29" fillId="0" borderId="59" xfId="10" applyNumberFormat="1" applyFont="1" applyBorder="1" applyAlignment="1">
      <alignment horizontal="center"/>
    </xf>
    <xf numFmtId="1" fontId="29" fillId="0" borderId="54" xfId="10" applyNumberFormat="1" applyFont="1" applyBorder="1" applyAlignment="1">
      <alignment horizontal="center"/>
    </xf>
    <xf numFmtId="1" fontId="29" fillId="0" borderId="175" xfId="10" applyNumberFormat="1" applyFont="1" applyBorder="1" applyAlignment="1">
      <alignment horizontal="center"/>
    </xf>
    <xf numFmtId="0" fontId="70" fillId="0" borderId="0" xfId="10" applyFont="1"/>
    <xf numFmtId="0" fontId="163" fillId="0" borderId="0" xfId="10" applyFont="1" applyAlignment="1">
      <alignment horizontal="center"/>
    </xf>
    <xf numFmtId="0" fontId="140" fillId="0" borderId="0" xfId="10" applyAlignment="1">
      <alignment horizontal="left"/>
    </xf>
    <xf numFmtId="0" fontId="75" fillId="0" borderId="0" xfId="10" applyFont="1" applyAlignment="1">
      <alignment horizontal="left"/>
    </xf>
    <xf numFmtId="0" fontId="69" fillId="0" borderId="4" xfId="10" applyFont="1" applyBorder="1" applyAlignment="1">
      <alignment horizontal="center" vertical="center" wrapText="1"/>
    </xf>
    <xf numFmtId="0" fontId="71" fillId="0" borderId="4" xfId="10" applyFont="1" applyBorder="1" applyAlignment="1">
      <alignment horizontal="center" vertical="center" wrapText="1"/>
    </xf>
    <xf numFmtId="0" fontId="71" fillId="0" borderId="9" xfId="10" applyFont="1" applyBorder="1" applyAlignment="1">
      <alignment horizontal="center" vertical="center" wrapText="1"/>
    </xf>
    <xf numFmtId="0" fontId="71" fillId="0" borderId="103" xfId="10" applyFont="1" applyBorder="1" applyAlignment="1">
      <alignment horizontal="center" vertical="center"/>
    </xf>
    <xf numFmtId="0" fontId="71" fillId="0" borderId="187" xfId="10" applyFont="1" applyBorder="1" applyAlignment="1">
      <alignment horizontal="center" vertical="center"/>
    </xf>
    <xf numFmtId="0" fontId="71" fillId="0" borderId="188" xfId="10" applyFont="1" applyBorder="1" applyAlignment="1">
      <alignment horizontal="center" vertical="center"/>
    </xf>
    <xf numFmtId="0" fontId="71" fillId="0" borderId="190" xfId="10" applyFont="1" applyBorder="1" applyAlignment="1">
      <alignment horizontal="center" vertical="center"/>
    </xf>
    <xf numFmtId="0" fontId="71" fillId="0" borderId="191" xfId="10" applyFont="1" applyBorder="1" applyAlignment="1">
      <alignment horizontal="center" vertical="center"/>
    </xf>
    <xf numFmtId="0" fontId="71" fillId="0" borderId="192" xfId="10" applyFont="1" applyBorder="1" applyAlignment="1">
      <alignment horizontal="center" vertical="center"/>
    </xf>
    <xf numFmtId="0" fontId="168" fillId="0" borderId="8" xfId="10" applyFont="1" applyBorder="1" applyAlignment="1">
      <alignment horizontal="center" vertical="center"/>
    </xf>
    <xf numFmtId="0" fontId="71" fillId="0" borderId="12" xfId="10" applyFont="1" applyBorder="1" applyAlignment="1">
      <alignment horizontal="center" vertical="center"/>
    </xf>
    <xf numFmtId="0" fontId="168" fillId="0" borderId="193" xfId="10" applyFont="1" applyBorder="1" applyAlignment="1">
      <alignment horizontal="center" vertical="center"/>
    </xf>
    <xf numFmtId="0" fontId="168" fillId="0" borderId="194" xfId="10" applyFont="1" applyBorder="1" applyAlignment="1">
      <alignment horizontal="center" vertical="center"/>
    </xf>
    <xf numFmtId="0" fontId="168" fillId="0" borderId="13" xfId="10" applyFont="1" applyBorder="1" applyAlignment="1">
      <alignment horizontal="center" vertical="center"/>
    </xf>
    <xf numFmtId="0" fontId="168" fillId="0" borderId="12" xfId="10" applyFont="1" applyBorder="1" applyAlignment="1">
      <alignment horizontal="center" vertical="center"/>
    </xf>
    <xf numFmtId="0" fontId="168" fillId="0" borderId="195" xfId="10" applyFont="1" applyBorder="1" applyAlignment="1">
      <alignment horizontal="center" vertical="center"/>
    </xf>
    <xf numFmtId="0" fontId="168" fillId="0" borderId="5" xfId="10" applyFont="1" applyBorder="1" applyAlignment="1">
      <alignment horizontal="center" vertical="center"/>
    </xf>
    <xf numFmtId="0" fontId="168" fillId="0" borderId="160" xfId="10" applyFont="1" applyBorder="1" applyAlignment="1">
      <alignment horizontal="center" vertical="center"/>
    </xf>
    <xf numFmtId="0" fontId="168" fillId="0" borderId="1" xfId="10" applyFont="1" applyBorder="1" applyAlignment="1">
      <alignment horizontal="center" vertical="center"/>
    </xf>
    <xf numFmtId="0" fontId="168" fillId="21" borderId="93" xfId="10" applyFont="1" applyFill="1" applyBorder="1" applyAlignment="1">
      <alignment horizontal="center" vertical="center"/>
    </xf>
    <xf numFmtId="0" fontId="168" fillId="21" borderId="87" xfId="10" applyFont="1" applyFill="1" applyBorder="1" applyAlignment="1">
      <alignment horizontal="center" vertical="center"/>
    </xf>
    <xf numFmtId="0" fontId="168" fillId="21" borderId="3" xfId="10" applyFont="1" applyFill="1" applyBorder="1" applyAlignment="1">
      <alignment horizontal="center" vertical="center"/>
    </xf>
    <xf numFmtId="0" fontId="168" fillId="21" borderId="1" xfId="10" applyFont="1" applyFill="1" applyBorder="1" applyAlignment="1">
      <alignment horizontal="center" vertical="center"/>
    </xf>
    <xf numFmtId="0" fontId="168" fillId="21" borderId="2" xfId="10" applyFont="1" applyFill="1" applyBorder="1" applyAlignment="1">
      <alignment horizontal="center" vertical="center"/>
    </xf>
    <xf numFmtId="0" fontId="168" fillId="21" borderId="6" xfId="10" applyFont="1" applyFill="1" applyBorder="1" applyAlignment="1">
      <alignment horizontal="center" vertical="center"/>
    </xf>
    <xf numFmtId="0" fontId="168" fillId="21" borderId="29" xfId="10" applyFont="1" applyFill="1" applyBorder="1" applyAlignment="1">
      <alignment horizontal="center" vertical="center"/>
    </xf>
    <xf numFmtId="0" fontId="168" fillId="0" borderId="93" xfId="10" applyFont="1" applyBorder="1" applyAlignment="1">
      <alignment horizontal="center" vertical="center"/>
    </xf>
    <xf numFmtId="0" fontId="168" fillId="0" borderId="87" xfId="10" applyFont="1" applyBorder="1" applyAlignment="1">
      <alignment horizontal="center" vertical="center"/>
    </xf>
    <xf numFmtId="0" fontId="168" fillId="0" borderId="3" xfId="10" applyFont="1" applyBorder="1" applyAlignment="1">
      <alignment horizontal="center" vertical="center"/>
    </xf>
    <xf numFmtId="0" fontId="168" fillId="0" borderId="2" xfId="10" applyFont="1" applyBorder="1" applyAlignment="1">
      <alignment horizontal="center" vertical="center"/>
    </xf>
    <xf numFmtId="0" fontId="168" fillId="0" borderId="6" xfId="10" applyFont="1" applyBorder="1" applyAlignment="1">
      <alignment horizontal="center" vertical="center"/>
    </xf>
    <xf numFmtId="0" fontId="168" fillId="0" borderId="29" xfId="10" applyFont="1" applyBorder="1" applyAlignment="1">
      <alignment horizontal="center" vertical="center"/>
    </xf>
    <xf numFmtId="0" fontId="168" fillId="0" borderId="161" xfId="10" applyFont="1" applyBorder="1" applyAlignment="1">
      <alignment horizontal="center" vertical="center"/>
    </xf>
    <xf numFmtId="0" fontId="168" fillId="0" borderId="196" xfId="10" applyFont="1" applyBorder="1" applyAlignment="1">
      <alignment horizontal="center" vertical="center"/>
    </xf>
    <xf numFmtId="0" fontId="168" fillId="0" borderId="197" xfId="10" applyFont="1" applyBorder="1" applyAlignment="1">
      <alignment horizontal="center" vertical="center"/>
    </xf>
    <xf numFmtId="0" fontId="168" fillId="0" borderId="198" xfId="10" applyFont="1" applyBorder="1" applyAlignment="1">
      <alignment horizontal="center" vertical="center"/>
    </xf>
    <xf numFmtId="0" fontId="168" fillId="0" borderId="95" xfId="10" applyFont="1" applyBorder="1" applyAlignment="1">
      <alignment horizontal="center" vertical="center"/>
    </xf>
    <xf numFmtId="0" fontId="168" fillId="0" borderId="96" xfId="10" applyFont="1" applyBorder="1" applyAlignment="1">
      <alignment horizontal="center" vertical="center"/>
    </xf>
    <xf numFmtId="0" fontId="168" fillId="0" borderId="162" xfId="10" applyFont="1" applyBorder="1" applyAlignment="1">
      <alignment horizontal="center" vertical="center"/>
    </xf>
    <xf numFmtId="0" fontId="173" fillId="0" borderId="0" xfId="10" applyFont="1"/>
    <xf numFmtId="0" fontId="75" fillId="0" borderId="0" xfId="12" applyFont="1" applyAlignment="1">
      <alignment horizontal="center"/>
    </xf>
    <xf numFmtId="0" fontId="47" fillId="0" borderId="0" xfId="12" applyFont="1"/>
    <xf numFmtId="0" fontId="8" fillId="0" borderId="0" xfId="12" applyAlignment="1">
      <alignment horizontal="center"/>
    </xf>
    <xf numFmtId="0" fontId="8" fillId="0" borderId="178" xfId="12" applyBorder="1" applyAlignment="1">
      <alignment vertical="center"/>
    </xf>
    <xf numFmtId="0" fontId="8" fillId="0" borderId="178" xfId="12" applyBorder="1" applyAlignment="1">
      <alignment horizontal="center" vertical="center"/>
    </xf>
    <xf numFmtId="0" fontId="1" fillId="0" borderId="178" xfId="9" applyFill="1" applyBorder="1" applyAlignment="1">
      <alignment horizontal="center" vertical="center"/>
    </xf>
    <xf numFmtId="0" fontId="1" fillId="0" borderId="144" xfId="9" applyFill="1" applyBorder="1" applyAlignment="1">
      <alignment horizontal="center" vertical="center"/>
    </xf>
    <xf numFmtId="0" fontId="1" fillId="0" borderId="199" xfId="9" applyFill="1" applyBorder="1" applyAlignment="1">
      <alignment horizontal="center" vertical="center"/>
    </xf>
    <xf numFmtId="0" fontId="1" fillId="0" borderId="92" xfId="9" applyFill="1" applyBorder="1" applyAlignment="1">
      <alignment horizontal="center" vertical="center"/>
    </xf>
    <xf numFmtId="0" fontId="8" fillId="0" borderId="200" xfId="12" applyBorder="1" applyAlignment="1">
      <alignment horizontal="center" vertical="center"/>
    </xf>
    <xf numFmtId="0" fontId="1" fillId="0" borderId="201" xfId="9" applyFill="1" applyBorder="1" applyAlignment="1">
      <alignment horizontal="center" vertical="center"/>
    </xf>
    <xf numFmtId="0" fontId="1" fillId="0" borderId="148" xfId="9" applyFill="1" applyBorder="1" applyAlignment="1">
      <alignment horizontal="center" vertical="center"/>
    </xf>
    <xf numFmtId="0" fontId="8" fillId="0" borderId="144" xfId="12" applyBorder="1" applyAlignment="1">
      <alignment horizontal="center" vertical="center"/>
    </xf>
    <xf numFmtId="0" fontId="8" fillId="0" borderId="92" xfId="12" applyBorder="1" applyAlignment="1">
      <alignment horizontal="center" vertical="center"/>
    </xf>
    <xf numFmtId="0" fontId="29" fillId="0" borderId="178" xfId="12" applyFont="1" applyBorder="1" applyAlignment="1">
      <alignment horizontal="center" vertical="center"/>
    </xf>
    <xf numFmtId="0" fontId="29" fillId="0" borderId="144" xfId="12" applyFont="1" applyBorder="1" applyAlignment="1">
      <alignment horizontal="center" vertical="center"/>
    </xf>
    <xf numFmtId="0" fontId="8" fillId="0" borderId="202" xfId="12" applyBorder="1" applyAlignment="1">
      <alignment horizontal="center" vertical="center"/>
    </xf>
    <xf numFmtId="0" fontId="8" fillId="0" borderId="177" xfId="12" applyBorder="1" applyAlignment="1">
      <alignment horizontal="center" vertical="center"/>
    </xf>
    <xf numFmtId="0" fontId="8" fillId="0" borderId="201" xfId="12" applyBorder="1" applyAlignment="1">
      <alignment horizontal="center" vertical="center"/>
    </xf>
    <xf numFmtId="0" fontId="8" fillId="0" borderId="148" xfId="12" applyBorder="1" applyAlignment="1">
      <alignment horizontal="center" vertical="center"/>
    </xf>
    <xf numFmtId="0" fontId="8" fillId="0" borderId="178" xfId="12" applyBorder="1"/>
    <xf numFmtId="0" fontId="8" fillId="0" borderId="203" xfId="12" applyBorder="1"/>
    <xf numFmtId="0" fontId="8" fillId="0" borderId="203" xfId="12" applyBorder="1" applyAlignment="1">
      <alignment horizontal="center"/>
    </xf>
    <xf numFmtId="0" fontId="8" fillId="0" borderId="144" xfId="12" applyBorder="1" applyAlignment="1">
      <alignment horizontal="center"/>
    </xf>
    <xf numFmtId="0" fontId="8" fillId="0" borderId="92" xfId="12" applyBorder="1" applyAlignment="1">
      <alignment horizontal="center"/>
    </xf>
    <xf numFmtId="0" fontId="20" fillId="0" borderId="119" xfId="12" applyFont="1" applyBorder="1" applyAlignment="1">
      <alignment vertical="center"/>
    </xf>
    <xf numFmtId="0" fontId="20" fillId="0" borderId="119" xfId="12" applyFont="1" applyBorder="1" applyAlignment="1">
      <alignment horizontal="center" vertical="center"/>
    </xf>
    <xf numFmtId="0" fontId="20" fillId="0" borderId="134" xfId="12" applyFont="1" applyBorder="1" applyAlignment="1">
      <alignment horizontal="center" vertical="center"/>
    </xf>
    <xf numFmtId="0" fontId="20" fillId="0" borderId="120" xfId="12" applyFont="1" applyBorder="1" applyAlignment="1">
      <alignment horizontal="center" vertical="center"/>
    </xf>
    <xf numFmtId="0" fontId="160" fillId="0" borderId="0" xfId="10" applyFont="1"/>
    <xf numFmtId="0" fontId="20" fillId="0" borderId="0" xfId="10" applyFont="1"/>
    <xf numFmtId="0" fontId="43" fillId="0" borderId="0" xfId="10" applyFont="1" applyAlignment="1">
      <alignment horizontal="center" vertical="center"/>
    </xf>
    <xf numFmtId="0" fontId="8" fillId="0" borderId="0" xfId="10" applyFont="1" applyAlignment="1">
      <alignment horizontal="center" vertical="center"/>
    </xf>
    <xf numFmtId="0" fontId="43" fillId="0" borderId="0" xfId="10" applyFont="1" applyAlignment="1">
      <alignment horizontal="left"/>
    </xf>
    <xf numFmtId="0" fontId="160" fillId="0" borderId="0" xfId="10" applyFont="1" applyAlignment="1">
      <alignment vertical="center"/>
    </xf>
    <xf numFmtId="0" fontId="29" fillId="0" borderId="0" xfId="10" applyFont="1" applyAlignment="1">
      <alignment horizontal="center"/>
    </xf>
    <xf numFmtId="0" fontId="68" fillId="0" borderId="0" xfId="10" applyFont="1" applyAlignment="1">
      <alignment horizontal="center" vertical="center"/>
    </xf>
    <xf numFmtId="0" fontId="88" fillId="2" borderId="9" xfId="10" applyFont="1" applyFill="1" applyBorder="1" applyAlignment="1">
      <alignment horizontal="center" vertical="center"/>
    </xf>
    <xf numFmtId="0" fontId="73" fillId="17" borderId="1" xfId="10" applyFont="1" applyFill="1" applyBorder="1" applyAlignment="1">
      <alignment horizontal="center"/>
    </xf>
    <xf numFmtId="0" fontId="78" fillId="17" borderId="9" xfId="10" applyFont="1" applyFill="1" applyBorder="1" applyAlignment="1">
      <alignment horizontal="center"/>
    </xf>
    <xf numFmtId="1" fontId="28" fillId="17" borderId="206" xfId="10" applyNumberFormat="1" applyFont="1" applyFill="1" applyBorder="1" applyAlignment="1">
      <alignment horizontal="center" vertical="center"/>
    </xf>
    <xf numFmtId="1" fontId="28" fillId="17" borderId="207" xfId="10" applyNumberFormat="1" applyFont="1" applyFill="1" applyBorder="1" applyAlignment="1">
      <alignment horizontal="center" vertical="center"/>
    </xf>
    <xf numFmtId="1" fontId="28" fillId="17" borderId="208" xfId="10" applyNumberFormat="1" applyFont="1" applyFill="1" applyBorder="1" applyAlignment="1">
      <alignment horizontal="center"/>
    </xf>
    <xf numFmtId="9" fontId="28" fillId="0" borderId="209" xfId="10" applyNumberFormat="1" applyFont="1" applyBorder="1" applyAlignment="1">
      <alignment horizontal="center"/>
    </xf>
    <xf numFmtId="0" fontId="73" fillId="17" borderId="183" xfId="10" applyFont="1" applyFill="1" applyBorder="1" applyAlignment="1">
      <alignment horizontal="center"/>
    </xf>
    <xf numFmtId="0" fontId="78" fillId="17" borderId="181" xfId="10" applyFont="1" applyFill="1" applyBorder="1" applyAlignment="1">
      <alignment horizontal="center"/>
    </xf>
    <xf numFmtId="1" fontId="28" fillId="17" borderId="211" xfId="10" applyNumberFormat="1" applyFont="1" applyFill="1" applyBorder="1" applyAlignment="1">
      <alignment horizontal="center" vertical="center"/>
    </xf>
    <xf numFmtId="1" fontId="28" fillId="17" borderId="212" xfId="10" applyNumberFormat="1" applyFont="1" applyFill="1" applyBorder="1" applyAlignment="1">
      <alignment horizontal="center" vertical="center"/>
    </xf>
    <xf numFmtId="1" fontId="28" fillId="17" borderId="213" xfId="10" applyNumberFormat="1" applyFont="1" applyFill="1" applyBorder="1" applyAlignment="1">
      <alignment horizontal="center"/>
    </xf>
    <xf numFmtId="9" fontId="28" fillId="0" borderId="214" xfId="10" applyNumberFormat="1" applyFont="1" applyBorder="1" applyAlignment="1">
      <alignment horizontal="center"/>
    </xf>
    <xf numFmtId="0" fontId="73" fillId="27" borderId="8" xfId="10" applyFont="1" applyFill="1" applyBorder="1"/>
    <xf numFmtId="0" fontId="73" fillId="27" borderId="215" xfId="10" applyFont="1" applyFill="1" applyBorder="1" applyAlignment="1">
      <alignment horizontal="center"/>
    </xf>
    <xf numFmtId="1" fontId="29" fillId="27" borderId="1" xfId="10" applyNumberFormat="1" applyFont="1" applyFill="1" applyBorder="1" applyAlignment="1">
      <alignment horizontal="center" vertical="center"/>
    </xf>
    <xf numFmtId="1" fontId="29" fillId="0" borderId="202" xfId="10" applyNumberFormat="1" applyFont="1" applyBorder="1" applyAlignment="1">
      <alignment horizontal="center"/>
    </xf>
    <xf numFmtId="9" fontId="29" fillId="0" borderId="200" xfId="10" applyNumberFormat="1" applyFont="1" applyBorder="1" applyAlignment="1">
      <alignment horizontal="center"/>
    </xf>
    <xf numFmtId="0" fontId="73" fillId="0" borderId="1" xfId="10" applyFont="1" applyBorder="1"/>
    <xf numFmtId="0" fontId="73" fillId="0" borderId="215" xfId="10" applyFont="1" applyBorder="1" applyAlignment="1">
      <alignment horizontal="center"/>
    </xf>
    <xf numFmtId="0" fontId="73" fillId="27" borderId="1" xfId="10" applyFont="1" applyFill="1" applyBorder="1"/>
    <xf numFmtId="0" fontId="73" fillId="27" borderId="1" xfId="10" applyFont="1" applyFill="1" applyBorder="1" applyAlignment="1">
      <alignment horizontal="center"/>
    </xf>
    <xf numFmtId="0" fontId="73" fillId="0" borderId="1" xfId="10" applyFont="1" applyBorder="1" applyAlignment="1">
      <alignment horizontal="center"/>
    </xf>
    <xf numFmtId="1" fontId="29" fillId="27" borderId="2" xfId="10" applyNumberFormat="1" applyFont="1" applyFill="1" applyBorder="1" applyAlignment="1">
      <alignment horizontal="center" vertical="center"/>
    </xf>
    <xf numFmtId="1" fontId="29" fillId="0" borderId="1" xfId="10" applyNumberFormat="1" applyFont="1" applyBorder="1" applyAlignment="1">
      <alignment horizontal="center" vertical="center"/>
    </xf>
    <xf numFmtId="1" fontId="29" fillId="0" borderId="2" xfId="10" applyNumberFormat="1" applyFont="1" applyBorder="1" applyAlignment="1">
      <alignment horizontal="center" vertical="center"/>
    </xf>
    <xf numFmtId="0" fontId="29" fillId="0" borderId="38" xfId="10" applyFont="1" applyBorder="1" applyAlignment="1">
      <alignment horizontal="left" vertical="center" wrapText="1"/>
    </xf>
    <xf numFmtId="0" fontId="29" fillId="0" borderId="46" xfId="10" applyFont="1" applyBorder="1" applyAlignment="1">
      <alignment horizontal="center" vertical="center" wrapText="1"/>
    </xf>
    <xf numFmtId="1" fontId="29" fillId="0" borderId="95" xfId="10" applyNumberFormat="1" applyFont="1" applyBorder="1" applyAlignment="1">
      <alignment horizontal="center" vertical="center"/>
    </xf>
    <xf numFmtId="1" fontId="29" fillId="17" borderId="1" xfId="10" applyNumberFormat="1" applyFont="1" applyFill="1" applyBorder="1" applyAlignment="1">
      <alignment horizontal="center" vertical="center"/>
    </xf>
    <xf numFmtId="1" fontId="29" fillId="17" borderId="2" xfId="10" applyNumberFormat="1" applyFont="1" applyFill="1" applyBorder="1" applyAlignment="1">
      <alignment horizontal="center" vertical="center"/>
    </xf>
    <xf numFmtId="1" fontId="29" fillId="17" borderId="171" xfId="10" applyNumberFormat="1" applyFont="1" applyFill="1" applyBorder="1" applyAlignment="1">
      <alignment horizontal="center" vertical="center"/>
    </xf>
    <xf numFmtId="0" fontId="29" fillId="17" borderId="157" xfId="10" applyFont="1" applyFill="1" applyBorder="1" applyAlignment="1">
      <alignment horizontal="center" vertical="center"/>
    </xf>
    <xf numFmtId="0" fontId="176" fillId="0" borderId="0" xfId="10" applyFont="1"/>
    <xf numFmtId="0" fontId="69" fillId="0" borderId="0" xfId="10" applyFont="1"/>
    <xf numFmtId="49" fontId="140" fillId="0" borderId="0" xfId="10" applyNumberFormat="1" applyAlignment="1">
      <alignment vertical="center"/>
    </xf>
    <xf numFmtId="0" fontId="68" fillId="0" borderId="0" xfId="10" applyFont="1" applyAlignment="1">
      <alignment vertical="center"/>
    </xf>
    <xf numFmtId="49" fontId="75" fillId="0" borderId="0" xfId="10" applyNumberFormat="1" applyFont="1" applyAlignment="1">
      <alignment horizontal="center" vertical="center"/>
    </xf>
    <xf numFmtId="0" fontId="29" fillId="0" borderId="0" xfId="10" applyFont="1" applyAlignment="1">
      <alignment vertical="center"/>
    </xf>
    <xf numFmtId="0" fontId="8" fillId="0" borderId="0" xfId="10" applyFont="1" applyAlignment="1">
      <alignment vertical="center"/>
    </xf>
    <xf numFmtId="0" fontId="88" fillId="0" borderId="9" xfId="10" applyFont="1" applyBorder="1" applyAlignment="1">
      <alignment horizontal="center"/>
    </xf>
    <xf numFmtId="0" fontId="88" fillId="0" borderId="88" xfId="10" applyFont="1" applyBorder="1" applyAlignment="1">
      <alignment horizontal="center"/>
    </xf>
    <xf numFmtId="0" fontId="88" fillId="0" borderId="29" xfId="10" applyFont="1" applyBorder="1" applyAlignment="1">
      <alignment horizontal="center"/>
    </xf>
    <xf numFmtId="0" fontId="88" fillId="0" borderId="216" xfId="10" applyFont="1" applyBorder="1" applyAlignment="1">
      <alignment vertical="center"/>
    </xf>
    <xf numFmtId="0" fontId="88" fillId="0" borderId="172" xfId="10" applyFont="1" applyBorder="1" applyAlignment="1">
      <alignment vertical="center"/>
    </xf>
    <xf numFmtId="0" fontId="28" fillId="0" borderId="155" xfId="10" applyFont="1" applyBorder="1"/>
    <xf numFmtId="170" fontId="28" fillId="0" borderId="2" xfId="0" applyNumberFormat="1" applyFont="1" applyBorder="1" applyAlignment="1">
      <alignment horizontal="center"/>
    </xf>
    <xf numFmtId="170" fontId="28" fillId="0" borderId="170" xfId="0" applyNumberFormat="1" applyFont="1" applyBorder="1" applyAlignment="1">
      <alignment vertical="center"/>
    </xf>
    <xf numFmtId="170" fontId="28" fillId="0" borderId="170" xfId="10" applyNumberFormat="1" applyFont="1" applyBorder="1" applyAlignment="1">
      <alignment vertical="center"/>
    </xf>
    <xf numFmtId="0" fontId="66" fillId="0" borderId="155" xfId="10" applyFont="1" applyBorder="1"/>
    <xf numFmtId="170" fontId="29" fillId="0" borderId="4" xfId="0" applyNumberFormat="1" applyFont="1" applyBorder="1" applyAlignment="1">
      <alignment horizontal="center"/>
    </xf>
    <xf numFmtId="170" fontId="29" fillId="0" borderId="172" xfId="0" applyNumberFormat="1" applyFont="1" applyBorder="1" applyAlignment="1">
      <alignment vertical="center"/>
    </xf>
    <xf numFmtId="170" fontId="29" fillId="0" borderId="216" xfId="10" applyNumberFormat="1" applyFont="1" applyBorder="1" applyAlignment="1">
      <alignment vertical="center"/>
    </xf>
    <xf numFmtId="0" fontId="66" fillId="0" borderId="38" xfId="10" applyFont="1" applyBorder="1"/>
    <xf numFmtId="170" fontId="29" fillId="0" borderId="7" xfId="0" applyNumberFormat="1" applyFont="1" applyBorder="1" applyAlignment="1">
      <alignment horizontal="center"/>
    </xf>
    <xf numFmtId="170" fontId="29" fillId="0" borderId="167" xfId="0" applyNumberFormat="1" applyFont="1" applyBorder="1" applyAlignment="1">
      <alignment vertical="center"/>
    </xf>
    <xf numFmtId="0" fontId="66" fillId="0" borderId="84" xfId="10" applyFont="1" applyBorder="1"/>
    <xf numFmtId="170" fontId="140" fillId="0" borderId="0" xfId="10" applyNumberFormat="1"/>
    <xf numFmtId="170" fontId="140" fillId="0" borderId="0" xfId="10" applyNumberFormat="1" applyAlignment="1">
      <alignment vertical="center"/>
    </xf>
    <xf numFmtId="0" fontId="88" fillId="0" borderId="2" xfId="10" applyFont="1" applyBorder="1" applyAlignment="1">
      <alignment horizontal="center"/>
    </xf>
    <xf numFmtId="0" fontId="88" fillId="0" borderId="9" xfId="10" applyFont="1" applyBorder="1" applyAlignment="1">
      <alignment vertical="center"/>
    </xf>
    <xf numFmtId="0" fontId="88" fillId="0" borderId="106" xfId="10" applyFont="1" applyBorder="1" applyAlignment="1">
      <alignment vertical="center"/>
    </xf>
    <xf numFmtId="170" fontId="28" fillId="0" borderId="2" xfId="10" applyNumberFormat="1" applyFont="1" applyBorder="1" applyAlignment="1">
      <alignment horizontal="center"/>
    </xf>
    <xf numFmtId="170" fontId="28" fillId="0" borderId="45" xfId="10" applyNumberFormat="1" applyFont="1" applyBorder="1" applyAlignment="1">
      <alignment vertical="center"/>
    </xf>
    <xf numFmtId="170" fontId="28" fillId="0" borderId="2" xfId="10" applyNumberFormat="1" applyFont="1" applyBorder="1" applyAlignment="1">
      <alignment vertical="center"/>
    </xf>
    <xf numFmtId="170" fontId="28" fillId="0" borderId="29" xfId="10" applyNumberFormat="1" applyFont="1" applyBorder="1" applyAlignment="1">
      <alignment vertical="center"/>
    </xf>
    <xf numFmtId="0" fontId="155" fillId="0" borderId="0" xfId="10" applyFont="1" applyAlignment="1">
      <alignment vertical="center"/>
    </xf>
    <xf numFmtId="170" fontId="29" fillId="0" borderId="9" xfId="10" applyNumberFormat="1" applyFont="1" applyBorder="1" applyAlignment="1">
      <alignment horizontal="center"/>
    </xf>
    <xf numFmtId="170" fontId="29" fillId="0" borderId="4" xfId="10" applyNumberFormat="1" applyFont="1" applyBorder="1" applyAlignment="1">
      <alignment horizontal="center"/>
    </xf>
    <xf numFmtId="170" fontId="29" fillId="0" borderId="155" xfId="10" applyNumberFormat="1" applyFont="1" applyBorder="1" applyAlignment="1">
      <alignment vertical="center"/>
    </xf>
    <xf numFmtId="170" fontId="29" fillId="0" borderId="9" xfId="10" applyNumberFormat="1" applyFont="1" applyBorder="1" applyAlignment="1">
      <alignment vertical="center"/>
    </xf>
    <xf numFmtId="170" fontId="29" fillId="0" borderId="7" xfId="10" applyNumberFormat="1" applyFont="1" applyBorder="1" applyAlignment="1">
      <alignment horizontal="center"/>
    </xf>
    <xf numFmtId="170" fontId="29" fillId="0" borderId="173" xfId="10" applyNumberFormat="1" applyFont="1" applyBorder="1" applyAlignment="1">
      <alignment horizontal="center"/>
    </xf>
    <xf numFmtId="170" fontId="29" fillId="0" borderId="95" xfId="10" applyNumberFormat="1" applyFont="1" applyBorder="1" applyAlignment="1">
      <alignment horizontal="center"/>
    </xf>
    <xf numFmtId="0" fontId="9" fillId="0" borderId="0" xfId="10" applyFont="1"/>
    <xf numFmtId="0" fontId="47" fillId="0" borderId="0" xfId="10" applyFont="1"/>
    <xf numFmtId="0" fontId="161" fillId="0" borderId="0" xfId="0" applyFont="1" applyAlignment="1">
      <alignment horizontal="center"/>
    </xf>
    <xf numFmtId="0" fontId="69" fillId="0" borderId="0" xfId="0" applyFont="1" applyAlignment="1">
      <alignment horizontal="center"/>
    </xf>
    <xf numFmtId="0" fontId="3" fillId="0" borderId="0" xfId="0" applyFont="1" applyAlignment="1">
      <alignment horizontal="center"/>
    </xf>
    <xf numFmtId="0" fontId="133" fillId="0" borderId="0" xfId="0" applyFont="1" applyAlignment="1">
      <alignment horizontal="center"/>
    </xf>
    <xf numFmtId="0" fontId="2" fillId="0" borderId="124" xfId="0" applyFont="1" applyBorder="1" applyAlignment="1">
      <alignment horizontal="center" vertical="center"/>
    </xf>
    <xf numFmtId="0" fontId="2" fillId="0" borderId="1" xfId="0" applyFont="1" applyBorder="1" applyAlignment="1">
      <alignment horizontal="center" vertical="center"/>
    </xf>
    <xf numFmtId="0" fontId="91" fillId="0" borderId="1" xfId="0" applyFont="1" applyBorder="1" applyAlignment="1">
      <alignment horizontal="center" vertical="center"/>
    </xf>
    <xf numFmtId="0" fontId="91" fillId="0" borderId="6" xfId="0" applyFont="1" applyBorder="1" applyAlignment="1">
      <alignment horizontal="center" vertical="center"/>
    </xf>
    <xf numFmtId="0" fontId="91" fillId="0" borderId="93" xfId="0" applyFont="1" applyBorder="1" applyAlignment="1">
      <alignment horizontal="center" vertical="center"/>
    </xf>
    <xf numFmtId="0" fontId="91" fillId="0" borderId="1" xfId="0" applyFont="1" applyBorder="1" applyAlignment="1">
      <alignment horizontal="center" vertical="center" wrapText="1"/>
    </xf>
    <xf numFmtId="0" fontId="56" fillId="0" borderId="87" xfId="0" applyFont="1" applyBorder="1" applyAlignment="1">
      <alignment horizontal="center" vertical="center" wrapText="1"/>
    </xf>
    <xf numFmtId="0" fontId="91" fillId="0" borderId="93" xfId="0" applyFont="1" applyBorder="1" applyAlignment="1">
      <alignment horizontal="center" vertical="center" wrapText="1"/>
    </xf>
    <xf numFmtId="0" fontId="91" fillId="0" borderId="3" xfId="0" applyFont="1" applyBorder="1" applyAlignment="1">
      <alignment horizontal="center" vertical="center" wrapText="1"/>
    </xf>
    <xf numFmtId="0" fontId="91" fillId="0" borderId="91" xfId="0" applyFont="1" applyBorder="1" applyAlignment="1">
      <alignment horizontal="center" vertical="center" wrapText="1"/>
    </xf>
    <xf numFmtId="0" fontId="65" fillId="0" borderId="3" xfId="0" applyFont="1" applyBorder="1" applyAlignment="1">
      <alignment horizontal="center" vertical="center"/>
    </xf>
    <xf numFmtId="0" fontId="65" fillId="0" borderId="1" xfId="0" applyFont="1" applyBorder="1" applyAlignment="1">
      <alignment horizontal="center" vertical="center"/>
    </xf>
    <xf numFmtId="0" fontId="65" fillId="0" borderId="56" xfId="0" applyFont="1" applyBorder="1" applyAlignment="1">
      <alignment horizontal="center" vertical="center"/>
    </xf>
    <xf numFmtId="0" fontId="65" fillId="0" borderId="85" xfId="0" applyFont="1" applyBorder="1" applyAlignment="1">
      <alignment horizontal="center" vertical="center"/>
    </xf>
    <xf numFmtId="3" fontId="3" fillId="0" borderId="38" xfId="0" applyNumberFormat="1" applyFont="1" applyBorder="1" applyAlignment="1">
      <alignment vertical="center"/>
    </xf>
    <xf numFmtId="3" fontId="7" fillId="0" borderId="102" xfId="0" applyNumberFormat="1" applyFont="1" applyBorder="1" applyAlignment="1">
      <alignment horizontal="center" vertical="center"/>
    </xf>
    <xf numFmtId="3" fontId="3" fillId="0" borderId="104" xfId="0" applyNumberFormat="1" applyFont="1" applyBorder="1" applyAlignment="1">
      <alignment horizontal="center" vertical="center"/>
    </xf>
    <xf numFmtId="3" fontId="3" fillId="0" borderId="7" xfId="0" applyNumberFormat="1" applyFont="1" applyBorder="1" applyAlignment="1">
      <alignment horizontal="center" vertical="center"/>
    </xf>
    <xf numFmtId="3" fontId="3" fillId="0" borderId="0" xfId="0" applyNumberFormat="1" applyFont="1" applyAlignment="1">
      <alignment horizontal="center" vertical="center"/>
    </xf>
    <xf numFmtId="3" fontId="3" fillId="0" borderId="222" xfId="0" applyNumberFormat="1" applyFont="1" applyBorder="1" applyAlignment="1">
      <alignment horizontal="center" vertical="center"/>
    </xf>
    <xf numFmtId="3" fontId="3" fillId="0" borderId="223" xfId="0" applyNumberFormat="1" applyFont="1" applyBorder="1" applyAlignment="1">
      <alignment horizontal="center" vertical="center"/>
    </xf>
    <xf numFmtId="3" fontId="3" fillId="0" borderId="57" xfId="0" applyNumberFormat="1" applyFont="1" applyBorder="1" applyAlignment="1">
      <alignment horizontal="center" vertical="center"/>
    </xf>
    <xf numFmtId="3" fontId="3" fillId="0" borderId="224" xfId="0" applyNumberFormat="1" applyFont="1" applyBorder="1" applyAlignment="1">
      <alignment horizontal="center" vertical="center"/>
    </xf>
    <xf numFmtId="3" fontId="3" fillId="0" borderId="11" xfId="0" applyNumberFormat="1" applyFont="1" applyBorder="1" applyAlignment="1">
      <alignment horizontal="center" vertical="center"/>
    </xf>
    <xf numFmtId="3" fontId="3" fillId="0" borderId="58" xfId="0" applyNumberFormat="1" applyFont="1" applyBorder="1" applyAlignment="1">
      <alignment horizontal="center" vertical="center"/>
    </xf>
    <xf numFmtId="3" fontId="3" fillId="0" borderId="164" xfId="0" applyNumberFormat="1" applyFont="1" applyBorder="1" applyAlignment="1">
      <alignment horizontal="center" vertical="center"/>
    </xf>
    <xf numFmtId="0" fontId="3" fillId="0" borderId="0" xfId="0" applyFont="1" applyAlignment="1">
      <alignment vertical="center"/>
    </xf>
    <xf numFmtId="1" fontId="3" fillId="0" borderId="0" xfId="0" applyNumberFormat="1" applyFont="1" applyAlignment="1">
      <alignment vertical="center"/>
    </xf>
    <xf numFmtId="3" fontId="3" fillId="0" borderId="168" xfId="0" applyNumberFormat="1" applyFont="1" applyBorder="1" applyAlignment="1">
      <alignment horizontal="center" vertical="center"/>
    </xf>
    <xf numFmtId="0" fontId="3" fillId="0" borderId="0" xfId="0" applyFont="1" applyAlignment="1">
      <alignment horizontal="center" vertical="center"/>
    </xf>
    <xf numFmtId="3" fontId="3" fillId="0" borderId="53" xfId="0" applyNumberFormat="1" applyFont="1" applyBorder="1" applyAlignment="1">
      <alignment vertical="center"/>
    </xf>
    <xf numFmtId="3" fontId="7" fillId="0" borderId="133" xfId="0" applyNumberFormat="1" applyFont="1" applyBorder="1" applyAlignment="1">
      <alignment horizontal="center" vertical="center"/>
    </xf>
    <xf numFmtId="3" fontId="3" fillId="0" borderId="225" xfId="0" applyNumberFormat="1" applyFont="1" applyBorder="1" applyAlignment="1">
      <alignment horizontal="center" vertical="center"/>
    </xf>
    <xf numFmtId="3" fontId="3" fillId="0" borderId="61" xfId="0" applyNumberFormat="1" applyFont="1" applyBorder="1" applyAlignment="1">
      <alignment horizontal="center" vertical="center"/>
    </xf>
    <xf numFmtId="3" fontId="3" fillId="0" borderId="226" xfId="0" applyNumberFormat="1" applyFont="1" applyBorder="1" applyAlignment="1">
      <alignment horizontal="center" vertical="center"/>
    </xf>
    <xf numFmtId="3" fontId="3" fillId="0" borderId="227" xfId="0" applyNumberFormat="1" applyFont="1" applyBorder="1" applyAlignment="1">
      <alignment horizontal="center" vertical="center"/>
    </xf>
    <xf numFmtId="3" fontId="3" fillId="0" borderId="167" xfId="0" applyNumberFormat="1" applyFont="1" applyBorder="1" applyAlignment="1">
      <alignment horizontal="center" vertical="center"/>
    </xf>
    <xf numFmtId="3" fontId="7" fillId="0" borderId="120" xfId="0" applyNumberFormat="1" applyFont="1" applyBorder="1" applyAlignment="1">
      <alignment vertical="center"/>
    </xf>
    <xf numFmtId="3" fontId="7" fillId="0" borderId="228" xfId="0" applyNumberFormat="1" applyFont="1" applyBorder="1" applyAlignment="1">
      <alignment horizontal="center" vertical="center"/>
    </xf>
    <xf numFmtId="3" fontId="7" fillId="0" borderId="229" xfId="0" applyNumberFormat="1" applyFont="1" applyBorder="1" applyAlignment="1">
      <alignment horizontal="center" vertical="center"/>
    </xf>
    <xf numFmtId="3" fontId="7" fillId="0" borderId="130" xfId="0" applyNumberFormat="1" applyFont="1" applyBorder="1" applyAlignment="1">
      <alignment horizontal="center" vertical="center"/>
    </xf>
    <xf numFmtId="3" fontId="7" fillId="0" borderId="230" xfId="0" applyNumberFormat="1" applyFont="1" applyBorder="1" applyAlignment="1">
      <alignment horizontal="center" vertical="center"/>
    </xf>
    <xf numFmtId="3" fontId="7" fillId="0" borderId="231" xfId="0" applyNumberFormat="1" applyFont="1" applyBorder="1" applyAlignment="1">
      <alignment horizontal="center" vertical="center"/>
    </xf>
    <xf numFmtId="3" fontId="7" fillId="0" borderId="232" xfId="0" applyNumberFormat="1" applyFont="1" applyBorder="1" applyAlignment="1">
      <alignment horizontal="center" vertical="center"/>
    </xf>
    <xf numFmtId="3" fontId="7" fillId="0" borderId="233" xfId="0" applyNumberFormat="1" applyFont="1" applyBorder="1" applyAlignment="1">
      <alignment horizontal="center" vertical="center"/>
    </xf>
    <xf numFmtId="3" fontId="7" fillId="0" borderId="234" xfId="0" applyNumberFormat="1" applyFont="1" applyBorder="1" applyAlignment="1">
      <alignment horizontal="center" vertical="center"/>
    </xf>
    <xf numFmtId="3" fontId="7" fillId="0" borderId="131" xfId="0" applyNumberFormat="1" applyFont="1" applyBorder="1" applyAlignment="1">
      <alignment horizontal="center" vertical="center"/>
    </xf>
    <xf numFmtId="3" fontId="7" fillId="0" borderId="119" xfId="0" applyNumberFormat="1" applyFont="1" applyBorder="1" applyAlignment="1">
      <alignment horizontal="center" vertical="center"/>
    </xf>
    <xf numFmtId="41" fontId="142" fillId="0" borderId="0" xfId="11" applyNumberFormat="1"/>
    <xf numFmtId="0" fontId="71" fillId="0" borderId="189" xfId="10" applyFont="1" applyBorder="1" applyAlignment="1">
      <alignment horizontal="center" vertical="center"/>
    </xf>
    <xf numFmtId="0" fontId="42" fillId="0" borderId="0" xfId="5" quotePrefix="1" applyAlignment="1">
      <alignment horizontal="left" indent="6"/>
    </xf>
    <xf numFmtId="0" fontId="136" fillId="0" borderId="0" xfId="0" applyFont="1"/>
    <xf numFmtId="0" fontId="0" fillId="12" borderId="9" xfId="0" applyFill="1" applyBorder="1"/>
    <xf numFmtId="0" fontId="0" fillId="12" borderId="11" xfId="0" applyFill="1" applyBorder="1"/>
    <xf numFmtId="0" fontId="0" fillId="12" borderId="46" xfId="0" applyFill="1" applyBorder="1"/>
    <xf numFmtId="0" fontId="0" fillId="12" borderId="57" xfId="0" applyFill="1" applyBorder="1"/>
    <xf numFmtId="0" fontId="0" fillId="12" borderId="0" xfId="0" applyFill="1" applyBorder="1"/>
    <xf numFmtId="0" fontId="0" fillId="12" borderId="12" xfId="0" applyFill="1" applyBorder="1"/>
    <xf numFmtId="0" fontId="0" fillId="12" borderId="5" xfId="0" applyFill="1" applyBorder="1"/>
    <xf numFmtId="0" fontId="0" fillId="12" borderId="13" xfId="0" applyFill="1" applyBorder="1"/>
    <xf numFmtId="0" fontId="0" fillId="12" borderId="10" xfId="0" applyFill="1" applyBorder="1"/>
    <xf numFmtId="0" fontId="15" fillId="10" borderId="1" xfId="0" applyFont="1" applyFill="1" applyBorder="1" applyAlignment="1">
      <alignment horizontal="center" vertical="center"/>
    </xf>
    <xf numFmtId="0" fontId="42" fillId="2" borderId="0" xfId="5" applyFill="1" applyAlignment="1">
      <alignment horizontal="left" vertical="top" indent="6"/>
    </xf>
    <xf numFmtId="0" fontId="135" fillId="12" borderId="10" xfId="0" applyFont="1" applyFill="1" applyBorder="1" applyAlignment="1">
      <alignment horizontal="center" vertical="center"/>
    </xf>
    <xf numFmtId="0" fontId="135" fillId="12" borderId="0" xfId="0" applyFont="1" applyFill="1" applyBorder="1" applyAlignment="1">
      <alignment horizontal="center" vertical="center"/>
    </xf>
    <xf numFmtId="0" fontId="180" fillId="12" borderId="0" xfId="0" applyFont="1" applyFill="1" applyBorder="1" applyAlignment="1">
      <alignment horizontal="center" vertical="center"/>
    </xf>
    <xf numFmtId="0" fontId="27" fillId="12" borderId="0" xfId="0" applyFont="1" applyFill="1" applyBorder="1" applyAlignment="1">
      <alignment horizontal="center" vertical="center"/>
    </xf>
    <xf numFmtId="0" fontId="181" fillId="12" borderId="0" xfId="0" applyFont="1" applyFill="1" applyBorder="1" applyAlignment="1">
      <alignment horizontal="center" vertical="center"/>
    </xf>
    <xf numFmtId="0" fontId="19" fillId="0" borderId="0" xfId="0" applyFont="1" applyAlignment="1">
      <alignment horizontal="left"/>
    </xf>
    <xf numFmtId="0" fontId="51" fillId="10" borderId="0" xfId="0" applyFont="1" applyFill="1" applyAlignment="1">
      <alignment horizontal="center"/>
    </xf>
    <xf numFmtId="0" fontId="52" fillId="10" borderId="0" xfId="0" applyFont="1" applyFill="1" applyAlignment="1">
      <alignment horizontal="center"/>
    </xf>
    <xf numFmtId="0" fontId="11" fillId="5"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54" fillId="2" borderId="0" xfId="0" applyFont="1" applyFill="1" applyBorder="1" applyAlignment="1">
      <alignment horizontal="center" vertical="center"/>
    </xf>
    <xf numFmtId="0" fontId="26" fillId="6" borderId="2" xfId="0" applyFont="1" applyFill="1" applyBorder="1" applyAlignment="1">
      <alignment horizontal="center" vertical="center"/>
    </xf>
    <xf numFmtId="0" fontId="26" fillId="6" borderId="3" xfId="0" applyFont="1" applyFill="1" applyBorder="1" applyAlignment="1">
      <alignment horizontal="center" vertical="center"/>
    </xf>
    <xf numFmtId="0" fontId="26" fillId="6" borderId="1" xfId="0" applyFont="1" applyFill="1" applyBorder="1" applyAlignment="1">
      <alignment horizontal="center" vertical="center"/>
    </xf>
    <xf numFmtId="0" fontId="137" fillId="10" borderId="0" xfId="0" applyFont="1" applyFill="1" applyBorder="1" applyAlignment="1">
      <alignment horizontal="center" vertical="center"/>
    </xf>
    <xf numFmtId="0" fontId="138" fillId="6" borderId="2" xfId="0" applyFont="1" applyFill="1" applyBorder="1" applyAlignment="1">
      <alignment horizontal="center"/>
    </xf>
    <xf numFmtId="0" fontId="138" fillId="6" borderId="3" xfId="0" applyFont="1" applyFill="1" applyBorder="1" applyAlignment="1">
      <alignment horizontal="center"/>
    </xf>
    <xf numFmtId="0" fontId="138" fillId="6" borderId="1" xfId="0" applyFont="1" applyFill="1" applyBorder="1" applyAlignment="1">
      <alignment horizontal="center"/>
    </xf>
    <xf numFmtId="0" fontId="138" fillId="6" borderId="2" xfId="0" applyFont="1" applyFill="1" applyBorder="1" applyAlignment="1">
      <alignment horizontal="right"/>
    </xf>
    <xf numFmtId="0" fontId="138" fillId="6" borderId="3" xfId="0" applyFont="1" applyFill="1" applyBorder="1" applyAlignment="1">
      <alignment horizontal="right"/>
    </xf>
    <xf numFmtId="0" fontId="138" fillId="6" borderId="1" xfId="0" applyFont="1" applyFill="1" applyBorder="1" applyAlignment="1">
      <alignment horizontal="right"/>
    </xf>
    <xf numFmtId="0" fontId="27" fillId="10" borderId="0" xfId="0" applyFont="1" applyFill="1" applyAlignment="1">
      <alignment horizontal="center"/>
    </xf>
    <xf numFmtId="0" fontId="27" fillId="10" borderId="5" xfId="0" applyFont="1" applyFill="1" applyBorder="1" applyAlignment="1">
      <alignment horizontal="center"/>
    </xf>
    <xf numFmtId="0" fontId="2" fillId="6" borderId="4"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2" fillId="6" borderId="4" xfId="0" applyFont="1" applyFill="1" applyBorder="1" applyAlignment="1">
      <alignment horizontal="center" vertical="center"/>
    </xf>
    <xf numFmtId="0" fontId="2" fillId="6" borderId="8" xfId="0" applyFont="1" applyFill="1" applyBorder="1" applyAlignment="1">
      <alignment horizontal="center" vertical="center"/>
    </xf>
    <xf numFmtId="0" fontId="2" fillId="6" borderId="2" xfId="0" applyFont="1" applyFill="1" applyBorder="1" applyAlignment="1">
      <alignment horizontal="center"/>
    </xf>
    <xf numFmtId="0" fontId="2" fillId="6" borderId="6" xfId="0" applyFont="1" applyFill="1" applyBorder="1" applyAlignment="1">
      <alignment horizontal="center"/>
    </xf>
    <xf numFmtId="0" fontId="2" fillId="6" borderId="3" xfId="0" applyFont="1" applyFill="1" applyBorder="1" applyAlignment="1">
      <alignment horizontal="center"/>
    </xf>
    <xf numFmtId="0" fontId="25" fillId="10" borderId="0" xfId="0" applyFont="1" applyFill="1" applyAlignment="1">
      <alignment horizontal="center" vertical="center"/>
    </xf>
    <xf numFmtId="0" fontId="25" fillId="10" borderId="5" xfId="0" applyFont="1" applyFill="1" applyBorder="1" applyAlignment="1">
      <alignment horizontal="center" vertical="center"/>
    </xf>
    <xf numFmtId="0" fontId="2" fillId="4" borderId="1" xfId="0" applyFont="1" applyFill="1" applyBorder="1" applyAlignment="1">
      <alignment horizontal="center"/>
    </xf>
    <xf numFmtId="0" fontId="2" fillId="4" borderId="1" xfId="0" applyFont="1" applyFill="1" applyBorder="1" applyAlignment="1">
      <alignment horizontal="center" vertical="center" wrapText="1"/>
    </xf>
    <xf numFmtId="0" fontId="2" fillId="4" borderId="1" xfId="0" applyFont="1" applyFill="1" applyBorder="1" applyAlignment="1">
      <alignment horizontal="center" wrapText="1"/>
    </xf>
    <xf numFmtId="0" fontId="26" fillId="10" borderId="0" xfId="0" applyFont="1" applyFill="1" applyAlignment="1">
      <alignment horizontal="center" vertical="center" wrapText="1"/>
    </xf>
    <xf numFmtId="0" fontId="26" fillId="10" borderId="0" xfId="0" applyFont="1" applyFill="1" applyAlignment="1">
      <alignment horizontal="center" vertical="center"/>
    </xf>
    <xf numFmtId="0" fontId="26" fillId="10" borderId="5" xfId="0" applyFont="1" applyFill="1" applyBorder="1" applyAlignment="1">
      <alignment horizontal="center" vertical="center"/>
    </xf>
    <xf numFmtId="0" fontId="2" fillId="3" borderId="1" xfId="0" applyFont="1" applyFill="1" applyBorder="1" applyAlignment="1">
      <alignment horizontal="center"/>
    </xf>
    <xf numFmtId="0" fontId="2" fillId="3" borderId="1" xfId="0" applyFont="1" applyFill="1" applyBorder="1" applyAlignment="1">
      <alignment horizontal="center" wrapText="1"/>
    </xf>
    <xf numFmtId="0" fontId="25" fillId="3" borderId="0" xfId="0" applyFont="1" applyFill="1" applyAlignment="1">
      <alignment horizontal="center" vertical="center" wrapText="1"/>
    </xf>
    <xf numFmtId="0" fontId="25" fillId="3" borderId="5" xfId="0" applyFont="1" applyFill="1" applyBorder="1" applyAlignment="1">
      <alignment horizontal="center" vertical="center" wrapText="1"/>
    </xf>
    <xf numFmtId="0" fontId="47" fillId="4" borderId="2" xfId="0" applyFont="1" applyFill="1" applyBorder="1" applyAlignment="1">
      <alignment horizontal="center"/>
    </xf>
    <xf numFmtId="0" fontId="47" fillId="4" borderId="3" xfId="0" applyFont="1" applyFill="1" applyBorder="1" applyAlignment="1">
      <alignment horizontal="center"/>
    </xf>
    <xf numFmtId="0" fontId="4" fillId="2" borderId="0" xfId="0" applyFont="1" applyFill="1" applyAlignment="1">
      <alignment horizontal="center"/>
    </xf>
    <xf numFmtId="0" fontId="6" fillId="2" borderId="5" xfId="0" applyFont="1" applyFill="1" applyBorder="1" applyAlignment="1">
      <alignment horizontal="right"/>
    </xf>
    <xf numFmtId="0" fontId="47" fillId="3" borderId="4" xfId="0" applyFont="1" applyFill="1" applyBorder="1" applyAlignment="1">
      <alignment horizontal="center" vertical="center" wrapText="1"/>
    </xf>
    <xf numFmtId="0" fontId="47" fillId="3" borderId="7" xfId="0" applyFont="1" applyFill="1" applyBorder="1" applyAlignment="1">
      <alignment horizontal="center" vertical="center" wrapText="1"/>
    </xf>
    <xf numFmtId="0" fontId="47" fillId="3" borderId="8" xfId="0" applyFont="1" applyFill="1" applyBorder="1" applyAlignment="1">
      <alignment horizontal="center" vertical="center" wrapText="1"/>
    </xf>
    <xf numFmtId="0" fontId="47" fillId="3" borderId="2" xfId="0" applyFont="1" applyFill="1" applyBorder="1" applyAlignment="1">
      <alignment horizontal="center"/>
    </xf>
    <xf numFmtId="0" fontId="47" fillId="3" borderId="6" xfId="0" applyFont="1" applyFill="1" applyBorder="1" applyAlignment="1">
      <alignment horizontal="center"/>
    </xf>
    <xf numFmtId="0" fontId="47" fillId="3" borderId="3" xfId="0" applyFont="1" applyFill="1" applyBorder="1" applyAlignment="1">
      <alignment horizontal="center"/>
    </xf>
    <xf numFmtId="0" fontId="47" fillId="3" borderId="9" xfId="0" applyFont="1" applyFill="1" applyBorder="1" applyAlignment="1">
      <alignment horizontal="center" vertical="center" wrapText="1"/>
    </xf>
    <xf numFmtId="0" fontId="47" fillId="3" borderId="10" xfId="0" applyFont="1" applyFill="1" applyBorder="1" applyAlignment="1">
      <alignment horizontal="center" vertical="center" wrapText="1"/>
    </xf>
    <xf numFmtId="0" fontId="47" fillId="3" borderId="11"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47" fillId="3" borderId="5" xfId="0" applyFont="1" applyFill="1" applyBorder="1" applyAlignment="1">
      <alignment horizontal="center" vertical="center" wrapText="1"/>
    </xf>
    <xf numFmtId="0" fontId="47" fillId="3" borderId="13" xfId="0" applyFont="1" applyFill="1" applyBorder="1" applyAlignment="1">
      <alignment horizontal="center" vertical="center" wrapText="1"/>
    </xf>
    <xf numFmtId="0" fontId="47" fillId="3" borderId="2" xfId="0" applyFont="1" applyFill="1" applyBorder="1" applyAlignment="1">
      <alignment horizontal="center" vertical="center"/>
    </xf>
    <xf numFmtId="0" fontId="47" fillId="3" borderId="3" xfId="0" applyFont="1" applyFill="1" applyBorder="1" applyAlignment="1">
      <alignment horizontal="center" vertical="center"/>
    </xf>
    <xf numFmtId="0" fontId="10" fillId="4" borderId="0" xfId="0" applyFont="1" applyFill="1" applyAlignment="1">
      <alignment horizontal="center"/>
    </xf>
    <xf numFmtId="0" fontId="47" fillId="3" borderId="1" xfId="0" applyFont="1" applyFill="1" applyBorder="1" applyAlignment="1">
      <alignment horizontal="center" vertical="center" wrapText="1"/>
    </xf>
    <xf numFmtId="0" fontId="133" fillId="10" borderId="0" xfId="0" applyFont="1" applyFill="1" applyAlignment="1">
      <alignment horizontal="center" vertical="center"/>
    </xf>
    <xf numFmtId="0" fontId="25" fillId="3" borderId="1" xfId="0" applyFont="1" applyFill="1" applyBorder="1" applyAlignment="1">
      <alignment horizontal="center" vertical="center"/>
    </xf>
    <xf numFmtId="0" fontId="26" fillId="3" borderId="0" xfId="0" applyFont="1" applyFill="1" applyAlignment="1">
      <alignment horizontal="center" vertical="center"/>
    </xf>
    <xf numFmtId="0" fontId="25" fillId="3" borderId="0" xfId="0" applyFont="1" applyFill="1" applyAlignment="1">
      <alignment horizontal="center" vertical="center"/>
    </xf>
    <xf numFmtId="0" fontId="2" fillId="3" borderId="1" xfId="0" applyFont="1" applyFill="1" applyBorder="1" applyAlignment="1">
      <alignment horizontal="center" vertical="center"/>
    </xf>
    <xf numFmtId="0" fontId="7" fillId="3" borderId="0" xfId="0" applyFont="1" applyFill="1" applyAlignment="1">
      <alignment horizontal="center" vertical="center"/>
    </xf>
    <xf numFmtId="0" fontId="34" fillId="7" borderId="1" xfId="0" applyFont="1" applyFill="1" applyBorder="1" applyAlignment="1">
      <alignment horizontal="center"/>
    </xf>
    <xf numFmtId="0" fontId="34" fillId="7" borderId="1" xfId="0" applyFont="1" applyFill="1" applyBorder="1" applyAlignment="1">
      <alignment horizontal="center" vertical="center"/>
    </xf>
    <xf numFmtId="0" fontId="34" fillId="7" borderId="1" xfId="0" applyFont="1" applyFill="1" applyBorder="1" applyAlignment="1">
      <alignment horizontal="center" vertical="center" wrapText="1"/>
    </xf>
    <xf numFmtId="0" fontId="15" fillId="10" borderId="1" xfId="0" applyFont="1" applyFill="1" applyBorder="1" applyAlignment="1">
      <alignment horizontal="center" vertical="center"/>
    </xf>
    <xf numFmtId="0" fontId="2" fillId="10" borderId="1" xfId="0" applyFont="1" applyFill="1" applyBorder="1" applyAlignment="1">
      <alignment horizontal="center" vertical="center" wrapText="1"/>
    </xf>
    <xf numFmtId="0" fontId="25" fillId="10" borderId="0" xfId="0" applyFont="1" applyFill="1" applyAlignment="1">
      <alignment horizontal="center" vertical="center" wrapText="1"/>
    </xf>
    <xf numFmtId="0" fontId="15" fillId="10" borderId="1" xfId="0" applyFont="1" applyFill="1" applyBorder="1" applyAlignment="1">
      <alignment horizontal="center" vertical="center" wrapText="1"/>
    </xf>
    <xf numFmtId="0" fontId="65" fillId="10" borderId="1" xfId="0" applyFont="1" applyFill="1" applyBorder="1" applyAlignment="1">
      <alignment horizontal="center" vertical="center" wrapText="1"/>
    </xf>
    <xf numFmtId="0" fontId="25" fillId="10" borderId="0" xfId="0" applyFont="1" applyFill="1" applyAlignment="1">
      <alignment horizontal="center" wrapText="1"/>
    </xf>
    <xf numFmtId="0" fontId="31" fillId="11" borderId="2" xfId="0" applyFont="1" applyFill="1" applyBorder="1" applyAlignment="1">
      <alignment horizontal="center" vertical="center"/>
    </xf>
    <xf numFmtId="0" fontId="31" fillId="11" borderId="6" xfId="0" applyFont="1" applyFill="1" applyBorder="1" applyAlignment="1">
      <alignment horizontal="center" vertical="center"/>
    </xf>
    <xf numFmtId="0" fontId="31" fillId="11" borderId="3" xfId="0" applyFont="1" applyFill="1" applyBorder="1" applyAlignment="1">
      <alignment horizontal="center" vertical="center"/>
    </xf>
    <xf numFmtId="0" fontId="31" fillId="11" borderId="1" xfId="0" applyFont="1" applyFill="1" applyBorder="1" applyAlignment="1">
      <alignment horizontal="center" vertical="center"/>
    </xf>
    <xf numFmtId="0" fontId="31" fillId="11" borderId="9" xfId="0" applyFont="1" applyFill="1" applyBorder="1" applyAlignment="1">
      <alignment horizontal="center" vertical="center"/>
    </xf>
    <xf numFmtId="0" fontId="31" fillId="11" borderId="11" xfId="0" applyFont="1" applyFill="1" applyBorder="1" applyAlignment="1">
      <alignment horizontal="center" vertical="center"/>
    </xf>
    <xf numFmtId="0" fontId="31" fillId="11" borderId="12" xfId="0" applyFont="1" applyFill="1" applyBorder="1" applyAlignment="1">
      <alignment horizontal="center" vertical="center"/>
    </xf>
    <xf numFmtId="0" fontId="31" fillId="11" borderId="13" xfId="0" applyFont="1" applyFill="1" applyBorder="1" applyAlignment="1">
      <alignment horizontal="center" vertical="center"/>
    </xf>
    <xf numFmtId="0" fontId="7" fillId="10" borderId="0" xfId="0" applyFont="1" applyFill="1" applyAlignment="1">
      <alignment horizontal="center" vertical="center" wrapText="1"/>
    </xf>
    <xf numFmtId="0" fontId="7" fillId="10" borderId="5" xfId="0" applyFont="1" applyFill="1" applyBorder="1" applyAlignment="1">
      <alignment horizontal="center" vertical="center" wrapText="1"/>
    </xf>
    <xf numFmtId="0" fontId="0" fillId="18" borderId="1" xfId="0" applyFill="1" applyBorder="1" applyAlignment="1">
      <alignment horizontal="center"/>
    </xf>
    <xf numFmtId="0" fontId="0" fillId="18" borderId="4" xfId="0" applyFill="1" applyBorder="1" applyAlignment="1">
      <alignment horizontal="center" vertical="center" wrapText="1"/>
    </xf>
    <xf numFmtId="0" fontId="0" fillId="18" borderId="8" xfId="0" applyFill="1" applyBorder="1" applyAlignment="1">
      <alignment horizontal="center" vertical="center" wrapText="1"/>
    </xf>
    <xf numFmtId="0" fontId="2" fillId="10" borderId="4" xfId="0" applyFont="1" applyFill="1" applyBorder="1" applyAlignment="1">
      <alignment horizontal="center" vertical="center"/>
    </xf>
    <xf numFmtId="0" fontId="2" fillId="10" borderId="8" xfId="0" applyFont="1" applyFill="1" applyBorder="1" applyAlignment="1">
      <alignment horizontal="center" vertical="center"/>
    </xf>
    <xf numFmtId="0" fontId="2" fillId="10" borderId="2" xfId="0" applyFont="1" applyFill="1" applyBorder="1" applyAlignment="1">
      <alignment horizontal="center"/>
    </xf>
    <xf numFmtId="0" fontId="2" fillId="10" borderId="6" xfId="0" applyFont="1" applyFill="1" applyBorder="1" applyAlignment="1">
      <alignment horizontal="center"/>
    </xf>
    <xf numFmtId="0" fontId="2" fillId="10" borderId="3" xfId="0" applyFont="1" applyFill="1" applyBorder="1" applyAlignment="1">
      <alignment horizontal="center"/>
    </xf>
    <xf numFmtId="0" fontId="2" fillId="10" borderId="2" xfId="0" applyFont="1" applyFill="1" applyBorder="1" applyAlignment="1">
      <alignment horizontal="center" vertical="center"/>
    </xf>
    <xf numFmtId="0" fontId="2" fillId="10" borderId="3" xfId="0" applyFont="1" applyFill="1" applyBorder="1" applyAlignment="1">
      <alignment horizontal="center" vertical="center"/>
    </xf>
    <xf numFmtId="0" fontId="41" fillId="0" borderId="2" xfId="0" applyFont="1" applyBorder="1" applyAlignment="1">
      <alignment vertical="center" wrapText="1"/>
    </xf>
    <xf numFmtId="0" fontId="0" fillId="0" borderId="6" xfId="0" applyBorder="1" applyAlignment="1">
      <alignment vertical="center" wrapText="1"/>
    </xf>
    <xf numFmtId="0" fontId="0" fillId="0" borderId="3" xfId="0" applyBorder="1" applyAlignment="1">
      <alignment vertical="center" wrapText="1"/>
    </xf>
    <xf numFmtId="0" fontId="21" fillId="10" borderId="1" xfId="0" applyFont="1" applyFill="1" applyBorder="1" applyAlignment="1">
      <alignment horizontal="center" vertical="center" wrapText="1"/>
    </xf>
    <xf numFmtId="0" fontId="0" fillId="10" borderId="1" xfId="0" applyFill="1" applyBorder="1" applyAlignment="1">
      <alignment horizontal="center" vertical="center" wrapText="1"/>
    </xf>
    <xf numFmtId="0" fontId="31" fillId="10" borderId="1" xfId="0" applyFont="1" applyFill="1" applyBorder="1" applyAlignment="1">
      <alignment horizontal="center" vertical="center" wrapText="1"/>
    </xf>
    <xf numFmtId="0" fontId="21" fillId="10" borderId="2" xfId="0" applyFont="1" applyFill="1" applyBorder="1" applyAlignment="1">
      <alignment horizontal="center" vertical="center" wrapText="1"/>
    </xf>
    <xf numFmtId="0" fontId="21" fillId="10" borderId="6" xfId="0" applyFont="1" applyFill="1" applyBorder="1" applyAlignment="1">
      <alignment horizontal="center" vertical="center" wrapText="1"/>
    </xf>
    <xf numFmtId="0" fontId="21" fillId="10" borderId="3" xfId="0" applyFont="1" applyFill="1" applyBorder="1" applyAlignment="1">
      <alignment horizontal="center" vertical="center" wrapText="1"/>
    </xf>
    <xf numFmtId="0" fontId="2" fillId="10" borderId="4" xfId="0" applyFont="1" applyFill="1" applyBorder="1" applyAlignment="1">
      <alignment horizontal="center" vertical="center" wrapText="1"/>
    </xf>
    <xf numFmtId="0" fontId="2" fillId="10" borderId="7" xfId="0" applyFont="1" applyFill="1" applyBorder="1" applyAlignment="1">
      <alignment horizontal="center" vertical="center" wrapText="1"/>
    </xf>
    <xf numFmtId="0" fontId="2" fillId="10" borderId="8" xfId="0" applyFont="1" applyFill="1" applyBorder="1" applyAlignment="1">
      <alignment horizontal="center" vertical="center" wrapText="1"/>
    </xf>
    <xf numFmtId="0" fontId="21" fillId="10" borderId="4" xfId="0" applyFont="1" applyFill="1" applyBorder="1" applyAlignment="1">
      <alignment horizontal="center" vertical="center" wrapText="1"/>
    </xf>
    <xf numFmtId="0" fontId="21" fillId="10" borderId="7" xfId="0" applyFont="1" applyFill="1" applyBorder="1" applyAlignment="1">
      <alignment horizontal="center" vertical="center" wrapText="1"/>
    </xf>
    <xf numFmtId="0" fontId="21" fillId="10" borderId="8" xfId="0" applyFont="1" applyFill="1" applyBorder="1" applyAlignment="1">
      <alignment horizontal="center" vertical="center" wrapText="1"/>
    </xf>
    <xf numFmtId="0" fontId="2" fillId="10" borderId="1" xfId="0" applyFont="1" applyFill="1" applyBorder="1" applyAlignment="1">
      <alignment wrapText="1"/>
    </xf>
    <xf numFmtId="0" fontId="41" fillId="0" borderId="1" xfId="0" applyFont="1" applyBorder="1" applyAlignment="1">
      <alignment vertical="center" wrapText="1"/>
    </xf>
    <xf numFmtId="0" fontId="47" fillId="10" borderId="1" xfId="0" applyFont="1" applyFill="1" applyBorder="1" applyAlignment="1">
      <alignment horizontal="center" vertical="center" wrapText="1"/>
    </xf>
    <xf numFmtId="0" fontId="0" fillId="10" borderId="1" xfId="0" applyFill="1" applyBorder="1" applyAlignment="1">
      <alignment vertical="center" wrapText="1"/>
    </xf>
    <xf numFmtId="0" fontId="41" fillId="0" borderId="6" xfId="0" applyFont="1" applyBorder="1" applyAlignment="1">
      <alignment vertical="center" wrapText="1"/>
    </xf>
    <xf numFmtId="0" fontId="128" fillId="17" borderId="2" xfId="0" applyFont="1" applyFill="1" applyBorder="1" applyAlignment="1">
      <alignment horizontal="center" vertical="center" wrapText="1"/>
    </xf>
    <xf numFmtId="0" fontId="128" fillId="17" borderId="3" xfId="0" applyFont="1" applyFill="1" applyBorder="1" applyAlignment="1">
      <alignment horizontal="center" vertical="center" wrapText="1"/>
    </xf>
    <xf numFmtId="0" fontId="67" fillId="10" borderId="0" xfId="0" applyFont="1" applyFill="1" applyAlignment="1">
      <alignment horizontal="center"/>
    </xf>
    <xf numFmtId="0" fontId="128" fillId="17" borderId="63" xfId="0" applyFont="1" applyFill="1" applyBorder="1" applyAlignment="1">
      <alignment horizontal="center" vertical="center"/>
    </xf>
    <xf numFmtId="0" fontId="128" fillId="17" borderId="3" xfId="0" applyFont="1" applyFill="1" applyBorder="1" applyAlignment="1">
      <alignment horizontal="center" vertical="center"/>
    </xf>
    <xf numFmtId="0" fontId="67" fillId="17" borderId="31" xfId="0" applyFont="1" applyFill="1" applyBorder="1" applyAlignment="1">
      <alignment horizontal="center" vertical="center" wrapText="1"/>
    </xf>
    <xf numFmtId="0" fontId="67" fillId="17" borderId="32" xfId="0" applyFont="1" applyFill="1" applyBorder="1" applyAlignment="1">
      <alignment horizontal="center" vertical="center" wrapText="1"/>
    </xf>
    <xf numFmtId="0" fontId="68" fillId="10" borderId="0" xfId="6" applyFont="1" applyFill="1" applyAlignment="1">
      <alignment horizontal="center"/>
    </xf>
    <xf numFmtId="0" fontId="68" fillId="10" borderId="0" xfId="0" applyFont="1" applyFill="1" applyAlignment="1">
      <alignment horizontal="center"/>
    </xf>
    <xf numFmtId="0" fontId="29" fillId="0" borderId="0" xfId="0" applyFont="1" applyAlignment="1">
      <alignment horizontal="center"/>
    </xf>
    <xf numFmtId="0" fontId="8" fillId="0" borderId="0" xfId="0" applyFont="1" applyAlignment="1">
      <alignment horizontal="center"/>
    </xf>
    <xf numFmtId="0" fontId="123" fillId="17" borderId="1" xfId="0" applyFont="1" applyFill="1" applyBorder="1" applyAlignment="1">
      <alignment horizontal="center" vertical="center" wrapText="1"/>
    </xf>
    <xf numFmtId="0" fontId="20" fillId="17" borderId="1" xfId="0" applyFont="1" applyFill="1" applyBorder="1" applyAlignment="1">
      <alignment horizontal="center" vertical="center" wrapText="1"/>
    </xf>
    <xf numFmtId="0" fontId="123" fillId="17" borderId="1" xfId="0" applyFont="1" applyFill="1" applyBorder="1" applyAlignment="1">
      <alignment horizontal="center"/>
    </xf>
    <xf numFmtId="0" fontId="29" fillId="17" borderId="1" xfId="0" applyFont="1" applyFill="1" applyBorder="1" applyAlignment="1">
      <alignment horizontal="center" vertical="center" wrapText="1"/>
    </xf>
    <xf numFmtId="0" fontId="0" fillId="17" borderId="1" xfId="0" applyFill="1" applyBorder="1" applyAlignment="1">
      <alignment horizontal="center" vertical="center" wrapText="1"/>
    </xf>
    <xf numFmtId="0" fontId="29" fillId="17" borderId="1" xfId="0" applyFont="1" applyFill="1" applyBorder="1" applyAlignment="1">
      <alignment horizontal="center"/>
    </xf>
    <xf numFmtId="0" fontId="85" fillId="10" borderId="0" xfId="0" applyFont="1" applyFill="1" applyAlignment="1">
      <alignment horizontal="center"/>
    </xf>
    <xf numFmtId="0" fontId="80" fillId="0" borderId="4" xfId="0" applyFont="1" applyBorder="1" applyAlignment="1">
      <alignment horizontal="center" vertical="center"/>
    </xf>
    <xf numFmtId="0" fontId="80" fillId="0" borderId="8" xfId="0" applyFont="1" applyBorder="1" applyAlignment="1">
      <alignment horizontal="center" vertical="center"/>
    </xf>
    <xf numFmtId="0" fontId="85" fillId="17" borderId="4" xfId="0" applyFont="1" applyFill="1" applyBorder="1" applyAlignment="1">
      <alignment horizontal="center" vertical="center" wrapText="1"/>
    </xf>
    <xf numFmtId="0" fontId="85" fillId="17" borderId="8" xfId="0" applyFont="1" applyFill="1" applyBorder="1" applyAlignment="1">
      <alignment horizontal="center" vertical="center" wrapText="1"/>
    </xf>
    <xf numFmtId="0" fontId="85" fillId="17" borderId="2" xfId="0" applyFont="1" applyFill="1" applyBorder="1" applyAlignment="1">
      <alignment horizontal="center" vertical="center"/>
    </xf>
    <xf numFmtId="0" fontId="85" fillId="17" borderId="6" xfId="0" applyFont="1" applyFill="1" applyBorder="1" applyAlignment="1">
      <alignment horizontal="center" vertical="center"/>
    </xf>
    <xf numFmtId="0" fontId="85" fillId="17" borderId="3" xfId="0" applyFont="1" applyFill="1" applyBorder="1" applyAlignment="1">
      <alignment horizontal="center" vertical="center"/>
    </xf>
    <xf numFmtId="0" fontId="86" fillId="10" borderId="0" xfId="0" applyFont="1" applyFill="1" applyAlignment="1">
      <alignment horizontal="center"/>
    </xf>
    <xf numFmtId="0" fontId="87" fillId="0" borderId="37" xfId="0" applyFont="1" applyBorder="1" applyAlignment="1">
      <alignment horizontal="center" wrapText="1"/>
    </xf>
    <xf numFmtId="0" fontId="88" fillId="16" borderId="33" xfId="0" applyFont="1" applyFill="1" applyBorder="1" applyAlignment="1">
      <alignment horizontal="center" vertical="center" wrapText="1"/>
    </xf>
    <xf numFmtId="0" fontId="89" fillId="16" borderId="35" xfId="0" applyFont="1" applyFill="1" applyBorder="1" applyAlignment="1">
      <alignment horizontal="center" vertical="center" wrapText="1"/>
    </xf>
    <xf numFmtId="0" fontId="88" fillId="16" borderId="30" xfId="0" applyFont="1" applyFill="1" applyBorder="1" applyAlignment="1">
      <alignment horizontal="center"/>
    </xf>
    <xf numFmtId="0" fontId="28" fillId="10" borderId="0" xfId="0" applyFont="1" applyFill="1" applyAlignment="1">
      <alignment horizontal="center"/>
    </xf>
    <xf numFmtId="0" fontId="88" fillId="16" borderId="49" xfId="0" applyFont="1" applyFill="1" applyBorder="1" applyAlignment="1">
      <alignment horizontal="center"/>
    </xf>
    <xf numFmtId="0" fontId="14" fillId="0" borderId="37" xfId="0" applyFont="1" applyBorder="1" applyAlignment="1">
      <alignment horizontal="center" wrapText="1"/>
    </xf>
    <xf numFmtId="0" fontId="90" fillId="16" borderId="35" xfId="0" applyFont="1" applyFill="1" applyBorder="1" applyAlignment="1">
      <alignment horizontal="center" vertical="center" wrapText="1"/>
    </xf>
    <xf numFmtId="0" fontId="88" fillId="16" borderId="31" xfId="0" applyFont="1" applyFill="1" applyBorder="1" applyAlignment="1">
      <alignment horizontal="center" vertical="center"/>
    </xf>
    <xf numFmtId="0" fontId="88" fillId="16" borderId="34" xfId="0" applyFont="1" applyFill="1" applyBorder="1" applyAlignment="1">
      <alignment horizontal="center" vertical="center"/>
    </xf>
    <xf numFmtId="0" fontId="88" fillId="16" borderId="32" xfId="0" applyFont="1" applyFill="1" applyBorder="1" applyAlignment="1">
      <alignment horizontal="center" vertical="center"/>
    </xf>
    <xf numFmtId="0" fontId="72" fillId="10" borderId="0" xfId="0" applyFont="1" applyFill="1" applyAlignment="1">
      <alignment horizontal="center"/>
    </xf>
    <xf numFmtId="0" fontId="8" fillId="16" borderId="1" xfId="0" applyFont="1" applyFill="1" applyBorder="1" applyAlignment="1">
      <alignment horizontal="center" vertical="center" wrapText="1"/>
    </xf>
    <xf numFmtId="0" fontId="132" fillId="16" borderId="1" xfId="0" applyFont="1" applyFill="1" applyBorder="1" applyAlignment="1">
      <alignment horizontal="center" vertical="center" wrapText="1"/>
    </xf>
    <xf numFmtId="0" fontId="8" fillId="16" borderId="1" xfId="0" applyFont="1" applyFill="1" applyBorder="1" applyAlignment="1">
      <alignment horizontal="center"/>
    </xf>
    <xf numFmtId="0" fontId="104" fillId="10" borderId="0" xfId="0" applyFont="1" applyFill="1" applyAlignment="1">
      <alignment horizontal="center" wrapText="1"/>
    </xf>
    <xf numFmtId="0" fontId="105" fillId="0" borderId="0" xfId="0" applyFont="1" applyAlignment="1">
      <alignment horizontal="center"/>
    </xf>
    <xf numFmtId="0" fontId="106" fillId="0" borderId="0" xfId="0" applyFont="1" applyAlignment="1">
      <alignment horizontal="center"/>
    </xf>
    <xf numFmtId="3" fontId="108" fillId="16" borderId="1" xfId="0" applyNumberFormat="1" applyFont="1" applyFill="1" applyBorder="1" applyAlignment="1">
      <alignment horizontal="center" vertical="center"/>
    </xf>
    <xf numFmtId="3" fontId="106" fillId="16" borderId="1" xfId="0" applyNumberFormat="1" applyFont="1" applyFill="1" applyBorder="1" applyAlignment="1">
      <alignment horizontal="center" vertical="center"/>
    </xf>
    <xf numFmtId="0" fontId="107" fillId="0" borderId="0" xfId="0" applyFont="1" applyAlignment="1">
      <alignment horizontal="center"/>
    </xf>
    <xf numFmtId="0" fontId="8" fillId="0" borderId="0" xfId="0" applyFont="1" applyAlignment="1">
      <alignment horizontal="left"/>
    </xf>
    <xf numFmtId="0" fontId="47" fillId="16" borderId="39" xfId="0" applyFont="1" applyFill="1" applyBorder="1" applyAlignment="1">
      <alignment horizontal="center" vertical="center" wrapText="1"/>
    </xf>
    <xf numFmtId="0" fontId="47" fillId="16" borderId="41" xfId="0" applyFont="1" applyFill="1" applyBorder="1" applyAlignment="1">
      <alignment horizontal="center" vertical="center" wrapText="1"/>
    </xf>
    <xf numFmtId="0" fontId="47" fillId="16" borderId="40" xfId="0" applyFont="1" applyFill="1" applyBorder="1" applyAlignment="1">
      <alignment horizontal="center" vertical="center" wrapText="1"/>
    </xf>
    <xf numFmtId="0" fontId="47" fillId="16" borderId="8" xfId="0" applyFont="1" applyFill="1" applyBorder="1" applyAlignment="1">
      <alignment horizontal="center" vertical="center" wrapText="1"/>
    </xf>
    <xf numFmtId="0" fontId="47" fillId="16" borderId="42" xfId="0" applyFont="1" applyFill="1" applyBorder="1" applyAlignment="1">
      <alignment horizontal="center"/>
    </xf>
    <xf numFmtId="0" fontId="47" fillId="16" borderId="43" xfId="0" applyFont="1" applyFill="1" applyBorder="1" applyAlignment="1">
      <alignment horizontal="center"/>
    </xf>
    <xf numFmtId="0" fontId="112" fillId="10" borderId="0" xfId="7" applyFont="1" applyFill="1" applyAlignment="1">
      <alignment horizontal="center"/>
    </xf>
    <xf numFmtId="0" fontId="116" fillId="0" borderId="0" xfId="7" applyFont="1" applyAlignment="1">
      <alignment horizontal="left"/>
    </xf>
    <xf numFmtId="0" fontId="114" fillId="0" borderId="0" xfId="7" applyFont="1" applyAlignment="1">
      <alignment horizontal="left"/>
    </xf>
    <xf numFmtId="0" fontId="118" fillId="16" borderId="1" xfId="7" applyFont="1" applyFill="1" applyBorder="1" applyAlignment="1">
      <alignment horizontal="center" vertical="center" wrapText="1"/>
    </xf>
    <xf numFmtId="0" fontId="119" fillId="16" borderId="1" xfId="7" applyFont="1" applyFill="1" applyBorder="1" applyAlignment="1">
      <alignment horizontal="center" vertical="center" wrapText="1"/>
    </xf>
    <xf numFmtId="0" fontId="118" fillId="16" borderId="1" xfId="7" applyFont="1" applyFill="1" applyBorder="1" applyAlignment="1">
      <alignment horizontal="center"/>
    </xf>
    <xf numFmtId="0" fontId="29" fillId="16" borderId="1" xfId="0" applyFont="1" applyFill="1" applyBorder="1" applyAlignment="1">
      <alignment horizontal="center" vertical="center" wrapText="1"/>
    </xf>
    <xf numFmtId="0" fontId="0" fillId="16" borderId="1" xfId="0" applyFill="1" applyBorder="1" applyAlignment="1">
      <alignment horizontal="center" vertical="center" wrapText="1"/>
    </xf>
    <xf numFmtId="0" fontId="29" fillId="16" borderId="1" xfId="0" applyFont="1" applyFill="1" applyBorder="1" applyAlignment="1">
      <alignment horizontal="center"/>
    </xf>
    <xf numFmtId="0" fontId="29" fillId="0" borderId="0" xfId="0" applyFont="1" applyAlignment="1">
      <alignment horizontal="left" vertical="top"/>
    </xf>
    <xf numFmtId="0" fontId="29" fillId="0" borderId="0" xfId="0" applyFont="1" applyAlignment="1">
      <alignment horizontal="left"/>
    </xf>
    <xf numFmtId="0" fontId="28" fillId="0" borderId="0" xfId="0" applyFont="1" applyAlignment="1">
      <alignment horizontal="left" vertical="top"/>
    </xf>
    <xf numFmtId="0" fontId="94" fillId="10" borderId="0" xfId="2" applyFont="1" applyFill="1" applyAlignment="1">
      <alignment horizontal="center" vertical="center"/>
    </xf>
    <xf numFmtId="0" fontId="96" fillId="0" borderId="0" xfId="0" applyFont="1" applyAlignment="1">
      <alignment horizontal="right" vertical="center"/>
    </xf>
    <xf numFmtId="0" fontId="99" fillId="16" borderId="1" xfId="2" applyFont="1" applyFill="1" applyBorder="1" applyAlignment="1">
      <alignment horizontal="center" vertical="center" wrapText="1"/>
    </xf>
    <xf numFmtId="0" fontId="100" fillId="16" borderId="1" xfId="2" applyFont="1" applyFill="1" applyBorder="1" applyAlignment="1">
      <alignment horizontal="center" vertical="center" wrapText="1"/>
    </xf>
    <xf numFmtId="0" fontId="99" fillId="16" borderId="1" xfId="2" applyFont="1" applyFill="1" applyBorder="1" applyAlignment="1">
      <alignment horizontal="center" vertical="center"/>
    </xf>
    <xf numFmtId="0" fontId="123" fillId="10" borderId="0" xfId="0" applyFont="1" applyFill="1" applyAlignment="1">
      <alignment horizontal="center"/>
    </xf>
    <xf numFmtId="0" fontId="73" fillId="16" borderId="1" xfId="0" applyFont="1" applyFill="1" applyBorder="1" applyAlignment="1">
      <alignment horizontal="center"/>
    </xf>
    <xf numFmtId="0" fontId="66" fillId="16" borderId="1" xfId="0" applyFont="1" applyFill="1" applyBorder="1" applyAlignment="1">
      <alignment horizontal="center" wrapText="1"/>
    </xf>
    <xf numFmtId="0" fontId="74" fillId="0" borderId="0" xfId="0" applyFont="1" applyAlignment="1">
      <alignment horizontal="center"/>
    </xf>
    <xf numFmtId="0" fontId="29" fillId="0" borderId="39" xfId="0" applyFont="1" applyBorder="1" applyAlignment="1">
      <alignment horizontal="center" vertical="center" wrapText="1"/>
    </xf>
    <xf numFmtId="0" fontId="0" fillId="0" borderId="41" xfId="0" applyBorder="1" applyAlignment="1">
      <alignment horizontal="center" vertical="center" wrapText="1"/>
    </xf>
    <xf numFmtId="0" fontId="29" fillId="0" borderId="40" xfId="0" applyFont="1" applyBorder="1" applyAlignment="1">
      <alignment horizontal="center" vertical="center" wrapText="1"/>
    </xf>
    <xf numFmtId="0" fontId="0" fillId="0" borderId="8" xfId="0" applyBorder="1" applyAlignment="1">
      <alignment horizontal="center" vertical="center" wrapText="1"/>
    </xf>
    <xf numFmtId="0" fontId="29" fillId="0" borderId="55" xfId="0" applyFont="1" applyBorder="1" applyAlignment="1">
      <alignment horizontal="center"/>
    </xf>
    <xf numFmtId="0" fontId="29" fillId="0" borderId="43" xfId="0" applyFont="1" applyBorder="1" applyAlignment="1">
      <alignment horizontal="center"/>
    </xf>
    <xf numFmtId="0" fontId="29" fillId="0" borderId="44" xfId="0" applyFont="1" applyBorder="1" applyAlignment="1">
      <alignment horizontal="center"/>
    </xf>
    <xf numFmtId="0" fontId="73" fillId="0" borderId="2" xfId="0" applyFont="1" applyBorder="1" applyAlignment="1">
      <alignment horizontal="center"/>
    </xf>
    <xf numFmtId="0" fontId="73" fillId="0" borderId="3" xfId="0" applyFont="1" applyBorder="1" applyAlignment="1">
      <alignment horizontal="center"/>
    </xf>
    <xf numFmtId="0" fontId="66" fillId="0" borderId="2" xfId="0" applyFont="1" applyBorder="1" applyAlignment="1">
      <alignment horizontal="center"/>
    </xf>
    <xf numFmtId="0" fontId="66" fillId="0" borderId="3" xfId="0" applyFont="1" applyBorder="1" applyAlignment="1">
      <alignment horizontal="center"/>
    </xf>
    <xf numFmtId="0" fontId="73" fillId="0" borderId="56" xfId="0" applyFont="1" applyBorder="1" applyAlignment="1">
      <alignment horizontal="center"/>
    </xf>
    <xf numFmtId="0" fontId="74" fillId="10" borderId="0" xfId="0" applyFont="1" applyFill="1" applyAlignment="1">
      <alignment horizontal="center"/>
    </xf>
    <xf numFmtId="0" fontId="30" fillId="16" borderId="1" xfId="0" applyFont="1" applyFill="1" applyBorder="1" applyAlignment="1">
      <alignment horizontal="center" vertical="center"/>
    </xf>
    <xf numFmtId="0" fontId="26" fillId="12" borderId="0" xfId="0" applyFont="1" applyFill="1" applyAlignment="1">
      <alignment horizontal="center"/>
    </xf>
    <xf numFmtId="0" fontId="31" fillId="0" borderId="0" xfId="0" applyFont="1" applyAlignment="1">
      <alignment horizontal="center" wrapText="1"/>
    </xf>
    <xf numFmtId="0" fontId="31" fillId="0" borderId="0" xfId="0" applyFont="1" applyAlignment="1">
      <alignment horizontal="center"/>
    </xf>
    <xf numFmtId="0" fontId="25" fillId="19" borderId="0" xfId="0" applyFont="1" applyFill="1" applyAlignment="1">
      <alignment horizontal="center" vertical="center"/>
    </xf>
    <xf numFmtId="0" fontId="139" fillId="20" borderId="70" xfId="0" applyFont="1" applyFill="1" applyBorder="1" applyAlignment="1">
      <alignment horizontal="center" vertical="center"/>
    </xf>
    <xf numFmtId="0" fontId="139" fillId="20" borderId="72" xfId="0" applyFont="1" applyFill="1" applyBorder="1" applyAlignment="1">
      <alignment horizontal="center" vertical="center"/>
    </xf>
    <xf numFmtId="0" fontId="139" fillId="20" borderId="71" xfId="0" applyFont="1" applyFill="1" applyBorder="1" applyAlignment="1">
      <alignment horizontal="center" vertical="center" wrapText="1"/>
    </xf>
    <xf numFmtId="0" fontId="139" fillId="20" borderId="73" xfId="0" applyFont="1" applyFill="1" applyBorder="1" applyAlignment="1">
      <alignment horizontal="center" vertical="center" wrapText="1"/>
    </xf>
    <xf numFmtId="0" fontId="139" fillId="20" borderId="71" xfId="0" applyFont="1" applyFill="1" applyBorder="1" applyAlignment="1">
      <alignment horizontal="center" vertical="center"/>
    </xf>
    <xf numFmtId="1" fontId="74" fillId="0" borderId="96" xfId="11" applyNumberFormat="1" applyFont="1" applyBorder="1" applyAlignment="1">
      <alignment horizontal="center"/>
    </xf>
    <xf numFmtId="168" fontId="74" fillId="23" borderId="2" xfId="11" applyNumberFormat="1" applyFont="1" applyFill="1" applyBorder="1" applyAlignment="1">
      <alignment horizontal="center"/>
    </xf>
    <xf numFmtId="168" fontId="74" fillId="23" borderId="3" xfId="11" applyNumberFormat="1" applyFont="1" applyFill="1" applyBorder="1" applyAlignment="1">
      <alignment horizontal="center"/>
    </xf>
    <xf numFmtId="168" fontId="74" fillId="23" borderId="91" xfId="11" applyNumberFormat="1" applyFont="1" applyFill="1" applyBorder="1" applyAlignment="1">
      <alignment horizontal="center"/>
    </xf>
    <xf numFmtId="168" fontId="74" fillId="23" borderId="90" xfId="11" applyNumberFormat="1" applyFont="1" applyFill="1" applyBorder="1" applyAlignment="1">
      <alignment horizontal="center"/>
    </xf>
    <xf numFmtId="168" fontId="74" fillId="23" borderId="6" xfId="11" applyNumberFormat="1" applyFont="1" applyFill="1" applyBorder="1" applyAlignment="1">
      <alignment horizontal="center"/>
    </xf>
    <xf numFmtId="0" fontId="88" fillId="23" borderId="43" xfId="11" applyFont="1" applyFill="1" applyBorder="1" applyAlignment="1">
      <alignment horizontal="center" vertical="center"/>
    </xf>
    <xf numFmtId="0" fontId="88" fillId="23" borderId="44" xfId="11" applyFont="1" applyFill="1" applyBorder="1" applyAlignment="1">
      <alignment horizontal="center" vertical="center"/>
    </xf>
    <xf numFmtId="0" fontId="88" fillId="23" borderId="79" xfId="11" applyFont="1" applyFill="1" applyBorder="1" applyAlignment="1">
      <alignment horizontal="center" vertical="center"/>
    </xf>
    <xf numFmtId="0" fontId="88" fillId="23" borderId="82" xfId="11" applyFont="1" applyFill="1" applyBorder="1" applyAlignment="1">
      <alignment horizontal="center" vertical="center"/>
    </xf>
    <xf numFmtId="0" fontId="78" fillId="23" borderId="79" xfId="11" applyFont="1" applyFill="1" applyBorder="1" applyAlignment="1">
      <alignment horizontal="center" vertical="center"/>
    </xf>
    <xf numFmtId="0" fontId="78" fillId="23" borderId="42" xfId="11" applyFont="1" applyFill="1" applyBorder="1" applyAlignment="1">
      <alignment horizontal="center" vertical="center"/>
    </xf>
    <xf numFmtId="0" fontId="28" fillId="23" borderId="78" xfId="11" applyFont="1" applyFill="1" applyBorder="1" applyAlignment="1">
      <alignment horizontal="center" vertical="center" wrapText="1"/>
    </xf>
    <xf numFmtId="0" fontId="28" fillId="23" borderId="83" xfId="11" applyFont="1" applyFill="1" applyBorder="1" applyAlignment="1">
      <alignment horizontal="center" vertical="center" wrapText="1"/>
    </xf>
    <xf numFmtId="0" fontId="28" fillId="23" borderId="84" xfId="11" applyFont="1" applyFill="1" applyBorder="1" applyAlignment="1">
      <alignment horizontal="center" vertical="center" wrapText="1"/>
    </xf>
    <xf numFmtId="0" fontId="28" fillId="23" borderId="85" xfId="11" applyFont="1" applyFill="1" applyBorder="1" applyAlignment="1">
      <alignment horizontal="center" vertical="center" wrapText="1"/>
    </xf>
    <xf numFmtId="0" fontId="143" fillId="0" borderId="0" xfId="10" applyFont="1" applyAlignment="1">
      <alignment horizontal="center" vertical="center" wrapText="1"/>
    </xf>
    <xf numFmtId="0" fontId="148" fillId="23" borderId="86" xfId="11" applyFont="1" applyFill="1" applyBorder="1" applyAlignment="1">
      <alignment horizontal="center" vertical="center" wrapText="1"/>
    </xf>
    <xf numFmtId="0" fontId="28" fillId="23" borderId="79" xfId="11" applyFont="1" applyFill="1" applyBorder="1" applyAlignment="1">
      <alignment horizontal="center" vertical="center" wrapText="1"/>
    </xf>
    <xf numFmtId="0" fontId="148" fillId="23" borderId="1" xfId="11" applyFont="1" applyFill="1" applyBorder="1" applyAlignment="1">
      <alignment horizontal="center" vertical="center" wrapText="1"/>
    </xf>
    <xf numFmtId="0" fontId="28" fillId="23" borderId="42" xfId="11" applyFont="1" applyFill="1" applyBorder="1" applyAlignment="1">
      <alignment horizontal="center" vertical="center" wrapText="1"/>
    </xf>
    <xf numFmtId="0" fontId="28" fillId="23" borderId="80" xfId="11" applyFont="1" applyFill="1" applyBorder="1" applyAlignment="1">
      <alignment horizontal="center" vertical="center" wrapText="1"/>
    </xf>
    <xf numFmtId="0" fontId="28" fillId="23" borderId="81" xfId="11" applyFont="1" applyFill="1" applyBorder="1" applyAlignment="1">
      <alignment horizontal="center" vertical="center" wrapText="1"/>
    </xf>
    <xf numFmtId="0" fontId="148" fillId="25" borderId="114" xfId="11" applyFont="1" applyFill="1" applyBorder="1" applyAlignment="1">
      <alignment horizontal="center" vertical="center"/>
    </xf>
    <xf numFmtId="0" fontId="148" fillId="25" borderId="111" xfId="11" applyFont="1" applyFill="1" applyBorder="1" applyAlignment="1">
      <alignment horizontal="center" vertical="center"/>
    </xf>
    <xf numFmtId="0" fontId="148" fillId="25" borderId="115" xfId="11" applyFont="1" applyFill="1" applyBorder="1" applyAlignment="1">
      <alignment horizontal="center" vertical="center"/>
    </xf>
    <xf numFmtId="0" fontId="148" fillId="25" borderId="52" xfId="11" applyFont="1" applyFill="1" applyBorder="1" applyAlignment="1">
      <alignment horizontal="center" vertical="center"/>
    </xf>
    <xf numFmtId="0" fontId="47" fillId="25" borderId="36" xfId="11" applyFont="1" applyFill="1" applyBorder="1" applyAlignment="1">
      <alignment horizontal="center" vertical="center"/>
    </xf>
    <xf numFmtId="0" fontId="47" fillId="25" borderId="116" xfId="11" applyFont="1" applyFill="1" applyBorder="1" applyAlignment="1">
      <alignment horizontal="center" vertical="center"/>
    </xf>
    <xf numFmtId="0" fontId="56" fillId="25" borderId="110" xfId="11" applyFont="1" applyFill="1" applyBorder="1" applyAlignment="1">
      <alignment horizontal="center" vertical="center"/>
    </xf>
    <xf numFmtId="0" fontId="56" fillId="25" borderId="117" xfId="11" applyFont="1" applyFill="1" applyBorder="1" applyAlignment="1">
      <alignment horizontal="center" vertical="center"/>
    </xf>
    <xf numFmtId="0" fontId="148" fillId="25" borderId="112" xfId="11" applyFont="1" applyFill="1" applyBorder="1" applyAlignment="1">
      <alignment horizontal="center" vertical="center"/>
    </xf>
    <xf numFmtId="0" fontId="148" fillId="25" borderId="113" xfId="11" applyFont="1" applyFill="1" applyBorder="1" applyAlignment="1">
      <alignment horizontal="center" vertical="center"/>
    </xf>
    <xf numFmtId="0" fontId="69" fillId="0" borderId="78" xfId="12" applyFont="1" applyBorder="1" applyAlignment="1">
      <alignment horizontal="center"/>
    </xf>
    <xf numFmtId="0" fontId="69" fillId="0" borderId="84" xfId="12" applyFont="1" applyBorder="1" applyAlignment="1">
      <alignment horizontal="center"/>
    </xf>
    <xf numFmtId="0" fontId="69" fillId="0" borderId="85" xfId="12" applyFont="1" applyBorder="1" applyAlignment="1">
      <alignment horizontal="center"/>
    </xf>
    <xf numFmtId="0" fontId="47" fillId="0" borderId="120" xfId="12" applyFont="1" applyBorder="1" applyAlignment="1">
      <alignment horizontal="center" vertical="center" wrapText="1"/>
    </xf>
    <xf numFmtId="0" fontId="91" fillId="0" borderId="78" xfId="12" applyFont="1" applyBorder="1" applyAlignment="1">
      <alignment horizontal="center" vertical="center" wrapText="1"/>
    </xf>
    <xf numFmtId="0" fontId="47" fillId="0" borderId="84" xfId="12" applyFont="1" applyBorder="1" applyAlignment="1">
      <alignment horizontal="center" vertical="center"/>
    </xf>
    <xf numFmtId="0" fontId="47" fillId="0" borderId="33" xfId="12" applyFont="1" applyBorder="1" applyAlignment="1">
      <alignment horizontal="center" vertical="center"/>
    </xf>
    <xf numFmtId="0" fontId="47" fillId="0" borderId="133" xfId="12" applyFont="1" applyBorder="1" applyAlignment="1">
      <alignment horizontal="center" vertical="center"/>
    </xf>
    <xf numFmtId="0" fontId="91" fillId="0" borderId="130" xfId="12" applyFont="1" applyBorder="1" applyAlignment="1">
      <alignment horizontal="center" vertical="center"/>
    </xf>
    <xf numFmtId="0" fontId="69" fillId="0" borderId="0" xfId="12" applyFont="1" applyAlignment="1">
      <alignment horizontal="center"/>
    </xf>
    <xf numFmtId="0" fontId="8" fillId="0" borderId="0" xfId="12" applyAlignment="1">
      <alignment horizontal="center"/>
    </xf>
    <xf numFmtId="0" fontId="69" fillId="0" borderId="120" xfId="12" applyFont="1" applyBorder="1" applyAlignment="1">
      <alignment horizontal="center"/>
    </xf>
    <xf numFmtId="0" fontId="69" fillId="0" borderId="130" xfId="12" applyFont="1" applyBorder="1" applyAlignment="1">
      <alignment horizontal="center"/>
    </xf>
    <xf numFmtId="0" fontId="91" fillId="0" borderId="131" xfId="12" applyFont="1" applyBorder="1" applyAlignment="1">
      <alignment horizontal="center" vertical="center"/>
    </xf>
    <xf numFmtId="0" fontId="91" fillId="0" borderId="132" xfId="12" applyFont="1" applyBorder="1" applyAlignment="1">
      <alignment horizontal="center" vertical="center"/>
    </xf>
    <xf numFmtId="0" fontId="30" fillId="0" borderId="2" xfId="10" applyFont="1" applyBorder="1" applyAlignment="1">
      <alignment horizontal="center"/>
    </xf>
    <xf numFmtId="0" fontId="30" fillId="0" borderId="6" xfId="10" applyFont="1" applyBorder="1" applyAlignment="1">
      <alignment horizontal="center"/>
    </xf>
    <xf numFmtId="0" fontId="30" fillId="0" borderId="56" xfId="10" applyFont="1" applyBorder="1" applyAlignment="1">
      <alignment horizontal="center"/>
    </xf>
    <xf numFmtId="0" fontId="8" fillId="0" borderId="0" xfId="10" applyFont="1" applyAlignment="1">
      <alignment horizontal="center"/>
    </xf>
    <xf numFmtId="0" fontId="70" fillId="0" borderId="0" xfId="10" applyFont="1" applyAlignment="1">
      <alignment horizontal="center"/>
    </xf>
    <xf numFmtId="0" fontId="163" fillId="0" borderId="0" xfId="10" applyFont="1" applyAlignment="1">
      <alignment horizontal="center"/>
    </xf>
    <xf numFmtId="0" fontId="29" fillId="0" borderId="0" xfId="10" applyFont="1" applyAlignment="1">
      <alignment horizontal="left"/>
    </xf>
    <xf numFmtId="0" fontId="140" fillId="0" borderId="0" xfId="10"/>
    <xf numFmtId="0" fontId="29" fillId="0" borderId="39" xfId="10" applyFont="1" applyBorder="1" applyAlignment="1">
      <alignment horizontal="center" vertical="center" wrapText="1"/>
    </xf>
    <xf numFmtId="0" fontId="140" fillId="0" borderId="101" xfId="10" applyBorder="1" applyAlignment="1">
      <alignment horizontal="center" vertical="center" wrapText="1"/>
    </xf>
    <xf numFmtId="0" fontId="140" fillId="0" borderId="41" xfId="10" applyBorder="1" applyAlignment="1">
      <alignment horizontal="center" vertical="center" wrapText="1"/>
    </xf>
    <xf numFmtId="0" fontId="73" fillId="0" borderId="40" xfId="10" applyFont="1" applyBorder="1" applyAlignment="1">
      <alignment horizontal="center" vertical="center" wrapText="1"/>
    </xf>
    <xf numFmtId="0" fontId="164" fillId="0" borderId="7" xfId="10" applyFont="1" applyBorder="1" applyAlignment="1">
      <alignment horizontal="center" vertical="center" wrapText="1"/>
    </xf>
    <xf numFmtId="0" fontId="164" fillId="0" borderId="8" xfId="10" applyFont="1" applyBorder="1" applyAlignment="1">
      <alignment horizontal="center" vertical="center" wrapText="1"/>
    </xf>
    <xf numFmtId="0" fontId="29" fillId="0" borderId="55" xfId="10" applyFont="1" applyBorder="1" applyAlignment="1">
      <alignment horizontal="center" vertical="center" wrapText="1"/>
    </xf>
    <xf numFmtId="0" fontId="140" fillId="0" borderId="84" xfId="10" applyBorder="1" applyAlignment="1">
      <alignment horizontal="center" vertical="center" wrapText="1"/>
    </xf>
    <xf numFmtId="0" fontId="140" fillId="0" borderId="100" xfId="10" applyBorder="1" applyAlignment="1">
      <alignment horizontal="center" vertical="center" wrapText="1"/>
    </xf>
    <xf numFmtId="0" fontId="140" fillId="0" borderId="12" xfId="10" applyBorder="1" applyAlignment="1">
      <alignment horizontal="center" vertical="center" wrapText="1"/>
    </xf>
    <xf numFmtId="0" fontId="140" fillId="0" borderId="5" xfId="10" applyBorder="1" applyAlignment="1">
      <alignment horizontal="center" vertical="center" wrapText="1"/>
    </xf>
    <xf numFmtId="0" fontId="140" fillId="0" borderId="13" xfId="10" applyBorder="1" applyAlignment="1">
      <alignment horizontal="center" vertical="center" wrapText="1"/>
    </xf>
    <xf numFmtId="0" fontId="29" fillId="0" borderId="43" xfId="10" applyFont="1" applyBorder="1" applyAlignment="1">
      <alignment horizontal="center"/>
    </xf>
    <xf numFmtId="0" fontId="66" fillId="0" borderId="6" xfId="10" applyFont="1" applyBorder="1" applyAlignment="1">
      <alignment horizontal="center"/>
    </xf>
    <xf numFmtId="0" fontId="30" fillId="0" borderId="3" xfId="10" applyFont="1" applyBorder="1" applyAlignment="1">
      <alignment horizontal="center"/>
    </xf>
    <xf numFmtId="0" fontId="47" fillId="0" borderId="159" xfId="12" applyFont="1" applyBorder="1" applyAlignment="1">
      <alignment horizontal="center" vertical="center"/>
    </xf>
    <xf numFmtId="0" fontId="47" fillId="0" borderId="160" xfId="12" applyFont="1" applyBorder="1" applyAlignment="1">
      <alignment horizontal="center" vertical="center"/>
    </xf>
    <xf numFmtId="0" fontId="69" fillId="0" borderId="0" xfId="12" applyFont="1" applyAlignment="1">
      <alignment horizontal="center" vertical="center"/>
    </xf>
    <xf numFmtId="0" fontId="47" fillId="0" borderId="158" xfId="12" applyFont="1" applyBorder="1" applyAlignment="1">
      <alignment horizontal="center" vertical="center"/>
    </xf>
    <xf numFmtId="0" fontId="47" fillId="0" borderId="88" xfId="12" applyFont="1" applyBorder="1" applyAlignment="1">
      <alignment horizontal="center" vertical="center"/>
    </xf>
    <xf numFmtId="0" fontId="47" fillId="0" borderId="80" xfId="12" applyFont="1" applyBorder="1" applyAlignment="1">
      <alignment horizontal="center" vertical="center" wrapText="1"/>
    </xf>
    <xf numFmtId="0" fontId="47" fillId="0" borderId="3" xfId="12" applyFont="1" applyBorder="1" applyAlignment="1">
      <alignment horizontal="center" vertical="center" wrapText="1"/>
    </xf>
    <xf numFmtId="0" fontId="47" fillId="0" borderId="40" xfId="12" applyFont="1" applyBorder="1" applyAlignment="1">
      <alignment horizontal="center" vertical="center" wrapText="1"/>
    </xf>
    <xf numFmtId="0" fontId="47" fillId="0" borderId="8" xfId="12" applyFont="1" applyBorder="1" applyAlignment="1">
      <alignment horizontal="center" vertical="center" wrapText="1"/>
    </xf>
    <xf numFmtId="0" fontId="47" fillId="0" borderId="55" xfId="12" applyFont="1" applyBorder="1" applyAlignment="1">
      <alignment horizontal="center" vertical="center"/>
    </xf>
    <xf numFmtId="0" fontId="47" fillId="0" borderId="12" xfId="12" applyFont="1" applyBorder="1" applyAlignment="1">
      <alignment horizontal="center" vertical="center"/>
    </xf>
    <xf numFmtId="0" fontId="47" fillId="0" borderId="40" xfId="12" applyFont="1" applyBorder="1" applyAlignment="1">
      <alignment horizontal="center" vertical="center"/>
    </xf>
    <xf numFmtId="0" fontId="47" fillId="0" borderId="8" xfId="12" applyFont="1" applyBorder="1" applyAlignment="1">
      <alignment horizontal="center" vertical="center"/>
    </xf>
    <xf numFmtId="0" fontId="47" fillId="0" borderId="79" xfId="12" applyFont="1" applyBorder="1" applyAlignment="1">
      <alignment horizontal="center" vertical="center"/>
    </xf>
    <xf numFmtId="0" fontId="47" fillId="0" borderId="1" xfId="12" applyFont="1" applyBorder="1" applyAlignment="1">
      <alignment horizontal="center" vertical="center"/>
    </xf>
    <xf numFmtId="0" fontId="7" fillId="0" borderId="164" xfId="0" applyFont="1" applyBorder="1" applyAlignment="1">
      <alignment horizontal="center" vertical="center" wrapText="1"/>
    </xf>
    <xf numFmtId="0" fontId="7" fillId="0" borderId="168" xfId="0" applyFont="1" applyBorder="1" applyAlignment="1">
      <alignment horizontal="center" vertical="center" wrapText="1"/>
    </xf>
    <xf numFmtId="0" fontId="7" fillId="0" borderId="163" xfId="0" applyFont="1" applyBorder="1" applyAlignment="1">
      <alignment horizontal="center" vertical="center"/>
    </xf>
    <xf numFmtId="0" fontId="7" fillId="0" borderId="156" xfId="0" applyFont="1" applyBorder="1" applyAlignment="1">
      <alignment horizontal="center" vertical="center"/>
    </xf>
    <xf numFmtId="0" fontId="7" fillId="0" borderId="164" xfId="0" applyFont="1" applyBorder="1" applyAlignment="1">
      <alignment horizontal="center" vertical="center"/>
    </xf>
    <xf numFmtId="0" fontId="7" fillId="0" borderId="167" xfId="0" applyFont="1" applyBorder="1" applyAlignment="1">
      <alignment horizontal="center" vertical="center"/>
    </xf>
    <xf numFmtId="0" fontId="7" fillId="0" borderId="165" xfId="0" applyFont="1" applyBorder="1" applyAlignment="1">
      <alignment horizontal="center" vertical="center"/>
    </xf>
    <xf numFmtId="0" fontId="7" fillId="0" borderId="166" xfId="0" applyFont="1" applyBorder="1" applyAlignment="1">
      <alignment horizontal="center" vertical="center"/>
    </xf>
    <xf numFmtId="0" fontId="7" fillId="0" borderId="130" xfId="0" applyFont="1" applyBorder="1" applyAlignment="1">
      <alignment horizontal="center" vertical="center"/>
    </xf>
    <xf numFmtId="0" fontId="7" fillId="0" borderId="134" xfId="0" applyFont="1" applyBorder="1" applyAlignment="1">
      <alignment horizontal="center" vertical="center"/>
    </xf>
    <xf numFmtId="0" fontId="7" fillId="0" borderId="120" xfId="0" applyFont="1" applyBorder="1" applyAlignment="1">
      <alignment horizontal="center" vertical="center"/>
    </xf>
    <xf numFmtId="0" fontId="56" fillId="0" borderId="106" xfId="0" applyFont="1" applyBorder="1" applyAlignment="1">
      <alignment horizontal="center" vertical="center"/>
    </xf>
    <xf numFmtId="0" fontId="56" fillId="0" borderId="160" xfId="0" applyFont="1" applyBorder="1" applyAlignment="1">
      <alignment horizontal="center" vertical="center"/>
    </xf>
    <xf numFmtId="0" fontId="2" fillId="0" borderId="39" xfId="0" applyFont="1" applyBorder="1" applyAlignment="1">
      <alignment horizontal="center" vertical="center"/>
    </xf>
    <xf numFmtId="0" fontId="2" fillId="0" borderId="101" xfId="0" applyFont="1" applyBorder="1" applyAlignment="1">
      <alignment horizontal="center" vertical="center"/>
    </xf>
    <xf numFmtId="0" fontId="2" fillId="0" borderId="41" xfId="0" applyFont="1" applyBorder="1" applyAlignment="1">
      <alignment horizontal="center" vertical="center"/>
    </xf>
    <xf numFmtId="0" fontId="56" fillId="0" borderId="40"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42" xfId="0" applyFont="1" applyBorder="1" applyAlignment="1">
      <alignment horizontal="center" vertical="center"/>
    </xf>
    <xf numFmtId="0" fontId="56" fillId="0" borderId="43" xfId="0" applyFont="1" applyBorder="1" applyAlignment="1">
      <alignment horizontal="center" vertical="center"/>
    </xf>
    <xf numFmtId="0" fontId="56" fillId="0" borderId="80" xfId="0" applyFont="1" applyBorder="1" applyAlignment="1">
      <alignment horizontal="center" vertical="center"/>
    </xf>
    <xf numFmtId="0" fontId="2" fillId="0" borderId="42" xfId="0" applyFont="1" applyBorder="1" applyAlignment="1">
      <alignment horizontal="center" vertical="center"/>
    </xf>
    <xf numFmtId="0" fontId="2" fillId="0" borderId="43" xfId="0" applyFont="1" applyBorder="1" applyAlignment="1">
      <alignment horizontal="center" vertical="center"/>
    </xf>
    <xf numFmtId="0" fontId="2" fillId="0" borderId="44" xfId="0" applyFont="1" applyBorder="1" applyAlignment="1">
      <alignment horizontal="center" vertical="center"/>
    </xf>
    <xf numFmtId="0" fontId="56" fillId="0" borderId="2" xfId="0" applyFont="1" applyBorder="1" applyAlignment="1">
      <alignment horizontal="center" vertical="center"/>
    </xf>
    <xf numFmtId="0" fontId="56" fillId="0" borderId="3" xfId="0" applyFont="1" applyBorder="1" applyAlignment="1">
      <alignment horizontal="center" vertical="center"/>
    </xf>
    <xf numFmtId="0" fontId="20" fillId="21" borderId="2" xfId="0" applyFont="1" applyFill="1" applyBorder="1" applyAlignment="1">
      <alignment horizontal="center" vertical="center"/>
    </xf>
    <xf numFmtId="0" fontId="20" fillId="21" borderId="6" xfId="0" applyFont="1" applyFill="1" applyBorder="1" applyAlignment="1">
      <alignment horizontal="center" vertical="center"/>
    </xf>
    <xf numFmtId="0" fontId="20" fillId="21" borderId="3" xfId="0" applyFont="1" applyFill="1" applyBorder="1" applyAlignment="1">
      <alignment horizontal="center" vertical="center"/>
    </xf>
    <xf numFmtId="0" fontId="56" fillId="0" borderId="4" xfId="0" applyFont="1" applyBorder="1" applyAlignment="1">
      <alignment horizontal="center" vertical="center"/>
    </xf>
    <xf numFmtId="0" fontId="56" fillId="0" borderId="8" xfId="0" applyFont="1" applyBorder="1" applyAlignment="1">
      <alignment horizontal="center" vertical="center"/>
    </xf>
    <xf numFmtId="0" fontId="69" fillId="0" borderId="164" xfId="12" applyFont="1" applyBorder="1" applyAlignment="1">
      <alignment horizontal="center" vertical="center" wrapText="1"/>
    </xf>
    <xf numFmtId="0" fontId="69" fillId="0" borderId="168" xfId="12" applyFont="1" applyBorder="1" applyAlignment="1">
      <alignment horizontal="center" vertical="center" wrapText="1"/>
    </xf>
    <xf numFmtId="0" fontId="69" fillId="0" borderId="167" xfId="12" applyFont="1" applyBorder="1" applyAlignment="1">
      <alignment horizontal="center" vertical="center" wrapText="1"/>
    </xf>
    <xf numFmtId="0" fontId="20" fillId="0" borderId="164" xfId="12" applyFont="1" applyBorder="1" applyAlignment="1">
      <alignment horizontal="center" vertical="center" wrapText="1"/>
    </xf>
    <xf numFmtId="0" fontId="20" fillId="0" borderId="168" xfId="12" applyFont="1" applyBorder="1" applyAlignment="1">
      <alignment horizontal="center" vertical="center" wrapText="1"/>
    </xf>
    <xf numFmtId="0" fontId="20" fillId="0" borderId="167" xfId="12" applyFont="1" applyBorder="1" applyAlignment="1">
      <alignment horizontal="center" vertical="center" wrapText="1"/>
    </xf>
    <xf numFmtId="0" fontId="47" fillId="0" borderId="85" xfId="12" applyFont="1" applyBorder="1" applyAlignment="1">
      <alignment horizontal="center" vertical="center"/>
    </xf>
    <xf numFmtId="0" fontId="47" fillId="0" borderId="62" xfId="12" applyFont="1" applyBorder="1" applyAlignment="1">
      <alignment horizontal="center" vertical="center"/>
    </xf>
    <xf numFmtId="0" fontId="47" fillId="0" borderId="164" xfId="12" applyFont="1" applyBorder="1" applyAlignment="1">
      <alignment horizontal="center" vertical="center"/>
    </xf>
    <xf numFmtId="0" fontId="47" fillId="0" borderId="167" xfId="12" applyFont="1" applyBorder="1" applyAlignment="1">
      <alignment horizontal="center" vertical="center"/>
    </xf>
    <xf numFmtId="0" fontId="56" fillId="0" borderId="164" xfId="12" applyFont="1" applyBorder="1" applyAlignment="1">
      <alignment horizontal="center" vertical="center"/>
    </xf>
    <xf numFmtId="0" fontId="56" fillId="0" borderId="167" xfId="12" applyFont="1" applyBorder="1" applyAlignment="1">
      <alignment horizontal="center" vertical="center"/>
    </xf>
    <xf numFmtId="0" fontId="69" fillId="0" borderId="168" xfId="12" applyFont="1" applyBorder="1" applyAlignment="1">
      <alignment horizontal="center" vertical="center"/>
    </xf>
    <xf numFmtId="0" fontId="69" fillId="0" borderId="167" xfId="12" applyFont="1" applyBorder="1" applyAlignment="1">
      <alignment horizontal="center" vertical="center"/>
    </xf>
    <xf numFmtId="0" fontId="56" fillId="0" borderId="168" xfId="12" applyFont="1" applyBorder="1" applyAlignment="1">
      <alignment horizontal="center" vertical="center" wrapText="1"/>
    </xf>
    <xf numFmtId="0" fontId="56" fillId="0" borderId="167" xfId="12" applyFont="1" applyBorder="1" applyAlignment="1">
      <alignment horizontal="center" vertical="center" wrapText="1"/>
    </xf>
    <xf numFmtId="0" fontId="20" fillId="0" borderId="164" xfId="12" applyFont="1" applyBorder="1" applyAlignment="1">
      <alignment horizontal="center" vertical="center"/>
    </xf>
    <xf numFmtId="0" fontId="20" fillId="0" borderId="168" xfId="12" applyFont="1" applyBorder="1" applyAlignment="1">
      <alignment horizontal="center" vertical="center"/>
    </xf>
    <xf numFmtId="0" fontId="20" fillId="0" borderId="167" xfId="12" applyFont="1" applyBorder="1" applyAlignment="1">
      <alignment horizontal="center" vertical="center"/>
    </xf>
    <xf numFmtId="0" fontId="69" fillId="0" borderId="163" xfId="12" applyFont="1" applyBorder="1" applyAlignment="1">
      <alignment horizontal="center" vertical="center"/>
    </xf>
    <xf numFmtId="0" fontId="69" fillId="0" borderId="44" xfId="12" applyFont="1" applyBorder="1" applyAlignment="1">
      <alignment horizontal="center" vertical="center"/>
    </xf>
    <xf numFmtId="0" fontId="47" fillId="0" borderId="119" xfId="12" applyFont="1" applyBorder="1" applyAlignment="1">
      <alignment horizontal="center" vertical="center" wrapText="1"/>
    </xf>
    <xf numFmtId="0" fontId="20" fillId="0" borderId="119" xfId="12" applyFont="1" applyBorder="1" applyAlignment="1">
      <alignment horizontal="center" vertical="center" wrapText="1"/>
    </xf>
    <xf numFmtId="0" fontId="20" fillId="0" borderId="119" xfId="12" applyFont="1" applyBorder="1" applyAlignment="1">
      <alignment horizontal="center" vertical="center"/>
    </xf>
    <xf numFmtId="0" fontId="47" fillId="0" borderId="120" xfId="12" applyFont="1" applyBorder="1" applyAlignment="1">
      <alignment horizontal="center" vertical="center"/>
    </xf>
    <xf numFmtId="0" fontId="47" fillId="0" borderId="134" xfId="12" applyFont="1" applyBorder="1" applyAlignment="1">
      <alignment horizontal="center" vertical="center"/>
    </xf>
    <xf numFmtId="0" fontId="47" fillId="0" borderId="130" xfId="12" applyFont="1" applyBorder="1" applyAlignment="1">
      <alignment horizontal="center" vertical="center"/>
    </xf>
    <xf numFmtId="0" fontId="47" fillId="0" borderId="165" xfId="12" applyFont="1" applyBorder="1" applyAlignment="1">
      <alignment horizontal="center" vertical="center"/>
    </xf>
    <xf numFmtId="0" fontId="47" fillId="0" borderId="130" xfId="12" applyFont="1" applyBorder="1" applyAlignment="1">
      <alignment horizontal="center"/>
    </xf>
    <xf numFmtId="0" fontId="47" fillId="0" borderId="134" xfId="12" applyFont="1" applyBorder="1" applyAlignment="1">
      <alignment horizontal="center"/>
    </xf>
    <xf numFmtId="0" fontId="20" fillId="0" borderId="78" xfId="12" applyFont="1" applyBorder="1" applyAlignment="1">
      <alignment horizontal="center" vertical="center"/>
    </xf>
    <xf numFmtId="0" fontId="20" fillId="0" borderId="38" xfId="12" applyFont="1" applyBorder="1" applyAlignment="1">
      <alignment horizontal="center" vertical="center"/>
    </xf>
    <xf numFmtId="0" fontId="20" fillId="0" borderId="53" xfId="12" applyFont="1" applyBorder="1" applyAlignment="1">
      <alignment horizontal="center" vertical="center"/>
    </xf>
    <xf numFmtId="0" fontId="20" fillId="0" borderId="159" xfId="12" applyFont="1" applyBorder="1" applyAlignment="1">
      <alignment horizontal="center" vertical="center"/>
    </xf>
    <xf numFmtId="0" fontId="20" fillId="0" borderId="174" xfId="12" applyFont="1" applyBorder="1" applyAlignment="1">
      <alignment horizontal="center" vertical="center"/>
    </xf>
    <xf numFmtId="0" fontId="20" fillId="0" borderId="175" xfId="12" applyFont="1" applyBorder="1" applyAlignment="1">
      <alignment horizontal="center" vertical="center"/>
    </xf>
    <xf numFmtId="0" fontId="28" fillId="0" borderId="40" xfId="10" applyFont="1" applyBorder="1" applyAlignment="1">
      <alignment horizontal="center" vertical="center" textRotation="90" wrapText="1"/>
    </xf>
    <xf numFmtId="0" fontId="28" fillId="0" borderId="8" xfId="10" applyFont="1" applyBorder="1" applyAlignment="1">
      <alignment horizontal="center" vertical="center" textRotation="90" wrapText="1"/>
    </xf>
    <xf numFmtId="0" fontId="70" fillId="0" borderId="55" xfId="10" applyFont="1" applyBorder="1" applyAlignment="1">
      <alignment horizontal="center" vertical="center"/>
    </xf>
    <xf numFmtId="0" fontId="70" fillId="0" borderId="84" xfId="10" applyFont="1" applyBorder="1" applyAlignment="1">
      <alignment horizontal="center" vertical="center"/>
    </xf>
    <xf numFmtId="0" fontId="70" fillId="0" borderId="85" xfId="10" applyFont="1" applyBorder="1" applyAlignment="1">
      <alignment horizontal="center" vertical="center"/>
    </xf>
    <xf numFmtId="0" fontId="123" fillId="0" borderId="78" xfId="10" applyFont="1" applyBorder="1" applyAlignment="1">
      <alignment horizontal="center" vertical="center" wrapText="1"/>
    </xf>
    <xf numFmtId="0" fontId="123" fillId="0" borderId="38" xfId="10" applyFont="1" applyBorder="1" applyAlignment="1">
      <alignment horizontal="center" vertical="center" wrapText="1"/>
    </xf>
    <xf numFmtId="0" fontId="123" fillId="0" borderId="86" xfId="10" applyFont="1" applyBorder="1" applyAlignment="1">
      <alignment horizontal="center" vertical="center" wrapText="1"/>
    </xf>
    <xf numFmtId="0" fontId="28" fillId="26" borderId="39" xfId="10" applyFont="1" applyFill="1" applyBorder="1" applyAlignment="1">
      <alignment horizontal="center" vertical="center" textRotation="90" wrapText="1"/>
    </xf>
    <xf numFmtId="0" fontId="28" fillId="26" borderId="41" xfId="10" applyFont="1" applyFill="1" applyBorder="1" applyAlignment="1">
      <alignment horizontal="center" vertical="center" textRotation="90" wrapText="1"/>
    </xf>
    <xf numFmtId="0" fontId="28" fillId="0" borderId="40" xfId="10" applyFont="1" applyBorder="1" applyAlignment="1">
      <alignment horizontal="center" vertical="center" wrapText="1"/>
    </xf>
    <xf numFmtId="0" fontId="28" fillId="0" borderId="8" xfId="10" applyFont="1" applyBorder="1" applyAlignment="1">
      <alignment horizontal="center" vertical="center" wrapText="1"/>
    </xf>
    <xf numFmtId="0" fontId="28" fillId="26" borderId="100" xfId="10" applyFont="1" applyFill="1" applyBorder="1" applyAlignment="1">
      <alignment horizontal="center" vertical="center" wrapText="1"/>
    </xf>
    <xf numFmtId="0" fontId="28" fillId="26" borderId="13" xfId="10" applyFont="1" applyFill="1" applyBorder="1" applyAlignment="1">
      <alignment horizontal="center" vertical="center" wrapText="1"/>
    </xf>
    <xf numFmtId="0" fontId="28" fillId="0" borderId="79" xfId="10" applyFont="1" applyBorder="1" applyAlignment="1">
      <alignment horizontal="center" vertical="center" wrapText="1"/>
    </xf>
    <xf numFmtId="0" fontId="25" fillId="0" borderId="58" xfId="0" applyFont="1" applyBorder="1" applyAlignment="1">
      <alignment horizontal="center" vertical="center"/>
    </xf>
    <xf numFmtId="0" fontId="25" fillId="0" borderId="62" xfId="0" applyFont="1" applyBorder="1" applyAlignment="1">
      <alignment horizontal="center" vertical="center"/>
    </xf>
    <xf numFmtId="0" fontId="20" fillId="0" borderId="119" xfId="0" applyFont="1" applyBorder="1" applyAlignment="1">
      <alignment horizontal="center" vertical="center" wrapText="1"/>
    </xf>
    <xf numFmtId="0" fontId="20" fillId="0" borderId="164" xfId="0" applyFont="1" applyBorder="1" applyAlignment="1">
      <alignment horizontal="center" vertical="center" wrapText="1"/>
    </xf>
    <xf numFmtId="0" fontId="20" fillId="0" borderId="120" xfId="0" applyFont="1" applyBorder="1" applyAlignment="1">
      <alignment horizontal="center" vertical="center"/>
    </xf>
    <xf numFmtId="0" fontId="20" fillId="0" borderId="130" xfId="0" applyFont="1" applyBorder="1" applyAlignment="1">
      <alignment horizontal="center" vertical="center"/>
    </xf>
    <xf numFmtId="0" fontId="20" fillId="0" borderId="134" xfId="0" applyFont="1" applyBorder="1" applyAlignment="1">
      <alignment horizontal="center" vertical="center"/>
    </xf>
    <xf numFmtId="0" fontId="20" fillId="0" borderId="120" xfId="0" applyFont="1" applyBorder="1" applyAlignment="1">
      <alignment horizontal="center" vertical="center" wrapText="1"/>
    </xf>
    <xf numFmtId="0" fontId="20" fillId="0" borderId="130" xfId="0" applyFont="1" applyBorder="1" applyAlignment="1">
      <alignment horizontal="center" vertical="center" wrapText="1"/>
    </xf>
    <xf numFmtId="0" fontId="20" fillId="0" borderId="134" xfId="0" applyFont="1" applyBorder="1" applyAlignment="1">
      <alignment horizontal="center" vertical="center" wrapText="1"/>
    </xf>
    <xf numFmtId="0" fontId="20" fillId="0" borderId="119" xfId="0" applyFont="1" applyBorder="1" applyAlignment="1">
      <alignment horizontal="center" vertical="center"/>
    </xf>
    <xf numFmtId="0" fontId="20" fillId="0" borderId="164" xfId="0" applyFont="1" applyBorder="1" applyAlignment="1">
      <alignment horizontal="center" vertical="center"/>
    </xf>
    <xf numFmtId="0" fontId="20" fillId="0" borderId="167" xfId="0" applyFont="1" applyBorder="1" applyAlignment="1">
      <alignment horizontal="center" vertical="center"/>
    </xf>
    <xf numFmtId="0" fontId="140" fillId="0" borderId="0" xfId="10" applyAlignment="1">
      <alignment horizontal="left"/>
    </xf>
    <xf numFmtId="0" fontId="8" fillId="0" borderId="0" xfId="10" applyFont="1" applyAlignment="1">
      <alignment horizontal="right"/>
    </xf>
    <xf numFmtId="0" fontId="28" fillId="0" borderId="39" xfId="10" applyFont="1" applyBorder="1" applyAlignment="1">
      <alignment horizontal="center" vertical="center" wrapText="1"/>
    </xf>
    <xf numFmtId="0" fontId="156" fillId="0" borderId="41" xfId="10" applyFont="1" applyBorder="1" applyAlignment="1">
      <alignment horizontal="center" vertical="center" wrapText="1"/>
    </xf>
    <xf numFmtId="0" fontId="156" fillId="0" borderId="8" xfId="10" applyFont="1" applyBorder="1" applyAlignment="1">
      <alignment horizontal="center" vertical="center" wrapText="1"/>
    </xf>
    <xf numFmtId="0" fontId="28" fillId="0" borderId="42" xfId="10" applyFont="1" applyBorder="1" applyAlignment="1">
      <alignment horizontal="center" vertical="center" wrapText="1"/>
    </xf>
    <xf numFmtId="0" fontId="28" fillId="0" borderId="80" xfId="10" applyFont="1" applyBorder="1" applyAlignment="1">
      <alignment horizontal="center" vertical="center" wrapText="1"/>
    </xf>
    <xf numFmtId="0" fontId="28" fillId="0" borderId="42" xfId="10" applyFont="1" applyBorder="1" applyAlignment="1">
      <alignment horizontal="center"/>
    </xf>
    <xf numFmtId="0" fontId="28" fillId="0" borderId="43" xfId="10" applyFont="1" applyBorder="1" applyAlignment="1">
      <alignment horizontal="center"/>
    </xf>
    <xf numFmtId="0" fontId="28" fillId="0" borderId="44" xfId="10" applyFont="1" applyBorder="1" applyAlignment="1">
      <alignment horizontal="center"/>
    </xf>
    <xf numFmtId="0" fontId="69" fillId="0" borderId="29" xfId="10" applyFont="1" applyBorder="1" applyAlignment="1">
      <alignment horizontal="center" vertical="center" wrapText="1"/>
    </xf>
    <xf numFmtId="0" fontId="69" fillId="0" borderId="106" xfId="10" applyFont="1" applyBorder="1" applyAlignment="1">
      <alignment horizontal="center" vertical="center" wrapText="1"/>
    </xf>
    <xf numFmtId="0" fontId="173" fillId="0" borderId="0" xfId="10" applyFont="1" applyAlignment="1">
      <alignment wrapText="1"/>
    </xf>
    <xf numFmtId="0" fontId="28" fillId="0" borderId="0" xfId="10" applyFont="1" applyAlignment="1">
      <alignment horizontal="left"/>
    </xf>
    <xf numFmtId="0" fontId="156" fillId="0" borderId="0" xfId="10" applyFont="1" applyAlignment="1">
      <alignment horizontal="left"/>
    </xf>
    <xf numFmtId="0" fontId="71" fillId="0" borderId="79" xfId="10" applyFont="1" applyBorder="1" applyAlignment="1">
      <alignment horizontal="center" vertical="center" wrapText="1"/>
    </xf>
    <xf numFmtId="0" fontId="69" fillId="0" borderId="1" xfId="10" applyFont="1" applyBorder="1" applyAlignment="1">
      <alignment horizontal="center" vertical="center" wrapText="1"/>
    </xf>
    <xf numFmtId="0" fontId="69" fillId="0" borderId="4" xfId="10" applyFont="1" applyBorder="1" applyAlignment="1">
      <alignment horizontal="center" vertical="center" wrapText="1"/>
    </xf>
    <xf numFmtId="0" fontId="71" fillId="0" borderId="55" xfId="10" applyFont="1" applyBorder="1" applyAlignment="1">
      <alignment horizontal="center" vertical="center" wrapText="1"/>
    </xf>
    <xf numFmtId="0" fontId="71" fillId="0" borderId="100" xfId="10" applyFont="1" applyBorder="1" applyAlignment="1">
      <alignment horizontal="center" vertical="center" wrapText="1"/>
    </xf>
    <xf numFmtId="0" fontId="71" fillId="0" borderId="12" xfId="10" applyFont="1" applyBorder="1" applyAlignment="1">
      <alignment horizontal="center" vertical="center" wrapText="1"/>
    </xf>
    <xf numFmtId="0" fontId="71" fillId="0" borderId="13" xfId="10" applyFont="1" applyBorder="1" applyAlignment="1">
      <alignment horizontal="center" vertical="center" wrapText="1"/>
    </xf>
    <xf numFmtId="0" fontId="71" fillId="0" borderId="55" xfId="10" applyFont="1" applyBorder="1" applyAlignment="1">
      <alignment horizontal="center" vertical="center"/>
    </xf>
    <xf numFmtId="0" fontId="71" fillId="0" borderId="84" xfId="10" applyFont="1" applyBorder="1" applyAlignment="1">
      <alignment horizontal="center" vertical="center"/>
    </xf>
    <xf numFmtId="0" fontId="71" fillId="0" borderId="100" xfId="10" applyFont="1" applyBorder="1" applyAlignment="1">
      <alignment horizontal="center" vertical="center"/>
    </xf>
    <xf numFmtId="0" fontId="71" fillId="0" borderId="46" xfId="10" applyFont="1" applyBorder="1" applyAlignment="1">
      <alignment horizontal="center" vertical="center"/>
    </xf>
    <xf numFmtId="0" fontId="71" fillId="0" borderId="0" xfId="10" applyFont="1" applyAlignment="1">
      <alignment horizontal="center" vertical="center"/>
    </xf>
    <xf numFmtId="0" fontId="71" fillId="0" borderId="57" xfId="10" applyFont="1" applyBorder="1" applyAlignment="1">
      <alignment horizontal="center" vertical="center"/>
    </xf>
    <xf numFmtId="0" fontId="69" fillId="0" borderId="79" xfId="10" applyFont="1" applyBorder="1" applyAlignment="1">
      <alignment horizontal="center" vertical="center" wrapText="1"/>
    </xf>
    <xf numFmtId="0" fontId="69" fillId="0" borderId="42" xfId="10" applyFont="1" applyBorder="1" applyAlignment="1">
      <alignment horizontal="center" vertical="center" wrapText="1"/>
    </xf>
    <xf numFmtId="0" fontId="69" fillId="0" borderId="82" xfId="10" applyFont="1" applyBorder="1" applyAlignment="1">
      <alignment horizontal="center" vertical="center" wrapText="1"/>
    </xf>
    <xf numFmtId="0" fontId="69" fillId="0" borderId="11" xfId="10" applyFont="1" applyBorder="1" applyAlignment="1">
      <alignment horizontal="center" vertical="center" wrapText="1"/>
    </xf>
    <xf numFmtId="0" fontId="153" fillId="0" borderId="0" xfId="12" applyFont="1" applyAlignment="1">
      <alignment horizontal="center"/>
    </xf>
    <xf numFmtId="0" fontId="56" fillId="0" borderId="119" xfId="12" applyFont="1" applyBorder="1" applyAlignment="1">
      <alignment horizontal="center" vertical="center" wrapText="1"/>
    </xf>
    <xf numFmtId="0" fontId="56" fillId="0" borderId="119" xfId="12" applyFont="1" applyBorder="1" applyAlignment="1">
      <alignment horizontal="center" vertical="center"/>
    </xf>
    <xf numFmtId="0" fontId="47" fillId="0" borderId="119" xfId="12" applyFont="1" applyBorder="1" applyAlignment="1">
      <alignment horizontal="center" vertical="center"/>
    </xf>
    <xf numFmtId="0" fontId="73" fillId="0" borderId="107" xfId="10" applyFont="1" applyBorder="1" applyAlignment="1">
      <alignment horizontal="left" vertical="center" wrapText="1"/>
    </xf>
    <xf numFmtId="0" fontId="73" fillId="0" borderId="41" xfId="10" applyFont="1" applyBorder="1" applyAlignment="1">
      <alignment horizontal="left" vertical="center" wrapText="1"/>
    </xf>
    <xf numFmtId="0" fontId="73" fillId="0" borderId="107" xfId="10" applyFont="1" applyBorder="1" applyAlignment="1">
      <alignment horizontal="center" vertical="center" wrapText="1"/>
    </xf>
    <xf numFmtId="0" fontId="175" fillId="0" borderId="210" xfId="10" applyFont="1" applyBorder="1" applyAlignment="1">
      <alignment horizontal="center" vertical="center" wrapText="1"/>
    </xf>
    <xf numFmtId="0" fontId="73" fillId="0" borderId="101" xfId="10" applyFont="1" applyBorder="1" applyAlignment="1">
      <alignment horizontal="left" vertical="center" wrapText="1"/>
    </xf>
    <xf numFmtId="0" fontId="175" fillId="0" borderId="41" xfId="10" applyFont="1" applyBorder="1" applyAlignment="1">
      <alignment horizontal="left" vertical="center" wrapText="1"/>
    </xf>
    <xf numFmtId="0" fontId="140" fillId="0" borderId="0" xfId="10" applyAlignment="1">
      <alignment horizontal="right"/>
    </xf>
    <xf numFmtId="0" fontId="29" fillId="0" borderId="0" xfId="10" applyFont="1" applyAlignment="1">
      <alignment horizontal="center"/>
    </xf>
    <xf numFmtId="49" fontId="29" fillId="0" borderId="0" xfId="10" applyNumberFormat="1" applyFont="1" applyAlignment="1">
      <alignment horizontal="center"/>
    </xf>
    <xf numFmtId="0" fontId="78" fillId="2" borderId="39" xfId="10" applyFont="1" applyFill="1" applyBorder="1" applyAlignment="1">
      <alignment horizontal="center" vertical="center" wrapText="1"/>
    </xf>
    <xf numFmtId="0" fontId="174" fillId="2" borderId="101" xfId="10" applyFont="1" applyFill="1" applyBorder="1" applyAlignment="1">
      <alignment horizontal="center" vertical="center" wrapText="1"/>
    </xf>
    <xf numFmtId="0" fontId="174" fillId="2" borderId="41" xfId="10" applyFont="1" applyFill="1" applyBorder="1" applyAlignment="1">
      <alignment horizontal="center" vertical="center" wrapText="1"/>
    </xf>
    <xf numFmtId="0" fontId="28" fillId="2" borderId="55" xfId="10" applyFont="1" applyFill="1" applyBorder="1" applyAlignment="1">
      <alignment horizontal="center" vertical="center" wrapText="1"/>
    </xf>
    <xf numFmtId="0" fontId="156" fillId="2" borderId="100" xfId="10" applyFont="1" applyFill="1" applyBorder="1" applyAlignment="1">
      <alignment horizontal="center" vertical="center" wrapText="1"/>
    </xf>
    <xf numFmtId="0" fontId="156" fillId="2" borderId="46" xfId="10" applyFont="1" applyFill="1" applyBorder="1" applyAlignment="1">
      <alignment horizontal="center" vertical="center" wrapText="1"/>
    </xf>
    <xf numFmtId="0" fontId="156" fillId="2" borderId="57" xfId="10" applyFont="1" applyFill="1" applyBorder="1" applyAlignment="1">
      <alignment horizontal="center" vertical="center" wrapText="1"/>
    </xf>
    <xf numFmtId="0" fontId="156" fillId="2" borderId="12" xfId="10" applyFont="1" applyFill="1" applyBorder="1" applyAlignment="1">
      <alignment horizontal="center" vertical="center" wrapText="1"/>
    </xf>
    <xf numFmtId="0" fontId="156" fillId="2" borderId="13" xfId="10" applyFont="1" applyFill="1" applyBorder="1" applyAlignment="1">
      <alignment horizontal="center" vertical="center" wrapText="1"/>
    </xf>
    <xf numFmtId="0" fontId="28" fillId="2" borderId="42" xfId="10" applyFont="1" applyFill="1" applyBorder="1" applyAlignment="1">
      <alignment horizontal="center"/>
    </xf>
    <xf numFmtId="0" fontId="28" fillId="2" borderId="43" xfId="10" applyFont="1" applyFill="1" applyBorder="1" applyAlignment="1">
      <alignment horizontal="center"/>
    </xf>
    <xf numFmtId="0" fontId="28" fillId="2" borderId="164" xfId="10" applyFont="1" applyFill="1" applyBorder="1" applyAlignment="1">
      <alignment horizontal="center" vertical="center" wrapText="1"/>
    </xf>
    <xf numFmtId="0" fontId="156" fillId="2" borderId="168" xfId="10" applyFont="1" applyFill="1" applyBorder="1" applyAlignment="1">
      <alignment horizontal="center" vertical="center" wrapText="1"/>
    </xf>
    <xf numFmtId="0" fontId="156" fillId="2" borderId="204" xfId="10" applyFont="1" applyFill="1" applyBorder="1" applyAlignment="1">
      <alignment horizontal="center" vertical="center" wrapText="1"/>
    </xf>
    <xf numFmtId="0" fontId="28" fillId="2" borderId="85" xfId="10" applyFont="1" applyFill="1" applyBorder="1" applyAlignment="1">
      <alignment horizontal="center" vertical="center" wrapText="1"/>
    </xf>
    <xf numFmtId="0" fontId="156" fillId="2" borderId="58" xfId="10" applyFont="1" applyFill="1" applyBorder="1" applyAlignment="1">
      <alignment horizontal="center" vertical="center" wrapText="1"/>
    </xf>
    <xf numFmtId="0" fontId="156" fillId="2" borderId="205" xfId="10" applyFont="1" applyFill="1" applyBorder="1" applyAlignment="1">
      <alignment horizontal="center" vertical="center" wrapText="1"/>
    </xf>
    <xf numFmtId="0" fontId="91" fillId="0" borderId="169" xfId="10" applyFont="1" applyBorder="1" applyAlignment="1">
      <alignment horizontal="center" vertical="center"/>
    </xf>
    <xf numFmtId="0" fontId="30" fillId="0" borderId="0" xfId="10" applyFont="1" applyAlignment="1">
      <alignment horizontal="left"/>
    </xf>
    <xf numFmtId="0" fontId="162" fillId="0" borderId="0" xfId="10" applyFont="1" applyAlignment="1">
      <alignment horizontal="left"/>
    </xf>
    <xf numFmtId="0" fontId="156" fillId="0" borderId="101" xfId="10" applyFont="1" applyBorder="1" applyAlignment="1">
      <alignment horizontal="center" vertical="center" wrapText="1"/>
    </xf>
    <xf numFmtId="0" fontId="78" fillId="0" borderId="40" xfId="10" applyFont="1" applyBorder="1" applyAlignment="1">
      <alignment horizontal="center" vertical="center" wrapText="1"/>
    </xf>
    <xf numFmtId="0" fontId="177" fillId="0" borderId="7" xfId="10" applyFont="1" applyBorder="1" applyAlignment="1">
      <alignment horizontal="center" vertical="center" wrapText="1"/>
    </xf>
    <xf numFmtId="0" fontId="177" fillId="0" borderId="8" xfId="10" applyFont="1" applyBorder="1" applyAlignment="1">
      <alignment horizontal="center" vertical="center" wrapText="1"/>
    </xf>
    <xf numFmtId="0" fontId="28" fillId="0" borderId="55" xfId="10" applyFont="1" applyBorder="1" applyAlignment="1">
      <alignment horizontal="center" vertical="center" wrapText="1"/>
    </xf>
    <xf numFmtId="0" fontId="156" fillId="0" borderId="84" xfId="10" applyFont="1" applyBorder="1" applyAlignment="1">
      <alignment horizontal="center" vertical="center" wrapText="1"/>
    </xf>
    <xf numFmtId="0" fontId="156" fillId="0" borderId="12" xfId="10" applyFont="1" applyBorder="1" applyAlignment="1">
      <alignment horizontal="center" vertical="center" wrapText="1"/>
    </xf>
    <xf numFmtId="0" fontId="156" fillId="0" borderId="5" xfId="10" applyFont="1" applyBorder="1" applyAlignment="1">
      <alignment horizontal="center" vertical="center" wrapText="1"/>
    </xf>
    <xf numFmtId="0" fontId="156" fillId="0" borderId="78" xfId="10" applyFont="1" applyBorder="1" applyAlignment="1">
      <alignment horizontal="center" vertical="center" wrapText="1"/>
    </xf>
    <xf numFmtId="0" fontId="156" fillId="0" borderId="86" xfId="10" applyFont="1" applyBorder="1" applyAlignment="1">
      <alignment horizontal="center" vertical="center" wrapText="1"/>
    </xf>
    <xf numFmtId="0" fontId="88" fillId="0" borderId="2" xfId="10" applyFont="1" applyBorder="1" applyAlignment="1">
      <alignment horizontal="center" vertical="center"/>
    </xf>
    <xf numFmtId="0" fontId="88" fillId="0" borderId="6" xfId="10" applyFont="1" applyBorder="1" applyAlignment="1">
      <alignment horizontal="center" vertical="center"/>
    </xf>
    <xf numFmtId="0" fontId="88" fillId="0" borderId="3" xfId="10" applyFont="1" applyBorder="1" applyAlignment="1">
      <alignment horizontal="center" vertical="center"/>
    </xf>
    <xf numFmtId="0" fontId="91" fillId="0" borderId="2" xfId="10" applyFont="1" applyBorder="1" applyAlignment="1">
      <alignment horizontal="center" vertical="center"/>
    </xf>
    <xf numFmtId="0" fontId="91" fillId="0" borderId="6" xfId="10" applyFont="1" applyBorder="1" applyAlignment="1">
      <alignment horizontal="center" vertical="center"/>
    </xf>
    <xf numFmtId="0" fontId="91" fillId="0" borderId="3" xfId="10" applyFont="1" applyBorder="1" applyAlignment="1">
      <alignment horizontal="center" vertical="center"/>
    </xf>
    <xf numFmtId="0" fontId="75" fillId="0" borderId="0" xfId="10" applyFont="1" applyAlignment="1">
      <alignment horizontal="left"/>
    </xf>
    <xf numFmtId="0" fontId="156" fillId="0" borderId="85" xfId="10" applyFont="1" applyBorder="1" applyAlignment="1">
      <alignment horizontal="center" vertical="center" wrapText="1"/>
    </xf>
    <xf numFmtId="0" fontId="156" fillId="0" borderId="205" xfId="10" applyFont="1" applyBorder="1" applyAlignment="1">
      <alignment horizontal="center" vertical="center" wrapText="1"/>
    </xf>
    <xf numFmtId="0" fontId="28" fillId="0" borderId="130" xfId="10" applyFont="1" applyBorder="1" applyAlignment="1">
      <alignment horizontal="center"/>
    </xf>
    <xf numFmtId="0" fontId="28" fillId="0" borderId="134" xfId="10" applyFont="1" applyBorder="1" applyAlignment="1">
      <alignment horizontal="center"/>
    </xf>
    <xf numFmtId="0" fontId="88" fillId="0" borderId="44" xfId="10" applyFont="1" applyBorder="1" applyAlignment="1">
      <alignment horizontal="left" vertical="center"/>
    </xf>
    <xf numFmtId="0" fontId="88" fillId="0" borderId="169" xfId="10" applyFont="1" applyBorder="1" applyAlignment="1">
      <alignment horizontal="left" vertical="center"/>
    </xf>
    <xf numFmtId="0" fontId="56" fillId="0" borderId="221" xfId="0" applyFont="1" applyBorder="1" applyAlignment="1">
      <alignment horizontal="center" vertical="center" wrapText="1"/>
    </xf>
    <xf numFmtId="0" fontId="56" fillId="0" borderId="84" xfId="0" applyFont="1" applyBorder="1" applyAlignment="1">
      <alignment horizontal="center" vertical="center" wrapText="1"/>
    </xf>
    <xf numFmtId="0" fontId="56" fillId="0" borderId="85" xfId="0" applyFont="1" applyBorder="1" applyAlignment="1">
      <alignment horizontal="center" vertical="center" wrapText="1"/>
    </xf>
    <xf numFmtId="0" fontId="2" fillId="0" borderId="163"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217"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80" xfId="0" applyFont="1" applyBorder="1" applyAlignment="1">
      <alignment horizontal="center" vertical="center"/>
    </xf>
    <xf numFmtId="0" fontId="2" fillId="0" borderId="79" xfId="0" applyFont="1" applyBorder="1" applyAlignment="1">
      <alignment horizontal="center" vertical="center"/>
    </xf>
    <xf numFmtId="0" fontId="91" fillId="0" borderId="79" xfId="0" applyFont="1" applyBorder="1" applyAlignment="1">
      <alignment horizontal="center" vertical="center"/>
    </xf>
    <xf numFmtId="0" fontId="91" fillId="0" borderId="42" xfId="0" applyFont="1" applyBorder="1" applyAlignment="1">
      <alignment horizontal="center" vertical="center"/>
    </xf>
    <xf numFmtId="0" fontId="2" fillId="0" borderId="218" xfId="0" applyFont="1" applyBorder="1" applyAlignment="1">
      <alignment horizontal="center" vertical="center"/>
    </xf>
    <xf numFmtId="0" fontId="2" fillId="0" borderId="81" xfId="0" applyFont="1" applyBorder="1" applyAlignment="1">
      <alignment horizontal="center" vertical="center"/>
    </xf>
    <xf numFmtId="0" fontId="2" fillId="0" borderId="219" xfId="0" applyFont="1" applyBorder="1" applyAlignment="1">
      <alignment horizontal="center" vertical="center"/>
    </xf>
    <xf numFmtId="0" fontId="2" fillId="0" borderId="220" xfId="0" applyFont="1" applyBorder="1" applyAlignment="1">
      <alignment horizontal="center" vertical="center"/>
    </xf>
    <xf numFmtId="0" fontId="15" fillId="28" borderId="1" xfId="0" applyFont="1" applyFill="1" applyBorder="1" applyAlignment="1">
      <alignment horizontal="center" vertical="center" wrapText="1"/>
    </xf>
    <xf numFmtId="0" fontId="15" fillId="28" borderId="2" xfId="0" applyFont="1" applyFill="1" applyBorder="1" applyAlignment="1">
      <alignment horizontal="center" vertical="center" wrapText="1"/>
    </xf>
    <xf numFmtId="0" fontId="15" fillId="28" borderId="3" xfId="0" applyFont="1" applyFill="1" applyBorder="1" applyAlignment="1">
      <alignment horizontal="center" vertical="center" wrapText="1"/>
    </xf>
  </cellXfs>
  <cellStyles count="14">
    <cellStyle name="20% - Énfasis5" xfId="9" builtinId="46"/>
    <cellStyle name="Hipervínculo" xfId="5" builtinId="8"/>
    <cellStyle name="Millares" xfId="8" builtinId="3"/>
    <cellStyle name="Millares_ANUARIO2005" xfId="4" xr:uid="{83A6C750-A95C-42A7-8CB0-8E387EE6D1D1}"/>
    <cellStyle name="Millares_RESUMEN POBL ASEG NAL ACT PAS DIC-2002" xfId="3" xr:uid="{04031B5E-55B7-48B1-8A50-10045A757FDA}"/>
    <cellStyle name="Normal" xfId="0" builtinId="0"/>
    <cellStyle name="Normal 10 2" xfId="6" xr:uid="{D72AECC0-EA3A-4C2F-BDF1-C87B52A859CF}"/>
    <cellStyle name="Normal 2" xfId="2" xr:uid="{A7E2B487-C1F2-479F-AC98-512B5C91F238}"/>
    <cellStyle name="Normal 2 2" xfId="7" xr:uid="{A3FEC770-F0CD-42B4-8E4F-BEBC55595101}"/>
    <cellStyle name="Normal 2 2 2" xfId="11" xr:uid="{CE958FAB-07EB-421F-8B05-AEDF128DCE78}"/>
    <cellStyle name="Normal 2 3" xfId="10" xr:uid="{11CB16F4-D4A0-4418-BC7C-2F1E98C846D3}"/>
    <cellStyle name="Normal 3" xfId="12" xr:uid="{C2FCC082-9DBA-4617-B012-867E36E20C3F}"/>
    <cellStyle name="Normal 4" xfId="13" xr:uid="{D3E978B7-F92F-470A-9826-94D7F2109B6B}"/>
    <cellStyle name="Porcentaje" xfId="1" builtinId="5"/>
  </cellStyles>
  <dxfs count="13">
    <dxf>
      <numFmt numFmtId="3" formatCode="#,##0"/>
    </dxf>
    <dxf>
      <numFmt numFmtId="3" formatCode="#,##0"/>
    </dxf>
    <dxf>
      <numFmt numFmtId="3" formatCode="#,##0"/>
    </dxf>
    <dxf>
      <border outline="0">
        <top style="thin">
          <color auto="1"/>
        </top>
      </border>
    </dxf>
    <dxf>
      <border outline="0">
        <bottom style="thin">
          <color auto="1"/>
        </bottom>
      </border>
    </dxf>
    <dxf>
      <font>
        <b/>
        <i val="0"/>
        <strike val="0"/>
        <condense val="0"/>
        <extend val="0"/>
        <outline val="0"/>
        <shadow val="0"/>
        <u val="none"/>
        <vertAlign val="baseline"/>
        <sz val="8"/>
        <color rgb="FFFFFFFF"/>
        <name val="Arial Narrow"/>
        <family val="2"/>
        <scheme val="none"/>
      </font>
      <fill>
        <patternFill patternType="solid">
          <fgColor rgb="FFFFFFFF"/>
          <bgColor rgb="FF000000"/>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1" formatCode="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family val="2"/>
        <scheme val="minor"/>
      </font>
      <fill>
        <patternFill patternType="solid">
          <fgColor indexed="64"/>
          <bgColor theme="0"/>
        </patternFill>
      </fil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family val="2"/>
        <scheme val="minor"/>
      </font>
      <fill>
        <patternFill patternType="solid">
          <fgColor indexed="64"/>
          <bgColor theme="0"/>
        </patternFill>
      </fil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family val="2"/>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border outline="0">
        <bottom style="thin">
          <color auto="1"/>
        </bottom>
      </border>
    </dxf>
    <dxf>
      <font>
        <strike val="0"/>
        <outline val="0"/>
        <shadow val="0"/>
        <vertAlign val="baseline"/>
        <color theme="1"/>
        <name val="Calibri"/>
        <family val="2"/>
        <scheme val="minor"/>
      </font>
    </dxf>
    <dxf>
      <font>
        <strike val="0"/>
        <outline val="0"/>
        <shadow val="0"/>
        <u val="none"/>
        <vertAlign val="baseline"/>
        <sz val="11"/>
        <color auto="1"/>
        <name val="Calibri"/>
        <family val="2"/>
        <scheme val="minor"/>
      </font>
      <fill>
        <patternFill patternType="solid">
          <fgColor indexed="64"/>
          <bgColor theme="5" tint="0.59999389629810485"/>
        </patternFill>
      </fill>
      <alignment horizontal="center" vertical="center" textRotation="0" wrapText="0" indent="0" justifyLastLine="0" shrinkToFit="0" readingOrder="0"/>
    </dxf>
  </dxfs>
  <tableStyles count="1" defaultTableStyle="TableStyleMedium2" defaultPivotStyle="PivotStyleLight16">
    <tableStyle name="Invisible" pivot="0" table="0" count="0" xr9:uid="{2DD0EB16-5CC8-4DF9-AC2B-7C86F1B8EB45}"/>
  </tableStyles>
  <colors>
    <mruColors>
      <color rgb="FFFBAB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BO" b="1">
                <a:solidFill>
                  <a:schemeClr val="tx1"/>
                </a:solidFill>
              </a:rPr>
              <a:t>PROMEDIO NACIONAL DE PORCENTAJE DE UTILIZACION SEGUN SUB ESPECIALIDAD CLINICA  - CPS GESTION 2024</a:t>
            </a:r>
          </a:p>
        </c:rich>
      </c:tx>
      <c:overlay val="0"/>
      <c:spPr>
        <a:solidFill>
          <a:srgbClr val="ED7D31"/>
        </a:solid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B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Promedio de % DE UTILIZACION</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4"/>
              <c:pt idx="0">
                <c:v>PSIQUIATRIA</c:v>
              </c:pt>
              <c:pt idx="1">
                <c:v>TERAPIA DEL DOLOR</c:v>
              </c:pt>
              <c:pt idx="2">
                <c:v>GERIATRIA</c:v>
              </c:pt>
              <c:pt idx="3">
                <c:v>MEDICINA GENERAL</c:v>
              </c:pt>
              <c:pt idx="4">
                <c:v>ENDOCRINOLOGIA ADULTOS</c:v>
              </c:pt>
              <c:pt idx="5">
                <c:v>ENDOCRINOLOGIA</c:v>
              </c:pt>
              <c:pt idx="6">
                <c:v>REUMATOLOGIA</c:v>
              </c:pt>
              <c:pt idx="7">
                <c:v>MEDICINA FAMILIAR</c:v>
              </c:pt>
              <c:pt idx="8">
                <c:v>DIABETOLOGIA</c:v>
              </c:pt>
              <c:pt idx="9">
                <c:v>NEUROLOGIA</c:v>
              </c:pt>
              <c:pt idx="10">
                <c:v>MEDICINA INTERNA</c:v>
              </c:pt>
              <c:pt idx="11">
                <c:v>DERMATOLOGIA</c:v>
              </c:pt>
              <c:pt idx="12">
                <c:v>FISIATRIA</c:v>
              </c:pt>
              <c:pt idx="13">
                <c:v>GASTROENTEROLOGIA</c:v>
              </c:pt>
              <c:pt idx="14">
                <c:v>ONCOLOGIA CLINICA</c:v>
              </c:pt>
              <c:pt idx="15">
                <c:v>CARDIOLOGIA</c:v>
              </c:pt>
              <c:pt idx="16">
                <c:v>HEMATOLOGIA</c:v>
              </c:pt>
              <c:pt idx="17">
                <c:v>MEDICINA TRADICIONAL</c:v>
              </c:pt>
              <c:pt idx="18">
                <c:v>NEUMOLOGIA</c:v>
              </c:pt>
              <c:pt idx="19">
                <c:v>NEFROLOGIA</c:v>
              </c:pt>
              <c:pt idx="20">
                <c:v>TRATAMIENTO PROLONGADO</c:v>
              </c:pt>
              <c:pt idx="21">
                <c:v>NEUROLOGIA PEDIATRICA</c:v>
              </c:pt>
              <c:pt idx="22">
                <c:v>INFECTOLOGIA</c:v>
              </c:pt>
              <c:pt idx="23">
                <c:v>FONOAUDIOLOGIA</c:v>
              </c:pt>
            </c:strLit>
          </c:cat>
          <c:val>
            <c:numLit>
              <c:formatCode>General</c:formatCode>
              <c:ptCount val="24"/>
              <c:pt idx="0">
                <c:v>0.90917559476861209</c:v>
              </c:pt>
              <c:pt idx="1">
                <c:v>0.8877284595300261</c:v>
              </c:pt>
              <c:pt idx="2">
                <c:v>0.86294649632108467</c:v>
              </c:pt>
              <c:pt idx="3">
                <c:v>0.84628782187143237</c:v>
              </c:pt>
              <c:pt idx="4">
                <c:v>0.81238169838416152</c:v>
              </c:pt>
              <c:pt idx="5">
                <c:v>0.77757070673836948</c:v>
              </c:pt>
              <c:pt idx="6">
                <c:v>0.77335909924606172</c:v>
              </c:pt>
              <c:pt idx="7">
                <c:v>0.75140087478797579</c:v>
              </c:pt>
              <c:pt idx="8">
                <c:v>0.73177296528239399</c:v>
              </c:pt>
              <c:pt idx="9">
                <c:v>0.72696133266432772</c:v>
              </c:pt>
              <c:pt idx="10">
                <c:v>0.72053666315240772</c:v>
              </c:pt>
              <c:pt idx="11">
                <c:v>0.72043751303488324</c:v>
              </c:pt>
              <c:pt idx="12">
                <c:v>0.71437079290592009</c:v>
              </c:pt>
              <c:pt idx="13">
                <c:v>0.70973487168344762</c:v>
              </c:pt>
              <c:pt idx="14">
                <c:v>0.69154618074313379</c:v>
              </c:pt>
              <c:pt idx="15">
                <c:v>0.68168282081266285</c:v>
              </c:pt>
              <c:pt idx="16">
                <c:v>0.66539135805314198</c:v>
              </c:pt>
              <c:pt idx="17">
                <c:v>0.65672348484848486</c:v>
              </c:pt>
              <c:pt idx="18">
                <c:v>0.63356299713314879</c:v>
              </c:pt>
              <c:pt idx="19">
                <c:v>0.58426451673164592</c:v>
              </c:pt>
              <c:pt idx="20">
                <c:v>0.47787067689642154</c:v>
              </c:pt>
              <c:pt idx="21">
                <c:v>0.43945262070746194</c:v>
              </c:pt>
              <c:pt idx="22">
                <c:v>0.39869281045751637</c:v>
              </c:pt>
              <c:pt idx="23">
                <c:v>0.22234891676168758</c:v>
              </c:pt>
            </c:numLit>
          </c:val>
          <c:extLst>
            <c:ext xmlns:c16="http://schemas.microsoft.com/office/drawing/2014/chart" uri="{C3380CC4-5D6E-409C-BE32-E72D297353CC}">
              <c16:uniqueId val="{00000000-100A-4011-AAE0-0012E6F6BDAF}"/>
            </c:ext>
          </c:extLst>
        </c:ser>
        <c:dLbls>
          <c:showLegendKey val="0"/>
          <c:showVal val="1"/>
          <c:showCatName val="0"/>
          <c:showSerName val="0"/>
          <c:showPercent val="0"/>
          <c:showBubbleSize val="0"/>
        </c:dLbls>
        <c:gapWidth val="219"/>
        <c:overlap val="-27"/>
        <c:axId val="2051519392"/>
        <c:axId val="2051520832"/>
      </c:barChart>
      <c:lineChart>
        <c:grouping val="standard"/>
        <c:varyColors val="0"/>
        <c:ser>
          <c:idx val="1"/>
          <c:order val="1"/>
          <c:tx>
            <c:v>Promedio de ESTANDAR PORCENTAJE</c:v>
          </c:tx>
          <c:spPr>
            <a:ln w="28575" cap="rnd">
              <a:solidFill>
                <a:schemeClr val="accent2"/>
              </a:solidFill>
              <a:round/>
            </a:ln>
            <a:effectLst/>
          </c:spPr>
          <c:marker>
            <c:symbol val="none"/>
          </c:marker>
          <c:dLbls>
            <c:delete val="1"/>
          </c:dLbls>
          <c:cat>
            <c:strLit>
              <c:ptCount val="24"/>
              <c:pt idx="0">
                <c:v>PSIQUIATRIA</c:v>
              </c:pt>
              <c:pt idx="1">
                <c:v>TERAPIA DEL DOLOR</c:v>
              </c:pt>
              <c:pt idx="2">
                <c:v>GERIATRIA</c:v>
              </c:pt>
              <c:pt idx="3">
                <c:v>MEDICINA GENERAL</c:v>
              </c:pt>
              <c:pt idx="4">
                <c:v>ENDOCRINOLOGIA ADULTOS</c:v>
              </c:pt>
              <c:pt idx="5">
                <c:v>ENDOCRINOLOGIA</c:v>
              </c:pt>
              <c:pt idx="6">
                <c:v>REUMATOLOGIA</c:v>
              </c:pt>
              <c:pt idx="7">
                <c:v>MEDICINA FAMILIAR</c:v>
              </c:pt>
              <c:pt idx="8">
                <c:v>DIABETOLOGIA</c:v>
              </c:pt>
              <c:pt idx="9">
                <c:v>NEUROLOGIA</c:v>
              </c:pt>
              <c:pt idx="10">
                <c:v>MEDICINA INTERNA</c:v>
              </c:pt>
              <c:pt idx="11">
                <c:v>DERMATOLOGIA</c:v>
              </c:pt>
              <c:pt idx="12">
                <c:v>FISIATRIA</c:v>
              </c:pt>
              <c:pt idx="13">
                <c:v>GASTROENTEROLOGIA</c:v>
              </c:pt>
              <c:pt idx="14">
                <c:v>ONCOLOGIA CLINICA</c:v>
              </c:pt>
              <c:pt idx="15">
                <c:v>CARDIOLOGIA</c:v>
              </c:pt>
              <c:pt idx="16">
                <c:v>HEMATOLOGIA</c:v>
              </c:pt>
              <c:pt idx="17">
                <c:v>MEDICINA TRADICIONAL</c:v>
              </c:pt>
              <c:pt idx="18">
                <c:v>NEUMOLOGIA</c:v>
              </c:pt>
              <c:pt idx="19">
                <c:v>NEFROLOGIA</c:v>
              </c:pt>
              <c:pt idx="20">
                <c:v>TRATAMIENTO PROLONGADO</c:v>
              </c:pt>
              <c:pt idx="21">
                <c:v>NEUROLOGIA PEDIATRICA</c:v>
              </c:pt>
              <c:pt idx="22">
                <c:v>INFECTOLOGIA</c:v>
              </c:pt>
              <c:pt idx="23">
                <c:v>FONOAUDIOLOGIA</c:v>
              </c:pt>
            </c:strLit>
          </c:cat>
          <c:val>
            <c:numLit>
              <c:formatCode>General</c:formatCode>
              <c:ptCount val="24"/>
              <c:pt idx="0">
                <c:v>0.85</c:v>
              </c:pt>
              <c:pt idx="1">
                <c:v>0.85</c:v>
              </c:pt>
              <c:pt idx="2">
                <c:v>0.85</c:v>
              </c:pt>
              <c:pt idx="3">
                <c:v>0.84999999999999909</c:v>
              </c:pt>
              <c:pt idx="4">
                <c:v>0.85</c:v>
              </c:pt>
              <c:pt idx="5">
                <c:v>0.84999999999999987</c:v>
              </c:pt>
              <c:pt idx="6">
                <c:v>0.84999999999999987</c:v>
              </c:pt>
              <c:pt idx="7">
                <c:v>0.84999999999999976</c:v>
              </c:pt>
              <c:pt idx="8">
                <c:v>0.85</c:v>
              </c:pt>
              <c:pt idx="9">
                <c:v>0.84999999999999987</c:v>
              </c:pt>
              <c:pt idx="10">
                <c:v>0.85000000000000087</c:v>
              </c:pt>
              <c:pt idx="11">
                <c:v>0.84999999999999987</c:v>
              </c:pt>
              <c:pt idx="12">
                <c:v>0.85</c:v>
              </c:pt>
              <c:pt idx="13">
                <c:v>0.84999999999999987</c:v>
              </c:pt>
              <c:pt idx="14">
                <c:v>0.85</c:v>
              </c:pt>
              <c:pt idx="15">
                <c:v>0.84999999999999976</c:v>
              </c:pt>
              <c:pt idx="16">
                <c:v>0.84999999999999987</c:v>
              </c:pt>
              <c:pt idx="17">
                <c:v>0.85</c:v>
              </c:pt>
              <c:pt idx="18">
                <c:v>0.84999999999999976</c:v>
              </c:pt>
              <c:pt idx="19">
                <c:v>0.84999999999999976</c:v>
              </c:pt>
              <c:pt idx="20">
                <c:v>0.84999999999999976</c:v>
              </c:pt>
              <c:pt idx="21">
                <c:v>0.85</c:v>
              </c:pt>
              <c:pt idx="22">
                <c:v>0.85</c:v>
              </c:pt>
              <c:pt idx="23">
                <c:v>0.85</c:v>
              </c:pt>
            </c:numLit>
          </c:val>
          <c:smooth val="0"/>
          <c:extLst>
            <c:ext xmlns:c16="http://schemas.microsoft.com/office/drawing/2014/chart" uri="{C3380CC4-5D6E-409C-BE32-E72D297353CC}">
              <c16:uniqueId val="{00000001-100A-4011-AAE0-0012E6F6BDAF}"/>
            </c:ext>
          </c:extLst>
        </c:ser>
        <c:dLbls>
          <c:showLegendKey val="0"/>
          <c:showVal val="1"/>
          <c:showCatName val="0"/>
          <c:showSerName val="0"/>
          <c:showPercent val="0"/>
          <c:showBubbleSize val="0"/>
        </c:dLbls>
        <c:marker val="1"/>
        <c:smooth val="0"/>
        <c:axId val="2051519392"/>
        <c:axId val="2051520832"/>
      </c:lineChart>
      <c:catAx>
        <c:axId val="2051519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2051520832"/>
        <c:crosses val="autoZero"/>
        <c:auto val="1"/>
        <c:lblAlgn val="ctr"/>
        <c:lblOffset val="100"/>
        <c:noMultiLvlLbl val="0"/>
      </c:catAx>
      <c:valAx>
        <c:axId val="20515208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20515193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B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solidFill>
                  <a:schemeClr val="tx1"/>
                </a:solidFill>
              </a:rPr>
              <a:t>EMPRESAS AFILIADAS CON MAS DIAS BAJA CPS GESTION 2024</a:t>
            </a:r>
          </a:p>
        </c:rich>
      </c:tx>
      <c:overlay val="0"/>
      <c:spPr>
        <a:solidFill>
          <a:srgbClr val="ED7D31"/>
        </a:solid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B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Total</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0"/>
              <c:pt idx="0">
                <c:v>CAJA PETROLERA DE SALUD</c:v>
              </c:pt>
              <c:pt idx="1">
                <c:v>FARMACIAS CORPORATIVAS S.A.-</c:v>
              </c:pt>
              <c:pt idx="2">
                <c:v>YACIMIENTOS PETROLIFEROS FISCA-</c:v>
              </c:pt>
              <c:pt idx="3">
                <c:v>SERVICIO DE IMPUESTOS NACIONAL-</c:v>
              </c:pt>
              <c:pt idx="4">
                <c:v>EMBOTELLADORAS BOLIVIANAS UNID</c:v>
              </c:pt>
              <c:pt idx="5">
                <c:v>SERVICIO NACIONAL DE SANIDAD A</c:v>
              </c:pt>
              <c:pt idx="6">
                <c:v>EMPRESA ESTATAL DE TRANSPORTE</c:v>
              </c:pt>
              <c:pt idx="7">
                <c:v>EMPRESA PUBLICA SOCIAL DE AGUA</c:v>
              </c:pt>
              <c:pt idx="8">
                <c:v>COOPERATIVA DE AHORRO Y CREDIT-</c:v>
              </c:pt>
              <c:pt idx="9">
                <c:v>T-PROMOCIONA BOLIVIA S.R.L.</c:v>
              </c:pt>
            </c:strLit>
          </c:cat>
          <c:val>
            <c:numLit>
              <c:formatCode>General</c:formatCode>
              <c:ptCount val="10"/>
              <c:pt idx="0">
                <c:v>18765</c:v>
              </c:pt>
              <c:pt idx="1">
                <c:v>11428</c:v>
              </c:pt>
              <c:pt idx="2">
                <c:v>8354</c:v>
              </c:pt>
              <c:pt idx="3">
                <c:v>7396</c:v>
              </c:pt>
              <c:pt idx="4">
                <c:v>6828</c:v>
              </c:pt>
              <c:pt idx="5">
                <c:v>3788</c:v>
              </c:pt>
              <c:pt idx="6">
                <c:v>3546</c:v>
              </c:pt>
              <c:pt idx="7">
                <c:v>2771</c:v>
              </c:pt>
              <c:pt idx="8">
                <c:v>2518</c:v>
              </c:pt>
              <c:pt idx="9">
                <c:v>2516</c:v>
              </c:pt>
            </c:numLit>
          </c:val>
          <c:extLst>
            <c:ext xmlns:c16="http://schemas.microsoft.com/office/drawing/2014/chart" uri="{C3380CC4-5D6E-409C-BE32-E72D297353CC}">
              <c16:uniqueId val="{00000000-7559-4662-A33A-B875FF138AB5}"/>
            </c:ext>
          </c:extLst>
        </c:ser>
        <c:dLbls>
          <c:dLblPos val="outEnd"/>
          <c:showLegendKey val="0"/>
          <c:showVal val="1"/>
          <c:showCatName val="0"/>
          <c:showSerName val="0"/>
          <c:showPercent val="0"/>
          <c:showBubbleSize val="0"/>
        </c:dLbls>
        <c:gapWidth val="219"/>
        <c:overlap val="-27"/>
        <c:axId val="1884385920"/>
        <c:axId val="1884387168"/>
      </c:barChart>
      <c:catAx>
        <c:axId val="1884385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1884387168"/>
        <c:crosses val="autoZero"/>
        <c:auto val="1"/>
        <c:lblAlgn val="ctr"/>
        <c:lblOffset val="100"/>
        <c:noMultiLvlLbl val="0"/>
      </c:catAx>
      <c:valAx>
        <c:axId val="18843871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1884385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B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solidFill>
                  <a:schemeClr val="tx1"/>
                </a:solidFill>
              </a:rPr>
              <a:t>TOP 10 DE ESPECIALIDADES CON MAS DIAS DE BAJA A NIVEL NACIONAL GESTION</a:t>
            </a:r>
            <a:r>
              <a:rPr lang="en-US" b="1" baseline="0">
                <a:solidFill>
                  <a:schemeClr val="tx1"/>
                </a:solidFill>
              </a:rPr>
              <a:t> 2024</a:t>
            </a:r>
            <a:endParaRPr lang="en-US" b="1">
              <a:solidFill>
                <a:schemeClr val="tx1"/>
              </a:solidFill>
            </a:endParaRPr>
          </a:p>
        </c:rich>
      </c:tx>
      <c:overlay val="0"/>
      <c:spPr>
        <a:solidFill>
          <a:srgbClr val="ED7D31"/>
        </a:solid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B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v>Total</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0"/>
              <c:pt idx="0">
                <c:v>TRAUMATOLOGIA</c:v>
              </c:pt>
              <c:pt idx="1">
                <c:v>MEDICINA GENERAL</c:v>
              </c:pt>
              <c:pt idx="2">
                <c:v>GINECO-OBSTETRICIA</c:v>
              </c:pt>
              <c:pt idx="3">
                <c:v>EMERGENCIA</c:v>
              </c:pt>
              <c:pt idx="4">
                <c:v>MEDICINA INTERNA</c:v>
              </c:pt>
              <c:pt idx="5">
                <c:v>CIRUGIA</c:v>
              </c:pt>
              <c:pt idx="6">
                <c:v>GINECOLOGIA</c:v>
              </c:pt>
              <c:pt idx="7">
                <c:v>NEUROCIRUGIA</c:v>
              </c:pt>
              <c:pt idx="8">
                <c:v>EMERGENCIAS</c:v>
              </c:pt>
              <c:pt idx="9">
                <c:v>NEUROLOGIA</c:v>
              </c:pt>
            </c:strLit>
          </c:cat>
          <c:val>
            <c:numLit>
              <c:formatCode>General</c:formatCode>
              <c:ptCount val="10"/>
              <c:pt idx="0">
                <c:v>54652</c:v>
              </c:pt>
              <c:pt idx="1">
                <c:v>29015</c:v>
              </c:pt>
              <c:pt idx="2">
                <c:v>26789</c:v>
              </c:pt>
              <c:pt idx="3">
                <c:v>24962</c:v>
              </c:pt>
              <c:pt idx="4">
                <c:v>19293</c:v>
              </c:pt>
              <c:pt idx="5">
                <c:v>11970</c:v>
              </c:pt>
              <c:pt idx="6">
                <c:v>11503</c:v>
              </c:pt>
              <c:pt idx="7">
                <c:v>4439</c:v>
              </c:pt>
              <c:pt idx="8">
                <c:v>3300</c:v>
              </c:pt>
              <c:pt idx="9">
                <c:v>3010</c:v>
              </c:pt>
            </c:numLit>
          </c:val>
          <c:extLst>
            <c:ext xmlns:c16="http://schemas.microsoft.com/office/drawing/2014/chart" uri="{C3380CC4-5D6E-409C-BE32-E72D297353CC}">
              <c16:uniqueId val="{00000000-567B-480D-AC95-3DE7EED389DD}"/>
            </c:ext>
          </c:extLst>
        </c:ser>
        <c:dLbls>
          <c:dLblPos val="outEnd"/>
          <c:showLegendKey val="0"/>
          <c:showVal val="1"/>
          <c:showCatName val="0"/>
          <c:showSerName val="0"/>
          <c:showPercent val="0"/>
          <c:showBubbleSize val="0"/>
        </c:dLbls>
        <c:gapWidth val="219"/>
        <c:axId val="1835810463"/>
        <c:axId val="1835808383"/>
      </c:barChart>
      <c:catAx>
        <c:axId val="183581046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1835808383"/>
        <c:crosses val="autoZero"/>
        <c:auto val="1"/>
        <c:lblAlgn val="ctr"/>
        <c:lblOffset val="100"/>
        <c:noMultiLvlLbl val="0"/>
      </c:catAx>
      <c:valAx>
        <c:axId val="18358083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183581046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BO"/>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solidFill>
                  <a:schemeClr val="tx1"/>
                </a:solidFill>
              </a:rPr>
              <a:t>ADMINISTRACIONES  CON MAS DIAS BAJA GESTION 2024</a:t>
            </a:r>
          </a:p>
        </c:rich>
      </c:tx>
      <c:overlay val="0"/>
      <c:spPr>
        <a:solidFill>
          <a:srgbClr val="ED7D31"/>
        </a:solid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B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Total</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5"/>
              <c:pt idx="0">
                <c:v>LA PAZ</c:v>
              </c:pt>
              <c:pt idx="1">
                <c:v>SANTA CRUZ</c:v>
              </c:pt>
              <c:pt idx="2">
                <c:v>COCHABAMBA</c:v>
              </c:pt>
              <c:pt idx="3">
                <c:v>ORURO</c:v>
              </c:pt>
              <c:pt idx="4">
                <c:v>SUCRE</c:v>
              </c:pt>
              <c:pt idx="5">
                <c:v>TRINIDAD</c:v>
              </c:pt>
              <c:pt idx="6">
                <c:v>TARIJA</c:v>
              </c:pt>
              <c:pt idx="7">
                <c:v>POTOSI</c:v>
              </c:pt>
              <c:pt idx="8">
                <c:v>VILLAMONTES</c:v>
              </c:pt>
              <c:pt idx="9">
                <c:v>COBIJA</c:v>
              </c:pt>
              <c:pt idx="10">
                <c:v>YACUIBA</c:v>
              </c:pt>
              <c:pt idx="11">
                <c:v>RIBERALTA</c:v>
              </c:pt>
              <c:pt idx="12">
                <c:v>CAMIRI</c:v>
              </c:pt>
              <c:pt idx="13">
                <c:v>GUAYARAMERIN</c:v>
              </c:pt>
              <c:pt idx="14">
                <c:v>BERMEJO</c:v>
              </c:pt>
            </c:strLit>
          </c:cat>
          <c:val>
            <c:numLit>
              <c:formatCode>General</c:formatCode>
              <c:ptCount val="15"/>
              <c:pt idx="0">
                <c:v>72261</c:v>
              </c:pt>
              <c:pt idx="1">
                <c:v>69099</c:v>
              </c:pt>
              <c:pt idx="2">
                <c:v>47456</c:v>
              </c:pt>
              <c:pt idx="3">
                <c:v>9814</c:v>
              </c:pt>
              <c:pt idx="4">
                <c:v>6092</c:v>
              </c:pt>
              <c:pt idx="5">
                <c:v>4193</c:v>
              </c:pt>
              <c:pt idx="6">
                <c:v>2810</c:v>
              </c:pt>
              <c:pt idx="7">
                <c:v>1917</c:v>
              </c:pt>
              <c:pt idx="8">
                <c:v>1773</c:v>
              </c:pt>
              <c:pt idx="9">
                <c:v>1745</c:v>
              </c:pt>
              <c:pt idx="10">
                <c:v>1267</c:v>
              </c:pt>
              <c:pt idx="11">
                <c:v>979</c:v>
              </c:pt>
              <c:pt idx="12">
                <c:v>680</c:v>
              </c:pt>
              <c:pt idx="13">
                <c:v>637</c:v>
              </c:pt>
              <c:pt idx="14">
                <c:v>382</c:v>
              </c:pt>
            </c:numLit>
          </c:val>
          <c:extLst>
            <c:ext xmlns:c16="http://schemas.microsoft.com/office/drawing/2014/chart" uri="{C3380CC4-5D6E-409C-BE32-E72D297353CC}">
              <c16:uniqueId val="{00000000-DEBF-46F2-985B-7E7F663F7403}"/>
            </c:ext>
          </c:extLst>
        </c:ser>
        <c:dLbls>
          <c:dLblPos val="outEnd"/>
          <c:showLegendKey val="0"/>
          <c:showVal val="1"/>
          <c:showCatName val="0"/>
          <c:showSerName val="0"/>
          <c:showPercent val="0"/>
          <c:showBubbleSize val="0"/>
        </c:dLbls>
        <c:gapWidth val="219"/>
        <c:overlap val="-27"/>
        <c:axId val="1884385920"/>
        <c:axId val="1884387168"/>
      </c:barChart>
      <c:catAx>
        <c:axId val="1884385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1884387168"/>
        <c:crosses val="autoZero"/>
        <c:auto val="1"/>
        <c:lblAlgn val="ctr"/>
        <c:lblOffset val="100"/>
        <c:noMultiLvlLbl val="0"/>
      </c:catAx>
      <c:valAx>
        <c:axId val="1884387168"/>
        <c:scaling>
          <c:logBase val="10"/>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1884385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BO"/>
    </a:p>
  </c:txPr>
  <c:printSettings>
    <c:headerFooter/>
    <c:pageMargins b="0.75" l="0.7" r="0.7" t="0.75" header="0.3" footer="0.3"/>
    <c:pageSetup/>
  </c:printSettings>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none" spc="50" normalizeH="0" baseline="0">
                <a:solidFill>
                  <a:schemeClr val="tx1"/>
                </a:solidFill>
                <a:latin typeface="+mj-lt"/>
                <a:ea typeface="+mj-ea"/>
                <a:cs typeface="+mj-cs"/>
              </a:defRPr>
            </a:pPr>
            <a:r>
              <a:rPr lang="en-US" b="1">
                <a:solidFill>
                  <a:schemeClr val="tx1"/>
                </a:solidFill>
              </a:rPr>
              <a:t>CANTIDAD DE CONSULTAS EN EMERGENCIAS POR ADMINISTRACION CPS 2024</a:t>
            </a:r>
          </a:p>
        </c:rich>
      </c:tx>
      <c:overlay val="0"/>
      <c:spPr>
        <a:solidFill>
          <a:srgbClr val="ED7D31"/>
        </a:solidFill>
        <a:ln>
          <a:noFill/>
        </a:ln>
        <a:effectLst/>
      </c:spPr>
      <c:txPr>
        <a:bodyPr rot="0" spcFirstLastPara="1" vertOverflow="ellipsis" vert="horz" wrap="square" anchor="ctr" anchorCtr="1"/>
        <a:lstStyle/>
        <a:p>
          <a:pPr>
            <a:defRPr sz="1600" b="1" i="0" u="none" strike="noStrike" kern="1200" cap="none" spc="50" normalizeH="0" baseline="0">
              <a:solidFill>
                <a:schemeClr val="tx1"/>
              </a:solidFill>
              <a:latin typeface="+mj-lt"/>
              <a:ea typeface="+mj-ea"/>
              <a:cs typeface="+mj-cs"/>
            </a:defRPr>
          </a:pPr>
          <a:endParaRPr lang="es-BO"/>
        </a:p>
      </c:txPr>
    </c:title>
    <c:autoTitleDeleted val="0"/>
    <c:pivotFmts>
      <c:pivotFmt>
        <c:idx val="0"/>
        <c:spPr>
          <a:solidFill>
            <a:schemeClr val="accent1">
              <a:alpha val="7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alpha val="7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alpha val="7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alpha val="7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alpha val="7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Total</c:v>
          </c:tx>
          <c:spPr>
            <a:solidFill>
              <a:schemeClr val="accent1">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Lit>
              <c:ptCount val="10"/>
              <c:pt idx="0">
                <c:v>EMERGENCIAS SANTA CRUZ</c:v>
              </c:pt>
              <c:pt idx="1">
                <c:v>EMERGENCIAS COCHABAMBA</c:v>
              </c:pt>
              <c:pt idx="2">
                <c:v>EMERGENCIAS LA PAZ</c:v>
              </c:pt>
              <c:pt idx="3">
                <c:v>EMERGENCIAS SUCRE</c:v>
              </c:pt>
              <c:pt idx="4">
                <c:v>EMERGENCIAS ORURO</c:v>
              </c:pt>
              <c:pt idx="5">
                <c:v>EMERGENCIAS TRINIDAD</c:v>
              </c:pt>
              <c:pt idx="6">
                <c:v>EMERGENCIAS CAMIRI</c:v>
              </c:pt>
              <c:pt idx="7">
                <c:v>EMERGENCIAS VILLAMONTES</c:v>
              </c:pt>
              <c:pt idx="8">
                <c:v>EMERGENCIAS POTOSI</c:v>
              </c:pt>
              <c:pt idx="9">
                <c:v>EMERGENCIAS YACUIBA</c:v>
              </c:pt>
            </c:strLit>
          </c:cat>
          <c:val>
            <c:numLit>
              <c:formatCode>General</c:formatCode>
              <c:ptCount val="10"/>
              <c:pt idx="0">
                <c:v>113426</c:v>
              </c:pt>
              <c:pt idx="1">
                <c:v>70546</c:v>
              </c:pt>
              <c:pt idx="2">
                <c:v>46726</c:v>
              </c:pt>
              <c:pt idx="3">
                <c:v>9682</c:v>
              </c:pt>
              <c:pt idx="4">
                <c:v>4726</c:v>
              </c:pt>
              <c:pt idx="5">
                <c:v>3868</c:v>
              </c:pt>
              <c:pt idx="6">
                <c:v>3801</c:v>
              </c:pt>
              <c:pt idx="7">
                <c:v>3736</c:v>
              </c:pt>
              <c:pt idx="8">
                <c:v>1954</c:v>
              </c:pt>
              <c:pt idx="9">
                <c:v>1680</c:v>
              </c:pt>
            </c:numLit>
          </c:val>
          <c:extLst>
            <c:ext xmlns:c16="http://schemas.microsoft.com/office/drawing/2014/chart" uri="{C3380CC4-5D6E-409C-BE32-E72D297353CC}">
              <c16:uniqueId val="{00000000-E8BE-40C6-9323-7F1845FBA519}"/>
            </c:ext>
          </c:extLst>
        </c:ser>
        <c:dLbls>
          <c:showLegendKey val="0"/>
          <c:showVal val="0"/>
          <c:showCatName val="0"/>
          <c:showSerName val="0"/>
          <c:showPercent val="0"/>
          <c:showBubbleSize val="0"/>
        </c:dLbls>
        <c:gapWidth val="80"/>
        <c:overlap val="25"/>
        <c:axId val="1463334175"/>
        <c:axId val="1463329375"/>
      </c:barChart>
      <c:catAx>
        <c:axId val="1463334175"/>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s-BO"/>
          </a:p>
        </c:txPr>
        <c:crossAx val="1463329375"/>
        <c:crosses val="autoZero"/>
        <c:auto val="1"/>
        <c:lblAlgn val="ctr"/>
        <c:lblOffset val="100"/>
        <c:noMultiLvlLbl val="0"/>
      </c:catAx>
      <c:valAx>
        <c:axId val="1463329375"/>
        <c:scaling>
          <c:logBase val="10"/>
          <c:orientation val="minMax"/>
        </c:scaling>
        <c:delete val="0"/>
        <c:axPos val="l"/>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BO"/>
          </a:p>
        </c:txPr>
        <c:crossAx val="14633341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BO"/>
    </a:p>
  </c:txPr>
  <c:printSettings>
    <c:headerFooter/>
    <c:pageMargins b="0.75" l="0.7" r="0.7" t="0.75" header="0.3" footer="0.3"/>
    <c:pageSetup/>
  </c:printSettings>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cap="none" spc="50" normalizeH="0" baseline="0">
                <a:solidFill>
                  <a:schemeClr val="tx1"/>
                </a:solidFill>
                <a:latin typeface="+mj-lt"/>
                <a:ea typeface="+mj-ea"/>
                <a:cs typeface="+mj-cs"/>
              </a:defRPr>
            </a:pPr>
            <a:r>
              <a:rPr lang="en-US" b="1">
                <a:solidFill>
                  <a:schemeClr val="tx1"/>
                </a:solidFill>
              </a:rPr>
              <a:t>CANTIDAD CONSULTAS EN EMERGENCIAS POR EMPRESA AFILIADA</a:t>
            </a:r>
            <a:r>
              <a:rPr lang="en-US" b="1" baseline="0">
                <a:solidFill>
                  <a:schemeClr val="tx1"/>
                </a:solidFill>
              </a:rPr>
              <a:t> </a:t>
            </a:r>
            <a:r>
              <a:rPr lang="en-US" b="1">
                <a:solidFill>
                  <a:schemeClr val="tx1"/>
                </a:solidFill>
              </a:rPr>
              <a:t>CPS 2024</a:t>
            </a:r>
          </a:p>
        </c:rich>
      </c:tx>
      <c:overlay val="0"/>
      <c:spPr>
        <a:solidFill>
          <a:srgbClr val="ED7D31"/>
        </a:solidFill>
        <a:ln>
          <a:noFill/>
        </a:ln>
        <a:effectLst/>
      </c:spPr>
      <c:txPr>
        <a:bodyPr rot="0" spcFirstLastPara="1" vertOverflow="ellipsis" vert="horz" wrap="square" anchor="ctr" anchorCtr="1"/>
        <a:lstStyle/>
        <a:p>
          <a:pPr>
            <a:defRPr sz="1600" b="1" i="0" u="none" strike="noStrike" kern="1200" cap="none" spc="50" normalizeH="0" baseline="0">
              <a:solidFill>
                <a:schemeClr val="tx1"/>
              </a:solidFill>
              <a:latin typeface="+mj-lt"/>
              <a:ea typeface="+mj-ea"/>
              <a:cs typeface="+mj-cs"/>
            </a:defRPr>
          </a:pPr>
          <a:endParaRPr lang="es-BO"/>
        </a:p>
      </c:txPr>
    </c:title>
    <c:autoTitleDeleted val="0"/>
    <c:pivotFmts>
      <c:pivotFmt>
        <c:idx val="0"/>
        <c:spPr>
          <a:solidFill>
            <a:schemeClr val="accent1">
              <a:alpha val="7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alpha val="7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alpha val="7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alpha val="7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alpha val="7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alpha val="7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v>Total</c:v>
          </c:tx>
          <c:spPr>
            <a:solidFill>
              <a:schemeClr val="accent1">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Lit>
              <c:ptCount val="10"/>
              <c:pt idx="0">
                <c:v>EMERGENCIAS GESTORA PUBLICA DE LA SEGURIDA</c:v>
              </c:pt>
              <c:pt idx="1">
                <c:v>EMERGENCIAS CAJA PETROLERA DE SALUD</c:v>
              </c:pt>
              <c:pt idx="2">
                <c:v>EMERGENCIAS SERVICIO NACIONAL DEL SISTEMA</c:v>
              </c:pt>
              <c:pt idx="3">
                <c:v>EMERGENCIAS EMBOTELLADORAS BOLIVIANAS UNID</c:v>
              </c:pt>
              <c:pt idx="4">
                <c:v>EMERGENCIAS YACIMIENTOS PETROLIFEROS FISCA</c:v>
              </c:pt>
              <c:pt idx="5">
                <c:v>EMERGENCIAS FARMACIAS CORPORATIVAS S.A.</c:v>
              </c:pt>
              <c:pt idx="6">
                <c:v>EMERGENCIAS SERVICIO DE IMPUESTOS NACIONAL</c:v>
              </c:pt>
              <c:pt idx="7">
                <c:v>EMERGENCIAS T-PROMOCIONA BOLIVIA S.R.L.</c:v>
              </c:pt>
              <c:pt idx="8">
                <c:v>EMERGENCIAS UNIVERSIDAD PRIVADA DEL VALLE</c:v>
              </c:pt>
              <c:pt idx="9">
                <c:v>EMERGENCIAS COMPANIA PAPELERA, DE INDUSTRI</c:v>
              </c:pt>
            </c:strLit>
          </c:cat>
          <c:val>
            <c:numLit>
              <c:formatCode>General</c:formatCode>
              <c:ptCount val="10"/>
              <c:pt idx="0">
                <c:v>33343</c:v>
              </c:pt>
              <c:pt idx="1">
                <c:v>15928</c:v>
              </c:pt>
              <c:pt idx="2">
                <c:v>12640</c:v>
              </c:pt>
              <c:pt idx="3">
                <c:v>8413</c:v>
              </c:pt>
              <c:pt idx="4">
                <c:v>7042</c:v>
              </c:pt>
              <c:pt idx="5">
                <c:v>6937</c:v>
              </c:pt>
              <c:pt idx="6">
                <c:v>3876</c:v>
              </c:pt>
              <c:pt idx="7">
                <c:v>3613</c:v>
              </c:pt>
              <c:pt idx="8">
                <c:v>2431</c:v>
              </c:pt>
              <c:pt idx="9">
                <c:v>2368</c:v>
              </c:pt>
            </c:numLit>
          </c:val>
          <c:extLst>
            <c:ext xmlns:c16="http://schemas.microsoft.com/office/drawing/2014/chart" uri="{C3380CC4-5D6E-409C-BE32-E72D297353CC}">
              <c16:uniqueId val="{00000000-2A21-468C-B495-FE266A231D31}"/>
            </c:ext>
          </c:extLst>
        </c:ser>
        <c:dLbls>
          <c:showLegendKey val="0"/>
          <c:showVal val="0"/>
          <c:showCatName val="0"/>
          <c:showSerName val="0"/>
          <c:showPercent val="0"/>
          <c:showBubbleSize val="0"/>
        </c:dLbls>
        <c:gapWidth val="80"/>
        <c:axId val="1463334175"/>
        <c:axId val="1463329375"/>
      </c:barChart>
      <c:catAx>
        <c:axId val="1463334175"/>
        <c:scaling>
          <c:orientation val="minMax"/>
        </c:scaling>
        <c:delete val="0"/>
        <c:axPos val="l"/>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s-BO"/>
          </a:p>
        </c:txPr>
        <c:crossAx val="1463329375"/>
        <c:crosses val="autoZero"/>
        <c:auto val="1"/>
        <c:lblAlgn val="ctr"/>
        <c:lblOffset val="100"/>
        <c:noMultiLvlLbl val="0"/>
      </c:catAx>
      <c:valAx>
        <c:axId val="1463329375"/>
        <c:scaling>
          <c:logBase val="10"/>
          <c:orientation val="minMax"/>
        </c:scaling>
        <c:delete val="0"/>
        <c:axPos val="b"/>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BO"/>
          </a:p>
        </c:txPr>
        <c:crossAx val="14633341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BO"/>
    </a:p>
  </c:txPr>
  <c:printSettings>
    <c:headerFooter/>
    <c:pageMargins b="0.75" l="0.7" r="0.7" t="0.75" header="0.3" footer="0.3"/>
    <c:pageSetup/>
  </c:printSettings>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solidFill>
                  <a:schemeClr val="tx1"/>
                </a:solidFill>
              </a:rPr>
              <a:t>TOP 10 EN CONSULTA</a:t>
            </a:r>
            <a:r>
              <a:rPr lang="en-US" b="1" baseline="0">
                <a:solidFill>
                  <a:schemeClr val="tx1"/>
                </a:solidFill>
              </a:rPr>
              <a:t> EXTERNA</a:t>
            </a:r>
            <a:r>
              <a:rPr lang="en-US" b="1">
                <a:solidFill>
                  <a:schemeClr val="tx1"/>
                </a:solidFill>
              </a:rPr>
              <a:t> POR  ESPECIALIDAD A NIVEL NACIONAL CPS, GESTION 2024</a:t>
            </a:r>
          </a:p>
        </c:rich>
      </c:tx>
      <c:overlay val="0"/>
      <c:spPr>
        <a:solidFill>
          <a:srgbClr val="ED7D31"/>
        </a:solid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B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v>Total</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0"/>
              <c:pt idx="0">
                <c:v>MEDICINA GENERAL</c:v>
              </c:pt>
              <c:pt idx="1">
                <c:v>PEDIATRIA</c:v>
              </c:pt>
              <c:pt idx="2">
                <c:v>ODONTOLOGIA</c:v>
              </c:pt>
              <c:pt idx="3">
                <c:v>MEDICINA INTERNA</c:v>
              </c:pt>
              <c:pt idx="4">
                <c:v>GINECOLOGIA</c:v>
              </c:pt>
              <c:pt idx="5">
                <c:v>CARDIOLOGIA</c:v>
              </c:pt>
              <c:pt idx="6">
                <c:v>TRAUMATOLOGIA</c:v>
              </c:pt>
              <c:pt idx="7">
                <c:v>OFTALMOLOGIA</c:v>
              </c:pt>
              <c:pt idx="8">
                <c:v>MEDICINA FAMILIAR</c:v>
              </c:pt>
              <c:pt idx="9">
                <c:v>GINECO-OBSTETRICIA</c:v>
              </c:pt>
            </c:strLit>
          </c:cat>
          <c:val>
            <c:numLit>
              <c:formatCode>General</c:formatCode>
              <c:ptCount val="10"/>
              <c:pt idx="0">
                <c:v>150103</c:v>
              </c:pt>
              <c:pt idx="1">
                <c:v>108010</c:v>
              </c:pt>
              <c:pt idx="2">
                <c:v>107761</c:v>
              </c:pt>
              <c:pt idx="3">
                <c:v>81054</c:v>
              </c:pt>
              <c:pt idx="4">
                <c:v>63258</c:v>
              </c:pt>
              <c:pt idx="5">
                <c:v>36039</c:v>
              </c:pt>
              <c:pt idx="6">
                <c:v>33947</c:v>
              </c:pt>
              <c:pt idx="7">
                <c:v>30660</c:v>
              </c:pt>
              <c:pt idx="8">
                <c:v>28823</c:v>
              </c:pt>
              <c:pt idx="9">
                <c:v>25305</c:v>
              </c:pt>
            </c:numLit>
          </c:val>
          <c:extLst>
            <c:ext xmlns:c16="http://schemas.microsoft.com/office/drawing/2014/chart" uri="{C3380CC4-5D6E-409C-BE32-E72D297353CC}">
              <c16:uniqueId val="{00000000-11AC-4EC2-B744-2015FB19D8C8}"/>
            </c:ext>
          </c:extLst>
        </c:ser>
        <c:dLbls>
          <c:dLblPos val="outEnd"/>
          <c:showLegendKey val="0"/>
          <c:showVal val="1"/>
          <c:showCatName val="0"/>
          <c:showSerName val="0"/>
          <c:showPercent val="0"/>
          <c:showBubbleSize val="0"/>
        </c:dLbls>
        <c:gapWidth val="219"/>
        <c:axId val="468000719"/>
        <c:axId val="467992559"/>
      </c:barChart>
      <c:catAx>
        <c:axId val="46800071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467992559"/>
        <c:crosses val="autoZero"/>
        <c:auto val="1"/>
        <c:lblAlgn val="ctr"/>
        <c:lblOffset val="100"/>
        <c:noMultiLvlLbl val="0"/>
      </c:catAx>
      <c:valAx>
        <c:axId val="46799255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46800071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BO"/>
    </a:p>
  </c:txPr>
  <c:printSettings>
    <c:headerFooter/>
    <c:pageMargins b="0.75" l="0.7" r="0.7" t="0.75" header="0.3" footer="0.3"/>
    <c:pageSetup/>
  </c:printSettings>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sng" strike="noStrike" kern="1200" spc="0" baseline="0">
                <a:solidFill>
                  <a:schemeClr val="tx1">
                    <a:lumMod val="65000"/>
                    <a:lumOff val="35000"/>
                  </a:schemeClr>
                </a:solidFill>
                <a:latin typeface="+mn-lt"/>
                <a:ea typeface="+mn-ea"/>
                <a:cs typeface="+mn-cs"/>
              </a:defRPr>
            </a:pPr>
            <a:r>
              <a:rPr lang="es-BO" sz="1800" b="1" u="sng"/>
              <a:t>POBLACION PROTEGIDA (NACIONAL) SEGUN SEXO Y GRUPOS ETAREOS - CAJA</a:t>
            </a:r>
            <a:r>
              <a:rPr lang="es-BO" sz="1800" b="1" u="sng" baseline="0"/>
              <a:t> PETROLERA </a:t>
            </a:r>
            <a:r>
              <a:rPr lang="es-BO" sz="1800" b="1" u="sng"/>
              <a:t> GESTION 2024</a:t>
            </a:r>
          </a:p>
        </c:rich>
      </c:tx>
      <c:overlay val="0"/>
      <c:spPr>
        <a:noFill/>
        <a:ln>
          <a:noFill/>
        </a:ln>
        <a:effectLst/>
      </c:spPr>
      <c:txPr>
        <a:bodyPr rot="0" spcFirstLastPara="1" vertOverflow="ellipsis" vert="horz" wrap="square" anchor="ctr" anchorCtr="1"/>
        <a:lstStyle/>
        <a:p>
          <a:pPr>
            <a:defRPr sz="1800" b="1" i="0" u="sng" strike="noStrike" kern="1200" spc="0" baseline="0">
              <a:solidFill>
                <a:schemeClr val="tx1">
                  <a:lumMod val="65000"/>
                  <a:lumOff val="35000"/>
                </a:schemeClr>
              </a:solidFill>
              <a:latin typeface="+mn-lt"/>
              <a:ea typeface="+mn-ea"/>
              <a:cs typeface="+mn-cs"/>
            </a:defRPr>
          </a:pPr>
          <a:endParaRPr lang="es-BO"/>
        </a:p>
      </c:txPr>
    </c:title>
    <c:autoTitleDeleted val="0"/>
    <c:plotArea>
      <c:layout/>
      <c:barChart>
        <c:barDir val="bar"/>
        <c:grouping val="clustered"/>
        <c:varyColors val="0"/>
        <c:ser>
          <c:idx val="0"/>
          <c:order val="0"/>
          <c:tx>
            <c:strRef>
              <c:f>POB_NACIONAL_CPS_24!$C$4</c:f>
              <c:strCache>
                <c:ptCount val="1"/>
                <c:pt idx="0">
                  <c:v>Hombres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POB_NACIONAL_CPS_24!$B$5:$B$21</c:f>
              <c:strCache>
                <c:ptCount val="17"/>
                <c:pt idx="0">
                  <c:v> &lt;   -   1</c:v>
                </c:pt>
                <c:pt idx="1">
                  <c:v> 1   -   4</c:v>
                </c:pt>
                <c:pt idx="2">
                  <c:v> 5   -   9</c:v>
                </c:pt>
                <c:pt idx="3">
                  <c:v>10   -   14</c:v>
                </c:pt>
                <c:pt idx="4">
                  <c:v>15   -   19</c:v>
                </c:pt>
                <c:pt idx="5">
                  <c:v>20   -   24</c:v>
                </c:pt>
                <c:pt idx="6">
                  <c:v>25   -   29</c:v>
                </c:pt>
                <c:pt idx="7">
                  <c:v>30   -   34</c:v>
                </c:pt>
                <c:pt idx="8">
                  <c:v>35   -   39</c:v>
                </c:pt>
                <c:pt idx="9">
                  <c:v>40   -   44</c:v>
                </c:pt>
                <c:pt idx="10">
                  <c:v>45   -   49</c:v>
                </c:pt>
                <c:pt idx="11">
                  <c:v>50   -   54</c:v>
                </c:pt>
                <c:pt idx="12">
                  <c:v>55   -   59</c:v>
                </c:pt>
                <c:pt idx="13">
                  <c:v>60   -   64</c:v>
                </c:pt>
                <c:pt idx="14">
                  <c:v>65   -   69</c:v>
                </c:pt>
                <c:pt idx="15">
                  <c:v>70   -   74</c:v>
                </c:pt>
                <c:pt idx="16">
                  <c:v>75   y   +</c:v>
                </c:pt>
              </c:strCache>
            </c:strRef>
          </c:cat>
          <c:val>
            <c:numRef>
              <c:f>POB_NACIONAL_CPS_24!$D$5:$D$21</c:f>
              <c:numCache>
                <c:formatCode>0;0</c:formatCode>
                <c:ptCount val="17"/>
                <c:pt idx="0">
                  <c:v>-1450</c:v>
                </c:pt>
                <c:pt idx="1">
                  <c:v>-5731</c:v>
                </c:pt>
                <c:pt idx="2">
                  <c:v>-9589</c:v>
                </c:pt>
                <c:pt idx="3">
                  <c:v>-9879</c:v>
                </c:pt>
                <c:pt idx="4">
                  <c:v>-7250</c:v>
                </c:pt>
                <c:pt idx="5">
                  <c:v>-2705</c:v>
                </c:pt>
                <c:pt idx="6">
                  <c:v>-7202</c:v>
                </c:pt>
                <c:pt idx="7">
                  <c:v>-11252</c:v>
                </c:pt>
                <c:pt idx="8">
                  <c:v>-12249</c:v>
                </c:pt>
                <c:pt idx="9">
                  <c:v>-10499</c:v>
                </c:pt>
                <c:pt idx="10">
                  <c:v>-9054</c:v>
                </c:pt>
                <c:pt idx="11">
                  <c:v>-7092</c:v>
                </c:pt>
                <c:pt idx="12">
                  <c:v>-5681</c:v>
                </c:pt>
                <c:pt idx="13">
                  <c:v>-6441</c:v>
                </c:pt>
                <c:pt idx="14">
                  <c:v>-6104</c:v>
                </c:pt>
                <c:pt idx="15">
                  <c:v>-4546</c:v>
                </c:pt>
                <c:pt idx="16">
                  <c:v>-7017</c:v>
                </c:pt>
              </c:numCache>
            </c:numRef>
          </c:val>
          <c:extLst>
            <c:ext xmlns:c16="http://schemas.microsoft.com/office/drawing/2014/chart" uri="{C3380CC4-5D6E-409C-BE32-E72D297353CC}">
              <c16:uniqueId val="{00000000-5A51-40F5-9BD4-790858234884}"/>
            </c:ext>
          </c:extLst>
        </c:ser>
        <c:ser>
          <c:idx val="1"/>
          <c:order val="1"/>
          <c:tx>
            <c:strRef>
              <c:f>POB_NACIONAL_CPS_24!$E$4</c:f>
              <c:strCache>
                <c:ptCount val="1"/>
                <c:pt idx="0">
                  <c:v>Mujeres</c:v>
                </c:pt>
              </c:strCache>
            </c:strRef>
          </c:tx>
          <c:spPr>
            <a:solidFill>
              <a:srgbClr val="FBABF0"/>
            </a:solidFill>
            <a:ln>
              <a:solidFill>
                <a:srgbClr val="FBABF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POB_NACIONAL_CPS_24!$B$5:$B$21</c:f>
              <c:strCache>
                <c:ptCount val="17"/>
                <c:pt idx="0">
                  <c:v> &lt;   -   1</c:v>
                </c:pt>
                <c:pt idx="1">
                  <c:v> 1   -   4</c:v>
                </c:pt>
                <c:pt idx="2">
                  <c:v> 5   -   9</c:v>
                </c:pt>
                <c:pt idx="3">
                  <c:v>10   -   14</c:v>
                </c:pt>
                <c:pt idx="4">
                  <c:v>15   -   19</c:v>
                </c:pt>
                <c:pt idx="5">
                  <c:v>20   -   24</c:v>
                </c:pt>
                <c:pt idx="6">
                  <c:v>25   -   29</c:v>
                </c:pt>
                <c:pt idx="7">
                  <c:v>30   -   34</c:v>
                </c:pt>
                <c:pt idx="8">
                  <c:v>35   -   39</c:v>
                </c:pt>
                <c:pt idx="9">
                  <c:v>40   -   44</c:v>
                </c:pt>
                <c:pt idx="10">
                  <c:v>45   -   49</c:v>
                </c:pt>
                <c:pt idx="11">
                  <c:v>50   -   54</c:v>
                </c:pt>
                <c:pt idx="12">
                  <c:v>55   -   59</c:v>
                </c:pt>
                <c:pt idx="13">
                  <c:v>60   -   64</c:v>
                </c:pt>
                <c:pt idx="14">
                  <c:v>65   -   69</c:v>
                </c:pt>
                <c:pt idx="15">
                  <c:v>70   -   74</c:v>
                </c:pt>
                <c:pt idx="16">
                  <c:v>75   y   +</c:v>
                </c:pt>
              </c:strCache>
            </c:strRef>
          </c:cat>
          <c:val>
            <c:numRef>
              <c:f>POB_NACIONAL_CPS_24!$E$5:$E$21</c:f>
              <c:numCache>
                <c:formatCode>#,##0</c:formatCode>
                <c:ptCount val="17"/>
                <c:pt idx="0">
                  <c:v>1433</c:v>
                </c:pt>
                <c:pt idx="1">
                  <c:v>5564</c:v>
                </c:pt>
                <c:pt idx="2">
                  <c:v>9223</c:v>
                </c:pt>
                <c:pt idx="3">
                  <c:v>9452</c:v>
                </c:pt>
                <c:pt idx="4">
                  <c:v>6820</c:v>
                </c:pt>
                <c:pt idx="5">
                  <c:v>2066</c:v>
                </c:pt>
                <c:pt idx="6">
                  <c:v>6527</c:v>
                </c:pt>
                <c:pt idx="7">
                  <c:v>9718</c:v>
                </c:pt>
                <c:pt idx="8">
                  <c:v>10315</c:v>
                </c:pt>
                <c:pt idx="9">
                  <c:v>8802</c:v>
                </c:pt>
                <c:pt idx="10">
                  <c:v>7731</c:v>
                </c:pt>
                <c:pt idx="11">
                  <c:v>6056</c:v>
                </c:pt>
                <c:pt idx="12">
                  <c:v>6044</c:v>
                </c:pt>
                <c:pt idx="13">
                  <c:v>6786</c:v>
                </c:pt>
                <c:pt idx="14">
                  <c:v>5964</c:v>
                </c:pt>
                <c:pt idx="15">
                  <c:v>4213</c:v>
                </c:pt>
                <c:pt idx="16">
                  <c:v>7089</c:v>
                </c:pt>
              </c:numCache>
            </c:numRef>
          </c:val>
          <c:extLst>
            <c:ext xmlns:c16="http://schemas.microsoft.com/office/drawing/2014/chart" uri="{C3380CC4-5D6E-409C-BE32-E72D297353CC}">
              <c16:uniqueId val="{00000001-5A51-40F5-9BD4-790858234884}"/>
            </c:ext>
          </c:extLst>
        </c:ser>
        <c:dLbls>
          <c:dLblPos val="outEnd"/>
          <c:showLegendKey val="0"/>
          <c:showVal val="1"/>
          <c:showCatName val="0"/>
          <c:showSerName val="0"/>
          <c:showPercent val="0"/>
          <c:showBubbleSize val="0"/>
        </c:dLbls>
        <c:gapWidth val="0"/>
        <c:overlap val="73"/>
        <c:axId val="1015646880"/>
        <c:axId val="1015646464"/>
      </c:barChart>
      <c:catAx>
        <c:axId val="10156468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900" b="1" i="0" u="none" strike="noStrike" kern="1200" baseline="0">
                <a:solidFill>
                  <a:schemeClr val="tx1">
                    <a:lumMod val="65000"/>
                    <a:lumOff val="35000"/>
                  </a:schemeClr>
                </a:solidFill>
                <a:latin typeface="+mn-lt"/>
                <a:ea typeface="+mn-ea"/>
                <a:cs typeface="+mn-cs"/>
              </a:defRPr>
            </a:pPr>
            <a:endParaRPr lang="es-BO"/>
          </a:p>
        </c:txPr>
        <c:crossAx val="1015646464"/>
        <c:crosses val="autoZero"/>
        <c:auto val="1"/>
        <c:lblAlgn val="ctr"/>
        <c:lblOffset val="100"/>
        <c:noMultiLvlLbl val="0"/>
      </c:catAx>
      <c:valAx>
        <c:axId val="1015646464"/>
        <c:scaling>
          <c:orientation val="minMax"/>
          <c:max val="13000"/>
          <c:min val="-13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101564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B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BO" sz="1400" b="1" i="0" u="sng" strike="noStrike" kern="1200" spc="0" baseline="0">
                <a:solidFill>
                  <a:sysClr val="windowText" lastClr="000000">
                    <a:lumMod val="65000"/>
                    <a:lumOff val="35000"/>
                  </a:sysClr>
                </a:solidFill>
              </a:rPr>
              <a:t>POBLACION PROTEGIDA ADM. LA PAZ - SEGUN SEXO Y GRUPOS ETAREOS - CAJA PETROLERA  GESTION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BO"/>
        </a:p>
      </c:txPr>
    </c:title>
    <c:autoTitleDeleted val="0"/>
    <c:plotArea>
      <c:layout/>
      <c:barChart>
        <c:barDir val="bar"/>
        <c:grouping val="clustered"/>
        <c:varyColors val="0"/>
        <c:ser>
          <c:idx val="0"/>
          <c:order val="0"/>
          <c:tx>
            <c:strRef>
              <c:f>'LA PAZ_24'!$C$3</c:f>
              <c:strCache>
                <c:ptCount val="1"/>
                <c:pt idx="0">
                  <c:v>Hombres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 PAZ_24'!$B$4:$B$20</c:f>
              <c:strCache>
                <c:ptCount val="17"/>
                <c:pt idx="0">
                  <c:v> &lt;   -   1</c:v>
                </c:pt>
                <c:pt idx="1">
                  <c:v> 1   -   4</c:v>
                </c:pt>
                <c:pt idx="2">
                  <c:v> 5   -   9</c:v>
                </c:pt>
                <c:pt idx="3">
                  <c:v>10   -   14</c:v>
                </c:pt>
                <c:pt idx="4">
                  <c:v>15   -   19</c:v>
                </c:pt>
                <c:pt idx="5">
                  <c:v>20   -   24</c:v>
                </c:pt>
                <c:pt idx="6">
                  <c:v>25   -   29</c:v>
                </c:pt>
                <c:pt idx="7">
                  <c:v>30   -   34</c:v>
                </c:pt>
                <c:pt idx="8">
                  <c:v>35   -   39</c:v>
                </c:pt>
                <c:pt idx="9">
                  <c:v>40   -   44</c:v>
                </c:pt>
                <c:pt idx="10">
                  <c:v>45   -   49</c:v>
                </c:pt>
                <c:pt idx="11">
                  <c:v>50   -   54</c:v>
                </c:pt>
                <c:pt idx="12">
                  <c:v>55   -   59</c:v>
                </c:pt>
                <c:pt idx="13">
                  <c:v>60   -   64</c:v>
                </c:pt>
                <c:pt idx="14">
                  <c:v>65   -   69</c:v>
                </c:pt>
                <c:pt idx="15">
                  <c:v>70   -   74</c:v>
                </c:pt>
                <c:pt idx="16">
                  <c:v>75   y   +</c:v>
                </c:pt>
              </c:strCache>
            </c:strRef>
          </c:cat>
          <c:val>
            <c:numRef>
              <c:f>'LA PAZ_24'!$D$4:$D$20</c:f>
              <c:numCache>
                <c:formatCode>0;0</c:formatCode>
                <c:ptCount val="17"/>
                <c:pt idx="0">
                  <c:v>-292</c:v>
                </c:pt>
                <c:pt idx="1">
                  <c:v>-1190</c:v>
                </c:pt>
                <c:pt idx="2">
                  <c:v>-2096</c:v>
                </c:pt>
                <c:pt idx="3">
                  <c:v>-2238</c:v>
                </c:pt>
                <c:pt idx="4">
                  <c:v>-1648</c:v>
                </c:pt>
                <c:pt idx="5">
                  <c:v>-426</c:v>
                </c:pt>
                <c:pt idx="6">
                  <c:v>-1433</c:v>
                </c:pt>
                <c:pt idx="7">
                  <c:v>-2543</c:v>
                </c:pt>
                <c:pt idx="8">
                  <c:v>-2826</c:v>
                </c:pt>
                <c:pt idx="9">
                  <c:v>-2536</c:v>
                </c:pt>
                <c:pt idx="10">
                  <c:v>-2234</c:v>
                </c:pt>
                <c:pt idx="11">
                  <c:v>-1772</c:v>
                </c:pt>
                <c:pt idx="12">
                  <c:v>-1437</c:v>
                </c:pt>
                <c:pt idx="13">
                  <c:v>-1595</c:v>
                </c:pt>
                <c:pt idx="14">
                  <c:v>-1360</c:v>
                </c:pt>
                <c:pt idx="15">
                  <c:v>-1041</c:v>
                </c:pt>
                <c:pt idx="16">
                  <c:v>-1308</c:v>
                </c:pt>
              </c:numCache>
            </c:numRef>
          </c:val>
          <c:extLst>
            <c:ext xmlns:c16="http://schemas.microsoft.com/office/drawing/2014/chart" uri="{C3380CC4-5D6E-409C-BE32-E72D297353CC}">
              <c16:uniqueId val="{00000000-C755-4DC5-9480-B48AC6EA4F80}"/>
            </c:ext>
          </c:extLst>
        </c:ser>
        <c:ser>
          <c:idx val="1"/>
          <c:order val="1"/>
          <c:tx>
            <c:strRef>
              <c:f>'LA PAZ_24'!$E$3</c:f>
              <c:strCache>
                <c:ptCount val="1"/>
                <c:pt idx="0">
                  <c:v>Mujeres</c:v>
                </c:pt>
              </c:strCache>
            </c:strRef>
          </c:tx>
          <c:spPr>
            <a:solidFill>
              <a:srgbClr val="FBAB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 PAZ_24'!$B$4:$B$20</c:f>
              <c:strCache>
                <c:ptCount val="17"/>
                <c:pt idx="0">
                  <c:v> &lt;   -   1</c:v>
                </c:pt>
                <c:pt idx="1">
                  <c:v> 1   -   4</c:v>
                </c:pt>
                <c:pt idx="2">
                  <c:v> 5   -   9</c:v>
                </c:pt>
                <c:pt idx="3">
                  <c:v>10   -   14</c:v>
                </c:pt>
                <c:pt idx="4">
                  <c:v>15   -   19</c:v>
                </c:pt>
                <c:pt idx="5">
                  <c:v>20   -   24</c:v>
                </c:pt>
                <c:pt idx="6">
                  <c:v>25   -   29</c:v>
                </c:pt>
                <c:pt idx="7">
                  <c:v>30   -   34</c:v>
                </c:pt>
                <c:pt idx="8">
                  <c:v>35   -   39</c:v>
                </c:pt>
                <c:pt idx="9">
                  <c:v>40   -   44</c:v>
                </c:pt>
                <c:pt idx="10">
                  <c:v>45   -   49</c:v>
                </c:pt>
                <c:pt idx="11">
                  <c:v>50   -   54</c:v>
                </c:pt>
                <c:pt idx="12">
                  <c:v>55   -   59</c:v>
                </c:pt>
                <c:pt idx="13">
                  <c:v>60   -   64</c:v>
                </c:pt>
                <c:pt idx="14">
                  <c:v>65   -   69</c:v>
                </c:pt>
                <c:pt idx="15">
                  <c:v>70   -   74</c:v>
                </c:pt>
                <c:pt idx="16">
                  <c:v>75   y   +</c:v>
                </c:pt>
              </c:strCache>
            </c:strRef>
          </c:cat>
          <c:val>
            <c:numRef>
              <c:f>'LA PAZ_24'!$E$4:$E$20</c:f>
              <c:numCache>
                <c:formatCode>#,##0</c:formatCode>
                <c:ptCount val="17"/>
                <c:pt idx="0">
                  <c:v>287</c:v>
                </c:pt>
                <c:pt idx="1">
                  <c:v>1176</c:v>
                </c:pt>
                <c:pt idx="2">
                  <c:v>1987</c:v>
                </c:pt>
                <c:pt idx="3">
                  <c:v>2143</c:v>
                </c:pt>
                <c:pt idx="4">
                  <c:v>1564</c:v>
                </c:pt>
                <c:pt idx="5">
                  <c:v>315</c:v>
                </c:pt>
                <c:pt idx="6">
                  <c:v>1214</c:v>
                </c:pt>
                <c:pt idx="7">
                  <c:v>2033</c:v>
                </c:pt>
                <c:pt idx="8">
                  <c:v>2353</c:v>
                </c:pt>
                <c:pt idx="9">
                  <c:v>2190</c:v>
                </c:pt>
                <c:pt idx="10">
                  <c:v>1946</c:v>
                </c:pt>
                <c:pt idx="11">
                  <c:v>1527</c:v>
                </c:pt>
                <c:pt idx="12">
                  <c:v>1503</c:v>
                </c:pt>
                <c:pt idx="13">
                  <c:v>1561</c:v>
                </c:pt>
                <c:pt idx="14">
                  <c:v>1245</c:v>
                </c:pt>
                <c:pt idx="15">
                  <c:v>858</c:v>
                </c:pt>
                <c:pt idx="16">
                  <c:v>1237</c:v>
                </c:pt>
              </c:numCache>
            </c:numRef>
          </c:val>
          <c:extLst>
            <c:ext xmlns:c16="http://schemas.microsoft.com/office/drawing/2014/chart" uri="{C3380CC4-5D6E-409C-BE32-E72D297353CC}">
              <c16:uniqueId val="{00000001-C755-4DC5-9480-B48AC6EA4F80}"/>
            </c:ext>
          </c:extLst>
        </c:ser>
        <c:dLbls>
          <c:dLblPos val="outEnd"/>
          <c:showLegendKey val="0"/>
          <c:showVal val="1"/>
          <c:showCatName val="0"/>
          <c:showSerName val="0"/>
          <c:showPercent val="0"/>
          <c:showBubbleSize val="0"/>
        </c:dLbls>
        <c:gapWidth val="0"/>
        <c:overlap val="73"/>
        <c:axId val="1015646880"/>
        <c:axId val="1015646464"/>
      </c:barChart>
      <c:catAx>
        <c:axId val="10156468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BO"/>
                  <a:t>GRUPO</a:t>
                </a:r>
                <a:r>
                  <a:rPr lang="es-BO" baseline="0"/>
                  <a:t> ETAREO</a:t>
                </a:r>
                <a:endParaRPr lang="es-BO"/>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BO"/>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900" b="1" i="0" u="none" strike="noStrike" kern="1200" baseline="0">
                <a:solidFill>
                  <a:schemeClr val="tx1">
                    <a:lumMod val="65000"/>
                    <a:lumOff val="35000"/>
                  </a:schemeClr>
                </a:solidFill>
                <a:latin typeface="+mn-lt"/>
                <a:ea typeface="+mn-ea"/>
                <a:cs typeface="+mn-cs"/>
              </a:defRPr>
            </a:pPr>
            <a:endParaRPr lang="es-BO"/>
          </a:p>
        </c:txPr>
        <c:crossAx val="1015646464"/>
        <c:crosses val="autoZero"/>
        <c:auto val="1"/>
        <c:lblAlgn val="ctr"/>
        <c:lblOffset val="100"/>
        <c:noMultiLvlLbl val="0"/>
      </c:catAx>
      <c:valAx>
        <c:axId val="1015646464"/>
        <c:scaling>
          <c:orientation val="minMax"/>
          <c:max val="3000"/>
          <c:min val="-3000"/>
        </c:scaling>
        <c:delete val="0"/>
        <c:axPos val="b"/>
        <c:majorGridlines>
          <c:spPr>
            <a:ln w="9525" cap="flat" cmpd="sng" algn="ctr">
              <a:solidFill>
                <a:schemeClr val="tx1">
                  <a:lumMod val="15000"/>
                  <a:lumOff val="85000"/>
                </a:schemeClr>
              </a:solidFill>
              <a:round/>
            </a:ln>
            <a:effectLst/>
          </c:spPr>
        </c:majorGridlines>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BO"/>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101564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B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BO" sz="1400" b="1" i="0" u="sng" strike="noStrike" kern="1200" spc="0" baseline="0">
                <a:solidFill>
                  <a:sysClr val="windowText" lastClr="000000">
                    <a:lumMod val="65000"/>
                    <a:lumOff val="35000"/>
                  </a:sysClr>
                </a:solidFill>
              </a:rPr>
              <a:t>POBLACION PROTEGIDA ADM. COCHABAMBA - SEGUN SEXO Y GRUPOS ETAREOS - CAJA PETROLERA  GESTION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BO"/>
        </a:p>
      </c:txPr>
    </c:title>
    <c:autoTitleDeleted val="0"/>
    <c:plotArea>
      <c:layout/>
      <c:barChart>
        <c:barDir val="bar"/>
        <c:grouping val="clustered"/>
        <c:varyColors val="0"/>
        <c:ser>
          <c:idx val="0"/>
          <c:order val="0"/>
          <c:tx>
            <c:strRef>
              <c:f>COCHABAMBA_24!$C$3</c:f>
              <c:strCache>
                <c:ptCount val="1"/>
                <c:pt idx="0">
                  <c:v>Hombres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COCHABAMBA_24!$B$4:$B$20</c:f>
              <c:strCache>
                <c:ptCount val="17"/>
                <c:pt idx="0">
                  <c:v> &lt;   -   1</c:v>
                </c:pt>
                <c:pt idx="1">
                  <c:v> 1   -   4</c:v>
                </c:pt>
                <c:pt idx="2">
                  <c:v> 5   -   9</c:v>
                </c:pt>
                <c:pt idx="3">
                  <c:v>10   -   14</c:v>
                </c:pt>
                <c:pt idx="4">
                  <c:v>15   -   19</c:v>
                </c:pt>
                <c:pt idx="5">
                  <c:v>20   -   24</c:v>
                </c:pt>
                <c:pt idx="6">
                  <c:v>25   -   29</c:v>
                </c:pt>
                <c:pt idx="7">
                  <c:v>30   -   34</c:v>
                </c:pt>
                <c:pt idx="8">
                  <c:v>35   -   39</c:v>
                </c:pt>
                <c:pt idx="9">
                  <c:v>40   -   44</c:v>
                </c:pt>
                <c:pt idx="10">
                  <c:v>45   -   49</c:v>
                </c:pt>
                <c:pt idx="11">
                  <c:v>50   -   54</c:v>
                </c:pt>
                <c:pt idx="12">
                  <c:v>55   -   59</c:v>
                </c:pt>
                <c:pt idx="13">
                  <c:v>60   -   64</c:v>
                </c:pt>
                <c:pt idx="14">
                  <c:v>65   -   69</c:v>
                </c:pt>
                <c:pt idx="15">
                  <c:v>70   -   74</c:v>
                </c:pt>
                <c:pt idx="16">
                  <c:v>75   y   +</c:v>
                </c:pt>
              </c:strCache>
            </c:strRef>
          </c:cat>
          <c:val>
            <c:numRef>
              <c:f>COCHABAMBA_24!$D$4:$D$20</c:f>
              <c:numCache>
                <c:formatCode>0;0</c:formatCode>
                <c:ptCount val="17"/>
                <c:pt idx="0">
                  <c:v>-234</c:v>
                </c:pt>
                <c:pt idx="1">
                  <c:v>-875</c:v>
                </c:pt>
                <c:pt idx="2">
                  <c:v>-1542</c:v>
                </c:pt>
                <c:pt idx="3">
                  <c:v>-1574</c:v>
                </c:pt>
                <c:pt idx="4">
                  <c:v>-1167</c:v>
                </c:pt>
                <c:pt idx="5">
                  <c:v>-259</c:v>
                </c:pt>
                <c:pt idx="6">
                  <c:v>-827</c:v>
                </c:pt>
                <c:pt idx="7">
                  <c:v>-1631</c:v>
                </c:pt>
                <c:pt idx="8">
                  <c:v>-1795</c:v>
                </c:pt>
                <c:pt idx="9">
                  <c:v>-1586</c:v>
                </c:pt>
                <c:pt idx="10">
                  <c:v>-1322</c:v>
                </c:pt>
                <c:pt idx="11">
                  <c:v>-955</c:v>
                </c:pt>
                <c:pt idx="12">
                  <c:v>-751</c:v>
                </c:pt>
                <c:pt idx="13">
                  <c:v>-954</c:v>
                </c:pt>
                <c:pt idx="14">
                  <c:v>-1041</c:v>
                </c:pt>
                <c:pt idx="15">
                  <c:v>-861</c:v>
                </c:pt>
                <c:pt idx="16">
                  <c:v>-1343</c:v>
                </c:pt>
              </c:numCache>
            </c:numRef>
          </c:val>
          <c:extLst>
            <c:ext xmlns:c16="http://schemas.microsoft.com/office/drawing/2014/chart" uri="{C3380CC4-5D6E-409C-BE32-E72D297353CC}">
              <c16:uniqueId val="{00000000-4AE3-4ABE-9059-C36A20B87725}"/>
            </c:ext>
          </c:extLst>
        </c:ser>
        <c:ser>
          <c:idx val="1"/>
          <c:order val="1"/>
          <c:tx>
            <c:strRef>
              <c:f>COCHABAMBA_24!$E$3</c:f>
              <c:strCache>
                <c:ptCount val="1"/>
                <c:pt idx="0">
                  <c:v>Mujeres</c:v>
                </c:pt>
              </c:strCache>
            </c:strRef>
          </c:tx>
          <c:spPr>
            <a:solidFill>
              <a:srgbClr val="FBAB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COCHABAMBA_24!$B$4:$B$20</c:f>
              <c:strCache>
                <c:ptCount val="17"/>
                <c:pt idx="0">
                  <c:v> &lt;   -   1</c:v>
                </c:pt>
                <c:pt idx="1">
                  <c:v> 1   -   4</c:v>
                </c:pt>
                <c:pt idx="2">
                  <c:v> 5   -   9</c:v>
                </c:pt>
                <c:pt idx="3">
                  <c:v>10   -   14</c:v>
                </c:pt>
                <c:pt idx="4">
                  <c:v>15   -   19</c:v>
                </c:pt>
                <c:pt idx="5">
                  <c:v>20   -   24</c:v>
                </c:pt>
                <c:pt idx="6">
                  <c:v>25   -   29</c:v>
                </c:pt>
                <c:pt idx="7">
                  <c:v>30   -   34</c:v>
                </c:pt>
                <c:pt idx="8">
                  <c:v>35   -   39</c:v>
                </c:pt>
                <c:pt idx="9">
                  <c:v>40   -   44</c:v>
                </c:pt>
                <c:pt idx="10">
                  <c:v>45   -   49</c:v>
                </c:pt>
                <c:pt idx="11">
                  <c:v>50   -   54</c:v>
                </c:pt>
                <c:pt idx="12">
                  <c:v>55   -   59</c:v>
                </c:pt>
                <c:pt idx="13">
                  <c:v>60   -   64</c:v>
                </c:pt>
                <c:pt idx="14">
                  <c:v>65   -   69</c:v>
                </c:pt>
                <c:pt idx="15">
                  <c:v>70   -   74</c:v>
                </c:pt>
                <c:pt idx="16">
                  <c:v>75   y   +</c:v>
                </c:pt>
              </c:strCache>
            </c:strRef>
          </c:cat>
          <c:val>
            <c:numRef>
              <c:f>COCHABAMBA_24!$E$4:$E$20</c:f>
              <c:numCache>
                <c:formatCode>#,##0</c:formatCode>
                <c:ptCount val="17"/>
                <c:pt idx="0">
                  <c:v>216</c:v>
                </c:pt>
                <c:pt idx="1">
                  <c:v>860</c:v>
                </c:pt>
                <c:pt idx="2">
                  <c:v>1525</c:v>
                </c:pt>
                <c:pt idx="3">
                  <c:v>1586</c:v>
                </c:pt>
                <c:pt idx="4">
                  <c:v>1150</c:v>
                </c:pt>
                <c:pt idx="5">
                  <c:v>170</c:v>
                </c:pt>
                <c:pt idx="6">
                  <c:v>833</c:v>
                </c:pt>
                <c:pt idx="7">
                  <c:v>1545</c:v>
                </c:pt>
                <c:pt idx="8">
                  <c:v>1631</c:v>
                </c:pt>
                <c:pt idx="9">
                  <c:v>1438</c:v>
                </c:pt>
                <c:pt idx="10">
                  <c:v>1173</c:v>
                </c:pt>
                <c:pt idx="11">
                  <c:v>912</c:v>
                </c:pt>
                <c:pt idx="12">
                  <c:v>885</c:v>
                </c:pt>
                <c:pt idx="13">
                  <c:v>1134</c:v>
                </c:pt>
                <c:pt idx="14">
                  <c:v>1118</c:v>
                </c:pt>
                <c:pt idx="15">
                  <c:v>810</c:v>
                </c:pt>
                <c:pt idx="16">
                  <c:v>1319</c:v>
                </c:pt>
              </c:numCache>
            </c:numRef>
          </c:val>
          <c:extLst>
            <c:ext xmlns:c16="http://schemas.microsoft.com/office/drawing/2014/chart" uri="{C3380CC4-5D6E-409C-BE32-E72D297353CC}">
              <c16:uniqueId val="{00000001-4AE3-4ABE-9059-C36A20B87725}"/>
            </c:ext>
          </c:extLst>
        </c:ser>
        <c:dLbls>
          <c:dLblPos val="outEnd"/>
          <c:showLegendKey val="0"/>
          <c:showVal val="1"/>
          <c:showCatName val="0"/>
          <c:showSerName val="0"/>
          <c:showPercent val="0"/>
          <c:showBubbleSize val="0"/>
        </c:dLbls>
        <c:gapWidth val="0"/>
        <c:overlap val="73"/>
        <c:axId val="1015646880"/>
        <c:axId val="1015646464"/>
      </c:barChart>
      <c:catAx>
        <c:axId val="10156468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900" b="1" i="0" u="none" strike="noStrike" kern="1200" baseline="0">
                <a:solidFill>
                  <a:schemeClr val="tx1">
                    <a:lumMod val="65000"/>
                    <a:lumOff val="35000"/>
                  </a:schemeClr>
                </a:solidFill>
                <a:latin typeface="+mn-lt"/>
                <a:ea typeface="+mn-ea"/>
                <a:cs typeface="+mn-cs"/>
              </a:defRPr>
            </a:pPr>
            <a:endParaRPr lang="es-BO"/>
          </a:p>
        </c:txPr>
        <c:crossAx val="1015646464"/>
        <c:crosses val="autoZero"/>
        <c:auto val="1"/>
        <c:lblAlgn val="ctr"/>
        <c:lblOffset val="100"/>
        <c:noMultiLvlLbl val="0"/>
      </c:catAx>
      <c:valAx>
        <c:axId val="1015646464"/>
        <c:scaling>
          <c:orientation val="minMax"/>
          <c:max val="2000"/>
          <c:min val="-2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101564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B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BO" sz="1400" b="1" i="0" u="sng" strike="noStrike" kern="1200" spc="0" baseline="0">
                <a:solidFill>
                  <a:sysClr val="windowText" lastClr="000000">
                    <a:lumMod val="65000"/>
                    <a:lumOff val="35000"/>
                  </a:sysClr>
                </a:solidFill>
              </a:rPr>
              <a:t>POBLACION PROTEGIDA ADM. SANTA CRUZ - SEGUN SEXO Y GRUPOS ETAREOS - CAJA PETROLERA  GESTION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BO"/>
        </a:p>
      </c:txPr>
    </c:title>
    <c:autoTitleDeleted val="0"/>
    <c:plotArea>
      <c:layout/>
      <c:barChart>
        <c:barDir val="bar"/>
        <c:grouping val="clustered"/>
        <c:varyColors val="0"/>
        <c:ser>
          <c:idx val="0"/>
          <c:order val="0"/>
          <c:tx>
            <c:strRef>
              <c:f>SANTA_CRUZ_24!$C$3</c:f>
              <c:strCache>
                <c:ptCount val="1"/>
                <c:pt idx="0">
                  <c:v>Hombres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SANTA_CRUZ_24!$B$4:$B$20</c:f>
              <c:strCache>
                <c:ptCount val="17"/>
                <c:pt idx="0">
                  <c:v> &lt;   -   1</c:v>
                </c:pt>
                <c:pt idx="1">
                  <c:v> 1   -   4</c:v>
                </c:pt>
                <c:pt idx="2">
                  <c:v> 5   -   9</c:v>
                </c:pt>
                <c:pt idx="3">
                  <c:v>10   -   14</c:v>
                </c:pt>
                <c:pt idx="4">
                  <c:v>15   -   19</c:v>
                </c:pt>
                <c:pt idx="5">
                  <c:v>20   -   24</c:v>
                </c:pt>
                <c:pt idx="6">
                  <c:v>25   -   29</c:v>
                </c:pt>
                <c:pt idx="7">
                  <c:v>30   -   34</c:v>
                </c:pt>
                <c:pt idx="8">
                  <c:v>35   -   39</c:v>
                </c:pt>
                <c:pt idx="9">
                  <c:v>40   -   44</c:v>
                </c:pt>
                <c:pt idx="10">
                  <c:v>45   -   49</c:v>
                </c:pt>
                <c:pt idx="11">
                  <c:v>50   -   54</c:v>
                </c:pt>
                <c:pt idx="12">
                  <c:v>55   -   59</c:v>
                </c:pt>
                <c:pt idx="13">
                  <c:v>60   -   64</c:v>
                </c:pt>
                <c:pt idx="14">
                  <c:v>65   -   69</c:v>
                </c:pt>
                <c:pt idx="15">
                  <c:v>70   -   74</c:v>
                </c:pt>
                <c:pt idx="16">
                  <c:v>75   y   +</c:v>
                </c:pt>
              </c:strCache>
            </c:strRef>
          </c:cat>
          <c:val>
            <c:numRef>
              <c:f>SANTA_CRUZ_24!$D$4:$D$20</c:f>
              <c:numCache>
                <c:formatCode>0;0</c:formatCode>
                <c:ptCount val="17"/>
                <c:pt idx="0">
                  <c:v>-740</c:v>
                </c:pt>
                <c:pt idx="1">
                  <c:v>-2797</c:v>
                </c:pt>
                <c:pt idx="2">
                  <c:v>-4454</c:v>
                </c:pt>
                <c:pt idx="3">
                  <c:v>-4417</c:v>
                </c:pt>
                <c:pt idx="4">
                  <c:v>-3265</c:v>
                </c:pt>
                <c:pt idx="5">
                  <c:v>-1714</c:v>
                </c:pt>
                <c:pt idx="6">
                  <c:v>-3997</c:v>
                </c:pt>
                <c:pt idx="7">
                  <c:v>-5371</c:v>
                </c:pt>
                <c:pt idx="8">
                  <c:v>-5699</c:v>
                </c:pt>
                <c:pt idx="9">
                  <c:v>-4627</c:v>
                </c:pt>
                <c:pt idx="10">
                  <c:v>-4113</c:v>
                </c:pt>
                <c:pt idx="11">
                  <c:v>-3283</c:v>
                </c:pt>
                <c:pt idx="12">
                  <c:v>-2753</c:v>
                </c:pt>
                <c:pt idx="13">
                  <c:v>-3074</c:v>
                </c:pt>
                <c:pt idx="14">
                  <c:v>-2916</c:v>
                </c:pt>
                <c:pt idx="15">
                  <c:v>-2129</c:v>
                </c:pt>
                <c:pt idx="16">
                  <c:v>-3695</c:v>
                </c:pt>
              </c:numCache>
            </c:numRef>
          </c:val>
          <c:extLst>
            <c:ext xmlns:c16="http://schemas.microsoft.com/office/drawing/2014/chart" uri="{C3380CC4-5D6E-409C-BE32-E72D297353CC}">
              <c16:uniqueId val="{00000000-B8B3-4D50-9FC2-166B2FA168AC}"/>
            </c:ext>
          </c:extLst>
        </c:ser>
        <c:ser>
          <c:idx val="1"/>
          <c:order val="1"/>
          <c:tx>
            <c:strRef>
              <c:f>SANTA_CRUZ_24!$E$3</c:f>
              <c:strCache>
                <c:ptCount val="1"/>
                <c:pt idx="0">
                  <c:v>Mujeres</c:v>
                </c:pt>
              </c:strCache>
            </c:strRef>
          </c:tx>
          <c:spPr>
            <a:solidFill>
              <a:srgbClr val="FBAB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SANTA_CRUZ_24!$B$4:$B$20</c:f>
              <c:strCache>
                <c:ptCount val="17"/>
                <c:pt idx="0">
                  <c:v> &lt;   -   1</c:v>
                </c:pt>
                <c:pt idx="1">
                  <c:v> 1   -   4</c:v>
                </c:pt>
                <c:pt idx="2">
                  <c:v> 5   -   9</c:v>
                </c:pt>
                <c:pt idx="3">
                  <c:v>10   -   14</c:v>
                </c:pt>
                <c:pt idx="4">
                  <c:v>15   -   19</c:v>
                </c:pt>
                <c:pt idx="5">
                  <c:v>20   -   24</c:v>
                </c:pt>
                <c:pt idx="6">
                  <c:v>25   -   29</c:v>
                </c:pt>
                <c:pt idx="7">
                  <c:v>30   -   34</c:v>
                </c:pt>
                <c:pt idx="8">
                  <c:v>35   -   39</c:v>
                </c:pt>
                <c:pt idx="9">
                  <c:v>40   -   44</c:v>
                </c:pt>
                <c:pt idx="10">
                  <c:v>45   -   49</c:v>
                </c:pt>
                <c:pt idx="11">
                  <c:v>50   -   54</c:v>
                </c:pt>
                <c:pt idx="12">
                  <c:v>55   -   59</c:v>
                </c:pt>
                <c:pt idx="13">
                  <c:v>60   -   64</c:v>
                </c:pt>
                <c:pt idx="14">
                  <c:v>65   -   69</c:v>
                </c:pt>
                <c:pt idx="15">
                  <c:v>70   -   74</c:v>
                </c:pt>
                <c:pt idx="16">
                  <c:v>75   y   +</c:v>
                </c:pt>
              </c:strCache>
            </c:strRef>
          </c:cat>
          <c:val>
            <c:numRef>
              <c:f>SANTA_CRUZ_24!$E$4:$E$20</c:f>
              <c:numCache>
                <c:formatCode>#,##0</c:formatCode>
                <c:ptCount val="17"/>
                <c:pt idx="0">
                  <c:v>741</c:v>
                </c:pt>
                <c:pt idx="1">
                  <c:v>2669</c:v>
                </c:pt>
                <c:pt idx="2">
                  <c:v>4264</c:v>
                </c:pt>
                <c:pt idx="3">
                  <c:v>4232</c:v>
                </c:pt>
                <c:pt idx="4">
                  <c:v>3061</c:v>
                </c:pt>
                <c:pt idx="5">
                  <c:v>1413</c:v>
                </c:pt>
                <c:pt idx="6">
                  <c:v>3637</c:v>
                </c:pt>
                <c:pt idx="7">
                  <c:v>4785</c:v>
                </c:pt>
                <c:pt idx="8">
                  <c:v>4758</c:v>
                </c:pt>
                <c:pt idx="9">
                  <c:v>3864</c:v>
                </c:pt>
                <c:pt idx="10">
                  <c:v>3497</c:v>
                </c:pt>
                <c:pt idx="11">
                  <c:v>2870</c:v>
                </c:pt>
                <c:pt idx="12">
                  <c:v>2972</c:v>
                </c:pt>
                <c:pt idx="13">
                  <c:v>3316</c:v>
                </c:pt>
                <c:pt idx="14">
                  <c:v>2978</c:v>
                </c:pt>
                <c:pt idx="15">
                  <c:v>2109</c:v>
                </c:pt>
                <c:pt idx="16">
                  <c:v>3771</c:v>
                </c:pt>
              </c:numCache>
            </c:numRef>
          </c:val>
          <c:extLst>
            <c:ext xmlns:c16="http://schemas.microsoft.com/office/drawing/2014/chart" uri="{C3380CC4-5D6E-409C-BE32-E72D297353CC}">
              <c16:uniqueId val="{00000001-B8B3-4D50-9FC2-166B2FA168AC}"/>
            </c:ext>
          </c:extLst>
        </c:ser>
        <c:dLbls>
          <c:dLblPos val="outEnd"/>
          <c:showLegendKey val="0"/>
          <c:showVal val="1"/>
          <c:showCatName val="0"/>
          <c:showSerName val="0"/>
          <c:showPercent val="0"/>
          <c:showBubbleSize val="0"/>
        </c:dLbls>
        <c:gapWidth val="0"/>
        <c:overlap val="73"/>
        <c:axId val="1015646880"/>
        <c:axId val="1015646464"/>
      </c:barChart>
      <c:catAx>
        <c:axId val="10156468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900" b="1" i="0" u="none" strike="noStrike" kern="1200" baseline="0">
                <a:solidFill>
                  <a:schemeClr val="tx1">
                    <a:lumMod val="65000"/>
                    <a:lumOff val="35000"/>
                  </a:schemeClr>
                </a:solidFill>
                <a:latin typeface="+mn-lt"/>
                <a:ea typeface="+mn-ea"/>
                <a:cs typeface="+mn-cs"/>
              </a:defRPr>
            </a:pPr>
            <a:endParaRPr lang="es-BO"/>
          </a:p>
        </c:txPr>
        <c:crossAx val="1015646464"/>
        <c:crosses val="autoZero"/>
        <c:auto val="1"/>
        <c:lblAlgn val="ctr"/>
        <c:lblOffset val="100"/>
        <c:noMultiLvlLbl val="0"/>
      </c:catAx>
      <c:valAx>
        <c:axId val="1015646464"/>
        <c:scaling>
          <c:orientation val="minMax"/>
          <c:max val="6000"/>
          <c:min val="-60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101564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B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BO" b="1">
                <a:solidFill>
                  <a:schemeClr val="tx1"/>
                </a:solidFill>
              </a:rPr>
              <a:t>PROMEDIO NACIONAL DE PORCENTAJE DE UTILIZACION SEGUN SUB ESPECIALIDAD GINECOLOGICA  - CPS GESTION 2024</a:t>
            </a:r>
          </a:p>
        </c:rich>
      </c:tx>
      <c:overlay val="0"/>
      <c:spPr>
        <a:solidFill>
          <a:srgbClr val="ED7D31"/>
        </a:solid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B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Promedio de % DE UTILIZACION</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ONCOLOGO-MASTOLOGO</c:v>
              </c:pt>
              <c:pt idx="1">
                <c:v>MASTOLOGIA</c:v>
              </c:pt>
              <c:pt idx="2">
                <c:v>GINECOLOGIA</c:v>
              </c:pt>
              <c:pt idx="3">
                <c:v>ONCOLOGIA GINECOLOGICA</c:v>
              </c:pt>
              <c:pt idx="4">
                <c:v>GINECO-OBSTETRICIA</c:v>
              </c:pt>
              <c:pt idx="5">
                <c:v>COLPOSCOPIA</c:v>
              </c:pt>
            </c:strLit>
          </c:cat>
          <c:val>
            <c:numLit>
              <c:formatCode>General</c:formatCode>
              <c:ptCount val="6"/>
              <c:pt idx="0">
                <c:v>0.7265625</c:v>
              </c:pt>
              <c:pt idx="1">
                <c:v>0.70189638318670577</c:v>
              </c:pt>
              <c:pt idx="2">
                <c:v>0.69859891896221449</c:v>
              </c:pt>
              <c:pt idx="3">
                <c:v>0.52518992234382689</c:v>
              </c:pt>
              <c:pt idx="4">
                <c:v>0.50149925754020075</c:v>
              </c:pt>
              <c:pt idx="5">
                <c:v>0.43266832917705733</c:v>
              </c:pt>
            </c:numLit>
          </c:val>
          <c:extLst>
            <c:ext xmlns:c16="http://schemas.microsoft.com/office/drawing/2014/chart" uri="{C3380CC4-5D6E-409C-BE32-E72D297353CC}">
              <c16:uniqueId val="{00000000-8377-4682-90C2-47579A346E2F}"/>
            </c:ext>
          </c:extLst>
        </c:ser>
        <c:dLbls>
          <c:showLegendKey val="0"/>
          <c:showVal val="1"/>
          <c:showCatName val="0"/>
          <c:showSerName val="0"/>
          <c:showPercent val="0"/>
          <c:showBubbleSize val="0"/>
        </c:dLbls>
        <c:gapWidth val="219"/>
        <c:overlap val="-27"/>
        <c:axId val="2051519392"/>
        <c:axId val="2051520832"/>
      </c:barChart>
      <c:lineChart>
        <c:grouping val="standard"/>
        <c:varyColors val="0"/>
        <c:ser>
          <c:idx val="1"/>
          <c:order val="1"/>
          <c:tx>
            <c:v>Promedio de ESTANDAR PORCENTAJE</c:v>
          </c:tx>
          <c:spPr>
            <a:ln w="28575" cap="rnd">
              <a:solidFill>
                <a:schemeClr val="accent2"/>
              </a:solidFill>
              <a:round/>
            </a:ln>
            <a:effectLst/>
          </c:spPr>
          <c:marker>
            <c:symbol val="none"/>
          </c:marker>
          <c:dLbls>
            <c:delete val="1"/>
          </c:dLbls>
          <c:cat>
            <c:strLit>
              <c:ptCount val="6"/>
              <c:pt idx="0">
                <c:v>ONCOLOGO-MASTOLOGO</c:v>
              </c:pt>
              <c:pt idx="1">
                <c:v>MASTOLOGIA</c:v>
              </c:pt>
              <c:pt idx="2">
                <c:v>GINECOLOGIA</c:v>
              </c:pt>
              <c:pt idx="3">
                <c:v>ONCOLOGIA GINECOLOGICA</c:v>
              </c:pt>
              <c:pt idx="4">
                <c:v>GINECO-OBSTETRICIA</c:v>
              </c:pt>
              <c:pt idx="5">
                <c:v>COLPOSCOPIA</c:v>
              </c:pt>
            </c:strLit>
          </c:cat>
          <c:val>
            <c:numLit>
              <c:formatCode>General</c:formatCode>
              <c:ptCount val="6"/>
              <c:pt idx="0">
                <c:v>0.85</c:v>
              </c:pt>
              <c:pt idx="1">
                <c:v>0.85</c:v>
              </c:pt>
              <c:pt idx="2">
                <c:v>0.85000000000000053</c:v>
              </c:pt>
              <c:pt idx="3">
                <c:v>0.85</c:v>
              </c:pt>
              <c:pt idx="4">
                <c:v>0.85000000000000009</c:v>
              </c:pt>
              <c:pt idx="5">
                <c:v>0.85</c:v>
              </c:pt>
            </c:numLit>
          </c:val>
          <c:smooth val="0"/>
          <c:extLst>
            <c:ext xmlns:c16="http://schemas.microsoft.com/office/drawing/2014/chart" uri="{C3380CC4-5D6E-409C-BE32-E72D297353CC}">
              <c16:uniqueId val="{00000001-8377-4682-90C2-47579A346E2F}"/>
            </c:ext>
          </c:extLst>
        </c:ser>
        <c:dLbls>
          <c:showLegendKey val="0"/>
          <c:showVal val="1"/>
          <c:showCatName val="0"/>
          <c:showSerName val="0"/>
          <c:showPercent val="0"/>
          <c:showBubbleSize val="0"/>
        </c:dLbls>
        <c:marker val="1"/>
        <c:smooth val="0"/>
        <c:axId val="2051519392"/>
        <c:axId val="2051520832"/>
      </c:lineChart>
      <c:catAx>
        <c:axId val="2051519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2051520832"/>
        <c:crosses val="autoZero"/>
        <c:auto val="1"/>
        <c:lblAlgn val="ctr"/>
        <c:lblOffset val="100"/>
        <c:noMultiLvlLbl val="0"/>
      </c:catAx>
      <c:valAx>
        <c:axId val="20515208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20515193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BO"/>
    </a:p>
  </c:txPr>
  <c:printSettings>
    <c:headerFooter/>
    <c:pageMargins b="0.75" l="0.7" r="0.7" t="0.75" header="0.3" footer="0.3"/>
    <c:pageSetup/>
  </c:printSettings>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BO" sz="1400" b="1" i="0" u="sng" strike="noStrike" kern="1200" spc="0" baseline="0">
                <a:solidFill>
                  <a:sysClr val="windowText" lastClr="000000">
                    <a:lumMod val="65000"/>
                    <a:lumOff val="35000"/>
                  </a:sysClr>
                </a:solidFill>
              </a:rPr>
              <a:t>POBLACION PROTEGIDA ADM. CAMIRI- SEGUN SEXO Y GRUPOS ETAREOS - CAJA PETROLERA  GESTION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BO"/>
        </a:p>
      </c:txPr>
    </c:title>
    <c:autoTitleDeleted val="0"/>
    <c:plotArea>
      <c:layout/>
      <c:barChart>
        <c:barDir val="bar"/>
        <c:grouping val="clustered"/>
        <c:varyColors val="0"/>
        <c:ser>
          <c:idx val="0"/>
          <c:order val="0"/>
          <c:tx>
            <c:strRef>
              <c:f>CAMIRI_24!$C$3</c:f>
              <c:strCache>
                <c:ptCount val="1"/>
                <c:pt idx="0">
                  <c:v>Hombres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CAMIRI_24!$B$4:$B$20</c:f>
              <c:strCache>
                <c:ptCount val="17"/>
                <c:pt idx="0">
                  <c:v> &lt;   -   1</c:v>
                </c:pt>
                <c:pt idx="1">
                  <c:v> 1   -   4</c:v>
                </c:pt>
                <c:pt idx="2">
                  <c:v> 5   -   9</c:v>
                </c:pt>
                <c:pt idx="3">
                  <c:v>10   -   14</c:v>
                </c:pt>
                <c:pt idx="4">
                  <c:v>15   -   19</c:v>
                </c:pt>
                <c:pt idx="5">
                  <c:v>20   -   24</c:v>
                </c:pt>
                <c:pt idx="6">
                  <c:v>25   -   29</c:v>
                </c:pt>
                <c:pt idx="7">
                  <c:v>30   -   34</c:v>
                </c:pt>
                <c:pt idx="8">
                  <c:v>35   -   39</c:v>
                </c:pt>
                <c:pt idx="9">
                  <c:v>40   -   44</c:v>
                </c:pt>
                <c:pt idx="10">
                  <c:v>45   -   49</c:v>
                </c:pt>
                <c:pt idx="11">
                  <c:v>50   -   54</c:v>
                </c:pt>
                <c:pt idx="12">
                  <c:v>55   -   59</c:v>
                </c:pt>
                <c:pt idx="13">
                  <c:v>60   -   64</c:v>
                </c:pt>
                <c:pt idx="14">
                  <c:v>65   -   69</c:v>
                </c:pt>
                <c:pt idx="15">
                  <c:v>70   -   74</c:v>
                </c:pt>
                <c:pt idx="16">
                  <c:v>75   y   +</c:v>
                </c:pt>
              </c:strCache>
            </c:strRef>
          </c:cat>
          <c:val>
            <c:numRef>
              <c:f>CAMIRI_24!$D$4:$D$20</c:f>
              <c:numCache>
                <c:formatCode>0;0</c:formatCode>
                <c:ptCount val="17"/>
                <c:pt idx="0">
                  <c:v>-3</c:v>
                </c:pt>
                <c:pt idx="1">
                  <c:v>-20</c:v>
                </c:pt>
                <c:pt idx="2">
                  <c:v>-36</c:v>
                </c:pt>
                <c:pt idx="3">
                  <c:v>-53</c:v>
                </c:pt>
                <c:pt idx="4">
                  <c:v>-44</c:v>
                </c:pt>
                <c:pt idx="5">
                  <c:v>-14</c:v>
                </c:pt>
                <c:pt idx="6">
                  <c:v>-36</c:v>
                </c:pt>
                <c:pt idx="7">
                  <c:v>-56</c:v>
                </c:pt>
                <c:pt idx="8">
                  <c:v>-92</c:v>
                </c:pt>
                <c:pt idx="9">
                  <c:v>-104</c:v>
                </c:pt>
                <c:pt idx="10">
                  <c:v>-69</c:v>
                </c:pt>
                <c:pt idx="11">
                  <c:v>-67</c:v>
                </c:pt>
                <c:pt idx="12">
                  <c:v>-50</c:v>
                </c:pt>
                <c:pt idx="13">
                  <c:v>-38</c:v>
                </c:pt>
                <c:pt idx="14">
                  <c:v>-55</c:v>
                </c:pt>
                <c:pt idx="15">
                  <c:v>-43</c:v>
                </c:pt>
                <c:pt idx="16">
                  <c:v>-159</c:v>
                </c:pt>
              </c:numCache>
            </c:numRef>
          </c:val>
          <c:extLst>
            <c:ext xmlns:c16="http://schemas.microsoft.com/office/drawing/2014/chart" uri="{C3380CC4-5D6E-409C-BE32-E72D297353CC}">
              <c16:uniqueId val="{00000000-8572-4776-8A0C-1005267A437F}"/>
            </c:ext>
          </c:extLst>
        </c:ser>
        <c:ser>
          <c:idx val="1"/>
          <c:order val="1"/>
          <c:tx>
            <c:strRef>
              <c:f>CAMIRI_24!$E$3</c:f>
              <c:strCache>
                <c:ptCount val="1"/>
                <c:pt idx="0">
                  <c:v>Mujeres</c:v>
                </c:pt>
              </c:strCache>
            </c:strRef>
          </c:tx>
          <c:spPr>
            <a:solidFill>
              <a:srgbClr val="FBAB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CAMIRI_24!$B$4:$B$20</c:f>
              <c:strCache>
                <c:ptCount val="17"/>
                <c:pt idx="0">
                  <c:v> &lt;   -   1</c:v>
                </c:pt>
                <c:pt idx="1">
                  <c:v> 1   -   4</c:v>
                </c:pt>
                <c:pt idx="2">
                  <c:v> 5   -   9</c:v>
                </c:pt>
                <c:pt idx="3">
                  <c:v>10   -   14</c:v>
                </c:pt>
                <c:pt idx="4">
                  <c:v>15   -   19</c:v>
                </c:pt>
                <c:pt idx="5">
                  <c:v>20   -   24</c:v>
                </c:pt>
                <c:pt idx="6">
                  <c:v>25   -   29</c:v>
                </c:pt>
                <c:pt idx="7">
                  <c:v>30   -   34</c:v>
                </c:pt>
                <c:pt idx="8">
                  <c:v>35   -   39</c:v>
                </c:pt>
                <c:pt idx="9">
                  <c:v>40   -   44</c:v>
                </c:pt>
                <c:pt idx="10">
                  <c:v>45   -   49</c:v>
                </c:pt>
                <c:pt idx="11">
                  <c:v>50   -   54</c:v>
                </c:pt>
                <c:pt idx="12">
                  <c:v>55   -   59</c:v>
                </c:pt>
                <c:pt idx="13">
                  <c:v>60   -   64</c:v>
                </c:pt>
                <c:pt idx="14">
                  <c:v>65   -   69</c:v>
                </c:pt>
                <c:pt idx="15">
                  <c:v>70   -   74</c:v>
                </c:pt>
                <c:pt idx="16">
                  <c:v>75   y   +</c:v>
                </c:pt>
              </c:strCache>
            </c:strRef>
          </c:cat>
          <c:val>
            <c:numRef>
              <c:f>CAMIRI_24!$E$4:$E$20</c:f>
              <c:numCache>
                <c:formatCode>#,##0</c:formatCode>
                <c:ptCount val="17"/>
                <c:pt idx="0">
                  <c:v>3</c:v>
                </c:pt>
                <c:pt idx="1">
                  <c:v>18</c:v>
                </c:pt>
                <c:pt idx="2">
                  <c:v>44</c:v>
                </c:pt>
                <c:pt idx="3">
                  <c:v>56</c:v>
                </c:pt>
                <c:pt idx="4">
                  <c:v>44</c:v>
                </c:pt>
                <c:pt idx="5">
                  <c:v>5</c:v>
                </c:pt>
                <c:pt idx="6">
                  <c:v>24</c:v>
                </c:pt>
                <c:pt idx="7">
                  <c:v>36</c:v>
                </c:pt>
                <c:pt idx="8">
                  <c:v>42</c:v>
                </c:pt>
                <c:pt idx="9">
                  <c:v>63</c:v>
                </c:pt>
                <c:pt idx="10">
                  <c:v>37</c:v>
                </c:pt>
                <c:pt idx="11">
                  <c:v>38</c:v>
                </c:pt>
                <c:pt idx="12">
                  <c:v>47</c:v>
                </c:pt>
                <c:pt idx="13">
                  <c:v>65</c:v>
                </c:pt>
                <c:pt idx="14">
                  <c:v>70</c:v>
                </c:pt>
                <c:pt idx="15">
                  <c:v>75</c:v>
                </c:pt>
                <c:pt idx="16">
                  <c:v>282</c:v>
                </c:pt>
              </c:numCache>
            </c:numRef>
          </c:val>
          <c:extLst>
            <c:ext xmlns:c16="http://schemas.microsoft.com/office/drawing/2014/chart" uri="{C3380CC4-5D6E-409C-BE32-E72D297353CC}">
              <c16:uniqueId val="{00000001-8572-4776-8A0C-1005267A437F}"/>
            </c:ext>
          </c:extLst>
        </c:ser>
        <c:dLbls>
          <c:dLblPos val="outEnd"/>
          <c:showLegendKey val="0"/>
          <c:showVal val="1"/>
          <c:showCatName val="0"/>
          <c:showSerName val="0"/>
          <c:showPercent val="0"/>
          <c:showBubbleSize val="0"/>
        </c:dLbls>
        <c:gapWidth val="0"/>
        <c:overlap val="73"/>
        <c:axId val="1015646880"/>
        <c:axId val="1015646464"/>
      </c:barChart>
      <c:catAx>
        <c:axId val="10156468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900" b="1" i="0" u="none" strike="noStrike" kern="1200" baseline="0">
                <a:solidFill>
                  <a:schemeClr val="tx1">
                    <a:lumMod val="65000"/>
                    <a:lumOff val="35000"/>
                  </a:schemeClr>
                </a:solidFill>
                <a:latin typeface="+mn-lt"/>
                <a:ea typeface="+mn-ea"/>
                <a:cs typeface="+mn-cs"/>
              </a:defRPr>
            </a:pPr>
            <a:endParaRPr lang="es-BO"/>
          </a:p>
        </c:txPr>
        <c:crossAx val="1015646464"/>
        <c:crosses val="autoZero"/>
        <c:auto val="1"/>
        <c:lblAlgn val="ctr"/>
        <c:lblOffset val="100"/>
        <c:noMultiLvlLbl val="0"/>
      </c:catAx>
      <c:valAx>
        <c:axId val="1015646464"/>
        <c:scaling>
          <c:orientation val="minMax"/>
          <c:max val="290"/>
          <c:min val="-29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101564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B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BO" sz="1400" b="1" i="0" u="sng" strike="noStrike" kern="1200" spc="0" baseline="0">
                <a:solidFill>
                  <a:sysClr val="windowText" lastClr="000000">
                    <a:lumMod val="65000"/>
                    <a:lumOff val="35000"/>
                  </a:sysClr>
                </a:solidFill>
              </a:rPr>
              <a:t>POBLACION PROTEGIDA ADM. SUCRE- SEGUN SEXO Y GRUPOS ETAREOS - CAJA PETROLERA  GESTION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BO"/>
        </a:p>
      </c:txPr>
    </c:title>
    <c:autoTitleDeleted val="0"/>
    <c:plotArea>
      <c:layout/>
      <c:barChart>
        <c:barDir val="bar"/>
        <c:grouping val="clustered"/>
        <c:varyColors val="0"/>
        <c:ser>
          <c:idx val="0"/>
          <c:order val="0"/>
          <c:tx>
            <c:strRef>
              <c:f>SUCRE_24!$C$3</c:f>
              <c:strCache>
                <c:ptCount val="1"/>
                <c:pt idx="0">
                  <c:v>Hombres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SUCRE_24!$B$4:$B$20</c:f>
              <c:strCache>
                <c:ptCount val="17"/>
                <c:pt idx="0">
                  <c:v> &lt;   -   1</c:v>
                </c:pt>
                <c:pt idx="1">
                  <c:v> 1   -   4</c:v>
                </c:pt>
                <c:pt idx="2">
                  <c:v> 5   -   9</c:v>
                </c:pt>
                <c:pt idx="3">
                  <c:v>10   -   14</c:v>
                </c:pt>
                <c:pt idx="4">
                  <c:v>15   -   19</c:v>
                </c:pt>
                <c:pt idx="5">
                  <c:v>20   -   24</c:v>
                </c:pt>
                <c:pt idx="6">
                  <c:v>25   -   29</c:v>
                </c:pt>
                <c:pt idx="7">
                  <c:v>30   -   34</c:v>
                </c:pt>
                <c:pt idx="8">
                  <c:v>35   -   39</c:v>
                </c:pt>
                <c:pt idx="9">
                  <c:v>40   -   44</c:v>
                </c:pt>
                <c:pt idx="10">
                  <c:v>45   -   49</c:v>
                </c:pt>
                <c:pt idx="11">
                  <c:v>50   -   54</c:v>
                </c:pt>
                <c:pt idx="12">
                  <c:v>55   -   59</c:v>
                </c:pt>
                <c:pt idx="13">
                  <c:v>60   -   64</c:v>
                </c:pt>
                <c:pt idx="14">
                  <c:v>65   -   69</c:v>
                </c:pt>
                <c:pt idx="15">
                  <c:v>70   -   74</c:v>
                </c:pt>
                <c:pt idx="16">
                  <c:v>75   y   +</c:v>
                </c:pt>
              </c:strCache>
            </c:strRef>
          </c:cat>
          <c:val>
            <c:numRef>
              <c:f>SUCRE_24!$D$4:$D$20</c:f>
              <c:numCache>
                <c:formatCode>0;0</c:formatCode>
                <c:ptCount val="17"/>
                <c:pt idx="0">
                  <c:v>-26</c:v>
                </c:pt>
                <c:pt idx="1">
                  <c:v>-124</c:v>
                </c:pt>
                <c:pt idx="2">
                  <c:v>-221</c:v>
                </c:pt>
                <c:pt idx="3">
                  <c:v>-230</c:v>
                </c:pt>
                <c:pt idx="4">
                  <c:v>-166</c:v>
                </c:pt>
                <c:pt idx="5">
                  <c:v>-29</c:v>
                </c:pt>
                <c:pt idx="6">
                  <c:v>-112</c:v>
                </c:pt>
                <c:pt idx="7">
                  <c:v>-214</c:v>
                </c:pt>
                <c:pt idx="8">
                  <c:v>-273</c:v>
                </c:pt>
                <c:pt idx="9">
                  <c:v>-223</c:v>
                </c:pt>
                <c:pt idx="10">
                  <c:v>-217</c:v>
                </c:pt>
                <c:pt idx="11">
                  <c:v>-186</c:v>
                </c:pt>
                <c:pt idx="12">
                  <c:v>-124</c:v>
                </c:pt>
                <c:pt idx="13">
                  <c:v>-137</c:v>
                </c:pt>
                <c:pt idx="14">
                  <c:v>-146</c:v>
                </c:pt>
                <c:pt idx="15">
                  <c:v>-108</c:v>
                </c:pt>
                <c:pt idx="16">
                  <c:v>-107</c:v>
                </c:pt>
              </c:numCache>
            </c:numRef>
          </c:val>
          <c:extLst>
            <c:ext xmlns:c16="http://schemas.microsoft.com/office/drawing/2014/chart" uri="{C3380CC4-5D6E-409C-BE32-E72D297353CC}">
              <c16:uniqueId val="{00000000-6C87-42A4-AADE-E9DA4E56AFD4}"/>
            </c:ext>
          </c:extLst>
        </c:ser>
        <c:ser>
          <c:idx val="1"/>
          <c:order val="1"/>
          <c:tx>
            <c:strRef>
              <c:f>SUCRE_24!$E$3</c:f>
              <c:strCache>
                <c:ptCount val="1"/>
                <c:pt idx="0">
                  <c:v>Mujeres</c:v>
                </c:pt>
              </c:strCache>
            </c:strRef>
          </c:tx>
          <c:spPr>
            <a:solidFill>
              <a:srgbClr val="FBAB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SUCRE_24!$B$4:$B$20</c:f>
              <c:strCache>
                <c:ptCount val="17"/>
                <c:pt idx="0">
                  <c:v> &lt;   -   1</c:v>
                </c:pt>
                <c:pt idx="1">
                  <c:v> 1   -   4</c:v>
                </c:pt>
                <c:pt idx="2">
                  <c:v> 5   -   9</c:v>
                </c:pt>
                <c:pt idx="3">
                  <c:v>10   -   14</c:v>
                </c:pt>
                <c:pt idx="4">
                  <c:v>15   -   19</c:v>
                </c:pt>
                <c:pt idx="5">
                  <c:v>20   -   24</c:v>
                </c:pt>
                <c:pt idx="6">
                  <c:v>25   -   29</c:v>
                </c:pt>
                <c:pt idx="7">
                  <c:v>30   -   34</c:v>
                </c:pt>
                <c:pt idx="8">
                  <c:v>35   -   39</c:v>
                </c:pt>
                <c:pt idx="9">
                  <c:v>40   -   44</c:v>
                </c:pt>
                <c:pt idx="10">
                  <c:v>45   -   49</c:v>
                </c:pt>
                <c:pt idx="11">
                  <c:v>50   -   54</c:v>
                </c:pt>
                <c:pt idx="12">
                  <c:v>55   -   59</c:v>
                </c:pt>
                <c:pt idx="13">
                  <c:v>60   -   64</c:v>
                </c:pt>
                <c:pt idx="14">
                  <c:v>65   -   69</c:v>
                </c:pt>
                <c:pt idx="15">
                  <c:v>70   -   74</c:v>
                </c:pt>
                <c:pt idx="16">
                  <c:v>75   y   +</c:v>
                </c:pt>
              </c:strCache>
            </c:strRef>
          </c:cat>
          <c:val>
            <c:numRef>
              <c:f>SUCRE_24!$E$4:$E$20</c:f>
              <c:numCache>
                <c:formatCode>#,##0</c:formatCode>
                <c:ptCount val="17"/>
                <c:pt idx="0">
                  <c:v>34</c:v>
                </c:pt>
                <c:pt idx="1">
                  <c:v>128</c:v>
                </c:pt>
                <c:pt idx="2">
                  <c:v>194</c:v>
                </c:pt>
                <c:pt idx="3">
                  <c:v>217</c:v>
                </c:pt>
                <c:pt idx="4">
                  <c:v>156</c:v>
                </c:pt>
                <c:pt idx="5">
                  <c:v>17</c:v>
                </c:pt>
                <c:pt idx="6">
                  <c:v>117</c:v>
                </c:pt>
                <c:pt idx="7">
                  <c:v>199</c:v>
                </c:pt>
                <c:pt idx="8">
                  <c:v>263</c:v>
                </c:pt>
                <c:pt idx="9">
                  <c:v>226</c:v>
                </c:pt>
                <c:pt idx="10">
                  <c:v>188</c:v>
                </c:pt>
                <c:pt idx="11">
                  <c:v>144</c:v>
                </c:pt>
                <c:pt idx="12">
                  <c:v>113</c:v>
                </c:pt>
                <c:pt idx="13">
                  <c:v>131</c:v>
                </c:pt>
                <c:pt idx="14">
                  <c:v>122</c:v>
                </c:pt>
                <c:pt idx="15">
                  <c:v>70</c:v>
                </c:pt>
                <c:pt idx="16">
                  <c:v>123</c:v>
                </c:pt>
              </c:numCache>
            </c:numRef>
          </c:val>
          <c:extLst>
            <c:ext xmlns:c16="http://schemas.microsoft.com/office/drawing/2014/chart" uri="{C3380CC4-5D6E-409C-BE32-E72D297353CC}">
              <c16:uniqueId val="{00000001-6C87-42A4-AADE-E9DA4E56AFD4}"/>
            </c:ext>
          </c:extLst>
        </c:ser>
        <c:dLbls>
          <c:dLblPos val="outEnd"/>
          <c:showLegendKey val="0"/>
          <c:showVal val="1"/>
          <c:showCatName val="0"/>
          <c:showSerName val="0"/>
          <c:showPercent val="0"/>
          <c:showBubbleSize val="0"/>
        </c:dLbls>
        <c:gapWidth val="0"/>
        <c:overlap val="73"/>
        <c:axId val="1015646880"/>
        <c:axId val="1015646464"/>
      </c:barChart>
      <c:catAx>
        <c:axId val="10156468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900" b="1" i="0" u="none" strike="noStrike" kern="1200" baseline="0">
                <a:solidFill>
                  <a:schemeClr val="tx1">
                    <a:lumMod val="65000"/>
                    <a:lumOff val="35000"/>
                  </a:schemeClr>
                </a:solidFill>
                <a:latin typeface="+mn-lt"/>
                <a:ea typeface="+mn-ea"/>
                <a:cs typeface="+mn-cs"/>
              </a:defRPr>
            </a:pPr>
            <a:endParaRPr lang="es-BO"/>
          </a:p>
        </c:txPr>
        <c:crossAx val="1015646464"/>
        <c:crosses val="autoZero"/>
        <c:auto val="1"/>
        <c:lblAlgn val="ctr"/>
        <c:lblOffset val="100"/>
        <c:noMultiLvlLbl val="0"/>
      </c:catAx>
      <c:valAx>
        <c:axId val="1015646464"/>
        <c:scaling>
          <c:orientation val="minMax"/>
          <c:max val="290"/>
          <c:min val="-29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101564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B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BO" sz="1400" b="1" i="0" u="sng" strike="noStrike" kern="1200" spc="0" baseline="0">
                <a:solidFill>
                  <a:sysClr val="windowText" lastClr="000000">
                    <a:lumMod val="65000"/>
                    <a:lumOff val="35000"/>
                  </a:sysClr>
                </a:solidFill>
              </a:rPr>
              <a:t>POBLACION PROTEGIDA ADM. TARIJA- SEGUN SEXO Y GRUPOS ETAREOS - CAJA PETROLERA  GESTION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BO"/>
        </a:p>
      </c:txPr>
    </c:title>
    <c:autoTitleDeleted val="0"/>
    <c:plotArea>
      <c:layout/>
      <c:barChart>
        <c:barDir val="bar"/>
        <c:grouping val="clustered"/>
        <c:varyColors val="0"/>
        <c:ser>
          <c:idx val="0"/>
          <c:order val="0"/>
          <c:tx>
            <c:strRef>
              <c:f>TARIJA_24!$C$3</c:f>
              <c:strCache>
                <c:ptCount val="1"/>
                <c:pt idx="0">
                  <c:v>Hombres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TARIJA_24!$B$4:$B$20</c:f>
              <c:strCache>
                <c:ptCount val="17"/>
                <c:pt idx="0">
                  <c:v> &lt;   -   1</c:v>
                </c:pt>
                <c:pt idx="1">
                  <c:v> 1   -   4</c:v>
                </c:pt>
                <c:pt idx="2">
                  <c:v> 5   -   9</c:v>
                </c:pt>
                <c:pt idx="3">
                  <c:v>10   -   14</c:v>
                </c:pt>
                <c:pt idx="4">
                  <c:v>15   -   19</c:v>
                </c:pt>
                <c:pt idx="5">
                  <c:v>20   -   24</c:v>
                </c:pt>
                <c:pt idx="6">
                  <c:v>25   -   29</c:v>
                </c:pt>
                <c:pt idx="7">
                  <c:v>30   -   34</c:v>
                </c:pt>
                <c:pt idx="8">
                  <c:v>35   -   39</c:v>
                </c:pt>
                <c:pt idx="9">
                  <c:v>40   -   44</c:v>
                </c:pt>
                <c:pt idx="10">
                  <c:v>45   -   49</c:v>
                </c:pt>
                <c:pt idx="11">
                  <c:v>50   -   54</c:v>
                </c:pt>
                <c:pt idx="12">
                  <c:v>55   -   59</c:v>
                </c:pt>
                <c:pt idx="13">
                  <c:v>60   -   64</c:v>
                </c:pt>
                <c:pt idx="14">
                  <c:v>65   -   69</c:v>
                </c:pt>
                <c:pt idx="15">
                  <c:v>70   -   74</c:v>
                </c:pt>
                <c:pt idx="16">
                  <c:v>75   y   +</c:v>
                </c:pt>
              </c:strCache>
            </c:strRef>
          </c:cat>
          <c:val>
            <c:numRef>
              <c:f>TARIJA_24!$D$4:$D$20</c:f>
              <c:numCache>
                <c:formatCode>0;0</c:formatCode>
                <c:ptCount val="17"/>
                <c:pt idx="0">
                  <c:v>-15</c:v>
                </c:pt>
                <c:pt idx="1">
                  <c:v>-95</c:v>
                </c:pt>
                <c:pt idx="2">
                  <c:v>-181</c:v>
                </c:pt>
                <c:pt idx="3">
                  <c:v>-196</c:v>
                </c:pt>
                <c:pt idx="4">
                  <c:v>-154</c:v>
                </c:pt>
                <c:pt idx="5">
                  <c:v>-45</c:v>
                </c:pt>
                <c:pt idx="6">
                  <c:v>-127</c:v>
                </c:pt>
                <c:pt idx="7">
                  <c:v>-225</c:v>
                </c:pt>
                <c:pt idx="8">
                  <c:v>-217</c:v>
                </c:pt>
                <c:pt idx="9">
                  <c:v>-202</c:v>
                </c:pt>
                <c:pt idx="10">
                  <c:v>-153</c:v>
                </c:pt>
                <c:pt idx="11">
                  <c:v>-122</c:v>
                </c:pt>
                <c:pt idx="12">
                  <c:v>-92</c:v>
                </c:pt>
                <c:pt idx="13">
                  <c:v>-172</c:v>
                </c:pt>
                <c:pt idx="14">
                  <c:v>-150</c:v>
                </c:pt>
                <c:pt idx="15">
                  <c:v>-108</c:v>
                </c:pt>
                <c:pt idx="16">
                  <c:v>-149</c:v>
                </c:pt>
              </c:numCache>
            </c:numRef>
          </c:val>
          <c:extLst>
            <c:ext xmlns:c16="http://schemas.microsoft.com/office/drawing/2014/chart" uri="{C3380CC4-5D6E-409C-BE32-E72D297353CC}">
              <c16:uniqueId val="{00000000-40C4-49CD-9BC7-F9476C2EF647}"/>
            </c:ext>
          </c:extLst>
        </c:ser>
        <c:ser>
          <c:idx val="1"/>
          <c:order val="1"/>
          <c:tx>
            <c:strRef>
              <c:f>TARIJA_24!$E$3</c:f>
              <c:strCache>
                <c:ptCount val="1"/>
                <c:pt idx="0">
                  <c:v>Mujeres</c:v>
                </c:pt>
              </c:strCache>
            </c:strRef>
          </c:tx>
          <c:spPr>
            <a:solidFill>
              <a:srgbClr val="FBAB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TARIJA_24!$B$4:$B$20</c:f>
              <c:strCache>
                <c:ptCount val="17"/>
                <c:pt idx="0">
                  <c:v> &lt;   -   1</c:v>
                </c:pt>
                <c:pt idx="1">
                  <c:v> 1   -   4</c:v>
                </c:pt>
                <c:pt idx="2">
                  <c:v> 5   -   9</c:v>
                </c:pt>
                <c:pt idx="3">
                  <c:v>10   -   14</c:v>
                </c:pt>
                <c:pt idx="4">
                  <c:v>15   -   19</c:v>
                </c:pt>
                <c:pt idx="5">
                  <c:v>20   -   24</c:v>
                </c:pt>
                <c:pt idx="6">
                  <c:v>25   -   29</c:v>
                </c:pt>
                <c:pt idx="7">
                  <c:v>30   -   34</c:v>
                </c:pt>
                <c:pt idx="8">
                  <c:v>35   -   39</c:v>
                </c:pt>
                <c:pt idx="9">
                  <c:v>40   -   44</c:v>
                </c:pt>
                <c:pt idx="10">
                  <c:v>45   -   49</c:v>
                </c:pt>
                <c:pt idx="11">
                  <c:v>50   -   54</c:v>
                </c:pt>
                <c:pt idx="12">
                  <c:v>55   -   59</c:v>
                </c:pt>
                <c:pt idx="13">
                  <c:v>60   -   64</c:v>
                </c:pt>
                <c:pt idx="14">
                  <c:v>65   -   69</c:v>
                </c:pt>
                <c:pt idx="15">
                  <c:v>70   -   74</c:v>
                </c:pt>
                <c:pt idx="16">
                  <c:v>75   y   +</c:v>
                </c:pt>
              </c:strCache>
            </c:strRef>
          </c:cat>
          <c:val>
            <c:numRef>
              <c:f>TARIJA_24!$E$4:$E$20</c:f>
              <c:numCache>
                <c:formatCode>#,##0</c:formatCode>
                <c:ptCount val="17"/>
                <c:pt idx="0">
                  <c:v>17</c:v>
                </c:pt>
                <c:pt idx="1">
                  <c:v>125</c:v>
                </c:pt>
                <c:pt idx="2">
                  <c:v>200</c:v>
                </c:pt>
                <c:pt idx="3">
                  <c:v>196</c:v>
                </c:pt>
                <c:pt idx="4">
                  <c:v>147</c:v>
                </c:pt>
                <c:pt idx="5">
                  <c:v>33</c:v>
                </c:pt>
                <c:pt idx="6">
                  <c:v>134</c:v>
                </c:pt>
                <c:pt idx="7">
                  <c:v>184</c:v>
                </c:pt>
                <c:pt idx="8">
                  <c:v>227</c:v>
                </c:pt>
                <c:pt idx="9">
                  <c:v>177</c:v>
                </c:pt>
                <c:pt idx="10">
                  <c:v>183</c:v>
                </c:pt>
                <c:pt idx="11">
                  <c:v>118</c:v>
                </c:pt>
                <c:pt idx="12">
                  <c:v>123</c:v>
                </c:pt>
                <c:pt idx="13">
                  <c:v>169</c:v>
                </c:pt>
                <c:pt idx="14">
                  <c:v>121</c:v>
                </c:pt>
                <c:pt idx="15">
                  <c:v>95</c:v>
                </c:pt>
                <c:pt idx="16">
                  <c:v>136</c:v>
                </c:pt>
              </c:numCache>
            </c:numRef>
          </c:val>
          <c:extLst>
            <c:ext xmlns:c16="http://schemas.microsoft.com/office/drawing/2014/chart" uri="{C3380CC4-5D6E-409C-BE32-E72D297353CC}">
              <c16:uniqueId val="{00000001-40C4-49CD-9BC7-F9476C2EF647}"/>
            </c:ext>
          </c:extLst>
        </c:ser>
        <c:dLbls>
          <c:dLblPos val="outEnd"/>
          <c:showLegendKey val="0"/>
          <c:showVal val="1"/>
          <c:showCatName val="0"/>
          <c:showSerName val="0"/>
          <c:showPercent val="0"/>
          <c:showBubbleSize val="0"/>
        </c:dLbls>
        <c:gapWidth val="0"/>
        <c:overlap val="73"/>
        <c:axId val="1015646880"/>
        <c:axId val="1015646464"/>
      </c:barChart>
      <c:catAx>
        <c:axId val="10156468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900" b="1" i="0" u="none" strike="noStrike" kern="1200" baseline="0">
                <a:solidFill>
                  <a:schemeClr val="tx1">
                    <a:lumMod val="65000"/>
                    <a:lumOff val="35000"/>
                  </a:schemeClr>
                </a:solidFill>
                <a:latin typeface="+mn-lt"/>
                <a:ea typeface="+mn-ea"/>
                <a:cs typeface="+mn-cs"/>
              </a:defRPr>
            </a:pPr>
            <a:endParaRPr lang="es-BO"/>
          </a:p>
        </c:txPr>
        <c:crossAx val="1015646464"/>
        <c:crosses val="autoZero"/>
        <c:auto val="1"/>
        <c:lblAlgn val="ctr"/>
        <c:lblOffset val="100"/>
        <c:noMultiLvlLbl val="0"/>
      </c:catAx>
      <c:valAx>
        <c:axId val="1015646464"/>
        <c:scaling>
          <c:orientation val="minMax"/>
          <c:max val="290"/>
          <c:min val="-29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101564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B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BO" sz="1400" b="1" i="0" u="sng" strike="noStrike" kern="1200" spc="0" baseline="0">
                <a:solidFill>
                  <a:sysClr val="windowText" lastClr="000000">
                    <a:lumMod val="65000"/>
                    <a:lumOff val="35000"/>
                  </a:sysClr>
                </a:solidFill>
              </a:rPr>
              <a:t>POBLACION PROTEGIDA ADM. ORURO- SEGUN SEXO Y GRUPOS ETAREOS - CAJA PETROLERA  GESTION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BO"/>
        </a:p>
      </c:txPr>
    </c:title>
    <c:autoTitleDeleted val="0"/>
    <c:plotArea>
      <c:layout/>
      <c:barChart>
        <c:barDir val="bar"/>
        <c:grouping val="clustered"/>
        <c:varyColors val="0"/>
        <c:ser>
          <c:idx val="0"/>
          <c:order val="0"/>
          <c:tx>
            <c:strRef>
              <c:f>ORURO_24!$C$3</c:f>
              <c:strCache>
                <c:ptCount val="1"/>
                <c:pt idx="0">
                  <c:v>Hombres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ORURO_24!$B$4:$B$20</c:f>
              <c:strCache>
                <c:ptCount val="17"/>
                <c:pt idx="0">
                  <c:v> &lt;   -   1</c:v>
                </c:pt>
                <c:pt idx="1">
                  <c:v> 1   -   4</c:v>
                </c:pt>
                <c:pt idx="2">
                  <c:v> 5   -   9</c:v>
                </c:pt>
                <c:pt idx="3">
                  <c:v>10   -   14</c:v>
                </c:pt>
                <c:pt idx="4">
                  <c:v>15   -   19</c:v>
                </c:pt>
                <c:pt idx="5">
                  <c:v>20   -   24</c:v>
                </c:pt>
                <c:pt idx="6">
                  <c:v>25   -   29</c:v>
                </c:pt>
                <c:pt idx="7">
                  <c:v>30   -   34</c:v>
                </c:pt>
                <c:pt idx="8">
                  <c:v>35   -   39</c:v>
                </c:pt>
                <c:pt idx="9">
                  <c:v>40   -   44</c:v>
                </c:pt>
                <c:pt idx="10">
                  <c:v>45   -   49</c:v>
                </c:pt>
                <c:pt idx="11">
                  <c:v>50   -   54</c:v>
                </c:pt>
                <c:pt idx="12">
                  <c:v>55   -   59</c:v>
                </c:pt>
                <c:pt idx="13">
                  <c:v>60   -   64</c:v>
                </c:pt>
                <c:pt idx="14">
                  <c:v>65   -   69</c:v>
                </c:pt>
                <c:pt idx="15">
                  <c:v>70   -   74</c:v>
                </c:pt>
                <c:pt idx="16">
                  <c:v>75   y   +</c:v>
                </c:pt>
              </c:strCache>
            </c:strRef>
          </c:cat>
          <c:val>
            <c:numRef>
              <c:f>ORURO_24!$D$4:$D$20</c:f>
              <c:numCache>
                <c:formatCode>0;0</c:formatCode>
                <c:ptCount val="17"/>
                <c:pt idx="0">
                  <c:v>-44</c:v>
                </c:pt>
                <c:pt idx="1">
                  <c:v>-201</c:v>
                </c:pt>
                <c:pt idx="2">
                  <c:v>-352</c:v>
                </c:pt>
                <c:pt idx="3">
                  <c:v>-405</c:v>
                </c:pt>
                <c:pt idx="4">
                  <c:v>-281</c:v>
                </c:pt>
                <c:pt idx="5">
                  <c:v>-58</c:v>
                </c:pt>
                <c:pt idx="6">
                  <c:v>-176</c:v>
                </c:pt>
                <c:pt idx="7">
                  <c:v>-312</c:v>
                </c:pt>
                <c:pt idx="8">
                  <c:v>-366</c:v>
                </c:pt>
                <c:pt idx="9">
                  <c:v>-330</c:v>
                </c:pt>
                <c:pt idx="10">
                  <c:v>-278</c:v>
                </c:pt>
                <c:pt idx="11">
                  <c:v>-226</c:v>
                </c:pt>
                <c:pt idx="12">
                  <c:v>-172</c:v>
                </c:pt>
                <c:pt idx="13">
                  <c:v>-188</c:v>
                </c:pt>
                <c:pt idx="14">
                  <c:v>-208</c:v>
                </c:pt>
                <c:pt idx="15">
                  <c:v>-136</c:v>
                </c:pt>
                <c:pt idx="16">
                  <c:v>-97</c:v>
                </c:pt>
              </c:numCache>
            </c:numRef>
          </c:val>
          <c:extLst>
            <c:ext xmlns:c16="http://schemas.microsoft.com/office/drawing/2014/chart" uri="{C3380CC4-5D6E-409C-BE32-E72D297353CC}">
              <c16:uniqueId val="{00000000-6548-44B7-93A3-A8A3455813F0}"/>
            </c:ext>
          </c:extLst>
        </c:ser>
        <c:ser>
          <c:idx val="1"/>
          <c:order val="1"/>
          <c:tx>
            <c:strRef>
              <c:f>ORURO_24!$E$3</c:f>
              <c:strCache>
                <c:ptCount val="1"/>
                <c:pt idx="0">
                  <c:v>Mujeres</c:v>
                </c:pt>
              </c:strCache>
            </c:strRef>
          </c:tx>
          <c:spPr>
            <a:solidFill>
              <a:srgbClr val="FBAB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ORURO_24!$B$4:$B$20</c:f>
              <c:strCache>
                <c:ptCount val="17"/>
                <c:pt idx="0">
                  <c:v> &lt;   -   1</c:v>
                </c:pt>
                <c:pt idx="1">
                  <c:v> 1   -   4</c:v>
                </c:pt>
                <c:pt idx="2">
                  <c:v> 5   -   9</c:v>
                </c:pt>
                <c:pt idx="3">
                  <c:v>10   -   14</c:v>
                </c:pt>
                <c:pt idx="4">
                  <c:v>15   -   19</c:v>
                </c:pt>
                <c:pt idx="5">
                  <c:v>20   -   24</c:v>
                </c:pt>
                <c:pt idx="6">
                  <c:v>25   -   29</c:v>
                </c:pt>
                <c:pt idx="7">
                  <c:v>30   -   34</c:v>
                </c:pt>
                <c:pt idx="8">
                  <c:v>35   -   39</c:v>
                </c:pt>
                <c:pt idx="9">
                  <c:v>40   -   44</c:v>
                </c:pt>
                <c:pt idx="10">
                  <c:v>45   -   49</c:v>
                </c:pt>
                <c:pt idx="11">
                  <c:v>50   -   54</c:v>
                </c:pt>
                <c:pt idx="12">
                  <c:v>55   -   59</c:v>
                </c:pt>
                <c:pt idx="13">
                  <c:v>60   -   64</c:v>
                </c:pt>
                <c:pt idx="14">
                  <c:v>65   -   69</c:v>
                </c:pt>
                <c:pt idx="15">
                  <c:v>70   -   74</c:v>
                </c:pt>
                <c:pt idx="16">
                  <c:v>75   y   +</c:v>
                </c:pt>
              </c:strCache>
            </c:strRef>
          </c:cat>
          <c:val>
            <c:numRef>
              <c:f>ORURO_24!$E$4:$E$20</c:f>
              <c:numCache>
                <c:formatCode>#,##0</c:formatCode>
                <c:ptCount val="17"/>
                <c:pt idx="0">
                  <c:v>40</c:v>
                </c:pt>
                <c:pt idx="1">
                  <c:v>186</c:v>
                </c:pt>
                <c:pt idx="2">
                  <c:v>308</c:v>
                </c:pt>
                <c:pt idx="3">
                  <c:v>320</c:v>
                </c:pt>
                <c:pt idx="4">
                  <c:v>262</c:v>
                </c:pt>
                <c:pt idx="5">
                  <c:v>23</c:v>
                </c:pt>
                <c:pt idx="6">
                  <c:v>187</c:v>
                </c:pt>
                <c:pt idx="7">
                  <c:v>297</c:v>
                </c:pt>
                <c:pt idx="8">
                  <c:v>316</c:v>
                </c:pt>
                <c:pt idx="9">
                  <c:v>302</c:v>
                </c:pt>
                <c:pt idx="10">
                  <c:v>292</c:v>
                </c:pt>
                <c:pt idx="11">
                  <c:v>177</c:v>
                </c:pt>
                <c:pt idx="12">
                  <c:v>187</c:v>
                </c:pt>
                <c:pt idx="13">
                  <c:v>195</c:v>
                </c:pt>
                <c:pt idx="14">
                  <c:v>147</c:v>
                </c:pt>
                <c:pt idx="15">
                  <c:v>82</c:v>
                </c:pt>
                <c:pt idx="16">
                  <c:v>71</c:v>
                </c:pt>
              </c:numCache>
            </c:numRef>
          </c:val>
          <c:extLst>
            <c:ext xmlns:c16="http://schemas.microsoft.com/office/drawing/2014/chart" uri="{C3380CC4-5D6E-409C-BE32-E72D297353CC}">
              <c16:uniqueId val="{00000001-6548-44B7-93A3-A8A3455813F0}"/>
            </c:ext>
          </c:extLst>
        </c:ser>
        <c:dLbls>
          <c:dLblPos val="outEnd"/>
          <c:showLegendKey val="0"/>
          <c:showVal val="1"/>
          <c:showCatName val="0"/>
          <c:showSerName val="0"/>
          <c:showPercent val="0"/>
          <c:showBubbleSize val="0"/>
        </c:dLbls>
        <c:gapWidth val="0"/>
        <c:overlap val="73"/>
        <c:axId val="1015646880"/>
        <c:axId val="1015646464"/>
      </c:barChart>
      <c:catAx>
        <c:axId val="10156468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900" b="1" i="0" u="none" strike="noStrike" kern="1200" baseline="0">
                <a:solidFill>
                  <a:schemeClr val="tx1">
                    <a:lumMod val="65000"/>
                    <a:lumOff val="35000"/>
                  </a:schemeClr>
                </a:solidFill>
                <a:latin typeface="+mn-lt"/>
                <a:ea typeface="+mn-ea"/>
                <a:cs typeface="+mn-cs"/>
              </a:defRPr>
            </a:pPr>
            <a:endParaRPr lang="es-BO"/>
          </a:p>
        </c:txPr>
        <c:crossAx val="1015646464"/>
        <c:crosses val="autoZero"/>
        <c:auto val="1"/>
        <c:lblAlgn val="ctr"/>
        <c:lblOffset val="100"/>
        <c:noMultiLvlLbl val="0"/>
      </c:catAx>
      <c:valAx>
        <c:axId val="1015646464"/>
        <c:scaling>
          <c:orientation val="minMax"/>
          <c:max val="410"/>
          <c:min val="-41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101564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B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BO" sz="1400" b="1" i="0" u="sng" strike="noStrike" kern="1200" spc="0" baseline="0">
                <a:solidFill>
                  <a:sysClr val="windowText" lastClr="000000">
                    <a:lumMod val="65000"/>
                    <a:lumOff val="35000"/>
                  </a:sysClr>
                </a:solidFill>
              </a:rPr>
              <a:t>POBLACION PROTEGIDA ADM. BERMEJO- SEGUN SEXO Y GRUPOS ETAREOS - CAJA PETROLERA  GESTION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BO"/>
        </a:p>
      </c:txPr>
    </c:title>
    <c:autoTitleDeleted val="0"/>
    <c:plotArea>
      <c:layout/>
      <c:barChart>
        <c:barDir val="bar"/>
        <c:grouping val="clustered"/>
        <c:varyColors val="0"/>
        <c:ser>
          <c:idx val="0"/>
          <c:order val="0"/>
          <c:tx>
            <c:strRef>
              <c:f>BERMEJO_24!$C$3</c:f>
              <c:strCache>
                <c:ptCount val="1"/>
                <c:pt idx="0">
                  <c:v>Hombres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BERMEJO_24!$B$4:$B$20</c:f>
              <c:strCache>
                <c:ptCount val="17"/>
                <c:pt idx="0">
                  <c:v> &lt;   -   1</c:v>
                </c:pt>
                <c:pt idx="1">
                  <c:v> 1   -   4</c:v>
                </c:pt>
                <c:pt idx="2">
                  <c:v> 5   -   9</c:v>
                </c:pt>
                <c:pt idx="3">
                  <c:v>10   -   14</c:v>
                </c:pt>
                <c:pt idx="4">
                  <c:v>15   -   19</c:v>
                </c:pt>
                <c:pt idx="5">
                  <c:v>20   -   24</c:v>
                </c:pt>
                <c:pt idx="6">
                  <c:v>25   -   29</c:v>
                </c:pt>
                <c:pt idx="7">
                  <c:v>30   -   34</c:v>
                </c:pt>
                <c:pt idx="8">
                  <c:v>35   -   39</c:v>
                </c:pt>
                <c:pt idx="9">
                  <c:v>40   -   44</c:v>
                </c:pt>
                <c:pt idx="10">
                  <c:v>45   -   49</c:v>
                </c:pt>
                <c:pt idx="11">
                  <c:v>50   -   54</c:v>
                </c:pt>
                <c:pt idx="12">
                  <c:v>55   -   59</c:v>
                </c:pt>
                <c:pt idx="13">
                  <c:v>60   -   64</c:v>
                </c:pt>
                <c:pt idx="14">
                  <c:v>65   -   69</c:v>
                </c:pt>
                <c:pt idx="15">
                  <c:v>70   -   74</c:v>
                </c:pt>
                <c:pt idx="16">
                  <c:v>75   y   +</c:v>
                </c:pt>
              </c:strCache>
            </c:strRef>
          </c:cat>
          <c:val>
            <c:numRef>
              <c:f>BERMEJO_24!$D$4:$D$20</c:f>
              <c:numCache>
                <c:formatCode>0;0</c:formatCode>
                <c:ptCount val="17"/>
                <c:pt idx="0">
                  <c:v>-2</c:v>
                </c:pt>
                <c:pt idx="1">
                  <c:v>-7</c:v>
                </c:pt>
                <c:pt idx="2">
                  <c:v>-7</c:v>
                </c:pt>
                <c:pt idx="3">
                  <c:v>-8</c:v>
                </c:pt>
                <c:pt idx="4">
                  <c:v>-7</c:v>
                </c:pt>
                <c:pt idx="5">
                  <c:v>-6</c:v>
                </c:pt>
                <c:pt idx="6">
                  <c:v>-15</c:v>
                </c:pt>
                <c:pt idx="7">
                  <c:v>-24</c:v>
                </c:pt>
                <c:pt idx="8">
                  <c:v>-23</c:v>
                </c:pt>
                <c:pt idx="9">
                  <c:v>-16</c:v>
                </c:pt>
                <c:pt idx="10">
                  <c:v>-14</c:v>
                </c:pt>
                <c:pt idx="11">
                  <c:v>-9</c:v>
                </c:pt>
                <c:pt idx="12">
                  <c:v>-4</c:v>
                </c:pt>
                <c:pt idx="13">
                  <c:v>-4</c:v>
                </c:pt>
                <c:pt idx="14">
                  <c:v>-3</c:v>
                </c:pt>
                <c:pt idx="15">
                  <c:v>-1</c:v>
                </c:pt>
                <c:pt idx="16">
                  <c:v>-6</c:v>
                </c:pt>
              </c:numCache>
            </c:numRef>
          </c:val>
          <c:extLst>
            <c:ext xmlns:c16="http://schemas.microsoft.com/office/drawing/2014/chart" uri="{C3380CC4-5D6E-409C-BE32-E72D297353CC}">
              <c16:uniqueId val="{00000000-FDB6-43B2-B9A0-1234C6A85C7D}"/>
            </c:ext>
          </c:extLst>
        </c:ser>
        <c:ser>
          <c:idx val="1"/>
          <c:order val="1"/>
          <c:tx>
            <c:strRef>
              <c:f>BERMEJO_24!$E$3</c:f>
              <c:strCache>
                <c:ptCount val="1"/>
                <c:pt idx="0">
                  <c:v>Mujeres</c:v>
                </c:pt>
              </c:strCache>
            </c:strRef>
          </c:tx>
          <c:spPr>
            <a:solidFill>
              <a:srgbClr val="FBAB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BERMEJO_24!$B$4:$B$20</c:f>
              <c:strCache>
                <c:ptCount val="17"/>
                <c:pt idx="0">
                  <c:v> &lt;   -   1</c:v>
                </c:pt>
                <c:pt idx="1">
                  <c:v> 1   -   4</c:v>
                </c:pt>
                <c:pt idx="2">
                  <c:v> 5   -   9</c:v>
                </c:pt>
                <c:pt idx="3">
                  <c:v>10   -   14</c:v>
                </c:pt>
                <c:pt idx="4">
                  <c:v>15   -   19</c:v>
                </c:pt>
                <c:pt idx="5">
                  <c:v>20   -   24</c:v>
                </c:pt>
                <c:pt idx="6">
                  <c:v>25   -   29</c:v>
                </c:pt>
                <c:pt idx="7">
                  <c:v>30   -   34</c:v>
                </c:pt>
                <c:pt idx="8">
                  <c:v>35   -   39</c:v>
                </c:pt>
                <c:pt idx="9">
                  <c:v>40   -   44</c:v>
                </c:pt>
                <c:pt idx="10">
                  <c:v>45   -   49</c:v>
                </c:pt>
                <c:pt idx="11">
                  <c:v>50   -   54</c:v>
                </c:pt>
                <c:pt idx="12">
                  <c:v>55   -   59</c:v>
                </c:pt>
                <c:pt idx="13">
                  <c:v>60   -   64</c:v>
                </c:pt>
                <c:pt idx="14">
                  <c:v>65   -   69</c:v>
                </c:pt>
                <c:pt idx="15">
                  <c:v>70   -   74</c:v>
                </c:pt>
                <c:pt idx="16">
                  <c:v>75   y   +</c:v>
                </c:pt>
              </c:strCache>
            </c:strRef>
          </c:cat>
          <c:val>
            <c:numRef>
              <c:f>BERMEJO_24!$E$4:$E$20</c:f>
              <c:numCache>
                <c:formatCode>#,##0</c:formatCode>
                <c:ptCount val="17"/>
                <c:pt idx="0">
                  <c:v>1</c:v>
                </c:pt>
                <c:pt idx="1">
                  <c:v>9</c:v>
                </c:pt>
                <c:pt idx="2">
                  <c:v>10</c:v>
                </c:pt>
                <c:pt idx="3">
                  <c:v>10</c:v>
                </c:pt>
                <c:pt idx="4">
                  <c:v>8</c:v>
                </c:pt>
                <c:pt idx="5">
                  <c:v>4</c:v>
                </c:pt>
                <c:pt idx="6">
                  <c:v>3</c:v>
                </c:pt>
                <c:pt idx="7">
                  <c:v>16</c:v>
                </c:pt>
                <c:pt idx="8">
                  <c:v>13</c:v>
                </c:pt>
                <c:pt idx="9">
                  <c:v>9</c:v>
                </c:pt>
                <c:pt idx="10">
                  <c:v>7</c:v>
                </c:pt>
                <c:pt idx="11">
                  <c:v>3</c:v>
                </c:pt>
                <c:pt idx="12">
                  <c:v>5</c:v>
                </c:pt>
                <c:pt idx="13">
                  <c:v>4</c:v>
                </c:pt>
                <c:pt idx="14">
                  <c:v>3</c:v>
                </c:pt>
                <c:pt idx="15">
                  <c:v>8</c:v>
                </c:pt>
                <c:pt idx="16">
                  <c:v>11</c:v>
                </c:pt>
              </c:numCache>
            </c:numRef>
          </c:val>
          <c:extLst>
            <c:ext xmlns:c16="http://schemas.microsoft.com/office/drawing/2014/chart" uri="{C3380CC4-5D6E-409C-BE32-E72D297353CC}">
              <c16:uniqueId val="{00000001-FDB6-43B2-B9A0-1234C6A85C7D}"/>
            </c:ext>
          </c:extLst>
        </c:ser>
        <c:dLbls>
          <c:dLblPos val="outEnd"/>
          <c:showLegendKey val="0"/>
          <c:showVal val="1"/>
          <c:showCatName val="0"/>
          <c:showSerName val="0"/>
          <c:showPercent val="0"/>
          <c:showBubbleSize val="0"/>
        </c:dLbls>
        <c:gapWidth val="0"/>
        <c:overlap val="73"/>
        <c:axId val="1015646880"/>
        <c:axId val="1015646464"/>
      </c:barChart>
      <c:catAx>
        <c:axId val="10156468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900" b="1" i="0" u="none" strike="noStrike" kern="1200" baseline="0">
                <a:solidFill>
                  <a:schemeClr val="tx1">
                    <a:lumMod val="65000"/>
                    <a:lumOff val="35000"/>
                  </a:schemeClr>
                </a:solidFill>
                <a:latin typeface="+mn-lt"/>
                <a:ea typeface="+mn-ea"/>
                <a:cs typeface="+mn-cs"/>
              </a:defRPr>
            </a:pPr>
            <a:endParaRPr lang="es-BO"/>
          </a:p>
        </c:txPr>
        <c:crossAx val="1015646464"/>
        <c:crosses val="autoZero"/>
        <c:auto val="1"/>
        <c:lblAlgn val="ctr"/>
        <c:lblOffset val="100"/>
        <c:noMultiLvlLbl val="0"/>
      </c:catAx>
      <c:valAx>
        <c:axId val="1015646464"/>
        <c:scaling>
          <c:orientation val="minMax"/>
          <c:max val="25"/>
          <c:min val="-25"/>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101564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B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BO" sz="1400" b="1" i="0" u="sng" strike="noStrike" kern="1200" spc="0" baseline="0">
                <a:solidFill>
                  <a:sysClr val="windowText" lastClr="000000">
                    <a:lumMod val="65000"/>
                    <a:lumOff val="35000"/>
                  </a:sysClr>
                </a:solidFill>
              </a:rPr>
              <a:t>POBLACION PROTEGIDA ADM. TRINIDAD- SEGUN SEXO Y GRUPOS ETAREOS - CAJA PETROLERA  GESTION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BO"/>
        </a:p>
      </c:txPr>
    </c:title>
    <c:autoTitleDeleted val="0"/>
    <c:plotArea>
      <c:layout/>
      <c:barChart>
        <c:barDir val="bar"/>
        <c:grouping val="clustered"/>
        <c:varyColors val="0"/>
        <c:ser>
          <c:idx val="0"/>
          <c:order val="0"/>
          <c:tx>
            <c:strRef>
              <c:f>TRINIDAD_24!$C$3</c:f>
              <c:strCache>
                <c:ptCount val="1"/>
                <c:pt idx="0">
                  <c:v>Hombres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TRINIDAD_24!$B$4:$B$20</c:f>
              <c:strCache>
                <c:ptCount val="17"/>
                <c:pt idx="0">
                  <c:v>0-00 a 1-00</c:v>
                </c:pt>
                <c:pt idx="1">
                  <c:v>1-01 a 5-00</c:v>
                </c:pt>
                <c:pt idx="2">
                  <c:v>5-01 a 10-00</c:v>
                </c:pt>
                <c:pt idx="3">
                  <c:v>10-01 a 15-00</c:v>
                </c:pt>
                <c:pt idx="4">
                  <c:v>15-01 a 20-00</c:v>
                </c:pt>
                <c:pt idx="5">
                  <c:v>20-01 a 25-00</c:v>
                </c:pt>
                <c:pt idx="6">
                  <c:v>25-01 a 30-00</c:v>
                </c:pt>
                <c:pt idx="7">
                  <c:v>30-01 a 35-00</c:v>
                </c:pt>
                <c:pt idx="8">
                  <c:v> 35-01 a 40-00</c:v>
                </c:pt>
                <c:pt idx="9">
                  <c:v>40-01 a 45-00</c:v>
                </c:pt>
                <c:pt idx="10">
                  <c:v>45-01 a 50-00</c:v>
                </c:pt>
                <c:pt idx="11">
                  <c:v>50-01 a 55-00</c:v>
                </c:pt>
                <c:pt idx="12">
                  <c:v>55-01 a 60-00</c:v>
                </c:pt>
                <c:pt idx="13">
                  <c:v>60-01 a 65-00</c:v>
                </c:pt>
                <c:pt idx="14">
                  <c:v>65-01 a 70-00</c:v>
                </c:pt>
                <c:pt idx="15">
                  <c:v>70-01 a 75-00</c:v>
                </c:pt>
                <c:pt idx="16">
                  <c:v> 75-01 a &gt;</c:v>
                </c:pt>
              </c:strCache>
            </c:strRef>
          </c:cat>
          <c:val>
            <c:numRef>
              <c:f>TRINIDAD_24!$D$4:$D$20</c:f>
              <c:numCache>
                <c:formatCode>0;0</c:formatCode>
                <c:ptCount val="17"/>
                <c:pt idx="0">
                  <c:v>-21</c:v>
                </c:pt>
                <c:pt idx="1">
                  <c:v>-121</c:v>
                </c:pt>
                <c:pt idx="2">
                  <c:v>-164</c:v>
                </c:pt>
                <c:pt idx="3">
                  <c:v>-191</c:v>
                </c:pt>
                <c:pt idx="4">
                  <c:v>-138</c:v>
                </c:pt>
                <c:pt idx="5">
                  <c:v>-12</c:v>
                </c:pt>
                <c:pt idx="6">
                  <c:v>-83</c:v>
                </c:pt>
                <c:pt idx="7">
                  <c:v>-135</c:v>
                </c:pt>
                <c:pt idx="8">
                  <c:v>-149</c:v>
                </c:pt>
                <c:pt idx="9">
                  <c:v>-162</c:v>
                </c:pt>
                <c:pt idx="10">
                  <c:v>-129</c:v>
                </c:pt>
                <c:pt idx="11">
                  <c:v>-87</c:v>
                </c:pt>
                <c:pt idx="12">
                  <c:v>-76</c:v>
                </c:pt>
                <c:pt idx="13">
                  <c:v>-65</c:v>
                </c:pt>
                <c:pt idx="14">
                  <c:v>-63</c:v>
                </c:pt>
                <c:pt idx="15">
                  <c:v>-38</c:v>
                </c:pt>
                <c:pt idx="16">
                  <c:v>-44</c:v>
                </c:pt>
              </c:numCache>
            </c:numRef>
          </c:val>
          <c:extLst>
            <c:ext xmlns:c16="http://schemas.microsoft.com/office/drawing/2014/chart" uri="{C3380CC4-5D6E-409C-BE32-E72D297353CC}">
              <c16:uniqueId val="{00000000-C7E3-4C38-8780-8FD6965CBBCC}"/>
            </c:ext>
          </c:extLst>
        </c:ser>
        <c:ser>
          <c:idx val="1"/>
          <c:order val="1"/>
          <c:tx>
            <c:strRef>
              <c:f>TRINIDAD_24!$E$3</c:f>
              <c:strCache>
                <c:ptCount val="1"/>
                <c:pt idx="0">
                  <c:v>Mujeres</c:v>
                </c:pt>
              </c:strCache>
            </c:strRef>
          </c:tx>
          <c:spPr>
            <a:solidFill>
              <a:srgbClr val="FBAB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TRINIDAD_24!$B$4:$B$20</c:f>
              <c:strCache>
                <c:ptCount val="17"/>
                <c:pt idx="0">
                  <c:v>0-00 a 1-00</c:v>
                </c:pt>
                <c:pt idx="1">
                  <c:v>1-01 a 5-00</c:v>
                </c:pt>
                <c:pt idx="2">
                  <c:v>5-01 a 10-00</c:v>
                </c:pt>
                <c:pt idx="3">
                  <c:v>10-01 a 15-00</c:v>
                </c:pt>
                <c:pt idx="4">
                  <c:v>15-01 a 20-00</c:v>
                </c:pt>
                <c:pt idx="5">
                  <c:v>20-01 a 25-00</c:v>
                </c:pt>
                <c:pt idx="6">
                  <c:v>25-01 a 30-00</c:v>
                </c:pt>
                <c:pt idx="7">
                  <c:v>30-01 a 35-00</c:v>
                </c:pt>
                <c:pt idx="8">
                  <c:v> 35-01 a 40-00</c:v>
                </c:pt>
                <c:pt idx="9">
                  <c:v>40-01 a 45-00</c:v>
                </c:pt>
                <c:pt idx="10">
                  <c:v>45-01 a 50-00</c:v>
                </c:pt>
                <c:pt idx="11">
                  <c:v>50-01 a 55-00</c:v>
                </c:pt>
                <c:pt idx="12">
                  <c:v>55-01 a 60-00</c:v>
                </c:pt>
                <c:pt idx="13">
                  <c:v>60-01 a 65-00</c:v>
                </c:pt>
                <c:pt idx="14">
                  <c:v>65-01 a 70-00</c:v>
                </c:pt>
                <c:pt idx="15">
                  <c:v>70-01 a 75-00</c:v>
                </c:pt>
                <c:pt idx="16">
                  <c:v> 75-01 a &gt;</c:v>
                </c:pt>
              </c:strCache>
            </c:strRef>
          </c:cat>
          <c:val>
            <c:numRef>
              <c:f>TRINIDAD_24!$E$4:$E$20</c:f>
              <c:numCache>
                <c:formatCode>#,##0</c:formatCode>
                <c:ptCount val="17"/>
                <c:pt idx="0">
                  <c:v>16</c:v>
                </c:pt>
                <c:pt idx="1">
                  <c:v>78</c:v>
                </c:pt>
                <c:pt idx="2">
                  <c:v>174</c:v>
                </c:pt>
                <c:pt idx="3">
                  <c:v>179</c:v>
                </c:pt>
                <c:pt idx="4">
                  <c:v>106</c:v>
                </c:pt>
                <c:pt idx="5">
                  <c:v>23</c:v>
                </c:pt>
                <c:pt idx="6">
                  <c:v>95</c:v>
                </c:pt>
                <c:pt idx="7">
                  <c:v>181</c:v>
                </c:pt>
                <c:pt idx="8">
                  <c:v>178</c:v>
                </c:pt>
                <c:pt idx="9">
                  <c:v>121</c:v>
                </c:pt>
                <c:pt idx="10">
                  <c:v>105</c:v>
                </c:pt>
                <c:pt idx="11">
                  <c:v>84</c:v>
                </c:pt>
                <c:pt idx="12">
                  <c:v>57</c:v>
                </c:pt>
                <c:pt idx="13">
                  <c:v>64</c:v>
                </c:pt>
                <c:pt idx="14">
                  <c:v>47</c:v>
                </c:pt>
                <c:pt idx="15">
                  <c:v>36</c:v>
                </c:pt>
                <c:pt idx="16">
                  <c:v>37</c:v>
                </c:pt>
              </c:numCache>
            </c:numRef>
          </c:val>
          <c:extLst>
            <c:ext xmlns:c16="http://schemas.microsoft.com/office/drawing/2014/chart" uri="{C3380CC4-5D6E-409C-BE32-E72D297353CC}">
              <c16:uniqueId val="{00000001-C7E3-4C38-8780-8FD6965CBBCC}"/>
            </c:ext>
          </c:extLst>
        </c:ser>
        <c:dLbls>
          <c:dLblPos val="outEnd"/>
          <c:showLegendKey val="0"/>
          <c:showVal val="1"/>
          <c:showCatName val="0"/>
          <c:showSerName val="0"/>
          <c:showPercent val="0"/>
          <c:showBubbleSize val="0"/>
        </c:dLbls>
        <c:gapWidth val="0"/>
        <c:overlap val="73"/>
        <c:axId val="1015646880"/>
        <c:axId val="1015646464"/>
      </c:barChart>
      <c:catAx>
        <c:axId val="10156468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900" b="1" i="0" u="none" strike="noStrike" kern="1200" baseline="0">
                <a:solidFill>
                  <a:schemeClr val="tx1">
                    <a:lumMod val="65000"/>
                    <a:lumOff val="35000"/>
                  </a:schemeClr>
                </a:solidFill>
                <a:latin typeface="+mn-lt"/>
                <a:ea typeface="+mn-ea"/>
                <a:cs typeface="+mn-cs"/>
              </a:defRPr>
            </a:pPr>
            <a:endParaRPr lang="es-BO"/>
          </a:p>
        </c:txPr>
        <c:crossAx val="1015646464"/>
        <c:crosses val="autoZero"/>
        <c:auto val="1"/>
        <c:lblAlgn val="ctr"/>
        <c:lblOffset val="100"/>
        <c:noMultiLvlLbl val="0"/>
      </c:catAx>
      <c:valAx>
        <c:axId val="1015646464"/>
        <c:scaling>
          <c:orientation val="minMax"/>
          <c:max val="200"/>
          <c:min val="-20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101564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B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BO" sz="1400" b="1" i="0" u="sng" strike="noStrike" kern="1200" spc="0" baseline="0">
                <a:solidFill>
                  <a:sysClr val="windowText" lastClr="000000">
                    <a:lumMod val="65000"/>
                    <a:lumOff val="35000"/>
                  </a:sysClr>
                </a:solidFill>
              </a:rPr>
              <a:t>POBLACION PROTEGIDA ADM. YACUIBA- SEGUN SEXO Y GRUPOS ETAREOS - CAJA PETROLERA  GESTION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BO"/>
        </a:p>
      </c:txPr>
    </c:title>
    <c:autoTitleDeleted val="0"/>
    <c:plotArea>
      <c:layout/>
      <c:barChart>
        <c:barDir val="bar"/>
        <c:grouping val="clustered"/>
        <c:varyColors val="0"/>
        <c:ser>
          <c:idx val="0"/>
          <c:order val="0"/>
          <c:tx>
            <c:strRef>
              <c:f>YACUIBA_24!$C$3</c:f>
              <c:strCache>
                <c:ptCount val="1"/>
                <c:pt idx="0">
                  <c:v>Hombres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YACUIBA_24!$B$4:$B$20</c:f>
              <c:strCache>
                <c:ptCount val="17"/>
                <c:pt idx="0">
                  <c:v> &lt;   -   1</c:v>
                </c:pt>
                <c:pt idx="1">
                  <c:v> 1   -   4</c:v>
                </c:pt>
                <c:pt idx="2">
                  <c:v> 5   -   9</c:v>
                </c:pt>
                <c:pt idx="3">
                  <c:v>10   -   14</c:v>
                </c:pt>
                <c:pt idx="4">
                  <c:v>15   -   19</c:v>
                </c:pt>
                <c:pt idx="5">
                  <c:v>20   -   24</c:v>
                </c:pt>
                <c:pt idx="6">
                  <c:v>25   -   29</c:v>
                </c:pt>
                <c:pt idx="7">
                  <c:v>30   -   34</c:v>
                </c:pt>
                <c:pt idx="8">
                  <c:v>35   -   39</c:v>
                </c:pt>
                <c:pt idx="9">
                  <c:v>40   -   44</c:v>
                </c:pt>
                <c:pt idx="10">
                  <c:v>45   -   49</c:v>
                </c:pt>
                <c:pt idx="11">
                  <c:v>50   -   54</c:v>
                </c:pt>
                <c:pt idx="12">
                  <c:v>55   -   59</c:v>
                </c:pt>
                <c:pt idx="13">
                  <c:v>60   -   64</c:v>
                </c:pt>
                <c:pt idx="14">
                  <c:v>65   -   69</c:v>
                </c:pt>
                <c:pt idx="15">
                  <c:v>70   -   74</c:v>
                </c:pt>
                <c:pt idx="16">
                  <c:v>75   y   +</c:v>
                </c:pt>
              </c:strCache>
            </c:strRef>
          </c:cat>
          <c:val>
            <c:numRef>
              <c:f>YACUIBA_24!$D$4:$D$20</c:f>
              <c:numCache>
                <c:formatCode>0;0</c:formatCode>
                <c:ptCount val="17"/>
                <c:pt idx="0">
                  <c:v>-9</c:v>
                </c:pt>
                <c:pt idx="1">
                  <c:v>-21</c:v>
                </c:pt>
                <c:pt idx="2">
                  <c:v>-47</c:v>
                </c:pt>
                <c:pt idx="3">
                  <c:v>-58</c:v>
                </c:pt>
                <c:pt idx="4">
                  <c:v>-35</c:v>
                </c:pt>
                <c:pt idx="5">
                  <c:v>-18</c:v>
                </c:pt>
                <c:pt idx="6">
                  <c:v>-48</c:v>
                </c:pt>
                <c:pt idx="7">
                  <c:v>-94</c:v>
                </c:pt>
                <c:pt idx="8">
                  <c:v>-107</c:v>
                </c:pt>
                <c:pt idx="9">
                  <c:v>-109</c:v>
                </c:pt>
                <c:pt idx="10">
                  <c:v>-81</c:v>
                </c:pt>
                <c:pt idx="11">
                  <c:v>-88</c:v>
                </c:pt>
                <c:pt idx="12">
                  <c:v>-43</c:v>
                </c:pt>
                <c:pt idx="13">
                  <c:v>-33</c:v>
                </c:pt>
                <c:pt idx="14">
                  <c:v>-16</c:v>
                </c:pt>
                <c:pt idx="15">
                  <c:v>-5</c:v>
                </c:pt>
                <c:pt idx="16">
                  <c:v>-38</c:v>
                </c:pt>
              </c:numCache>
            </c:numRef>
          </c:val>
          <c:extLst>
            <c:ext xmlns:c16="http://schemas.microsoft.com/office/drawing/2014/chart" uri="{C3380CC4-5D6E-409C-BE32-E72D297353CC}">
              <c16:uniqueId val="{00000000-2021-4180-92E5-B33B7EA77F00}"/>
            </c:ext>
          </c:extLst>
        </c:ser>
        <c:ser>
          <c:idx val="1"/>
          <c:order val="1"/>
          <c:tx>
            <c:strRef>
              <c:f>YACUIBA_24!$E$3</c:f>
              <c:strCache>
                <c:ptCount val="1"/>
                <c:pt idx="0">
                  <c:v>Mujeres</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YACUIBA_24!$B$4:$B$20</c:f>
              <c:strCache>
                <c:ptCount val="17"/>
                <c:pt idx="0">
                  <c:v> &lt;   -   1</c:v>
                </c:pt>
                <c:pt idx="1">
                  <c:v> 1   -   4</c:v>
                </c:pt>
                <c:pt idx="2">
                  <c:v> 5   -   9</c:v>
                </c:pt>
                <c:pt idx="3">
                  <c:v>10   -   14</c:v>
                </c:pt>
                <c:pt idx="4">
                  <c:v>15   -   19</c:v>
                </c:pt>
                <c:pt idx="5">
                  <c:v>20   -   24</c:v>
                </c:pt>
                <c:pt idx="6">
                  <c:v>25   -   29</c:v>
                </c:pt>
                <c:pt idx="7">
                  <c:v>30   -   34</c:v>
                </c:pt>
                <c:pt idx="8">
                  <c:v>35   -   39</c:v>
                </c:pt>
                <c:pt idx="9">
                  <c:v>40   -   44</c:v>
                </c:pt>
                <c:pt idx="10">
                  <c:v>45   -   49</c:v>
                </c:pt>
                <c:pt idx="11">
                  <c:v>50   -   54</c:v>
                </c:pt>
                <c:pt idx="12">
                  <c:v>55   -   59</c:v>
                </c:pt>
                <c:pt idx="13">
                  <c:v>60   -   64</c:v>
                </c:pt>
                <c:pt idx="14">
                  <c:v>65   -   69</c:v>
                </c:pt>
                <c:pt idx="15">
                  <c:v>70   -   74</c:v>
                </c:pt>
                <c:pt idx="16">
                  <c:v>75   y   +</c:v>
                </c:pt>
              </c:strCache>
            </c:strRef>
          </c:cat>
          <c:val>
            <c:numRef>
              <c:f>YACUIBA_24!$E$4:$E$20</c:f>
              <c:numCache>
                <c:formatCode>#,##0</c:formatCode>
                <c:ptCount val="17"/>
                <c:pt idx="0">
                  <c:v>6</c:v>
                </c:pt>
                <c:pt idx="1">
                  <c:v>28</c:v>
                </c:pt>
                <c:pt idx="2">
                  <c:v>37</c:v>
                </c:pt>
                <c:pt idx="3">
                  <c:v>40</c:v>
                </c:pt>
                <c:pt idx="4">
                  <c:v>30</c:v>
                </c:pt>
                <c:pt idx="5">
                  <c:v>4</c:v>
                </c:pt>
                <c:pt idx="6">
                  <c:v>25</c:v>
                </c:pt>
                <c:pt idx="7">
                  <c:v>39</c:v>
                </c:pt>
                <c:pt idx="8">
                  <c:v>58</c:v>
                </c:pt>
                <c:pt idx="9">
                  <c:v>56</c:v>
                </c:pt>
                <c:pt idx="10">
                  <c:v>42</c:v>
                </c:pt>
                <c:pt idx="11">
                  <c:v>25</c:v>
                </c:pt>
                <c:pt idx="12">
                  <c:v>21</c:v>
                </c:pt>
                <c:pt idx="13">
                  <c:v>25</c:v>
                </c:pt>
                <c:pt idx="14">
                  <c:v>19</c:v>
                </c:pt>
                <c:pt idx="15">
                  <c:v>16</c:v>
                </c:pt>
                <c:pt idx="16">
                  <c:v>59</c:v>
                </c:pt>
              </c:numCache>
            </c:numRef>
          </c:val>
          <c:extLst>
            <c:ext xmlns:c16="http://schemas.microsoft.com/office/drawing/2014/chart" uri="{C3380CC4-5D6E-409C-BE32-E72D297353CC}">
              <c16:uniqueId val="{00000001-2021-4180-92E5-B33B7EA77F00}"/>
            </c:ext>
          </c:extLst>
        </c:ser>
        <c:dLbls>
          <c:dLblPos val="outEnd"/>
          <c:showLegendKey val="0"/>
          <c:showVal val="1"/>
          <c:showCatName val="0"/>
          <c:showSerName val="0"/>
          <c:showPercent val="0"/>
          <c:showBubbleSize val="0"/>
        </c:dLbls>
        <c:gapWidth val="0"/>
        <c:overlap val="73"/>
        <c:axId val="1015646880"/>
        <c:axId val="1015646464"/>
      </c:barChart>
      <c:catAx>
        <c:axId val="10156468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900" b="1" i="0" u="none" strike="noStrike" kern="1200" baseline="0">
                <a:solidFill>
                  <a:schemeClr val="tx1">
                    <a:lumMod val="65000"/>
                    <a:lumOff val="35000"/>
                  </a:schemeClr>
                </a:solidFill>
                <a:latin typeface="+mn-lt"/>
                <a:ea typeface="+mn-ea"/>
                <a:cs typeface="+mn-cs"/>
              </a:defRPr>
            </a:pPr>
            <a:endParaRPr lang="es-BO"/>
          </a:p>
        </c:txPr>
        <c:crossAx val="1015646464"/>
        <c:crosses val="autoZero"/>
        <c:auto val="1"/>
        <c:lblAlgn val="ctr"/>
        <c:lblOffset val="100"/>
        <c:noMultiLvlLbl val="0"/>
      </c:catAx>
      <c:valAx>
        <c:axId val="1015646464"/>
        <c:scaling>
          <c:orientation val="minMax"/>
          <c:max val="110"/>
          <c:min val="-11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101564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B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BO" sz="1400" b="1" i="0" u="sng" strike="noStrike" kern="1200" spc="0" baseline="0">
                <a:solidFill>
                  <a:sysClr val="windowText" lastClr="000000">
                    <a:lumMod val="65000"/>
                    <a:lumOff val="35000"/>
                  </a:sysClr>
                </a:solidFill>
              </a:rPr>
              <a:t>POBLACION PROTEGIDA ADM. VILLAMONTES- SEGUN SEXO Y GRUPOS ETAREOS - CAJA PETROLERA  GESTION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BO"/>
        </a:p>
      </c:txPr>
    </c:title>
    <c:autoTitleDeleted val="0"/>
    <c:plotArea>
      <c:layout/>
      <c:barChart>
        <c:barDir val="bar"/>
        <c:grouping val="clustered"/>
        <c:varyColors val="0"/>
        <c:ser>
          <c:idx val="0"/>
          <c:order val="0"/>
          <c:tx>
            <c:strRef>
              <c:f>VILLAMONTES_24!$C$3</c:f>
              <c:strCache>
                <c:ptCount val="1"/>
                <c:pt idx="0">
                  <c:v>Hombres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VILLAMONTES_24!$B$4:$B$20</c:f>
              <c:strCache>
                <c:ptCount val="17"/>
                <c:pt idx="0">
                  <c:v>0-00 a 1-00</c:v>
                </c:pt>
                <c:pt idx="1">
                  <c:v>1-01 a 5-00</c:v>
                </c:pt>
                <c:pt idx="2">
                  <c:v>5-01 a 10-00</c:v>
                </c:pt>
                <c:pt idx="3">
                  <c:v>10-01 a 15-00</c:v>
                </c:pt>
                <c:pt idx="4">
                  <c:v>15-01 a 20-00</c:v>
                </c:pt>
                <c:pt idx="5">
                  <c:v>20-01 a 25-00</c:v>
                </c:pt>
                <c:pt idx="6">
                  <c:v>25-01 a 30-00</c:v>
                </c:pt>
                <c:pt idx="7">
                  <c:v>30-01 a 35-00</c:v>
                </c:pt>
                <c:pt idx="8">
                  <c:v> 35-01 a 40-00</c:v>
                </c:pt>
                <c:pt idx="9">
                  <c:v>40-01 a 45-00</c:v>
                </c:pt>
                <c:pt idx="10">
                  <c:v>45-01 a 50-00</c:v>
                </c:pt>
                <c:pt idx="11">
                  <c:v>50-01 a 55-00</c:v>
                </c:pt>
                <c:pt idx="12">
                  <c:v>55-01 a 60-00</c:v>
                </c:pt>
                <c:pt idx="13">
                  <c:v>60-01 a 65-00</c:v>
                </c:pt>
                <c:pt idx="14">
                  <c:v>65-01 a 70-00</c:v>
                </c:pt>
                <c:pt idx="15">
                  <c:v>70-01 a 75-00</c:v>
                </c:pt>
                <c:pt idx="16">
                  <c:v> 75-01 a &gt;</c:v>
                </c:pt>
              </c:strCache>
            </c:strRef>
          </c:cat>
          <c:val>
            <c:numRef>
              <c:f>VILLAMONTES_24!$D$4:$D$20</c:f>
              <c:numCache>
                <c:formatCode>0;0</c:formatCode>
                <c:ptCount val="17"/>
                <c:pt idx="0">
                  <c:v>-10</c:v>
                </c:pt>
                <c:pt idx="1">
                  <c:v>-39</c:v>
                </c:pt>
                <c:pt idx="2">
                  <c:v>-72</c:v>
                </c:pt>
                <c:pt idx="3">
                  <c:v>-83</c:v>
                </c:pt>
                <c:pt idx="4">
                  <c:v>-50</c:v>
                </c:pt>
                <c:pt idx="5">
                  <c:v>-27</c:v>
                </c:pt>
                <c:pt idx="6">
                  <c:v>-59</c:v>
                </c:pt>
                <c:pt idx="7">
                  <c:v>-134</c:v>
                </c:pt>
                <c:pt idx="8">
                  <c:v>-133</c:v>
                </c:pt>
                <c:pt idx="9">
                  <c:v>-122</c:v>
                </c:pt>
                <c:pt idx="10">
                  <c:v>-109</c:v>
                </c:pt>
                <c:pt idx="11">
                  <c:v>-66</c:v>
                </c:pt>
                <c:pt idx="12">
                  <c:v>-42</c:v>
                </c:pt>
                <c:pt idx="13">
                  <c:v>-39</c:v>
                </c:pt>
                <c:pt idx="14">
                  <c:v>-31</c:v>
                </c:pt>
                <c:pt idx="15">
                  <c:v>-22</c:v>
                </c:pt>
                <c:pt idx="16">
                  <c:v>-20</c:v>
                </c:pt>
              </c:numCache>
            </c:numRef>
          </c:val>
          <c:extLst>
            <c:ext xmlns:c16="http://schemas.microsoft.com/office/drawing/2014/chart" uri="{C3380CC4-5D6E-409C-BE32-E72D297353CC}">
              <c16:uniqueId val="{00000000-0BF6-4D43-A60F-6380CBDBD251}"/>
            </c:ext>
          </c:extLst>
        </c:ser>
        <c:ser>
          <c:idx val="1"/>
          <c:order val="1"/>
          <c:tx>
            <c:strRef>
              <c:f>VILLAMONTES_24!$E$3</c:f>
              <c:strCache>
                <c:ptCount val="1"/>
                <c:pt idx="0">
                  <c:v>Mujeres</c:v>
                </c:pt>
              </c:strCache>
            </c:strRef>
          </c:tx>
          <c:spPr>
            <a:solidFill>
              <a:srgbClr val="FBAB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VILLAMONTES_24!$B$4:$B$20</c:f>
              <c:strCache>
                <c:ptCount val="17"/>
                <c:pt idx="0">
                  <c:v>0-00 a 1-00</c:v>
                </c:pt>
                <c:pt idx="1">
                  <c:v>1-01 a 5-00</c:v>
                </c:pt>
                <c:pt idx="2">
                  <c:v>5-01 a 10-00</c:v>
                </c:pt>
                <c:pt idx="3">
                  <c:v>10-01 a 15-00</c:v>
                </c:pt>
                <c:pt idx="4">
                  <c:v>15-01 a 20-00</c:v>
                </c:pt>
                <c:pt idx="5">
                  <c:v>20-01 a 25-00</c:v>
                </c:pt>
                <c:pt idx="6">
                  <c:v>25-01 a 30-00</c:v>
                </c:pt>
                <c:pt idx="7">
                  <c:v>30-01 a 35-00</c:v>
                </c:pt>
                <c:pt idx="8">
                  <c:v> 35-01 a 40-00</c:v>
                </c:pt>
                <c:pt idx="9">
                  <c:v>40-01 a 45-00</c:v>
                </c:pt>
                <c:pt idx="10">
                  <c:v>45-01 a 50-00</c:v>
                </c:pt>
                <c:pt idx="11">
                  <c:v>50-01 a 55-00</c:v>
                </c:pt>
                <c:pt idx="12">
                  <c:v>55-01 a 60-00</c:v>
                </c:pt>
                <c:pt idx="13">
                  <c:v>60-01 a 65-00</c:v>
                </c:pt>
                <c:pt idx="14">
                  <c:v>65-01 a 70-00</c:v>
                </c:pt>
                <c:pt idx="15">
                  <c:v>70-01 a 75-00</c:v>
                </c:pt>
                <c:pt idx="16">
                  <c:v> 75-01 a &gt;</c:v>
                </c:pt>
              </c:strCache>
            </c:strRef>
          </c:cat>
          <c:val>
            <c:numRef>
              <c:f>VILLAMONTES_24!$E$4:$E$20</c:f>
              <c:numCache>
                <c:formatCode>#,##0</c:formatCode>
                <c:ptCount val="17"/>
                <c:pt idx="0">
                  <c:v>7</c:v>
                </c:pt>
                <c:pt idx="1">
                  <c:v>33</c:v>
                </c:pt>
                <c:pt idx="2">
                  <c:v>82</c:v>
                </c:pt>
                <c:pt idx="3">
                  <c:v>65</c:v>
                </c:pt>
                <c:pt idx="4">
                  <c:v>47</c:v>
                </c:pt>
                <c:pt idx="5">
                  <c:v>8</c:v>
                </c:pt>
                <c:pt idx="6">
                  <c:v>21</c:v>
                </c:pt>
                <c:pt idx="7">
                  <c:v>32</c:v>
                </c:pt>
                <c:pt idx="8">
                  <c:v>55</c:v>
                </c:pt>
                <c:pt idx="9">
                  <c:v>36</c:v>
                </c:pt>
                <c:pt idx="10">
                  <c:v>29</c:v>
                </c:pt>
                <c:pt idx="11">
                  <c:v>22</c:v>
                </c:pt>
                <c:pt idx="12">
                  <c:v>20</c:v>
                </c:pt>
                <c:pt idx="13">
                  <c:v>19</c:v>
                </c:pt>
                <c:pt idx="14">
                  <c:v>17</c:v>
                </c:pt>
                <c:pt idx="15">
                  <c:v>13</c:v>
                </c:pt>
                <c:pt idx="16">
                  <c:v>6</c:v>
                </c:pt>
              </c:numCache>
            </c:numRef>
          </c:val>
          <c:extLst>
            <c:ext xmlns:c16="http://schemas.microsoft.com/office/drawing/2014/chart" uri="{C3380CC4-5D6E-409C-BE32-E72D297353CC}">
              <c16:uniqueId val="{00000001-0BF6-4D43-A60F-6380CBDBD251}"/>
            </c:ext>
          </c:extLst>
        </c:ser>
        <c:dLbls>
          <c:dLblPos val="outEnd"/>
          <c:showLegendKey val="0"/>
          <c:showVal val="1"/>
          <c:showCatName val="0"/>
          <c:showSerName val="0"/>
          <c:showPercent val="0"/>
          <c:showBubbleSize val="0"/>
        </c:dLbls>
        <c:gapWidth val="0"/>
        <c:overlap val="73"/>
        <c:axId val="1015646880"/>
        <c:axId val="1015646464"/>
      </c:barChart>
      <c:catAx>
        <c:axId val="10156468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900" b="1" i="0" u="none" strike="noStrike" kern="1200" baseline="0">
                <a:solidFill>
                  <a:schemeClr val="tx1">
                    <a:lumMod val="65000"/>
                    <a:lumOff val="35000"/>
                  </a:schemeClr>
                </a:solidFill>
                <a:latin typeface="+mn-lt"/>
                <a:ea typeface="+mn-ea"/>
                <a:cs typeface="+mn-cs"/>
              </a:defRPr>
            </a:pPr>
            <a:endParaRPr lang="es-BO"/>
          </a:p>
        </c:txPr>
        <c:crossAx val="1015646464"/>
        <c:crosses val="autoZero"/>
        <c:auto val="1"/>
        <c:lblAlgn val="ctr"/>
        <c:lblOffset val="100"/>
        <c:noMultiLvlLbl val="0"/>
      </c:catAx>
      <c:valAx>
        <c:axId val="1015646464"/>
        <c:scaling>
          <c:orientation val="minMax"/>
          <c:max val="150"/>
          <c:min val="-15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101564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B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BO" sz="1400" b="1" i="0" u="sng" strike="noStrike" kern="1200" spc="0" baseline="0">
                <a:solidFill>
                  <a:sysClr val="windowText" lastClr="000000">
                    <a:lumMod val="65000"/>
                    <a:lumOff val="35000"/>
                  </a:sysClr>
                </a:solidFill>
              </a:rPr>
              <a:t>POBLACION PROTEGIDA ADM. POTOSI- SEGUN SEXO Y GRUPOS ETAREOS - CAJA PETROLERA  GESTION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BO"/>
        </a:p>
      </c:txPr>
    </c:title>
    <c:autoTitleDeleted val="0"/>
    <c:plotArea>
      <c:layout/>
      <c:barChart>
        <c:barDir val="bar"/>
        <c:grouping val="clustered"/>
        <c:varyColors val="0"/>
        <c:ser>
          <c:idx val="0"/>
          <c:order val="0"/>
          <c:tx>
            <c:strRef>
              <c:f>POTOSI_24!$C$3</c:f>
              <c:strCache>
                <c:ptCount val="1"/>
                <c:pt idx="0">
                  <c:v>Hombres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POTOSI_24!$B$4:$B$20</c:f>
              <c:strCache>
                <c:ptCount val="17"/>
                <c:pt idx="0">
                  <c:v> &lt;   -   1</c:v>
                </c:pt>
                <c:pt idx="1">
                  <c:v> 1   -   4</c:v>
                </c:pt>
                <c:pt idx="2">
                  <c:v> 5   -   9</c:v>
                </c:pt>
                <c:pt idx="3">
                  <c:v>10   -   14</c:v>
                </c:pt>
                <c:pt idx="4">
                  <c:v>15   -   19</c:v>
                </c:pt>
                <c:pt idx="5">
                  <c:v>20   -   24</c:v>
                </c:pt>
                <c:pt idx="6">
                  <c:v>25   -   29</c:v>
                </c:pt>
                <c:pt idx="7">
                  <c:v>30   -   34</c:v>
                </c:pt>
                <c:pt idx="8">
                  <c:v>35   -   39</c:v>
                </c:pt>
                <c:pt idx="9">
                  <c:v>40   -   44</c:v>
                </c:pt>
                <c:pt idx="10">
                  <c:v>45   -   49</c:v>
                </c:pt>
                <c:pt idx="11">
                  <c:v>50   -   54</c:v>
                </c:pt>
                <c:pt idx="12">
                  <c:v>55   -   59</c:v>
                </c:pt>
                <c:pt idx="13">
                  <c:v>60   -   64</c:v>
                </c:pt>
                <c:pt idx="14">
                  <c:v>65   -   69</c:v>
                </c:pt>
                <c:pt idx="15">
                  <c:v>70   -   74</c:v>
                </c:pt>
                <c:pt idx="16">
                  <c:v>75   y   +</c:v>
                </c:pt>
              </c:strCache>
            </c:strRef>
          </c:cat>
          <c:val>
            <c:numRef>
              <c:f>POTOSI_24!$D$4:$D$20</c:f>
              <c:numCache>
                <c:formatCode>0;0</c:formatCode>
                <c:ptCount val="17"/>
                <c:pt idx="0">
                  <c:v>-43</c:v>
                </c:pt>
                <c:pt idx="1">
                  <c:v>-186</c:v>
                </c:pt>
                <c:pt idx="2">
                  <c:v>-317</c:v>
                </c:pt>
                <c:pt idx="3">
                  <c:v>-322</c:v>
                </c:pt>
                <c:pt idx="4">
                  <c:v>-232</c:v>
                </c:pt>
                <c:pt idx="5">
                  <c:v>-81</c:v>
                </c:pt>
                <c:pt idx="6">
                  <c:v>-235</c:v>
                </c:pt>
                <c:pt idx="7">
                  <c:v>-410</c:v>
                </c:pt>
                <c:pt idx="8">
                  <c:v>-431</c:v>
                </c:pt>
                <c:pt idx="9">
                  <c:v>-372</c:v>
                </c:pt>
                <c:pt idx="10">
                  <c:v>-252</c:v>
                </c:pt>
                <c:pt idx="11">
                  <c:v>-163</c:v>
                </c:pt>
                <c:pt idx="12">
                  <c:v>-98</c:v>
                </c:pt>
                <c:pt idx="13">
                  <c:v>-114</c:v>
                </c:pt>
                <c:pt idx="14">
                  <c:v>-92</c:v>
                </c:pt>
                <c:pt idx="15">
                  <c:v>-40</c:v>
                </c:pt>
                <c:pt idx="16">
                  <c:v>-32</c:v>
                </c:pt>
              </c:numCache>
            </c:numRef>
          </c:val>
          <c:extLst>
            <c:ext xmlns:c16="http://schemas.microsoft.com/office/drawing/2014/chart" uri="{C3380CC4-5D6E-409C-BE32-E72D297353CC}">
              <c16:uniqueId val="{00000000-48AD-4E31-9493-5061E4B18174}"/>
            </c:ext>
          </c:extLst>
        </c:ser>
        <c:ser>
          <c:idx val="1"/>
          <c:order val="1"/>
          <c:tx>
            <c:strRef>
              <c:f>POTOSI_24!$E$3</c:f>
              <c:strCache>
                <c:ptCount val="1"/>
                <c:pt idx="0">
                  <c:v>Mujeres</c:v>
                </c:pt>
              </c:strCache>
            </c:strRef>
          </c:tx>
          <c:spPr>
            <a:solidFill>
              <a:srgbClr val="FBAB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POTOSI_24!$B$4:$B$20</c:f>
              <c:strCache>
                <c:ptCount val="17"/>
                <c:pt idx="0">
                  <c:v> &lt;   -   1</c:v>
                </c:pt>
                <c:pt idx="1">
                  <c:v> 1   -   4</c:v>
                </c:pt>
                <c:pt idx="2">
                  <c:v> 5   -   9</c:v>
                </c:pt>
                <c:pt idx="3">
                  <c:v>10   -   14</c:v>
                </c:pt>
                <c:pt idx="4">
                  <c:v>15   -   19</c:v>
                </c:pt>
                <c:pt idx="5">
                  <c:v>20   -   24</c:v>
                </c:pt>
                <c:pt idx="6">
                  <c:v>25   -   29</c:v>
                </c:pt>
                <c:pt idx="7">
                  <c:v>30   -   34</c:v>
                </c:pt>
                <c:pt idx="8">
                  <c:v>35   -   39</c:v>
                </c:pt>
                <c:pt idx="9">
                  <c:v>40   -   44</c:v>
                </c:pt>
                <c:pt idx="10">
                  <c:v>45   -   49</c:v>
                </c:pt>
                <c:pt idx="11">
                  <c:v>50   -   54</c:v>
                </c:pt>
                <c:pt idx="12">
                  <c:v>55   -   59</c:v>
                </c:pt>
                <c:pt idx="13">
                  <c:v>60   -   64</c:v>
                </c:pt>
                <c:pt idx="14">
                  <c:v>65   -   69</c:v>
                </c:pt>
                <c:pt idx="15">
                  <c:v>70   -   74</c:v>
                </c:pt>
                <c:pt idx="16">
                  <c:v>75   y   +</c:v>
                </c:pt>
              </c:strCache>
            </c:strRef>
          </c:cat>
          <c:val>
            <c:numRef>
              <c:f>POTOSI_24!$E$4:$E$20</c:f>
              <c:numCache>
                <c:formatCode>#,##0</c:formatCode>
                <c:ptCount val="17"/>
                <c:pt idx="0">
                  <c:v>55</c:v>
                </c:pt>
                <c:pt idx="1">
                  <c:v>192</c:v>
                </c:pt>
                <c:pt idx="2">
                  <c:v>315</c:v>
                </c:pt>
                <c:pt idx="3">
                  <c:v>299</c:v>
                </c:pt>
                <c:pt idx="4">
                  <c:v>187</c:v>
                </c:pt>
                <c:pt idx="5">
                  <c:v>38</c:v>
                </c:pt>
                <c:pt idx="6">
                  <c:v>154</c:v>
                </c:pt>
                <c:pt idx="7">
                  <c:v>293</c:v>
                </c:pt>
                <c:pt idx="8">
                  <c:v>318</c:v>
                </c:pt>
                <c:pt idx="9">
                  <c:v>242</c:v>
                </c:pt>
                <c:pt idx="10">
                  <c:v>186</c:v>
                </c:pt>
                <c:pt idx="11">
                  <c:v>109</c:v>
                </c:pt>
                <c:pt idx="12">
                  <c:v>86</c:v>
                </c:pt>
                <c:pt idx="13">
                  <c:v>79</c:v>
                </c:pt>
                <c:pt idx="14">
                  <c:v>55</c:v>
                </c:pt>
                <c:pt idx="15">
                  <c:v>32</c:v>
                </c:pt>
                <c:pt idx="16">
                  <c:v>21</c:v>
                </c:pt>
              </c:numCache>
            </c:numRef>
          </c:val>
          <c:extLst>
            <c:ext xmlns:c16="http://schemas.microsoft.com/office/drawing/2014/chart" uri="{C3380CC4-5D6E-409C-BE32-E72D297353CC}">
              <c16:uniqueId val="{00000001-48AD-4E31-9493-5061E4B18174}"/>
            </c:ext>
          </c:extLst>
        </c:ser>
        <c:dLbls>
          <c:dLblPos val="outEnd"/>
          <c:showLegendKey val="0"/>
          <c:showVal val="1"/>
          <c:showCatName val="0"/>
          <c:showSerName val="0"/>
          <c:showPercent val="0"/>
          <c:showBubbleSize val="0"/>
        </c:dLbls>
        <c:gapWidth val="0"/>
        <c:overlap val="73"/>
        <c:axId val="1015646880"/>
        <c:axId val="1015646464"/>
      </c:barChart>
      <c:catAx>
        <c:axId val="10156468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900" b="1" i="0" u="none" strike="noStrike" kern="1200" baseline="0">
                <a:solidFill>
                  <a:schemeClr val="tx1">
                    <a:lumMod val="65000"/>
                    <a:lumOff val="35000"/>
                  </a:schemeClr>
                </a:solidFill>
                <a:latin typeface="+mn-lt"/>
                <a:ea typeface="+mn-ea"/>
                <a:cs typeface="+mn-cs"/>
              </a:defRPr>
            </a:pPr>
            <a:endParaRPr lang="es-BO"/>
          </a:p>
        </c:txPr>
        <c:crossAx val="1015646464"/>
        <c:crosses val="autoZero"/>
        <c:auto val="1"/>
        <c:lblAlgn val="ctr"/>
        <c:lblOffset val="100"/>
        <c:noMultiLvlLbl val="0"/>
      </c:catAx>
      <c:valAx>
        <c:axId val="1015646464"/>
        <c:scaling>
          <c:orientation val="minMax"/>
          <c:max val="450"/>
          <c:min val="-45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101564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B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BO" sz="1400" b="1" i="0" u="sng" strike="noStrike" kern="1200" spc="0" baseline="0">
                <a:solidFill>
                  <a:sysClr val="windowText" lastClr="000000">
                    <a:lumMod val="65000"/>
                    <a:lumOff val="35000"/>
                  </a:sysClr>
                </a:solidFill>
              </a:rPr>
              <a:t>POBLACION PROTEGIDA ADM. GUAYARAMERIN- SEGUN SEXO Y GRUPOS ETAREOS - CAJA PETROLERA  GESTION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BO"/>
        </a:p>
      </c:txPr>
    </c:title>
    <c:autoTitleDeleted val="0"/>
    <c:plotArea>
      <c:layout/>
      <c:barChart>
        <c:barDir val="bar"/>
        <c:grouping val="clustered"/>
        <c:varyColors val="0"/>
        <c:ser>
          <c:idx val="0"/>
          <c:order val="0"/>
          <c:tx>
            <c:strRef>
              <c:f>GUAYARAMERIN_24!$C$3</c:f>
              <c:strCache>
                <c:ptCount val="1"/>
                <c:pt idx="0">
                  <c:v>Hombres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GUAYARAMERIN_24!$B$4:$B$20</c:f>
              <c:strCache>
                <c:ptCount val="17"/>
                <c:pt idx="0">
                  <c:v> &lt;   -   1</c:v>
                </c:pt>
                <c:pt idx="1">
                  <c:v> 1   -   4</c:v>
                </c:pt>
                <c:pt idx="2">
                  <c:v> 5   -   9</c:v>
                </c:pt>
                <c:pt idx="3">
                  <c:v>10   -   14</c:v>
                </c:pt>
                <c:pt idx="4">
                  <c:v>15   -   19</c:v>
                </c:pt>
                <c:pt idx="5">
                  <c:v>20   -   24</c:v>
                </c:pt>
                <c:pt idx="6">
                  <c:v>25   -   29</c:v>
                </c:pt>
                <c:pt idx="7">
                  <c:v>30   -   34</c:v>
                </c:pt>
                <c:pt idx="8">
                  <c:v>35   -   39</c:v>
                </c:pt>
                <c:pt idx="9">
                  <c:v>40   -   44</c:v>
                </c:pt>
                <c:pt idx="10">
                  <c:v>45   -   49</c:v>
                </c:pt>
                <c:pt idx="11">
                  <c:v>50   -   54</c:v>
                </c:pt>
                <c:pt idx="12">
                  <c:v>55   -   59</c:v>
                </c:pt>
                <c:pt idx="13">
                  <c:v>60   -   64</c:v>
                </c:pt>
                <c:pt idx="14">
                  <c:v>65   -   69</c:v>
                </c:pt>
                <c:pt idx="15">
                  <c:v>70   -   74</c:v>
                </c:pt>
                <c:pt idx="16">
                  <c:v>75   y   +</c:v>
                </c:pt>
              </c:strCache>
            </c:strRef>
          </c:cat>
          <c:val>
            <c:numRef>
              <c:f>GUAYARAMERIN_24!$D$4:$D$20</c:f>
              <c:numCache>
                <c:formatCode>0;0</c:formatCode>
                <c:ptCount val="17"/>
                <c:pt idx="0">
                  <c:v>-1</c:v>
                </c:pt>
                <c:pt idx="1">
                  <c:v>-14</c:v>
                </c:pt>
                <c:pt idx="2">
                  <c:v>-25</c:v>
                </c:pt>
                <c:pt idx="3">
                  <c:v>-19</c:v>
                </c:pt>
                <c:pt idx="4">
                  <c:v>-13</c:v>
                </c:pt>
                <c:pt idx="5">
                  <c:v>0</c:v>
                </c:pt>
                <c:pt idx="6">
                  <c:v>-5</c:v>
                </c:pt>
                <c:pt idx="7">
                  <c:v>-15</c:v>
                </c:pt>
                <c:pt idx="8">
                  <c:v>-21</c:v>
                </c:pt>
                <c:pt idx="9">
                  <c:v>-15</c:v>
                </c:pt>
                <c:pt idx="10">
                  <c:v>-10</c:v>
                </c:pt>
                <c:pt idx="11">
                  <c:v>-14</c:v>
                </c:pt>
                <c:pt idx="12">
                  <c:v>-10</c:v>
                </c:pt>
                <c:pt idx="13">
                  <c:v>-6</c:v>
                </c:pt>
                <c:pt idx="14">
                  <c:v>-6</c:v>
                </c:pt>
                <c:pt idx="15">
                  <c:v>-5</c:v>
                </c:pt>
                <c:pt idx="16">
                  <c:v>-8</c:v>
                </c:pt>
              </c:numCache>
            </c:numRef>
          </c:val>
          <c:extLst>
            <c:ext xmlns:c16="http://schemas.microsoft.com/office/drawing/2014/chart" uri="{C3380CC4-5D6E-409C-BE32-E72D297353CC}">
              <c16:uniqueId val="{00000000-2FC6-4A2E-8812-51FB46CEB64F}"/>
            </c:ext>
          </c:extLst>
        </c:ser>
        <c:ser>
          <c:idx val="1"/>
          <c:order val="1"/>
          <c:tx>
            <c:strRef>
              <c:f>GUAYARAMERIN_24!$E$3</c:f>
              <c:strCache>
                <c:ptCount val="1"/>
                <c:pt idx="0">
                  <c:v>Mujeres</c:v>
                </c:pt>
              </c:strCache>
            </c:strRef>
          </c:tx>
          <c:spPr>
            <a:solidFill>
              <a:srgbClr val="FBAB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GUAYARAMERIN_24!$B$4:$B$20</c:f>
              <c:strCache>
                <c:ptCount val="17"/>
                <c:pt idx="0">
                  <c:v> &lt;   -   1</c:v>
                </c:pt>
                <c:pt idx="1">
                  <c:v> 1   -   4</c:v>
                </c:pt>
                <c:pt idx="2">
                  <c:v> 5   -   9</c:v>
                </c:pt>
                <c:pt idx="3">
                  <c:v>10   -   14</c:v>
                </c:pt>
                <c:pt idx="4">
                  <c:v>15   -   19</c:v>
                </c:pt>
                <c:pt idx="5">
                  <c:v>20   -   24</c:v>
                </c:pt>
                <c:pt idx="6">
                  <c:v>25   -   29</c:v>
                </c:pt>
                <c:pt idx="7">
                  <c:v>30   -   34</c:v>
                </c:pt>
                <c:pt idx="8">
                  <c:v>35   -   39</c:v>
                </c:pt>
                <c:pt idx="9">
                  <c:v>40   -   44</c:v>
                </c:pt>
                <c:pt idx="10">
                  <c:v>45   -   49</c:v>
                </c:pt>
                <c:pt idx="11">
                  <c:v>50   -   54</c:v>
                </c:pt>
                <c:pt idx="12">
                  <c:v>55   -   59</c:v>
                </c:pt>
                <c:pt idx="13">
                  <c:v>60   -   64</c:v>
                </c:pt>
                <c:pt idx="14">
                  <c:v>65   -   69</c:v>
                </c:pt>
                <c:pt idx="15">
                  <c:v>70   -   74</c:v>
                </c:pt>
                <c:pt idx="16">
                  <c:v>75   y   +</c:v>
                </c:pt>
              </c:strCache>
            </c:strRef>
          </c:cat>
          <c:val>
            <c:numRef>
              <c:f>GUAYARAMERIN_24!$E$4:$E$20</c:f>
              <c:numCache>
                <c:formatCode>#,##0</c:formatCode>
                <c:ptCount val="17"/>
                <c:pt idx="0">
                  <c:v>2</c:v>
                </c:pt>
                <c:pt idx="1">
                  <c:v>11</c:v>
                </c:pt>
                <c:pt idx="2">
                  <c:v>17</c:v>
                </c:pt>
                <c:pt idx="3">
                  <c:v>25</c:v>
                </c:pt>
                <c:pt idx="4">
                  <c:v>14</c:v>
                </c:pt>
                <c:pt idx="5">
                  <c:v>1</c:v>
                </c:pt>
                <c:pt idx="6">
                  <c:v>11</c:v>
                </c:pt>
                <c:pt idx="7">
                  <c:v>14</c:v>
                </c:pt>
                <c:pt idx="8">
                  <c:v>12</c:v>
                </c:pt>
                <c:pt idx="9">
                  <c:v>10</c:v>
                </c:pt>
                <c:pt idx="10">
                  <c:v>6</c:v>
                </c:pt>
                <c:pt idx="11">
                  <c:v>3</c:v>
                </c:pt>
                <c:pt idx="12">
                  <c:v>9</c:v>
                </c:pt>
                <c:pt idx="13">
                  <c:v>5</c:v>
                </c:pt>
                <c:pt idx="14">
                  <c:v>7</c:v>
                </c:pt>
                <c:pt idx="15">
                  <c:v>6</c:v>
                </c:pt>
                <c:pt idx="16">
                  <c:v>5</c:v>
                </c:pt>
              </c:numCache>
            </c:numRef>
          </c:val>
          <c:extLst>
            <c:ext xmlns:c16="http://schemas.microsoft.com/office/drawing/2014/chart" uri="{C3380CC4-5D6E-409C-BE32-E72D297353CC}">
              <c16:uniqueId val="{00000001-2FC6-4A2E-8812-51FB46CEB64F}"/>
            </c:ext>
          </c:extLst>
        </c:ser>
        <c:dLbls>
          <c:dLblPos val="outEnd"/>
          <c:showLegendKey val="0"/>
          <c:showVal val="1"/>
          <c:showCatName val="0"/>
          <c:showSerName val="0"/>
          <c:showPercent val="0"/>
          <c:showBubbleSize val="0"/>
        </c:dLbls>
        <c:gapWidth val="0"/>
        <c:overlap val="73"/>
        <c:axId val="1015646880"/>
        <c:axId val="1015646464"/>
      </c:barChart>
      <c:catAx>
        <c:axId val="10156468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900" b="1" i="0" u="none" strike="noStrike" kern="1200" baseline="0">
                <a:solidFill>
                  <a:schemeClr val="tx1">
                    <a:lumMod val="65000"/>
                    <a:lumOff val="35000"/>
                  </a:schemeClr>
                </a:solidFill>
                <a:latin typeface="+mn-lt"/>
                <a:ea typeface="+mn-ea"/>
                <a:cs typeface="+mn-cs"/>
              </a:defRPr>
            </a:pPr>
            <a:endParaRPr lang="es-BO"/>
          </a:p>
        </c:txPr>
        <c:crossAx val="1015646464"/>
        <c:crosses val="autoZero"/>
        <c:auto val="1"/>
        <c:lblAlgn val="ctr"/>
        <c:lblOffset val="100"/>
        <c:noMultiLvlLbl val="0"/>
      </c:catAx>
      <c:valAx>
        <c:axId val="1015646464"/>
        <c:scaling>
          <c:orientation val="minMax"/>
          <c:max val="30"/>
          <c:min val="-3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101564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B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BO" b="1">
                <a:solidFill>
                  <a:schemeClr val="tx1"/>
                </a:solidFill>
              </a:rPr>
              <a:t>PROMEDIO NACIONAL DE PORCENTAJE DE UTILIZACION SEGUN SUB ESPECIALIDAD NO MEDICA  - CPS GESTION 2024</a:t>
            </a:r>
          </a:p>
        </c:rich>
      </c:tx>
      <c:overlay val="0"/>
      <c:spPr>
        <a:solidFill>
          <a:srgbClr val="ED7D31"/>
        </a:solid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B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Promedio de % DE UTILIZACION</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0"/>
              <c:pt idx="0">
                <c:v>FONOAUDIOLOGIA PEDIATRICA</c:v>
              </c:pt>
              <c:pt idx="1">
                <c:v>AUDIOLOG</c:v>
              </c:pt>
              <c:pt idx="2">
                <c:v>MEDICINA TRADICIONAL</c:v>
              </c:pt>
              <c:pt idx="3">
                <c:v>FONIATRIA NI</c:v>
              </c:pt>
              <c:pt idx="4">
                <c:v>PSICOLOGIA</c:v>
              </c:pt>
              <c:pt idx="5">
                <c:v>NUTRICION</c:v>
              </c:pt>
              <c:pt idx="6">
                <c:v>AUDIOMETRIA</c:v>
              </c:pt>
              <c:pt idx="7">
                <c:v>FONIATRIA ADULTOS</c:v>
              </c:pt>
              <c:pt idx="8">
                <c:v>TERAPIA OCUPACIONAL</c:v>
              </c:pt>
              <c:pt idx="9">
                <c:v>ANEST.Y TERAPIA</c:v>
              </c:pt>
            </c:strLit>
          </c:cat>
          <c:val>
            <c:numLit>
              <c:formatCode>General</c:formatCode>
              <c:ptCount val="10"/>
              <c:pt idx="0">
                <c:v>0.8352713178294574</c:v>
              </c:pt>
              <c:pt idx="1">
                <c:v>0.77333333333333332</c:v>
              </c:pt>
              <c:pt idx="2">
                <c:v>0.76742479823917831</c:v>
              </c:pt>
              <c:pt idx="3">
                <c:v>0.68957055214723928</c:v>
              </c:pt>
              <c:pt idx="4">
                <c:v>0.67022655595744274</c:v>
              </c:pt>
              <c:pt idx="5">
                <c:v>0.59523202068776049</c:v>
              </c:pt>
              <c:pt idx="6">
                <c:v>0.43013100436681223</c:v>
              </c:pt>
              <c:pt idx="7">
                <c:v>0.38106235565819863</c:v>
              </c:pt>
              <c:pt idx="8">
                <c:v>0.26927437641723356</c:v>
              </c:pt>
              <c:pt idx="9">
                <c:v>3.9215686274509803E-3</c:v>
              </c:pt>
            </c:numLit>
          </c:val>
          <c:extLst>
            <c:ext xmlns:c16="http://schemas.microsoft.com/office/drawing/2014/chart" uri="{C3380CC4-5D6E-409C-BE32-E72D297353CC}">
              <c16:uniqueId val="{00000000-9AA4-4022-A3E0-921DBC7F262F}"/>
            </c:ext>
          </c:extLst>
        </c:ser>
        <c:dLbls>
          <c:showLegendKey val="0"/>
          <c:showVal val="1"/>
          <c:showCatName val="0"/>
          <c:showSerName val="0"/>
          <c:showPercent val="0"/>
          <c:showBubbleSize val="0"/>
        </c:dLbls>
        <c:gapWidth val="219"/>
        <c:overlap val="-27"/>
        <c:axId val="2051519392"/>
        <c:axId val="2051520832"/>
      </c:barChart>
      <c:lineChart>
        <c:grouping val="standard"/>
        <c:varyColors val="0"/>
        <c:ser>
          <c:idx val="1"/>
          <c:order val="1"/>
          <c:tx>
            <c:v>Promedio de ESTANDAR PORCENTAJE</c:v>
          </c:tx>
          <c:spPr>
            <a:ln w="28575" cap="rnd">
              <a:solidFill>
                <a:schemeClr val="accent2"/>
              </a:solidFill>
              <a:round/>
            </a:ln>
            <a:effectLst/>
          </c:spPr>
          <c:marker>
            <c:symbol val="none"/>
          </c:marker>
          <c:dLbls>
            <c:delete val="1"/>
          </c:dLbls>
          <c:cat>
            <c:strLit>
              <c:ptCount val="10"/>
              <c:pt idx="0">
                <c:v>FONOAUDIOLOGIA PEDIATRICA</c:v>
              </c:pt>
              <c:pt idx="1">
                <c:v>AUDIOLOG</c:v>
              </c:pt>
              <c:pt idx="2">
                <c:v>MEDICINA TRADICIONAL</c:v>
              </c:pt>
              <c:pt idx="3">
                <c:v>FONIATRIA NI</c:v>
              </c:pt>
              <c:pt idx="4">
                <c:v>PSICOLOGIA</c:v>
              </c:pt>
              <c:pt idx="5">
                <c:v>NUTRICION</c:v>
              </c:pt>
              <c:pt idx="6">
                <c:v>AUDIOMETRIA</c:v>
              </c:pt>
              <c:pt idx="7">
                <c:v>FONIATRIA ADULTOS</c:v>
              </c:pt>
              <c:pt idx="8">
                <c:v>TERAPIA OCUPACIONAL</c:v>
              </c:pt>
              <c:pt idx="9">
                <c:v>ANEST.Y TERAPIA</c:v>
              </c:pt>
            </c:strLit>
          </c:cat>
          <c:val>
            <c:numLit>
              <c:formatCode>General</c:formatCode>
              <c:ptCount val="10"/>
              <c:pt idx="0">
                <c:v>0.85</c:v>
              </c:pt>
              <c:pt idx="1">
                <c:v>0.85</c:v>
              </c:pt>
              <c:pt idx="2">
                <c:v>0.85</c:v>
              </c:pt>
              <c:pt idx="3">
                <c:v>0.85</c:v>
              </c:pt>
              <c:pt idx="4">
                <c:v>0.84999999999999987</c:v>
              </c:pt>
              <c:pt idx="5">
                <c:v>0.84999999999999987</c:v>
              </c:pt>
              <c:pt idx="6">
                <c:v>0.85</c:v>
              </c:pt>
              <c:pt idx="7">
                <c:v>0.85</c:v>
              </c:pt>
              <c:pt idx="8">
                <c:v>0.85</c:v>
              </c:pt>
              <c:pt idx="9">
                <c:v>0.85</c:v>
              </c:pt>
            </c:numLit>
          </c:val>
          <c:smooth val="0"/>
          <c:extLst>
            <c:ext xmlns:c16="http://schemas.microsoft.com/office/drawing/2014/chart" uri="{C3380CC4-5D6E-409C-BE32-E72D297353CC}">
              <c16:uniqueId val="{00000001-9AA4-4022-A3E0-921DBC7F262F}"/>
            </c:ext>
          </c:extLst>
        </c:ser>
        <c:dLbls>
          <c:showLegendKey val="0"/>
          <c:showVal val="1"/>
          <c:showCatName val="0"/>
          <c:showSerName val="0"/>
          <c:showPercent val="0"/>
          <c:showBubbleSize val="0"/>
        </c:dLbls>
        <c:marker val="1"/>
        <c:smooth val="0"/>
        <c:axId val="2051519392"/>
        <c:axId val="2051520832"/>
      </c:lineChart>
      <c:catAx>
        <c:axId val="2051519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2051520832"/>
        <c:crosses val="autoZero"/>
        <c:auto val="1"/>
        <c:lblAlgn val="ctr"/>
        <c:lblOffset val="100"/>
        <c:noMultiLvlLbl val="0"/>
      </c:catAx>
      <c:valAx>
        <c:axId val="20515208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20515193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BO"/>
    </a:p>
  </c:txPr>
  <c:printSettings>
    <c:headerFooter/>
    <c:pageMargins b="0.75" l="0.7" r="0.7" t="0.75" header="0.3" footer="0.3"/>
    <c:pageSetup/>
  </c:printSettings>
  <c:extLst/>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BO" sz="1400" b="1" i="0" u="sng" strike="noStrike" kern="1200" spc="0" baseline="0">
                <a:solidFill>
                  <a:sysClr val="windowText" lastClr="000000">
                    <a:lumMod val="65000"/>
                    <a:lumOff val="35000"/>
                  </a:sysClr>
                </a:solidFill>
              </a:rPr>
              <a:t>POBLACION PROTEGIDA ADM. RIBERALTA- SEGUN SEXO Y GRUPOS ETAREOS - CAJA PETROLERA  GESTION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BO"/>
        </a:p>
      </c:txPr>
    </c:title>
    <c:autoTitleDeleted val="0"/>
    <c:plotArea>
      <c:layout/>
      <c:barChart>
        <c:barDir val="bar"/>
        <c:grouping val="clustered"/>
        <c:varyColors val="0"/>
        <c:ser>
          <c:idx val="0"/>
          <c:order val="0"/>
          <c:tx>
            <c:strRef>
              <c:f>RIBERALTA_24!$C$3</c:f>
              <c:strCache>
                <c:ptCount val="1"/>
                <c:pt idx="0">
                  <c:v>Hombres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RIBERALTA_24!$B$4:$B$20</c:f>
              <c:strCache>
                <c:ptCount val="17"/>
                <c:pt idx="0">
                  <c:v> &lt;   -   1</c:v>
                </c:pt>
                <c:pt idx="1">
                  <c:v> 1   -   4</c:v>
                </c:pt>
                <c:pt idx="2">
                  <c:v> 5   -   9</c:v>
                </c:pt>
                <c:pt idx="3">
                  <c:v>10   -   14</c:v>
                </c:pt>
                <c:pt idx="4">
                  <c:v>15   -   19</c:v>
                </c:pt>
                <c:pt idx="5">
                  <c:v>20   -   24</c:v>
                </c:pt>
                <c:pt idx="6">
                  <c:v>25   -   29</c:v>
                </c:pt>
                <c:pt idx="7">
                  <c:v>30   -   34</c:v>
                </c:pt>
                <c:pt idx="8">
                  <c:v>35   -   39</c:v>
                </c:pt>
                <c:pt idx="9">
                  <c:v>40   -   44</c:v>
                </c:pt>
                <c:pt idx="10">
                  <c:v>45   -   49</c:v>
                </c:pt>
                <c:pt idx="11">
                  <c:v>50   -   54</c:v>
                </c:pt>
                <c:pt idx="12">
                  <c:v>55   -   59</c:v>
                </c:pt>
                <c:pt idx="13">
                  <c:v>60   -   64</c:v>
                </c:pt>
                <c:pt idx="14">
                  <c:v>65   -   69</c:v>
                </c:pt>
                <c:pt idx="15">
                  <c:v>70   -   74</c:v>
                </c:pt>
                <c:pt idx="16">
                  <c:v>75   y   +</c:v>
                </c:pt>
              </c:strCache>
            </c:strRef>
          </c:cat>
          <c:val>
            <c:numRef>
              <c:f>RIBERALTA_24!$D$4:$D$20</c:f>
              <c:numCache>
                <c:formatCode>0;0</c:formatCode>
                <c:ptCount val="17"/>
                <c:pt idx="0">
                  <c:v>-4</c:v>
                </c:pt>
                <c:pt idx="1">
                  <c:v>-15</c:v>
                </c:pt>
                <c:pt idx="2">
                  <c:v>-23</c:v>
                </c:pt>
                <c:pt idx="3">
                  <c:v>-29</c:v>
                </c:pt>
                <c:pt idx="4">
                  <c:v>-9</c:v>
                </c:pt>
                <c:pt idx="5">
                  <c:v>-2</c:v>
                </c:pt>
                <c:pt idx="6">
                  <c:v>-18</c:v>
                </c:pt>
                <c:pt idx="7">
                  <c:v>-31</c:v>
                </c:pt>
                <c:pt idx="8">
                  <c:v>-39</c:v>
                </c:pt>
                <c:pt idx="9">
                  <c:v>-32</c:v>
                </c:pt>
                <c:pt idx="10">
                  <c:v>-28</c:v>
                </c:pt>
                <c:pt idx="11">
                  <c:v>-16</c:v>
                </c:pt>
                <c:pt idx="12">
                  <c:v>-11</c:v>
                </c:pt>
                <c:pt idx="13">
                  <c:v>-11</c:v>
                </c:pt>
                <c:pt idx="14">
                  <c:v>-9</c:v>
                </c:pt>
                <c:pt idx="15">
                  <c:v>-2</c:v>
                </c:pt>
                <c:pt idx="16">
                  <c:v>-8</c:v>
                </c:pt>
              </c:numCache>
            </c:numRef>
          </c:val>
          <c:extLst>
            <c:ext xmlns:c16="http://schemas.microsoft.com/office/drawing/2014/chart" uri="{C3380CC4-5D6E-409C-BE32-E72D297353CC}">
              <c16:uniqueId val="{00000000-1D04-440F-9889-D27376FE0481}"/>
            </c:ext>
          </c:extLst>
        </c:ser>
        <c:ser>
          <c:idx val="1"/>
          <c:order val="1"/>
          <c:tx>
            <c:strRef>
              <c:f>RIBERALTA_24!$E$3</c:f>
              <c:strCache>
                <c:ptCount val="1"/>
                <c:pt idx="0">
                  <c:v>Mujeres</c:v>
                </c:pt>
              </c:strCache>
            </c:strRef>
          </c:tx>
          <c:spPr>
            <a:solidFill>
              <a:srgbClr val="FBAB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RIBERALTA_24!$B$4:$B$20</c:f>
              <c:strCache>
                <c:ptCount val="17"/>
                <c:pt idx="0">
                  <c:v> &lt;   -   1</c:v>
                </c:pt>
                <c:pt idx="1">
                  <c:v> 1   -   4</c:v>
                </c:pt>
                <c:pt idx="2">
                  <c:v> 5   -   9</c:v>
                </c:pt>
                <c:pt idx="3">
                  <c:v>10   -   14</c:v>
                </c:pt>
                <c:pt idx="4">
                  <c:v>15   -   19</c:v>
                </c:pt>
                <c:pt idx="5">
                  <c:v>20   -   24</c:v>
                </c:pt>
                <c:pt idx="6">
                  <c:v>25   -   29</c:v>
                </c:pt>
                <c:pt idx="7">
                  <c:v>30   -   34</c:v>
                </c:pt>
                <c:pt idx="8">
                  <c:v>35   -   39</c:v>
                </c:pt>
                <c:pt idx="9">
                  <c:v>40   -   44</c:v>
                </c:pt>
                <c:pt idx="10">
                  <c:v>45   -   49</c:v>
                </c:pt>
                <c:pt idx="11">
                  <c:v>50   -   54</c:v>
                </c:pt>
                <c:pt idx="12">
                  <c:v>55   -   59</c:v>
                </c:pt>
                <c:pt idx="13">
                  <c:v>60   -   64</c:v>
                </c:pt>
                <c:pt idx="14">
                  <c:v>65   -   69</c:v>
                </c:pt>
                <c:pt idx="15">
                  <c:v>70   -   74</c:v>
                </c:pt>
                <c:pt idx="16">
                  <c:v>75   y   +</c:v>
                </c:pt>
              </c:strCache>
            </c:strRef>
          </c:cat>
          <c:val>
            <c:numRef>
              <c:f>RIBERALTA_24!$E$4:$E$20</c:f>
              <c:numCache>
                <c:formatCode>#,##0</c:formatCode>
                <c:ptCount val="17"/>
                <c:pt idx="0">
                  <c:v>1</c:v>
                </c:pt>
                <c:pt idx="1">
                  <c:v>23</c:v>
                </c:pt>
                <c:pt idx="2">
                  <c:v>24</c:v>
                </c:pt>
                <c:pt idx="3">
                  <c:v>28</c:v>
                </c:pt>
                <c:pt idx="4">
                  <c:v>12</c:v>
                </c:pt>
                <c:pt idx="5">
                  <c:v>5</c:v>
                </c:pt>
                <c:pt idx="6">
                  <c:v>23</c:v>
                </c:pt>
                <c:pt idx="7">
                  <c:v>27</c:v>
                </c:pt>
                <c:pt idx="8">
                  <c:v>33</c:v>
                </c:pt>
                <c:pt idx="9">
                  <c:v>21</c:v>
                </c:pt>
                <c:pt idx="10">
                  <c:v>14</c:v>
                </c:pt>
                <c:pt idx="11">
                  <c:v>10</c:v>
                </c:pt>
                <c:pt idx="12">
                  <c:v>3</c:v>
                </c:pt>
                <c:pt idx="13">
                  <c:v>7</c:v>
                </c:pt>
                <c:pt idx="14">
                  <c:v>7</c:v>
                </c:pt>
                <c:pt idx="15">
                  <c:v>2</c:v>
                </c:pt>
                <c:pt idx="16">
                  <c:v>9</c:v>
                </c:pt>
              </c:numCache>
            </c:numRef>
          </c:val>
          <c:extLst>
            <c:ext xmlns:c16="http://schemas.microsoft.com/office/drawing/2014/chart" uri="{C3380CC4-5D6E-409C-BE32-E72D297353CC}">
              <c16:uniqueId val="{00000001-1D04-440F-9889-D27376FE0481}"/>
            </c:ext>
          </c:extLst>
        </c:ser>
        <c:dLbls>
          <c:dLblPos val="outEnd"/>
          <c:showLegendKey val="0"/>
          <c:showVal val="1"/>
          <c:showCatName val="0"/>
          <c:showSerName val="0"/>
          <c:showPercent val="0"/>
          <c:showBubbleSize val="0"/>
        </c:dLbls>
        <c:gapWidth val="0"/>
        <c:overlap val="73"/>
        <c:axId val="1015646880"/>
        <c:axId val="1015646464"/>
      </c:barChart>
      <c:catAx>
        <c:axId val="10156468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900" b="1" i="0" u="none" strike="noStrike" kern="1200" baseline="0">
                <a:solidFill>
                  <a:schemeClr val="tx1">
                    <a:lumMod val="65000"/>
                    <a:lumOff val="35000"/>
                  </a:schemeClr>
                </a:solidFill>
                <a:latin typeface="+mn-lt"/>
                <a:ea typeface="+mn-ea"/>
                <a:cs typeface="+mn-cs"/>
              </a:defRPr>
            </a:pPr>
            <a:endParaRPr lang="es-BO"/>
          </a:p>
        </c:txPr>
        <c:crossAx val="1015646464"/>
        <c:crosses val="autoZero"/>
        <c:auto val="1"/>
        <c:lblAlgn val="ctr"/>
        <c:lblOffset val="100"/>
        <c:noMultiLvlLbl val="0"/>
      </c:catAx>
      <c:valAx>
        <c:axId val="1015646464"/>
        <c:scaling>
          <c:orientation val="minMax"/>
          <c:max val="40"/>
          <c:min val="-4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101564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B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BO" sz="1400" b="1" i="0" u="sng" strike="noStrike" kern="1200" spc="0" baseline="0">
                <a:solidFill>
                  <a:sysClr val="windowText" lastClr="000000">
                    <a:lumMod val="65000"/>
                    <a:lumOff val="35000"/>
                  </a:sysClr>
                </a:solidFill>
              </a:rPr>
              <a:t>POBLACION PROTEGIDA ADM. COBIJA- SEGUN SEXO Y GRUPOS ETAREOS - CAJA PETROLERA  GESTION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BO"/>
        </a:p>
      </c:txPr>
    </c:title>
    <c:autoTitleDeleted val="0"/>
    <c:plotArea>
      <c:layout/>
      <c:barChart>
        <c:barDir val="bar"/>
        <c:grouping val="clustered"/>
        <c:varyColors val="0"/>
        <c:ser>
          <c:idx val="0"/>
          <c:order val="0"/>
          <c:tx>
            <c:strRef>
              <c:f>COBIJA_24!$C$3</c:f>
              <c:strCache>
                <c:ptCount val="1"/>
                <c:pt idx="0">
                  <c:v>Hombres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COBIJA_24!$B$4:$B$20</c:f>
              <c:strCache>
                <c:ptCount val="17"/>
                <c:pt idx="0">
                  <c:v>0-00 a 1-00</c:v>
                </c:pt>
                <c:pt idx="1">
                  <c:v>1-01 a 5-00</c:v>
                </c:pt>
                <c:pt idx="2">
                  <c:v>5-01 a 10-00</c:v>
                </c:pt>
                <c:pt idx="3">
                  <c:v>10-01 a 15-00</c:v>
                </c:pt>
                <c:pt idx="4">
                  <c:v>15-01 a 20-00</c:v>
                </c:pt>
                <c:pt idx="5">
                  <c:v>20-01 a 25-00</c:v>
                </c:pt>
                <c:pt idx="6">
                  <c:v>25-01 a 30-00</c:v>
                </c:pt>
                <c:pt idx="7">
                  <c:v>30-01 a 35-00</c:v>
                </c:pt>
                <c:pt idx="8">
                  <c:v> 35-01 a 40-00</c:v>
                </c:pt>
                <c:pt idx="9">
                  <c:v>40-01 a 45-00</c:v>
                </c:pt>
                <c:pt idx="10">
                  <c:v>45-01 a 50-00</c:v>
                </c:pt>
                <c:pt idx="11">
                  <c:v>50-01 a 55-00</c:v>
                </c:pt>
                <c:pt idx="12">
                  <c:v>55-01 a 60-00</c:v>
                </c:pt>
                <c:pt idx="13">
                  <c:v>60-01 a 65-00</c:v>
                </c:pt>
                <c:pt idx="14">
                  <c:v>65-01 a 70-00</c:v>
                </c:pt>
                <c:pt idx="15">
                  <c:v>70-01 a 75-00</c:v>
                </c:pt>
                <c:pt idx="16">
                  <c:v> 75-01 a &gt;</c:v>
                </c:pt>
              </c:strCache>
            </c:strRef>
          </c:cat>
          <c:val>
            <c:numRef>
              <c:f>COBIJA_24!$D$4:$D$20</c:f>
              <c:numCache>
                <c:formatCode>0;0</c:formatCode>
                <c:ptCount val="17"/>
                <c:pt idx="0">
                  <c:v>-6</c:v>
                </c:pt>
                <c:pt idx="1">
                  <c:v>-26</c:v>
                </c:pt>
                <c:pt idx="2">
                  <c:v>-52</c:v>
                </c:pt>
                <c:pt idx="3">
                  <c:v>-56</c:v>
                </c:pt>
                <c:pt idx="4">
                  <c:v>-41</c:v>
                </c:pt>
                <c:pt idx="5">
                  <c:v>-14</c:v>
                </c:pt>
                <c:pt idx="6">
                  <c:v>-31</c:v>
                </c:pt>
                <c:pt idx="7">
                  <c:v>-57</c:v>
                </c:pt>
                <c:pt idx="8">
                  <c:v>-78</c:v>
                </c:pt>
                <c:pt idx="9">
                  <c:v>-63</c:v>
                </c:pt>
                <c:pt idx="10">
                  <c:v>-45</c:v>
                </c:pt>
                <c:pt idx="11">
                  <c:v>-38</c:v>
                </c:pt>
                <c:pt idx="12">
                  <c:v>-18</c:v>
                </c:pt>
                <c:pt idx="13">
                  <c:v>-11</c:v>
                </c:pt>
                <c:pt idx="14">
                  <c:v>-8</c:v>
                </c:pt>
                <c:pt idx="15">
                  <c:v>-7</c:v>
                </c:pt>
                <c:pt idx="16">
                  <c:v>-3</c:v>
                </c:pt>
              </c:numCache>
            </c:numRef>
          </c:val>
          <c:extLst>
            <c:ext xmlns:c16="http://schemas.microsoft.com/office/drawing/2014/chart" uri="{C3380CC4-5D6E-409C-BE32-E72D297353CC}">
              <c16:uniqueId val="{00000000-CEFE-4A58-8966-B5D61D451AA0}"/>
            </c:ext>
          </c:extLst>
        </c:ser>
        <c:ser>
          <c:idx val="1"/>
          <c:order val="1"/>
          <c:tx>
            <c:strRef>
              <c:f>COBIJA_24!$E$3</c:f>
              <c:strCache>
                <c:ptCount val="1"/>
                <c:pt idx="0">
                  <c:v>Mujeres</c:v>
                </c:pt>
              </c:strCache>
            </c:strRef>
          </c:tx>
          <c:spPr>
            <a:solidFill>
              <a:srgbClr val="FBAB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COBIJA_24!$B$4:$B$20</c:f>
              <c:strCache>
                <c:ptCount val="17"/>
                <c:pt idx="0">
                  <c:v>0-00 a 1-00</c:v>
                </c:pt>
                <c:pt idx="1">
                  <c:v>1-01 a 5-00</c:v>
                </c:pt>
                <c:pt idx="2">
                  <c:v>5-01 a 10-00</c:v>
                </c:pt>
                <c:pt idx="3">
                  <c:v>10-01 a 15-00</c:v>
                </c:pt>
                <c:pt idx="4">
                  <c:v>15-01 a 20-00</c:v>
                </c:pt>
                <c:pt idx="5">
                  <c:v>20-01 a 25-00</c:v>
                </c:pt>
                <c:pt idx="6">
                  <c:v>25-01 a 30-00</c:v>
                </c:pt>
                <c:pt idx="7">
                  <c:v>30-01 a 35-00</c:v>
                </c:pt>
                <c:pt idx="8">
                  <c:v> 35-01 a 40-00</c:v>
                </c:pt>
                <c:pt idx="9">
                  <c:v>40-01 a 45-00</c:v>
                </c:pt>
                <c:pt idx="10">
                  <c:v>45-01 a 50-00</c:v>
                </c:pt>
                <c:pt idx="11">
                  <c:v>50-01 a 55-00</c:v>
                </c:pt>
                <c:pt idx="12">
                  <c:v>55-01 a 60-00</c:v>
                </c:pt>
                <c:pt idx="13">
                  <c:v>60-01 a 65-00</c:v>
                </c:pt>
                <c:pt idx="14">
                  <c:v>65-01 a 70-00</c:v>
                </c:pt>
                <c:pt idx="15">
                  <c:v>70-01 a 75-00</c:v>
                </c:pt>
                <c:pt idx="16">
                  <c:v> 75-01 a &gt;</c:v>
                </c:pt>
              </c:strCache>
            </c:strRef>
          </c:cat>
          <c:val>
            <c:numRef>
              <c:f>COBIJA_24!$E$4:$E$20</c:f>
              <c:numCache>
                <c:formatCode>#,##0</c:formatCode>
                <c:ptCount val="17"/>
                <c:pt idx="0">
                  <c:v>7</c:v>
                </c:pt>
                <c:pt idx="1">
                  <c:v>28</c:v>
                </c:pt>
                <c:pt idx="2">
                  <c:v>42</c:v>
                </c:pt>
                <c:pt idx="3">
                  <c:v>56</c:v>
                </c:pt>
                <c:pt idx="4">
                  <c:v>32</c:v>
                </c:pt>
                <c:pt idx="5">
                  <c:v>7</c:v>
                </c:pt>
                <c:pt idx="6">
                  <c:v>49</c:v>
                </c:pt>
                <c:pt idx="7">
                  <c:v>37</c:v>
                </c:pt>
                <c:pt idx="8">
                  <c:v>58</c:v>
                </c:pt>
                <c:pt idx="9">
                  <c:v>47</c:v>
                </c:pt>
                <c:pt idx="10">
                  <c:v>26</c:v>
                </c:pt>
                <c:pt idx="11">
                  <c:v>14</c:v>
                </c:pt>
                <c:pt idx="12">
                  <c:v>13</c:v>
                </c:pt>
                <c:pt idx="13">
                  <c:v>12</c:v>
                </c:pt>
                <c:pt idx="14">
                  <c:v>8</c:v>
                </c:pt>
                <c:pt idx="15">
                  <c:v>1</c:v>
                </c:pt>
                <c:pt idx="16">
                  <c:v>2</c:v>
                </c:pt>
              </c:numCache>
            </c:numRef>
          </c:val>
          <c:extLst>
            <c:ext xmlns:c16="http://schemas.microsoft.com/office/drawing/2014/chart" uri="{C3380CC4-5D6E-409C-BE32-E72D297353CC}">
              <c16:uniqueId val="{00000001-CEFE-4A58-8966-B5D61D451AA0}"/>
            </c:ext>
          </c:extLst>
        </c:ser>
        <c:dLbls>
          <c:dLblPos val="outEnd"/>
          <c:showLegendKey val="0"/>
          <c:showVal val="1"/>
          <c:showCatName val="0"/>
          <c:showSerName val="0"/>
          <c:showPercent val="0"/>
          <c:showBubbleSize val="0"/>
        </c:dLbls>
        <c:gapWidth val="0"/>
        <c:overlap val="73"/>
        <c:axId val="1015646880"/>
        <c:axId val="1015646464"/>
      </c:barChart>
      <c:catAx>
        <c:axId val="10156468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900" b="1" i="0" u="none" strike="noStrike" kern="1200" baseline="0">
                <a:solidFill>
                  <a:schemeClr val="tx1">
                    <a:lumMod val="65000"/>
                    <a:lumOff val="35000"/>
                  </a:schemeClr>
                </a:solidFill>
                <a:latin typeface="+mn-lt"/>
                <a:ea typeface="+mn-ea"/>
                <a:cs typeface="+mn-cs"/>
              </a:defRPr>
            </a:pPr>
            <a:endParaRPr lang="es-BO"/>
          </a:p>
        </c:txPr>
        <c:crossAx val="1015646464"/>
        <c:crosses val="autoZero"/>
        <c:auto val="1"/>
        <c:lblAlgn val="ctr"/>
        <c:lblOffset val="100"/>
        <c:noMultiLvlLbl val="0"/>
      </c:catAx>
      <c:valAx>
        <c:axId val="1015646464"/>
        <c:scaling>
          <c:orientation val="minMax"/>
          <c:max val="85"/>
          <c:min val="-85"/>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1015646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B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BO" b="1">
                <a:solidFill>
                  <a:schemeClr val="tx1"/>
                </a:solidFill>
              </a:rPr>
              <a:t>PROMEDIO NACIONAL DE PORCENTAJE DE UTILIZACION SEGUN SUB ESPECIALIDAD PEDIATRICA- CPS GESTION 2024</a:t>
            </a:r>
          </a:p>
        </c:rich>
      </c:tx>
      <c:overlay val="0"/>
      <c:spPr>
        <a:solidFill>
          <a:srgbClr val="ED7D31"/>
        </a:solid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B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Promedio de % DE UTILIZACION</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NEUROLOGIA PEDIATRICA</c:v>
              </c:pt>
              <c:pt idx="1">
                <c:v>NEONATOLOGIA</c:v>
              </c:pt>
              <c:pt idx="2">
                <c:v>PEDIATRA ENDOCRINOLOGO</c:v>
              </c:pt>
              <c:pt idx="3">
                <c:v>TRAUMATOLOGIA PEDIATRICA</c:v>
              </c:pt>
              <c:pt idx="4">
                <c:v>PEDIATRIA</c:v>
              </c:pt>
              <c:pt idx="5">
                <c:v>PEDIATRA GASTROENTEROLOGO</c:v>
              </c:pt>
              <c:pt idx="6">
                <c:v>NEUMOLOGIA PEDIATRICA</c:v>
              </c:pt>
              <c:pt idx="7">
                <c:v>CARDIOLOGIA PEDIATRICA</c:v>
              </c:pt>
              <c:pt idx="8">
                <c:v>NEFROLOGIA PEDIATRICA</c:v>
              </c:pt>
              <c:pt idx="9">
                <c:v>PSICOLOGIA PEDIATRICA COGNITIVA CONDUCTUAL</c:v>
              </c:pt>
              <c:pt idx="10">
                <c:v>CIRUGIA PEDIATRICA</c:v>
              </c:pt>
              <c:pt idx="11">
                <c:v>PEDIATRIA ONCOLOGICA</c:v>
              </c:pt>
              <c:pt idx="12">
                <c:v>HEMATO-ONCOLOGIA PEDIATRICA</c:v>
              </c:pt>
              <c:pt idx="13">
                <c:v>CIRUGIA PLASTICA PEDIATRICA</c:v>
              </c:pt>
            </c:strLit>
          </c:cat>
          <c:val>
            <c:numLit>
              <c:formatCode>General</c:formatCode>
              <c:ptCount val="14"/>
              <c:pt idx="0">
                <c:v>0.76592700056501961</c:v>
              </c:pt>
              <c:pt idx="1">
                <c:v>0.6970974835514494</c:v>
              </c:pt>
              <c:pt idx="2">
                <c:v>0.67186440677966097</c:v>
              </c:pt>
              <c:pt idx="3">
                <c:v>0.65979084321475634</c:v>
              </c:pt>
              <c:pt idx="4">
                <c:v>0.63171962019560746</c:v>
              </c:pt>
              <c:pt idx="5">
                <c:v>0.62749309604173065</c:v>
              </c:pt>
              <c:pt idx="6">
                <c:v>0.60886185704841944</c:v>
              </c:pt>
              <c:pt idx="7">
                <c:v>0.52561058787108006</c:v>
              </c:pt>
              <c:pt idx="8">
                <c:v>0.4768</c:v>
              </c:pt>
              <c:pt idx="9">
                <c:v>0.45626477541371158</c:v>
              </c:pt>
              <c:pt idx="10">
                <c:v>0.30981066377197192</c:v>
              </c:pt>
              <c:pt idx="11">
                <c:v>0.27291666666666664</c:v>
              </c:pt>
              <c:pt idx="12">
                <c:v>0.23984063745019921</c:v>
              </c:pt>
              <c:pt idx="13">
                <c:v>0.11857142857142858</c:v>
              </c:pt>
            </c:numLit>
          </c:val>
          <c:extLst>
            <c:ext xmlns:c16="http://schemas.microsoft.com/office/drawing/2014/chart" uri="{C3380CC4-5D6E-409C-BE32-E72D297353CC}">
              <c16:uniqueId val="{00000000-1E39-4EFA-A71E-992E4FBA5127}"/>
            </c:ext>
          </c:extLst>
        </c:ser>
        <c:dLbls>
          <c:showLegendKey val="0"/>
          <c:showVal val="1"/>
          <c:showCatName val="0"/>
          <c:showSerName val="0"/>
          <c:showPercent val="0"/>
          <c:showBubbleSize val="0"/>
        </c:dLbls>
        <c:gapWidth val="219"/>
        <c:overlap val="-27"/>
        <c:axId val="2051519392"/>
        <c:axId val="2051520832"/>
      </c:barChart>
      <c:lineChart>
        <c:grouping val="standard"/>
        <c:varyColors val="0"/>
        <c:ser>
          <c:idx val="1"/>
          <c:order val="1"/>
          <c:tx>
            <c:v>Promedio de ESTANDAR PORCENTAJE</c:v>
          </c:tx>
          <c:spPr>
            <a:ln w="28575" cap="rnd">
              <a:solidFill>
                <a:schemeClr val="accent2"/>
              </a:solidFill>
              <a:round/>
            </a:ln>
            <a:effectLst/>
          </c:spPr>
          <c:marker>
            <c:symbol val="none"/>
          </c:marker>
          <c:dLbls>
            <c:delete val="1"/>
          </c:dLbls>
          <c:cat>
            <c:strLit>
              <c:ptCount val="14"/>
              <c:pt idx="0">
                <c:v>NEUROLOGIA PEDIATRICA</c:v>
              </c:pt>
              <c:pt idx="1">
                <c:v>NEONATOLOGIA</c:v>
              </c:pt>
              <c:pt idx="2">
                <c:v>PEDIATRA ENDOCRINOLOGO</c:v>
              </c:pt>
              <c:pt idx="3">
                <c:v>TRAUMATOLOGIA PEDIATRICA</c:v>
              </c:pt>
              <c:pt idx="4">
                <c:v>PEDIATRIA</c:v>
              </c:pt>
              <c:pt idx="5">
                <c:v>PEDIATRA GASTROENTEROLOGO</c:v>
              </c:pt>
              <c:pt idx="6">
                <c:v>NEUMOLOGIA PEDIATRICA</c:v>
              </c:pt>
              <c:pt idx="7">
                <c:v>CARDIOLOGIA PEDIATRICA</c:v>
              </c:pt>
              <c:pt idx="8">
                <c:v>NEFROLOGIA PEDIATRICA</c:v>
              </c:pt>
              <c:pt idx="9">
                <c:v>PSICOLOGIA PEDIATRICA COGNITIVA CONDUCTUAL</c:v>
              </c:pt>
              <c:pt idx="10">
                <c:v>CIRUGIA PEDIATRICA</c:v>
              </c:pt>
              <c:pt idx="11">
                <c:v>PEDIATRIA ONCOLOGICA</c:v>
              </c:pt>
              <c:pt idx="12">
                <c:v>HEMATO-ONCOLOGIA PEDIATRICA</c:v>
              </c:pt>
              <c:pt idx="13">
                <c:v>CIRUGIA PLASTICA PEDIATRICA</c:v>
              </c:pt>
            </c:strLit>
          </c:cat>
          <c:val>
            <c:numLit>
              <c:formatCode>General</c:formatCode>
              <c:ptCount val="14"/>
              <c:pt idx="0">
                <c:v>0.85</c:v>
              </c:pt>
              <c:pt idx="1">
                <c:v>0.85</c:v>
              </c:pt>
              <c:pt idx="2">
                <c:v>0.85</c:v>
              </c:pt>
              <c:pt idx="3">
                <c:v>0.85</c:v>
              </c:pt>
              <c:pt idx="4">
                <c:v>0.85000000000000075</c:v>
              </c:pt>
              <c:pt idx="5">
                <c:v>0.85</c:v>
              </c:pt>
              <c:pt idx="6">
                <c:v>0.85</c:v>
              </c:pt>
              <c:pt idx="7">
                <c:v>0.85</c:v>
              </c:pt>
              <c:pt idx="8">
                <c:v>0.85</c:v>
              </c:pt>
              <c:pt idx="9">
                <c:v>0.85</c:v>
              </c:pt>
              <c:pt idx="10">
                <c:v>0.85</c:v>
              </c:pt>
              <c:pt idx="11">
                <c:v>0.85</c:v>
              </c:pt>
              <c:pt idx="12">
                <c:v>0.85</c:v>
              </c:pt>
              <c:pt idx="13">
                <c:v>0.85</c:v>
              </c:pt>
            </c:numLit>
          </c:val>
          <c:smooth val="0"/>
          <c:extLst>
            <c:ext xmlns:c16="http://schemas.microsoft.com/office/drawing/2014/chart" uri="{C3380CC4-5D6E-409C-BE32-E72D297353CC}">
              <c16:uniqueId val="{00000001-1E39-4EFA-A71E-992E4FBA5127}"/>
            </c:ext>
          </c:extLst>
        </c:ser>
        <c:dLbls>
          <c:showLegendKey val="0"/>
          <c:showVal val="1"/>
          <c:showCatName val="0"/>
          <c:showSerName val="0"/>
          <c:showPercent val="0"/>
          <c:showBubbleSize val="0"/>
        </c:dLbls>
        <c:marker val="1"/>
        <c:smooth val="0"/>
        <c:axId val="2051519392"/>
        <c:axId val="2051520832"/>
      </c:lineChart>
      <c:catAx>
        <c:axId val="2051519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2051520832"/>
        <c:crosses val="autoZero"/>
        <c:auto val="1"/>
        <c:lblAlgn val="ctr"/>
        <c:lblOffset val="100"/>
        <c:noMultiLvlLbl val="0"/>
      </c:catAx>
      <c:valAx>
        <c:axId val="20515208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20515193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B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BO" b="1">
                <a:solidFill>
                  <a:schemeClr val="tx1"/>
                </a:solidFill>
              </a:rPr>
              <a:t>PROMEDIO NACIONAL DE PORCENTAJE DE UTILIZACION SEGUN SUB ESPECIALIDAD QUIRURGICA- CPS GESTION 2024</a:t>
            </a:r>
          </a:p>
        </c:rich>
      </c:tx>
      <c:overlay val="0"/>
      <c:spPr>
        <a:solidFill>
          <a:srgbClr val="ED7D31"/>
        </a:solid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B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Promedio de % DE UTILIZACION</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0"/>
              <c:pt idx="0">
                <c:v>TRAUMATOLOGIA PEDIATRICA</c:v>
              </c:pt>
              <c:pt idx="1">
                <c:v>UROLOGIA</c:v>
              </c:pt>
              <c:pt idx="2">
                <c:v>OFTALMOLOGIA</c:v>
              </c:pt>
              <c:pt idx="3">
                <c:v>CIRUGIA VASCULAR PERIFERICO</c:v>
              </c:pt>
              <c:pt idx="4">
                <c:v>CIRUGIA MAXILOFACIAL</c:v>
              </c:pt>
              <c:pt idx="5">
                <c:v>NEUROCIRUGIA</c:v>
              </c:pt>
              <c:pt idx="6">
                <c:v>OTORRINOLARINGOLOGIA</c:v>
              </c:pt>
              <c:pt idx="7">
                <c:v>TRAUMATOLOGIA</c:v>
              </c:pt>
              <c:pt idx="8">
                <c:v>PROCTOLOGIA</c:v>
              </c:pt>
              <c:pt idx="9">
                <c:v>CIRUGIA CARDIOVASCULAR</c:v>
              </c:pt>
              <c:pt idx="10">
                <c:v>CIRUGIA  CARA CUELLO</c:v>
              </c:pt>
              <c:pt idx="11">
                <c:v>CIRUGIA PLASTICA</c:v>
              </c:pt>
              <c:pt idx="12">
                <c:v>ANEST.Y TERAPIA</c:v>
              </c:pt>
              <c:pt idx="13">
                <c:v>CIRUGIA RECONSTRUCTIVA</c:v>
              </c:pt>
              <c:pt idx="14">
                <c:v>CIRUGIA GRAL.</c:v>
              </c:pt>
              <c:pt idx="15">
                <c:v>CARDIOLOGIA</c:v>
              </c:pt>
              <c:pt idx="16">
                <c:v>CIRUGIA PEDIATRICA</c:v>
              </c:pt>
              <c:pt idx="17">
                <c:v>CIRUGIA ONCOLOGICA</c:v>
              </c:pt>
              <c:pt idx="18">
                <c:v>CIRUGIA DE TORAX</c:v>
              </c:pt>
              <c:pt idx="19">
                <c:v>CIRUGIA TORAXICA</c:v>
              </c:pt>
            </c:strLit>
          </c:cat>
          <c:val>
            <c:numLit>
              <c:formatCode>General</c:formatCode>
              <c:ptCount val="20"/>
              <c:pt idx="0">
                <c:v>0.89728654569856969</c:v>
              </c:pt>
              <c:pt idx="1">
                <c:v>0.84414638862375435</c:v>
              </c:pt>
              <c:pt idx="2">
                <c:v>0.83010114953623748</c:v>
              </c:pt>
              <c:pt idx="3">
                <c:v>0.77404718693284935</c:v>
              </c:pt>
              <c:pt idx="4">
                <c:v>0.76053493449781662</c:v>
              </c:pt>
              <c:pt idx="5">
                <c:v>0.75781546789218446</c:v>
              </c:pt>
              <c:pt idx="6">
                <c:v>0.73888332433630566</c:v>
              </c:pt>
              <c:pt idx="7">
                <c:v>0.70502140875149188</c:v>
              </c:pt>
              <c:pt idx="8">
                <c:v>0.67246179286347196</c:v>
              </c:pt>
              <c:pt idx="9">
                <c:v>0.6043892698303045</c:v>
              </c:pt>
              <c:pt idx="10">
                <c:v>0.60192210419828018</c:v>
              </c:pt>
              <c:pt idx="11">
                <c:v>0.43747287024738801</c:v>
              </c:pt>
              <c:pt idx="12">
                <c:v>0.43214285714285716</c:v>
              </c:pt>
              <c:pt idx="13">
                <c:v>0.43181818181818182</c:v>
              </c:pt>
              <c:pt idx="14">
                <c:v>0.43149406906394805</c:v>
              </c:pt>
              <c:pt idx="15">
                <c:v>0.34594953519256311</c:v>
              </c:pt>
              <c:pt idx="16">
                <c:v>0.33346138750732274</c:v>
              </c:pt>
              <c:pt idx="17">
                <c:v>0.32019704433497537</c:v>
              </c:pt>
              <c:pt idx="18">
                <c:v>0.16041162227602906</c:v>
              </c:pt>
              <c:pt idx="19">
                <c:v>0.12147339357429719</c:v>
              </c:pt>
            </c:numLit>
          </c:val>
          <c:extLst>
            <c:ext xmlns:c16="http://schemas.microsoft.com/office/drawing/2014/chart" uri="{C3380CC4-5D6E-409C-BE32-E72D297353CC}">
              <c16:uniqueId val="{00000000-FCFF-4497-A978-F252C90A08E4}"/>
            </c:ext>
          </c:extLst>
        </c:ser>
        <c:dLbls>
          <c:showLegendKey val="0"/>
          <c:showVal val="1"/>
          <c:showCatName val="0"/>
          <c:showSerName val="0"/>
          <c:showPercent val="0"/>
          <c:showBubbleSize val="0"/>
        </c:dLbls>
        <c:gapWidth val="219"/>
        <c:overlap val="-27"/>
        <c:axId val="2051519392"/>
        <c:axId val="2051520832"/>
      </c:barChart>
      <c:lineChart>
        <c:grouping val="standard"/>
        <c:varyColors val="0"/>
        <c:ser>
          <c:idx val="1"/>
          <c:order val="1"/>
          <c:tx>
            <c:v>Promedio de ESTANDAR PORCENTAJE</c:v>
          </c:tx>
          <c:spPr>
            <a:ln w="28575" cap="rnd">
              <a:solidFill>
                <a:schemeClr val="accent2"/>
              </a:solidFill>
              <a:round/>
            </a:ln>
            <a:effectLst/>
          </c:spPr>
          <c:marker>
            <c:symbol val="none"/>
          </c:marker>
          <c:dLbls>
            <c:delete val="1"/>
          </c:dLbls>
          <c:cat>
            <c:strLit>
              <c:ptCount val="20"/>
              <c:pt idx="0">
                <c:v>TRAUMATOLOGIA PEDIATRICA</c:v>
              </c:pt>
              <c:pt idx="1">
                <c:v>UROLOGIA</c:v>
              </c:pt>
              <c:pt idx="2">
                <c:v>OFTALMOLOGIA</c:v>
              </c:pt>
              <c:pt idx="3">
                <c:v>CIRUGIA VASCULAR PERIFERICO</c:v>
              </c:pt>
              <c:pt idx="4">
                <c:v>CIRUGIA MAXILOFACIAL</c:v>
              </c:pt>
              <c:pt idx="5">
                <c:v>NEUROCIRUGIA</c:v>
              </c:pt>
              <c:pt idx="6">
                <c:v>OTORRINOLARINGOLOGIA</c:v>
              </c:pt>
              <c:pt idx="7">
                <c:v>TRAUMATOLOGIA</c:v>
              </c:pt>
              <c:pt idx="8">
                <c:v>PROCTOLOGIA</c:v>
              </c:pt>
              <c:pt idx="9">
                <c:v>CIRUGIA CARDIOVASCULAR</c:v>
              </c:pt>
              <c:pt idx="10">
                <c:v>CIRUGIA  CARA CUELLO</c:v>
              </c:pt>
              <c:pt idx="11">
                <c:v>CIRUGIA PLASTICA</c:v>
              </c:pt>
              <c:pt idx="12">
                <c:v>ANEST.Y TERAPIA</c:v>
              </c:pt>
              <c:pt idx="13">
                <c:v>CIRUGIA RECONSTRUCTIVA</c:v>
              </c:pt>
              <c:pt idx="14">
                <c:v>CIRUGIA GRAL.</c:v>
              </c:pt>
              <c:pt idx="15">
                <c:v>CARDIOLOGIA</c:v>
              </c:pt>
              <c:pt idx="16">
                <c:v>CIRUGIA PEDIATRICA</c:v>
              </c:pt>
              <c:pt idx="17">
                <c:v>CIRUGIA ONCOLOGICA</c:v>
              </c:pt>
              <c:pt idx="18">
                <c:v>CIRUGIA DE TORAX</c:v>
              </c:pt>
              <c:pt idx="19">
                <c:v>CIRUGIA TORAXICA</c:v>
              </c:pt>
            </c:strLit>
          </c:cat>
          <c:val>
            <c:numLit>
              <c:formatCode>General</c:formatCode>
              <c:ptCount val="20"/>
              <c:pt idx="0">
                <c:v>0.85</c:v>
              </c:pt>
              <c:pt idx="1">
                <c:v>0.84999999999999976</c:v>
              </c:pt>
              <c:pt idx="2">
                <c:v>0.84999999999999976</c:v>
              </c:pt>
              <c:pt idx="3">
                <c:v>0.85</c:v>
              </c:pt>
              <c:pt idx="4">
                <c:v>0.85</c:v>
              </c:pt>
              <c:pt idx="5">
                <c:v>0.84999999999999987</c:v>
              </c:pt>
              <c:pt idx="6">
                <c:v>0.84999999999999976</c:v>
              </c:pt>
              <c:pt idx="7">
                <c:v>0.85000000000000053</c:v>
              </c:pt>
              <c:pt idx="8">
                <c:v>0.85</c:v>
              </c:pt>
              <c:pt idx="9">
                <c:v>0.85</c:v>
              </c:pt>
              <c:pt idx="10">
                <c:v>0.85</c:v>
              </c:pt>
              <c:pt idx="11">
                <c:v>0.85</c:v>
              </c:pt>
              <c:pt idx="12">
                <c:v>0.85</c:v>
              </c:pt>
              <c:pt idx="13">
                <c:v>0.85</c:v>
              </c:pt>
              <c:pt idx="14">
                <c:v>0.85000000000000053</c:v>
              </c:pt>
              <c:pt idx="15">
                <c:v>0.85</c:v>
              </c:pt>
              <c:pt idx="16">
                <c:v>0.85</c:v>
              </c:pt>
              <c:pt idx="17">
                <c:v>0.85</c:v>
              </c:pt>
              <c:pt idx="18">
                <c:v>0.85</c:v>
              </c:pt>
              <c:pt idx="19">
                <c:v>0.85</c:v>
              </c:pt>
            </c:numLit>
          </c:val>
          <c:smooth val="0"/>
          <c:extLst>
            <c:ext xmlns:c16="http://schemas.microsoft.com/office/drawing/2014/chart" uri="{C3380CC4-5D6E-409C-BE32-E72D297353CC}">
              <c16:uniqueId val="{00000001-FCFF-4497-A978-F252C90A08E4}"/>
            </c:ext>
          </c:extLst>
        </c:ser>
        <c:dLbls>
          <c:showLegendKey val="0"/>
          <c:showVal val="1"/>
          <c:showCatName val="0"/>
          <c:showSerName val="0"/>
          <c:showPercent val="0"/>
          <c:showBubbleSize val="0"/>
        </c:dLbls>
        <c:marker val="1"/>
        <c:smooth val="0"/>
        <c:axId val="2051519392"/>
        <c:axId val="2051520832"/>
      </c:lineChart>
      <c:catAx>
        <c:axId val="2051519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2051520832"/>
        <c:crosses val="autoZero"/>
        <c:auto val="1"/>
        <c:lblAlgn val="ctr"/>
        <c:lblOffset val="100"/>
        <c:noMultiLvlLbl val="0"/>
      </c:catAx>
      <c:valAx>
        <c:axId val="20515208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20515193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B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BO" b="1">
                <a:solidFill>
                  <a:schemeClr val="tx1"/>
                </a:solidFill>
              </a:rPr>
              <a:t>TOTAL POBLACION ASEGURADA POR GESTION</a:t>
            </a:r>
          </a:p>
        </c:rich>
      </c:tx>
      <c:overlay val="0"/>
      <c:spPr>
        <a:solidFill>
          <a:srgbClr val="ED7D31"/>
        </a:solid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B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Suma de 2020</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 POBLACION ASEGURADA</c:v>
              </c:pt>
            </c:strLit>
          </c:cat>
          <c:val>
            <c:numLit>
              <c:formatCode>General</c:formatCode>
              <c:ptCount val="1"/>
              <c:pt idx="0">
                <c:v>251447</c:v>
              </c:pt>
            </c:numLit>
          </c:val>
          <c:extLst>
            <c:ext xmlns:c16="http://schemas.microsoft.com/office/drawing/2014/chart" uri="{C3380CC4-5D6E-409C-BE32-E72D297353CC}">
              <c16:uniqueId val="{00000000-EEBC-4B7C-9BE0-7B98F1FEA3A7}"/>
            </c:ext>
          </c:extLst>
        </c:ser>
        <c:ser>
          <c:idx val="1"/>
          <c:order val="1"/>
          <c:tx>
            <c:v>Suma de 2021</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 POBLACION ASEGURADA</c:v>
              </c:pt>
            </c:strLit>
          </c:cat>
          <c:val>
            <c:numLit>
              <c:formatCode>General</c:formatCode>
              <c:ptCount val="1"/>
              <c:pt idx="0">
                <c:v>257002</c:v>
              </c:pt>
            </c:numLit>
          </c:val>
          <c:extLst>
            <c:ext xmlns:c16="http://schemas.microsoft.com/office/drawing/2014/chart" uri="{C3380CC4-5D6E-409C-BE32-E72D297353CC}">
              <c16:uniqueId val="{00000001-EEBC-4B7C-9BE0-7B98F1FEA3A7}"/>
            </c:ext>
          </c:extLst>
        </c:ser>
        <c:ser>
          <c:idx val="2"/>
          <c:order val="2"/>
          <c:tx>
            <c:v>Suma de 2022</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 POBLACION ASEGURADA</c:v>
              </c:pt>
            </c:strLit>
          </c:cat>
          <c:val>
            <c:numLit>
              <c:formatCode>General</c:formatCode>
              <c:ptCount val="1"/>
              <c:pt idx="0">
                <c:v>253030</c:v>
              </c:pt>
            </c:numLit>
          </c:val>
          <c:extLst>
            <c:ext xmlns:c16="http://schemas.microsoft.com/office/drawing/2014/chart" uri="{C3380CC4-5D6E-409C-BE32-E72D297353CC}">
              <c16:uniqueId val="{00000002-EEBC-4B7C-9BE0-7B98F1FEA3A7}"/>
            </c:ext>
          </c:extLst>
        </c:ser>
        <c:ser>
          <c:idx val="3"/>
          <c:order val="3"/>
          <c:tx>
            <c:v>Suma de 2023</c:v>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 POBLACION ASEGURADA</c:v>
              </c:pt>
            </c:strLit>
          </c:cat>
          <c:val>
            <c:numLit>
              <c:formatCode>General</c:formatCode>
              <c:ptCount val="1"/>
              <c:pt idx="0">
                <c:v>250870</c:v>
              </c:pt>
            </c:numLit>
          </c:val>
          <c:extLst>
            <c:ext xmlns:c16="http://schemas.microsoft.com/office/drawing/2014/chart" uri="{C3380CC4-5D6E-409C-BE32-E72D297353CC}">
              <c16:uniqueId val="{00000003-EEBC-4B7C-9BE0-7B98F1FEA3A7}"/>
            </c:ext>
          </c:extLst>
        </c:ser>
        <c:ser>
          <c:idx val="4"/>
          <c:order val="4"/>
          <c:tx>
            <c:v>Suma de 2024</c:v>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 POBLACION ASEGURADA</c:v>
              </c:pt>
            </c:strLit>
          </c:cat>
          <c:val>
            <c:numLit>
              <c:formatCode>General</c:formatCode>
              <c:ptCount val="1"/>
              <c:pt idx="0">
                <c:v>237544</c:v>
              </c:pt>
            </c:numLit>
          </c:val>
          <c:extLst>
            <c:ext xmlns:c16="http://schemas.microsoft.com/office/drawing/2014/chart" uri="{C3380CC4-5D6E-409C-BE32-E72D297353CC}">
              <c16:uniqueId val="{00000004-EEBC-4B7C-9BE0-7B98F1FEA3A7}"/>
            </c:ext>
          </c:extLst>
        </c:ser>
        <c:dLbls>
          <c:dLblPos val="outEnd"/>
          <c:showLegendKey val="0"/>
          <c:showVal val="1"/>
          <c:showCatName val="0"/>
          <c:showSerName val="0"/>
          <c:showPercent val="0"/>
          <c:showBubbleSize val="0"/>
        </c:dLbls>
        <c:gapWidth val="75"/>
        <c:overlap val="-25"/>
        <c:axId val="993217168"/>
        <c:axId val="993217648"/>
      </c:barChart>
      <c:catAx>
        <c:axId val="993217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993217648"/>
        <c:crosses val="autoZero"/>
        <c:auto val="1"/>
        <c:lblAlgn val="ctr"/>
        <c:lblOffset val="100"/>
        <c:noMultiLvlLbl val="0"/>
      </c:catAx>
      <c:valAx>
        <c:axId val="993217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993217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B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BO" b="1">
                <a:solidFill>
                  <a:schemeClr val="tx1"/>
                </a:solidFill>
              </a:rPr>
              <a:t>TOTAL EMPRESAS AFILIADAS POR GESTION</a:t>
            </a:r>
          </a:p>
        </c:rich>
      </c:tx>
      <c:overlay val="0"/>
      <c:spPr>
        <a:solidFill>
          <a:srgbClr val="ED7D31"/>
        </a:solid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B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Suma de 2020</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 EMPRESAS AFILIADAS</c:v>
              </c:pt>
            </c:strLit>
          </c:cat>
          <c:val>
            <c:numLit>
              <c:formatCode>General</c:formatCode>
              <c:ptCount val="1"/>
              <c:pt idx="0">
                <c:v>6805</c:v>
              </c:pt>
            </c:numLit>
          </c:val>
          <c:extLst>
            <c:ext xmlns:c16="http://schemas.microsoft.com/office/drawing/2014/chart" uri="{C3380CC4-5D6E-409C-BE32-E72D297353CC}">
              <c16:uniqueId val="{00000000-124A-4A43-85F4-F4EC444CCECA}"/>
            </c:ext>
          </c:extLst>
        </c:ser>
        <c:ser>
          <c:idx val="1"/>
          <c:order val="1"/>
          <c:tx>
            <c:v>Suma de 2021</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 EMPRESAS AFILIADAS</c:v>
              </c:pt>
            </c:strLit>
          </c:cat>
          <c:val>
            <c:numLit>
              <c:formatCode>General</c:formatCode>
              <c:ptCount val="1"/>
              <c:pt idx="0">
                <c:v>6914</c:v>
              </c:pt>
            </c:numLit>
          </c:val>
          <c:extLst>
            <c:ext xmlns:c16="http://schemas.microsoft.com/office/drawing/2014/chart" uri="{C3380CC4-5D6E-409C-BE32-E72D297353CC}">
              <c16:uniqueId val="{00000001-124A-4A43-85F4-F4EC444CCECA}"/>
            </c:ext>
          </c:extLst>
        </c:ser>
        <c:ser>
          <c:idx val="2"/>
          <c:order val="2"/>
          <c:tx>
            <c:v>Suma de 2022</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 EMPRESAS AFILIADAS</c:v>
              </c:pt>
            </c:strLit>
          </c:cat>
          <c:val>
            <c:numLit>
              <c:formatCode>General</c:formatCode>
              <c:ptCount val="1"/>
              <c:pt idx="0">
                <c:v>3686</c:v>
              </c:pt>
            </c:numLit>
          </c:val>
          <c:extLst>
            <c:ext xmlns:c16="http://schemas.microsoft.com/office/drawing/2014/chart" uri="{C3380CC4-5D6E-409C-BE32-E72D297353CC}">
              <c16:uniqueId val="{00000002-124A-4A43-85F4-F4EC444CCECA}"/>
            </c:ext>
          </c:extLst>
        </c:ser>
        <c:ser>
          <c:idx val="3"/>
          <c:order val="3"/>
          <c:tx>
            <c:v>Suma de 2023</c:v>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 EMPRESAS AFILIADAS</c:v>
              </c:pt>
            </c:strLit>
          </c:cat>
          <c:val>
            <c:numLit>
              <c:formatCode>General</c:formatCode>
              <c:ptCount val="1"/>
              <c:pt idx="0">
                <c:v>3826</c:v>
              </c:pt>
            </c:numLit>
          </c:val>
          <c:extLst>
            <c:ext xmlns:c16="http://schemas.microsoft.com/office/drawing/2014/chart" uri="{C3380CC4-5D6E-409C-BE32-E72D297353CC}">
              <c16:uniqueId val="{00000003-124A-4A43-85F4-F4EC444CCECA}"/>
            </c:ext>
          </c:extLst>
        </c:ser>
        <c:ser>
          <c:idx val="4"/>
          <c:order val="4"/>
          <c:tx>
            <c:v>Suma de 2024</c:v>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TOTAL EMPRESAS AFILIADAS</c:v>
              </c:pt>
            </c:strLit>
          </c:cat>
          <c:val>
            <c:numLit>
              <c:formatCode>General</c:formatCode>
              <c:ptCount val="1"/>
              <c:pt idx="0">
                <c:v>3923</c:v>
              </c:pt>
            </c:numLit>
          </c:val>
          <c:extLst>
            <c:ext xmlns:c16="http://schemas.microsoft.com/office/drawing/2014/chart" uri="{C3380CC4-5D6E-409C-BE32-E72D297353CC}">
              <c16:uniqueId val="{00000004-124A-4A43-85F4-F4EC444CCECA}"/>
            </c:ext>
          </c:extLst>
        </c:ser>
        <c:dLbls>
          <c:dLblPos val="outEnd"/>
          <c:showLegendKey val="0"/>
          <c:showVal val="1"/>
          <c:showCatName val="0"/>
          <c:showSerName val="0"/>
          <c:showPercent val="0"/>
          <c:showBubbleSize val="0"/>
        </c:dLbls>
        <c:gapWidth val="75"/>
        <c:overlap val="-25"/>
        <c:axId val="1295701520"/>
        <c:axId val="1295700560"/>
      </c:barChart>
      <c:catAx>
        <c:axId val="1295701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1295700560"/>
        <c:crosses val="autoZero"/>
        <c:auto val="1"/>
        <c:lblAlgn val="ctr"/>
        <c:lblOffset val="100"/>
        <c:noMultiLvlLbl val="0"/>
      </c:catAx>
      <c:valAx>
        <c:axId val="1295700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1295701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B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solidFill>
                  <a:schemeClr val="tx1"/>
                </a:solidFill>
              </a:rPr>
              <a:t>TOP 10 EN CONSULTA</a:t>
            </a:r>
            <a:r>
              <a:rPr lang="en-US" b="1" baseline="0">
                <a:solidFill>
                  <a:schemeClr val="tx1"/>
                </a:solidFill>
              </a:rPr>
              <a:t> EXTERNA POR EMPRESA GESTION 2024 A  NIVEL NACIONAL</a:t>
            </a:r>
            <a:endParaRPr lang="en-US" b="1">
              <a:solidFill>
                <a:schemeClr val="tx1"/>
              </a:solidFill>
            </a:endParaRPr>
          </a:p>
        </c:rich>
      </c:tx>
      <c:overlay val="0"/>
      <c:spPr>
        <a:solidFill>
          <a:srgbClr val="ED7D31"/>
        </a:solid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B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v>Total</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0"/>
              <c:pt idx="0">
                <c:v>GESTORA PUBLICA DE LA SEGURIDA</c:v>
              </c:pt>
              <c:pt idx="1">
                <c:v>SERVICIO NACIONAL DEL SISTEMA</c:v>
              </c:pt>
              <c:pt idx="2">
                <c:v>CAJA PETROLERA DE SALUD</c:v>
              </c:pt>
              <c:pt idx="3">
                <c:v>YACIMIENTOS PETROLIFEROS FISCA</c:v>
              </c:pt>
              <c:pt idx="4">
                <c:v>EMBOTELLADORAS BOLIVIANAS UNID</c:v>
              </c:pt>
              <c:pt idx="5">
                <c:v>FARMACIAS CORPORATIVAS S.A.</c:v>
              </c:pt>
              <c:pt idx="6">
                <c:v>SERVICIO DE IMPUESTOS NACIONAL</c:v>
              </c:pt>
              <c:pt idx="7">
                <c:v>SERVICIO NACIONAL DE SANIDAD A</c:v>
              </c:pt>
              <c:pt idx="8">
                <c:v>EMPRESA ESTATAL DE TRANSPORTE</c:v>
              </c:pt>
              <c:pt idx="9">
                <c:v>T-PROMOCIONA BOLIVIA S.R.L.</c:v>
              </c:pt>
            </c:strLit>
          </c:cat>
          <c:val>
            <c:numLit>
              <c:formatCode>General</c:formatCode>
              <c:ptCount val="10"/>
              <c:pt idx="0">
                <c:v>192049</c:v>
              </c:pt>
              <c:pt idx="1">
                <c:v>60403</c:v>
              </c:pt>
              <c:pt idx="2">
                <c:v>59152</c:v>
              </c:pt>
              <c:pt idx="3">
                <c:v>25403</c:v>
              </c:pt>
              <c:pt idx="4">
                <c:v>25343</c:v>
              </c:pt>
              <c:pt idx="5">
                <c:v>22853</c:v>
              </c:pt>
              <c:pt idx="6">
                <c:v>14728</c:v>
              </c:pt>
              <c:pt idx="7">
                <c:v>10262</c:v>
              </c:pt>
              <c:pt idx="8">
                <c:v>9605</c:v>
              </c:pt>
              <c:pt idx="9">
                <c:v>8003</c:v>
              </c:pt>
            </c:numLit>
          </c:val>
          <c:extLst>
            <c:ext xmlns:c16="http://schemas.microsoft.com/office/drawing/2014/chart" uri="{C3380CC4-5D6E-409C-BE32-E72D297353CC}">
              <c16:uniqueId val="{00000000-AC73-4808-9950-25D769927804}"/>
            </c:ext>
          </c:extLst>
        </c:ser>
        <c:dLbls>
          <c:dLblPos val="outEnd"/>
          <c:showLegendKey val="0"/>
          <c:showVal val="1"/>
          <c:showCatName val="0"/>
          <c:showSerName val="0"/>
          <c:showPercent val="0"/>
          <c:showBubbleSize val="0"/>
        </c:dLbls>
        <c:gapWidth val="219"/>
        <c:axId val="468000719"/>
        <c:axId val="467992559"/>
      </c:barChart>
      <c:catAx>
        <c:axId val="46800071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467992559"/>
        <c:crosses val="autoZero"/>
        <c:auto val="1"/>
        <c:lblAlgn val="ctr"/>
        <c:lblOffset val="100"/>
        <c:noMultiLvlLbl val="0"/>
      </c:catAx>
      <c:valAx>
        <c:axId val="467992559"/>
        <c:scaling>
          <c:logBase val="10"/>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46800071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B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b="1">
                <a:solidFill>
                  <a:schemeClr val="tx1"/>
                </a:solidFill>
              </a:rPr>
              <a:t>TOP 10 CONSULTAS MEDICAS EN SERV DE CONSULTA EXTERNA  POR  ESTABLECIMIENTO - NIVEL NACIONAL GESTION 2024</a:t>
            </a:r>
          </a:p>
        </c:rich>
      </c:tx>
      <c:overlay val="0"/>
      <c:spPr>
        <a:solidFill>
          <a:srgbClr val="ED7D31"/>
        </a:solid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B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v>Total</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B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0"/>
              <c:pt idx="0">
                <c:v>POLICONSULTORIO SANTA CRUZ</c:v>
              </c:pt>
              <c:pt idx="1">
                <c:v>CLINICA ARCE</c:v>
              </c:pt>
              <c:pt idx="2">
                <c:v>POLICONSULTORIO ANDRES IBA</c:v>
              </c:pt>
              <c:pt idx="3">
                <c:v>GUARACACHI</c:v>
              </c:pt>
              <c:pt idx="4">
                <c:v>POLICONSULTORIO COCHABAMBA</c:v>
              </c:pt>
              <c:pt idx="5">
                <c:v>HOSPITAL OBRAJES</c:v>
              </c:pt>
              <c:pt idx="6">
                <c:v>POL.EL ALTO</c:v>
              </c:pt>
              <c:pt idx="7">
                <c:v>HOSPITAL SETON</c:v>
              </c:pt>
              <c:pt idx="8">
                <c:v>POL.20 DE OCTUBRE</c:v>
              </c:pt>
              <c:pt idx="9">
                <c:v>POLICONSULTORIO NORTE</c:v>
              </c:pt>
            </c:strLit>
          </c:cat>
          <c:val>
            <c:numLit>
              <c:formatCode>General</c:formatCode>
              <c:ptCount val="10"/>
              <c:pt idx="0">
                <c:v>238633</c:v>
              </c:pt>
              <c:pt idx="1">
                <c:v>119886</c:v>
              </c:pt>
              <c:pt idx="2">
                <c:v>102540</c:v>
              </c:pt>
              <c:pt idx="3">
                <c:v>95617</c:v>
              </c:pt>
              <c:pt idx="4">
                <c:v>91742</c:v>
              </c:pt>
              <c:pt idx="5">
                <c:v>57088</c:v>
              </c:pt>
              <c:pt idx="6">
                <c:v>40703</c:v>
              </c:pt>
              <c:pt idx="7">
                <c:v>40648</c:v>
              </c:pt>
              <c:pt idx="8">
                <c:v>40412</c:v>
              </c:pt>
              <c:pt idx="9">
                <c:v>31352</c:v>
              </c:pt>
            </c:numLit>
          </c:val>
          <c:extLst>
            <c:ext xmlns:c16="http://schemas.microsoft.com/office/drawing/2014/chart" uri="{C3380CC4-5D6E-409C-BE32-E72D297353CC}">
              <c16:uniqueId val="{00000000-7157-402B-861A-7A6797A6570F}"/>
            </c:ext>
          </c:extLst>
        </c:ser>
        <c:dLbls>
          <c:dLblPos val="outEnd"/>
          <c:showLegendKey val="0"/>
          <c:showVal val="1"/>
          <c:showCatName val="0"/>
          <c:showSerName val="0"/>
          <c:showPercent val="0"/>
          <c:showBubbleSize val="0"/>
        </c:dLbls>
        <c:gapWidth val="219"/>
        <c:axId val="468000719"/>
        <c:axId val="467992559"/>
      </c:barChart>
      <c:catAx>
        <c:axId val="46800071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467992559"/>
        <c:crosses val="autoZero"/>
        <c:auto val="1"/>
        <c:lblAlgn val="ctr"/>
        <c:lblOffset val="100"/>
        <c:noMultiLvlLbl val="0"/>
      </c:catAx>
      <c:valAx>
        <c:axId val="46799255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BO"/>
          </a:p>
        </c:txPr>
        <c:crossAx val="46800071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B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chart" Target="../charts/chart22.xml"/><Relationship Id="rId6" Type="http://schemas.openxmlformats.org/officeDocument/2006/relationships/hyperlink" Target="#INDICE!A1"/><Relationship Id="rId5" Type="http://schemas.openxmlformats.org/officeDocument/2006/relationships/image" Target="../media/image5.sv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chart" Target="../charts/chart23.xml"/><Relationship Id="rId6" Type="http://schemas.openxmlformats.org/officeDocument/2006/relationships/hyperlink" Target="#INDICE!A1"/><Relationship Id="rId5" Type="http://schemas.openxmlformats.org/officeDocument/2006/relationships/image" Target="../media/image5.svg"/><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chart" Target="../charts/chart24.xml"/><Relationship Id="rId6" Type="http://schemas.openxmlformats.org/officeDocument/2006/relationships/hyperlink" Target="#INDICE!A1"/><Relationship Id="rId5" Type="http://schemas.openxmlformats.org/officeDocument/2006/relationships/image" Target="../media/image5.svg"/><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chart" Target="../charts/chart25.xml"/><Relationship Id="rId6" Type="http://schemas.openxmlformats.org/officeDocument/2006/relationships/hyperlink" Target="#INDICE!A1"/><Relationship Id="rId5" Type="http://schemas.openxmlformats.org/officeDocument/2006/relationships/image" Target="../media/image5.svg"/><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chart" Target="../charts/chart26.xml"/><Relationship Id="rId6" Type="http://schemas.openxmlformats.org/officeDocument/2006/relationships/hyperlink" Target="#INDICE!A1"/><Relationship Id="rId5" Type="http://schemas.openxmlformats.org/officeDocument/2006/relationships/image" Target="../media/image7.svg"/><Relationship Id="rId4"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chart" Target="../charts/chart27.xml"/><Relationship Id="rId6" Type="http://schemas.openxmlformats.org/officeDocument/2006/relationships/hyperlink" Target="#INDICE!A1"/><Relationship Id="rId5" Type="http://schemas.openxmlformats.org/officeDocument/2006/relationships/image" Target="../media/image5.svg"/><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chart" Target="../charts/chart28.xml"/><Relationship Id="rId6" Type="http://schemas.openxmlformats.org/officeDocument/2006/relationships/hyperlink" Target="#INDICE!A1"/><Relationship Id="rId5" Type="http://schemas.openxmlformats.org/officeDocument/2006/relationships/image" Target="../media/image5.svg"/><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chart" Target="../charts/chart29.xml"/><Relationship Id="rId6" Type="http://schemas.openxmlformats.org/officeDocument/2006/relationships/hyperlink" Target="#INDICE!A1"/><Relationship Id="rId5" Type="http://schemas.openxmlformats.org/officeDocument/2006/relationships/image" Target="../media/image5.svg"/><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chart" Target="../charts/chart30.xml"/><Relationship Id="rId6" Type="http://schemas.openxmlformats.org/officeDocument/2006/relationships/hyperlink" Target="#INDICE!A1"/><Relationship Id="rId5" Type="http://schemas.openxmlformats.org/officeDocument/2006/relationships/image" Target="../media/image5.svg"/><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chart" Target="../charts/chart31.xml"/><Relationship Id="rId6" Type="http://schemas.openxmlformats.org/officeDocument/2006/relationships/hyperlink" Target="#INDICE!A1"/><Relationship Id="rId5" Type="http://schemas.openxmlformats.org/officeDocument/2006/relationships/image" Target="../media/image5.sv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hyperlink" Target="#INDICE!A1"/><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0.xml.rels><?xml version="1.0" encoding="UTF-8" standalone="yes"?>
<Relationships xmlns="http://schemas.openxmlformats.org/package/2006/relationships"><Relationship Id="rId1" Type="http://schemas.openxmlformats.org/officeDocument/2006/relationships/hyperlink" Target="#INDICE!A1"/></Relationships>
</file>

<file path=xl/drawings/_rels/drawing21.xml.rels><?xml version="1.0" encoding="UTF-8" standalone="yes"?>
<Relationships xmlns="http://schemas.openxmlformats.org/package/2006/relationships"><Relationship Id="rId1" Type="http://schemas.openxmlformats.org/officeDocument/2006/relationships/hyperlink" Target="#INDICE!A1"/></Relationships>
</file>

<file path=xl/drawings/_rels/drawing22.xml.rels><?xml version="1.0" encoding="UTF-8" standalone="yes"?>
<Relationships xmlns="http://schemas.openxmlformats.org/package/2006/relationships"><Relationship Id="rId1" Type="http://schemas.openxmlformats.org/officeDocument/2006/relationships/hyperlink" Target="#INDICE!A1"/></Relationships>
</file>

<file path=xl/drawings/_rels/drawing23.xml.rels><?xml version="1.0" encoding="UTF-8" standalone="yes"?>
<Relationships xmlns="http://schemas.openxmlformats.org/package/2006/relationships"><Relationship Id="rId1" Type="http://schemas.openxmlformats.org/officeDocument/2006/relationships/hyperlink" Target="#INDICE!A1"/></Relationships>
</file>

<file path=xl/drawings/_rels/drawing24.xml.rels><?xml version="1.0" encoding="UTF-8" standalone="yes"?>
<Relationships xmlns="http://schemas.openxmlformats.org/package/2006/relationships"><Relationship Id="rId1" Type="http://schemas.openxmlformats.org/officeDocument/2006/relationships/hyperlink" Target="#INDICE!A1"/></Relationships>
</file>

<file path=xl/drawings/_rels/drawing25.xml.rels><?xml version="1.0" encoding="UTF-8" standalone="yes"?>
<Relationships xmlns="http://schemas.openxmlformats.org/package/2006/relationships"><Relationship Id="rId1" Type="http://schemas.openxmlformats.org/officeDocument/2006/relationships/hyperlink" Target="#INDICE!A1"/></Relationships>
</file>

<file path=xl/drawings/_rels/drawing26.xml.rels><?xml version="1.0" encoding="UTF-8" standalone="yes"?>
<Relationships xmlns="http://schemas.openxmlformats.org/package/2006/relationships"><Relationship Id="rId1" Type="http://schemas.openxmlformats.org/officeDocument/2006/relationships/hyperlink" Target="#INDICE!A1"/></Relationships>
</file>

<file path=xl/drawings/_rels/drawing27.xml.rels><?xml version="1.0" encoding="UTF-8" standalone="yes"?>
<Relationships xmlns="http://schemas.openxmlformats.org/package/2006/relationships"><Relationship Id="rId1" Type="http://schemas.openxmlformats.org/officeDocument/2006/relationships/hyperlink" Target="#INDICE!A1"/></Relationships>
</file>

<file path=xl/drawings/_rels/drawing28.xml.rels><?xml version="1.0" encoding="UTF-8" standalone="yes"?>
<Relationships xmlns="http://schemas.openxmlformats.org/package/2006/relationships"><Relationship Id="rId1" Type="http://schemas.openxmlformats.org/officeDocument/2006/relationships/hyperlink" Target="#INDICE!A1"/></Relationships>
</file>

<file path=xl/drawings/_rels/drawing29.xml.rels><?xml version="1.0" encoding="UTF-8" standalone="yes"?>
<Relationships xmlns="http://schemas.openxmlformats.org/package/2006/relationships"><Relationship Id="rId1" Type="http://schemas.openxmlformats.org/officeDocument/2006/relationships/hyperlink" Target="#INDICE!A1"/></Relationships>
</file>

<file path=xl/drawings/_rels/drawing3.xml.rels><?xml version="1.0" encoding="UTF-8" standalone="yes"?>
<Relationships xmlns="http://schemas.openxmlformats.org/package/2006/relationships"><Relationship Id="rId1" Type="http://schemas.openxmlformats.org/officeDocument/2006/relationships/hyperlink" Target="#INDICE!A1"/></Relationships>
</file>

<file path=xl/drawings/_rels/drawing30.xml.rels><?xml version="1.0" encoding="UTF-8" standalone="yes"?>
<Relationships xmlns="http://schemas.openxmlformats.org/package/2006/relationships"><Relationship Id="rId1" Type="http://schemas.openxmlformats.org/officeDocument/2006/relationships/hyperlink" Target="#INDICE!A1"/></Relationships>
</file>

<file path=xl/drawings/_rels/drawing31.xml.rels><?xml version="1.0" encoding="UTF-8" standalone="yes"?>
<Relationships xmlns="http://schemas.openxmlformats.org/package/2006/relationships"><Relationship Id="rId1" Type="http://schemas.openxmlformats.org/officeDocument/2006/relationships/hyperlink" Target="#INDICE!A1"/></Relationships>
</file>

<file path=xl/drawings/_rels/drawing32.xml.rels><?xml version="1.0" encoding="UTF-8" standalone="yes"?>
<Relationships xmlns="http://schemas.openxmlformats.org/package/2006/relationships"><Relationship Id="rId1" Type="http://schemas.openxmlformats.org/officeDocument/2006/relationships/hyperlink" Target="#INDICE!A1"/></Relationships>
</file>

<file path=xl/drawings/_rels/drawing33.xml.rels><?xml version="1.0" encoding="UTF-8" standalone="yes"?>
<Relationships xmlns="http://schemas.openxmlformats.org/package/2006/relationships"><Relationship Id="rId1" Type="http://schemas.openxmlformats.org/officeDocument/2006/relationships/hyperlink" Target="#INDICE!A1"/></Relationships>
</file>

<file path=xl/drawings/_rels/drawing34.xml.rels><?xml version="1.0" encoding="UTF-8" standalone="yes"?>
<Relationships xmlns="http://schemas.openxmlformats.org/package/2006/relationships"><Relationship Id="rId1" Type="http://schemas.openxmlformats.org/officeDocument/2006/relationships/hyperlink" Target="#INDICE!A1"/></Relationships>
</file>

<file path=xl/drawings/_rels/drawing35.xml.rels><?xml version="1.0" encoding="UTF-8" standalone="yes"?>
<Relationships xmlns="http://schemas.openxmlformats.org/package/2006/relationships"><Relationship Id="rId1" Type="http://schemas.openxmlformats.org/officeDocument/2006/relationships/hyperlink" Target="#INDICE!A1"/></Relationships>
</file>

<file path=xl/drawings/_rels/drawing36.xml.rels><?xml version="1.0" encoding="UTF-8" standalone="yes"?>
<Relationships xmlns="http://schemas.openxmlformats.org/package/2006/relationships"><Relationship Id="rId1" Type="http://schemas.openxmlformats.org/officeDocument/2006/relationships/hyperlink" Target="#INDICE!A1"/></Relationships>
</file>

<file path=xl/drawings/_rels/drawing37.xml.rels><?xml version="1.0" encoding="UTF-8" standalone="yes"?>
<Relationships xmlns="http://schemas.openxmlformats.org/package/2006/relationships"><Relationship Id="rId1" Type="http://schemas.openxmlformats.org/officeDocument/2006/relationships/hyperlink" Target="#INDICE!A1"/></Relationships>
</file>

<file path=xl/drawings/_rels/drawing38.xml.rels><?xml version="1.0" encoding="UTF-8" standalone="yes"?>
<Relationships xmlns="http://schemas.openxmlformats.org/package/2006/relationships"><Relationship Id="rId1" Type="http://schemas.openxmlformats.org/officeDocument/2006/relationships/hyperlink" Target="#INDICE!A1"/></Relationships>
</file>

<file path=xl/drawings/_rels/drawing39.xml.rels><?xml version="1.0" encoding="UTF-8" standalone="yes"?>
<Relationships xmlns="http://schemas.openxmlformats.org/package/2006/relationships"><Relationship Id="rId1" Type="http://schemas.openxmlformats.org/officeDocument/2006/relationships/hyperlink" Target="#INDICE!A1"/></Relationships>
</file>

<file path=xl/drawings/_rels/drawing4.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chart" Target="../charts/chart16.xml"/><Relationship Id="rId6" Type="http://schemas.openxmlformats.org/officeDocument/2006/relationships/hyperlink" Target="#INDICE!A1"/><Relationship Id="rId5" Type="http://schemas.openxmlformats.org/officeDocument/2006/relationships/image" Target="../media/image5.svg"/><Relationship Id="rId4"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hyperlink" Target="#INDICE!A1"/></Relationships>
</file>

<file path=xl/drawings/_rels/drawing41.xml.rels><?xml version="1.0" encoding="UTF-8" standalone="yes"?>
<Relationships xmlns="http://schemas.openxmlformats.org/package/2006/relationships"><Relationship Id="rId1" Type="http://schemas.openxmlformats.org/officeDocument/2006/relationships/hyperlink" Target="#INDICE!A1"/></Relationships>
</file>

<file path=xl/drawings/_rels/drawing42.xml.rels><?xml version="1.0" encoding="UTF-8" standalone="yes"?>
<Relationships xmlns="http://schemas.openxmlformats.org/package/2006/relationships"><Relationship Id="rId1" Type="http://schemas.openxmlformats.org/officeDocument/2006/relationships/hyperlink" Target="#INDICE!A1"/></Relationships>
</file>

<file path=xl/drawings/_rels/drawing43.xml.rels><?xml version="1.0" encoding="UTF-8" standalone="yes"?>
<Relationships xmlns="http://schemas.openxmlformats.org/package/2006/relationships"><Relationship Id="rId1" Type="http://schemas.openxmlformats.org/officeDocument/2006/relationships/hyperlink" Target="#INDICE!A1"/></Relationships>
</file>

<file path=xl/drawings/_rels/drawing44.xml.rels><?xml version="1.0" encoding="UTF-8" standalone="yes"?>
<Relationships xmlns="http://schemas.openxmlformats.org/package/2006/relationships"><Relationship Id="rId1" Type="http://schemas.openxmlformats.org/officeDocument/2006/relationships/hyperlink" Target="#INDICE!A1"/></Relationships>
</file>

<file path=xl/drawings/_rels/drawing45.xml.rels><?xml version="1.0" encoding="UTF-8" standalone="yes"?>
<Relationships xmlns="http://schemas.openxmlformats.org/package/2006/relationships"><Relationship Id="rId1" Type="http://schemas.openxmlformats.org/officeDocument/2006/relationships/hyperlink" Target="#INDICE!A1"/></Relationships>
</file>

<file path=xl/drawings/_rels/drawing46.xml.rels><?xml version="1.0" encoding="UTF-8" standalone="yes"?>
<Relationships xmlns="http://schemas.openxmlformats.org/package/2006/relationships"><Relationship Id="rId1" Type="http://schemas.openxmlformats.org/officeDocument/2006/relationships/hyperlink" Target="#INDICE!A1"/></Relationships>
</file>

<file path=xl/drawings/_rels/drawing47.xml.rels><?xml version="1.0" encoding="UTF-8" standalone="yes"?>
<Relationships xmlns="http://schemas.openxmlformats.org/package/2006/relationships"><Relationship Id="rId1" Type="http://schemas.openxmlformats.org/officeDocument/2006/relationships/hyperlink" Target="#INDICE!A1"/></Relationships>
</file>

<file path=xl/drawings/_rels/drawing48.xml.rels><?xml version="1.0" encoding="UTF-8" standalone="yes"?>
<Relationships xmlns="http://schemas.openxmlformats.org/package/2006/relationships"><Relationship Id="rId1" Type="http://schemas.openxmlformats.org/officeDocument/2006/relationships/hyperlink" Target="#INDICE!A1"/></Relationships>
</file>

<file path=xl/drawings/_rels/drawing49.xml.rels><?xml version="1.0" encoding="UTF-8" standalone="yes"?>
<Relationships xmlns="http://schemas.openxmlformats.org/package/2006/relationships"><Relationship Id="rId1" Type="http://schemas.openxmlformats.org/officeDocument/2006/relationships/hyperlink" Target="#INDICE!A1"/></Relationships>
</file>

<file path=xl/drawings/_rels/drawing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chart" Target="../charts/chart17.xml"/><Relationship Id="rId6" Type="http://schemas.openxmlformats.org/officeDocument/2006/relationships/hyperlink" Target="#INDICE!A1"/><Relationship Id="rId5" Type="http://schemas.openxmlformats.org/officeDocument/2006/relationships/image" Target="../media/image5.svg"/><Relationship Id="rId4" Type="http://schemas.openxmlformats.org/officeDocument/2006/relationships/image" Target="../media/image4.png"/></Relationships>
</file>

<file path=xl/drawings/_rels/drawing50.xml.rels><?xml version="1.0" encoding="UTF-8" standalone="yes"?>
<Relationships xmlns="http://schemas.openxmlformats.org/package/2006/relationships"><Relationship Id="rId1" Type="http://schemas.openxmlformats.org/officeDocument/2006/relationships/hyperlink" Target="#INDICE!A1"/></Relationships>
</file>

<file path=xl/drawings/_rels/drawing51.xml.rels><?xml version="1.0" encoding="UTF-8" standalone="yes"?>
<Relationships xmlns="http://schemas.openxmlformats.org/package/2006/relationships"><Relationship Id="rId1" Type="http://schemas.openxmlformats.org/officeDocument/2006/relationships/hyperlink" Target="#INDICE!A1"/></Relationships>
</file>

<file path=xl/drawings/_rels/drawing52.xml.rels><?xml version="1.0" encoding="UTF-8" standalone="yes"?>
<Relationships xmlns="http://schemas.openxmlformats.org/package/2006/relationships"><Relationship Id="rId1" Type="http://schemas.openxmlformats.org/officeDocument/2006/relationships/hyperlink" Target="#INDICE!A1"/></Relationships>
</file>

<file path=xl/drawings/_rels/drawing53.xml.rels><?xml version="1.0" encoding="UTF-8" standalone="yes"?>
<Relationships xmlns="http://schemas.openxmlformats.org/package/2006/relationships"><Relationship Id="rId1" Type="http://schemas.openxmlformats.org/officeDocument/2006/relationships/hyperlink" Target="#INDICE!A1"/></Relationships>
</file>

<file path=xl/drawings/_rels/drawing54.xml.rels><?xml version="1.0" encoding="UTF-8" standalone="yes"?>
<Relationships xmlns="http://schemas.openxmlformats.org/package/2006/relationships"><Relationship Id="rId1" Type="http://schemas.openxmlformats.org/officeDocument/2006/relationships/hyperlink" Target="#INDICE!A1"/></Relationships>
</file>

<file path=xl/drawings/_rels/drawing55.xml.rels><?xml version="1.0" encoding="UTF-8" standalone="yes"?>
<Relationships xmlns="http://schemas.openxmlformats.org/package/2006/relationships"><Relationship Id="rId1" Type="http://schemas.openxmlformats.org/officeDocument/2006/relationships/hyperlink" Target="#INDICE!A1"/></Relationships>
</file>

<file path=xl/drawings/_rels/drawing56.xml.rels><?xml version="1.0" encoding="UTF-8" standalone="yes"?>
<Relationships xmlns="http://schemas.openxmlformats.org/package/2006/relationships"><Relationship Id="rId1" Type="http://schemas.openxmlformats.org/officeDocument/2006/relationships/hyperlink" Target="#INDICE!A1"/></Relationships>
</file>

<file path=xl/drawings/_rels/drawing57.xml.rels><?xml version="1.0" encoding="UTF-8" standalone="yes"?>
<Relationships xmlns="http://schemas.openxmlformats.org/package/2006/relationships"><Relationship Id="rId1" Type="http://schemas.openxmlformats.org/officeDocument/2006/relationships/hyperlink" Target="#INDICE!A1"/></Relationships>
</file>

<file path=xl/drawings/_rels/drawing58.xml.rels><?xml version="1.0" encoding="UTF-8" standalone="yes"?>
<Relationships xmlns="http://schemas.openxmlformats.org/package/2006/relationships"><Relationship Id="rId1" Type="http://schemas.openxmlformats.org/officeDocument/2006/relationships/hyperlink" Target="#INDICE!A1"/></Relationships>
</file>

<file path=xl/drawings/_rels/drawing59.xml.rels><?xml version="1.0" encoding="UTF-8" standalone="yes"?>
<Relationships xmlns="http://schemas.openxmlformats.org/package/2006/relationships"><Relationship Id="rId1" Type="http://schemas.openxmlformats.org/officeDocument/2006/relationships/hyperlink" Target="#INDICE!A1"/></Relationships>
</file>

<file path=xl/drawings/_rels/drawing6.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chart" Target="../charts/chart18.xml"/><Relationship Id="rId6" Type="http://schemas.openxmlformats.org/officeDocument/2006/relationships/hyperlink" Target="#INDICE!A1"/><Relationship Id="rId5" Type="http://schemas.openxmlformats.org/officeDocument/2006/relationships/image" Target="../media/image5.svg"/><Relationship Id="rId4" Type="http://schemas.openxmlformats.org/officeDocument/2006/relationships/image" Target="../media/image4.png"/></Relationships>
</file>

<file path=xl/drawings/_rels/drawing60.xml.rels><?xml version="1.0" encoding="UTF-8" standalone="yes"?>
<Relationships xmlns="http://schemas.openxmlformats.org/package/2006/relationships"><Relationship Id="rId1" Type="http://schemas.openxmlformats.org/officeDocument/2006/relationships/hyperlink" Target="#INDICE!A1"/></Relationships>
</file>

<file path=xl/drawings/_rels/drawing61.xml.rels><?xml version="1.0" encoding="UTF-8" standalone="yes"?>
<Relationships xmlns="http://schemas.openxmlformats.org/package/2006/relationships"><Relationship Id="rId1" Type="http://schemas.openxmlformats.org/officeDocument/2006/relationships/hyperlink" Target="#INDICE!A1"/></Relationships>
</file>

<file path=xl/drawings/_rels/drawing62.xml.rels><?xml version="1.0" encoding="UTF-8" standalone="yes"?>
<Relationships xmlns="http://schemas.openxmlformats.org/package/2006/relationships"><Relationship Id="rId1" Type="http://schemas.openxmlformats.org/officeDocument/2006/relationships/hyperlink" Target="#INDICE!A1"/></Relationships>
</file>

<file path=xl/drawings/_rels/drawing63.xml.rels><?xml version="1.0" encoding="UTF-8" standalone="yes"?>
<Relationships xmlns="http://schemas.openxmlformats.org/package/2006/relationships"><Relationship Id="rId1" Type="http://schemas.openxmlformats.org/officeDocument/2006/relationships/hyperlink" Target="#INDICE!A1"/></Relationships>
</file>

<file path=xl/drawings/_rels/drawing64.xml.rels><?xml version="1.0" encoding="UTF-8" standalone="yes"?>
<Relationships xmlns="http://schemas.openxmlformats.org/package/2006/relationships"><Relationship Id="rId1" Type="http://schemas.openxmlformats.org/officeDocument/2006/relationships/hyperlink" Target="#INDICE!A1"/></Relationships>
</file>

<file path=xl/drawings/_rels/drawing65.xml.rels><?xml version="1.0" encoding="UTF-8" standalone="yes"?>
<Relationships xmlns="http://schemas.openxmlformats.org/package/2006/relationships"><Relationship Id="rId1" Type="http://schemas.openxmlformats.org/officeDocument/2006/relationships/hyperlink" Target="#INDICE!A1"/></Relationships>
</file>

<file path=xl/drawings/_rels/drawing66.xml.rels><?xml version="1.0" encoding="UTF-8" standalone="yes"?>
<Relationships xmlns="http://schemas.openxmlformats.org/package/2006/relationships"><Relationship Id="rId1" Type="http://schemas.openxmlformats.org/officeDocument/2006/relationships/hyperlink" Target="#INDICE!A1"/></Relationships>
</file>

<file path=xl/drawings/_rels/drawing67.xml.rels><?xml version="1.0" encoding="UTF-8" standalone="yes"?>
<Relationships xmlns="http://schemas.openxmlformats.org/package/2006/relationships"><Relationship Id="rId1" Type="http://schemas.openxmlformats.org/officeDocument/2006/relationships/hyperlink" Target="#INDICE!A1"/></Relationships>
</file>

<file path=xl/drawings/_rels/drawing68.xml.rels><?xml version="1.0" encoding="UTF-8" standalone="yes"?>
<Relationships xmlns="http://schemas.openxmlformats.org/package/2006/relationships"><Relationship Id="rId1" Type="http://schemas.openxmlformats.org/officeDocument/2006/relationships/hyperlink" Target="#INDICE!A1"/></Relationships>
</file>

<file path=xl/drawings/_rels/drawing69.xml.rels><?xml version="1.0" encoding="UTF-8" standalone="yes"?>
<Relationships xmlns="http://schemas.openxmlformats.org/package/2006/relationships"><Relationship Id="rId1" Type="http://schemas.openxmlformats.org/officeDocument/2006/relationships/hyperlink" Target="#INDICE!A1"/></Relationships>
</file>

<file path=xl/drawings/_rels/drawing7.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chart" Target="../charts/chart19.xml"/><Relationship Id="rId6" Type="http://schemas.openxmlformats.org/officeDocument/2006/relationships/hyperlink" Target="#INDICE!A1"/><Relationship Id="rId5" Type="http://schemas.openxmlformats.org/officeDocument/2006/relationships/image" Target="../media/image5.svg"/><Relationship Id="rId4" Type="http://schemas.openxmlformats.org/officeDocument/2006/relationships/image" Target="../media/image4.png"/></Relationships>
</file>

<file path=xl/drawings/_rels/drawing70.xml.rels><?xml version="1.0" encoding="UTF-8" standalone="yes"?>
<Relationships xmlns="http://schemas.openxmlformats.org/package/2006/relationships"><Relationship Id="rId1" Type="http://schemas.openxmlformats.org/officeDocument/2006/relationships/hyperlink" Target="#INDICE!A1"/></Relationships>
</file>

<file path=xl/drawings/_rels/drawing71.xml.rels><?xml version="1.0" encoding="UTF-8" standalone="yes"?>
<Relationships xmlns="http://schemas.openxmlformats.org/package/2006/relationships"><Relationship Id="rId1" Type="http://schemas.openxmlformats.org/officeDocument/2006/relationships/hyperlink" Target="#INDICE!A1"/></Relationships>
</file>

<file path=xl/drawings/_rels/drawing72.xml.rels><?xml version="1.0" encoding="UTF-8" standalone="yes"?>
<Relationships xmlns="http://schemas.openxmlformats.org/package/2006/relationships"><Relationship Id="rId1" Type="http://schemas.openxmlformats.org/officeDocument/2006/relationships/hyperlink" Target="#INDICE!A1"/></Relationships>
</file>

<file path=xl/drawings/_rels/drawing73.xml.rels><?xml version="1.0" encoding="UTF-8" standalone="yes"?>
<Relationships xmlns="http://schemas.openxmlformats.org/package/2006/relationships"><Relationship Id="rId1" Type="http://schemas.openxmlformats.org/officeDocument/2006/relationships/hyperlink" Target="#INDICE!A1"/></Relationships>
</file>

<file path=xl/drawings/_rels/drawing74.xml.rels><?xml version="1.0" encoding="UTF-8" standalone="yes"?>
<Relationships xmlns="http://schemas.openxmlformats.org/package/2006/relationships"><Relationship Id="rId1" Type="http://schemas.openxmlformats.org/officeDocument/2006/relationships/hyperlink" Target="#INDICE!A1"/></Relationships>
</file>

<file path=xl/drawings/_rels/drawing75.xml.rels><?xml version="1.0" encoding="UTF-8" standalone="yes"?>
<Relationships xmlns="http://schemas.openxmlformats.org/package/2006/relationships"><Relationship Id="rId1" Type="http://schemas.openxmlformats.org/officeDocument/2006/relationships/hyperlink" Target="#INDICE!A1"/></Relationships>
</file>

<file path=xl/drawings/_rels/drawing76.xml.rels><?xml version="1.0" encoding="UTF-8" standalone="yes"?>
<Relationships xmlns="http://schemas.openxmlformats.org/package/2006/relationships"><Relationship Id="rId1" Type="http://schemas.openxmlformats.org/officeDocument/2006/relationships/hyperlink" Target="#INDICE!A1"/></Relationships>
</file>

<file path=xl/drawings/_rels/drawing77.xml.rels><?xml version="1.0" encoding="UTF-8" standalone="yes"?>
<Relationships xmlns="http://schemas.openxmlformats.org/package/2006/relationships"><Relationship Id="rId1" Type="http://schemas.openxmlformats.org/officeDocument/2006/relationships/hyperlink" Target="#INDICE!A1"/></Relationships>
</file>

<file path=xl/drawings/_rels/drawing78.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9.png"/><Relationship Id="rId1" Type="http://schemas.openxmlformats.org/officeDocument/2006/relationships/image" Target="../media/image8.jpg"/></Relationships>
</file>

<file path=xl/drawings/_rels/drawing79.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9.png"/><Relationship Id="rId1" Type="http://schemas.openxmlformats.org/officeDocument/2006/relationships/image" Target="../media/image10.png"/><Relationship Id="rId4" Type="http://schemas.openxmlformats.org/officeDocument/2006/relationships/hyperlink" Target="#INDICE!A1"/></Relationships>
</file>

<file path=xl/drawings/_rels/drawing8.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chart" Target="../charts/chart20.xml"/><Relationship Id="rId6" Type="http://schemas.openxmlformats.org/officeDocument/2006/relationships/hyperlink" Target="#INDICE!A1"/><Relationship Id="rId5" Type="http://schemas.openxmlformats.org/officeDocument/2006/relationships/image" Target="../media/image5.svg"/><Relationship Id="rId4" Type="http://schemas.openxmlformats.org/officeDocument/2006/relationships/image" Target="../media/image4.png"/></Relationships>
</file>

<file path=xl/drawings/_rels/drawing80.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9.png"/><Relationship Id="rId1" Type="http://schemas.openxmlformats.org/officeDocument/2006/relationships/image" Target="../media/image11.png"/></Relationships>
</file>

<file path=xl/drawings/_rels/drawing8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hyperlink" Target="#INDICE!A1"/><Relationship Id="rId5" Type="http://schemas.openxmlformats.org/officeDocument/2006/relationships/image" Target="../media/image9.png"/><Relationship Id="rId4" Type="http://schemas.openxmlformats.org/officeDocument/2006/relationships/image" Target="../media/image8.jpg"/></Relationships>
</file>

<file path=xl/drawings/_rels/drawing82.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8.jpg"/><Relationship Id="rId1" Type="http://schemas.openxmlformats.org/officeDocument/2006/relationships/image" Target="../media/image14.jpeg"/></Relationships>
</file>

<file path=xl/drawings/_rels/drawing83.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9.png"/><Relationship Id="rId1" Type="http://schemas.openxmlformats.org/officeDocument/2006/relationships/image" Target="../media/image11.png"/></Relationships>
</file>

<file path=xl/drawings/_rels/drawing84.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8.jpg"/><Relationship Id="rId1" Type="http://schemas.openxmlformats.org/officeDocument/2006/relationships/image" Target="../media/image9.png"/></Relationships>
</file>

<file path=xl/drawings/_rels/drawing8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jpg"/><Relationship Id="rId1" Type="http://schemas.openxmlformats.org/officeDocument/2006/relationships/image" Target="../media/image11.png"/><Relationship Id="rId4" Type="http://schemas.openxmlformats.org/officeDocument/2006/relationships/hyperlink" Target="#INDICE!A1"/></Relationships>
</file>

<file path=xl/drawings/_rels/drawing86.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8.jpg"/><Relationship Id="rId1" Type="http://schemas.openxmlformats.org/officeDocument/2006/relationships/image" Target="../media/image9.png"/></Relationships>
</file>

<file path=xl/drawings/_rels/drawing87.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16.jpeg"/><Relationship Id="rId1" Type="http://schemas.openxmlformats.org/officeDocument/2006/relationships/image" Target="../media/image15.png"/></Relationships>
</file>

<file path=xl/drawings/_rels/drawing88.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17.jpeg"/><Relationship Id="rId1" Type="http://schemas.openxmlformats.org/officeDocument/2006/relationships/image" Target="../media/image15.png"/></Relationships>
</file>

<file path=xl/drawings/_rels/drawing89.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8.jp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chart" Target="../charts/chart21.xml"/><Relationship Id="rId6" Type="http://schemas.openxmlformats.org/officeDocument/2006/relationships/hyperlink" Target="#INDICE!A1"/><Relationship Id="rId5" Type="http://schemas.openxmlformats.org/officeDocument/2006/relationships/image" Target="../media/image5.svg"/><Relationship Id="rId4" Type="http://schemas.openxmlformats.org/officeDocument/2006/relationships/image" Target="../media/image4.png"/></Relationships>
</file>

<file path=xl/drawings/_rels/drawing90.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8.jpg"/><Relationship Id="rId1" Type="http://schemas.openxmlformats.org/officeDocument/2006/relationships/image" Target="../media/image9.png"/></Relationships>
</file>

<file path=xl/drawings/_rels/drawing91.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9.png"/><Relationship Id="rId1" Type="http://schemas.openxmlformats.org/officeDocument/2006/relationships/image" Target="../media/image8.jpg"/></Relationships>
</file>

<file path=xl/drawings/_rels/drawing92.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9.png"/><Relationship Id="rId1" Type="http://schemas.openxmlformats.org/officeDocument/2006/relationships/image" Target="../media/image10.png"/><Relationship Id="rId4" Type="http://schemas.openxmlformats.org/officeDocument/2006/relationships/hyperlink" Target="#INDICE!A1"/></Relationships>
</file>

<file path=xl/drawings/_rels/drawing93.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9.png"/><Relationship Id="rId1" Type="http://schemas.openxmlformats.org/officeDocument/2006/relationships/image" Target="../media/image10.png"/></Relationships>
</file>

<file path=xl/drawings/_rels/drawing94.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9.png"/><Relationship Id="rId1" Type="http://schemas.openxmlformats.org/officeDocument/2006/relationships/image" Target="../media/image8.jpg"/></Relationships>
</file>

<file path=xl/drawings/drawing1.xml><?xml version="1.0" encoding="utf-8"?>
<xdr:wsDr xmlns:xdr="http://schemas.openxmlformats.org/drawingml/2006/spreadsheetDrawing" xmlns:a="http://schemas.openxmlformats.org/drawingml/2006/main">
  <xdr:twoCellAnchor>
    <xdr:from>
      <xdr:col>3</xdr:col>
      <xdr:colOff>438150</xdr:colOff>
      <xdr:row>2</xdr:row>
      <xdr:rowOff>129702</xdr:rowOff>
    </xdr:from>
    <xdr:to>
      <xdr:col>8</xdr:col>
      <xdr:colOff>295275</xdr:colOff>
      <xdr:row>22</xdr:row>
      <xdr:rowOff>142875</xdr:rowOff>
    </xdr:to>
    <xdr:pic>
      <xdr:nvPicPr>
        <xdr:cNvPr id="2" name="Picture 1">
          <a:extLst>
            <a:ext uri="{FF2B5EF4-FFF2-40B4-BE49-F238E27FC236}">
              <a16:creationId xmlns:a16="http://schemas.microsoft.com/office/drawing/2014/main" id="{B6ACB1F4-D42B-4B81-ABC2-C85F07EE607C}"/>
            </a:ext>
          </a:extLst>
        </xdr:cNvPr>
        <xdr:cNvPicPr>
          <a:picLocks noChangeAspect="1" noChangeArrowheads="1"/>
        </xdr:cNvPicPr>
      </xdr:nvPicPr>
      <xdr:blipFill>
        <a:blip xmlns:r="http://schemas.openxmlformats.org/officeDocument/2006/relationships" r:embed="rId1">
          <a:lum bright="70000" contrast="-70000"/>
          <a:extLst>
            <a:ext uri="{28A0092B-C50C-407E-A947-70E740481C1C}">
              <a14:useLocalDpi xmlns:a14="http://schemas.microsoft.com/office/drawing/2010/main" val="0"/>
            </a:ext>
          </a:extLst>
        </a:blip>
        <a:srcRect/>
        <a:stretch>
          <a:fillRect/>
        </a:stretch>
      </xdr:blipFill>
      <xdr:spPr bwMode="auto">
        <a:xfrm>
          <a:off x="2724150" y="510702"/>
          <a:ext cx="3667125" cy="3823173"/>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352424</xdr:colOff>
      <xdr:row>36</xdr:row>
      <xdr:rowOff>104775</xdr:rowOff>
    </xdr:from>
    <xdr:to>
      <xdr:col>17</xdr:col>
      <xdr:colOff>133349</xdr:colOff>
      <xdr:row>70</xdr:row>
      <xdr:rowOff>9525</xdr:rowOff>
    </xdr:to>
    <xdr:graphicFrame macro="">
      <xdr:nvGraphicFramePr>
        <xdr:cNvPr id="2" name="Gráfico 1">
          <a:extLst>
            <a:ext uri="{FF2B5EF4-FFF2-40B4-BE49-F238E27FC236}">
              <a16:creationId xmlns:a16="http://schemas.microsoft.com/office/drawing/2014/main" id="{812F4C68-7090-4E7F-B62E-C65B74AD6A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19050</xdr:colOff>
      <xdr:row>38</xdr:row>
      <xdr:rowOff>76200</xdr:rowOff>
    </xdr:from>
    <xdr:to>
      <xdr:col>9</xdr:col>
      <xdr:colOff>171450</xdr:colOff>
      <xdr:row>41</xdr:row>
      <xdr:rowOff>190500</xdr:rowOff>
    </xdr:to>
    <xdr:pic>
      <xdr:nvPicPr>
        <xdr:cNvPr id="3" name="Gráfico 2" descr="Hombre con relleno sólido">
          <a:extLst>
            <a:ext uri="{FF2B5EF4-FFF2-40B4-BE49-F238E27FC236}">
              <a16:creationId xmlns:a16="http://schemas.microsoft.com/office/drawing/2014/main" id="{34308B79-FFBF-4C5A-AF1F-B6BA3C8095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667875" y="7600950"/>
          <a:ext cx="914400" cy="914400"/>
        </a:xfrm>
        <a:prstGeom prst="rect">
          <a:avLst/>
        </a:prstGeom>
      </xdr:spPr>
    </xdr:pic>
    <xdr:clientData/>
  </xdr:twoCellAnchor>
  <xdr:twoCellAnchor editAs="oneCell">
    <xdr:from>
      <xdr:col>15</xdr:col>
      <xdr:colOff>295275</xdr:colOff>
      <xdr:row>38</xdr:row>
      <xdr:rowOff>85725</xdr:rowOff>
    </xdr:from>
    <xdr:to>
      <xdr:col>16</xdr:col>
      <xdr:colOff>447675</xdr:colOff>
      <xdr:row>41</xdr:row>
      <xdr:rowOff>200025</xdr:rowOff>
    </xdr:to>
    <xdr:pic>
      <xdr:nvPicPr>
        <xdr:cNvPr id="4" name="Gráfico 3" descr="Mujer con relleno sólido">
          <a:extLst>
            <a:ext uri="{FF2B5EF4-FFF2-40B4-BE49-F238E27FC236}">
              <a16:creationId xmlns:a16="http://schemas.microsoft.com/office/drawing/2014/main" id="{C596E02A-B617-4C0D-979C-0269E5FAA7B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5278100" y="7610475"/>
          <a:ext cx="914400" cy="914400"/>
        </a:xfrm>
        <a:prstGeom prst="rect">
          <a:avLst/>
        </a:prstGeom>
      </xdr:spPr>
    </xdr:pic>
    <xdr:clientData/>
  </xdr:twoCellAnchor>
  <xdr:twoCellAnchor>
    <xdr:from>
      <xdr:col>8</xdr:col>
      <xdr:colOff>114300</xdr:colOff>
      <xdr:row>43</xdr:row>
      <xdr:rowOff>28575</xdr:rowOff>
    </xdr:from>
    <xdr:to>
      <xdr:col>9</xdr:col>
      <xdr:colOff>76200</xdr:colOff>
      <xdr:row>44</xdr:row>
      <xdr:rowOff>133350</xdr:rowOff>
    </xdr:to>
    <xdr:sp macro="" textlink="$H$2">
      <xdr:nvSpPr>
        <xdr:cNvPr id="5" name="Rectángulo 4">
          <a:extLst>
            <a:ext uri="{FF2B5EF4-FFF2-40B4-BE49-F238E27FC236}">
              <a16:creationId xmlns:a16="http://schemas.microsoft.com/office/drawing/2014/main" id="{5630DD14-13E5-4583-AE24-A8EF6298291B}"/>
            </a:ext>
          </a:extLst>
        </xdr:cNvPr>
        <xdr:cNvSpPr/>
      </xdr:nvSpPr>
      <xdr:spPr>
        <a:xfrm>
          <a:off x="9763125" y="8505825"/>
          <a:ext cx="7239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7B2939A7-2417-46EA-B2B0-46D4B53B4FD6}" type="TxLink">
            <a:rPr lang="en-US" sz="1400" b="1" i="0" u="none" strike="noStrike">
              <a:solidFill>
                <a:srgbClr val="000000"/>
              </a:solidFill>
              <a:latin typeface="Calibri"/>
              <a:cs typeface="Calibri"/>
            </a:rPr>
            <a:pPr algn="l"/>
            <a:t>50,19%</a:t>
          </a:fld>
          <a:endParaRPr lang="es-BO" sz="1400" b="1"/>
        </a:p>
      </xdr:txBody>
    </xdr:sp>
    <xdr:clientData/>
  </xdr:twoCellAnchor>
  <xdr:twoCellAnchor>
    <xdr:from>
      <xdr:col>15</xdr:col>
      <xdr:colOff>390525</xdr:colOff>
      <xdr:row>43</xdr:row>
      <xdr:rowOff>47625</xdr:rowOff>
    </xdr:from>
    <xdr:to>
      <xdr:col>16</xdr:col>
      <xdr:colOff>352425</xdr:colOff>
      <xdr:row>44</xdr:row>
      <xdr:rowOff>152400</xdr:rowOff>
    </xdr:to>
    <xdr:sp macro="" textlink="$H$3">
      <xdr:nvSpPr>
        <xdr:cNvPr id="6" name="Rectángulo 5">
          <a:extLst>
            <a:ext uri="{FF2B5EF4-FFF2-40B4-BE49-F238E27FC236}">
              <a16:creationId xmlns:a16="http://schemas.microsoft.com/office/drawing/2014/main" id="{958E1A84-0D9D-471A-BA73-2BEFC3F5EF09}"/>
            </a:ext>
          </a:extLst>
        </xdr:cNvPr>
        <xdr:cNvSpPr/>
      </xdr:nvSpPr>
      <xdr:spPr>
        <a:xfrm>
          <a:off x="15373350" y="8524875"/>
          <a:ext cx="7239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8896E199-7ABD-47AC-B895-2FB1C662B424}" type="TxLink">
            <a:rPr lang="en-US" sz="1400" b="1" i="0" u="none" strike="noStrike">
              <a:solidFill>
                <a:srgbClr val="000000"/>
              </a:solidFill>
              <a:latin typeface="Calibri"/>
              <a:cs typeface="Calibri"/>
            </a:rPr>
            <a:pPr algn="l"/>
            <a:t>49,81%</a:t>
          </a:fld>
          <a:endParaRPr lang="es-BO" sz="1400" b="1"/>
        </a:p>
      </xdr:txBody>
    </xdr:sp>
    <xdr:clientData/>
  </xdr:twoCellAnchor>
  <xdr:twoCellAnchor>
    <xdr:from>
      <xdr:col>4</xdr:col>
      <xdr:colOff>1343025</xdr:colOff>
      <xdr:row>21</xdr:row>
      <xdr:rowOff>9525</xdr:rowOff>
    </xdr:from>
    <xdr:to>
      <xdr:col>7</xdr:col>
      <xdr:colOff>323850</xdr:colOff>
      <xdr:row>29</xdr:row>
      <xdr:rowOff>57150</xdr:rowOff>
    </xdr:to>
    <xdr:sp macro="" textlink="">
      <xdr:nvSpPr>
        <xdr:cNvPr id="7" name="Elipse 6">
          <a:hlinkClick xmlns:r="http://schemas.openxmlformats.org/officeDocument/2006/relationships" r:id="rId6"/>
          <a:extLst>
            <a:ext uri="{FF2B5EF4-FFF2-40B4-BE49-F238E27FC236}">
              <a16:creationId xmlns:a16="http://schemas.microsoft.com/office/drawing/2014/main" id="{5BEF10BD-E873-4BA7-A455-D58C8B3FDE3D}"/>
            </a:ext>
          </a:extLst>
        </xdr:cNvPr>
        <xdr:cNvSpPr/>
      </xdr:nvSpPr>
      <xdr:spPr>
        <a:xfrm>
          <a:off x="7229475" y="2009775"/>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323849</xdr:colOff>
      <xdr:row>38</xdr:row>
      <xdr:rowOff>9525</xdr:rowOff>
    </xdr:from>
    <xdr:to>
      <xdr:col>16</xdr:col>
      <xdr:colOff>561974</xdr:colOff>
      <xdr:row>71</xdr:row>
      <xdr:rowOff>104775</xdr:rowOff>
    </xdr:to>
    <xdr:graphicFrame macro="">
      <xdr:nvGraphicFramePr>
        <xdr:cNvPr id="2" name="Gráfico 1">
          <a:extLst>
            <a:ext uri="{FF2B5EF4-FFF2-40B4-BE49-F238E27FC236}">
              <a16:creationId xmlns:a16="http://schemas.microsoft.com/office/drawing/2014/main" id="{EFE12AF9-3928-4E31-B817-2673B3D2D0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447675</xdr:colOff>
      <xdr:row>40</xdr:row>
      <xdr:rowOff>123825</xdr:rowOff>
    </xdr:from>
    <xdr:to>
      <xdr:col>8</xdr:col>
      <xdr:colOff>600075</xdr:colOff>
      <xdr:row>43</xdr:row>
      <xdr:rowOff>238125</xdr:rowOff>
    </xdr:to>
    <xdr:pic>
      <xdr:nvPicPr>
        <xdr:cNvPr id="3" name="Gráfico 2" descr="Hombre con relleno sólido">
          <a:extLst>
            <a:ext uri="{FF2B5EF4-FFF2-40B4-BE49-F238E27FC236}">
              <a16:creationId xmlns:a16="http://schemas.microsoft.com/office/drawing/2014/main" id="{70C1C9E8-DA45-4389-8994-89DEC94719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334500" y="8029575"/>
          <a:ext cx="914400" cy="914400"/>
        </a:xfrm>
        <a:prstGeom prst="rect">
          <a:avLst/>
        </a:prstGeom>
      </xdr:spPr>
    </xdr:pic>
    <xdr:clientData/>
  </xdr:twoCellAnchor>
  <xdr:twoCellAnchor editAs="oneCell">
    <xdr:from>
      <xdr:col>14</xdr:col>
      <xdr:colOff>723900</xdr:colOff>
      <xdr:row>40</xdr:row>
      <xdr:rowOff>114300</xdr:rowOff>
    </xdr:from>
    <xdr:to>
      <xdr:col>16</xdr:col>
      <xdr:colOff>114300</xdr:colOff>
      <xdr:row>43</xdr:row>
      <xdr:rowOff>228600</xdr:rowOff>
    </xdr:to>
    <xdr:pic>
      <xdr:nvPicPr>
        <xdr:cNvPr id="4" name="Gráfico 3" descr="Mujer con relleno sólido">
          <a:extLst>
            <a:ext uri="{FF2B5EF4-FFF2-40B4-BE49-F238E27FC236}">
              <a16:creationId xmlns:a16="http://schemas.microsoft.com/office/drawing/2014/main" id="{44E35766-6C43-41E6-BB02-B6E09A18F59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4944725" y="8020050"/>
          <a:ext cx="914400" cy="914400"/>
        </a:xfrm>
        <a:prstGeom prst="rect">
          <a:avLst/>
        </a:prstGeom>
      </xdr:spPr>
    </xdr:pic>
    <xdr:clientData/>
  </xdr:twoCellAnchor>
  <xdr:twoCellAnchor>
    <xdr:from>
      <xdr:col>7</xdr:col>
      <xdr:colOff>561975</xdr:colOff>
      <xdr:row>45</xdr:row>
      <xdr:rowOff>133350</xdr:rowOff>
    </xdr:from>
    <xdr:to>
      <xdr:col>8</xdr:col>
      <xdr:colOff>523875</xdr:colOff>
      <xdr:row>47</xdr:row>
      <xdr:rowOff>47625</xdr:rowOff>
    </xdr:to>
    <xdr:sp macro="" textlink="$H$2">
      <xdr:nvSpPr>
        <xdr:cNvPr id="5" name="Rectángulo 4">
          <a:extLst>
            <a:ext uri="{FF2B5EF4-FFF2-40B4-BE49-F238E27FC236}">
              <a16:creationId xmlns:a16="http://schemas.microsoft.com/office/drawing/2014/main" id="{05BFD1CC-5738-4318-8958-13EB1F18C574}"/>
            </a:ext>
          </a:extLst>
        </xdr:cNvPr>
        <xdr:cNvSpPr/>
      </xdr:nvSpPr>
      <xdr:spPr>
        <a:xfrm>
          <a:off x="9448800" y="8991600"/>
          <a:ext cx="7239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7B2939A7-2417-46EA-B2B0-46D4B53B4FD6}" type="TxLink">
            <a:rPr lang="en-US" sz="1400" b="1" i="0" u="none" strike="noStrike">
              <a:solidFill>
                <a:srgbClr val="000000"/>
              </a:solidFill>
              <a:latin typeface="Calibri"/>
              <a:cs typeface="Calibri"/>
            </a:rPr>
            <a:pPr algn="l"/>
            <a:t>53,03%</a:t>
          </a:fld>
          <a:endParaRPr lang="es-BO" sz="1400" b="1"/>
        </a:p>
      </xdr:txBody>
    </xdr:sp>
    <xdr:clientData/>
  </xdr:twoCellAnchor>
  <xdr:twoCellAnchor>
    <xdr:from>
      <xdr:col>15</xdr:col>
      <xdr:colOff>76200</xdr:colOff>
      <xdr:row>45</xdr:row>
      <xdr:rowOff>57150</xdr:rowOff>
    </xdr:from>
    <xdr:to>
      <xdr:col>16</xdr:col>
      <xdr:colOff>38100</xdr:colOff>
      <xdr:row>46</xdr:row>
      <xdr:rowOff>161925</xdr:rowOff>
    </xdr:to>
    <xdr:sp macro="" textlink="$H$3">
      <xdr:nvSpPr>
        <xdr:cNvPr id="6" name="Rectángulo 5">
          <a:extLst>
            <a:ext uri="{FF2B5EF4-FFF2-40B4-BE49-F238E27FC236}">
              <a16:creationId xmlns:a16="http://schemas.microsoft.com/office/drawing/2014/main" id="{D63E08B6-FE0A-4E1E-B733-19CF5FD59469}"/>
            </a:ext>
          </a:extLst>
        </xdr:cNvPr>
        <xdr:cNvSpPr/>
      </xdr:nvSpPr>
      <xdr:spPr>
        <a:xfrm>
          <a:off x="15059025" y="8915400"/>
          <a:ext cx="7239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8896E199-7ABD-47AC-B895-2FB1C662B424}" type="TxLink">
            <a:rPr lang="en-US" sz="1400" b="1" i="0" u="none" strike="noStrike">
              <a:solidFill>
                <a:srgbClr val="000000"/>
              </a:solidFill>
              <a:latin typeface="Calibri"/>
              <a:cs typeface="Calibri"/>
            </a:rPr>
            <a:pPr algn="l"/>
            <a:t>46,97%</a:t>
          </a:fld>
          <a:endParaRPr lang="es-BO" sz="1400" b="1"/>
        </a:p>
      </xdr:txBody>
    </xdr:sp>
    <xdr:clientData/>
  </xdr:twoCellAnchor>
  <xdr:twoCellAnchor>
    <xdr:from>
      <xdr:col>5</xdr:col>
      <xdr:colOff>95250</xdr:colOff>
      <xdr:row>18</xdr:row>
      <xdr:rowOff>19050</xdr:rowOff>
    </xdr:from>
    <xdr:to>
      <xdr:col>7</xdr:col>
      <xdr:colOff>466725</xdr:colOff>
      <xdr:row>32</xdr:row>
      <xdr:rowOff>28575</xdr:rowOff>
    </xdr:to>
    <xdr:sp macro="" textlink="">
      <xdr:nvSpPr>
        <xdr:cNvPr id="7" name="Elipse 6">
          <a:hlinkClick xmlns:r="http://schemas.openxmlformats.org/officeDocument/2006/relationships" r:id="rId6"/>
          <a:extLst>
            <a:ext uri="{FF2B5EF4-FFF2-40B4-BE49-F238E27FC236}">
              <a16:creationId xmlns:a16="http://schemas.microsoft.com/office/drawing/2014/main" id="{D50B2F9E-9B26-4045-B09B-CEABB4FDA980}"/>
            </a:ext>
          </a:extLst>
        </xdr:cNvPr>
        <xdr:cNvSpPr/>
      </xdr:nvSpPr>
      <xdr:spPr>
        <a:xfrm>
          <a:off x="7372350" y="104775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409575</xdr:colOff>
      <xdr:row>35</xdr:row>
      <xdr:rowOff>180975</xdr:rowOff>
    </xdr:from>
    <xdr:to>
      <xdr:col>17</xdr:col>
      <xdr:colOff>485774</xdr:colOff>
      <xdr:row>72</xdr:row>
      <xdr:rowOff>76200</xdr:rowOff>
    </xdr:to>
    <xdr:graphicFrame macro="">
      <xdr:nvGraphicFramePr>
        <xdr:cNvPr id="2" name="Gráfico 1">
          <a:extLst>
            <a:ext uri="{FF2B5EF4-FFF2-40B4-BE49-F238E27FC236}">
              <a16:creationId xmlns:a16="http://schemas.microsoft.com/office/drawing/2014/main" id="{C8FE862B-1194-45F3-8187-2B46941386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85725</xdr:colOff>
      <xdr:row>40</xdr:row>
      <xdr:rowOff>104775</xdr:rowOff>
    </xdr:from>
    <xdr:to>
      <xdr:col>9</xdr:col>
      <xdr:colOff>238125</xdr:colOff>
      <xdr:row>43</xdr:row>
      <xdr:rowOff>219075</xdr:rowOff>
    </xdr:to>
    <xdr:pic>
      <xdr:nvPicPr>
        <xdr:cNvPr id="3" name="Gráfico 2" descr="Hombre con relleno sólido">
          <a:extLst>
            <a:ext uri="{FF2B5EF4-FFF2-40B4-BE49-F238E27FC236}">
              <a16:creationId xmlns:a16="http://schemas.microsoft.com/office/drawing/2014/main" id="{D964C693-F66E-44C5-A676-5541797C79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734550" y="8010525"/>
          <a:ext cx="914400" cy="914400"/>
        </a:xfrm>
        <a:prstGeom prst="rect">
          <a:avLst/>
        </a:prstGeom>
      </xdr:spPr>
    </xdr:pic>
    <xdr:clientData/>
  </xdr:twoCellAnchor>
  <xdr:twoCellAnchor editAs="oneCell">
    <xdr:from>
      <xdr:col>16</xdr:col>
      <xdr:colOff>76200</xdr:colOff>
      <xdr:row>40</xdr:row>
      <xdr:rowOff>171450</xdr:rowOff>
    </xdr:from>
    <xdr:to>
      <xdr:col>17</xdr:col>
      <xdr:colOff>228600</xdr:colOff>
      <xdr:row>44</xdr:row>
      <xdr:rowOff>19050</xdr:rowOff>
    </xdr:to>
    <xdr:pic>
      <xdr:nvPicPr>
        <xdr:cNvPr id="4" name="Gráfico 3" descr="Mujer con relleno sólido">
          <a:extLst>
            <a:ext uri="{FF2B5EF4-FFF2-40B4-BE49-F238E27FC236}">
              <a16:creationId xmlns:a16="http://schemas.microsoft.com/office/drawing/2014/main" id="{A9C5BF6C-77A9-4BCD-8D37-25A3CD9393D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5821025" y="8077200"/>
          <a:ext cx="914400" cy="914400"/>
        </a:xfrm>
        <a:prstGeom prst="rect">
          <a:avLst/>
        </a:prstGeom>
      </xdr:spPr>
    </xdr:pic>
    <xdr:clientData/>
  </xdr:twoCellAnchor>
  <xdr:twoCellAnchor>
    <xdr:from>
      <xdr:col>8</xdr:col>
      <xdr:colOff>180975</xdr:colOff>
      <xdr:row>45</xdr:row>
      <xdr:rowOff>114300</xdr:rowOff>
    </xdr:from>
    <xdr:to>
      <xdr:col>9</xdr:col>
      <xdr:colOff>142875</xdr:colOff>
      <xdr:row>47</xdr:row>
      <xdr:rowOff>28575</xdr:rowOff>
    </xdr:to>
    <xdr:sp macro="" textlink="$H$2">
      <xdr:nvSpPr>
        <xdr:cNvPr id="5" name="Rectángulo 4">
          <a:extLst>
            <a:ext uri="{FF2B5EF4-FFF2-40B4-BE49-F238E27FC236}">
              <a16:creationId xmlns:a16="http://schemas.microsoft.com/office/drawing/2014/main" id="{FD188DBA-AB4E-4E08-B214-AC3425DCC77D}"/>
            </a:ext>
          </a:extLst>
        </xdr:cNvPr>
        <xdr:cNvSpPr/>
      </xdr:nvSpPr>
      <xdr:spPr>
        <a:xfrm>
          <a:off x="9829800" y="8972550"/>
          <a:ext cx="7239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7B2939A7-2417-46EA-B2B0-46D4B53B4FD6}" type="TxLink">
            <a:rPr lang="en-US" sz="1400" b="1" i="0" u="none" strike="noStrike">
              <a:solidFill>
                <a:srgbClr val="000000"/>
              </a:solidFill>
              <a:latin typeface="Calibri"/>
              <a:cs typeface="Calibri"/>
            </a:rPr>
            <a:pPr algn="l"/>
            <a:t>55,71%</a:t>
          </a:fld>
          <a:endParaRPr lang="es-BO" sz="1400" b="1"/>
        </a:p>
      </xdr:txBody>
    </xdr:sp>
    <xdr:clientData/>
  </xdr:twoCellAnchor>
  <xdr:twoCellAnchor>
    <xdr:from>
      <xdr:col>16</xdr:col>
      <xdr:colOff>161925</xdr:colOff>
      <xdr:row>45</xdr:row>
      <xdr:rowOff>142875</xdr:rowOff>
    </xdr:from>
    <xdr:to>
      <xdr:col>17</xdr:col>
      <xdr:colOff>123825</xdr:colOff>
      <xdr:row>47</xdr:row>
      <xdr:rowOff>57150</xdr:rowOff>
    </xdr:to>
    <xdr:sp macro="" textlink="$H$3">
      <xdr:nvSpPr>
        <xdr:cNvPr id="6" name="Rectángulo 5">
          <a:extLst>
            <a:ext uri="{FF2B5EF4-FFF2-40B4-BE49-F238E27FC236}">
              <a16:creationId xmlns:a16="http://schemas.microsoft.com/office/drawing/2014/main" id="{2FE6A5CB-1DAD-4BA7-AFFD-631E69B22348}"/>
            </a:ext>
          </a:extLst>
        </xdr:cNvPr>
        <xdr:cNvSpPr/>
      </xdr:nvSpPr>
      <xdr:spPr>
        <a:xfrm>
          <a:off x="15906750" y="9001125"/>
          <a:ext cx="7239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8896E199-7ABD-47AC-B895-2FB1C662B424}" type="TxLink">
            <a:rPr lang="en-US" sz="1400" b="1" i="0" u="none" strike="noStrike">
              <a:solidFill>
                <a:srgbClr val="000000"/>
              </a:solidFill>
              <a:latin typeface="Calibri"/>
              <a:cs typeface="Calibri"/>
            </a:rPr>
            <a:pPr algn="l"/>
            <a:t>44,29%</a:t>
          </a:fld>
          <a:endParaRPr lang="es-BO" sz="1400" b="1"/>
        </a:p>
      </xdr:txBody>
    </xdr:sp>
    <xdr:clientData/>
  </xdr:twoCellAnchor>
  <xdr:twoCellAnchor>
    <xdr:from>
      <xdr:col>5</xdr:col>
      <xdr:colOff>190500</xdr:colOff>
      <xdr:row>15</xdr:row>
      <xdr:rowOff>28575</xdr:rowOff>
    </xdr:from>
    <xdr:to>
      <xdr:col>7</xdr:col>
      <xdr:colOff>561975</xdr:colOff>
      <xdr:row>27</xdr:row>
      <xdr:rowOff>38100</xdr:rowOff>
    </xdr:to>
    <xdr:sp macro="" textlink="">
      <xdr:nvSpPr>
        <xdr:cNvPr id="7" name="Elipse 6">
          <a:hlinkClick xmlns:r="http://schemas.openxmlformats.org/officeDocument/2006/relationships" r:id="rId6"/>
          <a:extLst>
            <a:ext uri="{FF2B5EF4-FFF2-40B4-BE49-F238E27FC236}">
              <a16:creationId xmlns:a16="http://schemas.microsoft.com/office/drawing/2014/main" id="{03712EBF-C5E3-414B-AB0D-10364FA2CE0F}"/>
            </a:ext>
          </a:extLst>
        </xdr:cNvPr>
        <xdr:cNvSpPr/>
      </xdr:nvSpPr>
      <xdr:spPr>
        <a:xfrm>
          <a:off x="7467600" y="10287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0</xdr:colOff>
      <xdr:row>36</xdr:row>
      <xdr:rowOff>47625</xdr:rowOff>
    </xdr:from>
    <xdr:to>
      <xdr:col>16</xdr:col>
      <xdr:colOff>638174</xdr:colOff>
      <xdr:row>69</xdr:row>
      <xdr:rowOff>142875</xdr:rowOff>
    </xdr:to>
    <xdr:graphicFrame macro="">
      <xdr:nvGraphicFramePr>
        <xdr:cNvPr id="2" name="Gráfico 1">
          <a:extLst>
            <a:ext uri="{FF2B5EF4-FFF2-40B4-BE49-F238E27FC236}">
              <a16:creationId xmlns:a16="http://schemas.microsoft.com/office/drawing/2014/main" id="{AE20CDDD-F251-4F5B-888A-46A1F6807B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514350</xdr:colOff>
      <xdr:row>39</xdr:row>
      <xdr:rowOff>180975</xdr:rowOff>
    </xdr:from>
    <xdr:to>
      <xdr:col>9</xdr:col>
      <xdr:colOff>666750</xdr:colOff>
      <xdr:row>43</xdr:row>
      <xdr:rowOff>28575</xdr:rowOff>
    </xdr:to>
    <xdr:pic>
      <xdr:nvPicPr>
        <xdr:cNvPr id="3" name="Gráfico 2" descr="Hombre con relleno sólido">
          <a:extLst>
            <a:ext uri="{FF2B5EF4-FFF2-40B4-BE49-F238E27FC236}">
              <a16:creationId xmlns:a16="http://schemas.microsoft.com/office/drawing/2014/main" id="{C590AF15-06B6-4D01-805D-AC73ADF4884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0163175" y="7896225"/>
          <a:ext cx="914400" cy="914400"/>
        </a:xfrm>
        <a:prstGeom prst="rect">
          <a:avLst/>
        </a:prstGeom>
      </xdr:spPr>
    </xdr:pic>
    <xdr:clientData/>
  </xdr:twoCellAnchor>
  <xdr:twoCellAnchor editAs="oneCell">
    <xdr:from>
      <xdr:col>15</xdr:col>
      <xdr:colOff>219075</xdr:colOff>
      <xdr:row>39</xdr:row>
      <xdr:rowOff>142875</xdr:rowOff>
    </xdr:from>
    <xdr:to>
      <xdr:col>16</xdr:col>
      <xdr:colOff>371475</xdr:colOff>
      <xdr:row>42</xdr:row>
      <xdr:rowOff>257175</xdr:rowOff>
    </xdr:to>
    <xdr:pic>
      <xdr:nvPicPr>
        <xdr:cNvPr id="4" name="Gráfico 3" descr="Mujer con relleno sólido">
          <a:extLst>
            <a:ext uri="{FF2B5EF4-FFF2-40B4-BE49-F238E27FC236}">
              <a16:creationId xmlns:a16="http://schemas.microsoft.com/office/drawing/2014/main" id="{CF96A8E8-493E-4DE5-8373-10F938698C4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5201900" y="7858125"/>
          <a:ext cx="914400" cy="914400"/>
        </a:xfrm>
        <a:prstGeom prst="rect">
          <a:avLst/>
        </a:prstGeom>
      </xdr:spPr>
    </xdr:pic>
    <xdr:clientData/>
  </xdr:twoCellAnchor>
  <xdr:twoCellAnchor>
    <xdr:from>
      <xdr:col>8</xdr:col>
      <xdr:colOff>647700</xdr:colOff>
      <xdr:row>44</xdr:row>
      <xdr:rowOff>104775</xdr:rowOff>
    </xdr:from>
    <xdr:to>
      <xdr:col>9</xdr:col>
      <xdr:colOff>609600</xdr:colOff>
      <xdr:row>46</xdr:row>
      <xdr:rowOff>19050</xdr:rowOff>
    </xdr:to>
    <xdr:sp macro="" textlink="$H$2">
      <xdr:nvSpPr>
        <xdr:cNvPr id="5" name="Rectángulo 4">
          <a:extLst>
            <a:ext uri="{FF2B5EF4-FFF2-40B4-BE49-F238E27FC236}">
              <a16:creationId xmlns:a16="http://schemas.microsoft.com/office/drawing/2014/main" id="{3ADA2BE5-3E65-4CE7-A8FE-5DF5B2A5BFB9}"/>
            </a:ext>
          </a:extLst>
        </xdr:cNvPr>
        <xdr:cNvSpPr/>
      </xdr:nvSpPr>
      <xdr:spPr>
        <a:xfrm>
          <a:off x="10296525" y="8772525"/>
          <a:ext cx="7239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7B2939A7-2417-46EA-B2B0-46D4B53B4FD6}" type="TxLink">
            <a:rPr lang="en-US" sz="1400" b="1" i="0" u="none" strike="noStrike">
              <a:solidFill>
                <a:srgbClr val="000000"/>
              </a:solidFill>
              <a:latin typeface="Calibri"/>
              <a:cs typeface="Calibri"/>
            </a:rPr>
            <a:pPr algn="l"/>
            <a:t>51,49%</a:t>
          </a:fld>
          <a:endParaRPr lang="es-BO" sz="1400" b="1"/>
        </a:p>
      </xdr:txBody>
    </xdr:sp>
    <xdr:clientData/>
  </xdr:twoCellAnchor>
  <xdr:twoCellAnchor>
    <xdr:from>
      <xdr:col>15</xdr:col>
      <xdr:colOff>333375</xdr:colOff>
      <xdr:row>44</xdr:row>
      <xdr:rowOff>123825</xdr:rowOff>
    </xdr:from>
    <xdr:to>
      <xdr:col>16</xdr:col>
      <xdr:colOff>295275</xdr:colOff>
      <xdr:row>46</xdr:row>
      <xdr:rowOff>38100</xdr:rowOff>
    </xdr:to>
    <xdr:sp macro="" textlink="$H$3">
      <xdr:nvSpPr>
        <xdr:cNvPr id="6" name="Rectángulo 5">
          <a:extLst>
            <a:ext uri="{FF2B5EF4-FFF2-40B4-BE49-F238E27FC236}">
              <a16:creationId xmlns:a16="http://schemas.microsoft.com/office/drawing/2014/main" id="{16B878FC-3072-4B4D-816E-C300C7462F73}"/>
            </a:ext>
          </a:extLst>
        </xdr:cNvPr>
        <xdr:cNvSpPr/>
      </xdr:nvSpPr>
      <xdr:spPr>
        <a:xfrm>
          <a:off x="15316200" y="8791575"/>
          <a:ext cx="7239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8896E199-7ABD-47AC-B895-2FB1C662B424}" type="TxLink">
            <a:rPr lang="en-US" sz="1400" b="1" i="0" u="none" strike="noStrike">
              <a:solidFill>
                <a:srgbClr val="000000"/>
              </a:solidFill>
              <a:latin typeface="Calibri"/>
              <a:cs typeface="Calibri"/>
            </a:rPr>
            <a:pPr algn="l"/>
            <a:t>48,51%</a:t>
          </a:fld>
          <a:endParaRPr lang="es-BO" sz="1400" b="1"/>
        </a:p>
      </xdr:txBody>
    </xdr:sp>
    <xdr:clientData/>
  </xdr:twoCellAnchor>
  <xdr:twoCellAnchor>
    <xdr:from>
      <xdr:col>5</xdr:col>
      <xdr:colOff>209550</xdr:colOff>
      <xdr:row>23</xdr:row>
      <xdr:rowOff>38100</xdr:rowOff>
    </xdr:from>
    <xdr:to>
      <xdr:col>7</xdr:col>
      <xdr:colOff>581025</xdr:colOff>
      <xdr:row>31</xdr:row>
      <xdr:rowOff>9525</xdr:rowOff>
    </xdr:to>
    <xdr:sp macro="" textlink="">
      <xdr:nvSpPr>
        <xdr:cNvPr id="7" name="Elipse 6">
          <a:hlinkClick xmlns:r="http://schemas.openxmlformats.org/officeDocument/2006/relationships" r:id="rId6"/>
          <a:extLst>
            <a:ext uri="{FF2B5EF4-FFF2-40B4-BE49-F238E27FC236}">
              <a16:creationId xmlns:a16="http://schemas.microsoft.com/office/drawing/2014/main" id="{08DD393C-C548-40A6-A783-50142CA1DAA6}"/>
            </a:ext>
          </a:extLst>
        </xdr:cNvPr>
        <xdr:cNvSpPr/>
      </xdr:nvSpPr>
      <xdr:spPr>
        <a:xfrm>
          <a:off x="7486650" y="2447925"/>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438150</xdr:colOff>
      <xdr:row>37</xdr:row>
      <xdr:rowOff>0</xdr:rowOff>
    </xdr:from>
    <xdr:to>
      <xdr:col>16</xdr:col>
      <xdr:colOff>314324</xdr:colOff>
      <xdr:row>70</xdr:row>
      <xdr:rowOff>95250</xdr:rowOff>
    </xdr:to>
    <xdr:graphicFrame macro="">
      <xdr:nvGraphicFramePr>
        <xdr:cNvPr id="2" name="Gráfico 1">
          <a:extLst>
            <a:ext uri="{FF2B5EF4-FFF2-40B4-BE49-F238E27FC236}">
              <a16:creationId xmlns:a16="http://schemas.microsoft.com/office/drawing/2014/main" id="{351582F9-E2A8-478E-AC35-193CA3FDF0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323850</xdr:colOff>
      <xdr:row>39</xdr:row>
      <xdr:rowOff>95250</xdr:rowOff>
    </xdr:from>
    <xdr:to>
      <xdr:col>9</xdr:col>
      <xdr:colOff>476250</xdr:colOff>
      <xdr:row>42</xdr:row>
      <xdr:rowOff>209550</xdr:rowOff>
    </xdr:to>
    <xdr:pic>
      <xdr:nvPicPr>
        <xdr:cNvPr id="3" name="Gráfico 2" descr="Hombre con relleno sólido">
          <a:extLst>
            <a:ext uri="{FF2B5EF4-FFF2-40B4-BE49-F238E27FC236}">
              <a16:creationId xmlns:a16="http://schemas.microsoft.com/office/drawing/2014/main" id="{7C89778B-5F9A-46A7-9A0F-E58F5B3D59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972675" y="7810500"/>
          <a:ext cx="914400" cy="914400"/>
        </a:xfrm>
        <a:prstGeom prst="rect">
          <a:avLst/>
        </a:prstGeom>
      </xdr:spPr>
    </xdr:pic>
    <xdr:clientData/>
  </xdr:twoCellAnchor>
  <xdr:twoCellAnchor editAs="oneCell">
    <xdr:from>
      <xdr:col>15</xdr:col>
      <xdr:colOff>123825</xdr:colOff>
      <xdr:row>39</xdr:row>
      <xdr:rowOff>142875</xdr:rowOff>
    </xdr:from>
    <xdr:to>
      <xdr:col>16</xdr:col>
      <xdr:colOff>276225</xdr:colOff>
      <xdr:row>42</xdr:row>
      <xdr:rowOff>257175</xdr:rowOff>
    </xdr:to>
    <xdr:pic>
      <xdr:nvPicPr>
        <xdr:cNvPr id="4" name="Gráfico 3" descr="Mujer con relleno sólido">
          <a:extLst>
            <a:ext uri="{FF2B5EF4-FFF2-40B4-BE49-F238E27FC236}">
              <a16:creationId xmlns:a16="http://schemas.microsoft.com/office/drawing/2014/main" id="{D633739D-4DF8-45C8-8BD4-4648FEB5EAC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5106650" y="7858125"/>
          <a:ext cx="914400" cy="914400"/>
        </a:xfrm>
        <a:prstGeom prst="rect">
          <a:avLst/>
        </a:prstGeom>
      </xdr:spPr>
    </xdr:pic>
    <xdr:clientData/>
  </xdr:twoCellAnchor>
  <xdr:twoCellAnchor>
    <xdr:from>
      <xdr:col>8</xdr:col>
      <xdr:colOff>438150</xdr:colOff>
      <xdr:row>44</xdr:row>
      <xdr:rowOff>66675</xdr:rowOff>
    </xdr:from>
    <xdr:to>
      <xdr:col>9</xdr:col>
      <xdr:colOff>400050</xdr:colOff>
      <xdr:row>45</xdr:row>
      <xdr:rowOff>171450</xdr:rowOff>
    </xdr:to>
    <xdr:sp macro="" textlink="$H$2">
      <xdr:nvSpPr>
        <xdr:cNvPr id="5" name="Rectángulo 4">
          <a:extLst>
            <a:ext uri="{FF2B5EF4-FFF2-40B4-BE49-F238E27FC236}">
              <a16:creationId xmlns:a16="http://schemas.microsoft.com/office/drawing/2014/main" id="{C52AADA6-7EF1-4410-B345-2DDE04F06895}"/>
            </a:ext>
          </a:extLst>
        </xdr:cNvPr>
        <xdr:cNvSpPr/>
      </xdr:nvSpPr>
      <xdr:spPr>
        <a:xfrm>
          <a:off x="10086975" y="8734425"/>
          <a:ext cx="7239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7B2939A7-2417-46EA-B2B0-46D4B53B4FD6}" type="TxLink">
            <a:rPr lang="en-US" sz="1400" b="1" i="0" u="none" strike="noStrike">
              <a:solidFill>
                <a:srgbClr val="000000"/>
              </a:solidFill>
              <a:latin typeface="Calibri"/>
              <a:cs typeface="Calibri"/>
            </a:rPr>
            <a:pPr algn="l"/>
            <a:t>61,59%</a:t>
          </a:fld>
          <a:endParaRPr lang="es-BO" sz="1400" b="1"/>
        </a:p>
      </xdr:txBody>
    </xdr:sp>
    <xdr:clientData/>
  </xdr:twoCellAnchor>
  <xdr:twoCellAnchor>
    <xdr:from>
      <xdr:col>15</xdr:col>
      <xdr:colOff>228600</xdr:colOff>
      <xdr:row>44</xdr:row>
      <xdr:rowOff>85725</xdr:rowOff>
    </xdr:from>
    <xdr:to>
      <xdr:col>16</xdr:col>
      <xdr:colOff>190500</xdr:colOff>
      <xdr:row>46</xdr:row>
      <xdr:rowOff>0</xdr:rowOff>
    </xdr:to>
    <xdr:sp macro="" textlink="$H$3">
      <xdr:nvSpPr>
        <xdr:cNvPr id="6" name="Rectángulo 5">
          <a:extLst>
            <a:ext uri="{FF2B5EF4-FFF2-40B4-BE49-F238E27FC236}">
              <a16:creationId xmlns:a16="http://schemas.microsoft.com/office/drawing/2014/main" id="{FA9C1618-F4FE-4F55-A167-20716455832E}"/>
            </a:ext>
          </a:extLst>
        </xdr:cNvPr>
        <xdr:cNvSpPr/>
      </xdr:nvSpPr>
      <xdr:spPr>
        <a:xfrm>
          <a:off x="15211425" y="8753475"/>
          <a:ext cx="7239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8896E199-7ABD-47AC-B895-2FB1C662B424}" type="TxLink">
            <a:rPr lang="en-US" sz="1400" b="1" i="0" u="none" strike="noStrike">
              <a:solidFill>
                <a:srgbClr val="000000"/>
              </a:solidFill>
              <a:latin typeface="Calibri"/>
              <a:cs typeface="Calibri"/>
            </a:rPr>
            <a:pPr algn="l"/>
            <a:t>38,41%</a:t>
          </a:fld>
          <a:endParaRPr lang="es-BO" sz="1400" b="1"/>
        </a:p>
      </xdr:txBody>
    </xdr:sp>
    <xdr:clientData/>
  </xdr:twoCellAnchor>
  <xdr:twoCellAnchor>
    <xdr:from>
      <xdr:col>5</xdr:col>
      <xdr:colOff>485775</xdr:colOff>
      <xdr:row>22</xdr:row>
      <xdr:rowOff>47625</xdr:rowOff>
    </xdr:from>
    <xdr:to>
      <xdr:col>8</xdr:col>
      <xdr:colOff>95250</xdr:colOff>
      <xdr:row>30</xdr:row>
      <xdr:rowOff>19050</xdr:rowOff>
    </xdr:to>
    <xdr:sp macro="" textlink="">
      <xdr:nvSpPr>
        <xdr:cNvPr id="7" name="Elipse 6">
          <a:hlinkClick xmlns:r="http://schemas.openxmlformats.org/officeDocument/2006/relationships" r:id="rId6"/>
          <a:extLst>
            <a:ext uri="{FF2B5EF4-FFF2-40B4-BE49-F238E27FC236}">
              <a16:creationId xmlns:a16="http://schemas.microsoft.com/office/drawing/2014/main" id="{C593B7A4-5E6B-4444-8863-2D4B8288280C}"/>
            </a:ext>
          </a:extLst>
        </xdr:cNvPr>
        <xdr:cNvSpPr/>
      </xdr:nvSpPr>
      <xdr:spPr>
        <a:xfrm>
          <a:off x="7762875" y="2352675"/>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609600</xdr:colOff>
      <xdr:row>37</xdr:row>
      <xdr:rowOff>28575</xdr:rowOff>
    </xdr:from>
    <xdr:to>
      <xdr:col>16</xdr:col>
      <xdr:colOff>485774</xdr:colOff>
      <xdr:row>70</xdr:row>
      <xdr:rowOff>123825</xdr:rowOff>
    </xdr:to>
    <xdr:graphicFrame macro="">
      <xdr:nvGraphicFramePr>
        <xdr:cNvPr id="2" name="Gráfico 1">
          <a:extLst>
            <a:ext uri="{FF2B5EF4-FFF2-40B4-BE49-F238E27FC236}">
              <a16:creationId xmlns:a16="http://schemas.microsoft.com/office/drawing/2014/main" id="{BB1E7BE3-8061-4F23-85CD-D8B71B7F48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342900</xdr:colOff>
      <xdr:row>41</xdr:row>
      <xdr:rowOff>123825</xdr:rowOff>
    </xdr:from>
    <xdr:to>
      <xdr:col>9</xdr:col>
      <xdr:colOff>495300</xdr:colOff>
      <xdr:row>44</xdr:row>
      <xdr:rowOff>238125</xdr:rowOff>
    </xdr:to>
    <xdr:pic>
      <xdr:nvPicPr>
        <xdr:cNvPr id="3" name="Gráfico 2" descr="Hombre con relleno sólido">
          <a:extLst>
            <a:ext uri="{FF2B5EF4-FFF2-40B4-BE49-F238E27FC236}">
              <a16:creationId xmlns:a16="http://schemas.microsoft.com/office/drawing/2014/main" id="{53B26CC6-6D93-4449-89A7-040FE0DC6F4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991725" y="8220075"/>
          <a:ext cx="914400" cy="914400"/>
        </a:xfrm>
        <a:prstGeom prst="rect">
          <a:avLst/>
        </a:prstGeom>
      </xdr:spPr>
    </xdr:pic>
    <xdr:clientData/>
  </xdr:twoCellAnchor>
  <xdr:twoCellAnchor editAs="oneCell">
    <xdr:from>
      <xdr:col>14</xdr:col>
      <xdr:colOff>504825</xdr:colOff>
      <xdr:row>41</xdr:row>
      <xdr:rowOff>152400</xdr:rowOff>
    </xdr:from>
    <xdr:to>
      <xdr:col>15</xdr:col>
      <xdr:colOff>657225</xdr:colOff>
      <xdr:row>45</xdr:row>
      <xdr:rowOff>0</xdr:rowOff>
    </xdr:to>
    <xdr:pic>
      <xdr:nvPicPr>
        <xdr:cNvPr id="4" name="Gráfico 3" descr="Mujer con relleno sólido">
          <a:extLst>
            <a:ext uri="{FF2B5EF4-FFF2-40B4-BE49-F238E27FC236}">
              <a16:creationId xmlns:a16="http://schemas.microsoft.com/office/drawing/2014/main" id="{8A6BEF62-2B6A-4710-8F42-F8C9DCE9C43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4725650" y="8248650"/>
          <a:ext cx="914400" cy="914400"/>
        </a:xfrm>
        <a:prstGeom prst="rect">
          <a:avLst/>
        </a:prstGeom>
      </xdr:spPr>
    </xdr:pic>
    <xdr:clientData/>
  </xdr:twoCellAnchor>
  <xdr:twoCellAnchor>
    <xdr:from>
      <xdr:col>8</xdr:col>
      <xdr:colOff>428625</xdr:colOff>
      <xdr:row>46</xdr:row>
      <xdr:rowOff>123825</xdr:rowOff>
    </xdr:from>
    <xdr:to>
      <xdr:col>9</xdr:col>
      <xdr:colOff>390525</xdr:colOff>
      <xdr:row>48</xdr:row>
      <xdr:rowOff>38100</xdr:rowOff>
    </xdr:to>
    <xdr:sp macro="" textlink="$H$2">
      <xdr:nvSpPr>
        <xdr:cNvPr id="5" name="Rectángulo 4">
          <a:extLst>
            <a:ext uri="{FF2B5EF4-FFF2-40B4-BE49-F238E27FC236}">
              <a16:creationId xmlns:a16="http://schemas.microsoft.com/office/drawing/2014/main" id="{61D8AECC-15E1-49FA-8085-D22F1237020A}"/>
            </a:ext>
          </a:extLst>
        </xdr:cNvPr>
        <xdr:cNvSpPr/>
      </xdr:nvSpPr>
      <xdr:spPr>
        <a:xfrm>
          <a:off x="10077450" y="9172575"/>
          <a:ext cx="7239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7B2939A7-2417-46EA-B2B0-46D4B53B4FD6}" type="TxLink">
            <a:rPr lang="en-US" sz="1400" b="1" i="0" u="none" strike="noStrike">
              <a:solidFill>
                <a:srgbClr val="000000"/>
              </a:solidFill>
              <a:latin typeface="Calibri"/>
              <a:cs typeface="Calibri"/>
            </a:rPr>
            <a:pPr algn="l"/>
            <a:t>67,39%</a:t>
          </a:fld>
          <a:endParaRPr lang="es-BO" sz="1400" b="1"/>
        </a:p>
      </xdr:txBody>
    </xdr:sp>
    <xdr:clientData/>
  </xdr:twoCellAnchor>
  <xdr:twoCellAnchor>
    <xdr:from>
      <xdr:col>14</xdr:col>
      <xdr:colOff>628650</xdr:colOff>
      <xdr:row>46</xdr:row>
      <xdr:rowOff>152400</xdr:rowOff>
    </xdr:from>
    <xdr:to>
      <xdr:col>15</xdr:col>
      <xdr:colOff>590550</xdr:colOff>
      <xdr:row>48</xdr:row>
      <xdr:rowOff>66675</xdr:rowOff>
    </xdr:to>
    <xdr:sp macro="" textlink="$H$3">
      <xdr:nvSpPr>
        <xdr:cNvPr id="6" name="Rectángulo 5">
          <a:extLst>
            <a:ext uri="{FF2B5EF4-FFF2-40B4-BE49-F238E27FC236}">
              <a16:creationId xmlns:a16="http://schemas.microsoft.com/office/drawing/2014/main" id="{14A88BD0-71D4-4A1B-A093-DCD9D0DB0597}"/>
            </a:ext>
          </a:extLst>
        </xdr:cNvPr>
        <xdr:cNvSpPr/>
      </xdr:nvSpPr>
      <xdr:spPr>
        <a:xfrm>
          <a:off x="14849475" y="9201150"/>
          <a:ext cx="7239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8896E199-7ABD-47AC-B895-2FB1C662B424}" type="TxLink">
            <a:rPr lang="en-US" sz="1400" b="1" i="0" u="none" strike="noStrike">
              <a:solidFill>
                <a:srgbClr val="000000"/>
              </a:solidFill>
              <a:latin typeface="Calibri"/>
              <a:cs typeface="Calibri"/>
            </a:rPr>
            <a:pPr algn="l"/>
            <a:t>32,61%</a:t>
          </a:fld>
          <a:endParaRPr lang="es-BO" sz="1400" b="1"/>
        </a:p>
      </xdr:txBody>
    </xdr:sp>
    <xdr:clientData/>
  </xdr:twoCellAnchor>
  <xdr:twoCellAnchor>
    <xdr:from>
      <xdr:col>6</xdr:col>
      <xdr:colOff>28575</xdr:colOff>
      <xdr:row>20</xdr:row>
      <xdr:rowOff>66675</xdr:rowOff>
    </xdr:from>
    <xdr:to>
      <xdr:col>8</xdr:col>
      <xdr:colOff>485775</xdr:colOff>
      <xdr:row>30</xdr:row>
      <xdr:rowOff>19050</xdr:rowOff>
    </xdr:to>
    <xdr:sp macro="" textlink="">
      <xdr:nvSpPr>
        <xdr:cNvPr id="7" name="Elipse 6">
          <a:hlinkClick xmlns:r="http://schemas.openxmlformats.org/officeDocument/2006/relationships" r:id="rId6"/>
          <a:extLst>
            <a:ext uri="{FF2B5EF4-FFF2-40B4-BE49-F238E27FC236}">
              <a16:creationId xmlns:a16="http://schemas.microsoft.com/office/drawing/2014/main" id="{6D2D6D4B-A531-4EDE-A8A7-AF59B4A15B42}"/>
            </a:ext>
          </a:extLst>
        </xdr:cNvPr>
        <xdr:cNvSpPr/>
      </xdr:nvSpPr>
      <xdr:spPr>
        <a:xfrm>
          <a:off x="8153400" y="1781175"/>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495300</xdr:colOff>
      <xdr:row>37</xdr:row>
      <xdr:rowOff>28575</xdr:rowOff>
    </xdr:from>
    <xdr:to>
      <xdr:col>16</xdr:col>
      <xdr:colOff>371474</xdr:colOff>
      <xdr:row>70</xdr:row>
      <xdr:rowOff>123825</xdr:rowOff>
    </xdr:to>
    <xdr:graphicFrame macro="">
      <xdr:nvGraphicFramePr>
        <xdr:cNvPr id="2" name="Gráfico 1">
          <a:extLst>
            <a:ext uri="{FF2B5EF4-FFF2-40B4-BE49-F238E27FC236}">
              <a16:creationId xmlns:a16="http://schemas.microsoft.com/office/drawing/2014/main" id="{8F20D41C-765E-4B55-8786-EA04494967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238125</xdr:colOff>
      <xdr:row>41</xdr:row>
      <xdr:rowOff>28575</xdr:rowOff>
    </xdr:from>
    <xdr:to>
      <xdr:col>9</xdr:col>
      <xdr:colOff>390525</xdr:colOff>
      <xdr:row>44</xdr:row>
      <xdr:rowOff>142875</xdr:rowOff>
    </xdr:to>
    <xdr:pic>
      <xdr:nvPicPr>
        <xdr:cNvPr id="3" name="Gráfico 2" descr="Hombre con relleno sólido">
          <a:extLst>
            <a:ext uri="{FF2B5EF4-FFF2-40B4-BE49-F238E27FC236}">
              <a16:creationId xmlns:a16="http://schemas.microsoft.com/office/drawing/2014/main" id="{DA7F59B2-BE83-4DE9-8A9A-58EC3980A1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886950" y="8124825"/>
          <a:ext cx="914400" cy="914400"/>
        </a:xfrm>
        <a:prstGeom prst="rect">
          <a:avLst/>
        </a:prstGeom>
      </xdr:spPr>
    </xdr:pic>
    <xdr:clientData/>
  </xdr:twoCellAnchor>
  <xdr:twoCellAnchor editAs="oneCell">
    <xdr:from>
      <xdr:col>14</xdr:col>
      <xdr:colOff>257175</xdr:colOff>
      <xdr:row>40</xdr:row>
      <xdr:rowOff>95250</xdr:rowOff>
    </xdr:from>
    <xdr:to>
      <xdr:col>15</xdr:col>
      <xdr:colOff>409575</xdr:colOff>
      <xdr:row>43</xdr:row>
      <xdr:rowOff>209550</xdr:rowOff>
    </xdr:to>
    <xdr:pic>
      <xdr:nvPicPr>
        <xdr:cNvPr id="4" name="Gráfico 3" descr="Mujer con relleno sólido">
          <a:extLst>
            <a:ext uri="{FF2B5EF4-FFF2-40B4-BE49-F238E27FC236}">
              <a16:creationId xmlns:a16="http://schemas.microsoft.com/office/drawing/2014/main" id="{BD58F288-B4EB-4843-9C50-A35BA41440C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4478000" y="8001000"/>
          <a:ext cx="914400" cy="914400"/>
        </a:xfrm>
        <a:prstGeom prst="rect">
          <a:avLst/>
        </a:prstGeom>
      </xdr:spPr>
    </xdr:pic>
    <xdr:clientData/>
  </xdr:twoCellAnchor>
  <xdr:twoCellAnchor>
    <xdr:from>
      <xdr:col>8</xdr:col>
      <xdr:colOff>114300</xdr:colOff>
      <xdr:row>46</xdr:row>
      <xdr:rowOff>123825</xdr:rowOff>
    </xdr:from>
    <xdr:to>
      <xdr:col>9</xdr:col>
      <xdr:colOff>76200</xdr:colOff>
      <xdr:row>48</xdr:row>
      <xdr:rowOff>38100</xdr:rowOff>
    </xdr:to>
    <xdr:sp macro="" textlink="$H$2">
      <xdr:nvSpPr>
        <xdr:cNvPr id="5" name="Rectángulo 4">
          <a:extLst>
            <a:ext uri="{FF2B5EF4-FFF2-40B4-BE49-F238E27FC236}">
              <a16:creationId xmlns:a16="http://schemas.microsoft.com/office/drawing/2014/main" id="{454519CD-8466-49BC-A056-3059FF94FCD8}"/>
            </a:ext>
          </a:extLst>
        </xdr:cNvPr>
        <xdr:cNvSpPr/>
      </xdr:nvSpPr>
      <xdr:spPr>
        <a:xfrm>
          <a:off x="9763125" y="9172575"/>
          <a:ext cx="7239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7B2939A7-2417-46EA-B2B0-46D4B53B4FD6}" type="TxLink">
            <a:rPr lang="en-US" sz="1400" b="1" i="0" u="none" strike="noStrike">
              <a:solidFill>
                <a:srgbClr val="000000"/>
              </a:solidFill>
              <a:latin typeface="Calibri"/>
              <a:cs typeface="Calibri"/>
            </a:rPr>
            <a:pPr algn="l"/>
            <a:t>56,24%</a:t>
          </a:fld>
          <a:endParaRPr lang="es-BO" sz="1400" b="1"/>
        </a:p>
      </xdr:txBody>
    </xdr:sp>
    <xdr:clientData/>
  </xdr:twoCellAnchor>
  <xdr:twoCellAnchor>
    <xdr:from>
      <xdr:col>14</xdr:col>
      <xdr:colOff>581025</xdr:colOff>
      <xdr:row>45</xdr:row>
      <xdr:rowOff>171450</xdr:rowOff>
    </xdr:from>
    <xdr:to>
      <xdr:col>15</xdr:col>
      <xdr:colOff>542925</xdr:colOff>
      <xdr:row>47</xdr:row>
      <xdr:rowOff>85725</xdr:rowOff>
    </xdr:to>
    <xdr:sp macro="" textlink="$H$3">
      <xdr:nvSpPr>
        <xdr:cNvPr id="6" name="Rectángulo 5">
          <a:extLst>
            <a:ext uri="{FF2B5EF4-FFF2-40B4-BE49-F238E27FC236}">
              <a16:creationId xmlns:a16="http://schemas.microsoft.com/office/drawing/2014/main" id="{5F923850-8F57-4078-ACE4-D4578AE9FBDB}"/>
            </a:ext>
          </a:extLst>
        </xdr:cNvPr>
        <xdr:cNvSpPr/>
      </xdr:nvSpPr>
      <xdr:spPr>
        <a:xfrm>
          <a:off x="14801850" y="9029700"/>
          <a:ext cx="7239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8896E199-7ABD-47AC-B895-2FB1C662B424}" type="TxLink">
            <a:rPr lang="en-US" sz="1400" b="1" i="0" u="none" strike="noStrike">
              <a:solidFill>
                <a:srgbClr val="000000"/>
              </a:solidFill>
              <a:latin typeface="Calibri"/>
              <a:cs typeface="Calibri"/>
            </a:rPr>
            <a:pPr algn="l"/>
            <a:t>43,76%</a:t>
          </a:fld>
          <a:endParaRPr lang="es-BO" sz="1400" b="1"/>
        </a:p>
      </xdr:txBody>
    </xdr:sp>
    <xdr:clientData/>
  </xdr:twoCellAnchor>
  <xdr:twoCellAnchor>
    <xdr:from>
      <xdr:col>5</xdr:col>
      <xdr:colOff>390525</xdr:colOff>
      <xdr:row>19</xdr:row>
      <xdr:rowOff>47625</xdr:rowOff>
    </xdr:from>
    <xdr:to>
      <xdr:col>8</xdr:col>
      <xdr:colOff>0</xdr:colOff>
      <xdr:row>29</xdr:row>
      <xdr:rowOff>0</xdr:rowOff>
    </xdr:to>
    <xdr:sp macro="" textlink="">
      <xdr:nvSpPr>
        <xdr:cNvPr id="7" name="Elipse 6">
          <a:hlinkClick xmlns:r="http://schemas.openxmlformats.org/officeDocument/2006/relationships" r:id="rId6"/>
          <a:extLst>
            <a:ext uri="{FF2B5EF4-FFF2-40B4-BE49-F238E27FC236}">
              <a16:creationId xmlns:a16="http://schemas.microsoft.com/office/drawing/2014/main" id="{50C028B4-A58B-4899-9B9A-CA6CC9A361F5}"/>
            </a:ext>
          </a:extLst>
        </xdr:cNvPr>
        <xdr:cNvSpPr/>
      </xdr:nvSpPr>
      <xdr:spPr>
        <a:xfrm>
          <a:off x="7667625" y="16764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695325</xdr:colOff>
      <xdr:row>36</xdr:row>
      <xdr:rowOff>38100</xdr:rowOff>
    </xdr:from>
    <xdr:to>
      <xdr:col>16</xdr:col>
      <xdr:colOff>571499</xdr:colOff>
      <xdr:row>69</xdr:row>
      <xdr:rowOff>133350</xdr:rowOff>
    </xdr:to>
    <xdr:graphicFrame macro="">
      <xdr:nvGraphicFramePr>
        <xdr:cNvPr id="2" name="Gráfico 1">
          <a:extLst>
            <a:ext uri="{FF2B5EF4-FFF2-40B4-BE49-F238E27FC236}">
              <a16:creationId xmlns:a16="http://schemas.microsoft.com/office/drawing/2014/main" id="{0ECC57CD-FD3A-4BD6-B500-A3EFA32C3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447675</xdr:colOff>
      <xdr:row>39</xdr:row>
      <xdr:rowOff>47625</xdr:rowOff>
    </xdr:from>
    <xdr:to>
      <xdr:col>9</xdr:col>
      <xdr:colOff>600075</xdr:colOff>
      <xdr:row>42</xdr:row>
      <xdr:rowOff>161925</xdr:rowOff>
    </xdr:to>
    <xdr:pic>
      <xdr:nvPicPr>
        <xdr:cNvPr id="3" name="Gráfico 2" descr="Hombre con relleno sólido">
          <a:extLst>
            <a:ext uri="{FF2B5EF4-FFF2-40B4-BE49-F238E27FC236}">
              <a16:creationId xmlns:a16="http://schemas.microsoft.com/office/drawing/2014/main" id="{0AB0F604-B6E4-4C1B-81E5-43654AD4E94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0096500" y="7762875"/>
          <a:ext cx="914400" cy="914400"/>
        </a:xfrm>
        <a:prstGeom prst="rect">
          <a:avLst/>
        </a:prstGeom>
      </xdr:spPr>
    </xdr:pic>
    <xdr:clientData/>
  </xdr:twoCellAnchor>
  <xdr:twoCellAnchor editAs="oneCell">
    <xdr:from>
      <xdr:col>14</xdr:col>
      <xdr:colOff>438150</xdr:colOff>
      <xdr:row>39</xdr:row>
      <xdr:rowOff>85725</xdr:rowOff>
    </xdr:from>
    <xdr:to>
      <xdr:col>15</xdr:col>
      <xdr:colOff>590550</xdr:colOff>
      <xdr:row>42</xdr:row>
      <xdr:rowOff>200025</xdr:rowOff>
    </xdr:to>
    <xdr:pic>
      <xdr:nvPicPr>
        <xdr:cNvPr id="4" name="Gráfico 3" descr="Mujer con relleno sólido">
          <a:extLst>
            <a:ext uri="{FF2B5EF4-FFF2-40B4-BE49-F238E27FC236}">
              <a16:creationId xmlns:a16="http://schemas.microsoft.com/office/drawing/2014/main" id="{B0BC14D7-AD87-46C2-B959-3BCCAC82374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4658975" y="7800975"/>
          <a:ext cx="914400" cy="914400"/>
        </a:xfrm>
        <a:prstGeom prst="rect">
          <a:avLst/>
        </a:prstGeom>
      </xdr:spPr>
    </xdr:pic>
    <xdr:clientData/>
  </xdr:twoCellAnchor>
  <xdr:twoCellAnchor>
    <xdr:from>
      <xdr:col>8</xdr:col>
      <xdr:colOff>523875</xdr:colOff>
      <xdr:row>44</xdr:row>
      <xdr:rowOff>57150</xdr:rowOff>
    </xdr:from>
    <xdr:to>
      <xdr:col>9</xdr:col>
      <xdr:colOff>485775</xdr:colOff>
      <xdr:row>45</xdr:row>
      <xdr:rowOff>161925</xdr:rowOff>
    </xdr:to>
    <xdr:sp macro="" textlink="$H$2">
      <xdr:nvSpPr>
        <xdr:cNvPr id="5" name="Rectángulo 4">
          <a:extLst>
            <a:ext uri="{FF2B5EF4-FFF2-40B4-BE49-F238E27FC236}">
              <a16:creationId xmlns:a16="http://schemas.microsoft.com/office/drawing/2014/main" id="{2F55D68E-38EB-4F31-92AE-3176FD6E0299}"/>
            </a:ext>
          </a:extLst>
        </xdr:cNvPr>
        <xdr:cNvSpPr/>
      </xdr:nvSpPr>
      <xdr:spPr>
        <a:xfrm>
          <a:off x="10172700" y="8724900"/>
          <a:ext cx="7239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7B2939A7-2417-46EA-B2B0-46D4B53B4FD6}" type="TxLink">
            <a:rPr lang="en-US" sz="1400" b="1" i="0" u="none" strike="noStrike">
              <a:solidFill>
                <a:srgbClr val="000000"/>
              </a:solidFill>
              <a:latin typeface="Calibri"/>
              <a:cs typeface="Calibri"/>
            </a:rPr>
            <a:pPr algn="l"/>
            <a:t>54,20%</a:t>
          </a:fld>
          <a:endParaRPr lang="es-BO" sz="1400" b="1"/>
        </a:p>
      </xdr:txBody>
    </xdr:sp>
    <xdr:clientData/>
  </xdr:twoCellAnchor>
  <xdr:twoCellAnchor>
    <xdr:from>
      <xdr:col>14</xdr:col>
      <xdr:colOff>523875</xdr:colOff>
      <xdr:row>44</xdr:row>
      <xdr:rowOff>38100</xdr:rowOff>
    </xdr:from>
    <xdr:to>
      <xdr:col>15</xdr:col>
      <xdr:colOff>485775</xdr:colOff>
      <xdr:row>45</xdr:row>
      <xdr:rowOff>142875</xdr:rowOff>
    </xdr:to>
    <xdr:sp macro="" textlink="$H$3">
      <xdr:nvSpPr>
        <xdr:cNvPr id="6" name="Rectángulo 5">
          <a:extLst>
            <a:ext uri="{FF2B5EF4-FFF2-40B4-BE49-F238E27FC236}">
              <a16:creationId xmlns:a16="http://schemas.microsoft.com/office/drawing/2014/main" id="{E15FEE50-A560-4257-8506-87CB1D180646}"/>
            </a:ext>
          </a:extLst>
        </xdr:cNvPr>
        <xdr:cNvSpPr/>
      </xdr:nvSpPr>
      <xdr:spPr>
        <a:xfrm>
          <a:off x="14744700" y="8705850"/>
          <a:ext cx="7239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8896E199-7ABD-47AC-B895-2FB1C662B424}" type="TxLink">
            <a:rPr lang="en-US" sz="1400" b="1" i="0" u="none" strike="noStrike">
              <a:solidFill>
                <a:srgbClr val="000000"/>
              </a:solidFill>
              <a:latin typeface="Calibri"/>
              <a:cs typeface="Calibri"/>
            </a:rPr>
            <a:pPr algn="l"/>
            <a:t>45,80%</a:t>
          </a:fld>
          <a:endParaRPr lang="es-BO" sz="1400" b="1"/>
        </a:p>
      </xdr:txBody>
    </xdr:sp>
    <xdr:clientData/>
  </xdr:twoCellAnchor>
  <xdr:twoCellAnchor>
    <xdr:from>
      <xdr:col>5</xdr:col>
      <xdr:colOff>133350</xdr:colOff>
      <xdr:row>20</xdr:row>
      <xdr:rowOff>19050</xdr:rowOff>
    </xdr:from>
    <xdr:to>
      <xdr:col>7</xdr:col>
      <xdr:colOff>504825</xdr:colOff>
      <xdr:row>29</xdr:row>
      <xdr:rowOff>57150</xdr:rowOff>
    </xdr:to>
    <xdr:sp macro="" textlink="">
      <xdr:nvSpPr>
        <xdr:cNvPr id="7" name="Elipse 6">
          <a:hlinkClick xmlns:r="http://schemas.openxmlformats.org/officeDocument/2006/relationships" r:id="rId6"/>
          <a:extLst>
            <a:ext uri="{FF2B5EF4-FFF2-40B4-BE49-F238E27FC236}">
              <a16:creationId xmlns:a16="http://schemas.microsoft.com/office/drawing/2014/main" id="{D221EA81-F12E-4F29-A020-4027C77E0922}"/>
            </a:ext>
          </a:extLst>
        </xdr:cNvPr>
        <xdr:cNvSpPr/>
      </xdr:nvSpPr>
      <xdr:spPr>
        <a:xfrm>
          <a:off x="7410450" y="173355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628650</xdr:colOff>
      <xdr:row>38</xdr:row>
      <xdr:rowOff>47625</xdr:rowOff>
    </xdr:from>
    <xdr:to>
      <xdr:col>17</xdr:col>
      <xdr:colOff>133350</xdr:colOff>
      <xdr:row>71</xdr:row>
      <xdr:rowOff>142875</xdr:rowOff>
    </xdr:to>
    <xdr:graphicFrame macro="">
      <xdr:nvGraphicFramePr>
        <xdr:cNvPr id="2" name="Gráfico 1">
          <a:extLst>
            <a:ext uri="{FF2B5EF4-FFF2-40B4-BE49-F238E27FC236}">
              <a16:creationId xmlns:a16="http://schemas.microsoft.com/office/drawing/2014/main" id="{9411E796-814F-47B1-9C08-A050A0613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552450</xdr:colOff>
      <xdr:row>41</xdr:row>
      <xdr:rowOff>180975</xdr:rowOff>
    </xdr:from>
    <xdr:to>
      <xdr:col>9</xdr:col>
      <xdr:colOff>704850</xdr:colOff>
      <xdr:row>45</xdr:row>
      <xdr:rowOff>28575</xdr:rowOff>
    </xdr:to>
    <xdr:pic>
      <xdr:nvPicPr>
        <xdr:cNvPr id="3" name="Gráfico 2" descr="Hombre con relleno sólido">
          <a:extLst>
            <a:ext uri="{FF2B5EF4-FFF2-40B4-BE49-F238E27FC236}">
              <a16:creationId xmlns:a16="http://schemas.microsoft.com/office/drawing/2014/main" id="{C64959E7-959B-4E9D-B6C5-7BE48E36DA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0201275" y="8277225"/>
          <a:ext cx="914400" cy="914400"/>
        </a:xfrm>
        <a:prstGeom prst="rect">
          <a:avLst/>
        </a:prstGeom>
      </xdr:spPr>
    </xdr:pic>
    <xdr:clientData/>
  </xdr:twoCellAnchor>
  <xdr:twoCellAnchor editAs="oneCell">
    <xdr:from>
      <xdr:col>14</xdr:col>
      <xdr:colOff>523875</xdr:colOff>
      <xdr:row>42</xdr:row>
      <xdr:rowOff>9525</xdr:rowOff>
    </xdr:from>
    <xdr:to>
      <xdr:col>15</xdr:col>
      <xdr:colOff>676275</xdr:colOff>
      <xdr:row>45</xdr:row>
      <xdr:rowOff>123825</xdr:rowOff>
    </xdr:to>
    <xdr:pic>
      <xdr:nvPicPr>
        <xdr:cNvPr id="4" name="Gráfico 3" descr="Mujer con relleno sólido">
          <a:extLst>
            <a:ext uri="{FF2B5EF4-FFF2-40B4-BE49-F238E27FC236}">
              <a16:creationId xmlns:a16="http://schemas.microsoft.com/office/drawing/2014/main" id="{BE014473-0A7F-463D-B608-9BCE8FE301D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4744700" y="8296275"/>
          <a:ext cx="914400" cy="914400"/>
        </a:xfrm>
        <a:prstGeom prst="rect">
          <a:avLst/>
        </a:prstGeom>
      </xdr:spPr>
    </xdr:pic>
    <xdr:clientData/>
  </xdr:twoCellAnchor>
  <xdr:twoCellAnchor>
    <xdr:from>
      <xdr:col>8</xdr:col>
      <xdr:colOff>647700</xdr:colOff>
      <xdr:row>47</xdr:row>
      <xdr:rowOff>9525</xdr:rowOff>
    </xdr:from>
    <xdr:to>
      <xdr:col>9</xdr:col>
      <xdr:colOff>609600</xdr:colOff>
      <xdr:row>48</xdr:row>
      <xdr:rowOff>114300</xdr:rowOff>
    </xdr:to>
    <xdr:sp macro="" textlink="$H$2">
      <xdr:nvSpPr>
        <xdr:cNvPr id="5" name="Rectángulo 4">
          <a:extLst>
            <a:ext uri="{FF2B5EF4-FFF2-40B4-BE49-F238E27FC236}">
              <a16:creationId xmlns:a16="http://schemas.microsoft.com/office/drawing/2014/main" id="{E0904561-4D50-48BB-9CA7-9CEFEFEFD968}"/>
            </a:ext>
          </a:extLst>
        </xdr:cNvPr>
        <xdr:cNvSpPr/>
      </xdr:nvSpPr>
      <xdr:spPr>
        <a:xfrm>
          <a:off x="10296525" y="9248775"/>
          <a:ext cx="7239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7B2939A7-2417-46EA-B2B0-46D4B53B4FD6}" type="TxLink">
            <a:rPr lang="en-US" sz="1400" b="1" i="0" u="none" strike="noStrike">
              <a:solidFill>
                <a:srgbClr val="000000"/>
              </a:solidFill>
              <a:latin typeface="Calibri"/>
              <a:cs typeface="Calibri"/>
            </a:rPr>
            <a:pPr algn="l"/>
            <a:t>53,54%</a:t>
          </a:fld>
          <a:endParaRPr lang="es-BO" sz="1400" b="1"/>
        </a:p>
      </xdr:txBody>
    </xdr:sp>
    <xdr:clientData/>
  </xdr:twoCellAnchor>
  <xdr:twoCellAnchor>
    <xdr:from>
      <xdr:col>14</xdr:col>
      <xdr:colOff>628650</xdr:colOff>
      <xdr:row>47</xdr:row>
      <xdr:rowOff>0</xdr:rowOff>
    </xdr:from>
    <xdr:to>
      <xdr:col>15</xdr:col>
      <xdr:colOff>590550</xdr:colOff>
      <xdr:row>48</xdr:row>
      <xdr:rowOff>104775</xdr:rowOff>
    </xdr:to>
    <xdr:sp macro="" textlink="$H$3">
      <xdr:nvSpPr>
        <xdr:cNvPr id="6" name="Rectángulo 5">
          <a:extLst>
            <a:ext uri="{FF2B5EF4-FFF2-40B4-BE49-F238E27FC236}">
              <a16:creationId xmlns:a16="http://schemas.microsoft.com/office/drawing/2014/main" id="{84F185ED-B303-4978-9498-3F37AEE0C3F0}"/>
            </a:ext>
          </a:extLst>
        </xdr:cNvPr>
        <xdr:cNvSpPr/>
      </xdr:nvSpPr>
      <xdr:spPr>
        <a:xfrm>
          <a:off x="14849475" y="9239250"/>
          <a:ext cx="7239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8896E199-7ABD-47AC-B895-2FB1C662B424}" type="TxLink">
            <a:rPr lang="en-US" sz="1400" b="1" i="0" u="none" strike="noStrike">
              <a:solidFill>
                <a:srgbClr val="000000"/>
              </a:solidFill>
              <a:latin typeface="Calibri"/>
              <a:cs typeface="Calibri"/>
            </a:rPr>
            <a:pPr algn="l"/>
            <a:t>46,46%</a:t>
          </a:fld>
          <a:endParaRPr lang="es-BO" sz="1400" b="1"/>
        </a:p>
      </xdr:txBody>
    </xdr:sp>
    <xdr:clientData/>
  </xdr:twoCellAnchor>
  <xdr:twoCellAnchor>
    <xdr:from>
      <xdr:col>5</xdr:col>
      <xdr:colOff>371475</xdr:colOff>
      <xdr:row>20</xdr:row>
      <xdr:rowOff>28575</xdr:rowOff>
    </xdr:from>
    <xdr:to>
      <xdr:col>7</xdr:col>
      <xdr:colOff>742950</xdr:colOff>
      <xdr:row>29</xdr:row>
      <xdr:rowOff>66675</xdr:rowOff>
    </xdr:to>
    <xdr:sp macro="" textlink="">
      <xdr:nvSpPr>
        <xdr:cNvPr id="7" name="Elipse 6">
          <a:hlinkClick xmlns:r="http://schemas.openxmlformats.org/officeDocument/2006/relationships" r:id="rId6"/>
          <a:extLst>
            <a:ext uri="{FF2B5EF4-FFF2-40B4-BE49-F238E27FC236}">
              <a16:creationId xmlns:a16="http://schemas.microsoft.com/office/drawing/2014/main" id="{431D813F-ED86-4CA8-ACD5-7217B095399F}"/>
            </a:ext>
          </a:extLst>
        </xdr:cNvPr>
        <xdr:cNvSpPr/>
      </xdr:nvSpPr>
      <xdr:spPr>
        <a:xfrm>
          <a:off x="7648575" y="1743075"/>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561975</xdr:colOff>
      <xdr:row>38</xdr:row>
      <xdr:rowOff>142875</xdr:rowOff>
    </xdr:from>
    <xdr:to>
      <xdr:col>16</xdr:col>
      <xdr:colOff>438149</xdr:colOff>
      <xdr:row>72</xdr:row>
      <xdr:rowOff>47625</xdr:rowOff>
    </xdr:to>
    <xdr:graphicFrame macro="">
      <xdr:nvGraphicFramePr>
        <xdr:cNvPr id="2" name="Gráfico 1">
          <a:extLst>
            <a:ext uri="{FF2B5EF4-FFF2-40B4-BE49-F238E27FC236}">
              <a16:creationId xmlns:a16="http://schemas.microsoft.com/office/drawing/2014/main" id="{6F7A2C33-9D97-4533-AB32-9C71E7E62A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342900</xdr:colOff>
      <xdr:row>41</xdr:row>
      <xdr:rowOff>161925</xdr:rowOff>
    </xdr:from>
    <xdr:to>
      <xdr:col>9</xdr:col>
      <xdr:colOff>495300</xdr:colOff>
      <xdr:row>45</xdr:row>
      <xdr:rowOff>9525</xdr:rowOff>
    </xdr:to>
    <xdr:pic>
      <xdr:nvPicPr>
        <xdr:cNvPr id="3" name="Gráfico 2" descr="Hombre con relleno sólido">
          <a:extLst>
            <a:ext uri="{FF2B5EF4-FFF2-40B4-BE49-F238E27FC236}">
              <a16:creationId xmlns:a16="http://schemas.microsoft.com/office/drawing/2014/main" id="{A64C3311-C8EE-4AE1-B57F-30895A58DB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991725" y="8258175"/>
          <a:ext cx="914400" cy="914400"/>
        </a:xfrm>
        <a:prstGeom prst="rect">
          <a:avLst/>
        </a:prstGeom>
      </xdr:spPr>
    </xdr:pic>
    <xdr:clientData/>
  </xdr:twoCellAnchor>
  <xdr:twoCellAnchor editAs="oneCell">
    <xdr:from>
      <xdr:col>14</xdr:col>
      <xdr:colOff>285750</xdr:colOff>
      <xdr:row>42</xdr:row>
      <xdr:rowOff>19050</xdr:rowOff>
    </xdr:from>
    <xdr:to>
      <xdr:col>15</xdr:col>
      <xdr:colOff>438150</xdr:colOff>
      <xdr:row>45</xdr:row>
      <xdr:rowOff>133350</xdr:rowOff>
    </xdr:to>
    <xdr:pic>
      <xdr:nvPicPr>
        <xdr:cNvPr id="4" name="Gráfico 3" descr="Mujer con relleno sólido">
          <a:extLst>
            <a:ext uri="{FF2B5EF4-FFF2-40B4-BE49-F238E27FC236}">
              <a16:creationId xmlns:a16="http://schemas.microsoft.com/office/drawing/2014/main" id="{D0268B79-3C90-4189-BED7-3F30130942B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4506575" y="8305800"/>
          <a:ext cx="914400" cy="914400"/>
        </a:xfrm>
        <a:prstGeom prst="rect">
          <a:avLst/>
        </a:prstGeom>
      </xdr:spPr>
    </xdr:pic>
    <xdr:clientData/>
  </xdr:twoCellAnchor>
  <xdr:twoCellAnchor>
    <xdr:from>
      <xdr:col>8</xdr:col>
      <xdr:colOff>390525</xdr:colOff>
      <xdr:row>47</xdr:row>
      <xdr:rowOff>38100</xdr:rowOff>
    </xdr:from>
    <xdr:to>
      <xdr:col>9</xdr:col>
      <xdr:colOff>352425</xdr:colOff>
      <xdr:row>48</xdr:row>
      <xdr:rowOff>142875</xdr:rowOff>
    </xdr:to>
    <xdr:sp macro="" textlink="$H$2">
      <xdr:nvSpPr>
        <xdr:cNvPr id="5" name="Rectángulo 4">
          <a:extLst>
            <a:ext uri="{FF2B5EF4-FFF2-40B4-BE49-F238E27FC236}">
              <a16:creationId xmlns:a16="http://schemas.microsoft.com/office/drawing/2014/main" id="{BB7F0C33-5EA2-41EC-88CA-20B352C8220B}"/>
            </a:ext>
          </a:extLst>
        </xdr:cNvPr>
        <xdr:cNvSpPr/>
      </xdr:nvSpPr>
      <xdr:spPr>
        <a:xfrm>
          <a:off x="10039350" y="9277350"/>
          <a:ext cx="7239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7B2939A7-2417-46EA-B2B0-46D4B53B4FD6}" type="TxLink">
            <a:rPr lang="en-US" sz="1400" b="1" i="0" u="none" strike="noStrike">
              <a:solidFill>
                <a:srgbClr val="000000"/>
              </a:solidFill>
              <a:latin typeface="Calibri"/>
              <a:cs typeface="Calibri"/>
            </a:rPr>
            <a:pPr algn="l"/>
            <a:t>55,79%</a:t>
          </a:fld>
          <a:endParaRPr lang="es-BO" sz="1400" b="1"/>
        </a:p>
      </xdr:txBody>
    </xdr:sp>
    <xdr:clientData/>
  </xdr:twoCellAnchor>
  <xdr:twoCellAnchor>
    <xdr:from>
      <xdr:col>14</xdr:col>
      <xdr:colOff>400050</xdr:colOff>
      <xdr:row>47</xdr:row>
      <xdr:rowOff>9525</xdr:rowOff>
    </xdr:from>
    <xdr:to>
      <xdr:col>15</xdr:col>
      <xdr:colOff>361950</xdr:colOff>
      <xdr:row>48</xdr:row>
      <xdr:rowOff>114300</xdr:rowOff>
    </xdr:to>
    <xdr:sp macro="" textlink="$H$3">
      <xdr:nvSpPr>
        <xdr:cNvPr id="6" name="Rectángulo 5">
          <a:extLst>
            <a:ext uri="{FF2B5EF4-FFF2-40B4-BE49-F238E27FC236}">
              <a16:creationId xmlns:a16="http://schemas.microsoft.com/office/drawing/2014/main" id="{8E3C5744-EB29-4362-B147-7DDCFBB0F8F8}"/>
            </a:ext>
          </a:extLst>
        </xdr:cNvPr>
        <xdr:cNvSpPr/>
      </xdr:nvSpPr>
      <xdr:spPr>
        <a:xfrm>
          <a:off x="14620875" y="9248775"/>
          <a:ext cx="7239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8896E199-7ABD-47AC-B895-2FB1C662B424}" type="TxLink">
            <a:rPr lang="en-US" sz="1400" b="1" i="0" u="none" strike="noStrike">
              <a:solidFill>
                <a:srgbClr val="000000"/>
              </a:solidFill>
              <a:latin typeface="Calibri"/>
              <a:cs typeface="Calibri"/>
            </a:rPr>
            <a:pPr algn="l"/>
            <a:t>44,21%</a:t>
          </a:fld>
          <a:endParaRPr lang="es-BO" sz="1400" b="1"/>
        </a:p>
      </xdr:txBody>
    </xdr:sp>
    <xdr:clientData/>
  </xdr:twoCellAnchor>
  <xdr:twoCellAnchor>
    <xdr:from>
      <xdr:col>5</xdr:col>
      <xdr:colOff>85725</xdr:colOff>
      <xdr:row>21</xdr:row>
      <xdr:rowOff>85725</xdr:rowOff>
    </xdr:from>
    <xdr:to>
      <xdr:col>7</xdr:col>
      <xdr:colOff>457200</xdr:colOff>
      <xdr:row>30</xdr:row>
      <xdr:rowOff>38100</xdr:rowOff>
    </xdr:to>
    <xdr:sp macro="" textlink="">
      <xdr:nvSpPr>
        <xdr:cNvPr id="7" name="Elipse 6">
          <a:hlinkClick xmlns:r="http://schemas.openxmlformats.org/officeDocument/2006/relationships" r:id="rId6"/>
          <a:extLst>
            <a:ext uri="{FF2B5EF4-FFF2-40B4-BE49-F238E27FC236}">
              <a16:creationId xmlns:a16="http://schemas.microsoft.com/office/drawing/2014/main" id="{8AAB0C72-9056-421D-B196-2D05C6398B6E}"/>
            </a:ext>
          </a:extLst>
        </xdr:cNvPr>
        <xdr:cNvSpPr/>
      </xdr:nvSpPr>
      <xdr:spPr>
        <a:xfrm>
          <a:off x="7362825" y="2085975"/>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37</xdr:row>
      <xdr:rowOff>0</xdr:rowOff>
    </xdr:from>
    <xdr:to>
      <xdr:col>22</xdr:col>
      <xdr:colOff>647700</xdr:colOff>
      <xdr:row>69</xdr:row>
      <xdr:rowOff>142875</xdr:rowOff>
    </xdr:to>
    <xdr:graphicFrame macro="">
      <xdr:nvGraphicFramePr>
        <xdr:cNvPr id="5" name="Gráfico 4">
          <a:extLst>
            <a:ext uri="{FF2B5EF4-FFF2-40B4-BE49-F238E27FC236}">
              <a16:creationId xmlns:a16="http://schemas.microsoft.com/office/drawing/2014/main" id="{D72AD02E-032B-49DD-990E-79C7E51007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761999</xdr:colOff>
      <xdr:row>72</xdr:row>
      <xdr:rowOff>0</xdr:rowOff>
    </xdr:from>
    <xdr:to>
      <xdr:col>22</xdr:col>
      <xdr:colOff>638174</xdr:colOff>
      <xdr:row>105</xdr:row>
      <xdr:rowOff>47625</xdr:rowOff>
    </xdr:to>
    <xdr:graphicFrame macro="">
      <xdr:nvGraphicFramePr>
        <xdr:cNvPr id="7" name="Gráfico 6">
          <a:extLst>
            <a:ext uri="{FF2B5EF4-FFF2-40B4-BE49-F238E27FC236}">
              <a16:creationId xmlns:a16="http://schemas.microsoft.com/office/drawing/2014/main" id="{EC33EB94-6741-4D2F-B5AA-34272079C4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107</xdr:row>
      <xdr:rowOff>0</xdr:rowOff>
    </xdr:from>
    <xdr:to>
      <xdr:col>22</xdr:col>
      <xdr:colOff>609600</xdr:colOff>
      <xdr:row>140</xdr:row>
      <xdr:rowOff>47625</xdr:rowOff>
    </xdr:to>
    <xdr:graphicFrame macro="">
      <xdr:nvGraphicFramePr>
        <xdr:cNvPr id="9" name="Gráfico 8">
          <a:extLst>
            <a:ext uri="{FF2B5EF4-FFF2-40B4-BE49-F238E27FC236}">
              <a16:creationId xmlns:a16="http://schemas.microsoft.com/office/drawing/2014/main" id="{39AE26AF-9231-45C0-A596-97FAD3F4F8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142</xdr:row>
      <xdr:rowOff>0</xdr:rowOff>
    </xdr:from>
    <xdr:to>
      <xdr:col>22</xdr:col>
      <xdr:colOff>647700</xdr:colOff>
      <xdr:row>175</xdr:row>
      <xdr:rowOff>47625</xdr:rowOff>
    </xdr:to>
    <xdr:graphicFrame macro="">
      <xdr:nvGraphicFramePr>
        <xdr:cNvPr id="12" name="Gráfico 11">
          <a:extLst>
            <a:ext uri="{FF2B5EF4-FFF2-40B4-BE49-F238E27FC236}">
              <a16:creationId xmlns:a16="http://schemas.microsoft.com/office/drawing/2014/main" id="{05A68922-DBEE-4356-A3FD-3ED4F13A50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761999</xdr:colOff>
      <xdr:row>177</xdr:row>
      <xdr:rowOff>0</xdr:rowOff>
    </xdr:from>
    <xdr:to>
      <xdr:col>22</xdr:col>
      <xdr:colOff>619124</xdr:colOff>
      <xdr:row>210</xdr:row>
      <xdr:rowOff>47625</xdr:rowOff>
    </xdr:to>
    <xdr:graphicFrame macro="">
      <xdr:nvGraphicFramePr>
        <xdr:cNvPr id="15" name="Gráfico 14">
          <a:extLst>
            <a:ext uri="{FF2B5EF4-FFF2-40B4-BE49-F238E27FC236}">
              <a16:creationId xmlns:a16="http://schemas.microsoft.com/office/drawing/2014/main" id="{1EF412D5-FDBE-4D04-9E49-63D099BDA9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95250</xdr:colOff>
      <xdr:row>9</xdr:row>
      <xdr:rowOff>35720</xdr:rowOff>
    </xdr:from>
    <xdr:to>
      <xdr:col>11</xdr:col>
      <xdr:colOff>247650</xdr:colOff>
      <xdr:row>31</xdr:row>
      <xdr:rowOff>178595</xdr:rowOff>
    </xdr:to>
    <xdr:graphicFrame macro="">
      <xdr:nvGraphicFramePr>
        <xdr:cNvPr id="17" name="Gráfico 16">
          <a:extLst>
            <a:ext uri="{FF2B5EF4-FFF2-40B4-BE49-F238E27FC236}">
              <a16:creationId xmlns:a16="http://schemas.microsoft.com/office/drawing/2014/main" id="{8F4884D4-BC5C-4CD2-9140-8DCB10C780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523875</xdr:colOff>
      <xdr:row>9</xdr:row>
      <xdr:rowOff>47626</xdr:rowOff>
    </xdr:from>
    <xdr:to>
      <xdr:col>21</xdr:col>
      <xdr:colOff>511968</xdr:colOff>
      <xdr:row>32</xdr:row>
      <xdr:rowOff>11906</xdr:rowOff>
    </xdr:to>
    <xdr:graphicFrame macro="">
      <xdr:nvGraphicFramePr>
        <xdr:cNvPr id="19" name="Gráfico 18">
          <a:extLst>
            <a:ext uri="{FF2B5EF4-FFF2-40B4-BE49-F238E27FC236}">
              <a16:creationId xmlns:a16="http://schemas.microsoft.com/office/drawing/2014/main" id="{9043B6E0-A781-4870-B1A8-3C45684853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89960</xdr:colOff>
      <xdr:row>257</xdr:row>
      <xdr:rowOff>121708</xdr:rowOff>
    </xdr:from>
    <xdr:to>
      <xdr:col>23</xdr:col>
      <xdr:colOff>550334</xdr:colOff>
      <xdr:row>278</xdr:row>
      <xdr:rowOff>116416</xdr:rowOff>
    </xdr:to>
    <xdr:graphicFrame macro="">
      <xdr:nvGraphicFramePr>
        <xdr:cNvPr id="28" name="Gráfico 27">
          <a:extLst>
            <a:ext uri="{FF2B5EF4-FFF2-40B4-BE49-F238E27FC236}">
              <a16:creationId xmlns:a16="http://schemas.microsoft.com/office/drawing/2014/main" id="{715B1711-E82F-4994-9A84-65352E6A41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333375</xdr:colOff>
      <xdr:row>257</xdr:row>
      <xdr:rowOff>116417</xdr:rowOff>
    </xdr:from>
    <xdr:to>
      <xdr:col>16</xdr:col>
      <xdr:colOff>751417</xdr:colOff>
      <xdr:row>278</xdr:row>
      <xdr:rowOff>92606</xdr:rowOff>
    </xdr:to>
    <xdr:graphicFrame macro="">
      <xdr:nvGraphicFramePr>
        <xdr:cNvPr id="31" name="Gráfico 30">
          <a:extLst>
            <a:ext uri="{FF2B5EF4-FFF2-40B4-BE49-F238E27FC236}">
              <a16:creationId xmlns:a16="http://schemas.microsoft.com/office/drawing/2014/main" id="{B085BBFE-8B44-4D50-AA34-BAF0623EC0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724014</xdr:colOff>
      <xdr:row>285</xdr:row>
      <xdr:rowOff>89580</xdr:rowOff>
    </xdr:from>
    <xdr:to>
      <xdr:col>23</xdr:col>
      <xdr:colOff>591912</xdr:colOff>
      <xdr:row>310</xdr:row>
      <xdr:rowOff>146730</xdr:rowOff>
    </xdr:to>
    <xdr:graphicFrame macro="">
      <xdr:nvGraphicFramePr>
        <xdr:cNvPr id="33" name="Gráfico 32">
          <a:extLst>
            <a:ext uri="{FF2B5EF4-FFF2-40B4-BE49-F238E27FC236}">
              <a16:creationId xmlns:a16="http://schemas.microsoft.com/office/drawing/2014/main" id="{6216FACE-DB30-4C16-9608-1C310D562A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78053</xdr:colOff>
      <xdr:row>285</xdr:row>
      <xdr:rowOff>84667</xdr:rowOff>
    </xdr:from>
    <xdr:to>
      <xdr:col>16</xdr:col>
      <xdr:colOff>556949</xdr:colOff>
      <xdr:row>310</xdr:row>
      <xdr:rowOff>149678</xdr:rowOff>
    </xdr:to>
    <xdr:graphicFrame macro="">
      <xdr:nvGraphicFramePr>
        <xdr:cNvPr id="40" name="Gráfico 39">
          <a:extLst>
            <a:ext uri="{FF2B5EF4-FFF2-40B4-BE49-F238E27FC236}">
              <a16:creationId xmlns:a16="http://schemas.microsoft.com/office/drawing/2014/main" id="{3959796E-CDC6-44E9-A479-6F20586B77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225652</xdr:colOff>
      <xdr:row>285</xdr:row>
      <xdr:rowOff>71060</xdr:rowOff>
    </xdr:from>
    <xdr:to>
      <xdr:col>8</xdr:col>
      <xdr:colOff>683758</xdr:colOff>
      <xdr:row>310</xdr:row>
      <xdr:rowOff>149678</xdr:rowOff>
    </xdr:to>
    <xdr:graphicFrame macro="">
      <xdr:nvGraphicFramePr>
        <xdr:cNvPr id="42" name="Gráfico 41">
          <a:extLst>
            <a:ext uri="{FF2B5EF4-FFF2-40B4-BE49-F238E27FC236}">
              <a16:creationId xmlns:a16="http://schemas.microsoft.com/office/drawing/2014/main" id="{24BA3500-4477-4CC1-97D0-26822BE446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285750</xdr:colOff>
      <xdr:row>220</xdr:row>
      <xdr:rowOff>11907</xdr:rowOff>
    </xdr:from>
    <xdr:to>
      <xdr:col>13</xdr:col>
      <xdr:colOff>178593</xdr:colOff>
      <xdr:row>250</xdr:row>
      <xdr:rowOff>166687</xdr:rowOff>
    </xdr:to>
    <xdr:graphicFrame macro="">
      <xdr:nvGraphicFramePr>
        <xdr:cNvPr id="43" name="Gráfico 42">
          <a:extLst>
            <a:ext uri="{FF2B5EF4-FFF2-40B4-BE49-F238E27FC236}">
              <a16:creationId xmlns:a16="http://schemas.microsoft.com/office/drawing/2014/main" id="{592E95E7-C6C7-445F-B57F-9789B94AF9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321469</xdr:colOff>
      <xdr:row>220</xdr:row>
      <xdr:rowOff>11907</xdr:rowOff>
    </xdr:from>
    <xdr:to>
      <xdr:col>23</xdr:col>
      <xdr:colOff>35718</xdr:colOff>
      <xdr:row>250</xdr:row>
      <xdr:rowOff>147639</xdr:rowOff>
    </xdr:to>
    <xdr:graphicFrame macro="">
      <xdr:nvGraphicFramePr>
        <xdr:cNvPr id="44" name="Gráfico 43">
          <a:extLst>
            <a:ext uri="{FF2B5EF4-FFF2-40B4-BE49-F238E27FC236}">
              <a16:creationId xmlns:a16="http://schemas.microsoft.com/office/drawing/2014/main" id="{1485830F-D893-4620-8CC2-239281170A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95250</xdr:colOff>
      <xdr:row>257</xdr:row>
      <xdr:rowOff>116417</xdr:rowOff>
    </xdr:from>
    <xdr:to>
      <xdr:col>9</xdr:col>
      <xdr:colOff>243417</xdr:colOff>
      <xdr:row>278</xdr:row>
      <xdr:rowOff>92606</xdr:rowOff>
    </xdr:to>
    <xdr:graphicFrame macro="">
      <xdr:nvGraphicFramePr>
        <xdr:cNvPr id="45" name="Gráfico 44">
          <a:extLst>
            <a:ext uri="{FF2B5EF4-FFF2-40B4-BE49-F238E27FC236}">
              <a16:creationId xmlns:a16="http://schemas.microsoft.com/office/drawing/2014/main" id="{DF5C2684-BB33-4D48-9D13-BF14B28E94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95250</xdr:colOff>
      <xdr:row>0</xdr:row>
      <xdr:rowOff>74084</xdr:rowOff>
    </xdr:from>
    <xdr:to>
      <xdr:col>3</xdr:col>
      <xdr:colOff>552450</xdr:colOff>
      <xdr:row>4</xdr:row>
      <xdr:rowOff>121709</xdr:rowOff>
    </xdr:to>
    <xdr:sp macro="" textlink="">
      <xdr:nvSpPr>
        <xdr:cNvPr id="2" name="Elipse 1">
          <a:hlinkClick xmlns:r="http://schemas.openxmlformats.org/officeDocument/2006/relationships" r:id="rId16"/>
          <a:extLst>
            <a:ext uri="{FF2B5EF4-FFF2-40B4-BE49-F238E27FC236}">
              <a16:creationId xmlns:a16="http://schemas.microsoft.com/office/drawing/2014/main" id="{9FEB0182-779F-47AF-9AA6-C39F766A3773}"/>
            </a:ext>
          </a:extLst>
        </xdr:cNvPr>
        <xdr:cNvSpPr/>
      </xdr:nvSpPr>
      <xdr:spPr>
        <a:xfrm>
          <a:off x="857250" y="74084"/>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504825</xdr:colOff>
      <xdr:row>0</xdr:row>
      <xdr:rowOff>38101</xdr:rowOff>
    </xdr:from>
    <xdr:to>
      <xdr:col>4</xdr:col>
      <xdr:colOff>123825</xdr:colOff>
      <xdr:row>2</xdr:row>
      <xdr:rowOff>171451</xdr:rowOff>
    </xdr:to>
    <xdr:sp macro="" textlink="">
      <xdr:nvSpPr>
        <xdr:cNvPr id="2" name="Elipse 1">
          <a:hlinkClick xmlns:r="http://schemas.openxmlformats.org/officeDocument/2006/relationships" r:id="rId1"/>
          <a:extLst>
            <a:ext uri="{FF2B5EF4-FFF2-40B4-BE49-F238E27FC236}">
              <a16:creationId xmlns:a16="http://schemas.microsoft.com/office/drawing/2014/main" id="{DC4F432D-385F-4568-95DF-45F41165FDA7}"/>
            </a:ext>
          </a:extLst>
        </xdr:cNvPr>
        <xdr:cNvSpPr/>
      </xdr:nvSpPr>
      <xdr:spPr>
        <a:xfrm>
          <a:off x="2619375" y="38101"/>
          <a:ext cx="1981200" cy="514350"/>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638175</xdr:colOff>
      <xdr:row>0</xdr:row>
      <xdr:rowOff>152400</xdr:rowOff>
    </xdr:from>
    <xdr:to>
      <xdr:col>13</xdr:col>
      <xdr:colOff>333375</xdr:colOff>
      <xdr:row>3</xdr:row>
      <xdr:rowOff>390525</xdr:rowOff>
    </xdr:to>
    <xdr:sp macro="" textlink="">
      <xdr:nvSpPr>
        <xdr:cNvPr id="2" name="Elipse 1">
          <a:hlinkClick xmlns:r="http://schemas.openxmlformats.org/officeDocument/2006/relationships" r:id="rId1"/>
          <a:extLst>
            <a:ext uri="{FF2B5EF4-FFF2-40B4-BE49-F238E27FC236}">
              <a16:creationId xmlns:a16="http://schemas.microsoft.com/office/drawing/2014/main" id="{6E0F60F2-E502-4EAA-9393-5A4FB024CC0E}"/>
            </a:ext>
          </a:extLst>
        </xdr:cNvPr>
        <xdr:cNvSpPr/>
      </xdr:nvSpPr>
      <xdr:spPr>
        <a:xfrm>
          <a:off x="17907000" y="1524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342900</xdr:colOff>
      <xdr:row>0</xdr:row>
      <xdr:rowOff>161925</xdr:rowOff>
    </xdr:from>
    <xdr:to>
      <xdr:col>10</xdr:col>
      <xdr:colOff>38100</xdr:colOff>
      <xdr:row>3</xdr:row>
      <xdr:rowOff>142875</xdr:rowOff>
    </xdr:to>
    <xdr:sp macro="" textlink="">
      <xdr:nvSpPr>
        <xdr:cNvPr id="2" name="Elipse 1">
          <a:hlinkClick xmlns:r="http://schemas.openxmlformats.org/officeDocument/2006/relationships" r:id="rId1"/>
          <a:extLst>
            <a:ext uri="{FF2B5EF4-FFF2-40B4-BE49-F238E27FC236}">
              <a16:creationId xmlns:a16="http://schemas.microsoft.com/office/drawing/2014/main" id="{8703B8BA-6F98-46D7-8643-960B9C1F12DD}"/>
            </a:ext>
          </a:extLst>
        </xdr:cNvPr>
        <xdr:cNvSpPr/>
      </xdr:nvSpPr>
      <xdr:spPr>
        <a:xfrm>
          <a:off x="10763250" y="161925"/>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247650</xdr:colOff>
      <xdr:row>1</xdr:row>
      <xdr:rowOff>57150</xdr:rowOff>
    </xdr:from>
    <xdr:to>
      <xdr:col>12</xdr:col>
      <xdr:colOff>704850</xdr:colOff>
      <xdr:row>5</xdr:row>
      <xdr:rowOff>104775</xdr:rowOff>
    </xdr:to>
    <xdr:sp macro="" textlink="">
      <xdr:nvSpPr>
        <xdr:cNvPr id="2" name="Elipse 1">
          <a:hlinkClick xmlns:r="http://schemas.openxmlformats.org/officeDocument/2006/relationships" r:id="rId1"/>
          <a:extLst>
            <a:ext uri="{FF2B5EF4-FFF2-40B4-BE49-F238E27FC236}">
              <a16:creationId xmlns:a16="http://schemas.microsoft.com/office/drawing/2014/main" id="{3855274E-99CF-4827-89E1-9BE4ED41995F}"/>
            </a:ext>
          </a:extLst>
        </xdr:cNvPr>
        <xdr:cNvSpPr/>
      </xdr:nvSpPr>
      <xdr:spPr>
        <a:xfrm>
          <a:off x="17659350" y="24765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285750</xdr:colOff>
      <xdr:row>2</xdr:row>
      <xdr:rowOff>133350</xdr:rowOff>
    </xdr:from>
    <xdr:to>
      <xdr:col>9</xdr:col>
      <xdr:colOff>742950</xdr:colOff>
      <xdr:row>6</xdr:row>
      <xdr:rowOff>180975</xdr:rowOff>
    </xdr:to>
    <xdr:sp macro="" textlink="">
      <xdr:nvSpPr>
        <xdr:cNvPr id="2" name="Elipse 1">
          <a:hlinkClick xmlns:r="http://schemas.openxmlformats.org/officeDocument/2006/relationships" r:id="rId1"/>
          <a:extLst>
            <a:ext uri="{FF2B5EF4-FFF2-40B4-BE49-F238E27FC236}">
              <a16:creationId xmlns:a16="http://schemas.microsoft.com/office/drawing/2014/main" id="{EF1E7428-ABE2-4593-823F-66C7F6752393}"/>
            </a:ext>
          </a:extLst>
        </xdr:cNvPr>
        <xdr:cNvSpPr/>
      </xdr:nvSpPr>
      <xdr:spPr>
        <a:xfrm>
          <a:off x="11077575" y="752475"/>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20</xdr:col>
      <xdr:colOff>23813</xdr:colOff>
      <xdr:row>6</xdr:row>
      <xdr:rowOff>71438</xdr:rowOff>
    </xdr:from>
    <xdr:to>
      <xdr:col>22</xdr:col>
      <xdr:colOff>481013</xdr:colOff>
      <xdr:row>9</xdr:row>
      <xdr:rowOff>142876</xdr:rowOff>
    </xdr:to>
    <xdr:sp macro="" textlink="">
      <xdr:nvSpPr>
        <xdr:cNvPr id="2" name="Elipse 1">
          <a:hlinkClick xmlns:r="http://schemas.openxmlformats.org/officeDocument/2006/relationships" r:id="rId1"/>
          <a:extLst>
            <a:ext uri="{FF2B5EF4-FFF2-40B4-BE49-F238E27FC236}">
              <a16:creationId xmlns:a16="http://schemas.microsoft.com/office/drawing/2014/main" id="{BF56FEA5-11CF-4E30-9410-3BCF428524DD}"/>
            </a:ext>
          </a:extLst>
        </xdr:cNvPr>
        <xdr:cNvSpPr/>
      </xdr:nvSpPr>
      <xdr:spPr>
        <a:xfrm>
          <a:off x="21264563" y="1524001"/>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0</xdr:colOff>
      <xdr:row>2</xdr:row>
      <xdr:rowOff>0</xdr:rowOff>
    </xdr:from>
    <xdr:to>
      <xdr:col>7</xdr:col>
      <xdr:colOff>457200</xdr:colOff>
      <xdr:row>6</xdr:row>
      <xdr:rowOff>9525</xdr:rowOff>
    </xdr:to>
    <xdr:sp macro="" textlink="">
      <xdr:nvSpPr>
        <xdr:cNvPr id="2" name="Elipse 1">
          <a:hlinkClick xmlns:r="http://schemas.openxmlformats.org/officeDocument/2006/relationships" r:id="rId1"/>
          <a:extLst>
            <a:ext uri="{FF2B5EF4-FFF2-40B4-BE49-F238E27FC236}">
              <a16:creationId xmlns:a16="http://schemas.microsoft.com/office/drawing/2014/main" id="{C0060148-DC2F-4C01-855B-8C5967BF615D}"/>
            </a:ext>
          </a:extLst>
        </xdr:cNvPr>
        <xdr:cNvSpPr/>
      </xdr:nvSpPr>
      <xdr:spPr>
        <a:xfrm>
          <a:off x="11782425" y="390525"/>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400050</xdr:colOff>
      <xdr:row>0</xdr:row>
      <xdr:rowOff>76200</xdr:rowOff>
    </xdr:from>
    <xdr:to>
      <xdr:col>1</xdr:col>
      <xdr:colOff>142875</xdr:colOff>
      <xdr:row>2</xdr:row>
      <xdr:rowOff>123825</xdr:rowOff>
    </xdr:to>
    <xdr:sp macro="" textlink="">
      <xdr:nvSpPr>
        <xdr:cNvPr id="2" name="Elipse 1">
          <a:hlinkClick xmlns:r="http://schemas.openxmlformats.org/officeDocument/2006/relationships" r:id="rId1"/>
          <a:extLst>
            <a:ext uri="{FF2B5EF4-FFF2-40B4-BE49-F238E27FC236}">
              <a16:creationId xmlns:a16="http://schemas.microsoft.com/office/drawing/2014/main" id="{AF7E7E31-36C0-46B8-9B61-4250658C00D4}"/>
            </a:ext>
          </a:extLst>
        </xdr:cNvPr>
        <xdr:cNvSpPr/>
      </xdr:nvSpPr>
      <xdr:spPr>
        <a:xfrm>
          <a:off x="400050" y="76200"/>
          <a:ext cx="1981200" cy="428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0</xdr:colOff>
      <xdr:row>22</xdr:row>
      <xdr:rowOff>0</xdr:rowOff>
    </xdr:from>
    <xdr:to>
      <xdr:col>3</xdr:col>
      <xdr:colOff>342900</xdr:colOff>
      <xdr:row>47</xdr:row>
      <xdr:rowOff>47625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07F7FA13-2D1E-4919-81ED-CA6B7D264901}"/>
            </a:ext>
          </a:extLst>
        </xdr:cNvPr>
        <xdr:cNvSpPr/>
      </xdr:nvSpPr>
      <xdr:spPr>
        <a:xfrm>
          <a:off x="3648075" y="41910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0</xdr:colOff>
      <xdr:row>22</xdr:row>
      <xdr:rowOff>0</xdr:rowOff>
    </xdr:from>
    <xdr:to>
      <xdr:col>3</xdr:col>
      <xdr:colOff>342900</xdr:colOff>
      <xdr:row>48</xdr:row>
      <xdr:rowOff>47625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AAA3F5AA-6414-4816-B9A2-2D83F7864F93}"/>
            </a:ext>
          </a:extLst>
        </xdr:cNvPr>
        <xdr:cNvSpPr/>
      </xdr:nvSpPr>
      <xdr:spPr>
        <a:xfrm>
          <a:off x="3619500" y="41910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390525</xdr:colOff>
      <xdr:row>1</xdr:row>
      <xdr:rowOff>76200</xdr:rowOff>
    </xdr:from>
    <xdr:to>
      <xdr:col>13</xdr:col>
      <xdr:colOff>85725</xdr:colOff>
      <xdr:row>4</xdr:row>
      <xdr:rowOff>171450</xdr:rowOff>
    </xdr:to>
    <xdr:sp macro="" textlink="">
      <xdr:nvSpPr>
        <xdr:cNvPr id="3" name="Elipse 2">
          <a:hlinkClick xmlns:r="http://schemas.openxmlformats.org/officeDocument/2006/relationships" r:id="rId1"/>
          <a:extLst>
            <a:ext uri="{FF2B5EF4-FFF2-40B4-BE49-F238E27FC236}">
              <a16:creationId xmlns:a16="http://schemas.microsoft.com/office/drawing/2014/main" id="{4E99EFF7-F4EB-2E4A-AB73-B6B4D9EF3A8B}"/>
            </a:ext>
          </a:extLst>
        </xdr:cNvPr>
        <xdr:cNvSpPr/>
      </xdr:nvSpPr>
      <xdr:spPr>
        <a:xfrm>
          <a:off x="8496300" y="314325"/>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0</xdr:colOff>
      <xdr:row>43</xdr:row>
      <xdr:rowOff>0</xdr:rowOff>
    </xdr:from>
    <xdr:to>
      <xdr:col>3</xdr:col>
      <xdr:colOff>342900</xdr:colOff>
      <xdr:row>47</xdr:row>
      <xdr:rowOff>47625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A9E2EC7F-8540-4D29-8BF0-E607BA29A150}"/>
            </a:ext>
          </a:extLst>
        </xdr:cNvPr>
        <xdr:cNvSpPr/>
      </xdr:nvSpPr>
      <xdr:spPr>
        <a:xfrm>
          <a:off x="2600325" y="43815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22</xdr:row>
      <xdr:rowOff>0</xdr:rowOff>
    </xdr:from>
    <xdr:to>
      <xdr:col>2</xdr:col>
      <xdr:colOff>942975</xdr:colOff>
      <xdr:row>46</xdr:row>
      <xdr:rowOff>47625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3D815F0F-C400-4B56-9AA7-F4F953CA4C86}"/>
            </a:ext>
          </a:extLst>
        </xdr:cNvPr>
        <xdr:cNvSpPr/>
      </xdr:nvSpPr>
      <xdr:spPr>
        <a:xfrm>
          <a:off x="2847975" y="41910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22</xdr:row>
      <xdr:rowOff>0</xdr:rowOff>
    </xdr:from>
    <xdr:to>
      <xdr:col>2</xdr:col>
      <xdr:colOff>1209675</xdr:colOff>
      <xdr:row>47</xdr:row>
      <xdr:rowOff>47625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18B95B6E-E1B5-4B72-A361-96075C10243F}"/>
            </a:ext>
          </a:extLst>
        </xdr:cNvPr>
        <xdr:cNvSpPr/>
      </xdr:nvSpPr>
      <xdr:spPr>
        <a:xfrm>
          <a:off x="2066925" y="41910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22</xdr:row>
      <xdr:rowOff>0</xdr:rowOff>
    </xdr:from>
    <xdr:to>
      <xdr:col>2</xdr:col>
      <xdr:colOff>1209675</xdr:colOff>
      <xdr:row>46</xdr:row>
      <xdr:rowOff>47625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83B18C5C-10B9-4F4E-940A-0BE3D50EF62B}"/>
            </a:ext>
          </a:extLst>
        </xdr:cNvPr>
        <xdr:cNvSpPr/>
      </xdr:nvSpPr>
      <xdr:spPr>
        <a:xfrm>
          <a:off x="3019425" y="41910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41</xdr:row>
      <xdr:rowOff>0</xdr:rowOff>
    </xdr:from>
    <xdr:to>
      <xdr:col>2</xdr:col>
      <xdr:colOff>1209675</xdr:colOff>
      <xdr:row>45</xdr:row>
      <xdr:rowOff>47625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2F3034E1-B57B-4A01-A2F6-FBEC0D62B150}"/>
            </a:ext>
          </a:extLst>
        </xdr:cNvPr>
        <xdr:cNvSpPr/>
      </xdr:nvSpPr>
      <xdr:spPr>
        <a:xfrm>
          <a:off x="3019425" y="41910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22</xdr:row>
      <xdr:rowOff>0</xdr:rowOff>
    </xdr:from>
    <xdr:to>
      <xdr:col>2</xdr:col>
      <xdr:colOff>1209675</xdr:colOff>
      <xdr:row>46</xdr:row>
      <xdr:rowOff>47625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CDE139C7-6AE0-4C75-9541-118517B66C08}"/>
            </a:ext>
          </a:extLst>
        </xdr:cNvPr>
        <xdr:cNvSpPr/>
      </xdr:nvSpPr>
      <xdr:spPr>
        <a:xfrm>
          <a:off x="2847975" y="41910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22</xdr:row>
      <xdr:rowOff>0</xdr:rowOff>
    </xdr:from>
    <xdr:to>
      <xdr:col>2</xdr:col>
      <xdr:colOff>1209675</xdr:colOff>
      <xdr:row>49</xdr:row>
      <xdr:rowOff>47625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75CDBEFA-3769-448E-BBE9-EF0C3CC0784F}"/>
            </a:ext>
          </a:extLst>
        </xdr:cNvPr>
        <xdr:cNvSpPr/>
      </xdr:nvSpPr>
      <xdr:spPr>
        <a:xfrm>
          <a:off x="3019425" y="41910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43</xdr:row>
      <xdr:rowOff>0</xdr:rowOff>
    </xdr:from>
    <xdr:to>
      <xdr:col>2</xdr:col>
      <xdr:colOff>1209675</xdr:colOff>
      <xdr:row>47</xdr:row>
      <xdr:rowOff>47625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D96BF178-A2DD-424F-A38F-42D5AE0ABA7B}"/>
            </a:ext>
          </a:extLst>
        </xdr:cNvPr>
        <xdr:cNvSpPr/>
      </xdr:nvSpPr>
      <xdr:spPr>
        <a:xfrm>
          <a:off x="3076575" y="43815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0</xdr:colOff>
      <xdr:row>22</xdr:row>
      <xdr:rowOff>0</xdr:rowOff>
    </xdr:from>
    <xdr:to>
      <xdr:col>2</xdr:col>
      <xdr:colOff>1181100</xdr:colOff>
      <xdr:row>46</xdr:row>
      <xdr:rowOff>47625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F61D3E41-FCAE-40AD-B2DB-2ACAD409E720}"/>
            </a:ext>
          </a:extLst>
        </xdr:cNvPr>
        <xdr:cNvSpPr/>
      </xdr:nvSpPr>
      <xdr:spPr>
        <a:xfrm>
          <a:off x="2847975" y="41910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21</xdr:row>
      <xdr:rowOff>0</xdr:rowOff>
    </xdr:from>
    <xdr:to>
      <xdr:col>2</xdr:col>
      <xdr:colOff>1209675</xdr:colOff>
      <xdr:row>48</xdr:row>
      <xdr:rowOff>47625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8B447CC1-F54F-46EB-81B4-ABADF6B89A90}"/>
            </a:ext>
          </a:extLst>
        </xdr:cNvPr>
        <xdr:cNvSpPr/>
      </xdr:nvSpPr>
      <xdr:spPr>
        <a:xfrm>
          <a:off x="3019425" y="40005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733423</xdr:colOff>
      <xdr:row>35</xdr:row>
      <xdr:rowOff>85725</xdr:rowOff>
    </xdr:from>
    <xdr:to>
      <xdr:col>20</xdr:col>
      <xdr:colOff>752474</xdr:colOff>
      <xdr:row>68</xdr:row>
      <xdr:rowOff>180975</xdr:rowOff>
    </xdr:to>
    <xdr:graphicFrame macro="">
      <xdr:nvGraphicFramePr>
        <xdr:cNvPr id="2" name="Gráfico 1">
          <a:extLst>
            <a:ext uri="{FF2B5EF4-FFF2-40B4-BE49-F238E27FC236}">
              <a16:creationId xmlns:a16="http://schemas.microsoft.com/office/drawing/2014/main" id="{C4BB9F10-06AA-42E5-894A-4DADF9E5AE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676275</xdr:colOff>
      <xdr:row>38</xdr:row>
      <xdr:rowOff>19050</xdr:rowOff>
    </xdr:from>
    <xdr:to>
      <xdr:col>10</xdr:col>
      <xdr:colOff>66675</xdr:colOff>
      <xdr:row>41</xdr:row>
      <xdr:rowOff>147638</xdr:rowOff>
    </xdr:to>
    <xdr:pic>
      <xdr:nvPicPr>
        <xdr:cNvPr id="3" name="Gráfico 2" descr="Hombre con relleno sólido">
          <a:extLst>
            <a:ext uri="{FF2B5EF4-FFF2-40B4-BE49-F238E27FC236}">
              <a16:creationId xmlns:a16="http://schemas.microsoft.com/office/drawing/2014/main" id="{A89C716A-BE7E-4F2F-BA7F-A52937CD82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0325100" y="7534275"/>
          <a:ext cx="914400" cy="914400"/>
        </a:xfrm>
        <a:prstGeom prst="rect">
          <a:avLst/>
        </a:prstGeom>
      </xdr:spPr>
    </xdr:pic>
    <xdr:clientData/>
  </xdr:twoCellAnchor>
  <xdr:twoCellAnchor editAs="oneCell">
    <xdr:from>
      <xdr:col>18</xdr:col>
      <xdr:colOff>466725</xdr:colOff>
      <xdr:row>38</xdr:row>
      <xdr:rowOff>0</xdr:rowOff>
    </xdr:from>
    <xdr:to>
      <xdr:col>19</xdr:col>
      <xdr:colOff>619125</xdr:colOff>
      <xdr:row>41</xdr:row>
      <xdr:rowOff>128588</xdr:rowOff>
    </xdr:to>
    <xdr:pic>
      <xdr:nvPicPr>
        <xdr:cNvPr id="4" name="Gráfico 3" descr="Mujer con relleno sólido">
          <a:extLst>
            <a:ext uri="{FF2B5EF4-FFF2-40B4-BE49-F238E27FC236}">
              <a16:creationId xmlns:a16="http://schemas.microsoft.com/office/drawing/2014/main" id="{D6FA49EC-7973-4C24-B006-C27309C3D72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7735550" y="7515225"/>
          <a:ext cx="914400" cy="914400"/>
        </a:xfrm>
        <a:prstGeom prst="rect">
          <a:avLst/>
        </a:prstGeom>
      </xdr:spPr>
    </xdr:pic>
    <xdr:clientData/>
  </xdr:twoCellAnchor>
  <xdr:twoCellAnchor>
    <xdr:from>
      <xdr:col>9</xdr:col>
      <xdr:colOff>9525</xdr:colOff>
      <xdr:row>43</xdr:row>
      <xdr:rowOff>0</xdr:rowOff>
    </xdr:from>
    <xdr:to>
      <xdr:col>9</xdr:col>
      <xdr:colOff>733425</xdr:colOff>
      <xdr:row>44</xdr:row>
      <xdr:rowOff>104775</xdr:rowOff>
    </xdr:to>
    <xdr:sp macro="" textlink="$H$2">
      <xdr:nvSpPr>
        <xdr:cNvPr id="5" name="Rectángulo 4">
          <a:extLst>
            <a:ext uri="{FF2B5EF4-FFF2-40B4-BE49-F238E27FC236}">
              <a16:creationId xmlns:a16="http://schemas.microsoft.com/office/drawing/2014/main" id="{9CCFE95B-061D-4F8D-9DE3-1A663E625CF3}"/>
            </a:ext>
          </a:extLst>
        </xdr:cNvPr>
        <xdr:cNvSpPr/>
      </xdr:nvSpPr>
      <xdr:spPr>
        <a:xfrm>
          <a:off x="10420350" y="8467725"/>
          <a:ext cx="7239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7B2939A7-2417-46EA-B2B0-46D4B53B4FD6}" type="TxLink">
            <a:rPr lang="en-US" sz="1400" b="1" i="0" u="none" strike="noStrike">
              <a:solidFill>
                <a:srgbClr val="000000"/>
              </a:solidFill>
              <a:latin typeface="Calibri"/>
              <a:cs typeface="Calibri"/>
            </a:rPr>
            <a:pPr algn="l"/>
            <a:t>52,09%</a:t>
          </a:fld>
          <a:endParaRPr lang="es-BO" sz="1400" b="1"/>
        </a:p>
      </xdr:txBody>
    </xdr:sp>
    <xdr:clientData/>
  </xdr:twoCellAnchor>
  <xdr:twoCellAnchor>
    <xdr:from>
      <xdr:col>18</xdr:col>
      <xdr:colOff>552450</xdr:colOff>
      <xdr:row>42</xdr:row>
      <xdr:rowOff>95250</xdr:rowOff>
    </xdr:from>
    <xdr:to>
      <xdr:col>19</xdr:col>
      <xdr:colOff>514350</xdr:colOff>
      <xdr:row>44</xdr:row>
      <xdr:rowOff>9525</xdr:rowOff>
    </xdr:to>
    <xdr:sp macro="" textlink="$H$4">
      <xdr:nvSpPr>
        <xdr:cNvPr id="6" name="Rectángulo 5">
          <a:extLst>
            <a:ext uri="{FF2B5EF4-FFF2-40B4-BE49-F238E27FC236}">
              <a16:creationId xmlns:a16="http://schemas.microsoft.com/office/drawing/2014/main" id="{D4773D7E-E3BA-4D01-A59A-CF70B30429F6}"/>
            </a:ext>
          </a:extLst>
        </xdr:cNvPr>
        <xdr:cNvSpPr/>
      </xdr:nvSpPr>
      <xdr:spPr>
        <a:xfrm>
          <a:off x="17821275" y="8372475"/>
          <a:ext cx="7239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8896E199-7ABD-47AC-B895-2FB1C662B424}" type="TxLink">
            <a:rPr lang="en-US" sz="1400" b="1" i="0" u="none" strike="noStrike">
              <a:solidFill>
                <a:srgbClr val="000000"/>
              </a:solidFill>
              <a:latin typeface="Calibri"/>
              <a:cs typeface="Calibri"/>
            </a:rPr>
            <a:pPr algn="l"/>
            <a:t>47,91%</a:t>
          </a:fld>
          <a:endParaRPr lang="es-BO" sz="1400" b="1"/>
        </a:p>
      </xdr:txBody>
    </xdr:sp>
    <xdr:clientData/>
  </xdr:twoCellAnchor>
  <xdr:twoCellAnchor>
    <xdr:from>
      <xdr:col>22</xdr:col>
      <xdr:colOff>357188</xdr:colOff>
      <xdr:row>32</xdr:row>
      <xdr:rowOff>59531</xdr:rowOff>
    </xdr:from>
    <xdr:to>
      <xdr:col>25</xdr:col>
      <xdr:colOff>52388</xdr:colOff>
      <xdr:row>34</xdr:row>
      <xdr:rowOff>166687</xdr:rowOff>
    </xdr:to>
    <xdr:sp macro="" textlink="">
      <xdr:nvSpPr>
        <xdr:cNvPr id="7" name="Elipse 6">
          <a:hlinkClick xmlns:r="http://schemas.openxmlformats.org/officeDocument/2006/relationships" r:id="rId6"/>
          <a:extLst>
            <a:ext uri="{FF2B5EF4-FFF2-40B4-BE49-F238E27FC236}">
              <a16:creationId xmlns:a16="http://schemas.microsoft.com/office/drawing/2014/main" id="{CEB02C98-64A6-4BF4-B738-49C98FA4C0F7}"/>
            </a:ext>
          </a:extLst>
        </xdr:cNvPr>
        <xdr:cNvSpPr/>
      </xdr:nvSpPr>
      <xdr:spPr>
        <a:xfrm>
          <a:off x="20693063" y="4155281"/>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41</xdr:row>
      <xdr:rowOff>0</xdr:rowOff>
    </xdr:from>
    <xdr:to>
      <xdr:col>2</xdr:col>
      <xdr:colOff>1181100</xdr:colOff>
      <xdr:row>45</xdr:row>
      <xdr:rowOff>47625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3728FBB8-866C-4569-B3F2-34777E790B5C}"/>
            </a:ext>
          </a:extLst>
        </xdr:cNvPr>
        <xdr:cNvSpPr/>
      </xdr:nvSpPr>
      <xdr:spPr>
        <a:xfrm>
          <a:off x="2847975" y="43815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0</xdr:colOff>
      <xdr:row>43</xdr:row>
      <xdr:rowOff>0</xdr:rowOff>
    </xdr:from>
    <xdr:to>
      <xdr:col>2</xdr:col>
      <xdr:colOff>1209675</xdr:colOff>
      <xdr:row>47</xdr:row>
      <xdr:rowOff>47625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A30A9017-5407-4A53-84A0-86CE70A6C992}"/>
            </a:ext>
          </a:extLst>
        </xdr:cNvPr>
        <xdr:cNvSpPr/>
      </xdr:nvSpPr>
      <xdr:spPr>
        <a:xfrm>
          <a:off x="3019425" y="43815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2</xdr:col>
      <xdr:colOff>0</xdr:colOff>
      <xdr:row>22</xdr:row>
      <xdr:rowOff>0</xdr:rowOff>
    </xdr:from>
    <xdr:to>
      <xdr:col>5</xdr:col>
      <xdr:colOff>85725</xdr:colOff>
      <xdr:row>26</xdr:row>
      <xdr:rowOff>47625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48EF01F8-52B3-4B46-AD14-AABE9E49A409}"/>
            </a:ext>
          </a:extLst>
        </xdr:cNvPr>
        <xdr:cNvSpPr/>
      </xdr:nvSpPr>
      <xdr:spPr>
        <a:xfrm>
          <a:off x="2943225" y="4486275"/>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43</xdr:col>
      <xdr:colOff>400050</xdr:colOff>
      <xdr:row>1</xdr:row>
      <xdr:rowOff>9525</xdr:rowOff>
    </xdr:from>
    <xdr:to>
      <xdr:col>44</xdr:col>
      <xdr:colOff>742950</xdr:colOff>
      <xdr:row>2</xdr:row>
      <xdr:rowOff>0</xdr:rowOff>
    </xdr:to>
    <xdr:sp macro="" textlink="">
      <xdr:nvSpPr>
        <xdr:cNvPr id="2" name="Elipse 1">
          <a:hlinkClick xmlns:r="http://schemas.openxmlformats.org/officeDocument/2006/relationships" r:id="rId1"/>
          <a:extLst>
            <a:ext uri="{FF2B5EF4-FFF2-40B4-BE49-F238E27FC236}">
              <a16:creationId xmlns:a16="http://schemas.microsoft.com/office/drawing/2014/main" id="{B9C1BA93-7D1F-4AD1-AD6B-82FC832208CB}"/>
            </a:ext>
          </a:extLst>
        </xdr:cNvPr>
        <xdr:cNvSpPr/>
      </xdr:nvSpPr>
      <xdr:spPr>
        <a:xfrm>
          <a:off x="16144875" y="828675"/>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4</xdr:col>
      <xdr:colOff>0</xdr:colOff>
      <xdr:row>23</xdr:row>
      <xdr:rowOff>0</xdr:rowOff>
    </xdr:from>
    <xdr:to>
      <xdr:col>6</xdr:col>
      <xdr:colOff>457200</xdr:colOff>
      <xdr:row>27</xdr:row>
      <xdr:rowOff>47625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B0BFA059-DB83-4864-8D9B-F3E62D777680}"/>
            </a:ext>
          </a:extLst>
        </xdr:cNvPr>
        <xdr:cNvSpPr/>
      </xdr:nvSpPr>
      <xdr:spPr>
        <a:xfrm>
          <a:off x="3238500" y="4657725"/>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13</xdr:col>
      <xdr:colOff>438150</xdr:colOff>
      <xdr:row>7</xdr:row>
      <xdr:rowOff>57150</xdr:rowOff>
    </xdr:from>
    <xdr:to>
      <xdr:col>16</xdr:col>
      <xdr:colOff>133350</xdr:colOff>
      <xdr:row>11</xdr:row>
      <xdr:rowOff>104775</xdr:rowOff>
    </xdr:to>
    <xdr:sp macro="" textlink="">
      <xdr:nvSpPr>
        <xdr:cNvPr id="2" name="Elipse 1">
          <a:hlinkClick xmlns:r="http://schemas.openxmlformats.org/officeDocument/2006/relationships" r:id="rId1"/>
          <a:extLst>
            <a:ext uri="{FF2B5EF4-FFF2-40B4-BE49-F238E27FC236}">
              <a16:creationId xmlns:a16="http://schemas.microsoft.com/office/drawing/2014/main" id="{B9872340-5248-4D6D-A998-4B0F0E0D879D}"/>
            </a:ext>
          </a:extLst>
        </xdr:cNvPr>
        <xdr:cNvSpPr/>
      </xdr:nvSpPr>
      <xdr:spPr>
        <a:xfrm>
          <a:off x="10582275" y="139065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5</xdr:col>
      <xdr:colOff>409575</xdr:colOff>
      <xdr:row>2</xdr:row>
      <xdr:rowOff>28575</xdr:rowOff>
    </xdr:from>
    <xdr:to>
      <xdr:col>8</xdr:col>
      <xdr:colOff>104775</xdr:colOff>
      <xdr:row>6</xdr:row>
      <xdr:rowOff>76200</xdr:rowOff>
    </xdr:to>
    <xdr:sp macro="" textlink="">
      <xdr:nvSpPr>
        <xdr:cNvPr id="2" name="Elipse 1">
          <a:hlinkClick xmlns:r="http://schemas.openxmlformats.org/officeDocument/2006/relationships" r:id="rId1"/>
          <a:extLst>
            <a:ext uri="{FF2B5EF4-FFF2-40B4-BE49-F238E27FC236}">
              <a16:creationId xmlns:a16="http://schemas.microsoft.com/office/drawing/2014/main" id="{88BAF823-EC4E-4E02-8849-350D0F416283}"/>
            </a:ext>
          </a:extLst>
        </xdr:cNvPr>
        <xdr:cNvSpPr/>
      </xdr:nvSpPr>
      <xdr:spPr>
        <a:xfrm>
          <a:off x="7981950" y="409575"/>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5</xdr:col>
      <xdr:colOff>0</xdr:colOff>
      <xdr:row>3</xdr:row>
      <xdr:rowOff>0</xdr:rowOff>
    </xdr:from>
    <xdr:to>
      <xdr:col>7</xdr:col>
      <xdr:colOff>457200</xdr:colOff>
      <xdr:row>7</xdr:row>
      <xdr:rowOff>47625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196FA6E5-BC09-4382-B330-EE982EC525BC}"/>
            </a:ext>
          </a:extLst>
        </xdr:cNvPr>
        <xdr:cNvSpPr/>
      </xdr:nvSpPr>
      <xdr:spPr>
        <a:xfrm>
          <a:off x="7896225" y="5715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4</xdr:col>
      <xdr:colOff>0</xdr:colOff>
      <xdr:row>7</xdr:row>
      <xdr:rowOff>0</xdr:rowOff>
    </xdr:from>
    <xdr:to>
      <xdr:col>6</xdr:col>
      <xdr:colOff>457200</xdr:colOff>
      <xdr:row>10</xdr:row>
      <xdr:rowOff>47625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0BBB1643-A1F3-4F99-BAD6-BF41E2D662FD}"/>
            </a:ext>
          </a:extLst>
        </xdr:cNvPr>
        <xdr:cNvSpPr/>
      </xdr:nvSpPr>
      <xdr:spPr>
        <a:xfrm>
          <a:off x="12934950" y="13335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3</xdr:col>
      <xdr:colOff>742950</xdr:colOff>
      <xdr:row>3</xdr:row>
      <xdr:rowOff>161925</xdr:rowOff>
    </xdr:from>
    <xdr:to>
      <xdr:col>6</xdr:col>
      <xdr:colOff>438150</xdr:colOff>
      <xdr:row>8</xdr:row>
      <xdr:rowOff>19050</xdr:rowOff>
    </xdr:to>
    <xdr:sp macro="" textlink="">
      <xdr:nvSpPr>
        <xdr:cNvPr id="2" name="Elipse 1">
          <a:hlinkClick xmlns:r="http://schemas.openxmlformats.org/officeDocument/2006/relationships" r:id="rId1"/>
          <a:extLst>
            <a:ext uri="{FF2B5EF4-FFF2-40B4-BE49-F238E27FC236}">
              <a16:creationId xmlns:a16="http://schemas.microsoft.com/office/drawing/2014/main" id="{2B140E67-D250-4196-9868-EB21148877C4}"/>
            </a:ext>
          </a:extLst>
        </xdr:cNvPr>
        <xdr:cNvSpPr/>
      </xdr:nvSpPr>
      <xdr:spPr>
        <a:xfrm>
          <a:off x="10220325" y="733425"/>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409575</xdr:colOff>
      <xdr:row>40</xdr:row>
      <xdr:rowOff>9524</xdr:rowOff>
    </xdr:from>
    <xdr:to>
      <xdr:col>19</xdr:col>
      <xdr:colOff>390525</xdr:colOff>
      <xdr:row>77</xdr:row>
      <xdr:rowOff>57149</xdr:rowOff>
    </xdr:to>
    <xdr:grpSp>
      <xdr:nvGrpSpPr>
        <xdr:cNvPr id="7" name="Grupo 6">
          <a:extLst>
            <a:ext uri="{FF2B5EF4-FFF2-40B4-BE49-F238E27FC236}">
              <a16:creationId xmlns:a16="http://schemas.microsoft.com/office/drawing/2014/main" id="{EE0459E3-D6AD-9AB3-81C8-7152657C46DA}"/>
            </a:ext>
          </a:extLst>
        </xdr:cNvPr>
        <xdr:cNvGrpSpPr/>
      </xdr:nvGrpSpPr>
      <xdr:grpSpPr>
        <a:xfrm>
          <a:off x="8553450" y="2521743"/>
          <a:ext cx="9886950" cy="8524875"/>
          <a:chOff x="8534400" y="7896224"/>
          <a:chExt cx="9886950" cy="7096125"/>
        </a:xfrm>
      </xdr:grpSpPr>
      <xdr:graphicFrame macro="">
        <xdr:nvGraphicFramePr>
          <xdr:cNvPr id="2" name="Gráfico 1">
            <a:extLst>
              <a:ext uri="{FF2B5EF4-FFF2-40B4-BE49-F238E27FC236}">
                <a16:creationId xmlns:a16="http://schemas.microsoft.com/office/drawing/2014/main" id="{2BC47243-F70E-4DEF-A518-412BF501CE20}"/>
              </a:ext>
            </a:extLst>
          </xdr:cNvPr>
          <xdr:cNvGraphicFramePr>
            <a:graphicFrameLocks/>
          </xdr:cNvGraphicFramePr>
        </xdr:nvGraphicFramePr>
        <xdr:xfrm>
          <a:off x="8534400" y="7896224"/>
          <a:ext cx="9886950" cy="7096125"/>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3" name="Gráfico 2" descr="Hombre con relleno sólido">
            <a:extLst>
              <a:ext uri="{FF2B5EF4-FFF2-40B4-BE49-F238E27FC236}">
                <a16:creationId xmlns:a16="http://schemas.microsoft.com/office/drawing/2014/main" id="{DB8E2B5D-B8F6-4161-837F-7C275F70C6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0039350" y="8429625"/>
            <a:ext cx="914400" cy="914400"/>
          </a:xfrm>
          <a:prstGeom prst="rect">
            <a:avLst/>
          </a:prstGeom>
        </xdr:spPr>
      </xdr:pic>
      <xdr:pic>
        <xdr:nvPicPr>
          <xdr:cNvPr id="4" name="Gráfico 3" descr="Mujer con relleno sólido">
            <a:extLst>
              <a:ext uri="{FF2B5EF4-FFF2-40B4-BE49-F238E27FC236}">
                <a16:creationId xmlns:a16="http://schemas.microsoft.com/office/drawing/2014/main" id="{479524DC-0FE0-4C4A-90A7-53A0A3ACD11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7068800" y="8410575"/>
            <a:ext cx="914400" cy="914400"/>
          </a:xfrm>
          <a:prstGeom prst="rect">
            <a:avLst/>
          </a:prstGeom>
        </xdr:spPr>
      </xdr:pic>
      <xdr:sp macro="" textlink="$H$2">
        <xdr:nvSpPr>
          <xdr:cNvPr id="5" name="Rectángulo 4">
            <a:extLst>
              <a:ext uri="{FF2B5EF4-FFF2-40B4-BE49-F238E27FC236}">
                <a16:creationId xmlns:a16="http://schemas.microsoft.com/office/drawing/2014/main" id="{A2C75FCA-53F3-4243-B1F7-B500429CCDB5}"/>
              </a:ext>
            </a:extLst>
          </xdr:cNvPr>
          <xdr:cNvSpPr/>
        </xdr:nvSpPr>
        <xdr:spPr>
          <a:xfrm>
            <a:off x="10096500" y="9382125"/>
            <a:ext cx="7239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7B2939A7-2417-46EA-B2B0-46D4B53B4FD6}" type="TxLink">
              <a:rPr lang="en-US" sz="1400" b="1" i="0" u="none" strike="noStrike">
                <a:solidFill>
                  <a:srgbClr val="000000"/>
                </a:solidFill>
                <a:latin typeface="Calibri"/>
                <a:cs typeface="Calibri"/>
              </a:rPr>
              <a:pPr algn="l"/>
              <a:t>52,67%</a:t>
            </a:fld>
            <a:endParaRPr lang="es-BO" sz="1400" b="1"/>
          </a:p>
        </xdr:txBody>
      </xdr:sp>
      <xdr:sp macro="" textlink="$H$3">
        <xdr:nvSpPr>
          <xdr:cNvPr id="6" name="Rectángulo 5">
            <a:extLst>
              <a:ext uri="{FF2B5EF4-FFF2-40B4-BE49-F238E27FC236}">
                <a16:creationId xmlns:a16="http://schemas.microsoft.com/office/drawing/2014/main" id="{DD114A55-D185-4DFC-A053-05FBBF7D256E}"/>
              </a:ext>
            </a:extLst>
          </xdr:cNvPr>
          <xdr:cNvSpPr/>
        </xdr:nvSpPr>
        <xdr:spPr>
          <a:xfrm>
            <a:off x="17249775" y="9363075"/>
            <a:ext cx="7239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8896E199-7ABD-47AC-B895-2FB1C662B424}" type="TxLink">
              <a:rPr lang="en-US" sz="1400" b="1" i="0" u="none" strike="noStrike">
                <a:solidFill>
                  <a:srgbClr val="000000"/>
                </a:solidFill>
                <a:latin typeface="Calibri"/>
                <a:cs typeface="Calibri"/>
              </a:rPr>
              <a:pPr algn="l"/>
              <a:t>47,33%</a:t>
            </a:fld>
            <a:endParaRPr lang="es-BO" sz="1400" b="1"/>
          </a:p>
        </xdr:txBody>
      </xdr:sp>
    </xdr:grpSp>
    <xdr:clientData/>
  </xdr:twoCellAnchor>
  <xdr:twoCellAnchor>
    <xdr:from>
      <xdr:col>5</xdr:col>
      <xdr:colOff>107156</xdr:colOff>
      <xdr:row>11</xdr:row>
      <xdr:rowOff>11907</xdr:rowOff>
    </xdr:from>
    <xdr:to>
      <xdr:col>7</xdr:col>
      <xdr:colOff>481012</xdr:colOff>
      <xdr:row>33</xdr:row>
      <xdr:rowOff>35719</xdr:rowOff>
    </xdr:to>
    <xdr:sp macro="" textlink="">
      <xdr:nvSpPr>
        <xdr:cNvPr id="8" name="Elipse 7">
          <a:hlinkClick xmlns:r="http://schemas.openxmlformats.org/officeDocument/2006/relationships" r:id="rId6"/>
          <a:extLst>
            <a:ext uri="{FF2B5EF4-FFF2-40B4-BE49-F238E27FC236}">
              <a16:creationId xmlns:a16="http://schemas.microsoft.com/office/drawing/2014/main" id="{9EFBD0B0-A990-4E5E-91CA-8103BAE44211}"/>
            </a:ext>
          </a:extLst>
        </xdr:cNvPr>
        <xdr:cNvSpPr/>
      </xdr:nvSpPr>
      <xdr:spPr>
        <a:xfrm>
          <a:off x="7405687" y="404813"/>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9</xdr:col>
      <xdr:colOff>0</xdr:colOff>
      <xdr:row>2</xdr:row>
      <xdr:rowOff>0</xdr:rowOff>
    </xdr:from>
    <xdr:to>
      <xdr:col>11</xdr:col>
      <xdr:colOff>457200</xdr:colOff>
      <xdr:row>6</xdr:row>
      <xdr:rowOff>47625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39B8C312-D468-4B37-BC53-2714545C4573}"/>
            </a:ext>
          </a:extLst>
        </xdr:cNvPr>
        <xdr:cNvSpPr/>
      </xdr:nvSpPr>
      <xdr:spPr>
        <a:xfrm>
          <a:off x="10277475" y="3810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17</xdr:col>
      <xdr:colOff>0</xdr:colOff>
      <xdr:row>0</xdr:row>
      <xdr:rowOff>0</xdr:rowOff>
    </xdr:from>
    <xdr:to>
      <xdr:col>19</xdr:col>
      <xdr:colOff>457200</xdr:colOff>
      <xdr:row>0</xdr:row>
      <xdr:rowOff>809625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59006F6F-99CA-4EC8-AF1A-AD72F2AD5423}"/>
            </a:ext>
          </a:extLst>
        </xdr:cNvPr>
        <xdr:cNvSpPr/>
      </xdr:nvSpPr>
      <xdr:spPr>
        <a:xfrm>
          <a:off x="12954000" y="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5</xdr:col>
      <xdr:colOff>0</xdr:colOff>
      <xdr:row>1</xdr:row>
      <xdr:rowOff>0</xdr:rowOff>
    </xdr:from>
    <xdr:to>
      <xdr:col>7</xdr:col>
      <xdr:colOff>457200</xdr:colOff>
      <xdr:row>1</xdr:row>
      <xdr:rowOff>809625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9A0B5F48-67CF-461A-9AEC-5901F67955DE}"/>
            </a:ext>
          </a:extLst>
        </xdr:cNvPr>
        <xdr:cNvSpPr/>
      </xdr:nvSpPr>
      <xdr:spPr>
        <a:xfrm>
          <a:off x="4629150" y="752475"/>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5</xdr:col>
      <xdr:colOff>0</xdr:colOff>
      <xdr:row>1</xdr:row>
      <xdr:rowOff>0</xdr:rowOff>
    </xdr:from>
    <xdr:to>
      <xdr:col>7</xdr:col>
      <xdr:colOff>457200</xdr:colOff>
      <xdr:row>1</xdr:row>
      <xdr:rowOff>809625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107F9B8D-5F7A-4395-8B49-AEF9B0030567}"/>
            </a:ext>
          </a:extLst>
        </xdr:cNvPr>
        <xdr:cNvSpPr/>
      </xdr:nvSpPr>
      <xdr:spPr>
        <a:xfrm>
          <a:off x="4991100" y="752475"/>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6</xdr:col>
      <xdr:colOff>0</xdr:colOff>
      <xdr:row>1</xdr:row>
      <xdr:rowOff>0</xdr:rowOff>
    </xdr:from>
    <xdr:to>
      <xdr:col>8</xdr:col>
      <xdr:colOff>457200</xdr:colOff>
      <xdr:row>1</xdr:row>
      <xdr:rowOff>809625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504EFEB4-5018-42F1-8F87-F6309FAF0FD8}"/>
            </a:ext>
          </a:extLst>
        </xdr:cNvPr>
        <xdr:cNvSpPr/>
      </xdr:nvSpPr>
      <xdr:spPr>
        <a:xfrm>
          <a:off x="4572000" y="561975"/>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2</xdr:col>
      <xdr:colOff>979714</xdr:colOff>
      <xdr:row>0</xdr:row>
      <xdr:rowOff>95250</xdr:rowOff>
    </xdr:from>
    <xdr:to>
      <xdr:col>4</xdr:col>
      <xdr:colOff>21771</xdr:colOff>
      <xdr:row>2</xdr:row>
      <xdr:rowOff>13609</xdr:rowOff>
    </xdr:to>
    <xdr:sp macro="" textlink="">
      <xdr:nvSpPr>
        <xdr:cNvPr id="2" name="Elipse 1">
          <a:hlinkClick xmlns:r="http://schemas.openxmlformats.org/officeDocument/2006/relationships" r:id="rId1"/>
          <a:extLst>
            <a:ext uri="{FF2B5EF4-FFF2-40B4-BE49-F238E27FC236}">
              <a16:creationId xmlns:a16="http://schemas.microsoft.com/office/drawing/2014/main" id="{E8754EA5-B03E-4951-BF45-74A0880FDB39}"/>
            </a:ext>
          </a:extLst>
        </xdr:cNvPr>
        <xdr:cNvSpPr/>
      </xdr:nvSpPr>
      <xdr:spPr>
        <a:xfrm>
          <a:off x="4789714" y="95250"/>
          <a:ext cx="1981200" cy="435430"/>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9</xdr:col>
      <xdr:colOff>0</xdr:colOff>
      <xdr:row>5</xdr:row>
      <xdr:rowOff>0</xdr:rowOff>
    </xdr:from>
    <xdr:to>
      <xdr:col>11</xdr:col>
      <xdr:colOff>457200</xdr:colOff>
      <xdr:row>9</xdr:row>
      <xdr:rowOff>9525</xdr:rowOff>
    </xdr:to>
    <xdr:sp macro="" textlink="">
      <xdr:nvSpPr>
        <xdr:cNvPr id="2" name="Elipse 1">
          <a:hlinkClick xmlns:r="http://schemas.openxmlformats.org/officeDocument/2006/relationships" r:id="rId1"/>
          <a:extLst>
            <a:ext uri="{FF2B5EF4-FFF2-40B4-BE49-F238E27FC236}">
              <a16:creationId xmlns:a16="http://schemas.microsoft.com/office/drawing/2014/main" id="{9BF039A3-188F-4976-A7A0-6634997D5800}"/>
            </a:ext>
          </a:extLst>
        </xdr:cNvPr>
        <xdr:cNvSpPr/>
      </xdr:nvSpPr>
      <xdr:spPr>
        <a:xfrm>
          <a:off x="13296900" y="10668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6</xdr:col>
      <xdr:colOff>0</xdr:colOff>
      <xdr:row>3</xdr:row>
      <xdr:rowOff>0</xdr:rowOff>
    </xdr:from>
    <xdr:to>
      <xdr:col>8</xdr:col>
      <xdr:colOff>457200</xdr:colOff>
      <xdr:row>7</xdr:row>
      <xdr:rowOff>47625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5554F45C-E56B-46B0-A675-F47D7B02DE8D}"/>
            </a:ext>
          </a:extLst>
        </xdr:cNvPr>
        <xdr:cNvSpPr/>
      </xdr:nvSpPr>
      <xdr:spPr>
        <a:xfrm>
          <a:off x="8115300" y="6477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5</xdr:col>
      <xdr:colOff>0</xdr:colOff>
      <xdr:row>2</xdr:row>
      <xdr:rowOff>0</xdr:rowOff>
    </xdr:from>
    <xdr:to>
      <xdr:col>7</xdr:col>
      <xdr:colOff>457200</xdr:colOff>
      <xdr:row>6</xdr:row>
      <xdr:rowOff>47625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0A225043-CE71-4874-A0BF-75DA8213A683}"/>
            </a:ext>
          </a:extLst>
        </xdr:cNvPr>
        <xdr:cNvSpPr/>
      </xdr:nvSpPr>
      <xdr:spPr>
        <a:xfrm>
          <a:off x="6486525" y="4572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6</xdr:col>
      <xdr:colOff>0</xdr:colOff>
      <xdr:row>2</xdr:row>
      <xdr:rowOff>0</xdr:rowOff>
    </xdr:from>
    <xdr:to>
      <xdr:col>8</xdr:col>
      <xdr:colOff>457200</xdr:colOff>
      <xdr:row>6</xdr:row>
      <xdr:rowOff>0</xdr:rowOff>
    </xdr:to>
    <xdr:sp macro="" textlink="">
      <xdr:nvSpPr>
        <xdr:cNvPr id="2" name="Elipse 1">
          <a:hlinkClick xmlns:r="http://schemas.openxmlformats.org/officeDocument/2006/relationships" r:id="rId1"/>
          <a:extLst>
            <a:ext uri="{FF2B5EF4-FFF2-40B4-BE49-F238E27FC236}">
              <a16:creationId xmlns:a16="http://schemas.microsoft.com/office/drawing/2014/main" id="{D588C3CE-2A00-4EAD-9463-D415437D47E4}"/>
            </a:ext>
          </a:extLst>
        </xdr:cNvPr>
        <xdr:cNvSpPr/>
      </xdr:nvSpPr>
      <xdr:spPr>
        <a:xfrm>
          <a:off x="6134100" y="40005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552450</xdr:colOff>
      <xdr:row>39</xdr:row>
      <xdr:rowOff>47625</xdr:rowOff>
    </xdr:from>
    <xdr:to>
      <xdr:col>17</xdr:col>
      <xdr:colOff>304800</xdr:colOff>
      <xdr:row>72</xdr:row>
      <xdr:rowOff>123825</xdr:rowOff>
    </xdr:to>
    <xdr:graphicFrame macro="">
      <xdr:nvGraphicFramePr>
        <xdr:cNvPr id="2" name="Gráfico 1">
          <a:extLst>
            <a:ext uri="{FF2B5EF4-FFF2-40B4-BE49-F238E27FC236}">
              <a16:creationId xmlns:a16="http://schemas.microsoft.com/office/drawing/2014/main" id="{5A69BB83-5804-497C-AEA4-C179581F1C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371475</xdr:colOff>
      <xdr:row>42</xdr:row>
      <xdr:rowOff>9525</xdr:rowOff>
    </xdr:from>
    <xdr:to>
      <xdr:col>8</xdr:col>
      <xdr:colOff>523875</xdr:colOff>
      <xdr:row>45</xdr:row>
      <xdr:rowOff>123825</xdr:rowOff>
    </xdr:to>
    <xdr:pic>
      <xdr:nvPicPr>
        <xdr:cNvPr id="3" name="Gráfico 2" descr="Hombre con relleno sólido">
          <a:extLst>
            <a:ext uri="{FF2B5EF4-FFF2-40B4-BE49-F238E27FC236}">
              <a16:creationId xmlns:a16="http://schemas.microsoft.com/office/drawing/2014/main" id="{B87A673C-01AF-478D-B991-987158252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258300" y="8277225"/>
          <a:ext cx="914400" cy="914400"/>
        </a:xfrm>
        <a:prstGeom prst="rect">
          <a:avLst/>
        </a:prstGeom>
      </xdr:spPr>
    </xdr:pic>
    <xdr:clientData/>
  </xdr:twoCellAnchor>
  <xdr:twoCellAnchor editAs="oneCell">
    <xdr:from>
      <xdr:col>15</xdr:col>
      <xdr:colOff>647700</xdr:colOff>
      <xdr:row>42</xdr:row>
      <xdr:rowOff>0</xdr:rowOff>
    </xdr:from>
    <xdr:to>
      <xdr:col>17</xdr:col>
      <xdr:colOff>38100</xdr:colOff>
      <xdr:row>45</xdr:row>
      <xdr:rowOff>114300</xdr:rowOff>
    </xdr:to>
    <xdr:pic>
      <xdr:nvPicPr>
        <xdr:cNvPr id="4" name="Gráfico 3" descr="Mujer con relleno sólido">
          <a:extLst>
            <a:ext uri="{FF2B5EF4-FFF2-40B4-BE49-F238E27FC236}">
              <a16:creationId xmlns:a16="http://schemas.microsoft.com/office/drawing/2014/main" id="{9325478D-B205-41CC-BBA0-59EFF2A7A47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5630525" y="8267700"/>
          <a:ext cx="914400" cy="914400"/>
        </a:xfrm>
        <a:prstGeom prst="rect">
          <a:avLst/>
        </a:prstGeom>
      </xdr:spPr>
    </xdr:pic>
    <xdr:clientData/>
  </xdr:twoCellAnchor>
  <xdr:twoCellAnchor>
    <xdr:from>
      <xdr:col>7</xdr:col>
      <xdr:colOff>476250</xdr:colOff>
      <xdr:row>46</xdr:row>
      <xdr:rowOff>171450</xdr:rowOff>
    </xdr:from>
    <xdr:to>
      <xdr:col>8</xdr:col>
      <xdr:colOff>438150</xdr:colOff>
      <xdr:row>48</xdr:row>
      <xdr:rowOff>85725</xdr:rowOff>
    </xdr:to>
    <xdr:sp macro="" textlink="$H$2">
      <xdr:nvSpPr>
        <xdr:cNvPr id="5" name="Rectángulo 4">
          <a:extLst>
            <a:ext uri="{FF2B5EF4-FFF2-40B4-BE49-F238E27FC236}">
              <a16:creationId xmlns:a16="http://schemas.microsoft.com/office/drawing/2014/main" id="{E3754BA0-63D7-488C-9CCF-48E937E70709}"/>
            </a:ext>
          </a:extLst>
        </xdr:cNvPr>
        <xdr:cNvSpPr/>
      </xdr:nvSpPr>
      <xdr:spPr>
        <a:xfrm>
          <a:off x="9363075" y="9201150"/>
          <a:ext cx="7239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7B2939A7-2417-46EA-B2B0-46D4B53B4FD6}" type="TxLink">
            <a:rPr lang="en-US" sz="1400" b="1" i="0" u="none" strike="noStrike">
              <a:solidFill>
                <a:srgbClr val="000000"/>
              </a:solidFill>
              <a:latin typeface="Calibri"/>
              <a:cs typeface="Calibri"/>
            </a:rPr>
            <a:pPr algn="l"/>
            <a:t>50,56%</a:t>
          </a:fld>
          <a:endParaRPr lang="es-BO" sz="1400" b="1"/>
        </a:p>
      </xdr:txBody>
    </xdr:sp>
    <xdr:clientData/>
  </xdr:twoCellAnchor>
  <xdr:twoCellAnchor>
    <xdr:from>
      <xdr:col>16</xdr:col>
      <xdr:colOff>9525</xdr:colOff>
      <xdr:row>46</xdr:row>
      <xdr:rowOff>180975</xdr:rowOff>
    </xdr:from>
    <xdr:to>
      <xdr:col>16</xdr:col>
      <xdr:colOff>733425</xdr:colOff>
      <xdr:row>48</xdr:row>
      <xdr:rowOff>95250</xdr:rowOff>
    </xdr:to>
    <xdr:sp macro="" textlink="$H$3">
      <xdr:nvSpPr>
        <xdr:cNvPr id="6" name="Rectángulo 5">
          <a:extLst>
            <a:ext uri="{FF2B5EF4-FFF2-40B4-BE49-F238E27FC236}">
              <a16:creationId xmlns:a16="http://schemas.microsoft.com/office/drawing/2014/main" id="{C27AABC6-93D8-432B-8D9C-C9F6F84D0A97}"/>
            </a:ext>
          </a:extLst>
        </xdr:cNvPr>
        <xdr:cNvSpPr/>
      </xdr:nvSpPr>
      <xdr:spPr>
        <a:xfrm>
          <a:off x="15754350" y="9210675"/>
          <a:ext cx="7239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8896E199-7ABD-47AC-B895-2FB1C662B424}" type="TxLink">
            <a:rPr lang="en-US" sz="1400" b="1" i="0" u="none" strike="noStrike">
              <a:solidFill>
                <a:srgbClr val="000000"/>
              </a:solidFill>
              <a:latin typeface="Calibri"/>
              <a:cs typeface="Calibri"/>
            </a:rPr>
            <a:pPr algn="l"/>
            <a:t>49,44%</a:t>
          </a:fld>
          <a:endParaRPr lang="es-BO" sz="1400" b="1"/>
        </a:p>
      </xdr:txBody>
    </xdr:sp>
    <xdr:clientData/>
  </xdr:twoCellAnchor>
  <xdr:twoCellAnchor>
    <xdr:from>
      <xdr:col>7</xdr:col>
      <xdr:colOff>228600</xdr:colOff>
      <xdr:row>27</xdr:row>
      <xdr:rowOff>28576</xdr:rowOff>
    </xdr:from>
    <xdr:to>
      <xdr:col>9</xdr:col>
      <xdr:colOff>685800</xdr:colOff>
      <xdr:row>33</xdr:row>
      <xdr:rowOff>171451</xdr:rowOff>
    </xdr:to>
    <xdr:sp macro="" textlink="">
      <xdr:nvSpPr>
        <xdr:cNvPr id="7" name="Elipse 6">
          <a:hlinkClick xmlns:r="http://schemas.openxmlformats.org/officeDocument/2006/relationships" r:id="rId6"/>
          <a:extLst>
            <a:ext uri="{FF2B5EF4-FFF2-40B4-BE49-F238E27FC236}">
              <a16:creationId xmlns:a16="http://schemas.microsoft.com/office/drawing/2014/main" id="{84FBE8A4-2320-4CFE-9D1C-05152910F972}"/>
            </a:ext>
          </a:extLst>
        </xdr:cNvPr>
        <xdr:cNvSpPr/>
      </xdr:nvSpPr>
      <xdr:spPr>
        <a:xfrm>
          <a:off x="9115425" y="1314451"/>
          <a:ext cx="1981200" cy="571500"/>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6</xdr:col>
      <xdr:colOff>0</xdr:colOff>
      <xdr:row>2</xdr:row>
      <xdr:rowOff>0</xdr:rowOff>
    </xdr:from>
    <xdr:to>
      <xdr:col>8</xdr:col>
      <xdr:colOff>457200</xdr:colOff>
      <xdr:row>6</xdr:row>
      <xdr:rowOff>9525</xdr:rowOff>
    </xdr:to>
    <xdr:sp macro="" textlink="">
      <xdr:nvSpPr>
        <xdr:cNvPr id="2" name="Elipse 1">
          <a:hlinkClick xmlns:r="http://schemas.openxmlformats.org/officeDocument/2006/relationships" r:id="rId1"/>
          <a:extLst>
            <a:ext uri="{FF2B5EF4-FFF2-40B4-BE49-F238E27FC236}">
              <a16:creationId xmlns:a16="http://schemas.microsoft.com/office/drawing/2014/main" id="{602E9EE9-E023-4FDB-B18F-0CF9BC115E0C}"/>
            </a:ext>
          </a:extLst>
        </xdr:cNvPr>
        <xdr:cNvSpPr/>
      </xdr:nvSpPr>
      <xdr:spPr>
        <a:xfrm>
          <a:off x="5924550" y="40005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6</xdr:col>
      <xdr:colOff>0</xdr:colOff>
      <xdr:row>3</xdr:row>
      <xdr:rowOff>0</xdr:rowOff>
    </xdr:from>
    <xdr:to>
      <xdr:col>8</xdr:col>
      <xdr:colOff>457200</xdr:colOff>
      <xdr:row>7</xdr:row>
      <xdr:rowOff>28575</xdr:rowOff>
    </xdr:to>
    <xdr:sp macro="" textlink="">
      <xdr:nvSpPr>
        <xdr:cNvPr id="2" name="Elipse 1">
          <a:hlinkClick xmlns:r="http://schemas.openxmlformats.org/officeDocument/2006/relationships" r:id="rId1"/>
          <a:extLst>
            <a:ext uri="{FF2B5EF4-FFF2-40B4-BE49-F238E27FC236}">
              <a16:creationId xmlns:a16="http://schemas.microsoft.com/office/drawing/2014/main" id="{7C673CD6-2BC3-48D5-AC7C-D569161C37B3}"/>
            </a:ext>
          </a:extLst>
        </xdr:cNvPr>
        <xdr:cNvSpPr/>
      </xdr:nvSpPr>
      <xdr:spPr>
        <a:xfrm>
          <a:off x="5038725" y="6096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6</xdr:col>
      <xdr:colOff>0</xdr:colOff>
      <xdr:row>3</xdr:row>
      <xdr:rowOff>0</xdr:rowOff>
    </xdr:from>
    <xdr:to>
      <xdr:col>8</xdr:col>
      <xdr:colOff>457200</xdr:colOff>
      <xdr:row>7</xdr:row>
      <xdr:rowOff>9525</xdr:rowOff>
    </xdr:to>
    <xdr:sp macro="" textlink="">
      <xdr:nvSpPr>
        <xdr:cNvPr id="2" name="Elipse 1">
          <a:hlinkClick xmlns:r="http://schemas.openxmlformats.org/officeDocument/2006/relationships" r:id="rId1"/>
          <a:extLst>
            <a:ext uri="{FF2B5EF4-FFF2-40B4-BE49-F238E27FC236}">
              <a16:creationId xmlns:a16="http://schemas.microsoft.com/office/drawing/2014/main" id="{F2BBC597-D360-47B6-8915-79E8C758D43F}"/>
            </a:ext>
          </a:extLst>
        </xdr:cNvPr>
        <xdr:cNvSpPr/>
      </xdr:nvSpPr>
      <xdr:spPr>
        <a:xfrm>
          <a:off x="5781675" y="5715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6</xdr:col>
      <xdr:colOff>0</xdr:colOff>
      <xdr:row>2</xdr:row>
      <xdr:rowOff>0</xdr:rowOff>
    </xdr:from>
    <xdr:to>
      <xdr:col>8</xdr:col>
      <xdr:colOff>457200</xdr:colOff>
      <xdr:row>6</xdr:row>
      <xdr:rowOff>9525</xdr:rowOff>
    </xdr:to>
    <xdr:sp macro="" textlink="">
      <xdr:nvSpPr>
        <xdr:cNvPr id="2" name="Elipse 1">
          <a:hlinkClick xmlns:r="http://schemas.openxmlformats.org/officeDocument/2006/relationships" r:id="rId1"/>
          <a:extLst>
            <a:ext uri="{FF2B5EF4-FFF2-40B4-BE49-F238E27FC236}">
              <a16:creationId xmlns:a16="http://schemas.microsoft.com/office/drawing/2014/main" id="{FF424B29-7A59-421D-BBA5-B185E51576AA}"/>
            </a:ext>
          </a:extLst>
        </xdr:cNvPr>
        <xdr:cNvSpPr/>
      </xdr:nvSpPr>
      <xdr:spPr>
        <a:xfrm>
          <a:off x="6562725" y="4572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6</xdr:col>
      <xdr:colOff>0</xdr:colOff>
      <xdr:row>2</xdr:row>
      <xdr:rowOff>0</xdr:rowOff>
    </xdr:from>
    <xdr:to>
      <xdr:col>8</xdr:col>
      <xdr:colOff>457200</xdr:colOff>
      <xdr:row>6</xdr:row>
      <xdr:rowOff>9525</xdr:rowOff>
    </xdr:to>
    <xdr:sp macro="" textlink="">
      <xdr:nvSpPr>
        <xdr:cNvPr id="2" name="Elipse 1">
          <a:hlinkClick xmlns:r="http://schemas.openxmlformats.org/officeDocument/2006/relationships" r:id="rId1"/>
          <a:extLst>
            <a:ext uri="{FF2B5EF4-FFF2-40B4-BE49-F238E27FC236}">
              <a16:creationId xmlns:a16="http://schemas.microsoft.com/office/drawing/2014/main" id="{F616F2E2-3EDD-4C41-8DDE-93ACD6D3003E}"/>
            </a:ext>
          </a:extLst>
        </xdr:cNvPr>
        <xdr:cNvSpPr/>
      </xdr:nvSpPr>
      <xdr:spPr>
        <a:xfrm>
          <a:off x="6143625" y="4572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5</xdr:col>
      <xdr:colOff>0</xdr:colOff>
      <xdr:row>2</xdr:row>
      <xdr:rowOff>0</xdr:rowOff>
    </xdr:from>
    <xdr:to>
      <xdr:col>7</xdr:col>
      <xdr:colOff>457200</xdr:colOff>
      <xdr:row>6</xdr:row>
      <xdr:rowOff>47625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759233B3-B62D-41AD-BF95-FCAF45FB9A9C}"/>
            </a:ext>
          </a:extLst>
        </xdr:cNvPr>
        <xdr:cNvSpPr/>
      </xdr:nvSpPr>
      <xdr:spPr>
        <a:xfrm>
          <a:off x="5810250" y="62865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5</xdr:col>
      <xdr:colOff>0</xdr:colOff>
      <xdr:row>2</xdr:row>
      <xdr:rowOff>0</xdr:rowOff>
    </xdr:from>
    <xdr:to>
      <xdr:col>7</xdr:col>
      <xdr:colOff>457200</xdr:colOff>
      <xdr:row>5</xdr:row>
      <xdr:rowOff>190500</xdr:rowOff>
    </xdr:to>
    <xdr:sp macro="" textlink="">
      <xdr:nvSpPr>
        <xdr:cNvPr id="2" name="Elipse 1">
          <a:hlinkClick xmlns:r="http://schemas.openxmlformats.org/officeDocument/2006/relationships" r:id="rId1"/>
          <a:extLst>
            <a:ext uri="{FF2B5EF4-FFF2-40B4-BE49-F238E27FC236}">
              <a16:creationId xmlns:a16="http://schemas.microsoft.com/office/drawing/2014/main" id="{77617D3D-53B0-4FC8-B0E9-17617E9AB9E9}"/>
            </a:ext>
          </a:extLst>
        </xdr:cNvPr>
        <xdr:cNvSpPr/>
      </xdr:nvSpPr>
      <xdr:spPr>
        <a:xfrm>
          <a:off x="7162800" y="4572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6</xdr:col>
      <xdr:colOff>0</xdr:colOff>
      <xdr:row>5</xdr:row>
      <xdr:rowOff>0</xdr:rowOff>
    </xdr:from>
    <xdr:to>
      <xdr:col>8</xdr:col>
      <xdr:colOff>457200</xdr:colOff>
      <xdr:row>9</xdr:row>
      <xdr:rowOff>47625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B2ED4500-4FCC-4A12-A2EF-CA0B8C615D8D}"/>
            </a:ext>
          </a:extLst>
        </xdr:cNvPr>
        <xdr:cNvSpPr/>
      </xdr:nvSpPr>
      <xdr:spPr>
        <a:xfrm>
          <a:off x="6838950" y="1095375"/>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5</xdr:col>
      <xdr:colOff>0</xdr:colOff>
      <xdr:row>6</xdr:row>
      <xdr:rowOff>0</xdr:rowOff>
    </xdr:from>
    <xdr:to>
      <xdr:col>7</xdr:col>
      <xdr:colOff>457200</xdr:colOff>
      <xdr:row>10</xdr:row>
      <xdr:rowOff>47625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DA03F53B-189F-48E3-98CD-8DBF3D2E48B9}"/>
            </a:ext>
          </a:extLst>
        </xdr:cNvPr>
        <xdr:cNvSpPr/>
      </xdr:nvSpPr>
      <xdr:spPr>
        <a:xfrm>
          <a:off x="5791200" y="12573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5</xdr:col>
      <xdr:colOff>0</xdr:colOff>
      <xdr:row>5</xdr:row>
      <xdr:rowOff>0</xdr:rowOff>
    </xdr:from>
    <xdr:to>
      <xdr:col>7</xdr:col>
      <xdr:colOff>457200</xdr:colOff>
      <xdr:row>9</xdr:row>
      <xdr:rowOff>47625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CC2F27A3-EF54-4431-A2B6-7A254FB5E1EB}"/>
            </a:ext>
          </a:extLst>
        </xdr:cNvPr>
        <xdr:cNvSpPr/>
      </xdr:nvSpPr>
      <xdr:spPr>
        <a:xfrm>
          <a:off x="6248400" y="10668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390524</xdr:colOff>
      <xdr:row>37</xdr:row>
      <xdr:rowOff>28575</xdr:rowOff>
    </xdr:from>
    <xdr:to>
      <xdr:col>18</xdr:col>
      <xdr:colOff>57149</xdr:colOff>
      <xdr:row>70</xdr:row>
      <xdr:rowOff>123825</xdr:rowOff>
    </xdr:to>
    <xdr:graphicFrame macro="">
      <xdr:nvGraphicFramePr>
        <xdr:cNvPr id="2" name="Gráfico 1">
          <a:extLst>
            <a:ext uri="{FF2B5EF4-FFF2-40B4-BE49-F238E27FC236}">
              <a16:creationId xmlns:a16="http://schemas.microsoft.com/office/drawing/2014/main" id="{0D1202A5-6F4C-4455-AFBD-FF795344AF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38100</xdr:colOff>
      <xdr:row>40</xdr:row>
      <xdr:rowOff>76200</xdr:rowOff>
    </xdr:from>
    <xdr:to>
      <xdr:col>9</xdr:col>
      <xdr:colOff>190500</xdr:colOff>
      <xdr:row>43</xdr:row>
      <xdr:rowOff>174172</xdr:rowOff>
    </xdr:to>
    <xdr:pic>
      <xdr:nvPicPr>
        <xdr:cNvPr id="3" name="Gráfico 2" descr="Hombre con relleno sólido">
          <a:extLst>
            <a:ext uri="{FF2B5EF4-FFF2-40B4-BE49-F238E27FC236}">
              <a16:creationId xmlns:a16="http://schemas.microsoft.com/office/drawing/2014/main" id="{4F8154CF-9412-463E-B6B0-257BDB5398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686925" y="7981950"/>
          <a:ext cx="914400" cy="914400"/>
        </a:xfrm>
        <a:prstGeom prst="rect">
          <a:avLst/>
        </a:prstGeom>
      </xdr:spPr>
    </xdr:pic>
    <xdr:clientData/>
  </xdr:twoCellAnchor>
  <xdr:twoCellAnchor editAs="oneCell">
    <xdr:from>
      <xdr:col>16</xdr:col>
      <xdr:colOff>133350</xdr:colOff>
      <xdr:row>39</xdr:row>
      <xdr:rowOff>171450</xdr:rowOff>
    </xdr:from>
    <xdr:to>
      <xdr:col>17</xdr:col>
      <xdr:colOff>285750</xdr:colOff>
      <xdr:row>42</xdr:row>
      <xdr:rowOff>269421</xdr:rowOff>
    </xdr:to>
    <xdr:pic>
      <xdr:nvPicPr>
        <xdr:cNvPr id="4" name="Gráfico 3" descr="Mujer con relleno sólido">
          <a:extLst>
            <a:ext uri="{FF2B5EF4-FFF2-40B4-BE49-F238E27FC236}">
              <a16:creationId xmlns:a16="http://schemas.microsoft.com/office/drawing/2014/main" id="{18B5BD5F-E581-4590-8C25-68481D07239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5878175" y="7886700"/>
          <a:ext cx="914400" cy="914400"/>
        </a:xfrm>
        <a:prstGeom prst="rect">
          <a:avLst/>
        </a:prstGeom>
      </xdr:spPr>
    </xdr:pic>
    <xdr:clientData/>
  </xdr:twoCellAnchor>
  <xdr:twoCellAnchor>
    <xdr:from>
      <xdr:col>7</xdr:col>
      <xdr:colOff>676275</xdr:colOff>
      <xdr:row>45</xdr:row>
      <xdr:rowOff>171450</xdr:rowOff>
    </xdr:from>
    <xdr:to>
      <xdr:col>8</xdr:col>
      <xdr:colOff>638175</xdr:colOff>
      <xdr:row>47</xdr:row>
      <xdr:rowOff>85725</xdr:rowOff>
    </xdr:to>
    <xdr:sp macro="" textlink="$H$2">
      <xdr:nvSpPr>
        <xdr:cNvPr id="5" name="Rectángulo 4">
          <a:extLst>
            <a:ext uri="{FF2B5EF4-FFF2-40B4-BE49-F238E27FC236}">
              <a16:creationId xmlns:a16="http://schemas.microsoft.com/office/drawing/2014/main" id="{A2E8E7AE-8816-4D86-8D79-219F477A17E0}"/>
            </a:ext>
          </a:extLst>
        </xdr:cNvPr>
        <xdr:cNvSpPr/>
      </xdr:nvSpPr>
      <xdr:spPr>
        <a:xfrm>
          <a:off x="9563100" y="9029700"/>
          <a:ext cx="7239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7B2939A7-2417-46EA-B2B0-46D4B53B4FD6}" type="TxLink">
            <a:rPr lang="en-US" sz="1400" b="1" i="0" u="none" strike="noStrike">
              <a:solidFill>
                <a:srgbClr val="000000"/>
              </a:solidFill>
              <a:latin typeface="Calibri"/>
              <a:cs typeface="Calibri"/>
            </a:rPr>
            <a:pPr algn="l"/>
            <a:t>51,80%</a:t>
          </a:fld>
          <a:endParaRPr lang="es-BO" sz="1400" b="1"/>
        </a:p>
      </xdr:txBody>
    </xdr:sp>
    <xdr:clientData/>
  </xdr:twoCellAnchor>
  <xdr:twoCellAnchor>
    <xdr:from>
      <xdr:col>16</xdr:col>
      <xdr:colOff>295275</xdr:colOff>
      <xdr:row>45</xdr:row>
      <xdr:rowOff>28575</xdr:rowOff>
    </xdr:from>
    <xdr:to>
      <xdr:col>17</xdr:col>
      <xdr:colOff>257175</xdr:colOff>
      <xdr:row>46</xdr:row>
      <xdr:rowOff>133350</xdr:rowOff>
    </xdr:to>
    <xdr:sp macro="" textlink="$H$3">
      <xdr:nvSpPr>
        <xdr:cNvPr id="6" name="Rectángulo 5">
          <a:extLst>
            <a:ext uri="{FF2B5EF4-FFF2-40B4-BE49-F238E27FC236}">
              <a16:creationId xmlns:a16="http://schemas.microsoft.com/office/drawing/2014/main" id="{38C7FEE5-7C62-4EDD-A3B6-BED750970165}"/>
            </a:ext>
          </a:extLst>
        </xdr:cNvPr>
        <xdr:cNvSpPr/>
      </xdr:nvSpPr>
      <xdr:spPr>
        <a:xfrm>
          <a:off x="16040100" y="8886825"/>
          <a:ext cx="7239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8896E199-7ABD-47AC-B895-2FB1C662B424}" type="TxLink">
            <a:rPr lang="en-US" sz="1400" b="1" i="0" u="none" strike="noStrike">
              <a:solidFill>
                <a:srgbClr val="000000"/>
              </a:solidFill>
              <a:latin typeface="Calibri"/>
              <a:cs typeface="Calibri"/>
            </a:rPr>
            <a:pPr algn="l"/>
            <a:t>48,20%</a:t>
          </a:fld>
          <a:endParaRPr lang="es-BO" sz="1400" b="1"/>
        </a:p>
      </xdr:txBody>
    </xdr:sp>
    <xdr:clientData/>
  </xdr:twoCellAnchor>
  <xdr:twoCellAnchor>
    <xdr:from>
      <xdr:col>5</xdr:col>
      <xdr:colOff>721178</xdr:colOff>
      <xdr:row>4</xdr:row>
      <xdr:rowOff>13608</xdr:rowOff>
    </xdr:from>
    <xdr:to>
      <xdr:col>8</xdr:col>
      <xdr:colOff>334735</xdr:colOff>
      <xdr:row>14</xdr:row>
      <xdr:rowOff>6804</xdr:rowOff>
    </xdr:to>
    <xdr:sp macro="" textlink="">
      <xdr:nvSpPr>
        <xdr:cNvPr id="7" name="Elipse 6">
          <a:hlinkClick xmlns:r="http://schemas.openxmlformats.org/officeDocument/2006/relationships" r:id="rId6"/>
          <a:extLst>
            <a:ext uri="{FF2B5EF4-FFF2-40B4-BE49-F238E27FC236}">
              <a16:creationId xmlns:a16="http://schemas.microsoft.com/office/drawing/2014/main" id="{798D0837-F17A-409D-B9FA-AFB53FF29594}"/>
            </a:ext>
          </a:extLst>
        </xdr:cNvPr>
        <xdr:cNvSpPr/>
      </xdr:nvSpPr>
      <xdr:spPr>
        <a:xfrm>
          <a:off x="7987392" y="340179"/>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5</xdr:col>
      <xdr:colOff>0</xdr:colOff>
      <xdr:row>6</xdr:row>
      <xdr:rowOff>0</xdr:rowOff>
    </xdr:from>
    <xdr:to>
      <xdr:col>7</xdr:col>
      <xdr:colOff>457200</xdr:colOff>
      <xdr:row>10</xdr:row>
      <xdr:rowOff>47625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BD1BB905-8010-40A5-AF13-39555BC90BDF}"/>
            </a:ext>
          </a:extLst>
        </xdr:cNvPr>
        <xdr:cNvSpPr/>
      </xdr:nvSpPr>
      <xdr:spPr>
        <a:xfrm>
          <a:off x="6734175" y="12954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5</xdr:col>
      <xdr:colOff>0</xdr:colOff>
      <xdr:row>5</xdr:row>
      <xdr:rowOff>0</xdr:rowOff>
    </xdr:from>
    <xdr:to>
      <xdr:col>7</xdr:col>
      <xdr:colOff>457200</xdr:colOff>
      <xdr:row>9</xdr:row>
      <xdr:rowOff>47625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4EA61C03-B83E-4045-9C7F-617E2C6217E6}"/>
            </a:ext>
          </a:extLst>
        </xdr:cNvPr>
        <xdr:cNvSpPr/>
      </xdr:nvSpPr>
      <xdr:spPr>
        <a:xfrm>
          <a:off x="6134100" y="10668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5</xdr:col>
      <xdr:colOff>0</xdr:colOff>
      <xdr:row>2</xdr:row>
      <xdr:rowOff>0</xdr:rowOff>
    </xdr:from>
    <xdr:to>
      <xdr:col>7</xdr:col>
      <xdr:colOff>457200</xdr:colOff>
      <xdr:row>6</xdr:row>
      <xdr:rowOff>47625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A5D0603E-2CC4-4E33-8543-EDFF16E1D9C0}"/>
            </a:ext>
          </a:extLst>
        </xdr:cNvPr>
        <xdr:cNvSpPr/>
      </xdr:nvSpPr>
      <xdr:spPr>
        <a:xfrm>
          <a:off x="6800850" y="47625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5</xdr:col>
      <xdr:colOff>0</xdr:colOff>
      <xdr:row>2</xdr:row>
      <xdr:rowOff>0</xdr:rowOff>
    </xdr:from>
    <xdr:to>
      <xdr:col>7</xdr:col>
      <xdr:colOff>457200</xdr:colOff>
      <xdr:row>6</xdr:row>
      <xdr:rowOff>9525</xdr:rowOff>
    </xdr:to>
    <xdr:sp macro="" textlink="">
      <xdr:nvSpPr>
        <xdr:cNvPr id="2" name="Elipse 1">
          <a:hlinkClick xmlns:r="http://schemas.openxmlformats.org/officeDocument/2006/relationships" r:id="rId1"/>
          <a:extLst>
            <a:ext uri="{FF2B5EF4-FFF2-40B4-BE49-F238E27FC236}">
              <a16:creationId xmlns:a16="http://schemas.microsoft.com/office/drawing/2014/main" id="{04FFD337-8783-4150-864B-30E852280E0F}"/>
            </a:ext>
          </a:extLst>
        </xdr:cNvPr>
        <xdr:cNvSpPr/>
      </xdr:nvSpPr>
      <xdr:spPr>
        <a:xfrm>
          <a:off x="6819900" y="4572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11</xdr:col>
      <xdr:colOff>0</xdr:colOff>
      <xdr:row>3</xdr:row>
      <xdr:rowOff>0</xdr:rowOff>
    </xdr:from>
    <xdr:to>
      <xdr:col>13</xdr:col>
      <xdr:colOff>457200</xdr:colOff>
      <xdr:row>7</xdr:row>
      <xdr:rowOff>47625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E3F6E2EF-FCF1-4086-88E0-4D28FD79DFA2}"/>
            </a:ext>
          </a:extLst>
        </xdr:cNvPr>
        <xdr:cNvSpPr/>
      </xdr:nvSpPr>
      <xdr:spPr>
        <a:xfrm>
          <a:off x="10258425" y="6096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8</xdr:col>
      <xdr:colOff>0</xdr:colOff>
      <xdr:row>2</xdr:row>
      <xdr:rowOff>0</xdr:rowOff>
    </xdr:from>
    <xdr:to>
      <xdr:col>10</xdr:col>
      <xdr:colOff>457200</xdr:colOff>
      <xdr:row>6</xdr:row>
      <xdr:rowOff>47625</xdr:rowOff>
    </xdr:to>
    <xdr:sp macro="" textlink="">
      <xdr:nvSpPr>
        <xdr:cNvPr id="2" name="Elipse 1">
          <a:hlinkClick xmlns:r="http://schemas.openxmlformats.org/officeDocument/2006/relationships" r:id="rId1"/>
          <a:extLst>
            <a:ext uri="{FF2B5EF4-FFF2-40B4-BE49-F238E27FC236}">
              <a16:creationId xmlns:a16="http://schemas.microsoft.com/office/drawing/2014/main" id="{510301AE-F4FC-41C8-B326-947FA9F38565}"/>
            </a:ext>
          </a:extLst>
        </xdr:cNvPr>
        <xdr:cNvSpPr/>
      </xdr:nvSpPr>
      <xdr:spPr>
        <a:xfrm>
          <a:off x="14887575" y="523875"/>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12</xdr:col>
      <xdr:colOff>0</xdr:colOff>
      <xdr:row>3</xdr:row>
      <xdr:rowOff>0</xdr:rowOff>
    </xdr:from>
    <xdr:to>
      <xdr:col>14</xdr:col>
      <xdr:colOff>457200</xdr:colOff>
      <xdr:row>6</xdr:row>
      <xdr:rowOff>104775</xdr:rowOff>
    </xdr:to>
    <xdr:sp macro="" textlink="">
      <xdr:nvSpPr>
        <xdr:cNvPr id="2" name="Elipse 1">
          <a:hlinkClick xmlns:r="http://schemas.openxmlformats.org/officeDocument/2006/relationships" r:id="rId1"/>
          <a:extLst>
            <a:ext uri="{FF2B5EF4-FFF2-40B4-BE49-F238E27FC236}">
              <a16:creationId xmlns:a16="http://schemas.microsoft.com/office/drawing/2014/main" id="{450B6B48-3881-45CC-86CF-36299696F191}"/>
            </a:ext>
          </a:extLst>
        </xdr:cNvPr>
        <xdr:cNvSpPr/>
      </xdr:nvSpPr>
      <xdr:spPr>
        <a:xfrm>
          <a:off x="10887075" y="5715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11</xdr:col>
      <xdr:colOff>0</xdr:colOff>
      <xdr:row>3</xdr:row>
      <xdr:rowOff>0</xdr:rowOff>
    </xdr:from>
    <xdr:to>
      <xdr:col>13</xdr:col>
      <xdr:colOff>457200</xdr:colOff>
      <xdr:row>4</xdr:row>
      <xdr:rowOff>495300</xdr:rowOff>
    </xdr:to>
    <xdr:sp macro="" textlink="">
      <xdr:nvSpPr>
        <xdr:cNvPr id="2" name="Elipse 1">
          <a:hlinkClick xmlns:r="http://schemas.openxmlformats.org/officeDocument/2006/relationships" r:id="rId1"/>
          <a:extLst>
            <a:ext uri="{FF2B5EF4-FFF2-40B4-BE49-F238E27FC236}">
              <a16:creationId xmlns:a16="http://schemas.microsoft.com/office/drawing/2014/main" id="{3AFAB3C2-5F09-430B-AFE4-3ECE55A10795}"/>
            </a:ext>
          </a:extLst>
        </xdr:cNvPr>
        <xdr:cNvSpPr/>
      </xdr:nvSpPr>
      <xdr:spPr>
        <a:xfrm>
          <a:off x="15906750" y="5715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-35242</xdr:colOff>
      <xdr:row>0</xdr:row>
      <xdr:rowOff>-31907</xdr:rowOff>
    </xdr:from>
    <xdr:to>
      <xdr:col>0</xdr:col>
      <xdr:colOff>740093</xdr:colOff>
      <xdr:row>2</xdr:row>
      <xdr:rowOff>241459</xdr:rowOff>
    </xdr:to>
    <xdr:pic>
      <xdr:nvPicPr>
        <xdr:cNvPr id="2" name="Imagen 1">
          <a:extLst>
            <a:ext uri="{FF2B5EF4-FFF2-40B4-BE49-F238E27FC236}">
              <a16:creationId xmlns:a16="http://schemas.microsoft.com/office/drawing/2014/main" id="{A28E0C2F-0FBC-4633-893A-1AD71766F8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 y="-31907"/>
          <a:ext cx="775335" cy="701991"/>
        </a:xfrm>
        <a:prstGeom prst="rect">
          <a:avLst/>
        </a:prstGeom>
      </xdr:spPr>
    </xdr:pic>
    <xdr:clientData/>
  </xdr:twoCellAnchor>
  <xdr:oneCellAnchor>
    <xdr:from>
      <xdr:col>19</xdr:col>
      <xdr:colOff>190501</xdr:colOff>
      <xdr:row>0</xdr:row>
      <xdr:rowOff>0</xdr:rowOff>
    </xdr:from>
    <xdr:ext cx="695326" cy="697369"/>
    <xdr:pic>
      <xdr:nvPicPr>
        <xdr:cNvPr id="3" name="Imagen 2">
          <a:extLst>
            <a:ext uri="{FF2B5EF4-FFF2-40B4-BE49-F238E27FC236}">
              <a16:creationId xmlns:a16="http://schemas.microsoft.com/office/drawing/2014/main" id="{0A59BC24-E413-4349-B2C7-1444F9B4EE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839576" y="0"/>
          <a:ext cx="695326" cy="697369"/>
        </a:xfrm>
        <a:prstGeom prst="rect">
          <a:avLst/>
        </a:prstGeom>
      </xdr:spPr>
    </xdr:pic>
    <xdr:clientData/>
  </xdr:oneCellAnchor>
  <xdr:twoCellAnchor>
    <xdr:from>
      <xdr:col>23</xdr:col>
      <xdr:colOff>0</xdr:colOff>
      <xdr:row>4</xdr:row>
      <xdr:rowOff>0</xdr:rowOff>
    </xdr:from>
    <xdr:to>
      <xdr:col>24</xdr:col>
      <xdr:colOff>986367</xdr:colOff>
      <xdr:row>6</xdr:row>
      <xdr:rowOff>100542</xdr:rowOff>
    </xdr:to>
    <xdr:sp macro="" textlink="">
      <xdr:nvSpPr>
        <xdr:cNvPr id="4" name="Elipse 3">
          <a:hlinkClick xmlns:r="http://schemas.openxmlformats.org/officeDocument/2006/relationships" r:id="rId3"/>
          <a:extLst>
            <a:ext uri="{FF2B5EF4-FFF2-40B4-BE49-F238E27FC236}">
              <a16:creationId xmlns:a16="http://schemas.microsoft.com/office/drawing/2014/main" id="{4236DFFF-1235-4BA7-A44B-D7E03D58C80C}"/>
            </a:ext>
          </a:extLst>
        </xdr:cNvPr>
        <xdr:cNvSpPr/>
      </xdr:nvSpPr>
      <xdr:spPr>
        <a:xfrm>
          <a:off x="13864167" y="878417"/>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393700</xdr:colOff>
      <xdr:row>3</xdr:row>
      <xdr:rowOff>0</xdr:rowOff>
    </xdr:to>
    <xdr:pic>
      <xdr:nvPicPr>
        <xdr:cNvPr id="2" name="Picture 1">
          <a:extLst>
            <a:ext uri="{FF2B5EF4-FFF2-40B4-BE49-F238E27FC236}">
              <a16:creationId xmlns:a16="http://schemas.microsoft.com/office/drawing/2014/main" id="{606DB7C0-5AD1-4593-8E40-F5BEA6CDD2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93700" cy="5143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14365</xdr:colOff>
      <xdr:row>0</xdr:row>
      <xdr:rowOff>0</xdr:rowOff>
    </xdr:from>
    <xdr:to>
      <xdr:col>19</xdr:col>
      <xdr:colOff>132785</xdr:colOff>
      <xdr:row>4</xdr:row>
      <xdr:rowOff>24389</xdr:rowOff>
    </xdr:to>
    <xdr:pic>
      <xdr:nvPicPr>
        <xdr:cNvPr id="3" name="Imagen 2">
          <a:extLst>
            <a:ext uri="{FF2B5EF4-FFF2-40B4-BE49-F238E27FC236}">
              <a16:creationId xmlns:a16="http://schemas.microsoft.com/office/drawing/2014/main" id="{D5945C91-247A-4B1E-8273-50372DEFC5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86790" y="0"/>
          <a:ext cx="766120" cy="710189"/>
        </a:xfrm>
        <a:prstGeom prst="rect">
          <a:avLst/>
        </a:prstGeom>
      </xdr:spPr>
    </xdr:pic>
    <xdr:clientData/>
  </xdr:twoCellAnchor>
  <xdr:twoCellAnchor editAs="oneCell">
    <xdr:from>
      <xdr:col>0</xdr:col>
      <xdr:colOff>0</xdr:colOff>
      <xdr:row>0</xdr:row>
      <xdr:rowOff>2</xdr:rowOff>
    </xdr:from>
    <xdr:to>
      <xdr:col>0</xdr:col>
      <xdr:colOff>740118</xdr:colOff>
      <xdr:row>3</xdr:row>
      <xdr:rowOff>102585</xdr:rowOff>
    </xdr:to>
    <xdr:pic>
      <xdr:nvPicPr>
        <xdr:cNvPr id="4" name="Imagen 3">
          <a:extLst>
            <a:ext uri="{FF2B5EF4-FFF2-40B4-BE49-F238E27FC236}">
              <a16:creationId xmlns:a16="http://schemas.microsoft.com/office/drawing/2014/main" id="{6ABC8966-9165-4A57-AA92-EEBA35C6223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2"/>
          <a:ext cx="740118" cy="616933"/>
        </a:xfrm>
        <a:prstGeom prst="rect">
          <a:avLst/>
        </a:prstGeom>
      </xdr:spPr>
    </xdr:pic>
    <xdr:clientData/>
  </xdr:twoCellAnchor>
  <xdr:twoCellAnchor>
    <xdr:from>
      <xdr:col>21</xdr:col>
      <xdr:colOff>0</xdr:colOff>
      <xdr:row>6</xdr:row>
      <xdr:rowOff>0</xdr:rowOff>
    </xdr:from>
    <xdr:to>
      <xdr:col>23</xdr:col>
      <xdr:colOff>647700</xdr:colOff>
      <xdr:row>8</xdr:row>
      <xdr:rowOff>228600</xdr:rowOff>
    </xdr:to>
    <xdr:sp macro="" textlink="">
      <xdr:nvSpPr>
        <xdr:cNvPr id="5" name="Elipse 4">
          <a:hlinkClick xmlns:r="http://schemas.openxmlformats.org/officeDocument/2006/relationships" r:id="rId4"/>
          <a:extLst>
            <a:ext uri="{FF2B5EF4-FFF2-40B4-BE49-F238E27FC236}">
              <a16:creationId xmlns:a16="http://schemas.microsoft.com/office/drawing/2014/main" id="{1B025845-CD7D-4F15-B13F-D6DAB71C8F43}"/>
            </a:ext>
          </a:extLst>
        </xdr:cNvPr>
        <xdr:cNvSpPr/>
      </xdr:nvSpPr>
      <xdr:spPr>
        <a:xfrm>
          <a:off x="9458325" y="1095375"/>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409575</xdr:colOff>
      <xdr:row>38</xdr:row>
      <xdr:rowOff>0</xdr:rowOff>
    </xdr:from>
    <xdr:to>
      <xdr:col>17</xdr:col>
      <xdr:colOff>285749</xdr:colOff>
      <xdr:row>71</xdr:row>
      <xdr:rowOff>95250</xdr:rowOff>
    </xdr:to>
    <xdr:graphicFrame macro="">
      <xdr:nvGraphicFramePr>
        <xdr:cNvPr id="2" name="Gráfico 1">
          <a:extLst>
            <a:ext uri="{FF2B5EF4-FFF2-40B4-BE49-F238E27FC236}">
              <a16:creationId xmlns:a16="http://schemas.microsoft.com/office/drawing/2014/main" id="{23C2C149-DC59-421A-853A-201EFD7C1C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457200</xdr:colOff>
      <xdr:row>42</xdr:row>
      <xdr:rowOff>66675</xdr:rowOff>
    </xdr:from>
    <xdr:to>
      <xdr:col>9</xdr:col>
      <xdr:colOff>609600</xdr:colOff>
      <xdr:row>45</xdr:row>
      <xdr:rowOff>180975</xdr:rowOff>
    </xdr:to>
    <xdr:pic>
      <xdr:nvPicPr>
        <xdr:cNvPr id="3" name="Gráfico 2" descr="Hombre con relleno sólido">
          <a:extLst>
            <a:ext uri="{FF2B5EF4-FFF2-40B4-BE49-F238E27FC236}">
              <a16:creationId xmlns:a16="http://schemas.microsoft.com/office/drawing/2014/main" id="{163CCE4D-0081-41D1-B996-5683C42906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0106025" y="8353425"/>
          <a:ext cx="914400" cy="914400"/>
        </a:xfrm>
        <a:prstGeom prst="rect">
          <a:avLst/>
        </a:prstGeom>
      </xdr:spPr>
    </xdr:pic>
    <xdr:clientData/>
  </xdr:twoCellAnchor>
  <xdr:twoCellAnchor editAs="oneCell">
    <xdr:from>
      <xdr:col>16</xdr:col>
      <xdr:colOff>38100</xdr:colOff>
      <xdr:row>43</xdr:row>
      <xdr:rowOff>57150</xdr:rowOff>
    </xdr:from>
    <xdr:to>
      <xdr:col>17</xdr:col>
      <xdr:colOff>190500</xdr:colOff>
      <xdr:row>46</xdr:row>
      <xdr:rowOff>171450</xdr:rowOff>
    </xdr:to>
    <xdr:pic>
      <xdr:nvPicPr>
        <xdr:cNvPr id="4" name="Gráfico 3" descr="Mujer con relleno sólido">
          <a:extLst>
            <a:ext uri="{FF2B5EF4-FFF2-40B4-BE49-F238E27FC236}">
              <a16:creationId xmlns:a16="http://schemas.microsoft.com/office/drawing/2014/main" id="{A781526C-859B-4A83-872F-C136579E3C1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5782925" y="8534400"/>
          <a:ext cx="914400" cy="914400"/>
        </a:xfrm>
        <a:prstGeom prst="rect">
          <a:avLst/>
        </a:prstGeom>
      </xdr:spPr>
    </xdr:pic>
    <xdr:clientData/>
  </xdr:twoCellAnchor>
  <xdr:twoCellAnchor>
    <xdr:from>
      <xdr:col>8</xdr:col>
      <xdr:colOff>523875</xdr:colOff>
      <xdr:row>47</xdr:row>
      <xdr:rowOff>133350</xdr:rowOff>
    </xdr:from>
    <xdr:to>
      <xdr:col>9</xdr:col>
      <xdr:colOff>485775</xdr:colOff>
      <xdr:row>49</xdr:row>
      <xdr:rowOff>47625</xdr:rowOff>
    </xdr:to>
    <xdr:sp macro="" textlink="$H$2">
      <xdr:nvSpPr>
        <xdr:cNvPr id="5" name="Rectángulo 4">
          <a:extLst>
            <a:ext uri="{FF2B5EF4-FFF2-40B4-BE49-F238E27FC236}">
              <a16:creationId xmlns:a16="http://schemas.microsoft.com/office/drawing/2014/main" id="{88C5B8E6-CAF0-4DDD-A004-9282D098A4FC}"/>
            </a:ext>
          </a:extLst>
        </xdr:cNvPr>
        <xdr:cNvSpPr/>
      </xdr:nvSpPr>
      <xdr:spPr>
        <a:xfrm>
          <a:off x="10172700" y="9372600"/>
          <a:ext cx="7239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7B2939A7-2417-46EA-B2B0-46D4B53B4FD6}" type="TxLink">
            <a:rPr lang="en-US" sz="1400" b="1" i="0" u="none" strike="noStrike">
              <a:solidFill>
                <a:srgbClr val="000000"/>
              </a:solidFill>
              <a:latin typeface="Calibri"/>
              <a:cs typeface="Calibri"/>
            </a:rPr>
            <a:pPr algn="l"/>
            <a:t>49,74%</a:t>
          </a:fld>
          <a:endParaRPr lang="es-BO" sz="1400" b="1"/>
        </a:p>
      </xdr:txBody>
    </xdr:sp>
    <xdr:clientData/>
  </xdr:twoCellAnchor>
  <xdr:twoCellAnchor>
    <xdr:from>
      <xdr:col>16</xdr:col>
      <xdr:colOff>142875</xdr:colOff>
      <xdr:row>47</xdr:row>
      <xdr:rowOff>123825</xdr:rowOff>
    </xdr:from>
    <xdr:to>
      <xdr:col>17</xdr:col>
      <xdr:colOff>104775</xdr:colOff>
      <xdr:row>49</xdr:row>
      <xdr:rowOff>38100</xdr:rowOff>
    </xdr:to>
    <xdr:sp macro="" textlink="$H$3">
      <xdr:nvSpPr>
        <xdr:cNvPr id="6" name="Rectángulo 5">
          <a:extLst>
            <a:ext uri="{FF2B5EF4-FFF2-40B4-BE49-F238E27FC236}">
              <a16:creationId xmlns:a16="http://schemas.microsoft.com/office/drawing/2014/main" id="{BEB84D49-AF50-4E2F-84FE-0622AA28704F}"/>
            </a:ext>
          </a:extLst>
        </xdr:cNvPr>
        <xdr:cNvSpPr/>
      </xdr:nvSpPr>
      <xdr:spPr>
        <a:xfrm>
          <a:off x="15887700" y="9363075"/>
          <a:ext cx="7239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8896E199-7ABD-47AC-B895-2FB1C662B424}" type="TxLink">
            <a:rPr lang="en-US" sz="1400" b="1" i="0" u="none" strike="noStrike">
              <a:solidFill>
                <a:srgbClr val="000000"/>
              </a:solidFill>
              <a:latin typeface="Calibri"/>
              <a:cs typeface="Calibri"/>
            </a:rPr>
            <a:pPr algn="l"/>
            <a:t>50,26%</a:t>
          </a:fld>
          <a:endParaRPr lang="es-BO" sz="1400" b="1"/>
        </a:p>
      </xdr:txBody>
    </xdr:sp>
    <xdr:clientData/>
  </xdr:twoCellAnchor>
  <xdr:twoCellAnchor>
    <xdr:from>
      <xdr:col>1</xdr:col>
      <xdr:colOff>1685925</xdr:colOff>
      <xdr:row>10</xdr:row>
      <xdr:rowOff>19050</xdr:rowOff>
    </xdr:from>
    <xdr:to>
      <xdr:col>2</xdr:col>
      <xdr:colOff>409575</xdr:colOff>
      <xdr:row>19</xdr:row>
      <xdr:rowOff>57150</xdr:rowOff>
    </xdr:to>
    <xdr:sp macro="" textlink="">
      <xdr:nvSpPr>
        <xdr:cNvPr id="7" name="Elipse 6">
          <a:hlinkClick xmlns:r="http://schemas.openxmlformats.org/officeDocument/2006/relationships" r:id="rId6"/>
          <a:extLst>
            <a:ext uri="{FF2B5EF4-FFF2-40B4-BE49-F238E27FC236}">
              <a16:creationId xmlns:a16="http://schemas.microsoft.com/office/drawing/2014/main" id="{C42B8B42-E136-4187-9C67-D0C9221BE4A0}"/>
            </a:ext>
          </a:extLst>
        </xdr:cNvPr>
        <xdr:cNvSpPr/>
      </xdr:nvSpPr>
      <xdr:spPr>
        <a:xfrm>
          <a:off x="2085975" y="8763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22861</xdr:colOff>
      <xdr:row>0</xdr:row>
      <xdr:rowOff>68580</xdr:rowOff>
    </xdr:from>
    <xdr:to>
      <xdr:col>0</xdr:col>
      <xdr:colOff>742951</xdr:colOff>
      <xdr:row>4</xdr:row>
      <xdr:rowOff>126113</xdr:rowOff>
    </xdr:to>
    <xdr:pic>
      <xdr:nvPicPr>
        <xdr:cNvPr id="2" name="Picture 1">
          <a:extLst>
            <a:ext uri="{FF2B5EF4-FFF2-40B4-BE49-F238E27FC236}">
              <a16:creationId xmlns:a16="http://schemas.microsoft.com/office/drawing/2014/main" id="{B21B2E58-B0B3-4229-9BC0-4F0AE9E81A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1" y="68580"/>
          <a:ext cx="720090" cy="7147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838200</xdr:colOff>
      <xdr:row>0</xdr:row>
      <xdr:rowOff>74296</xdr:rowOff>
    </xdr:from>
    <xdr:to>
      <xdr:col>7</xdr:col>
      <xdr:colOff>774700</xdr:colOff>
      <xdr:row>4</xdr:row>
      <xdr:rowOff>72545</xdr:rowOff>
    </xdr:to>
    <xdr:pic>
      <xdr:nvPicPr>
        <xdr:cNvPr id="3" name="Imagen 2">
          <a:extLst>
            <a:ext uri="{FF2B5EF4-FFF2-40B4-BE49-F238E27FC236}">
              <a16:creationId xmlns:a16="http://schemas.microsoft.com/office/drawing/2014/main" id="{469501CB-795D-4E56-A0AB-85BF74D9AD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00925" y="74296"/>
          <a:ext cx="841375" cy="684049"/>
        </a:xfrm>
        <a:prstGeom prst="rect">
          <a:avLst/>
        </a:prstGeom>
      </xdr:spPr>
    </xdr:pic>
    <xdr:clientData/>
  </xdr:twoCellAnchor>
  <xdr:twoCellAnchor>
    <xdr:from>
      <xdr:col>9</xdr:col>
      <xdr:colOff>0</xdr:colOff>
      <xdr:row>7</xdr:row>
      <xdr:rowOff>0</xdr:rowOff>
    </xdr:from>
    <xdr:to>
      <xdr:col>11</xdr:col>
      <xdr:colOff>457200</xdr:colOff>
      <xdr:row>13</xdr:row>
      <xdr:rowOff>9525</xdr:rowOff>
    </xdr:to>
    <xdr:sp macro="" textlink="">
      <xdr:nvSpPr>
        <xdr:cNvPr id="4" name="Elipse 3">
          <a:hlinkClick xmlns:r="http://schemas.openxmlformats.org/officeDocument/2006/relationships" r:id="rId3"/>
          <a:extLst>
            <a:ext uri="{FF2B5EF4-FFF2-40B4-BE49-F238E27FC236}">
              <a16:creationId xmlns:a16="http://schemas.microsoft.com/office/drawing/2014/main" id="{FE9B1720-F9A3-43BE-9C98-9DF4972518A2}"/>
            </a:ext>
          </a:extLst>
        </xdr:cNvPr>
        <xdr:cNvSpPr/>
      </xdr:nvSpPr>
      <xdr:spPr>
        <a:xfrm>
          <a:off x="9105900" y="1171575"/>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400050</xdr:colOff>
      <xdr:row>3</xdr:row>
      <xdr:rowOff>0</xdr:rowOff>
    </xdr:to>
    <xdr:pic>
      <xdr:nvPicPr>
        <xdr:cNvPr id="2" name="Picture 1">
          <a:extLst>
            <a:ext uri="{FF2B5EF4-FFF2-40B4-BE49-F238E27FC236}">
              <a16:creationId xmlns:a16="http://schemas.microsoft.com/office/drawing/2014/main" id="{BF04895B-1BBE-4A32-8B25-55CBCFF332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3" name="Picture 2">
          <a:extLst>
            <a:ext uri="{FF2B5EF4-FFF2-40B4-BE49-F238E27FC236}">
              <a16:creationId xmlns:a16="http://schemas.microsoft.com/office/drawing/2014/main" id="{7F44A9C6-2F7B-4F0C-80E1-11A17A525C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4" name="Picture 1">
          <a:extLst>
            <a:ext uri="{FF2B5EF4-FFF2-40B4-BE49-F238E27FC236}">
              <a16:creationId xmlns:a16="http://schemas.microsoft.com/office/drawing/2014/main" id="{E056DC72-395C-42FA-9987-333C084841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5" name="Picture 2">
          <a:extLst>
            <a:ext uri="{FF2B5EF4-FFF2-40B4-BE49-F238E27FC236}">
              <a16:creationId xmlns:a16="http://schemas.microsoft.com/office/drawing/2014/main" id="{73669D1E-F5EB-4173-9804-CDCBCE8D4E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6" name="Picture 1">
          <a:extLst>
            <a:ext uri="{FF2B5EF4-FFF2-40B4-BE49-F238E27FC236}">
              <a16:creationId xmlns:a16="http://schemas.microsoft.com/office/drawing/2014/main" id="{B6C54A1C-3BAA-41EE-BB42-D2526BB382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7" name="Picture 2">
          <a:extLst>
            <a:ext uri="{FF2B5EF4-FFF2-40B4-BE49-F238E27FC236}">
              <a16:creationId xmlns:a16="http://schemas.microsoft.com/office/drawing/2014/main" id="{E3DEAA6E-0A3F-4285-BF6A-AA6E34C18A4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8" name="Picture 1">
          <a:extLst>
            <a:ext uri="{FF2B5EF4-FFF2-40B4-BE49-F238E27FC236}">
              <a16:creationId xmlns:a16="http://schemas.microsoft.com/office/drawing/2014/main" id="{6D90E2AF-1AB9-4518-81CB-B038F379B7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9" name="Picture 2">
          <a:extLst>
            <a:ext uri="{FF2B5EF4-FFF2-40B4-BE49-F238E27FC236}">
              <a16:creationId xmlns:a16="http://schemas.microsoft.com/office/drawing/2014/main" id="{8BDF0B1E-C7AF-44F1-9170-EE14EC2FA01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10" name="Picture 1">
          <a:extLst>
            <a:ext uri="{FF2B5EF4-FFF2-40B4-BE49-F238E27FC236}">
              <a16:creationId xmlns:a16="http://schemas.microsoft.com/office/drawing/2014/main" id="{AE2983D9-DCFA-4172-B148-A780CD2434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11" name="Picture 2">
          <a:extLst>
            <a:ext uri="{FF2B5EF4-FFF2-40B4-BE49-F238E27FC236}">
              <a16:creationId xmlns:a16="http://schemas.microsoft.com/office/drawing/2014/main" id="{46B1E78C-C0AF-4A91-96C2-F7499864C10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12" name="Picture 1">
          <a:extLst>
            <a:ext uri="{FF2B5EF4-FFF2-40B4-BE49-F238E27FC236}">
              <a16:creationId xmlns:a16="http://schemas.microsoft.com/office/drawing/2014/main" id="{2AFC4033-95AD-40A1-8A16-F70234866B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13" name="Picture 2">
          <a:extLst>
            <a:ext uri="{FF2B5EF4-FFF2-40B4-BE49-F238E27FC236}">
              <a16:creationId xmlns:a16="http://schemas.microsoft.com/office/drawing/2014/main" id="{7F6C601E-2C22-4BA3-9E9B-DA093A9A64E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14" name="Picture 1">
          <a:extLst>
            <a:ext uri="{FF2B5EF4-FFF2-40B4-BE49-F238E27FC236}">
              <a16:creationId xmlns:a16="http://schemas.microsoft.com/office/drawing/2014/main" id="{F4B4F85D-7EEC-410B-AF5A-0A90C2FA13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15" name="Picture 2">
          <a:extLst>
            <a:ext uri="{FF2B5EF4-FFF2-40B4-BE49-F238E27FC236}">
              <a16:creationId xmlns:a16="http://schemas.microsoft.com/office/drawing/2014/main" id="{1F541EB1-EE47-4D9F-BD69-5F69DE77EB5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16" name="Picture 1">
          <a:extLst>
            <a:ext uri="{FF2B5EF4-FFF2-40B4-BE49-F238E27FC236}">
              <a16:creationId xmlns:a16="http://schemas.microsoft.com/office/drawing/2014/main" id="{C8062B30-E77C-4A80-9433-221828603A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17" name="Picture 2">
          <a:extLst>
            <a:ext uri="{FF2B5EF4-FFF2-40B4-BE49-F238E27FC236}">
              <a16:creationId xmlns:a16="http://schemas.microsoft.com/office/drawing/2014/main" id="{C9067F97-C957-42CA-AD12-899FA251D0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18" name="Picture 1">
          <a:extLst>
            <a:ext uri="{FF2B5EF4-FFF2-40B4-BE49-F238E27FC236}">
              <a16:creationId xmlns:a16="http://schemas.microsoft.com/office/drawing/2014/main" id="{D8B85921-6202-428B-B145-0CA8B72D08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19" name="Picture 2">
          <a:extLst>
            <a:ext uri="{FF2B5EF4-FFF2-40B4-BE49-F238E27FC236}">
              <a16:creationId xmlns:a16="http://schemas.microsoft.com/office/drawing/2014/main" id="{ED6EF653-3B09-4C25-B2A9-EA9DD106261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20" name="Picture 1">
          <a:extLst>
            <a:ext uri="{FF2B5EF4-FFF2-40B4-BE49-F238E27FC236}">
              <a16:creationId xmlns:a16="http://schemas.microsoft.com/office/drawing/2014/main" id="{04B3F7CA-27B5-437F-9CF7-FA9D0705C9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21" name="Picture 2">
          <a:extLst>
            <a:ext uri="{FF2B5EF4-FFF2-40B4-BE49-F238E27FC236}">
              <a16:creationId xmlns:a16="http://schemas.microsoft.com/office/drawing/2014/main" id="{D812DFF3-A8A1-48DE-AC10-2E41DB155FE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22" name="Picture 1">
          <a:extLst>
            <a:ext uri="{FF2B5EF4-FFF2-40B4-BE49-F238E27FC236}">
              <a16:creationId xmlns:a16="http://schemas.microsoft.com/office/drawing/2014/main" id="{4463A783-358F-47F2-8633-36CF90ACD8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23" name="Picture 2">
          <a:extLst>
            <a:ext uri="{FF2B5EF4-FFF2-40B4-BE49-F238E27FC236}">
              <a16:creationId xmlns:a16="http://schemas.microsoft.com/office/drawing/2014/main" id="{B2D89D0B-01E4-46FC-BB38-835A21577AB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24" name="Picture 1">
          <a:extLst>
            <a:ext uri="{FF2B5EF4-FFF2-40B4-BE49-F238E27FC236}">
              <a16:creationId xmlns:a16="http://schemas.microsoft.com/office/drawing/2014/main" id="{0D8BC82E-F6AC-49DF-9749-F7BF8E9C51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25" name="Picture 2">
          <a:extLst>
            <a:ext uri="{FF2B5EF4-FFF2-40B4-BE49-F238E27FC236}">
              <a16:creationId xmlns:a16="http://schemas.microsoft.com/office/drawing/2014/main" id="{DE7E0FD2-CA8A-4C59-B63E-9F085EA4296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26" name="Picture 1">
          <a:extLst>
            <a:ext uri="{FF2B5EF4-FFF2-40B4-BE49-F238E27FC236}">
              <a16:creationId xmlns:a16="http://schemas.microsoft.com/office/drawing/2014/main" id="{CDE7168A-AA1F-4989-B079-498787609F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27" name="Picture 2">
          <a:extLst>
            <a:ext uri="{FF2B5EF4-FFF2-40B4-BE49-F238E27FC236}">
              <a16:creationId xmlns:a16="http://schemas.microsoft.com/office/drawing/2014/main" id="{E5504149-4C81-4659-8D85-7757939711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28" name="Picture 1">
          <a:extLst>
            <a:ext uri="{FF2B5EF4-FFF2-40B4-BE49-F238E27FC236}">
              <a16:creationId xmlns:a16="http://schemas.microsoft.com/office/drawing/2014/main" id="{48C9B3E5-339F-48A8-92F0-FA811FDD9F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29" name="Picture 2">
          <a:extLst>
            <a:ext uri="{FF2B5EF4-FFF2-40B4-BE49-F238E27FC236}">
              <a16:creationId xmlns:a16="http://schemas.microsoft.com/office/drawing/2014/main" id="{2524482E-8B59-4BE3-A05F-22A08ACC52C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30" name="Picture 1">
          <a:extLst>
            <a:ext uri="{FF2B5EF4-FFF2-40B4-BE49-F238E27FC236}">
              <a16:creationId xmlns:a16="http://schemas.microsoft.com/office/drawing/2014/main" id="{352255A4-FAC7-41C7-B8DD-5AFCE68005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31" name="Picture 2">
          <a:extLst>
            <a:ext uri="{FF2B5EF4-FFF2-40B4-BE49-F238E27FC236}">
              <a16:creationId xmlns:a16="http://schemas.microsoft.com/office/drawing/2014/main" id="{6A968437-887E-4BE9-A35B-4C3410A0A8B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32" name="Picture 1">
          <a:extLst>
            <a:ext uri="{FF2B5EF4-FFF2-40B4-BE49-F238E27FC236}">
              <a16:creationId xmlns:a16="http://schemas.microsoft.com/office/drawing/2014/main" id="{0377E995-0501-4C0A-88F0-F68ABD4242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33" name="Picture 2">
          <a:extLst>
            <a:ext uri="{FF2B5EF4-FFF2-40B4-BE49-F238E27FC236}">
              <a16:creationId xmlns:a16="http://schemas.microsoft.com/office/drawing/2014/main" id="{DB7C7BEF-2953-4997-BF3F-CA3EC22670F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34" name="Picture 1">
          <a:extLst>
            <a:ext uri="{FF2B5EF4-FFF2-40B4-BE49-F238E27FC236}">
              <a16:creationId xmlns:a16="http://schemas.microsoft.com/office/drawing/2014/main" id="{E1C7BE7C-7AD2-4B00-A8A5-0BB6A422B7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35" name="Picture 2">
          <a:extLst>
            <a:ext uri="{FF2B5EF4-FFF2-40B4-BE49-F238E27FC236}">
              <a16:creationId xmlns:a16="http://schemas.microsoft.com/office/drawing/2014/main" id="{233E34F1-AB15-4478-8300-8C17F0CC3A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36" name="Picture 1">
          <a:extLst>
            <a:ext uri="{FF2B5EF4-FFF2-40B4-BE49-F238E27FC236}">
              <a16:creationId xmlns:a16="http://schemas.microsoft.com/office/drawing/2014/main" id="{1C0D70F2-A874-4C1C-A206-3AA59AB9A0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37" name="Picture 2">
          <a:extLst>
            <a:ext uri="{FF2B5EF4-FFF2-40B4-BE49-F238E27FC236}">
              <a16:creationId xmlns:a16="http://schemas.microsoft.com/office/drawing/2014/main" id="{BD726082-9EEC-4762-A1EC-E1532C78AD9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38" name="Picture 1">
          <a:extLst>
            <a:ext uri="{FF2B5EF4-FFF2-40B4-BE49-F238E27FC236}">
              <a16:creationId xmlns:a16="http://schemas.microsoft.com/office/drawing/2014/main" id="{826439DB-B512-4A7C-8E63-857FC8ED63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39" name="Picture 2">
          <a:extLst>
            <a:ext uri="{FF2B5EF4-FFF2-40B4-BE49-F238E27FC236}">
              <a16:creationId xmlns:a16="http://schemas.microsoft.com/office/drawing/2014/main" id="{80531B61-611A-407F-8992-D13A0ECB615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40" name="Picture 1">
          <a:extLst>
            <a:ext uri="{FF2B5EF4-FFF2-40B4-BE49-F238E27FC236}">
              <a16:creationId xmlns:a16="http://schemas.microsoft.com/office/drawing/2014/main" id="{53FC38E8-1ADE-4AA3-B39E-8D882DE7DA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41" name="Picture 2">
          <a:extLst>
            <a:ext uri="{FF2B5EF4-FFF2-40B4-BE49-F238E27FC236}">
              <a16:creationId xmlns:a16="http://schemas.microsoft.com/office/drawing/2014/main" id="{B4C6822D-1550-4ACC-9342-E9CF39E7C7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42" name="Picture 1">
          <a:extLst>
            <a:ext uri="{FF2B5EF4-FFF2-40B4-BE49-F238E27FC236}">
              <a16:creationId xmlns:a16="http://schemas.microsoft.com/office/drawing/2014/main" id="{46EA04F0-2C28-4C53-9AEA-5662443A7A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43" name="Picture 2">
          <a:extLst>
            <a:ext uri="{FF2B5EF4-FFF2-40B4-BE49-F238E27FC236}">
              <a16:creationId xmlns:a16="http://schemas.microsoft.com/office/drawing/2014/main" id="{19EF4E79-F04C-4097-88F4-12123DBE4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44" name="Picture 1">
          <a:extLst>
            <a:ext uri="{FF2B5EF4-FFF2-40B4-BE49-F238E27FC236}">
              <a16:creationId xmlns:a16="http://schemas.microsoft.com/office/drawing/2014/main" id="{A22E89A6-271F-4F5E-8431-F6790F7C1D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45" name="Picture 2">
          <a:extLst>
            <a:ext uri="{FF2B5EF4-FFF2-40B4-BE49-F238E27FC236}">
              <a16:creationId xmlns:a16="http://schemas.microsoft.com/office/drawing/2014/main" id="{31E8A549-E611-45DF-BAE6-5EE80EC344F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46" name="Picture 1">
          <a:extLst>
            <a:ext uri="{FF2B5EF4-FFF2-40B4-BE49-F238E27FC236}">
              <a16:creationId xmlns:a16="http://schemas.microsoft.com/office/drawing/2014/main" id="{A56B79DA-44D7-42E5-9C30-EB2EF1DCA1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47" name="Picture 2">
          <a:extLst>
            <a:ext uri="{FF2B5EF4-FFF2-40B4-BE49-F238E27FC236}">
              <a16:creationId xmlns:a16="http://schemas.microsoft.com/office/drawing/2014/main" id="{504FF495-92C7-451C-BADB-97C26F1326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48" name="Picture 1">
          <a:extLst>
            <a:ext uri="{FF2B5EF4-FFF2-40B4-BE49-F238E27FC236}">
              <a16:creationId xmlns:a16="http://schemas.microsoft.com/office/drawing/2014/main" id="{DE687FB9-3D3A-4BD5-8305-5AEB4D079D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49" name="Picture 2">
          <a:extLst>
            <a:ext uri="{FF2B5EF4-FFF2-40B4-BE49-F238E27FC236}">
              <a16:creationId xmlns:a16="http://schemas.microsoft.com/office/drawing/2014/main" id="{3F721C71-E2CA-45C4-96EA-36A560E25B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50" name="Picture 1">
          <a:extLst>
            <a:ext uri="{FF2B5EF4-FFF2-40B4-BE49-F238E27FC236}">
              <a16:creationId xmlns:a16="http://schemas.microsoft.com/office/drawing/2014/main" id="{6E6D4230-EB0B-4A09-88EF-3F389A8F26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51" name="Picture 2">
          <a:extLst>
            <a:ext uri="{FF2B5EF4-FFF2-40B4-BE49-F238E27FC236}">
              <a16:creationId xmlns:a16="http://schemas.microsoft.com/office/drawing/2014/main" id="{CB4FAC43-09B6-449B-BB7C-DA233F13F2B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52" name="Picture 1">
          <a:extLst>
            <a:ext uri="{FF2B5EF4-FFF2-40B4-BE49-F238E27FC236}">
              <a16:creationId xmlns:a16="http://schemas.microsoft.com/office/drawing/2014/main" id="{6C446678-68B0-4631-8462-C26D00CB57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53" name="Picture 2">
          <a:extLst>
            <a:ext uri="{FF2B5EF4-FFF2-40B4-BE49-F238E27FC236}">
              <a16:creationId xmlns:a16="http://schemas.microsoft.com/office/drawing/2014/main" id="{FE8D2332-1790-4BC0-9D64-99C0F11A67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54" name="Picture 1">
          <a:extLst>
            <a:ext uri="{FF2B5EF4-FFF2-40B4-BE49-F238E27FC236}">
              <a16:creationId xmlns:a16="http://schemas.microsoft.com/office/drawing/2014/main" id="{6871639B-58AF-467C-A490-CA4C494CF8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55" name="Picture 2">
          <a:extLst>
            <a:ext uri="{FF2B5EF4-FFF2-40B4-BE49-F238E27FC236}">
              <a16:creationId xmlns:a16="http://schemas.microsoft.com/office/drawing/2014/main" id="{04F23855-511E-4045-9C36-74C09B27F3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56" name="Picture 1">
          <a:extLst>
            <a:ext uri="{FF2B5EF4-FFF2-40B4-BE49-F238E27FC236}">
              <a16:creationId xmlns:a16="http://schemas.microsoft.com/office/drawing/2014/main" id="{7C3F822E-E704-4A5B-AC24-69700C5A40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57" name="Picture 2">
          <a:extLst>
            <a:ext uri="{FF2B5EF4-FFF2-40B4-BE49-F238E27FC236}">
              <a16:creationId xmlns:a16="http://schemas.microsoft.com/office/drawing/2014/main" id="{C37C0332-4DAC-437E-A94D-2F3E83A2DB8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58" name="Picture 1">
          <a:extLst>
            <a:ext uri="{FF2B5EF4-FFF2-40B4-BE49-F238E27FC236}">
              <a16:creationId xmlns:a16="http://schemas.microsoft.com/office/drawing/2014/main" id="{6B375B63-15B8-44E0-808F-7D7143177A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59" name="Picture 2">
          <a:extLst>
            <a:ext uri="{FF2B5EF4-FFF2-40B4-BE49-F238E27FC236}">
              <a16:creationId xmlns:a16="http://schemas.microsoft.com/office/drawing/2014/main" id="{CA241267-3E9D-47C7-AB26-00B9B51F0F7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60" name="Picture 1">
          <a:extLst>
            <a:ext uri="{FF2B5EF4-FFF2-40B4-BE49-F238E27FC236}">
              <a16:creationId xmlns:a16="http://schemas.microsoft.com/office/drawing/2014/main" id="{E55C07EC-5017-4180-9648-B3F3BC7D61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61" name="Picture 2">
          <a:extLst>
            <a:ext uri="{FF2B5EF4-FFF2-40B4-BE49-F238E27FC236}">
              <a16:creationId xmlns:a16="http://schemas.microsoft.com/office/drawing/2014/main" id="{25A4847E-D657-475E-8852-FA73B927A5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62" name="Picture 1">
          <a:extLst>
            <a:ext uri="{FF2B5EF4-FFF2-40B4-BE49-F238E27FC236}">
              <a16:creationId xmlns:a16="http://schemas.microsoft.com/office/drawing/2014/main" id="{A50FB74B-0B61-449E-AEA8-E6297B2E30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63" name="Picture 2">
          <a:extLst>
            <a:ext uri="{FF2B5EF4-FFF2-40B4-BE49-F238E27FC236}">
              <a16:creationId xmlns:a16="http://schemas.microsoft.com/office/drawing/2014/main" id="{9F7D6E37-0F50-4ACC-B15A-D2BC22F3B54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64" name="Picture 1">
          <a:extLst>
            <a:ext uri="{FF2B5EF4-FFF2-40B4-BE49-F238E27FC236}">
              <a16:creationId xmlns:a16="http://schemas.microsoft.com/office/drawing/2014/main" id="{C5BEA3B5-45C1-4EE5-AEC2-2C74422BBF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65" name="Picture 2">
          <a:extLst>
            <a:ext uri="{FF2B5EF4-FFF2-40B4-BE49-F238E27FC236}">
              <a16:creationId xmlns:a16="http://schemas.microsoft.com/office/drawing/2014/main" id="{64DD9E2F-1009-4F9A-88B4-23421CB4648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66" name="Picture 1">
          <a:extLst>
            <a:ext uri="{FF2B5EF4-FFF2-40B4-BE49-F238E27FC236}">
              <a16:creationId xmlns:a16="http://schemas.microsoft.com/office/drawing/2014/main" id="{73CEBF1D-BFC7-42F5-909C-8E9556C01E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67" name="Picture 2">
          <a:extLst>
            <a:ext uri="{FF2B5EF4-FFF2-40B4-BE49-F238E27FC236}">
              <a16:creationId xmlns:a16="http://schemas.microsoft.com/office/drawing/2014/main" id="{F0852CBB-CACA-4D2D-9ACE-06902A18DE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68" name="Picture 1">
          <a:extLst>
            <a:ext uri="{FF2B5EF4-FFF2-40B4-BE49-F238E27FC236}">
              <a16:creationId xmlns:a16="http://schemas.microsoft.com/office/drawing/2014/main" id="{7A617192-239E-4911-877E-8B3204FDFA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69" name="Picture 2">
          <a:extLst>
            <a:ext uri="{FF2B5EF4-FFF2-40B4-BE49-F238E27FC236}">
              <a16:creationId xmlns:a16="http://schemas.microsoft.com/office/drawing/2014/main" id="{2A8C8D11-73DC-443C-ADD8-79C82F8B99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70" name="Picture 1">
          <a:extLst>
            <a:ext uri="{FF2B5EF4-FFF2-40B4-BE49-F238E27FC236}">
              <a16:creationId xmlns:a16="http://schemas.microsoft.com/office/drawing/2014/main" id="{DF1BFCA6-0FAF-46F4-9641-6E9D1589E6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71" name="Picture 2">
          <a:extLst>
            <a:ext uri="{FF2B5EF4-FFF2-40B4-BE49-F238E27FC236}">
              <a16:creationId xmlns:a16="http://schemas.microsoft.com/office/drawing/2014/main" id="{516C0ED4-7B49-4D6F-9BEC-0E8B04DFA5F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72" name="Picture 1">
          <a:extLst>
            <a:ext uri="{FF2B5EF4-FFF2-40B4-BE49-F238E27FC236}">
              <a16:creationId xmlns:a16="http://schemas.microsoft.com/office/drawing/2014/main" id="{6EA56EDF-76BA-4EE6-AB01-4FB7D6EFE6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73" name="Picture 2">
          <a:extLst>
            <a:ext uri="{FF2B5EF4-FFF2-40B4-BE49-F238E27FC236}">
              <a16:creationId xmlns:a16="http://schemas.microsoft.com/office/drawing/2014/main" id="{60C739E8-9AE1-4BE4-A0A9-94CA1DDBEB8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74" name="Picture 1">
          <a:extLst>
            <a:ext uri="{FF2B5EF4-FFF2-40B4-BE49-F238E27FC236}">
              <a16:creationId xmlns:a16="http://schemas.microsoft.com/office/drawing/2014/main" id="{91B0BDFA-F735-40B9-B42B-F4D0C32E8B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75" name="Picture 2">
          <a:extLst>
            <a:ext uri="{FF2B5EF4-FFF2-40B4-BE49-F238E27FC236}">
              <a16:creationId xmlns:a16="http://schemas.microsoft.com/office/drawing/2014/main" id="{B15A93AA-F936-4806-B525-3479F8E4D4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76" name="Picture 1">
          <a:extLst>
            <a:ext uri="{FF2B5EF4-FFF2-40B4-BE49-F238E27FC236}">
              <a16:creationId xmlns:a16="http://schemas.microsoft.com/office/drawing/2014/main" id="{675BB11F-599B-4825-A07C-7605591E5D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77" name="Picture 2">
          <a:extLst>
            <a:ext uri="{FF2B5EF4-FFF2-40B4-BE49-F238E27FC236}">
              <a16:creationId xmlns:a16="http://schemas.microsoft.com/office/drawing/2014/main" id="{F2687952-23F8-4860-A252-97A8D658024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78" name="Picture 1">
          <a:extLst>
            <a:ext uri="{FF2B5EF4-FFF2-40B4-BE49-F238E27FC236}">
              <a16:creationId xmlns:a16="http://schemas.microsoft.com/office/drawing/2014/main" id="{9E3FAE42-11E2-400C-AAB9-073B667302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79" name="Picture 2">
          <a:extLst>
            <a:ext uri="{FF2B5EF4-FFF2-40B4-BE49-F238E27FC236}">
              <a16:creationId xmlns:a16="http://schemas.microsoft.com/office/drawing/2014/main" id="{C4B7566D-9CA6-4C35-B376-90B27AEBDC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80" name="Picture 1">
          <a:extLst>
            <a:ext uri="{FF2B5EF4-FFF2-40B4-BE49-F238E27FC236}">
              <a16:creationId xmlns:a16="http://schemas.microsoft.com/office/drawing/2014/main" id="{7F011FB8-C1DF-4397-8291-30E374B9DF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81" name="Picture 2">
          <a:extLst>
            <a:ext uri="{FF2B5EF4-FFF2-40B4-BE49-F238E27FC236}">
              <a16:creationId xmlns:a16="http://schemas.microsoft.com/office/drawing/2014/main" id="{E0DFC4C3-34BD-4C71-8BC1-5DBAB9203F5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82" name="Picture 1">
          <a:extLst>
            <a:ext uri="{FF2B5EF4-FFF2-40B4-BE49-F238E27FC236}">
              <a16:creationId xmlns:a16="http://schemas.microsoft.com/office/drawing/2014/main" id="{7BF4A7E9-0ABA-41B4-B10C-9D00D1B687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83" name="Picture 2">
          <a:extLst>
            <a:ext uri="{FF2B5EF4-FFF2-40B4-BE49-F238E27FC236}">
              <a16:creationId xmlns:a16="http://schemas.microsoft.com/office/drawing/2014/main" id="{332026BF-980B-479E-85E2-71AC9FB8395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84" name="Picture 1">
          <a:extLst>
            <a:ext uri="{FF2B5EF4-FFF2-40B4-BE49-F238E27FC236}">
              <a16:creationId xmlns:a16="http://schemas.microsoft.com/office/drawing/2014/main" id="{92824E1B-6218-4F0E-A906-CBEA40BFC5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85" name="Picture 2">
          <a:extLst>
            <a:ext uri="{FF2B5EF4-FFF2-40B4-BE49-F238E27FC236}">
              <a16:creationId xmlns:a16="http://schemas.microsoft.com/office/drawing/2014/main" id="{06D1E184-3689-4AB0-853D-DFE4B804BE9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86" name="Picture 1">
          <a:extLst>
            <a:ext uri="{FF2B5EF4-FFF2-40B4-BE49-F238E27FC236}">
              <a16:creationId xmlns:a16="http://schemas.microsoft.com/office/drawing/2014/main" id="{BCFD29BA-01B0-459D-88C0-52C281C280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87" name="Picture 2">
          <a:extLst>
            <a:ext uri="{FF2B5EF4-FFF2-40B4-BE49-F238E27FC236}">
              <a16:creationId xmlns:a16="http://schemas.microsoft.com/office/drawing/2014/main" id="{5BAE92D6-06C0-40B1-BBCD-523346B81D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88" name="Picture 1">
          <a:extLst>
            <a:ext uri="{FF2B5EF4-FFF2-40B4-BE49-F238E27FC236}">
              <a16:creationId xmlns:a16="http://schemas.microsoft.com/office/drawing/2014/main" id="{CF3A3318-E310-4BA6-B18B-F1B2662DFA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89" name="Picture 2">
          <a:extLst>
            <a:ext uri="{FF2B5EF4-FFF2-40B4-BE49-F238E27FC236}">
              <a16:creationId xmlns:a16="http://schemas.microsoft.com/office/drawing/2014/main" id="{F703F978-7BE9-4E62-86A6-27B62E73AC9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90" name="Picture 1">
          <a:extLst>
            <a:ext uri="{FF2B5EF4-FFF2-40B4-BE49-F238E27FC236}">
              <a16:creationId xmlns:a16="http://schemas.microsoft.com/office/drawing/2014/main" id="{8A1ED1F3-5AA2-4FFE-BCEF-BEACC0C0AC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91" name="Picture 2">
          <a:extLst>
            <a:ext uri="{FF2B5EF4-FFF2-40B4-BE49-F238E27FC236}">
              <a16:creationId xmlns:a16="http://schemas.microsoft.com/office/drawing/2014/main" id="{CBD66F9D-D76F-4350-A8B2-5E7DBA0B61E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92" name="Picture 1">
          <a:extLst>
            <a:ext uri="{FF2B5EF4-FFF2-40B4-BE49-F238E27FC236}">
              <a16:creationId xmlns:a16="http://schemas.microsoft.com/office/drawing/2014/main" id="{5A96F20A-A776-48E7-A338-D96B031293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93" name="Picture 2">
          <a:extLst>
            <a:ext uri="{FF2B5EF4-FFF2-40B4-BE49-F238E27FC236}">
              <a16:creationId xmlns:a16="http://schemas.microsoft.com/office/drawing/2014/main" id="{1CFDE4C3-8803-42D5-A5DB-1D01BF3739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94" name="Picture 1">
          <a:extLst>
            <a:ext uri="{FF2B5EF4-FFF2-40B4-BE49-F238E27FC236}">
              <a16:creationId xmlns:a16="http://schemas.microsoft.com/office/drawing/2014/main" id="{EC519534-9A80-4833-9E33-F62327A866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95" name="Picture 2">
          <a:extLst>
            <a:ext uri="{FF2B5EF4-FFF2-40B4-BE49-F238E27FC236}">
              <a16:creationId xmlns:a16="http://schemas.microsoft.com/office/drawing/2014/main" id="{219EB77B-E581-49F8-AF0C-47EB867DDF0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3</xdr:row>
      <xdr:rowOff>0</xdr:rowOff>
    </xdr:to>
    <xdr:pic>
      <xdr:nvPicPr>
        <xdr:cNvPr id="96" name="Picture 1">
          <a:extLst>
            <a:ext uri="{FF2B5EF4-FFF2-40B4-BE49-F238E27FC236}">
              <a16:creationId xmlns:a16="http://schemas.microsoft.com/office/drawing/2014/main" id="{EB157CC0-CF62-40FE-9FA5-5A39FA6CAC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005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400050</xdr:colOff>
      <xdr:row>2</xdr:row>
      <xdr:rowOff>127000</xdr:rowOff>
    </xdr:to>
    <xdr:pic>
      <xdr:nvPicPr>
        <xdr:cNvPr id="97" name="Picture 2">
          <a:extLst>
            <a:ext uri="{FF2B5EF4-FFF2-40B4-BE49-F238E27FC236}">
              <a16:creationId xmlns:a16="http://schemas.microsoft.com/office/drawing/2014/main" id="{F438BF1B-6F88-4343-BDF3-8DEFC705C68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00050" cy="5270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393700</xdr:colOff>
      <xdr:row>3</xdr:row>
      <xdr:rowOff>0</xdr:rowOff>
    </xdr:to>
    <xdr:pic>
      <xdr:nvPicPr>
        <xdr:cNvPr id="98" name="Picture 1">
          <a:extLst>
            <a:ext uri="{FF2B5EF4-FFF2-40B4-BE49-F238E27FC236}">
              <a16:creationId xmlns:a16="http://schemas.microsoft.com/office/drawing/2014/main" id="{B7D6ED0C-4748-4F51-B2D7-DF8609D1F26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93700" cy="60007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0</xdr:col>
      <xdr:colOff>704850</xdr:colOff>
      <xdr:row>3</xdr:row>
      <xdr:rowOff>85725</xdr:rowOff>
    </xdr:to>
    <xdr:pic>
      <xdr:nvPicPr>
        <xdr:cNvPr id="99" name="Imagen 98">
          <a:extLst>
            <a:ext uri="{FF2B5EF4-FFF2-40B4-BE49-F238E27FC236}">
              <a16:creationId xmlns:a16="http://schemas.microsoft.com/office/drawing/2014/main" id="{F8E94A42-A6D2-4EF6-B165-ABD6FCA407F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
          <a:ext cx="704850" cy="685799"/>
        </a:xfrm>
        <a:prstGeom prst="rect">
          <a:avLst/>
        </a:prstGeom>
      </xdr:spPr>
    </xdr:pic>
    <xdr:clientData/>
  </xdr:twoCellAnchor>
  <xdr:twoCellAnchor editAs="oneCell">
    <xdr:from>
      <xdr:col>23</xdr:col>
      <xdr:colOff>371475</xdr:colOff>
      <xdr:row>0</xdr:row>
      <xdr:rowOff>19050</xdr:rowOff>
    </xdr:from>
    <xdr:to>
      <xdr:col>25</xdr:col>
      <xdr:colOff>333376</xdr:colOff>
      <xdr:row>3</xdr:row>
      <xdr:rowOff>129679</xdr:rowOff>
    </xdr:to>
    <xdr:pic>
      <xdr:nvPicPr>
        <xdr:cNvPr id="100" name="Imagen 99">
          <a:extLst>
            <a:ext uri="{FF2B5EF4-FFF2-40B4-BE49-F238E27FC236}">
              <a16:creationId xmlns:a16="http://schemas.microsoft.com/office/drawing/2014/main" id="{838B2567-1AF6-48B1-B628-2D0E0872399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553700" y="19050"/>
          <a:ext cx="762001" cy="710704"/>
        </a:xfrm>
        <a:prstGeom prst="rect">
          <a:avLst/>
        </a:prstGeom>
      </xdr:spPr>
    </xdr:pic>
    <xdr:clientData/>
  </xdr:twoCellAnchor>
  <xdr:twoCellAnchor>
    <xdr:from>
      <xdr:col>30</xdr:col>
      <xdr:colOff>0</xdr:colOff>
      <xdr:row>6</xdr:row>
      <xdr:rowOff>0</xdr:rowOff>
    </xdr:from>
    <xdr:to>
      <xdr:col>32</xdr:col>
      <xdr:colOff>457200</xdr:colOff>
      <xdr:row>10</xdr:row>
      <xdr:rowOff>47625</xdr:rowOff>
    </xdr:to>
    <xdr:sp macro="" textlink="">
      <xdr:nvSpPr>
        <xdr:cNvPr id="101" name="Elipse 100">
          <a:hlinkClick xmlns:r="http://schemas.openxmlformats.org/officeDocument/2006/relationships" r:id="rId6"/>
          <a:extLst>
            <a:ext uri="{FF2B5EF4-FFF2-40B4-BE49-F238E27FC236}">
              <a16:creationId xmlns:a16="http://schemas.microsoft.com/office/drawing/2014/main" id="{13BFD7AC-43AB-415F-8F52-CAE6CB98F5F9}"/>
            </a:ext>
          </a:extLst>
        </xdr:cNvPr>
        <xdr:cNvSpPr/>
      </xdr:nvSpPr>
      <xdr:spPr>
        <a:xfrm>
          <a:off x="12144375" y="1247775"/>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82.xml><?xml version="1.0" encoding="utf-8"?>
<xdr:wsDr xmlns:xdr="http://schemas.openxmlformats.org/drawingml/2006/spreadsheetDrawing" xmlns:a="http://schemas.openxmlformats.org/drawingml/2006/main">
  <xdr:twoCellAnchor editAs="oneCell">
    <xdr:from>
      <xdr:col>7</xdr:col>
      <xdr:colOff>224623</xdr:colOff>
      <xdr:row>0</xdr:row>
      <xdr:rowOff>0</xdr:rowOff>
    </xdr:from>
    <xdr:to>
      <xdr:col>7</xdr:col>
      <xdr:colOff>931070</xdr:colOff>
      <xdr:row>3</xdr:row>
      <xdr:rowOff>2335</xdr:rowOff>
    </xdr:to>
    <xdr:pic>
      <xdr:nvPicPr>
        <xdr:cNvPr id="2" name="Imagen 1">
          <a:extLst>
            <a:ext uri="{FF2B5EF4-FFF2-40B4-BE49-F238E27FC236}">
              <a16:creationId xmlns:a16="http://schemas.microsoft.com/office/drawing/2014/main" id="{080F5447-C063-4630-815C-4C5C99B264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25373" y="0"/>
          <a:ext cx="706447" cy="602410"/>
        </a:xfrm>
        <a:prstGeom prst="rect">
          <a:avLst/>
        </a:prstGeom>
      </xdr:spPr>
    </xdr:pic>
    <xdr:clientData/>
  </xdr:twoCellAnchor>
  <xdr:twoCellAnchor editAs="oneCell">
    <xdr:from>
      <xdr:col>0</xdr:col>
      <xdr:colOff>0</xdr:colOff>
      <xdr:row>0</xdr:row>
      <xdr:rowOff>1</xdr:rowOff>
    </xdr:from>
    <xdr:to>
      <xdr:col>0</xdr:col>
      <xdr:colOff>729931</xdr:colOff>
      <xdr:row>3</xdr:row>
      <xdr:rowOff>123825</xdr:rowOff>
    </xdr:to>
    <xdr:pic>
      <xdr:nvPicPr>
        <xdr:cNvPr id="3" name="Imagen 2">
          <a:extLst>
            <a:ext uri="{FF2B5EF4-FFF2-40B4-BE49-F238E27FC236}">
              <a16:creationId xmlns:a16="http://schemas.microsoft.com/office/drawing/2014/main" id="{388E95E2-6A3F-4A9F-A213-80473167D35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
          <a:ext cx="729931" cy="723899"/>
        </a:xfrm>
        <a:prstGeom prst="rect">
          <a:avLst/>
        </a:prstGeom>
      </xdr:spPr>
    </xdr:pic>
    <xdr:clientData/>
  </xdr:twoCellAnchor>
  <xdr:twoCellAnchor>
    <xdr:from>
      <xdr:col>9</xdr:col>
      <xdr:colOff>0</xdr:colOff>
      <xdr:row>5</xdr:row>
      <xdr:rowOff>0</xdr:rowOff>
    </xdr:from>
    <xdr:to>
      <xdr:col>11</xdr:col>
      <xdr:colOff>435634</xdr:colOff>
      <xdr:row>8</xdr:row>
      <xdr:rowOff>162644</xdr:rowOff>
    </xdr:to>
    <xdr:sp macro="" textlink="">
      <xdr:nvSpPr>
        <xdr:cNvPr id="4" name="Elipse 3">
          <a:hlinkClick xmlns:r="http://schemas.openxmlformats.org/officeDocument/2006/relationships" r:id="rId3"/>
          <a:extLst>
            <a:ext uri="{FF2B5EF4-FFF2-40B4-BE49-F238E27FC236}">
              <a16:creationId xmlns:a16="http://schemas.microsoft.com/office/drawing/2014/main" id="{4D5FDEEB-9A70-4D76-9449-55363A548F6B}"/>
            </a:ext>
          </a:extLst>
        </xdr:cNvPr>
        <xdr:cNvSpPr/>
      </xdr:nvSpPr>
      <xdr:spPr>
        <a:xfrm>
          <a:off x="8087264" y="979458"/>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0</xdr:row>
      <xdr:rowOff>28575</xdr:rowOff>
    </xdr:from>
    <xdr:to>
      <xdr:col>0</xdr:col>
      <xdr:colOff>784860</xdr:colOff>
      <xdr:row>4</xdr:row>
      <xdr:rowOff>144780</xdr:rowOff>
    </xdr:to>
    <xdr:pic>
      <xdr:nvPicPr>
        <xdr:cNvPr id="2" name="Picture 1">
          <a:extLst>
            <a:ext uri="{FF2B5EF4-FFF2-40B4-BE49-F238E27FC236}">
              <a16:creationId xmlns:a16="http://schemas.microsoft.com/office/drawing/2014/main" id="{7A9478EA-F324-4E1C-866F-F244FCFFA1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8575"/>
          <a:ext cx="784860" cy="916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1485900</xdr:colOff>
      <xdr:row>0</xdr:row>
      <xdr:rowOff>19050</xdr:rowOff>
    </xdr:from>
    <xdr:to>
      <xdr:col>10</xdr:col>
      <xdr:colOff>29307</xdr:colOff>
      <xdr:row>4</xdr:row>
      <xdr:rowOff>83413</xdr:rowOff>
    </xdr:to>
    <xdr:pic>
      <xdr:nvPicPr>
        <xdr:cNvPr id="3" name="Imagen 2">
          <a:extLst>
            <a:ext uri="{FF2B5EF4-FFF2-40B4-BE49-F238E27FC236}">
              <a16:creationId xmlns:a16="http://schemas.microsoft.com/office/drawing/2014/main" id="{B5CE469A-A5FB-44EA-89D8-0427AD9809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57975" y="19050"/>
          <a:ext cx="953232" cy="864463"/>
        </a:xfrm>
        <a:prstGeom prst="rect">
          <a:avLst/>
        </a:prstGeom>
      </xdr:spPr>
    </xdr:pic>
    <xdr:clientData/>
  </xdr:twoCellAnchor>
  <xdr:twoCellAnchor>
    <xdr:from>
      <xdr:col>11</xdr:col>
      <xdr:colOff>0</xdr:colOff>
      <xdr:row>3</xdr:row>
      <xdr:rowOff>0</xdr:rowOff>
    </xdr:from>
    <xdr:to>
      <xdr:col>13</xdr:col>
      <xdr:colOff>457200</xdr:colOff>
      <xdr:row>6</xdr:row>
      <xdr:rowOff>152400</xdr:rowOff>
    </xdr:to>
    <xdr:sp macro="" textlink="">
      <xdr:nvSpPr>
        <xdr:cNvPr id="4" name="Elipse 3">
          <a:hlinkClick xmlns:r="http://schemas.openxmlformats.org/officeDocument/2006/relationships" r:id="rId3"/>
          <a:extLst>
            <a:ext uri="{FF2B5EF4-FFF2-40B4-BE49-F238E27FC236}">
              <a16:creationId xmlns:a16="http://schemas.microsoft.com/office/drawing/2014/main" id="{F86C0662-12A9-40B0-B45C-EAC1D92D4B8E}"/>
            </a:ext>
          </a:extLst>
        </xdr:cNvPr>
        <xdr:cNvSpPr/>
      </xdr:nvSpPr>
      <xdr:spPr>
        <a:xfrm>
          <a:off x="8343900" y="5715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84.xml><?xml version="1.0" encoding="utf-8"?>
<xdr:wsDr xmlns:xdr="http://schemas.openxmlformats.org/drawingml/2006/spreadsheetDrawing" xmlns:a="http://schemas.openxmlformats.org/drawingml/2006/main">
  <xdr:twoCellAnchor editAs="oneCell">
    <xdr:from>
      <xdr:col>10</xdr:col>
      <xdr:colOff>1282700</xdr:colOff>
      <xdr:row>0</xdr:row>
      <xdr:rowOff>25401</xdr:rowOff>
    </xdr:from>
    <xdr:to>
      <xdr:col>11</xdr:col>
      <xdr:colOff>838200</xdr:colOff>
      <xdr:row>3</xdr:row>
      <xdr:rowOff>125854</xdr:rowOff>
    </xdr:to>
    <xdr:pic>
      <xdr:nvPicPr>
        <xdr:cNvPr id="2" name="Imagen 1">
          <a:extLst>
            <a:ext uri="{FF2B5EF4-FFF2-40B4-BE49-F238E27FC236}">
              <a16:creationId xmlns:a16="http://schemas.microsoft.com/office/drawing/2014/main" id="{42F2A3AD-5953-4FCE-BD24-18277A1478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92950" y="25401"/>
          <a:ext cx="841375" cy="681478"/>
        </a:xfrm>
        <a:prstGeom prst="rect">
          <a:avLst/>
        </a:prstGeom>
      </xdr:spPr>
    </xdr:pic>
    <xdr:clientData/>
  </xdr:twoCellAnchor>
  <xdr:twoCellAnchor editAs="oneCell">
    <xdr:from>
      <xdr:col>0</xdr:col>
      <xdr:colOff>0</xdr:colOff>
      <xdr:row>0</xdr:row>
      <xdr:rowOff>1</xdr:rowOff>
    </xdr:from>
    <xdr:to>
      <xdr:col>0</xdr:col>
      <xdr:colOff>704850</xdr:colOff>
      <xdr:row>3</xdr:row>
      <xdr:rowOff>66675</xdr:rowOff>
    </xdr:to>
    <xdr:pic>
      <xdr:nvPicPr>
        <xdr:cNvPr id="3" name="Imagen 2">
          <a:extLst>
            <a:ext uri="{FF2B5EF4-FFF2-40B4-BE49-F238E27FC236}">
              <a16:creationId xmlns:a16="http://schemas.microsoft.com/office/drawing/2014/main" id="{D0668241-B91E-4B75-BF68-6AA39E95CC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
          <a:ext cx="704850" cy="647699"/>
        </a:xfrm>
        <a:prstGeom prst="rect">
          <a:avLst/>
        </a:prstGeom>
      </xdr:spPr>
    </xdr:pic>
    <xdr:clientData/>
  </xdr:twoCellAnchor>
  <xdr:twoCellAnchor>
    <xdr:from>
      <xdr:col>14</xdr:col>
      <xdr:colOff>0</xdr:colOff>
      <xdr:row>4</xdr:row>
      <xdr:rowOff>0</xdr:rowOff>
    </xdr:from>
    <xdr:to>
      <xdr:col>16</xdr:col>
      <xdr:colOff>457200</xdr:colOff>
      <xdr:row>7</xdr:row>
      <xdr:rowOff>161925</xdr:rowOff>
    </xdr:to>
    <xdr:sp macro="" textlink="">
      <xdr:nvSpPr>
        <xdr:cNvPr id="4" name="Elipse 3">
          <a:hlinkClick xmlns:r="http://schemas.openxmlformats.org/officeDocument/2006/relationships" r:id="rId3"/>
          <a:extLst>
            <a:ext uri="{FF2B5EF4-FFF2-40B4-BE49-F238E27FC236}">
              <a16:creationId xmlns:a16="http://schemas.microsoft.com/office/drawing/2014/main" id="{BF2628AB-88D5-4CC4-8EB7-AC0FD5B3F36B}"/>
            </a:ext>
          </a:extLst>
        </xdr:cNvPr>
        <xdr:cNvSpPr/>
      </xdr:nvSpPr>
      <xdr:spPr>
        <a:xfrm>
          <a:off x="9439275" y="78105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0</xdr:row>
      <xdr:rowOff>28575</xdr:rowOff>
    </xdr:from>
    <xdr:to>
      <xdr:col>0</xdr:col>
      <xdr:colOff>676275</xdr:colOff>
      <xdr:row>3</xdr:row>
      <xdr:rowOff>0</xdr:rowOff>
    </xdr:to>
    <xdr:pic>
      <xdr:nvPicPr>
        <xdr:cNvPr id="2" name="Picture 1">
          <a:extLst>
            <a:ext uri="{FF2B5EF4-FFF2-40B4-BE49-F238E27FC236}">
              <a16:creationId xmlns:a16="http://schemas.microsoft.com/office/drawing/2014/main" id="{B4389E37-E27A-4245-B44C-79FC16B23F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8575"/>
          <a:ext cx="676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0</xdr:col>
      <xdr:colOff>676275</xdr:colOff>
      <xdr:row>3</xdr:row>
      <xdr:rowOff>85339</xdr:rowOff>
    </xdr:to>
    <xdr:pic>
      <xdr:nvPicPr>
        <xdr:cNvPr id="3" name="Imagen 2">
          <a:extLst>
            <a:ext uri="{FF2B5EF4-FFF2-40B4-BE49-F238E27FC236}">
              <a16:creationId xmlns:a16="http://schemas.microsoft.com/office/drawing/2014/main" id="{A006EDF1-3778-4DCF-B5A0-90E1CB3C20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
          <a:ext cx="676275" cy="685413"/>
        </a:xfrm>
        <a:prstGeom prst="rect">
          <a:avLst/>
        </a:prstGeom>
      </xdr:spPr>
    </xdr:pic>
    <xdr:clientData/>
  </xdr:twoCellAnchor>
  <xdr:twoCellAnchor editAs="oneCell">
    <xdr:from>
      <xdr:col>18</xdr:col>
      <xdr:colOff>19050</xdr:colOff>
      <xdr:row>0</xdr:row>
      <xdr:rowOff>0</xdr:rowOff>
    </xdr:from>
    <xdr:to>
      <xdr:col>18</xdr:col>
      <xdr:colOff>657225</xdr:colOff>
      <xdr:row>2</xdr:row>
      <xdr:rowOff>139944</xdr:rowOff>
    </xdr:to>
    <xdr:pic>
      <xdr:nvPicPr>
        <xdr:cNvPr id="4" name="Imagen 3">
          <a:extLst>
            <a:ext uri="{FF2B5EF4-FFF2-40B4-BE49-F238E27FC236}">
              <a16:creationId xmlns:a16="http://schemas.microsoft.com/office/drawing/2014/main" id="{1DA19F59-D34E-4DA5-9414-EFEAF6962CE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163300" y="0"/>
          <a:ext cx="638175" cy="539994"/>
        </a:xfrm>
        <a:prstGeom prst="rect">
          <a:avLst/>
        </a:prstGeom>
      </xdr:spPr>
    </xdr:pic>
    <xdr:clientData/>
  </xdr:twoCellAnchor>
  <xdr:twoCellAnchor>
    <xdr:from>
      <xdr:col>20</xdr:col>
      <xdr:colOff>0</xdr:colOff>
      <xdr:row>4</xdr:row>
      <xdr:rowOff>0</xdr:rowOff>
    </xdr:from>
    <xdr:to>
      <xdr:col>22</xdr:col>
      <xdr:colOff>453232</xdr:colOff>
      <xdr:row>8</xdr:row>
      <xdr:rowOff>105172</xdr:rowOff>
    </xdr:to>
    <xdr:sp macro="" textlink="">
      <xdr:nvSpPr>
        <xdr:cNvPr id="5" name="Elipse 4">
          <a:hlinkClick xmlns:r="http://schemas.openxmlformats.org/officeDocument/2006/relationships" r:id="rId4"/>
          <a:extLst>
            <a:ext uri="{FF2B5EF4-FFF2-40B4-BE49-F238E27FC236}">
              <a16:creationId xmlns:a16="http://schemas.microsoft.com/office/drawing/2014/main" id="{76B0318D-9957-4835-9519-57E98A70856B}"/>
            </a:ext>
          </a:extLst>
        </xdr:cNvPr>
        <xdr:cNvSpPr/>
      </xdr:nvSpPr>
      <xdr:spPr>
        <a:xfrm>
          <a:off x="12571016" y="823516"/>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86.xml><?xml version="1.0" encoding="utf-8"?>
<xdr:wsDr xmlns:xdr="http://schemas.openxmlformats.org/drawingml/2006/spreadsheetDrawing" xmlns:a="http://schemas.openxmlformats.org/drawingml/2006/main">
  <xdr:twoCellAnchor editAs="oneCell">
    <xdr:from>
      <xdr:col>16</xdr:col>
      <xdr:colOff>450249</xdr:colOff>
      <xdr:row>0</xdr:row>
      <xdr:rowOff>0</xdr:rowOff>
    </xdr:from>
    <xdr:to>
      <xdr:col>17</xdr:col>
      <xdr:colOff>401867</xdr:colOff>
      <xdr:row>3</xdr:row>
      <xdr:rowOff>40708</xdr:rowOff>
    </xdr:to>
    <xdr:pic>
      <xdr:nvPicPr>
        <xdr:cNvPr id="2" name="Imagen 1">
          <a:extLst>
            <a:ext uri="{FF2B5EF4-FFF2-40B4-BE49-F238E27FC236}">
              <a16:creationId xmlns:a16="http://schemas.microsoft.com/office/drawing/2014/main" id="{B8F84E69-EEBA-4DB2-BB5F-A07E37B938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18149" y="0"/>
          <a:ext cx="713618" cy="640783"/>
        </a:xfrm>
        <a:prstGeom prst="rect">
          <a:avLst/>
        </a:prstGeom>
      </xdr:spPr>
    </xdr:pic>
    <xdr:clientData/>
  </xdr:twoCellAnchor>
  <xdr:twoCellAnchor editAs="oneCell">
    <xdr:from>
      <xdr:col>0</xdr:col>
      <xdr:colOff>0</xdr:colOff>
      <xdr:row>0</xdr:row>
      <xdr:rowOff>1</xdr:rowOff>
    </xdr:from>
    <xdr:to>
      <xdr:col>0</xdr:col>
      <xdr:colOff>704850</xdr:colOff>
      <xdr:row>3</xdr:row>
      <xdr:rowOff>66675</xdr:rowOff>
    </xdr:to>
    <xdr:pic>
      <xdr:nvPicPr>
        <xdr:cNvPr id="3" name="Imagen 2">
          <a:extLst>
            <a:ext uri="{FF2B5EF4-FFF2-40B4-BE49-F238E27FC236}">
              <a16:creationId xmlns:a16="http://schemas.microsoft.com/office/drawing/2014/main" id="{AE4CFE9B-FC2A-4B00-9FE6-A88B45D47B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
          <a:ext cx="704850" cy="666749"/>
        </a:xfrm>
        <a:prstGeom prst="rect">
          <a:avLst/>
        </a:prstGeom>
      </xdr:spPr>
    </xdr:pic>
    <xdr:clientData/>
  </xdr:twoCellAnchor>
  <xdr:twoCellAnchor>
    <xdr:from>
      <xdr:col>19</xdr:col>
      <xdr:colOff>0</xdr:colOff>
      <xdr:row>4</xdr:row>
      <xdr:rowOff>0</xdr:rowOff>
    </xdr:from>
    <xdr:to>
      <xdr:col>21</xdr:col>
      <xdr:colOff>457200</xdr:colOff>
      <xdr:row>6</xdr:row>
      <xdr:rowOff>290080</xdr:rowOff>
    </xdr:to>
    <xdr:sp macro="" textlink="">
      <xdr:nvSpPr>
        <xdr:cNvPr id="4" name="Elipse 3">
          <a:hlinkClick xmlns:r="http://schemas.openxmlformats.org/officeDocument/2006/relationships" r:id="rId3"/>
          <a:extLst>
            <a:ext uri="{FF2B5EF4-FFF2-40B4-BE49-F238E27FC236}">
              <a16:creationId xmlns:a16="http://schemas.microsoft.com/office/drawing/2014/main" id="{FBDCE10A-878B-4F9A-8F9A-976C584FF5DD}"/>
            </a:ext>
          </a:extLst>
        </xdr:cNvPr>
        <xdr:cNvSpPr/>
      </xdr:nvSpPr>
      <xdr:spPr>
        <a:xfrm>
          <a:off x="11862955" y="822614"/>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409575</xdr:colOff>
      <xdr:row>3</xdr:row>
      <xdr:rowOff>106186</xdr:rowOff>
    </xdr:to>
    <xdr:pic>
      <xdr:nvPicPr>
        <xdr:cNvPr id="2" name="Picture 1">
          <a:extLst>
            <a:ext uri="{FF2B5EF4-FFF2-40B4-BE49-F238E27FC236}">
              <a16:creationId xmlns:a16="http://schemas.microsoft.com/office/drawing/2014/main" id="{6D784BE0-DAE1-44C2-9837-ADCC5D19CF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42950" cy="772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326390</xdr:colOff>
      <xdr:row>0</xdr:row>
      <xdr:rowOff>0</xdr:rowOff>
    </xdr:from>
    <xdr:to>
      <xdr:col>15</xdr:col>
      <xdr:colOff>666750</xdr:colOff>
      <xdr:row>2</xdr:row>
      <xdr:rowOff>257818</xdr:rowOff>
    </xdr:to>
    <xdr:pic>
      <xdr:nvPicPr>
        <xdr:cNvPr id="3" name="1 Imagen">
          <a:extLst>
            <a:ext uri="{FF2B5EF4-FFF2-40B4-BE49-F238E27FC236}">
              <a16:creationId xmlns:a16="http://schemas.microsoft.com/office/drawing/2014/main" id="{143160AE-B243-4AE6-ABB6-592D3B8309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13265" y="0"/>
          <a:ext cx="1016635" cy="65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2</xdr:row>
      <xdr:rowOff>0</xdr:rowOff>
    </xdr:from>
    <xdr:to>
      <xdr:col>19</xdr:col>
      <xdr:colOff>457200</xdr:colOff>
      <xdr:row>5</xdr:row>
      <xdr:rowOff>153459</xdr:rowOff>
    </xdr:to>
    <xdr:sp macro="" textlink="">
      <xdr:nvSpPr>
        <xdr:cNvPr id="4" name="Elipse 3">
          <a:hlinkClick xmlns:r="http://schemas.openxmlformats.org/officeDocument/2006/relationships" r:id="rId3"/>
          <a:extLst>
            <a:ext uri="{FF2B5EF4-FFF2-40B4-BE49-F238E27FC236}">
              <a16:creationId xmlns:a16="http://schemas.microsoft.com/office/drawing/2014/main" id="{9E200C99-26B6-48A6-8BF3-007CEE5C3F56}"/>
            </a:ext>
          </a:extLst>
        </xdr:cNvPr>
        <xdr:cNvSpPr/>
      </xdr:nvSpPr>
      <xdr:spPr>
        <a:xfrm>
          <a:off x="11070167" y="402167"/>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180975</xdr:colOff>
      <xdr:row>4</xdr:row>
      <xdr:rowOff>15932</xdr:rowOff>
    </xdr:to>
    <xdr:pic>
      <xdr:nvPicPr>
        <xdr:cNvPr id="2" name="Picture 1">
          <a:extLst>
            <a:ext uri="{FF2B5EF4-FFF2-40B4-BE49-F238E27FC236}">
              <a16:creationId xmlns:a16="http://schemas.microsoft.com/office/drawing/2014/main" id="{B8B0ED5B-73D4-4DC1-8DB1-F05B73B81C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04850" cy="8160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421640</xdr:colOff>
      <xdr:row>0</xdr:row>
      <xdr:rowOff>0</xdr:rowOff>
    </xdr:from>
    <xdr:to>
      <xdr:col>14</xdr:col>
      <xdr:colOff>161925</xdr:colOff>
      <xdr:row>3</xdr:row>
      <xdr:rowOff>174902</xdr:rowOff>
    </xdr:to>
    <xdr:pic>
      <xdr:nvPicPr>
        <xdr:cNvPr id="3" name="1 Imagen">
          <a:extLst>
            <a:ext uri="{FF2B5EF4-FFF2-40B4-BE49-F238E27FC236}">
              <a16:creationId xmlns:a16="http://schemas.microsoft.com/office/drawing/2014/main" id="{D745C5FE-FED3-4EFB-AEC5-3476A24FFC3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79665" y="0"/>
          <a:ext cx="1197610" cy="7749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6</xdr:row>
      <xdr:rowOff>0</xdr:rowOff>
    </xdr:from>
    <xdr:to>
      <xdr:col>18</xdr:col>
      <xdr:colOff>457200</xdr:colOff>
      <xdr:row>9</xdr:row>
      <xdr:rowOff>57150</xdr:rowOff>
    </xdr:to>
    <xdr:sp macro="" textlink="">
      <xdr:nvSpPr>
        <xdr:cNvPr id="4" name="Elipse 3">
          <a:hlinkClick xmlns:r="http://schemas.openxmlformats.org/officeDocument/2006/relationships" r:id="rId3"/>
          <a:extLst>
            <a:ext uri="{FF2B5EF4-FFF2-40B4-BE49-F238E27FC236}">
              <a16:creationId xmlns:a16="http://schemas.microsoft.com/office/drawing/2014/main" id="{27FA56C7-0DB8-45E4-9233-CDF82A7B74B7}"/>
            </a:ext>
          </a:extLst>
        </xdr:cNvPr>
        <xdr:cNvSpPr/>
      </xdr:nvSpPr>
      <xdr:spPr>
        <a:xfrm>
          <a:off x="9315450" y="12573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89.xml><?xml version="1.0" encoding="utf-8"?>
<xdr:wsDr xmlns:xdr="http://schemas.openxmlformats.org/drawingml/2006/spreadsheetDrawing" xmlns:a="http://schemas.openxmlformats.org/drawingml/2006/main">
  <xdr:twoCellAnchor editAs="oneCell">
    <xdr:from>
      <xdr:col>7</xdr:col>
      <xdr:colOff>685800</xdr:colOff>
      <xdr:row>0</xdr:row>
      <xdr:rowOff>0</xdr:rowOff>
    </xdr:from>
    <xdr:to>
      <xdr:col>8</xdr:col>
      <xdr:colOff>222885</xdr:colOff>
      <xdr:row>4</xdr:row>
      <xdr:rowOff>86787</xdr:rowOff>
    </xdr:to>
    <xdr:pic>
      <xdr:nvPicPr>
        <xdr:cNvPr id="2" name="Imagen 1">
          <a:extLst>
            <a:ext uri="{FF2B5EF4-FFF2-40B4-BE49-F238E27FC236}">
              <a16:creationId xmlns:a16="http://schemas.microsoft.com/office/drawing/2014/main" id="{74C9068F-F931-4656-9590-6B5F56D5E8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10400" y="0"/>
          <a:ext cx="784860" cy="715437"/>
        </a:xfrm>
        <a:prstGeom prst="rect">
          <a:avLst/>
        </a:prstGeom>
      </xdr:spPr>
    </xdr:pic>
    <xdr:clientData/>
  </xdr:twoCellAnchor>
  <xdr:twoCellAnchor editAs="oneCell">
    <xdr:from>
      <xdr:col>0</xdr:col>
      <xdr:colOff>0</xdr:colOff>
      <xdr:row>0</xdr:row>
      <xdr:rowOff>1</xdr:rowOff>
    </xdr:from>
    <xdr:to>
      <xdr:col>0</xdr:col>
      <xdr:colOff>704850</xdr:colOff>
      <xdr:row>4</xdr:row>
      <xdr:rowOff>9525</xdr:rowOff>
    </xdr:to>
    <xdr:pic>
      <xdr:nvPicPr>
        <xdr:cNvPr id="3" name="Imagen 2">
          <a:extLst>
            <a:ext uri="{FF2B5EF4-FFF2-40B4-BE49-F238E27FC236}">
              <a16:creationId xmlns:a16="http://schemas.microsoft.com/office/drawing/2014/main" id="{6053D1BF-7851-4C57-9887-1677CB9958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
          <a:ext cx="704850" cy="638174"/>
        </a:xfrm>
        <a:prstGeom prst="rect">
          <a:avLst/>
        </a:prstGeom>
      </xdr:spPr>
    </xdr:pic>
    <xdr:clientData/>
  </xdr:twoCellAnchor>
  <xdr:twoCellAnchor>
    <xdr:from>
      <xdr:col>9</xdr:col>
      <xdr:colOff>0</xdr:colOff>
      <xdr:row>3</xdr:row>
      <xdr:rowOff>0</xdr:rowOff>
    </xdr:from>
    <xdr:to>
      <xdr:col>11</xdr:col>
      <xdr:colOff>304800</xdr:colOff>
      <xdr:row>6</xdr:row>
      <xdr:rowOff>171450</xdr:rowOff>
    </xdr:to>
    <xdr:sp macro="" textlink="">
      <xdr:nvSpPr>
        <xdr:cNvPr id="4" name="Elipse 3">
          <a:hlinkClick xmlns:r="http://schemas.openxmlformats.org/officeDocument/2006/relationships" r:id="rId3"/>
          <a:extLst>
            <a:ext uri="{FF2B5EF4-FFF2-40B4-BE49-F238E27FC236}">
              <a16:creationId xmlns:a16="http://schemas.microsoft.com/office/drawing/2014/main" id="{3CE68C9F-0041-4222-8491-CB11521CA96C}"/>
            </a:ext>
          </a:extLst>
        </xdr:cNvPr>
        <xdr:cNvSpPr/>
      </xdr:nvSpPr>
      <xdr:spPr>
        <a:xfrm>
          <a:off x="8420100" y="447675"/>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447674</xdr:colOff>
      <xdr:row>37</xdr:row>
      <xdr:rowOff>161925</xdr:rowOff>
    </xdr:from>
    <xdr:to>
      <xdr:col>17</xdr:col>
      <xdr:colOff>247649</xdr:colOff>
      <xdr:row>71</xdr:row>
      <xdr:rowOff>66675</xdr:rowOff>
    </xdr:to>
    <xdr:graphicFrame macro="">
      <xdr:nvGraphicFramePr>
        <xdr:cNvPr id="2" name="Gráfico 1">
          <a:extLst>
            <a:ext uri="{FF2B5EF4-FFF2-40B4-BE49-F238E27FC236}">
              <a16:creationId xmlns:a16="http://schemas.microsoft.com/office/drawing/2014/main" id="{8E88885B-C50D-442F-B1DE-FA98B055F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76200</xdr:colOff>
      <xdr:row>40</xdr:row>
      <xdr:rowOff>104775</xdr:rowOff>
    </xdr:from>
    <xdr:to>
      <xdr:col>9</xdr:col>
      <xdr:colOff>228600</xdr:colOff>
      <xdr:row>43</xdr:row>
      <xdr:rowOff>219075</xdr:rowOff>
    </xdr:to>
    <xdr:pic>
      <xdr:nvPicPr>
        <xdr:cNvPr id="3" name="Gráfico 2" descr="Hombre con relleno sólido">
          <a:extLst>
            <a:ext uri="{FF2B5EF4-FFF2-40B4-BE49-F238E27FC236}">
              <a16:creationId xmlns:a16="http://schemas.microsoft.com/office/drawing/2014/main" id="{7E6295E5-C42B-4DDE-8534-101E6BBEED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725025" y="8010525"/>
          <a:ext cx="914400" cy="914400"/>
        </a:xfrm>
        <a:prstGeom prst="rect">
          <a:avLst/>
        </a:prstGeom>
      </xdr:spPr>
    </xdr:pic>
    <xdr:clientData/>
  </xdr:twoCellAnchor>
  <xdr:twoCellAnchor editAs="oneCell">
    <xdr:from>
      <xdr:col>15</xdr:col>
      <xdr:colOff>542925</xdr:colOff>
      <xdr:row>40</xdr:row>
      <xdr:rowOff>123825</xdr:rowOff>
    </xdr:from>
    <xdr:to>
      <xdr:col>16</xdr:col>
      <xdr:colOff>695325</xdr:colOff>
      <xdr:row>43</xdr:row>
      <xdr:rowOff>238125</xdr:rowOff>
    </xdr:to>
    <xdr:pic>
      <xdr:nvPicPr>
        <xdr:cNvPr id="4" name="Gráfico 3" descr="Mujer con relleno sólido">
          <a:extLst>
            <a:ext uri="{FF2B5EF4-FFF2-40B4-BE49-F238E27FC236}">
              <a16:creationId xmlns:a16="http://schemas.microsoft.com/office/drawing/2014/main" id="{2CC92E50-8EC6-456A-A814-8B1212F60C7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5525750" y="8029575"/>
          <a:ext cx="914400" cy="914400"/>
        </a:xfrm>
        <a:prstGeom prst="rect">
          <a:avLst/>
        </a:prstGeom>
      </xdr:spPr>
    </xdr:pic>
    <xdr:clientData/>
  </xdr:twoCellAnchor>
  <xdr:twoCellAnchor>
    <xdr:from>
      <xdr:col>8</xdr:col>
      <xdr:colOff>200025</xdr:colOff>
      <xdr:row>45</xdr:row>
      <xdr:rowOff>66675</xdr:rowOff>
    </xdr:from>
    <xdr:to>
      <xdr:col>9</xdr:col>
      <xdr:colOff>161925</xdr:colOff>
      <xdr:row>46</xdr:row>
      <xdr:rowOff>171450</xdr:rowOff>
    </xdr:to>
    <xdr:sp macro="" textlink="$H$2">
      <xdr:nvSpPr>
        <xdr:cNvPr id="5" name="Rectángulo 4">
          <a:extLst>
            <a:ext uri="{FF2B5EF4-FFF2-40B4-BE49-F238E27FC236}">
              <a16:creationId xmlns:a16="http://schemas.microsoft.com/office/drawing/2014/main" id="{F6AE1765-3846-45B5-8D68-260D7B61C5B0}"/>
            </a:ext>
          </a:extLst>
        </xdr:cNvPr>
        <xdr:cNvSpPr/>
      </xdr:nvSpPr>
      <xdr:spPr>
        <a:xfrm>
          <a:off x="9848850" y="8924925"/>
          <a:ext cx="7239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7B2939A7-2417-46EA-B2B0-46D4B53B4FD6}" type="TxLink">
            <a:rPr lang="en-US" sz="1400" b="1" i="0" u="none" strike="noStrike">
              <a:solidFill>
                <a:srgbClr val="000000"/>
              </a:solidFill>
              <a:latin typeface="Calibri"/>
              <a:cs typeface="Calibri"/>
            </a:rPr>
            <a:pPr algn="l"/>
            <a:t>51,98%</a:t>
          </a:fld>
          <a:endParaRPr lang="es-BO" sz="1400" b="1"/>
        </a:p>
      </xdr:txBody>
    </xdr:sp>
    <xdr:clientData/>
  </xdr:twoCellAnchor>
  <xdr:twoCellAnchor>
    <xdr:from>
      <xdr:col>15</xdr:col>
      <xdr:colOff>638175</xdr:colOff>
      <xdr:row>45</xdr:row>
      <xdr:rowOff>85725</xdr:rowOff>
    </xdr:from>
    <xdr:to>
      <xdr:col>16</xdr:col>
      <xdr:colOff>600075</xdr:colOff>
      <xdr:row>47</xdr:row>
      <xdr:rowOff>0</xdr:rowOff>
    </xdr:to>
    <xdr:sp macro="" textlink="$H$3">
      <xdr:nvSpPr>
        <xdr:cNvPr id="6" name="Rectángulo 5">
          <a:extLst>
            <a:ext uri="{FF2B5EF4-FFF2-40B4-BE49-F238E27FC236}">
              <a16:creationId xmlns:a16="http://schemas.microsoft.com/office/drawing/2014/main" id="{81420255-9496-49FD-AEC5-E8E46CA514FA}"/>
            </a:ext>
          </a:extLst>
        </xdr:cNvPr>
        <xdr:cNvSpPr/>
      </xdr:nvSpPr>
      <xdr:spPr>
        <a:xfrm>
          <a:off x="15621000" y="8943975"/>
          <a:ext cx="723900" cy="2952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8896E199-7ABD-47AC-B895-2FB1C662B424}" type="TxLink">
            <a:rPr lang="en-US" sz="1400" b="1" i="0" u="none" strike="noStrike">
              <a:solidFill>
                <a:srgbClr val="000000"/>
              </a:solidFill>
              <a:latin typeface="Calibri"/>
              <a:cs typeface="Calibri"/>
            </a:rPr>
            <a:pPr algn="l"/>
            <a:t>48,02%</a:t>
          </a:fld>
          <a:endParaRPr lang="es-BO" sz="1400" b="1"/>
        </a:p>
      </xdr:txBody>
    </xdr:sp>
    <xdr:clientData/>
  </xdr:twoCellAnchor>
  <xdr:twoCellAnchor>
    <xdr:from>
      <xdr:col>5</xdr:col>
      <xdr:colOff>66675</xdr:colOff>
      <xdr:row>15</xdr:row>
      <xdr:rowOff>47625</xdr:rowOff>
    </xdr:from>
    <xdr:to>
      <xdr:col>7</xdr:col>
      <xdr:colOff>438150</xdr:colOff>
      <xdr:row>30</xdr:row>
      <xdr:rowOff>0</xdr:rowOff>
    </xdr:to>
    <xdr:sp macro="" textlink="">
      <xdr:nvSpPr>
        <xdr:cNvPr id="7" name="Elipse 6">
          <a:hlinkClick xmlns:r="http://schemas.openxmlformats.org/officeDocument/2006/relationships" r:id="rId6"/>
          <a:extLst>
            <a:ext uri="{FF2B5EF4-FFF2-40B4-BE49-F238E27FC236}">
              <a16:creationId xmlns:a16="http://schemas.microsoft.com/office/drawing/2014/main" id="{4FD0BD7E-1D38-4E86-9D1D-495A065EA4A4}"/>
            </a:ext>
          </a:extLst>
        </xdr:cNvPr>
        <xdr:cNvSpPr/>
      </xdr:nvSpPr>
      <xdr:spPr>
        <a:xfrm>
          <a:off x="7343775" y="904875"/>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90.xml><?xml version="1.0" encoding="utf-8"?>
<xdr:wsDr xmlns:xdr="http://schemas.openxmlformats.org/drawingml/2006/spreadsheetDrawing" xmlns:a="http://schemas.openxmlformats.org/drawingml/2006/main">
  <xdr:twoCellAnchor editAs="oneCell">
    <xdr:from>
      <xdr:col>12</xdr:col>
      <xdr:colOff>129539</xdr:colOff>
      <xdr:row>0</xdr:row>
      <xdr:rowOff>15240</xdr:rowOff>
    </xdr:from>
    <xdr:to>
      <xdr:col>13</xdr:col>
      <xdr:colOff>333375</xdr:colOff>
      <xdr:row>3</xdr:row>
      <xdr:rowOff>147748</xdr:rowOff>
    </xdr:to>
    <xdr:pic>
      <xdr:nvPicPr>
        <xdr:cNvPr id="2" name="Imagen 1">
          <a:extLst>
            <a:ext uri="{FF2B5EF4-FFF2-40B4-BE49-F238E27FC236}">
              <a16:creationId xmlns:a16="http://schemas.microsoft.com/office/drawing/2014/main" id="{D3EDCEC8-E8EF-4EF5-9DDE-B5B27AF680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88089" y="15240"/>
          <a:ext cx="784861" cy="732583"/>
        </a:xfrm>
        <a:prstGeom prst="rect">
          <a:avLst/>
        </a:prstGeom>
      </xdr:spPr>
    </xdr:pic>
    <xdr:clientData/>
  </xdr:twoCellAnchor>
  <xdr:twoCellAnchor editAs="oneCell">
    <xdr:from>
      <xdr:col>0</xdr:col>
      <xdr:colOff>0</xdr:colOff>
      <xdr:row>0</xdr:row>
      <xdr:rowOff>1</xdr:rowOff>
    </xdr:from>
    <xdr:to>
      <xdr:col>0</xdr:col>
      <xdr:colOff>704850</xdr:colOff>
      <xdr:row>3</xdr:row>
      <xdr:rowOff>95250</xdr:rowOff>
    </xdr:to>
    <xdr:pic>
      <xdr:nvPicPr>
        <xdr:cNvPr id="3" name="Imagen 2">
          <a:extLst>
            <a:ext uri="{FF2B5EF4-FFF2-40B4-BE49-F238E27FC236}">
              <a16:creationId xmlns:a16="http://schemas.microsoft.com/office/drawing/2014/main" id="{27A23F8B-2DAE-4EF8-A90F-162552DE06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
          <a:ext cx="704850" cy="695324"/>
        </a:xfrm>
        <a:prstGeom prst="rect">
          <a:avLst/>
        </a:prstGeom>
      </xdr:spPr>
    </xdr:pic>
    <xdr:clientData/>
  </xdr:twoCellAnchor>
  <xdr:twoCellAnchor>
    <xdr:from>
      <xdr:col>14</xdr:col>
      <xdr:colOff>0</xdr:colOff>
      <xdr:row>4</xdr:row>
      <xdr:rowOff>0</xdr:rowOff>
    </xdr:from>
    <xdr:to>
      <xdr:col>16</xdr:col>
      <xdr:colOff>457200</xdr:colOff>
      <xdr:row>7</xdr:row>
      <xdr:rowOff>190500</xdr:rowOff>
    </xdr:to>
    <xdr:sp macro="" textlink="">
      <xdr:nvSpPr>
        <xdr:cNvPr id="4" name="Elipse 3">
          <a:hlinkClick xmlns:r="http://schemas.openxmlformats.org/officeDocument/2006/relationships" r:id="rId3"/>
          <a:extLst>
            <a:ext uri="{FF2B5EF4-FFF2-40B4-BE49-F238E27FC236}">
              <a16:creationId xmlns:a16="http://schemas.microsoft.com/office/drawing/2014/main" id="{70FE6FA3-B085-40D5-953D-2B0D150C5405}"/>
            </a:ext>
          </a:extLst>
        </xdr:cNvPr>
        <xdr:cNvSpPr/>
      </xdr:nvSpPr>
      <xdr:spPr>
        <a:xfrm>
          <a:off x="10772775" y="828675"/>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704850</xdr:colOff>
      <xdr:row>4</xdr:row>
      <xdr:rowOff>47625</xdr:rowOff>
    </xdr:to>
    <xdr:pic>
      <xdr:nvPicPr>
        <xdr:cNvPr id="2" name="Imagen 1">
          <a:extLst>
            <a:ext uri="{FF2B5EF4-FFF2-40B4-BE49-F238E27FC236}">
              <a16:creationId xmlns:a16="http://schemas.microsoft.com/office/drawing/2014/main" id="{0A167D2D-8AB0-46F5-90A2-5E59BE1ABA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704850" cy="714374"/>
        </a:xfrm>
        <a:prstGeom prst="rect">
          <a:avLst/>
        </a:prstGeom>
      </xdr:spPr>
    </xdr:pic>
    <xdr:clientData/>
  </xdr:twoCellAnchor>
  <xdr:twoCellAnchor editAs="oneCell">
    <xdr:from>
      <xdr:col>8</xdr:col>
      <xdr:colOff>276225</xdr:colOff>
      <xdr:row>0</xdr:row>
      <xdr:rowOff>19050</xdr:rowOff>
    </xdr:from>
    <xdr:to>
      <xdr:col>9</xdr:col>
      <xdr:colOff>476251</xdr:colOff>
      <xdr:row>4</xdr:row>
      <xdr:rowOff>49669</xdr:rowOff>
    </xdr:to>
    <xdr:pic>
      <xdr:nvPicPr>
        <xdr:cNvPr id="3" name="Imagen 2">
          <a:extLst>
            <a:ext uri="{FF2B5EF4-FFF2-40B4-BE49-F238E27FC236}">
              <a16:creationId xmlns:a16="http://schemas.microsoft.com/office/drawing/2014/main" id="{DE2CA7BA-AACC-4D4B-B5D5-E2D61C7D77C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34200" y="19050"/>
          <a:ext cx="771526" cy="697369"/>
        </a:xfrm>
        <a:prstGeom prst="rect">
          <a:avLst/>
        </a:prstGeom>
      </xdr:spPr>
    </xdr:pic>
    <xdr:clientData/>
  </xdr:twoCellAnchor>
  <xdr:twoCellAnchor>
    <xdr:from>
      <xdr:col>11</xdr:col>
      <xdr:colOff>0</xdr:colOff>
      <xdr:row>3</xdr:row>
      <xdr:rowOff>0</xdr:rowOff>
    </xdr:from>
    <xdr:to>
      <xdr:col>13</xdr:col>
      <xdr:colOff>495300</xdr:colOff>
      <xdr:row>7</xdr:row>
      <xdr:rowOff>180975</xdr:rowOff>
    </xdr:to>
    <xdr:sp macro="" textlink="">
      <xdr:nvSpPr>
        <xdr:cNvPr id="4" name="Elipse 3">
          <a:hlinkClick xmlns:r="http://schemas.openxmlformats.org/officeDocument/2006/relationships" r:id="rId3"/>
          <a:extLst>
            <a:ext uri="{FF2B5EF4-FFF2-40B4-BE49-F238E27FC236}">
              <a16:creationId xmlns:a16="http://schemas.microsoft.com/office/drawing/2014/main" id="{D478DBA5-6500-49AC-A66F-216F660BEC9F}"/>
            </a:ext>
          </a:extLst>
        </xdr:cNvPr>
        <xdr:cNvSpPr/>
      </xdr:nvSpPr>
      <xdr:spPr>
        <a:xfrm>
          <a:off x="9048750" y="600075"/>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447675</xdr:colOff>
      <xdr:row>3</xdr:row>
      <xdr:rowOff>0</xdr:rowOff>
    </xdr:to>
    <xdr:pic>
      <xdr:nvPicPr>
        <xdr:cNvPr id="2" name="Picture 1">
          <a:extLst>
            <a:ext uri="{FF2B5EF4-FFF2-40B4-BE49-F238E27FC236}">
              <a16:creationId xmlns:a16="http://schemas.microsoft.com/office/drawing/2014/main" id="{1E48755E-B694-495B-9B30-868E471AE8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47675" cy="54292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447675</xdr:colOff>
      <xdr:row>2</xdr:row>
      <xdr:rowOff>152400</xdr:rowOff>
    </xdr:to>
    <xdr:pic>
      <xdr:nvPicPr>
        <xdr:cNvPr id="3" name="Picture 2">
          <a:extLst>
            <a:ext uri="{FF2B5EF4-FFF2-40B4-BE49-F238E27FC236}">
              <a16:creationId xmlns:a16="http://schemas.microsoft.com/office/drawing/2014/main" id="{8D4C11F1-1FAC-44D5-BC8E-C9FC923895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47675" cy="5143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447675</xdr:colOff>
      <xdr:row>3</xdr:row>
      <xdr:rowOff>0</xdr:rowOff>
    </xdr:to>
    <xdr:pic>
      <xdr:nvPicPr>
        <xdr:cNvPr id="4" name="Picture 1">
          <a:extLst>
            <a:ext uri="{FF2B5EF4-FFF2-40B4-BE49-F238E27FC236}">
              <a16:creationId xmlns:a16="http://schemas.microsoft.com/office/drawing/2014/main" id="{9FBCFBD4-B87D-4A16-9F3B-DC5946DC3A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47675" cy="54292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447675</xdr:colOff>
      <xdr:row>2</xdr:row>
      <xdr:rowOff>152400</xdr:rowOff>
    </xdr:to>
    <xdr:pic>
      <xdr:nvPicPr>
        <xdr:cNvPr id="5" name="Picture 2">
          <a:extLst>
            <a:ext uri="{FF2B5EF4-FFF2-40B4-BE49-F238E27FC236}">
              <a16:creationId xmlns:a16="http://schemas.microsoft.com/office/drawing/2014/main" id="{C72C7641-28FE-4A67-97F0-24ECE78215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47675" cy="5143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447675</xdr:colOff>
      <xdr:row>3</xdr:row>
      <xdr:rowOff>0</xdr:rowOff>
    </xdr:to>
    <xdr:pic>
      <xdr:nvPicPr>
        <xdr:cNvPr id="6" name="Picture 1">
          <a:extLst>
            <a:ext uri="{FF2B5EF4-FFF2-40B4-BE49-F238E27FC236}">
              <a16:creationId xmlns:a16="http://schemas.microsoft.com/office/drawing/2014/main" id="{659B3C12-BEF5-4A7D-AD04-9860A3BEC8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47675" cy="54292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447675</xdr:colOff>
      <xdr:row>2</xdr:row>
      <xdr:rowOff>152400</xdr:rowOff>
    </xdr:to>
    <xdr:pic>
      <xdr:nvPicPr>
        <xdr:cNvPr id="7" name="Picture 2">
          <a:extLst>
            <a:ext uri="{FF2B5EF4-FFF2-40B4-BE49-F238E27FC236}">
              <a16:creationId xmlns:a16="http://schemas.microsoft.com/office/drawing/2014/main" id="{FDAB17E7-4465-4057-8A6B-638A73336B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47675" cy="5143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447675</xdr:colOff>
      <xdr:row>3</xdr:row>
      <xdr:rowOff>0</xdr:rowOff>
    </xdr:to>
    <xdr:pic>
      <xdr:nvPicPr>
        <xdr:cNvPr id="8" name="Picture 1">
          <a:extLst>
            <a:ext uri="{FF2B5EF4-FFF2-40B4-BE49-F238E27FC236}">
              <a16:creationId xmlns:a16="http://schemas.microsoft.com/office/drawing/2014/main" id="{05BDFA74-4CC8-401A-9C4C-9C5D8382CC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47675" cy="54292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447675</xdr:colOff>
      <xdr:row>2</xdr:row>
      <xdr:rowOff>152400</xdr:rowOff>
    </xdr:to>
    <xdr:pic>
      <xdr:nvPicPr>
        <xdr:cNvPr id="9" name="Picture 2">
          <a:extLst>
            <a:ext uri="{FF2B5EF4-FFF2-40B4-BE49-F238E27FC236}">
              <a16:creationId xmlns:a16="http://schemas.microsoft.com/office/drawing/2014/main" id="{D685D5C9-50F0-4373-BD60-95614B0C8A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47675" cy="5143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447675</xdr:colOff>
      <xdr:row>3</xdr:row>
      <xdr:rowOff>0</xdr:rowOff>
    </xdr:to>
    <xdr:pic>
      <xdr:nvPicPr>
        <xdr:cNvPr id="10" name="Picture 1">
          <a:extLst>
            <a:ext uri="{FF2B5EF4-FFF2-40B4-BE49-F238E27FC236}">
              <a16:creationId xmlns:a16="http://schemas.microsoft.com/office/drawing/2014/main" id="{7F83B57E-8B69-467A-93D2-B6260CAD13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47675" cy="54292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447675</xdr:colOff>
      <xdr:row>2</xdr:row>
      <xdr:rowOff>152400</xdr:rowOff>
    </xdr:to>
    <xdr:pic>
      <xdr:nvPicPr>
        <xdr:cNvPr id="11" name="Picture 2">
          <a:extLst>
            <a:ext uri="{FF2B5EF4-FFF2-40B4-BE49-F238E27FC236}">
              <a16:creationId xmlns:a16="http://schemas.microsoft.com/office/drawing/2014/main" id="{966DC2B3-E52E-487E-939F-E86018CDD2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47675" cy="5143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447675</xdr:colOff>
      <xdr:row>3</xdr:row>
      <xdr:rowOff>0</xdr:rowOff>
    </xdr:to>
    <xdr:pic>
      <xdr:nvPicPr>
        <xdr:cNvPr id="12" name="Picture 1">
          <a:extLst>
            <a:ext uri="{FF2B5EF4-FFF2-40B4-BE49-F238E27FC236}">
              <a16:creationId xmlns:a16="http://schemas.microsoft.com/office/drawing/2014/main" id="{5CD1B6FB-F7FB-45C7-BF03-5467F7FB0C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47675" cy="54292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447675</xdr:colOff>
      <xdr:row>2</xdr:row>
      <xdr:rowOff>152400</xdr:rowOff>
    </xdr:to>
    <xdr:pic>
      <xdr:nvPicPr>
        <xdr:cNvPr id="13" name="Picture 2">
          <a:extLst>
            <a:ext uri="{FF2B5EF4-FFF2-40B4-BE49-F238E27FC236}">
              <a16:creationId xmlns:a16="http://schemas.microsoft.com/office/drawing/2014/main" id="{6BAE1492-D407-44DC-A2EF-499794A23A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47675" cy="5143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447675</xdr:colOff>
      <xdr:row>3</xdr:row>
      <xdr:rowOff>0</xdr:rowOff>
    </xdr:to>
    <xdr:pic>
      <xdr:nvPicPr>
        <xdr:cNvPr id="14" name="Picture 1">
          <a:extLst>
            <a:ext uri="{FF2B5EF4-FFF2-40B4-BE49-F238E27FC236}">
              <a16:creationId xmlns:a16="http://schemas.microsoft.com/office/drawing/2014/main" id="{6515B7DE-9596-495D-A4A6-D7E5A8D691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47675" cy="54292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678180</xdr:colOff>
      <xdr:row>4</xdr:row>
      <xdr:rowOff>0</xdr:rowOff>
    </xdr:to>
    <xdr:pic>
      <xdr:nvPicPr>
        <xdr:cNvPr id="15" name="Picture 2">
          <a:extLst>
            <a:ext uri="{FF2B5EF4-FFF2-40B4-BE49-F238E27FC236}">
              <a16:creationId xmlns:a16="http://schemas.microsoft.com/office/drawing/2014/main" id="{233C2733-3E99-4B63-B64B-E8261344B6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78180" cy="61912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752475</xdr:colOff>
      <xdr:row>0</xdr:row>
      <xdr:rowOff>53340</xdr:rowOff>
    </xdr:from>
    <xdr:to>
      <xdr:col>11</xdr:col>
      <xdr:colOff>546736</xdr:colOff>
      <xdr:row>4</xdr:row>
      <xdr:rowOff>137299</xdr:rowOff>
    </xdr:to>
    <xdr:pic>
      <xdr:nvPicPr>
        <xdr:cNvPr id="16" name="Imagen 15">
          <a:extLst>
            <a:ext uri="{FF2B5EF4-FFF2-40B4-BE49-F238E27FC236}">
              <a16:creationId xmlns:a16="http://schemas.microsoft.com/office/drawing/2014/main" id="{9A7AB438-12DF-4792-ADB7-4D9764BBD2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44050" y="53340"/>
          <a:ext cx="822961" cy="703084"/>
        </a:xfrm>
        <a:prstGeom prst="rect">
          <a:avLst/>
        </a:prstGeom>
      </xdr:spPr>
    </xdr:pic>
    <xdr:clientData/>
  </xdr:twoCellAnchor>
  <xdr:twoCellAnchor editAs="oneCell">
    <xdr:from>
      <xdr:col>0</xdr:col>
      <xdr:colOff>0</xdr:colOff>
      <xdr:row>0</xdr:row>
      <xdr:rowOff>1</xdr:rowOff>
    </xdr:from>
    <xdr:to>
      <xdr:col>0</xdr:col>
      <xdr:colOff>704850</xdr:colOff>
      <xdr:row>4</xdr:row>
      <xdr:rowOff>19050</xdr:rowOff>
    </xdr:to>
    <xdr:pic>
      <xdr:nvPicPr>
        <xdr:cNvPr id="17" name="Imagen 16">
          <a:extLst>
            <a:ext uri="{FF2B5EF4-FFF2-40B4-BE49-F238E27FC236}">
              <a16:creationId xmlns:a16="http://schemas.microsoft.com/office/drawing/2014/main" id="{B3D4E8FE-6DDC-4E95-A893-C27F7AA84FC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
          <a:ext cx="704850" cy="638174"/>
        </a:xfrm>
        <a:prstGeom prst="rect">
          <a:avLst/>
        </a:prstGeom>
      </xdr:spPr>
    </xdr:pic>
    <xdr:clientData/>
  </xdr:twoCellAnchor>
  <xdr:twoCellAnchor>
    <xdr:from>
      <xdr:col>14</xdr:col>
      <xdr:colOff>0</xdr:colOff>
      <xdr:row>6</xdr:row>
      <xdr:rowOff>0</xdr:rowOff>
    </xdr:from>
    <xdr:to>
      <xdr:col>16</xdr:col>
      <xdr:colOff>304800</xdr:colOff>
      <xdr:row>10</xdr:row>
      <xdr:rowOff>95250</xdr:rowOff>
    </xdr:to>
    <xdr:sp macro="" textlink="">
      <xdr:nvSpPr>
        <xdr:cNvPr id="18" name="Elipse 17">
          <a:hlinkClick xmlns:r="http://schemas.openxmlformats.org/officeDocument/2006/relationships" r:id="rId4"/>
          <a:extLst>
            <a:ext uri="{FF2B5EF4-FFF2-40B4-BE49-F238E27FC236}">
              <a16:creationId xmlns:a16="http://schemas.microsoft.com/office/drawing/2014/main" id="{F4DA4E3A-2C01-4D94-A087-99E2FC797B1D}"/>
            </a:ext>
          </a:extLst>
        </xdr:cNvPr>
        <xdr:cNvSpPr/>
      </xdr:nvSpPr>
      <xdr:spPr>
        <a:xfrm>
          <a:off x="11458575" y="1076325"/>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447675</xdr:colOff>
      <xdr:row>3</xdr:row>
      <xdr:rowOff>0</xdr:rowOff>
    </xdr:to>
    <xdr:pic>
      <xdr:nvPicPr>
        <xdr:cNvPr id="2" name="Picture 1">
          <a:extLst>
            <a:ext uri="{FF2B5EF4-FFF2-40B4-BE49-F238E27FC236}">
              <a16:creationId xmlns:a16="http://schemas.microsoft.com/office/drawing/2014/main" id="{5BA0AC70-8E19-40EB-85AC-6E78ADA7EC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47675" cy="57150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523875</xdr:colOff>
      <xdr:row>3</xdr:row>
      <xdr:rowOff>47625</xdr:rowOff>
    </xdr:to>
    <xdr:pic>
      <xdr:nvPicPr>
        <xdr:cNvPr id="3" name="Picture 2">
          <a:extLst>
            <a:ext uri="{FF2B5EF4-FFF2-40B4-BE49-F238E27FC236}">
              <a16:creationId xmlns:a16="http://schemas.microsoft.com/office/drawing/2014/main" id="{3FF94A5C-1080-46FA-8D12-EA1FAAB501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23875" cy="61912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447675</xdr:colOff>
      <xdr:row>3</xdr:row>
      <xdr:rowOff>0</xdr:rowOff>
    </xdr:to>
    <xdr:pic>
      <xdr:nvPicPr>
        <xdr:cNvPr id="4" name="Picture 1">
          <a:extLst>
            <a:ext uri="{FF2B5EF4-FFF2-40B4-BE49-F238E27FC236}">
              <a16:creationId xmlns:a16="http://schemas.microsoft.com/office/drawing/2014/main" id="{A7547B63-1E32-4DFF-8EB4-9E2CE89807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47675" cy="57150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523875</xdr:colOff>
      <xdr:row>3</xdr:row>
      <xdr:rowOff>47625</xdr:rowOff>
    </xdr:to>
    <xdr:pic>
      <xdr:nvPicPr>
        <xdr:cNvPr id="5" name="Picture 2">
          <a:extLst>
            <a:ext uri="{FF2B5EF4-FFF2-40B4-BE49-F238E27FC236}">
              <a16:creationId xmlns:a16="http://schemas.microsoft.com/office/drawing/2014/main" id="{70F6CA2D-45A0-4F48-892C-5D47348F16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23875" cy="61912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447675</xdr:colOff>
      <xdr:row>3</xdr:row>
      <xdr:rowOff>0</xdr:rowOff>
    </xdr:to>
    <xdr:pic>
      <xdr:nvPicPr>
        <xdr:cNvPr id="6" name="Picture 1">
          <a:extLst>
            <a:ext uri="{FF2B5EF4-FFF2-40B4-BE49-F238E27FC236}">
              <a16:creationId xmlns:a16="http://schemas.microsoft.com/office/drawing/2014/main" id="{35F89694-BA8C-461F-AD1C-0703DD74C7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47675" cy="57150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523875</xdr:colOff>
      <xdr:row>3</xdr:row>
      <xdr:rowOff>47625</xdr:rowOff>
    </xdr:to>
    <xdr:pic>
      <xdr:nvPicPr>
        <xdr:cNvPr id="7" name="Picture 2">
          <a:extLst>
            <a:ext uri="{FF2B5EF4-FFF2-40B4-BE49-F238E27FC236}">
              <a16:creationId xmlns:a16="http://schemas.microsoft.com/office/drawing/2014/main" id="{7D6C1359-63DC-4948-9866-AA4D0CB539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23875" cy="61912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447675</xdr:colOff>
      <xdr:row>3</xdr:row>
      <xdr:rowOff>0</xdr:rowOff>
    </xdr:to>
    <xdr:pic>
      <xdr:nvPicPr>
        <xdr:cNvPr id="8" name="Picture 1">
          <a:extLst>
            <a:ext uri="{FF2B5EF4-FFF2-40B4-BE49-F238E27FC236}">
              <a16:creationId xmlns:a16="http://schemas.microsoft.com/office/drawing/2014/main" id="{1C8165F2-C125-4543-88C8-C3B2C96A65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47675" cy="57150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523875</xdr:colOff>
      <xdr:row>3</xdr:row>
      <xdr:rowOff>47625</xdr:rowOff>
    </xdr:to>
    <xdr:pic>
      <xdr:nvPicPr>
        <xdr:cNvPr id="9" name="Picture 2">
          <a:extLst>
            <a:ext uri="{FF2B5EF4-FFF2-40B4-BE49-F238E27FC236}">
              <a16:creationId xmlns:a16="http://schemas.microsoft.com/office/drawing/2014/main" id="{B0983F15-6CF3-4BBF-805A-C7D209CFA5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23875" cy="61912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447675</xdr:colOff>
      <xdr:row>3</xdr:row>
      <xdr:rowOff>0</xdr:rowOff>
    </xdr:to>
    <xdr:pic>
      <xdr:nvPicPr>
        <xdr:cNvPr id="10" name="Picture 1">
          <a:extLst>
            <a:ext uri="{FF2B5EF4-FFF2-40B4-BE49-F238E27FC236}">
              <a16:creationId xmlns:a16="http://schemas.microsoft.com/office/drawing/2014/main" id="{CD38C16F-F672-4E3E-A771-89C00427D6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47675" cy="57150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523875</xdr:colOff>
      <xdr:row>3</xdr:row>
      <xdr:rowOff>47625</xdr:rowOff>
    </xdr:to>
    <xdr:pic>
      <xdr:nvPicPr>
        <xdr:cNvPr id="11" name="Picture 2">
          <a:extLst>
            <a:ext uri="{FF2B5EF4-FFF2-40B4-BE49-F238E27FC236}">
              <a16:creationId xmlns:a16="http://schemas.microsoft.com/office/drawing/2014/main" id="{DF9644C0-BF11-4401-9AA7-F0DFD592E9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23875" cy="61912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447675</xdr:colOff>
      <xdr:row>3</xdr:row>
      <xdr:rowOff>0</xdr:rowOff>
    </xdr:to>
    <xdr:pic>
      <xdr:nvPicPr>
        <xdr:cNvPr id="12" name="Picture 1">
          <a:extLst>
            <a:ext uri="{FF2B5EF4-FFF2-40B4-BE49-F238E27FC236}">
              <a16:creationId xmlns:a16="http://schemas.microsoft.com/office/drawing/2014/main" id="{E6B4B05F-89B6-46B4-A987-48589A4504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47675" cy="57150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523875</xdr:colOff>
      <xdr:row>3</xdr:row>
      <xdr:rowOff>47625</xdr:rowOff>
    </xdr:to>
    <xdr:pic>
      <xdr:nvPicPr>
        <xdr:cNvPr id="13" name="Picture 2">
          <a:extLst>
            <a:ext uri="{FF2B5EF4-FFF2-40B4-BE49-F238E27FC236}">
              <a16:creationId xmlns:a16="http://schemas.microsoft.com/office/drawing/2014/main" id="{3C1F4410-B676-4C54-92A5-C35F749C7E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23875" cy="619125"/>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xdr:colOff>
      <xdr:row>0</xdr:row>
      <xdr:rowOff>22860</xdr:rowOff>
    </xdr:from>
    <xdr:to>
      <xdr:col>0</xdr:col>
      <xdr:colOff>822960</xdr:colOff>
      <xdr:row>3</xdr:row>
      <xdr:rowOff>157734</xdr:rowOff>
    </xdr:to>
    <xdr:pic>
      <xdr:nvPicPr>
        <xdr:cNvPr id="14" name="Picture 1">
          <a:extLst>
            <a:ext uri="{FF2B5EF4-FFF2-40B4-BE49-F238E27FC236}">
              <a16:creationId xmlns:a16="http://schemas.microsoft.com/office/drawing/2014/main" id="{E16A6227-1FC9-4DE1-8AD9-0626D9E672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22860"/>
          <a:ext cx="800100" cy="706374"/>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114300</xdr:colOff>
      <xdr:row>0</xdr:row>
      <xdr:rowOff>0</xdr:rowOff>
    </xdr:from>
    <xdr:to>
      <xdr:col>27</xdr:col>
      <xdr:colOff>233478</xdr:colOff>
      <xdr:row>3</xdr:row>
      <xdr:rowOff>167640</xdr:rowOff>
    </xdr:to>
    <xdr:pic>
      <xdr:nvPicPr>
        <xdr:cNvPr id="15" name="Imagen 14">
          <a:extLst>
            <a:ext uri="{FF2B5EF4-FFF2-40B4-BE49-F238E27FC236}">
              <a16:creationId xmlns:a16="http://schemas.microsoft.com/office/drawing/2014/main" id="{03400F62-C787-453F-A0C4-AF5E3875DC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791700" y="0"/>
          <a:ext cx="766878" cy="739140"/>
        </a:xfrm>
        <a:prstGeom prst="rect">
          <a:avLst/>
        </a:prstGeom>
      </xdr:spPr>
    </xdr:pic>
    <xdr:clientData/>
  </xdr:twoCellAnchor>
  <xdr:twoCellAnchor>
    <xdr:from>
      <xdr:col>29</xdr:col>
      <xdr:colOff>0</xdr:colOff>
      <xdr:row>4</xdr:row>
      <xdr:rowOff>0</xdr:rowOff>
    </xdr:from>
    <xdr:to>
      <xdr:col>31</xdr:col>
      <xdr:colOff>457200</xdr:colOff>
      <xdr:row>8</xdr:row>
      <xdr:rowOff>133350</xdr:rowOff>
    </xdr:to>
    <xdr:sp macro="" textlink="">
      <xdr:nvSpPr>
        <xdr:cNvPr id="16" name="Elipse 15">
          <a:hlinkClick xmlns:r="http://schemas.openxmlformats.org/officeDocument/2006/relationships" r:id="rId3"/>
          <a:extLst>
            <a:ext uri="{FF2B5EF4-FFF2-40B4-BE49-F238E27FC236}">
              <a16:creationId xmlns:a16="http://schemas.microsoft.com/office/drawing/2014/main" id="{9BC0846C-5143-4030-B25D-7B73F981FD3C}"/>
            </a:ext>
          </a:extLst>
        </xdr:cNvPr>
        <xdr:cNvSpPr/>
      </xdr:nvSpPr>
      <xdr:spPr>
        <a:xfrm>
          <a:off x="11410950" y="80010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714375</xdr:colOff>
      <xdr:row>4</xdr:row>
      <xdr:rowOff>91872</xdr:rowOff>
    </xdr:to>
    <xdr:pic>
      <xdr:nvPicPr>
        <xdr:cNvPr id="2" name="Imagen 1">
          <a:extLst>
            <a:ext uri="{FF2B5EF4-FFF2-40B4-BE49-F238E27FC236}">
              <a16:creationId xmlns:a16="http://schemas.microsoft.com/office/drawing/2014/main" id="{B5ACC71A-FFEB-4A2A-979F-45ADFDFF25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714375" cy="768146"/>
        </a:xfrm>
        <a:prstGeom prst="rect">
          <a:avLst/>
        </a:prstGeom>
      </xdr:spPr>
    </xdr:pic>
    <xdr:clientData/>
  </xdr:twoCellAnchor>
  <xdr:twoCellAnchor editAs="oneCell">
    <xdr:from>
      <xdr:col>16</xdr:col>
      <xdr:colOff>133351</xdr:colOff>
      <xdr:row>0</xdr:row>
      <xdr:rowOff>43815</xdr:rowOff>
    </xdr:from>
    <xdr:to>
      <xdr:col>16</xdr:col>
      <xdr:colOff>876301</xdr:colOff>
      <xdr:row>3</xdr:row>
      <xdr:rowOff>194535</xdr:rowOff>
    </xdr:to>
    <xdr:pic>
      <xdr:nvPicPr>
        <xdr:cNvPr id="3" name="Imagen 2">
          <a:extLst>
            <a:ext uri="{FF2B5EF4-FFF2-40B4-BE49-F238E27FC236}">
              <a16:creationId xmlns:a16="http://schemas.microsoft.com/office/drawing/2014/main" id="{A216066D-DF5E-464D-B8BE-ADFB34E75F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24851" y="43815"/>
          <a:ext cx="742950" cy="626970"/>
        </a:xfrm>
        <a:prstGeom prst="rect">
          <a:avLst/>
        </a:prstGeom>
      </xdr:spPr>
    </xdr:pic>
    <xdr:clientData/>
  </xdr:twoCellAnchor>
  <xdr:twoCellAnchor>
    <xdr:from>
      <xdr:col>18</xdr:col>
      <xdr:colOff>0</xdr:colOff>
      <xdr:row>3</xdr:row>
      <xdr:rowOff>0</xdr:rowOff>
    </xdr:from>
    <xdr:to>
      <xdr:col>20</xdr:col>
      <xdr:colOff>457200</xdr:colOff>
      <xdr:row>6</xdr:row>
      <xdr:rowOff>200025</xdr:rowOff>
    </xdr:to>
    <xdr:sp macro="" textlink="">
      <xdr:nvSpPr>
        <xdr:cNvPr id="4" name="Elipse 3">
          <a:hlinkClick xmlns:r="http://schemas.openxmlformats.org/officeDocument/2006/relationships" r:id="rId3"/>
          <a:extLst>
            <a:ext uri="{FF2B5EF4-FFF2-40B4-BE49-F238E27FC236}">
              <a16:creationId xmlns:a16="http://schemas.microsoft.com/office/drawing/2014/main" id="{96124B09-08AF-48F1-B0E9-324153A9A119}"/>
            </a:ext>
          </a:extLst>
        </xdr:cNvPr>
        <xdr:cNvSpPr/>
      </xdr:nvSpPr>
      <xdr:spPr>
        <a:xfrm>
          <a:off x="9991725" y="476250"/>
          <a:ext cx="1981200" cy="809625"/>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s-BO" sz="1400" b="1"/>
            <a:t>VOLVER INDICE</a:t>
          </a:r>
        </a:p>
        <a:p>
          <a:pPr algn="ctr"/>
          <a:endParaRPr lang="es-BO" sz="14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8.8\compartidos\DOSIMETR&#205;A\registro%20pacientes\2016\abril2016-f&#237;sic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aquino\Desktop\ION%20ANUARIO%202024\CUADRO%20-%2022%20-%2023%20-%20ESTADISTICAS%20LABORATO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listas"/>
      <sheetName val="impresión"/>
    </sheetNames>
    <sheetDataSet>
      <sheetData sheetId="0"/>
      <sheetData sheetId="1">
        <row r="6">
          <cell r="C6" t="str">
            <v xml:space="preserve">CLINAC </v>
          </cell>
          <cell r="D6" t="str">
            <v>6x</v>
          </cell>
          <cell r="E6" t="str">
            <v>A</v>
          </cell>
          <cell r="F6" t="str">
            <v>F</v>
          </cell>
          <cell r="G6" t="str">
            <v>chart</v>
          </cell>
          <cell r="H6" t="str">
            <v>LC330-02</v>
          </cell>
          <cell r="I6" t="str">
            <v>LCT0601</v>
          </cell>
          <cell r="J6">
            <v>20</v>
          </cell>
          <cell r="K6" t="str">
            <v>ER</v>
          </cell>
        </row>
        <row r="7">
          <cell r="C7" t="str">
            <v>TERADI</v>
          </cell>
          <cell r="D7" t="str">
            <v>18x</v>
          </cell>
          <cell r="E7" t="str">
            <v>B</v>
          </cell>
          <cell r="F7" t="str">
            <v>M</v>
          </cell>
          <cell r="G7" t="str">
            <v>irregular</v>
          </cell>
          <cell r="H7" t="str">
            <v>LC330-01</v>
          </cell>
          <cell r="I7" t="str">
            <v>LCT0501</v>
          </cell>
          <cell r="J7">
            <v>25</v>
          </cell>
          <cell r="K7" t="str">
            <v>FM</v>
          </cell>
        </row>
        <row r="8">
          <cell r="C8" t="str">
            <v>HDR</v>
          </cell>
          <cell r="D8" t="str">
            <v>Co 60</v>
          </cell>
          <cell r="E8" t="str">
            <v>C</v>
          </cell>
          <cell r="G8" t="str">
            <v>external</v>
          </cell>
          <cell r="H8" t="str">
            <v>LC330-03</v>
          </cell>
          <cell r="I8" t="str">
            <v>LCT0401</v>
          </cell>
          <cell r="J8">
            <v>30</v>
          </cell>
        </row>
        <row r="9">
          <cell r="D9" t="str">
            <v>6e</v>
          </cell>
          <cell r="G9" t="str">
            <v>mirs</v>
          </cell>
          <cell r="H9" t="str">
            <v>LC330-04</v>
          </cell>
          <cell r="I9" t="str">
            <v>LCT0301</v>
          </cell>
          <cell r="J9">
            <v>35</v>
          </cell>
        </row>
        <row r="10">
          <cell r="D10" t="str">
            <v>9e</v>
          </cell>
          <cell r="G10" t="str">
            <v>hdrplus</v>
          </cell>
          <cell r="I10" t="str">
            <v>LCT0201</v>
          </cell>
        </row>
        <row r="11">
          <cell r="D11" t="str">
            <v>12e</v>
          </cell>
          <cell r="G11" t="str">
            <v>manual</v>
          </cell>
          <cell r="I11" t="str">
            <v>LCT0101</v>
          </cell>
        </row>
        <row r="12">
          <cell r="D12" t="str">
            <v>15e</v>
          </cell>
        </row>
        <row r="13">
          <cell r="D13" t="str">
            <v>18e</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E"/>
      <sheetName val="FEB"/>
      <sheetName val="MAR"/>
      <sheetName val="ABR"/>
      <sheetName val="MAY"/>
      <sheetName val="JUN"/>
      <sheetName val="JUL"/>
      <sheetName val="AGOS"/>
      <sheetName val="SEP"/>
      <sheetName val="OCT"/>
      <sheetName val="NOV"/>
      <sheetName val="DIC"/>
      <sheetName val="TOTAL"/>
      <sheetName val="1º SEMESTRE"/>
      <sheetName val="3er Trimestre"/>
      <sheetName val="RESUMEN"/>
    </sheetNames>
    <sheetDataSet>
      <sheetData sheetId="0">
        <row r="32">
          <cell r="AA32">
            <v>0</v>
          </cell>
          <cell r="AB32">
            <v>0</v>
          </cell>
          <cell r="AC32">
            <v>0</v>
          </cell>
        </row>
        <row r="33">
          <cell r="AA33">
            <v>0</v>
          </cell>
          <cell r="AB33">
            <v>0</v>
          </cell>
          <cell r="AC33">
            <v>0</v>
          </cell>
        </row>
        <row r="34">
          <cell r="AA34">
            <v>0</v>
          </cell>
          <cell r="AB34">
            <v>0</v>
          </cell>
          <cell r="AC34">
            <v>0</v>
          </cell>
        </row>
        <row r="35">
          <cell r="AA35">
            <v>0</v>
          </cell>
          <cell r="AB35">
            <v>0</v>
          </cell>
          <cell r="AC35">
            <v>0</v>
          </cell>
        </row>
        <row r="36">
          <cell r="AA36">
            <v>0</v>
          </cell>
          <cell r="AB36">
            <v>0</v>
          </cell>
          <cell r="AC36">
            <v>0</v>
          </cell>
        </row>
        <row r="37">
          <cell r="AA37">
            <v>0</v>
          </cell>
          <cell r="AB37">
            <v>0</v>
          </cell>
          <cell r="AC37">
            <v>0</v>
          </cell>
        </row>
        <row r="38">
          <cell r="AA38">
            <v>0</v>
          </cell>
          <cell r="AB38">
            <v>0</v>
          </cell>
          <cell r="AC38">
            <v>0</v>
          </cell>
        </row>
        <row r="39">
          <cell r="AA39">
            <v>0</v>
          </cell>
          <cell r="AB39">
            <v>0</v>
          </cell>
          <cell r="AC39">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IOESTADISTICA" refreshedDate="45786.444323263888" createdVersion="8" refreshedVersion="8" minRefreshableVersion="3" recordCount="341" xr:uid="{94CC3629-3A36-4BB8-9535-F715E5C8BC4C}">
  <cacheSource type="worksheet">
    <worksheetSource name="Tabla1"/>
  </cacheSource>
  <cacheFields count="15">
    <cacheField name="ESPECIALIDAD" numFmtId="0">
      <sharedItems count="31">
        <s v="TRAUMATOLOGIA"/>
        <s v="GINECOLOGIA"/>
        <s v="CIRUGIA. GRAL"/>
        <s v="GASTROENTEROLOGIA"/>
        <s v="OFTALMOLOGIA"/>
        <s v="PROCTOLOGIA"/>
        <s v="UROLOGIA"/>
        <s v="CIRUGIA PLASTICA"/>
        <s v="ANESTESIOLOGIA"/>
        <s v="ODONTOLOGIA"/>
        <s v="NEUROCIRUGIA"/>
        <s v="NEUMOLOGIA"/>
        <s v="OTORRINOLARINGOLOGIA"/>
        <s v="CIRUGIA CARDIOVASCULAR"/>
        <s v="CIRUGIA PEDIATRICA"/>
        <s v="EMERGENCIA"/>
        <s v="IMAGENOLOGIA"/>
        <s v="TRAUMATOLOGIA PEDIATRICA"/>
        <s v="GINECOLOGIA ONCOLOGICA"/>
        <s v="CIRG. MAXILOFACIAL"/>
        <s v="MASTOLOGIA"/>
        <s v="CIRG. ONCOLOGICA"/>
        <s v="ONCOLOGIA/PED"/>
        <s v="CIRUGIA LAPARASCOPICA "/>
        <s v="CIRUJANO EMERGENCIAS"/>
        <s v="COLOPROCTOLOGO"/>
        <s v="MEDICINA GENERAL"/>
        <s v="PEDIATRIA"/>
        <s v="NEUROPEDIATRIA"/>
        <s v="CIRUJANO CUELLO CARA"/>
        <s v="CIRUJANO PEDIATRA"/>
      </sharedItems>
    </cacheField>
    <cacheField name="TOTAL _x000a_GENERAL" numFmtId="0">
      <sharedItems containsSemiMixedTypes="0" containsString="0" containsNumber="1" containsInteger="1" minValue="0" maxValue="216"/>
    </cacheField>
    <cacheField name="PP" numFmtId="3">
      <sharedItems containsSemiMixedTypes="0" containsString="0" containsNumber="1" containsInteger="1" minValue="0" maxValue="216"/>
    </cacheField>
    <cacheField name="PART" numFmtId="3">
      <sharedItems containsSemiMixedTypes="0" containsString="0" containsNumber="1" containsInteger="1" minValue="0" maxValue="35"/>
    </cacheField>
    <cacheField name="SIS" numFmtId="3">
      <sharedItems containsSemiMixedTypes="0" containsString="0" containsNumber="1" containsInteger="1" minValue="0" maxValue="0"/>
    </cacheField>
    <cacheField name="PP MAYOR" numFmtId="0">
      <sharedItems containsString="0" containsBlank="1" containsNumber="1" containsInteger="1" minValue="0" maxValue="178"/>
    </cacheField>
    <cacheField name="PART MAYOR" numFmtId="0">
      <sharedItems containsString="0" containsBlank="1" containsNumber="1" containsInteger="1" minValue="0" maxValue="35"/>
    </cacheField>
    <cacheField name="SIS MAYOR" numFmtId="0">
      <sharedItems containsString="0" containsBlank="1" containsNumber="1" containsInteger="1" minValue="0" maxValue="0"/>
    </cacheField>
    <cacheField name="PP MEDIA" numFmtId="0">
      <sharedItems containsString="0" containsBlank="1" containsNumber="1" containsInteger="1" minValue="0" maxValue="93"/>
    </cacheField>
    <cacheField name="PART MEDIA" numFmtId="0">
      <sharedItems containsString="0" containsBlank="1" containsNumber="1" containsInteger="1" minValue="0" maxValue="1"/>
    </cacheField>
    <cacheField name="SIS MEDIA" numFmtId="0">
      <sharedItems containsString="0" containsBlank="1" containsNumber="1" containsInteger="1" minValue="0" maxValue="0"/>
    </cacheField>
    <cacheField name="PP MENOR" numFmtId="0">
      <sharedItems containsString="0" containsBlank="1" containsNumber="1" containsInteger="1" minValue="0" maxValue="185"/>
    </cacheField>
    <cacheField name="PART MENOR" numFmtId="0">
      <sharedItems containsString="0" containsBlank="1" containsNumber="1" containsInteger="1" minValue="0" maxValue="2"/>
    </cacheField>
    <cacheField name="SIS MENOR" numFmtId="0">
      <sharedItems containsString="0" containsBlank="1" containsNumber="1" containsInteger="1" minValue="0" maxValue="0"/>
    </cacheField>
    <cacheField name="ADM" numFmtId="0">
      <sharedItems count="13">
        <s v="CAMIRI"/>
        <s v="COCHABAMBA"/>
        <s v="GUARACACHI"/>
        <s v="GUAYARAMERIN"/>
        <s v="LA PAZ"/>
        <s v="ORURO"/>
        <s v="RIBERALTA"/>
        <s v="SUCRE"/>
        <s v="TARIJA"/>
        <s v="VILLAMONTES"/>
        <s v="YACUIBA"/>
        <s v="TRINIDAD"/>
        <s v="SANTA CRUZ"/>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1">
  <r>
    <x v="0"/>
    <n v="1"/>
    <n v="1"/>
    <n v="0"/>
    <n v="0"/>
    <n v="0"/>
    <n v="0"/>
    <n v="0"/>
    <n v="0"/>
    <n v="0"/>
    <n v="0"/>
    <n v="1"/>
    <n v="0"/>
    <n v="0"/>
    <x v="0"/>
  </r>
  <r>
    <x v="0"/>
    <n v="0"/>
    <n v="0"/>
    <n v="0"/>
    <n v="0"/>
    <n v="0"/>
    <n v="0"/>
    <n v="0"/>
    <n v="0"/>
    <n v="0"/>
    <n v="0"/>
    <n v="0"/>
    <n v="0"/>
    <n v="0"/>
    <x v="0"/>
  </r>
  <r>
    <x v="1"/>
    <n v="0"/>
    <n v="0"/>
    <n v="0"/>
    <n v="0"/>
    <n v="0"/>
    <n v="0"/>
    <n v="0"/>
    <n v="0"/>
    <n v="0"/>
    <n v="0"/>
    <n v="0"/>
    <n v="0"/>
    <n v="0"/>
    <x v="0"/>
  </r>
  <r>
    <x v="2"/>
    <n v="34"/>
    <n v="29"/>
    <n v="5"/>
    <n v="0"/>
    <n v="16"/>
    <n v="5"/>
    <n v="0"/>
    <n v="0"/>
    <n v="0"/>
    <n v="0"/>
    <n v="13"/>
    <n v="0"/>
    <n v="0"/>
    <x v="0"/>
  </r>
  <r>
    <x v="1"/>
    <n v="18"/>
    <n v="11"/>
    <n v="7"/>
    <n v="0"/>
    <n v="8"/>
    <n v="6"/>
    <n v="0"/>
    <n v="1"/>
    <n v="0"/>
    <n v="0"/>
    <n v="2"/>
    <n v="1"/>
    <n v="0"/>
    <x v="0"/>
  </r>
  <r>
    <x v="3"/>
    <n v="2"/>
    <n v="2"/>
    <n v="0"/>
    <n v="0"/>
    <n v="2"/>
    <n v="0"/>
    <n v="0"/>
    <n v="0"/>
    <n v="0"/>
    <n v="0"/>
    <n v="0"/>
    <n v="0"/>
    <n v="0"/>
    <x v="1"/>
  </r>
  <r>
    <x v="4"/>
    <n v="27"/>
    <n v="27"/>
    <n v="0"/>
    <n v="0"/>
    <n v="1"/>
    <n v="0"/>
    <n v="0"/>
    <n v="2"/>
    <n v="0"/>
    <n v="0"/>
    <n v="24"/>
    <n v="0"/>
    <n v="0"/>
    <x v="1"/>
  </r>
  <r>
    <x v="1"/>
    <n v="14"/>
    <n v="14"/>
    <n v="0"/>
    <n v="0"/>
    <n v="10"/>
    <n v="0"/>
    <n v="0"/>
    <n v="0"/>
    <n v="0"/>
    <n v="0"/>
    <n v="4"/>
    <n v="0"/>
    <n v="0"/>
    <x v="1"/>
  </r>
  <r>
    <x v="1"/>
    <n v="27"/>
    <n v="27"/>
    <n v="0"/>
    <n v="0"/>
    <n v="26"/>
    <n v="0"/>
    <n v="0"/>
    <n v="0"/>
    <n v="0"/>
    <n v="0"/>
    <n v="1"/>
    <n v="0"/>
    <n v="0"/>
    <x v="1"/>
  </r>
  <r>
    <x v="0"/>
    <n v="38"/>
    <n v="38"/>
    <n v="0"/>
    <n v="0"/>
    <n v="28"/>
    <n v="0"/>
    <n v="0"/>
    <n v="0"/>
    <n v="0"/>
    <n v="0"/>
    <n v="10"/>
    <n v="0"/>
    <n v="0"/>
    <x v="1"/>
  </r>
  <r>
    <x v="5"/>
    <n v="80"/>
    <n v="80"/>
    <n v="0"/>
    <n v="0"/>
    <n v="56"/>
    <n v="0"/>
    <n v="0"/>
    <n v="1"/>
    <n v="0"/>
    <n v="0"/>
    <n v="23"/>
    <n v="0"/>
    <n v="0"/>
    <x v="1"/>
  </r>
  <r>
    <x v="6"/>
    <n v="59"/>
    <n v="59"/>
    <n v="0"/>
    <n v="0"/>
    <n v="45"/>
    <n v="0"/>
    <n v="0"/>
    <n v="0"/>
    <n v="0"/>
    <n v="0"/>
    <n v="14"/>
    <n v="0"/>
    <n v="0"/>
    <x v="1"/>
  </r>
  <r>
    <x v="1"/>
    <n v="105"/>
    <n v="105"/>
    <n v="0"/>
    <n v="0"/>
    <n v="81"/>
    <n v="0"/>
    <n v="0"/>
    <n v="4"/>
    <n v="0"/>
    <n v="0"/>
    <n v="20"/>
    <n v="0"/>
    <n v="0"/>
    <x v="1"/>
  </r>
  <r>
    <x v="7"/>
    <n v="197"/>
    <n v="197"/>
    <n v="0"/>
    <n v="0"/>
    <n v="11"/>
    <n v="0"/>
    <n v="0"/>
    <n v="1"/>
    <n v="0"/>
    <n v="0"/>
    <n v="185"/>
    <n v="0"/>
    <n v="0"/>
    <x v="1"/>
  </r>
  <r>
    <x v="0"/>
    <n v="10"/>
    <n v="10"/>
    <n v="0"/>
    <n v="0"/>
    <n v="5"/>
    <n v="0"/>
    <n v="0"/>
    <n v="0"/>
    <n v="0"/>
    <n v="0"/>
    <n v="5"/>
    <n v="0"/>
    <n v="0"/>
    <x v="1"/>
  </r>
  <r>
    <x v="2"/>
    <n v="20"/>
    <n v="20"/>
    <n v="0"/>
    <n v="0"/>
    <n v="18"/>
    <n v="0"/>
    <n v="0"/>
    <n v="1"/>
    <n v="0"/>
    <n v="0"/>
    <n v="1"/>
    <n v="0"/>
    <n v="0"/>
    <x v="1"/>
  </r>
  <r>
    <x v="2"/>
    <n v="124"/>
    <n v="124"/>
    <n v="0"/>
    <n v="0"/>
    <n v="107"/>
    <n v="0"/>
    <n v="0"/>
    <n v="2"/>
    <n v="0"/>
    <n v="0"/>
    <n v="15"/>
    <n v="0"/>
    <n v="0"/>
    <x v="1"/>
  </r>
  <r>
    <x v="4"/>
    <n v="76"/>
    <n v="76"/>
    <n v="0"/>
    <n v="0"/>
    <n v="26"/>
    <n v="0"/>
    <n v="0"/>
    <n v="6"/>
    <n v="0"/>
    <n v="0"/>
    <n v="44"/>
    <n v="0"/>
    <n v="0"/>
    <x v="1"/>
  </r>
  <r>
    <x v="2"/>
    <n v="39"/>
    <n v="36"/>
    <n v="3"/>
    <n v="0"/>
    <n v="36"/>
    <n v="3"/>
    <n v="0"/>
    <n v="0"/>
    <n v="0"/>
    <n v="0"/>
    <n v="0"/>
    <n v="0"/>
    <n v="0"/>
    <x v="1"/>
  </r>
  <r>
    <x v="8"/>
    <n v="1"/>
    <n v="1"/>
    <n v="0"/>
    <n v="0"/>
    <n v="0"/>
    <n v="0"/>
    <n v="0"/>
    <n v="0"/>
    <n v="0"/>
    <n v="0"/>
    <n v="1"/>
    <n v="0"/>
    <n v="0"/>
    <x v="1"/>
  </r>
  <r>
    <x v="0"/>
    <n v="5"/>
    <n v="5"/>
    <n v="0"/>
    <n v="0"/>
    <n v="5"/>
    <n v="0"/>
    <n v="0"/>
    <n v="0"/>
    <n v="0"/>
    <n v="0"/>
    <n v="0"/>
    <n v="0"/>
    <n v="0"/>
    <x v="1"/>
  </r>
  <r>
    <x v="0"/>
    <n v="47"/>
    <n v="47"/>
    <n v="0"/>
    <n v="0"/>
    <n v="40"/>
    <n v="0"/>
    <n v="0"/>
    <n v="2"/>
    <n v="0"/>
    <n v="0"/>
    <n v="5"/>
    <n v="0"/>
    <n v="0"/>
    <x v="1"/>
  </r>
  <r>
    <x v="1"/>
    <n v="1"/>
    <n v="1"/>
    <n v="0"/>
    <n v="0"/>
    <n v="1"/>
    <n v="0"/>
    <n v="0"/>
    <n v="0"/>
    <n v="0"/>
    <n v="0"/>
    <n v="0"/>
    <n v="0"/>
    <n v="0"/>
    <x v="1"/>
  </r>
  <r>
    <x v="9"/>
    <n v="6"/>
    <n v="6"/>
    <n v="0"/>
    <n v="0"/>
    <n v="5"/>
    <n v="0"/>
    <n v="0"/>
    <n v="0"/>
    <n v="0"/>
    <n v="0"/>
    <n v="1"/>
    <n v="0"/>
    <n v="0"/>
    <x v="1"/>
  </r>
  <r>
    <x v="4"/>
    <n v="91"/>
    <n v="91"/>
    <n v="0"/>
    <n v="0"/>
    <n v="12"/>
    <n v="0"/>
    <n v="0"/>
    <n v="10"/>
    <n v="0"/>
    <n v="0"/>
    <n v="69"/>
    <n v="0"/>
    <n v="0"/>
    <x v="1"/>
  </r>
  <r>
    <x v="2"/>
    <n v="23"/>
    <n v="23"/>
    <n v="0"/>
    <n v="0"/>
    <n v="22"/>
    <n v="0"/>
    <n v="0"/>
    <n v="1"/>
    <n v="0"/>
    <n v="0"/>
    <n v="0"/>
    <n v="0"/>
    <n v="0"/>
    <x v="1"/>
  </r>
  <r>
    <x v="2"/>
    <n v="171"/>
    <n v="171"/>
    <n v="0"/>
    <n v="0"/>
    <n v="163"/>
    <n v="0"/>
    <n v="0"/>
    <n v="0"/>
    <n v="0"/>
    <n v="0"/>
    <n v="8"/>
    <n v="0"/>
    <n v="0"/>
    <x v="1"/>
  </r>
  <r>
    <x v="1"/>
    <n v="23"/>
    <n v="23"/>
    <n v="0"/>
    <n v="0"/>
    <n v="21"/>
    <n v="0"/>
    <n v="0"/>
    <n v="0"/>
    <n v="0"/>
    <n v="0"/>
    <n v="2"/>
    <n v="0"/>
    <n v="0"/>
    <x v="1"/>
  </r>
  <r>
    <x v="0"/>
    <n v="2"/>
    <n v="2"/>
    <n v="0"/>
    <n v="0"/>
    <n v="2"/>
    <n v="0"/>
    <n v="0"/>
    <n v="0"/>
    <n v="0"/>
    <n v="0"/>
    <n v="0"/>
    <n v="0"/>
    <n v="0"/>
    <x v="1"/>
  </r>
  <r>
    <x v="2"/>
    <n v="4"/>
    <n v="4"/>
    <n v="0"/>
    <n v="0"/>
    <n v="4"/>
    <n v="0"/>
    <n v="0"/>
    <n v="0"/>
    <n v="0"/>
    <n v="0"/>
    <n v="0"/>
    <n v="0"/>
    <n v="0"/>
    <x v="1"/>
  </r>
  <r>
    <x v="1"/>
    <n v="69"/>
    <n v="69"/>
    <n v="0"/>
    <n v="0"/>
    <n v="65"/>
    <n v="0"/>
    <n v="0"/>
    <n v="0"/>
    <n v="0"/>
    <n v="0"/>
    <n v="4"/>
    <n v="0"/>
    <n v="0"/>
    <x v="1"/>
  </r>
  <r>
    <x v="10"/>
    <n v="65"/>
    <n v="65"/>
    <n v="0"/>
    <n v="0"/>
    <n v="59"/>
    <n v="0"/>
    <n v="0"/>
    <n v="0"/>
    <n v="0"/>
    <n v="0"/>
    <n v="6"/>
    <n v="0"/>
    <n v="0"/>
    <x v="1"/>
  </r>
  <r>
    <x v="11"/>
    <n v="8"/>
    <n v="8"/>
    <n v="0"/>
    <n v="0"/>
    <n v="3"/>
    <n v="0"/>
    <n v="0"/>
    <n v="2"/>
    <n v="0"/>
    <n v="0"/>
    <n v="3"/>
    <n v="0"/>
    <n v="0"/>
    <x v="1"/>
  </r>
  <r>
    <x v="1"/>
    <n v="1"/>
    <n v="1"/>
    <n v="0"/>
    <n v="0"/>
    <n v="1"/>
    <n v="0"/>
    <n v="0"/>
    <n v="0"/>
    <n v="0"/>
    <n v="0"/>
    <n v="0"/>
    <n v="0"/>
    <n v="0"/>
    <x v="1"/>
  </r>
  <r>
    <x v="1"/>
    <n v="9"/>
    <n v="9"/>
    <n v="0"/>
    <n v="0"/>
    <n v="4"/>
    <n v="0"/>
    <n v="0"/>
    <n v="0"/>
    <n v="0"/>
    <n v="0"/>
    <n v="5"/>
    <n v="0"/>
    <n v="0"/>
    <x v="1"/>
  </r>
  <r>
    <x v="0"/>
    <n v="59"/>
    <n v="59"/>
    <n v="0"/>
    <n v="0"/>
    <n v="50"/>
    <n v="0"/>
    <n v="0"/>
    <n v="3"/>
    <n v="0"/>
    <n v="0"/>
    <n v="6"/>
    <n v="0"/>
    <n v="0"/>
    <x v="1"/>
  </r>
  <r>
    <x v="2"/>
    <n v="29"/>
    <n v="28"/>
    <n v="1"/>
    <n v="0"/>
    <n v="27"/>
    <n v="1"/>
    <n v="0"/>
    <n v="0"/>
    <n v="0"/>
    <n v="0"/>
    <n v="1"/>
    <n v="0"/>
    <n v="0"/>
    <x v="1"/>
  </r>
  <r>
    <x v="2"/>
    <n v="62"/>
    <n v="62"/>
    <n v="0"/>
    <n v="0"/>
    <n v="57"/>
    <n v="0"/>
    <n v="0"/>
    <n v="1"/>
    <n v="0"/>
    <n v="0"/>
    <n v="4"/>
    <n v="0"/>
    <n v="0"/>
    <x v="1"/>
  </r>
  <r>
    <x v="0"/>
    <n v="1"/>
    <n v="1"/>
    <n v="0"/>
    <n v="0"/>
    <n v="1"/>
    <n v="0"/>
    <n v="0"/>
    <n v="0"/>
    <n v="0"/>
    <n v="0"/>
    <n v="0"/>
    <n v="0"/>
    <n v="0"/>
    <x v="1"/>
  </r>
  <r>
    <x v="0"/>
    <n v="15"/>
    <n v="15"/>
    <n v="0"/>
    <n v="0"/>
    <n v="9"/>
    <n v="0"/>
    <n v="0"/>
    <n v="0"/>
    <n v="0"/>
    <n v="0"/>
    <n v="6"/>
    <n v="0"/>
    <n v="0"/>
    <x v="1"/>
  </r>
  <r>
    <x v="1"/>
    <n v="9"/>
    <n v="9"/>
    <n v="0"/>
    <n v="0"/>
    <n v="7"/>
    <n v="0"/>
    <n v="0"/>
    <n v="0"/>
    <n v="0"/>
    <n v="0"/>
    <n v="2"/>
    <n v="0"/>
    <n v="0"/>
    <x v="1"/>
  </r>
  <r>
    <x v="2"/>
    <n v="2"/>
    <n v="2"/>
    <n v="0"/>
    <n v="0"/>
    <n v="2"/>
    <n v="0"/>
    <n v="0"/>
    <n v="0"/>
    <n v="0"/>
    <n v="0"/>
    <n v="0"/>
    <n v="0"/>
    <n v="0"/>
    <x v="1"/>
  </r>
  <r>
    <x v="12"/>
    <n v="46"/>
    <n v="46"/>
    <n v="0"/>
    <n v="0"/>
    <n v="44"/>
    <n v="0"/>
    <n v="0"/>
    <n v="0"/>
    <n v="0"/>
    <n v="0"/>
    <n v="2"/>
    <n v="0"/>
    <n v="0"/>
    <x v="1"/>
  </r>
  <r>
    <x v="0"/>
    <n v="13"/>
    <n v="13"/>
    <n v="0"/>
    <n v="0"/>
    <n v="12"/>
    <n v="0"/>
    <n v="0"/>
    <n v="0"/>
    <n v="0"/>
    <n v="0"/>
    <n v="1"/>
    <n v="0"/>
    <n v="0"/>
    <x v="1"/>
  </r>
  <r>
    <x v="13"/>
    <n v="8"/>
    <n v="8"/>
    <n v="0"/>
    <n v="0"/>
    <n v="7"/>
    <n v="0"/>
    <n v="0"/>
    <n v="0"/>
    <n v="0"/>
    <n v="0"/>
    <n v="1"/>
    <n v="0"/>
    <n v="0"/>
    <x v="1"/>
  </r>
  <r>
    <x v="14"/>
    <n v="12"/>
    <n v="11"/>
    <n v="1"/>
    <n v="0"/>
    <n v="7"/>
    <n v="1"/>
    <n v="0"/>
    <n v="0"/>
    <n v="0"/>
    <n v="0"/>
    <n v="4"/>
    <n v="0"/>
    <n v="0"/>
    <x v="1"/>
  </r>
  <r>
    <x v="2"/>
    <n v="65"/>
    <n v="65"/>
    <n v="0"/>
    <n v="0"/>
    <n v="65"/>
    <n v="0"/>
    <n v="0"/>
    <n v="0"/>
    <n v="0"/>
    <n v="0"/>
    <n v="0"/>
    <n v="0"/>
    <n v="0"/>
    <x v="1"/>
  </r>
  <r>
    <x v="2"/>
    <n v="35"/>
    <n v="35"/>
    <n v="0"/>
    <n v="0"/>
    <n v="34"/>
    <n v="0"/>
    <n v="0"/>
    <n v="1"/>
    <n v="0"/>
    <n v="0"/>
    <n v="0"/>
    <n v="0"/>
    <n v="0"/>
    <x v="1"/>
  </r>
  <r>
    <x v="6"/>
    <n v="61"/>
    <n v="61"/>
    <n v="0"/>
    <n v="0"/>
    <n v="45"/>
    <n v="0"/>
    <n v="0"/>
    <n v="0"/>
    <n v="0"/>
    <n v="0"/>
    <n v="16"/>
    <n v="0"/>
    <n v="0"/>
    <x v="1"/>
  </r>
  <r>
    <x v="8"/>
    <n v="1"/>
    <n v="1"/>
    <n v="0"/>
    <n v="0"/>
    <n v="0"/>
    <n v="0"/>
    <n v="0"/>
    <n v="0"/>
    <n v="0"/>
    <n v="0"/>
    <n v="1"/>
    <n v="0"/>
    <n v="0"/>
    <x v="1"/>
  </r>
  <r>
    <x v="13"/>
    <n v="60"/>
    <n v="60"/>
    <n v="0"/>
    <n v="0"/>
    <n v="39"/>
    <n v="0"/>
    <n v="0"/>
    <n v="7"/>
    <n v="0"/>
    <n v="0"/>
    <n v="14"/>
    <n v="0"/>
    <n v="0"/>
    <x v="1"/>
  </r>
  <r>
    <x v="2"/>
    <n v="4"/>
    <n v="4"/>
    <n v="0"/>
    <n v="0"/>
    <n v="4"/>
    <n v="0"/>
    <n v="0"/>
    <n v="0"/>
    <n v="0"/>
    <n v="0"/>
    <n v="0"/>
    <n v="0"/>
    <n v="0"/>
    <x v="1"/>
  </r>
  <r>
    <x v="15"/>
    <n v="21"/>
    <n v="21"/>
    <n v="0"/>
    <n v="0"/>
    <n v="11"/>
    <n v="0"/>
    <n v="0"/>
    <n v="0"/>
    <n v="0"/>
    <n v="0"/>
    <n v="10"/>
    <n v="0"/>
    <n v="0"/>
    <x v="1"/>
  </r>
  <r>
    <x v="16"/>
    <n v="8"/>
    <n v="8"/>
    <n v="0"/>
    <n v="0"/>
    <n v="8"/>
    <n v="0"/>
    <n v="0"/>
    <n v="0"/>
    <n v="0"/>
    <n v="0"/>
    <n v="0"/>
    <n v="0"/>
    <n v="0"/>
    <x v="1"/>
  </r>
  <r>
    <x v="4"/>
    <n v="149"/>
    <n v="149"/>
    <n v="0"/>
    <n v="0"/>
    <n v="61"/>
    <n v="0"/>
    <n v="0"/>
    <n v="23"/>
    <n v="0"/>
    <n v="0"/>
    <n v="65"/>
    <n v="0"/>
    <n v="0"/>
    <x v="1"/>
  </r>
  <r>
    <x v="0"/>
    <n v="8"/>
    <n v="8"/>
    <n v="0"/>
    <n v="0"/>
    <n v="8"/>
    <n v="0"/>
    <n v="0"/>
    <n v="0"/>
    <n v="0"/>
    <n v="0"/>
    <n v="0"/>
    <n v="0"/>
    <n v="0"/>
    <x v="1"/>
  </r>
  <r>
    <x v="0"/>
    <n v="46"/>
    <n v="46"/>
    <n v="0"/>
    <n v="0"/>
    <n v="40"/>
    <n v="0"/>
    <n v="0"/>
    <n v="1"/>
    <n v="0"/>
    <n v="0"/>
    <n v="5"/>
    <n v="0"/>
    <n v="0"/>
    <x v="1"/>
  </r>
  <r>
    <x v="1"/>
    <n v="78"/>
    <n v="78"/>
    <n v="0"/>
    <n v="0"/>
    <n v="62"/>
    <n v="0"/>
    <n v="0"/>
    <n v="1"/>
    <n v="0"/>
    <n v="0"/>
    <n v="15"/>
    <n v="0"/>
    <n v="0"/>
    <x v="1"/>
  </r>
  <r>
    <x v="1"/>
    <n v="64"/>
    <n v="64"/>
    <n v="0"/>
    <n v="0"/>
    <n v="48"/>
    <n v="0"/>
    <n v="0"/>
    <n v="1"/>
    <n v="0"/>
    <n v="0"/>
    <n v="15"/>
    <n v="0"/>
    <n v="0"/>
    <x v="1"/>
  </r>
  <r>
    <x v="14"/>
    <n v="51"/>
    <n v="51"/>
    <n v="0"/>
    <n v="0"/>
    <n v="38"/>
    <n v="0"/>
    <n v="0"/>
    <n v="1"/>
    <n v="0"/>
    <n v="0"/>
    <n v="12"/>
    <n v="0"/>
    <n v="0"/>
    <x v="1"/>
  </r>
  <r>
    <x v="2"/>
    <n v="63"/>
    <n v="63"/>
    <n v="0"/>
    <n v="0"/>
    <n v="48"/>
    <n v="0"/>
    <n v="0"/>
    <n v="0"/>
    <n v="0"/>
    <n v="0"/>
    <n v="15"/>
    <n v="0"/>
    <n v="0"/>
    <x v="1"/>
  </r>
  <r>
    <x v="3"/>
    <n v="1"/>
    <n v="1"/>
    <n v="0"/>
    <n v="0"/>
    <n v="1"/>
    <n v="0"/>
    <n v="0"/>
    <n v="0"/>
    <n v="0"/>
    <n v="0"/>
    <n v="0"/>
    <n v="0"/>
    <n v="0"/>
    <x v="1"/>
  </r>
  <r>
    <x v="1"/>
    <n v="7"/>
    <n v="7"/>
    <n v="0"/>
    <n v="0"/>
    <n v="1"/>
    <n v="0"/>
    <n v="0"/>
    <n v="0"/>
    <n v="0"/>
    <n v="0"/>
    <n v="6"/>
    <n v="0"/>
    <n v="0"/>
    <x v="1"/>
  </r>
  <r>
    <x v="1"/>
    <n v="101"/>
    <n v="101"/>
    <n v="0"/>
    <n v="0"/>
    <n v="79"/>
    <n v="0"/>
    <n v="0"/>
    <n v="0"/>
    <n v="0"/>
    <n v="0"/>
    <n v="22"/>
    <n v="0"/>
    <n v="0"/>
    <x v="1"/>
  </r>
  <r>
    <x v="17"/>
    <n v="39"/>
    <n v="39"/>
    <n v="0"/>
    <n v="0"/>
    <n v="29"/>
    <n v="0"/>
    <n v="0"/>
    <n v="0"/>
    <n v="0"/>
    <n v="0"/>
    <n v="10"/>
    <n v="0"/>
    <n v="0"/>
    <x v="1"/>
  </r>
  <r>
    <x v="0"/>
    <n v="88"/>
    <n v="88"/>
    <n v="0"/>
    <n v="0"/>
    <n v="66"/>
    <n v="0"/>
    <n v="0"/>
    <n v="3"/>
    <n v="0"/>
    <n v="0"/>
    <n v="19"/>
    <n v="0"/>
    <n v="0"/>
    <x v="1"/>
  </r>
  <r>
    <x v="10"/>
    <n v="2"/>
    <n v="2"/>
    <n v="0"/>
    <n v="0"/>
    <n v="2"/>
    <n v="0"/>
    <n v="0"/>
    <n v="0"/>
    <n v="0"/>
    <n v="0"/>
    <n v="0"/>
    <n v="0"/>
    <n v="0"/>
    <x v="1"/>
  </r>
  <r>
    <x v="6"/>
    <n v="111"/>
    <n v="111"/>
    <n v="0"/>
    <n v="0"/>
    <n v="62"/>
    <n v="0"/>
    <n v="0"/>
    <n v="6"/>
    <n v="0"/>
    <n v="0"/>
    <n v="43"/>
    <n v="0"/>
    <n v="0"/>
    <x v="1"/>
  </r>
  <r>
    <x v="1"/>
    <n v="6"/>
    <n v="6"/>
    <n v="0"/>
    <n v="0"/>
    <n v="6"/>
    <n v="0"/>
    <n v="0"/>
    <n v="0"/>
    <n v="0"/>
    <n v="0"/>
    <n v="0"/>
    <n v="0"/>
    <n v="0"/>
    <x v="1"/>
  </r>
  <r>
    <x v="2"/>
    <n v="2"/>
    <n v="2"/>
    <n v="0"/>
    <n v="0"/>
    <n v="2"/>
    <n v="0"/>
    <n v="0"/>
    <n v="0"/>
    <n v="0"/>
    <n v="0"/>
    <n v="0"/>
    <n v="0"/>
    <n v="0"/>
    <x v="1"/>
  </r>
  <r>
    <x v="1"/>
    <n v="4"/>
    <n v="3"/>
    <n v="1"/>
    <n v="0"/>
    <n v="3"/>
    <n v="1"/>
    <n v="0"/>
    <n v="0"/>
    <n v="0"/>
    <n v="0"/>
    <n v="0"/>
    <n v="0"/>
    <n v="0"/>
    <x v="1"/>
  </r>
  <r>
    <x v="1"/>
    <n v="12"/>
    <n v="12"/>
    <n v="0"/>
    <n v="0"/>
    <n v="12"/>
    <n v="0"/>
    <n v="0"/>
    <n v="0"/>
    <n v="0"/>
    <n v="0"/>
    <n v="0"/>
    <n v="0"/>
    <n v="0"/>
    <x v="1"/>
  </r>
  <r>
    <x v="2"/>
    <n v="16"/>
    <n v="16"/>
    <n v="0"/>
    <n v="0"/>
    <n v="16"/>
    <n v="0"/>
    <n v="0"/>
    <n v="0"/>
    <n v="0"/>
    <n v="0"/>
    <n v="0"/>
    <n v="0"/>
    <n v="0"/>
    <x v="1"/>
  </r>
  <r>
    <x v="15"/>
    <n v="1"/>
    <n v="1"/>
    <n v="0"/>
    <n v="0"/>
    <n v="1"/>
    <n v="0"/>
    <n v="0"/>
    <n v="0"/>
    <n v="0"/>
    <n v="0"/>
    <n v="0"/>
    <n v="0"/>
    <n v="0"/>
    <x v="1"/>
  </r>
  <r>
    <x v="1"/>
    <n v="70"/>
    <n v="70"/>
    <n v="0"/>
    <n v="0"/>
    <n v="63"/>
    <n v="0"/>
    <n v="0"/>
    <n v="0"/>
    <n v="0"/>
    <n v="0"/>
    <n v="7"/>
    <n v="0"/>
    <n v="0"/>
    <x v="1"/>
  </r>
  <r>
    <x v="4"/>
    <n v="2"/>
    <n v="2"/>
    <n v="0"/>
    <n v="0"/>
    <n v="2"/>
    <n v="0"/>
    <n v="0"/>
    <n v="0"/>
    <n v="0"/>
    <n v="0"/>
    <n v="0"/>
    <n v="0"/>
    <n v="0"/>
    <x v="1"/>
  </r>
  <r>
    <x v="1"/>
    <n v="57"/>
    <n v="57"/>
    <n v="0"/>
    <n v="0"/>
    <n v="45"/>
    <n v="0"/>
    <n v="0"/>
    <n v="4"/>
    <n v="0"/>
    <n v="0"/>
    <n v="8"/>
    <n v="0"/>
    <n v="0"/>
    <x v="2"/>
  </r>
  <r>
    <x v="1"/>
    <n v="1"/>
    <n v="1"/>
    <n v="0"/>
    <n v="0"/>
    <n v="0"/>
    <n v="0"/>
    <n v="0"/>
    <n v="0"/>
    <n v="0"/>
    <n v="0"/>
    <n v="1"/>
    <n v="0"/>
    <n v="0"/>
    <x v="2"/>
  </r>
  <r>
    <x v="2"/>
    <n v="63"/>
    <n v="63"/>
    <n v="0"/>
    <n v="0"/>
    <n v="47"/>
    <n v="0"/>
    <n v="0"/>
    <n v="8"/>
    <n v="0"/>
    <n v="0"/>
    <n v="8"/>
    <n v="0"/>
    <n v="0"/>
    <x v="2"/>
  </r>
  <r>
    <x v="18"/>
    <n v="3"/>
    <n v="3"/>
    <n v="0"/>
    <n v="0"/>
    <n v="2"/>
    <n v="0"/>
    <n v="0"/>
    <n v="0"/>
    <n v="0"/>
    <n v="0"/>
    <n v="1"/>
    <n v="0"/>
    <n v="0"/>
    <x v="2"/>
  </r>
  <r>
    <x v="2"/>
    <n v="123"/>
    <n v="123"/>
    <n v="0"/>
    <n v="0"/>
    <n v="106"/>
    <n v="0"/>
    <n v="0"/>
    <n v="11"/>
    <n v="0"/>
    <n v="0"/>
    <n v="6"/>
    <n v="0"/>
    <n v="0"/>
    <x v="2"/>
  </r>
  <r>
    <x v="19"/>
    <n v="56"/>
    <n v="55"/>
    <n v="1"/>
    <n v="0"/>
    <n v="0"/>
    <n v="0"/>
    <n v="0"/>
    <n v="3"/>
    <n v="0"/>
    <n v="0"/>
    <n v="52"/>
    <n v="1"/>
    <n v="0"/>
    <x v="2"/>
  </r>
  <r>
    <x v="6"/>
    <n v="51"/>
    <n v="51"/>
    <n v="0"/>
    <n v="0"/>
    <n v="15"/>
    <n v="0"/>
    <n v="0"/>
    <n v="9"/>
    <n v="0"/>
    <n v="0"/>
    <n v="27"/>
    <n v="0"/>
    <n v="0"/>
    <x v="2"/>
  </r>
  <r>
    <x v="1"/>
    <n v="2"/>
    <n v="2"/>
    <n v="0"/>
    <n v="0"/>
    <n v="2"/>
    <n v="0"/>
    <n v="0"/>
    <n v="0"/>
    <n v="0"/>
    <n v="0"/>
    <n v="0"/>
    <n v="0"/>
    <n v="0"/>
    <x v="2"/>
  </r>
  <r>
    <x v="1"/>
    <n v="53"/>
    <n v="53"/>
    <n v="0"/>
    <n v="0"/>
    <n v="49"/>
    <n v="0"/>
    <n v="0"/>
    <n v="4"/>
    <n v="0"/>
    <n v="0"/>
    <n v="0"/>
    <n v="0"/>
    <n v="0"/>
    <x v="2"/>
  </r>
  <r>
    <x v="2"/>
    <n v="125"/>
    <n v="125"/>
    <n v="0"/>
    <n v="0"/>
    <n v="97"/>
    <n v="0"/>
    <n v="0"/>
    <n v="16"/>
    <n v="0"/>
    <n v="0"/>
    <n v="12"/>
    <n v="0"/>
    <n v="0"/>
    <x v="2"/>
  </r>
  <r>
    <x v="1"/>
    <n v="43"/>
    <n v="43"/>
    <n v="0"/>
    <n v="0"/>
    <n v="29"/>
    <n v="0"/>
    <n v="0"/>
    <n v="9"/>
    <n v="0"/>
    <n v="0"/>
    <n v="5"/>
    <n v="0"/>
    <n v="0"/>
    <x v="2"/>
  </r>
  <r>
    <x v="1"/>
    <n v="27"/>
    <n v="27"/>
    <n v="0"/>
    <n v="0"/>
    <n v="21"/>
    <n v="0"/>
    <n v="0"/>
    <n v="5"/>
    <n v="0"/>
    <n v="0"/>
    <n v="1"/>
    <n v="0"/>
    <n v="0"/>
    <x v="2"/>
  </r>
  <r>
    <x v="2"/>
    <n v="4"/>
    <n v="4"/>
    <n v="0"/>
    <n v="0"/>
    <n v="4"/>
    <n v="0"/>
    <n v="0"/>
    <n v="0"/>
    <n v="0"/>
    <n v="0"/>
    <n v="0"/>
    <n v="0"/>
    <n v="0"/>
    <x v="2"/>
  </r>
  <r>
    <x v="1"/>
    <n v="4"/>
    <n v="4"/>
    <n v="0"/>
    <n v="0"/>
    <n v="1"/>
    <n v="0"/>
    <n v="0"/>
    <n v="2"/>
    <n v="0"/>
    <n v="0"/>
    <n v="1"/>
    <n v="0"/>
    <n v="0"/>
    <x v="2"/>
  </r>
  <r>
    <x v="2"/>
    <n v="118"/>
    <n v="118"/>
    <n v="0"/>
    <n v="0"/>
    <n v="96"/>
    <n v="0"/>
    <n v="0"/>
    <n v="11"/>
    <n v="0"/>
    <n v="0"/>
    <n v="11"/>
    <n v="0"/>
    <n v="0"/>
    <x v="2"/>
  </r>
  <r>
    <x v="2"/>
    <n v="103"/>
    <n v="103"/>
    <n v="0"/>
    <n v="0"/>
    <n v="69"/>
    <n v="0"/>
    <n v="0"/>
    <n v="14"/>
    <n v="0"/>
    <n v="0"/>
    <n v="20"/>
    <n v="0"/>
    <n v="0"/>
    <x v="2"/>
  </r>
  <r>
    <x v="2"/>
    <n v="1"/>
    <n v="1"/>
    <n v="0"/>
    <n v="0"/>
    <n v="1"/>
    <n v="0"/>
    <n v="0"/>
    <n v="0"/>
    <n v="0"/>
    <n v="0"/>
    <n v="0"/>
    <n v="0"/>
    <n v="0"/>
    <x v="2"/>
  </r>
  <r>
    <x v="0"/>
    <n v="49"/>
    <n v="48"/>
    <n v="1"/>
    <n v="0"/>
    <n v="33"/>
    <n v="1"/>
    <n v="0"/>
    <n v="11"/>
    <n v="0"/>
    <n v="0"/>
    <n v="4"/>
    <n v="0"/>
    <n v="0"/>
    <x v="2"/>
  </r>
  <r>
    <x v="1"/>
    <n v="47"/>
    <n v="47"/>
    <n v="0"/>
    <n v="0"/>
    <n v="40"/>
    <n v="0"/>
    <n v="0"/>
    <n v="3"/>
    <n v="0"/>
    <n v="0"/>
    <n v="4"/>
    <n v="0"/>
    <n v="0"/>
    <x v="2"/>
  </r>
  <r>
    <x v="2"/>
    <n v="125"/>
    <n v="125"/>
    <n v="0"/>
    <n v="0"/>
    <n v="98"/>
    <n v="0"/>
    <n v="0"/>
    <n v="18"/>
    <n v="0"/>
    <n v="0"/>
    <n v="9"/>
    <n v="0"/>
    <n v="0"/>
    <x v="2"/>
  </r>
  <r>
    <x v="1"/>
    <n v="59"/>
    <n v="59"/>
    <n v="0"/>
    <n v="0"/>
    <n v="52"/>
    <n v="0"/>
    <n v="0"/>
    <n v="0"/>
    <n v="0"/>
    <n v="0"/>
    <n v="7"/>
    <n v="0"/>
    <n v="0"/>
    <x v="2"/>
  </r>
  <r>
    <x v="4"/>
    <n v="55"/>
    <n v="55"/>
    <n v="0"/>
    <n v="0"/>
    <n v="0"/>
    <n v="0"/>
    <n v="0"/>
    <n v="7"/>
    <n v="0"/>
    <n v="0"/>
    <n v="48"/>
    <n v="0"/>
    <n v="0"/>
    <x v="2"/>
  </r>
  <r>
    <x v="1"/>
    <n v="1"/>
    <n v="1"/>
    <n v="0"/>
    <n v="0"/>
    <n v="1"/>
    <n v="0"/>
    <n v="0"/>
    <n v="0"/>
    <n v="0"/>
    <n v="0"/>
    <n v="0"/>
    <n v="0"/>
    <n v="0"/>
    <x v="2"/>
  </r>
  <r>
    <x v="1"/>
    <n v="81"/>
    <n v="81"/>
    <n v="0"/>
    <n v="0"/>
    <n v="72"/>
    <n v="0"/>
    <n v="0"/>
    <n v="6"/>
    <n v="0"/>
    <n v="0"/>
    <n v="3"/>
    <n v="0"/>
    <n v="0"/>
    <x v="2"/>
  </r>
  <r>
    <x v="2"/>
    <n v="159"/>
    <n v="159"/>
    <n v="0"/>
    <n v="0"/>
    <n v="0"/>
    <n v="0"/>
    <n v="0"/>
    <n v="22"/>
    <n v="0"/>
    <n v="0"/>
    <n v="137"/>
    <n v="0"/>
    <n v="0"/>
    <x v="2"/>
  </r>
  <r>
    <x v="1"/>
    <n v="19"/>
    <n v="18"/>
    <n v="1"/>
    <n v="0"/>
    <n v="12"/>
    <n v="1"/>
    <n v="0"/>
    <n v="4"/>
    <n v="0"/>
    <n v="0"/>
    <n v="2"/>
    <n v="0"/>
    <n v="0"/>
    <x v="2"/>
  </r>
  <r>
    <x v="1"/>
    <n v="44"/>
    <n v="44"/>
    <n v="0"/>
    <n v="0"/>
    <n v="32"/>
    <n v="0"/>
    <n v="0"/>
    <n v="6"/>
    <n v="0"/>
    <n v="0"/>
    <n v="6"/>
    <n v="0"/>
    <n v="0"/>
    <x v="2"/>
  </r>
  <r>
    <x v="13"/>
    <n v="3"/>
    <n v="3"/>
    <n v="0"/>
    <n v="0"/>
    <n v="2"/>
    <n v="0"/>
    <n v="0"/>
    <n v="1"/>
    <n v="0"/>
    <n v="0"/>
    <n v="0"/>
    <n v="0"/>
    <n v="0"/>
    <x v="2"/>
  </r>
  <r>
    <x v="2"/>
    <n v="2"/>
    <n v="2"/>
    <n v="0"/>
    <n v="0"/>
    <n v="1"/>
    <n v="0"/>
    <m/>
    <n v="1"/>
    <n v="0"/>
    <m/>
    <n v="0"/>
    <n v="0"/>
    <m/>
    <x v="3"/>
  </r>
  <r>
    <x v="2"/>
    <n v="42"/>
    <n v="42"/>
    <n v="0"/>
    <n v="0"/>
    <n v="32"/>
    <m/>
    <m/>
    <n v="6"/>
    <m/>
    <m/>
    <n v="4"/>
    <m/>
    <m/>
    <x v="4"/>
  </r>
  <r>
    <x v="1"/>
    <n v="70"/>
    <n v="70"/>
    <n v="0"/>
    <n v="0"/>
    <n v="51"/>
    <m/>
    <m/>
    <n v="4"/>
    <m/>
    <m/>
    <n v="15"/>
    <m/>
    <m/>
    <x v="4"/>
  </r>
  <r>
    <x v="10"/>
    <n v="1"/>
    <n v="1"/>
    <n v="0"/>
    <n v="0"/>
    <n v="1"/>
    <m/>
    <m/>
    <n v="0"/>
    <m/>
    <m/>
    <n v="0"/>
    <m/>
    <m/>
    <x v="4"/>
  </r>
  <r>
    <x v="1"/>
    <n v="7"/>
    <n v="7"/>
    <n v="0"/>
    <n v="0"/>
    <n v="0"/>
    <m/>
    <m/>
    <n v="2"/>
    <m/>
    <m/>
    <n v="5"/>
    <m/>
    <m/>
    <x v="4"/>
  </r>
  <r>
    <x v="1"/>
    <n v="12"/>
    <n v="12"/>
    <n v="0"/>
    <n v="0"/>
    <n v="9"/>
    <m/>
    <m/>
    <n v="1"/>
    <m/>
    <m/>
    <n v="2"/>
    <m/>
    <m/>
    <x v="4"/>
  </r>
  <r>
    <x v="10"/>
    <n v="2"/>
    <n v="2"/>
    <n v="0"/>
    <n v="0"/>
    <n v="2"/>
    <m/>
    <m/>
    <n v="0"/>
    <m/>
    <m/>
    <n v="0"/>
    <m/>
    <m/>
    <x v="4"/>
  </r>
  <r>
    <x v="1"/>
    <n v="54"/>
    <n v="54"/>
    <n v="0"/>
    <n v="0"/>
    <n v="51"/>
    <m/>
    <m/>
    <n v="0"/>
    <m/>
    <m/>
    <n v="3"/>
    <m/>
    <m/>
    <x v="4"/>
  </r>
  <r>
    <x v="20"/>
    <n v="45"/>
    <n v="45"/>
    <n v="0"/>
    <n v="0"/>
    <n v="15"/>
    <m/>
    <m/>
    <n v="12"/>
    <m/>
    <m/>
    <n v="18"/>
    <m/>
    <m/>
    <x v="4"/>
  </r>
  <r>
    <x v="1"/>
    <n v="96"/>
    <n v="96"/>
    <n v="0"/>
    <n v="0"/>
    <n v="58"/>
    <m/>
    <m/>
    <n v="3"/>
    <m/>
    <m/>
    <n v="35"/>
    <m/>
    <m/>
    <x v="4"/>
  </r>
  <r>
    <x v="21"/>
    <n v="2"/>
    <n v="2"/>
    <n v="0"/>
    <n v="0"/>
    <n v="1"/>
    <m/>
    <m/>
    <n v="1"/>
    <m/>
    <m/>
    <n v="0"/>
    <m/>
    <m/>
    <x v="4"/>
  </r>
  <r>
    <x v="4"/>
    <n v="71"/>
    <n v="71"/>
    <n v="0"/>
    <n v="0"/>
    <n v="3"/>
    <m/>
    <m/>
    <n v="27"/>
    <m/>
    <m/>
    <n v="41"/>
    <m/>
    <m/>
    <x v="4"/>
  </r>
  <r>
    <x v="5"/>
    <n v="1"/>
    <n v="1"/>
    <n v="0"/>
    <n v="0"/>
    <n v="0"/>
    <m/>
    <m/>
    <n v="1"/>
    <m/>
    <m/>
    <n v="0"/>
    <m/>
    <m/>
    <x v="4"/>
  </r>
  <r>
    <x v="2"/>
    <n v="58"/>
    <n v="58"/>
    <n v="0"/>
    <n v="0"/>
    <n v="48"/>
    <m/>
    <m/>
    <n v="9"/>
    <m/>
    <m/>
    <n v="1"/>
    <m/>
    <m/>
    <x v="4"/>
  </r>
  <r>
    <x v="12"/>
    <n v="34"/>
    <n v="34"/>
    <n v="0"/>
    <n v="0"/>
    <n v="4"/>
    <m/>
    <m/>
    <n v="21"/>
    <m/>
    <m/>
    <n v="9"/>
    <m/>
    <m/>
    <x v="4"/>
  </r>
  <r>
    <x v="0"/>
    <n v="91"/>
    <n v="91"/>
    <n v="0"/>
    <n v="0"/>
    <n v="13"/>
    <m/>
    <m/>
    <n v="20"/>
    <m/>
    <m/>
    <n v="58"/>
    <m/>
    <m/>
    <x v="4"/>
  </r>
  <r>
    <x v="6"/>
    <n v="55"/>
    <n v="55"/>
    <n v="0"/>
    <n v="0"/>
    <n v="13"/>
    <m/>
    <m/>
    <n v="21"/>
    <m/>
    <m/>
    <n v="21"/>
    <m/>
    <m/>
    <x v="4"/>
  </r>
  <r>
    <x v="0"/>
    <n v="12"/>
    <n v="12"/>
    <n v="0"/>
    <n v="0"/>
    <n v="3"/>
    <m/>
    <m/>
    <n v="9"/>
    <m/>
    <m/>
    <n v="0"/>
    <m/>
    <m/>
    <x v="4"/>
  </r>
  <r>
    <x v="6"/>
    <n v="97"/>
    <n v="97"/>
    <n v="0"/>
    <n v="0"/>
    <n v="22"/>
    <m/>
    <m/>
    <n v="50"/>
    <m/>
    <m/>
    <n v="25"/>
    <m/>
    <m/>
    <x v="4"/>
  </r>
  <r>
    <x v="6"/>
    <n v="9"/>
    <n v="9"/>
    <n v="0"/>
    <n v="0"/>
    <n v="3"/>
    <m/>
    <m/>
    <n v="0"/>
    <m/>
    <m/>
    <n v="6"/>
    <m/>
    <m/>
    <x v="4"/>
  </r>
  <r>
    <x v="0"/>
    <n v="105"/>
    <n v="105"/>
    <n v="0"/>
    <n v="0"/>
    <n v="38"/>
    <m/>
    <m/>
    <n v="50"/>
    <m/>
    <m/>
    <n v="17"/>
    <m/>
    <m/>
    <x v="4"/>
  </r>
  <r>
    <x v="0"/>
    <n v="55"/>
    <n v="55"/>
    <n v="0"/>
    <n v="0"/>
    <n v="0"/>
    <m/>
    <m/>
    <n v="8"/>
    <m/>
    <m/>
    <n v="47"/>
    <m/>
    <m/>
    <x v="4"/>
  </r>
  <r>
    <x v="10"/>
    <n v="1"/>
    <n v="1"/>
    <n v="0"/>
    <n v="0"/>
    <n v="1"/>
    <m/>
    <m/>
    <n v="0"/>
    <m/>
    <m/>
    <n v="0"/>
    <m/>
    <m/>
    <x v="4"/>
  </r>
  <r>
    <x v="2"/>
    <n v="101"/>
    <n v="101"/>
    <n v="0"/>
    <n v="0"/>
    <n v="72"/>
    <m/>
    <m/>
    <n v="17"/>
    <m/>
    <m/>
    <n v="12"/>
    <m/>
    <m/>
    <x v="4"/>
  </r>
  <r>
    <x v="10"/>
    <n v="41"/>
    <n v="41"/>
    <n v="0"/>
    <n v="0"/>
    <n v="27"/>
    <m/>
    <m/>
    <n v="7"/>
    <m/>
    <m/>
    <n v="7"/>
    <m/>
    <m/>
    <x v="4"/>
  </r>
  <r>
    <x v="9"/>
    <n v="16"/>
    <n v="16"/>
    <n v="0"/>
    <n v="0"/>
    <n v="9"/>
    <m/>
    <m/>
    <n v="5"/>
    <m/>
    <m/>
    <n v="2"/>
    <m/>
    <m/>
    <x v="4"/>
  </r>
  <r>
    <x v="0"/>
    <n v="2"/>
    <n v="2"/>
    <n v="0"/>
    <n v="0"/>
    <n v="0"/>
    <m/>
    <m/>
    <n v="0"/>
    <m/>
    <m/>
    <n v="2"/>
    <m/>
    <m/>
    <x v="4"/>
  </r>
  <r>
    <x v="1"/>
    <n v="48"/>
    <n v="48"/>
    <n v="0"/>
    <n v="0"/>
    <n v="39"/>
    <m/>
    <m/>
    <n v="2"/>
    <m/>
    <m/>
    <n v="7"/>
    <m/>
    <m/>
    <x v="4"/>
  </r>
  <r>
    <x v="0"/>
    <n v="46"/>
    <n v="46"/>
    <n v="0"/>
    <n v="0"/>
    <n v="5"/>
    <m/>
    <m/>
    <n v="9"/>
    <m/>
    <m/>
    <n v="32"/>
    <m/>
    <m/>
    <x v="4"/>
  </r>
  <r>
    <x v="2"/>
    <n v="122"/>
    <n v="122"/>
    <n v="0"/>
    <n v="0"/>
    <n v="77"/>
    <m/>
    <m/>
    <n v="25"/>
    <m/>
    <m/>
    <n v="20"/>
    <m/>
    <m/>
    <x v="4"/>
  </r>
  <r>
    <x v="2"/>
    <n v="45"/>
    <n v="45"/>
    <n v="0"/>
    <n v="0"/>
    <n v="20"/>
    <m/>
    <m/>
    <n v="10"/>
    <m/>
    <m/>
    <n v="15"/>
    <m/>
    <m/>
    <x v="4"/>
  </r>
  <r>
    <x v="21"/>
    <n v="2"/>
    <n v="2"/>
    <n v="0"/>
    <n v="0"/>
    <n v="2"/>
    <m/>
    <m/>
    <n v="0"/>
    <m/>
    <m/>
    <n v="0"/>
    <m/>
    <m/>
    <x v="4"/>
  </r>
  <r>
    <x v="2"/>
    <n v="47"/>
    <n v="47"/>
    <n v="0"/>
    <n v="0"/>
    <n v="39"/>
    <m/>
    <m/>
    <n v="8"/>
    <m/>
    <m/>
    <n v="0"/>
    <m/>
    <m/>
    <x v="4"/>
  </r>
  <r>
    <x v="14"/>
    <n v="111"/>
    <n v="111"/>
    <n v="0"/>
    <n v="0"/>
    <n v="9"/>
    <m/>
    <m/>
    <n v="39"/>
    <m/>
    <m/>
    <n v="63"/>
    <m/>
    <m/>
    <x v="4"/>
  </r>
  <r>
    <x v="13"/>
    <n v="126"/>
    <n v="126"/>
    <n v="0"/>
    <n v="0"/>
    <n v="7"/>
    <m/>
    <m/>
    <n v="93"/>
    <m/>
    <m/>
    <n v="26"/>
    <m/>
    <m/>
    <x v="4"/>
  </r>
  <r>
    <x v="8"/>
    <n v="4"/>
    <n v="4"/>
    <n v="0"/>
    <n v="0"/>
    <n v="0"/>
    <m/>
    <m/>
    <n v="0"/>
    <m/>
    <m/>
    <n v="4"/>
    <m/>
    <m/>
    <x v="4"/>
  </r>
  <r>
    <x v="2"/>
    <n v="55"/>
    <n v="55"/>
    <n v="0"/>
    <n v="0"/>
    <n v="49"/>
    <m/>
    <m/>
    <n v="6"/>
    <m/>
    <m/>
    <n v="0"/>
    <m/>
    <m/>
    <x v="4"/>
  </r>
  <r>
    <x v="12"/>
    <n v="26"/>
    <n v="26"/>
    <n v="0"/>
    <n v="0"/>
    <n v="4"/>
    <m/>
    <m/>
    <n v="16"/>
    <m/>
    <m/>
    <n v="6"/>
    <m/>
    <m/>
    <x v="4"/>
  </r>
  <r>
    <x v="19"/>
    <n v="13"/>
    <n v="13"/>
    <n v="0"/>
    <n v="0"/>
    <n v="0"/>
    <m/>
    <m/>
    <n v="5"/>
    <m/>
    <m/>
    <n v="8"/>
    <m/>
    <m/>
    <x v="4"/>
  </r>
  <r>
    <x v="1"/>
    <n v="46"/>
    <n v="46"/>
    <n v="0"/>
    <n v="0"/>
    <n v="29"/>
    <m/>
    <m/>
    <n v="3"/>
    <m/>
    <m/>
    <n v="14"/>
    <m/>
    <m/>
    <x v="4"/>
  </r>
  <r>
    <x v="0"/>
    <n v="13"/>
    <n v="13"/>
    <n v="0"/>
    <n v="0"/>
    <n v="0"/>
    <m/>
    <m/>
    <n v="7"/>
    <m/>
    <m/>
    <n v="6"/>
    <m/>
    <m/>
    <x v="4"/>
  </r>
  <r>
    <x v="7"/>
    <n v="75"/>
    <n v="75"/>
    <n v="0"/>
    <n v="0"/>
    <n v="7"/>
    <m/>
    <m/>
    <n v="17"/>
    <m/>
    <m/>
    <n v="51"/>
    <m/>
    <m/>
    <x v="4"/>
  </r>
  <r>
    <x v="2"/>
    <n v="56"/>
    <n v="56"/>
    <n v="0"/>
    <n v="0"/>
    <n v="44"/>
    <m/>
    <m/>
    <n v="7"/>
    <m/>
    <m/>
    <n v="5"/>
    <m/>
    <m/>
    <x v="4"/>
  </r>
  <r>
    <x v="8"/>
    <n v="39"/>
    <n v="39"/>
    <n v="0"/>
    <n v="0"/>
    <n v="0"/>
    <m/>
    <m/>
    <n v="0"/>
    <m/>
    <m/>
    <n v="39"/>
    <m/>
    <m/>
    <x v="4"/>
  </r>
  <r>
    <x v="0"/>
    <n v="84"/>
    <n v="84"/>
    <n v="0"/>
    <n v="0"/>
    <n v="35"/>
    <m/>
    <m/>
    <n v="37"/>
    <m/>
    <m/>
    <n v="12"/>
    <m/>
    <m/>
    <x v="4"/>
  </r>
  <r>
    <x v="1"/>
    <n v="82"/>
    <n v="82"/>
    <n v="0"/>
    <n v="0"/>
    <n v="55"/>
    <m/>
    <m/>
    <n v="1"/>
    <m/>
    <m/>
    <n v="26"/>
    <m/>
    <m/>
    <x v="4"/>
  </r>
  <r>
    <x v="10"/>
    <n v="50"/>
    <n v="50"/>
    <n v="0"/>
    <n v="0"/>
    <n v="32"/>
    <m/>
    <m/>
    <n v="7"/>
    <m/>
    <m/>
    <n v="11"/>
    <m/>
    <m/>
    <x v="4"/>
  </r>
  <r>
    <x v="21"/>
    <n v="1"/>
    <n v="1"/>
    <n v="0"/>
    <n v="0"/>
    <n v="1"/>
    <m/>
    <m/>
    <n v="0"/>
    <m/>
    <m/>
    <n v="0"/>
    <m/>
    <m/>
    <x v="4"/>
  </r>
  <r>
    <x v="0"/>
    <n v="44"/>
    <n v="44"/>
    <n v="0"/>
    <n v="0"/>
    <n v="0"/>
    <m/>
    <m/>
    <n v="15"/>
    <m/>
    <m/>
    <n v="29"/>
    <m/>
    <m/>
    <x v="4"/>
  </r>
  <r>
    <x v="1"/>
    <n v="32"/>
    <n v="32"/>
    <n v="0"/>
    <n v="0"/>
    <n v="23"/>
    <m/>
    <m/>
    <n v="0"/>
    <m/>
    <m/>
    <n v="9"/>
    <m/>
    <m/>
    <x v="4"/>
  </r>
  <r>
    <x v="22"/>
    <n v="173"/>
    <n v="173"/>
    <n v="0"/>
    <n v="0"/>
    <n v="49"/>
    <m/>
    <m/>
    <n v="63"/>
    <m/>
    <m/>
    <n v="61"/>
    <m/>
    <m/>
    <x v="4"/>
  </r>
  <r>
    <x v="2"/>
    <n v="43"/>
    <n v="43"/>
    <n v="0"/>
    <n v="0"/>
    <n v="32"/>
    <m/>
    <m/>
    <n v="10"/>
    <m/>
    <m/>
    <n v="1"/>
    <m/>
    <m/>
    <x v="4"/>
  </r>
  <r>
    <x v="2"/>
    <n v="70"/>
    <n v="70"/>
    <n v="0"/>
    <n v="0"/>
    <n v="62"/>
    <m/>
    <m/>
    <n v="4"/>
    <m/>
    <m/>
    <n v="4"/>
    <m/>
    <m/>
    <x v="4"/>
  </r>
  <r>
    <x v="2"/>
    <n v="42"/>
    <n v="42"/>
    <n v="0"/>
    <n v="0"/>
    <n v="28"/>
    <m/>
    <m/>
    <n v="11"/>
    <m/>
    <m/>
    <n v="3"/>
    <m/>
    <m/>
    <x v="4"/>
  </r>
  <r>
    <x v="19"/>
    <n v="12"/>
    <n v="12"/>
    <n v="0"/>
    <n v="0"/>
    <n v="8"/>
    <m/>
    <m/>
    <n v="4"/>
    <m/>
    <m/>
    <n v="0"/>
    <m/>
    <m/>
    <x v="4"/>
  </r>
  <r>
    <x v="5"/>
    <n v="1"/>
    <n v="1"/>
    <n v="0"/>
    <n v="0"/>
    <n v="1"/>
    <m/>
    <m/>
    <n v="0"/>
    <m/>
    <m/>
    <n v="0"/>
    <m/>
    <m/>
    <x v="4"/>
  </r>
  <r>
    <x v="12"/>
    <n v="38"/>
    <n v="38"/>
    <n v="0"/>
    <n v="0"/>
    <n v="8"/>
    <m/>
    <m/>
    <n v="25"/>
    <m/>
    <m/>
    <n v="5"/>
    <m/>
    <m/>
    <x v="4"/>
  </r>
  <r>
    <x v="1"/>
    <n v="37"/>
    <n v="37"/>
    <n v="0"/>
    <n v="0"/>
    <n v="28"/>
    <m/>
    <m/>
    <n v="0"/>
    <m/>
    <m/>
    <n v="9"/>
    <m/>
    <m/>
    <x v="4"/>
  </r>
  <r>
    <x v="2"/>
    <n v="1"/>
    <n v="1"/>
    <n v="0"/>
    <n v="0"/>
    <n v="0"/>
    <m/>
    <m/>
    <n v="1"/>
    <m/>
    <m/>
    <n v="0"/>
    <m/>
    <m/>
    <x v="4"/>
  </r>
  <r>
    <x v="1"/>
    <n v="8"/>
    <n v="8"/>
    <n v="0"/>
    <n v="0"/>
    <n v="7"/>
    <m/>
    <m/>
    <n v="0"/>
    <m/>
    <m/>
    <n v="1"/>
    <m/>
    <m/>
    <x v="4"/>
  </r>
  <r>
    <x v="1"/>
    <n v="94"/>
    <n v="94"/>
    <n v="0"/>
    <n v="0"/>
    <n v="54"/>
    <m/>
    <m/>
    <n v="6"/>
    <m/>
    <m/>
    <n v="34"/>
    <m/>
    <m/>
    <x v="4"/>
  </r>
  <r>
    <x v="4"/>
    <n v="1"/>
    <n v="1"/>
    <n v="0"/>
    <n v="0"/>
    <n v="0"/>
    <m/>
    <m/>
    <n v="1"/>
    <m/>
    <m/>
    <n v="0"/>
    <m/>
    <m/>
    <x v="4"/>
  </r>
  <r>
    <x v="4"/>
    <n v="12"/>
    <n v="12"/>
    <n v="0"/>
    <n v="0"/>
    <n v="0"/>
    <m/>
    <m/>
    <n v="0"/>
    <m/>
    <m/>
    <n v="12"/>
    <m/>
    <m/>
    <x v="4"/>
  </r>
  <r>
    <x v="21"/>
    <n v="38"/>
    <n v="38"/>
    <n v="0"/>
    <n v="0"/>
    <n v="0"/>
    <m/>
    <m/>
    <n v="4"/>
    <m/>
    <m/>
    <n v="34"/>
    <m/>
    <m/>
    <x v="4"/>
  </r>
  <r>
    <x v="1"/>
    <n v="38"/>
    <n v="38"/>
    <n v="0"/>
    <n v="0"/>
    <n v="31"/>
    <m/>
    <m/>
    <n v="0"/>
    <m/>
    <m/>
    <n v="7"/>
    <m/>
    <m/>
    <x v="4"/>
  </r>
  <r>
    <x v="1"/>
    <n v="30"/>
    <n v="30"/>
    <n v="0"/>
    <n v="0"/>
    <n v="22"/>
    <m/>
    <m/>
    <n v="2"/>
    <m/>
    <m/>
    <n v="6"/>
    <m/>
    <m/>
    <x v="4"/>
  </r>
  <r>
    <x v="5"/>
    <n v="117"/>
    <n v="117"/>
    <n v="0"/>
    <n v="0"/>
    <n v="9"/>
    <m/>
    <m/>
    <n v="66"/>
    <m/>
    <m/>
    <n v="42"/>
    <m/>
    <m/>
    <x v="4"/>
  </r>
  <r>
    <x v="2"/>
    <n v="43"/>
    <n v="43"/>
    <n v="0"/>
    <n v="0"/>
    <n v="36"/>
    <m/>
    <m/>
    <n v="7"/>
    <m/>
    <m/>
    <n v="0"/>
    <m/>
    <m/>
    <x v="4"/>
  </r>
  <r>
    <x v="1"/>
    <n v="16"/>
    <n v="16"/>
    <n v="0"/>
    <n v="0"/>
    <n v="13"/>
    <n v="0"/>
    <n v="0"/>
    <n v="0"/>
    <n v="0"/>
    <n v="0"/>
    <n v="3"/>
    <n v="0"/>
    <n v="0"/>
    <x v="5"/>
  </r>
  <r>
    <x v="10"/>
    <n v="1"/>
    <n v="1"/>
    <n v="0"/>
    <n v="0"/>
    <n v="1"/>
    <n v="0"/>
    <n v="0"/>
    <n v="0"/>
    <n v="0"/>
    <n v="0"/>
    <n v="0"/>
    <n v="0"/>
    <n v="0"/>
    <x v="5"/>
  </r>
  <r>
    <x v="2"/>
    <n v="52"/>
    <n v="52"/>
    <n v="0"/>
    <n v="0"/>
    <n v="32"/>
    <n v="0"/>
    <n v="0"/>
    <n v="6"/>
    <n v="0"/>
    <n v="0"/>
    <n v="14"/>
    <n v="0"/>
    <n v="0"/>
    <x v="5"/>
  </r>
  <r>
    <x v="1"/>
    <n v="19"/>
    <n v="19"/>
    <n v="0"/>
    <n v="0"/>
    <n v="18"/>
    <n v="0"/>
    <n v="0"/>
    <n v="0"/>
    <n v="0"/>
    <n v="0"/>
    <n v="1"/>
    <n v="0"/>
    <n v="0"/>
    <x v="5"/>
  </r>
  <r>
    <x v="23"/>
    <n v="3"/>
    <n v="3"/>
    <n v="0"/>
    <n v="0"/>
    <n v="2"/>
    <n v="0"/>
    <n v="0"/>
    <n v="0"/>
    <n v="0"/>
    <n v="0"/>
    <n v="1"/>
    <n v="0"/>
    <n v="0"/>
    <x v="5"/>
  </r>
  <r>
    <x v="0"/>
    <n v="0"/>
    <n v="0"/>
    <n v="0"/>
    <n v="0"/>
    <n v="0"/>
    <n v="0"/>
    <n v="0"/>
    <n v="0"/>
    <n v="0"/>
    <n v="0"/>
    <n v="0"/>
    <n v="0"/>
    <n v="0"/>
    <x v="5"/>
  </r>
  <r>
    <x v="6"/>
    <n v="10"/>
    <n v="10"/>
    <n v="0"/>
    <n v="0"/>
    <n v="7"/>
    <n v="0"/>
    <n v="0"/>
    <n v="1"/>
    <n v="0"/>
    <n v="0"/>
    <n v="2"/>
    <n v="0"/>
    <n v="0"/>
    <x v="5"/>
  </r>
  <r>
    <x v="0"/>
    <n v="0"/>
    <n v="0"/>
    <n v="0"/>
    <n v="0"/>
    <n v="0"/>
    <n v="0"/>
    <n v="0"/>
    <n v="0"/>
    <n v="0"/>
    <n v="0"/>
    <n v="0"/>
    <n v="0"/>
    <n v="0"/>
    <x v="5"/>
  </r>
  <r>
    <x v="0"/>
    <n v="47"/>
    <n v="47"/>
    <n v="0"/>
    <n v="0"/>
    <n v="22"/>
    <n v="0"/>
    <n v="0"/>
    <n v="0"/>
    <n v="0"/>
    <n v="0"/>
    <n v="25"/>
    <n v="0"/>
    <n v="0"/>
    <x v="5"/>
  </r>
  <r>
    <x v="13"/>
    <n v="0"/>
    <n v="0"/>
    <n v="0"/>
    <n v="0"/>
    <n v="0"/>
    <n v="0"/>
    <n v="0"/>
    <n v="0"/>
    <n v="0"/>
    <n v="0"/>
    <n v="0"/>
    <n v="0"/>
    <n v="0"/>
    <x v="5"/>
  </r>
  <r>
    <x v="9"/>
    <n v="0"/>
    <n v="0"/>
    <n v="0"/>
    <n v="0"/>
    <n v="0"/>
    <n v="0"/>
    <n v="0"/>
    <n v="0"/>
    <n v="0"/>
    <n v="0"/>
    <n v="0"/>
    <n v="0"/>
    <n v="0"/>
    <x v="5"/>
  </r>
  <r>
    <x v="2"/>
    <n v="82"/>
    <n v="82"/>
    <n v="0"/>
    <n v="0"/>
    <n v="64"/>
    <n v="0"/>
    <n v="0"/>
    <n v="0"/>
    <n v="0"/>
    <n v="0"/>
    <n v="18"/>
    <n v="0"/>
    <n v="0"/>
    <x v="5"/>
  </r>
  <r>
    <x v="0"/>
    <n v="50"/>
    <n v="50"/>
    <n v="0"/>
    <n v="0"/>
    <n v="31"/>
    <n v="0"/>
    <n v="0"/>
    <n v="2"/>
    <n v="0"/>
    <n v="0"/>
    <n v="17"/>
    <n v="0"/>
    <n v="0"/>
    <x v="5"/>
  </r>
  <r>
    <x v="1"/>
    <n v="0"/>
    <n v="0"/>
    <n v="0"/>
    <n v="0"/>
    <n v="0"/>
    <n v="0"/>
    <n v="0"/>
    <n v="0"/>
    <n v="0"/>
    <n v="0"/>
    <n v="0"/>
    <n v="0"/>
    <n v="0"/>
    <x v="5"/>
  </r>
  <r>
    <x v="13"/>
    <n v="4"/>
    <n v="4"/>
    <n v="0"/>
    <n v="0"/>
    <n v="0"/>
    <n v="0"/>
    <n v="0"/>
    <n v="0"/>
    <n v="0"/>
    <n v="0"/>
    <n v="4"/>
    <n v="0"/>
    <n v="0"/>
    <x v="5"/>
  </r>
  <r>
    <x v="1"/>
    <n v="22"/>
    <n v="22"/>
    <n v="0"/>
    <n v="0"/>
    <n v="19"/>
    <n v="0"/>
    <n v="0"/>
    <n v="1"/>
    <n v="0"/>
    <n v="0"/>
    <n v="2"/>
    <n v="0"/>
    <n v="0"/>
    <x v="5"/>
  </r>
  <r>
    <x v="1"/>
    <n v="26"/>
    <n v="26"/>
    <n v="0"/>
    <n v="0"/>
    <n v="16"/>
    <n v="0"/>
    <n v="0"/>
    <n v="0"/>
    <n v="0"/>
    <n v="0"/>
    <n v="10"/>
    <n v="0"/>
    <n v="0"/>
    <x v="5"/>
  </r>
  <r>
    <x v="0"/>
    <n v="2"/>
    <n v="2"/>
    <n v="0"/>
    <n v="0"/>
    <n v="1"/>
    <n v="0"/>
    <n v="0"/>
    <n v="0"/>
    <n v="0"/>
    <n v="0"/>
    <n v="1"/>
    <n v="0"/>
    <n v="0"/>
    <x v="5"/>
  </r>
  <r>
    <x v="6"/>
    <n v="0"/>
    <n v="0"/>
    <n v="0"/>
    <n v="0"/>
    <n v="0"/>
    <n v="0"/>
    <n v="0"/>
    <n v="0"/>
    <n v="0"/>
    <n v="0"/>
    <n v="0"/>
    <n v="0"/>
    <n v="0"/>
    <x v="5"/>
  </r>
  <r>
    <x v="1"/>
    <n v="1"/>
    <n v="1"/>
    <n v="0"/>
    <n v="0"/>
    <n v="1"/>
    <n v="0"/>
    <n v="0"/>
    <n v="0"/>
    <n v="0"/>
    <n v="0"/>
    <n v="0"/>
    <n v="0"/>
    <n v="0"/>
    <x v="5"/>
  </r>
  <r>
    <x v="4"/>
    <n v="0"/>
    <n v="0"/>
    <n v="0"/>
    <n v="0"/>
    <n v="0"/>
    <n v="0"/>
    <n v="0"/>
    <n v="0"/>
    <n v="0"/>
    <n v="0"/>
    <n v="0"/>
    <n v="0"/>
    <n v="0"/>
    <x v="5"/>
  </r>
  <r>
    <x v="0"/>
    <n v="1"/>
    <n v="1"/>
    <n v="0"/>
    <n v="0"/>
    <n v="1"/>
    <n v="0"/>
    <n v="0"/>
    <n v="0"/>
    <n v="0"/>
    <n v="0"/>
    <n v="0"/>
    <n v="0"/>
    <n v="0"/>
    <x v="5"/>
  </r>
  <r>
    <x v="2"/>
    <n v="3"/>
    <n v="3"/>
    <n v="0"/>
    <n v="0"/>
    <n v="2"/>
    <n v="0"/>
    <n v="0"/>
    <n v="1"/>
    <n v="0"/>
    <n v="0"/>
    <n v="0"/>
    <n v="0"/>
    <n v="0"/>
    <x v="5"/>
  </r>
  <r>
    <x v="12"/>
    <n v="0"/>
    <n v="0"/>
    <n v="0"/>
    <n v="0"/>
    <n v="0"/>
    <n v="0"/>
    <n v="0"/>
    <n v="0"/>
    <n v="0"/>
    <n v="0"/>
    <n v="0"/>
    <n v="0"/>
    <n v="0"/>
    <x v="5"/>
  </r>
  <r>
    <x v="0"/>
    <n v="6"/>
    <n v="6"/>
    <n v="0"/>
    <n v="0"/>
    <n v="5"/>
    <n v="0"/>
    <n v="0"/>
    <n v="0"/>
    <n v="0"/>
    <n v="0"/>
    <n v="1"/>
    <n v="0"/>
    <n v="0"/>
    <x v="5"/>
  </r>
  <r>
    <x v="1"/>
    <n v="7"/>
    <n v="7"/>
    <n v="0"/>
    <n v="0"/>
    <n v="7"/>
    <m/>
    <m/>
    <m/>
    <m/>
    <m/>
    <m/>
    <m/>
    <m/>
    <x v="6"/>
  </r>
  <r>
    <x v="1"/>
    <n v="7"/>
    <n v="7"/>
    <n v="0"/>
    <n v="0"/>
    <n v="7"/>
    <m/>
    <m/>
    <m/>
    <m/>
    <m/>
    <m/>
    <m/>
    <m/>
    <x v="6"/>
  </r>
  <r>
    <x v="10"/>
    <n v="5"/>
    <n v="5"/>
    <n v="0"/>
    <n v="0"/>
    <n v="5"/>
    <n v="0"/>
    <n v="0"/>
    <n v="0"/>
    <n v="0"/>
    <n v="0"/>
    <n v="0"/>
    <n v="0"/>
    <n v="0"/>
    <x v="7"/>
  </r>
  <r>
    <x v="0"/>
    <n v="3"/>
    <n v="3"/>
    <n v="0"/>
    <n v="0"/>
    <n v="0"/>
    <n v="0"/>
    <n v="0"/>
    <n v="3"/>
    <n v="0"/>
    <n v="0"/>
    <n v="0"/>
    <n v="0"/>
    <n v="0"/>
    <x v="7"/>
  </r>
  <r>
    <x v="0"/>
    <n v="16"/>
    <n v="16"/>
    <n v="0"/>
    <n v="0"/>
    <n v="5"/>
    <n v="0"/>
    <n v="0"/>
    <n v="6"/>
    <n v="0"/>
    <n v="0"/>
    <n v="5"/>
    <n v="0"/>
    <n v="0"/>
    <x v="7"/>
  </r>
  <r>
    <x v="24"/>
    <n v="8"/>
    <n v="8"/>
    <n v="0"/>
    <n v="0"/>
    <n v="7"/>
    <n v="0"/>
    <n v="0"/>
    <n v="1"/>
    <n v="0"/>
    <n v="0"/>
    <n v="0"/>
    <n v="0"/>
    <n v="0"/>
    <x v="7"/>
  </r>
  <r>
    <x v="12"/>
    <n v="5"/>
    <n v="5"/>
    <n v="0"/>
    <n v="0"/>
    <n v="5"/>
    <n v="0"/>
    <n v="0"/>
    <n v="0"/>
    <n v="0"/>
    <n v="0"/>
    <n v="0"/>
    <n v="0"/>
    <n v="0"/>
    <x v="7"/>
  </r>
  <r>
    <x v="6"/>
    <n v="12"/>
    <n v="12"/>
    <n v="0"/>
    <n v="0"/>
    <n v="5"/>
    <n v="0"/>
    <n v="0"/>
    <n v="7"/>
    <n v="0"/>
    <n v="0"/>
    <n v="0"/>
    <n v="0"/>
    <n v="0"/>
    <x v="7"/>
  </r>
  <r>
    <x v="1"/>
    <n v="2"/>
    <n v="2"/>
    <n v="0"/>
    <n v="0"/>
    <n v="2"/>
    <n v="0"/>
    <n v="0"/>
    <n v="0"/>
    <n v="0"/>
    <n v="0"/>
    <n v="0"/>
    <n v="0"/>
    <n v="0"/>
    <x v="7"/>
  </r>
  <r>
    <x v="2"/>
    <n v="58"/>
    <n v="58"/>
    <n v="0"/>
    <n v="0"/>
    <n v="46"/>
    <n v="0"/>
    <n v="0"/>
    <n v="7"/>
    <n v="0"/>
    <n v="0"/>
    <n v="5"/>
    <n v="0"/>
    <n v="0"/>
    <x v="7"/>
  </r>
  <r>
    <x v="1"/>
    <n v="34"/>
    <n v="34"/>
    <n v="0"/>
    <n v="0"/>
    <n v="24"/>
    <n v="0"/>
    <n v="0"/>
    <n v="8"/>
    <n v="0"/>
    <n v="0"/>
    <n v="2"/>
    <n v="0"/>
    <n v="0"/>
    <x v="7"/>
  </r>
  <r>
    <x v="19"/>
    <n v="2"/>
    <n v="2"/>
    <n v="0"/>
    <n v="0"/>
    <n v="1"/>
    <n v="0"/>
    <n v="0"/>
    <n v="1"/>
    <n v="0"/>
    <n v="0"/>
    <n v="0"/>
    <n v="0"/>
    <n v="0"/>
    <x v="8"/>
  </r>
  <r>
    <x v="1"/>
    <n v="10"/>
    <n v="10"/>
    <n v="0"/>
    <n v="0"/>
    <n v="2"/>
    <n v="0"/>
    <n v="0"/>
    <n v="7"/>
    <n v="0"/>
    <n v="0"/>
    <n v="1"/>
    <n v="0"/>
    <n v="0"/>
    <x v="8"/>
  </r>
  <r>
    <x v="7"/>
    <n v="1"/>
    <n v="1"/>
    <n v="0"/>
    <n v="0"/>
    <n v="1"/>
    <n v="0"/>
    <n v="0"/>
    <n v="0"/>
    <n v="0"/>
    <n v="0"/>
    <n v="0"/>
    <n v="0"/>
    <n v="0"/>
    <x v="8"/>
  </r>
  <r>
    <x v="25"/>
    <n v="3"/>
    <n v="3"/>
    <n v="0"/>
    <n v="0"/>
    <n v="0"/>
    <n v="0"/>
    <n v="0"/>
    <n v="3"/>
    <n v="0"/>
    <n v="0"/>
    <n v="0"/>
    <n v="0"/>
    <n v="0"/>
    <x v="8"/>
  </r>
  <r>
    <x v="0"/>
    <n v="11"/>
    <n v="11"/>
    <n v="0"/>
    <n v="0"/>
    <n v="3"/>
    <n v="0"/>
    <n v="0"/>
    <n v="8"/>
    <n v="0"/>
    <n v="0"/>
    <n v="0"/>
    <n v="0"/>
    <n v="0"/>
    <x v="8"/>
  </r>
  <r>
    <x v="1"/>
    <n v="22"/>
    <n v="22"/>
    <n v="0"/>
    <n v="0"/>
    <n v="11"/>
    <n v="0"/>
    <n v="0"/>
    <n v="9"/>
    <n v="0"/>
    <n v="0"/>
    <n v="2"/>
    <n v="0"/>
    <n v="0"/>
    <x v="8"/>
  </r>
  <r>
    <x v="4"/>
    <n v="0"/>
    <n v="0"/>
    <n v="0"/>
    <n v="0"/>
    <n v="0"/>
    <n v="0"/>
    <n v="0"/>
    <n v="0"/>
    <n v="0"/>
    <n v="0"/>
    <n v="0"/>
    <n v="0"/>
    <n v="0"/>
    <x v="8"/>
  </r>
  <r>
    <x v="2"/>
    <n v="0"/>
    <n v="0"/>
    <n v="0"/>
    <n v="0"/>
    <n v="0"/>
    <n v="0"/>
    <n v="0"/>
    <n v="0"/>
    <n v="0"/>
    <n v="0"/>
    <n v="0"/>
    <n v="0"/>
    <n v="0"/>
    <x v="8"/>
  </r>
  <r>
    <x v="2"/>
    <n v="21"/>
    <n v="21"/>
    <n v="0"/>
    <n v="0"/>
    <n v="10"/>
    <n v="0"/>
    <n v="0"/>
    <n v="11"/>
    <n v="0"/>
    <n v="0"/>
    <n v="0"/>
    <n v="0"/>
    <n v="0"/>
    <x v="8"/>
  </r>
  <r>
    <x v="13"/>
    <n v="1"/>
    <n v="1"/>
    <n v="0"/>
    <n v="0"/>
    <n v="1"/>
    <n v="0"/>
    <n v="0"/>
    <n v="0"/>
    <n v="0"/>
    <n v="0"/>
    <n v="0"/>
    <n v="0"/>
    <n v="0"/>
    <x v="8"/>
  </r>
  <r>
    <x v="0"/>
    <n v="13"/>
    <n v="13"/>
    <n v="0"/>
    <n v="0"/>
    <n v="3"/>
    <n v="0"/>
    <n v="0"/>
    <n v="10"/>
    <n v="0"/>
    <n v="0"/>
    <n v="0"/>
    <n v="0"/>
    <n v="0"/>
    <x v="8"/>
  </r>
  <r>
    <x v="3"/>
    <n v="56"/>
    <n v="56"/>
    <n v="0"/>
    <n v="0"/>
    <n v="0"/>
    <n v="0"/>
    <n v="0"/>
    <n v="25"/>
    <n v="0"/>
    <n v="0"/>
    <n v="31"/>
    <n v="0"/>
    <n v="0"/>
    <x v="8"/>
  </r>
  <r>
    <x v="2"/>
    <n v="67"/>
    <n v="60"/>
    <n v="7"/>
    <n v="0"/>
    <n v="28"/>
    <n v="7"/>
    <n v="0"/>
    <n v="13"/>
    <n v="0"/>
    <n v="0"/>
    <n v="19"/>
    <n v="0"/>
    <n v="0"/>
    <x v="8"/>
  </r>
  <r>
    <x v="6"/>
    <n v="10"/>
    <n v="10"/>
    <n v="0"/>
    <n v="0"/>
    <n v="7"/>
    <n v="0"/>
    <n v="0"/>
    <n v="2"/>
    <n v="0"/>
    <n v="0"/>
    <n v="1"/>
    <n v="0"/>
    <n v="0"/>
    <x v="8"/>
  </r>
  <r>
    <x v="10"/>
    <n v="2"/>
    <n v="2"/>
    <n v="0"/>
    <n v="0"/>
    <n v="1"/>
    <n v="0"/>
    <n v="0"/>
    <n v="1"/>
    <n v="0"/>
    <n v="0"/>
    <n v="0"/>
    <n v="0"/>
    <n v="0"/>
    <x v="8"/>
  </r>
  <r>
    <x v="3"/>
    <n v="2"/>
    <n v="2"/>
    <n v="0"/>
    <n v="0"/>
    <n v="1"/>
    <n v="0"/>
    <n v="0"/>
    <n v="0"/>
    <n v="0"/>
    <n v="0"/>
    <n v="1"/>
    <n v="0"/>
    <n v="0"/>
    <x v="8"/>
  </r>
  <r>
    <x v="6"/>
    <n v="3"/>
    <n v="3"/>
    <n v="0"/>
    <n v="0"/>
    <n v="2"/>
    <n v="0"/>
    <n v="0"/>
    <n v="1"/>
    <n v="0"/>
    <n v="0"/>
    <n v="0"/>
    <n v="0"/>
    <n v="0"/>
    <x v="8"/>
  </r>
  <r>
    <x v="1"/>
    <n v="25"/>
    <n v="25"/>
    <n v="0"/>
    <n v="0"/>
    <n v="4"/>
    <n v="0"/>
    <n v="0"/>
    <n v="20"/>
    <n v="0"/>
    <n v="0"/>
    <n v="1"/>
    <n v="0"/>
    <n v="0"/>
    <x v="8"/>
  </r>
  <r>
    <x v="0"/>
    <n v="1"/>
    <n v="1"/>
    <n v="0"/>
    <n v="0"/>
    <n v="1"/>
    <n v="0"/>
    <m/>
    <n v="0"/>
    <n v="0"/>
    <m/>
    <n v="0"/>
    <n v="0"/>
    <n v="0"/>
    <x v="9"/>
  </r>
  <r>
    <x v="2"/>
    <n v="16"/>
    <n v="16"/>
    <n v="0"/>
    <n v="0"/>
    <n v="1"/>
    <n v="0"/>
    <m/>
    <n v="8"/>
    <n v="0"/>
    <m/>
    <n v="7"/>
    <n v="0"/>
    <n v="0"/>
    <x v="9"/>
  </r>
  <r>
    <x v="1"/>
    <n v="15"/>
    <n v="15"/>
    <n v="0"/>
    <n v="0"/>
    <n v="0"/>
    <n v="0"/>
    <m/>
    <n v="13"/>
    <n v="0"/>
    <m/>
    <n v="2"/>
    <n v="0"/>
    <n v="0"/>
    <x v="9"/>
  </r>
  <r>
    <x v="0"/>
    <n v="2"/>
    <n v="2"/>
    <n v="0"/>
    <n v="0"/>
    <n v="0"/>
    <n v="0"/>
    <n v="0"/>
    <n v="1"/>
    <n v="0"/>
    <n v="0"/>
    <n v="1"/>
    <n v="0"/>
    <n v="0"/>
    <x v="10"/>
  </r>
  <r>
    <x v="1"/>
    <n v="11"/>
    <n v="11"/>
    <n v="0"/>
    <n v="0"/>
    <n v="0"/>
    <n v="0"/>
    <n v="0"/>
    <n v="11"/>
    <n v="0"/>
    <n v="0"/>
    <n v="0"/>
    <n v="0"/>
    <n v="0"/>
    <x v="10"/>
  </r>
  <r>
    <x v="1"/>
    <n v="3"/>
    <n v="3"/>
    <n v="0"/>
    <n v="0"/>
    <n v="0"/>
    <n v="0"/>
    <n v="0"/>
    <n v="3"/>
    <n v="0"/>
    <n v="0"/>
    <n v="0"/>
    <n v="0"/>
    <n v="0"/>
    <x v="10"/>
  </r>
  <r>
    <x v="2"/>
    <n v="2"/>
    <n v="2"/>
    <n v="0"/>
    <n v="0"/>
    <n v="0"/>
    <n v="0"/>
    <n v="0"/>
    <n v="2"/>
    <n v="0"/>
    <n v="0"/>
    <n v="0"/>
    <n v="0"/>
    <n v="0"/>
    <x v="10"/>
  </r>
  <r>
    <x v="26"/>
    <n v="1"/>
    <n v="1"/>
    <n v="0"/>
    <n v="0"/>
    <n v="0"/>
    <n v="0"/>
    <n v="0"/>
    <n v="1"/>
    <n v="0"/>
    <n v="0"/>
    <n v="0"/>
    <n v="0"/>
    <n v="0"/>
    <x v="10"/>
  </r>
  <r>
    <x v="1"/>
    <n v="14"/>
    <n v="12"/>
    <n v="2"/>
    <n v="0"/>
    <n v="9"/>
    <n v="1"/>
    <m/>
    <n v="0"/>
    <n v="0"/>
    <m/>
    <n v="3"/>
    <n v="1"/>
    <m/>
    <x v="11"/>
  </r>
  <r>
    <x v="0"/>
    <n v="30"/>
    <n v="23"/>
    <n v="7"/>
    <n v="0"/>
    <n v="15"/>
    <n v="5"/>
    <m/>
    <n v="6"/>
    <n v="0"/>
    <m/>
    <n v="2"/>
    <n v="2"/>
    <m/>
    <x v="11"/>
  </r>
  <r>
    <x v="2"/>
    <n v="45"/>
    <n v="43"/>
    <n v="2"/>
    <n v="0"/>
    <n v="40"/>
    <n v="2"/>
    <m/>
    <n v="2"/>
    <n v="0"/>
    <m/>
    <n v="1"/>
    <n v="0"/>
    <m/>
    <x v="11"/>
  </r>
  <r>
    <x v="2"/>
    <n v="19"/>
    <n v="1"/>
    <n v="18"/>
    <n v="0"/>
    <n v="1"/>
    <n v="18"/>
    <m/>
    <n v="0"/>
    <n v="0"/>
    <m/>
    <n v="0"/>
    <n v="0"/>
    <m/>
    <x v="11"/>
  </r>
  <r>
    <x v="2"/>
    <n v="35"/>
    <n v="0"/>
    <n v="35"/>
    <n v="0"/>
    <n v="0"/>
    <n v="35"/>
    <m/>
    <n v="0"/>
    <n v="0"/>
    <m/>
    <n v="0"/>
    <n v="0"/>
    <m/>
    <x v="11"/>
  </r>
  <r>
    <x v="1"/>
    <n v="13"/>
    <n v="11"/>
    <n v="2"/>
    <n v="0"/>
    <n v="10"/>
    <n v="1"/>
    <m/>
    <n v="1"/>
    <n v="1"/>
    <m/>
    <n v="0"/>
    <n v="0"/>
    <m/>
    <x v="11"/>
  </r>
  <r>
    <x v="2"/>
    <n v="35"/>
    <n v="0"/>
    <n v="35"/>
    <n v="0"/>
    <n v="0"/>
    <n v="35"/>
    <m/>
    <n v="0"/>
    <n v="0"/>
    <m/>
    <n v="0"/>
    <n v="0"/>
    <m/>
    <x v="11"/>
  </r>
  <r>
    <x v="2"/>
    <n v="2"/>
    <n v="0"/>
    <n v="2"/>
    <n v="0"/>
    <n v="0"/>
    <n v="2"/>
    <m/>
    <n v="0"/>
    <n v="0"/>
    <m/>
    <n v="0"/>
    <n v="0"/>
    <m/>
    <x v="11"/>
  </r>
  <r>
    <x v="1"/>
    <n v="3"/>
    <n v="0"/>
    <n v="3"/>
    <n v="0"/>
    <n v="0"/>
    <n v="3"/>
    <m/>
    <n v="0"/>
    <n v="0"/>
    <m/>
    <n v="0"/>
    <n v="0"/>
    <m/>
    <x v="11"/>
  </r>
  <r>
    <x v="1"/>
    <n v="4"/>
    <n v="0"/>
    <n v="4"/>
    <n v="0"/>
    <n v="0"/>
    <n v="4"/>
    <m/>
    <n v="0"/>
    <n v="0"/>
    <m/>
    <n v="0"/>
    <n v="0"/>
    <m/>
    <x v="11"/>
  </r>
  <r>
    <x v="2"/>
    <n v="1"/>
    <n v="0"/>
    <n v="1"/>
    <n v="0"/>
    <n v="0"/>
    <n v="1"/>
    <m/>
    <n v="0"/>
    <n v="0"/>
    <m/>
    <n v="0"/>
    <n v="0"/>
    <m/>
    <x v="11"/>
  </r>
  <r>
    <x v="0"/>
    <n v="1"/>
    <n v="0"/>
    <n v="1"/>
    <n v="0"/>
    <n v="0"/>
    <n v="1"/>
    <m/>
    <n v="0"/>
    <n v="0"/>
    <m/>
    <n v="0"/>
    <n v="0"/>
    <m/>
    <x v="11"/>
  </r>
  <r>
    <x v="10"/>
    <n v="1"/>
    <n v="1"/>
    <n v="0"/>
    <n v="0"/>
    <n v="1"/>
    <n v="0"/>
    <m/>
    <n v="0"/>
    <n v="0"/>
    <m/>
    <n v="0"/>
    <n v="0"/>
    <m/>
    <x v="11"/>
  </r>
  <r>
    <x v="1"/>
    <n v="3"/>
    <n v="0"/>
    <n v="3"/>
    <n v="0"/>
    <n v="0"/>
    <n v="1"/>
    <m/>
    <n v="0"/>
    <n v="0"/>
    <m/>
    <n v="0"/>
    <n v="2"/>
    <m/>
    <x v="11"/>
  </r>
  <r>
    <x v="1"/>
    <n v="2"/>
    <n v="0"/>
    <n v="2"/>
    <n v="0"/>
    <n v="0"/>
    <n v="2"/>
    <m/>
    <n v="0"/>
    <n v="0"/>
    <m/>
    <n v="0"/>
    <n v="0"/>
    <m/>
    <x v="11"/>
  </r>
  <r>
    <x v="2"/>
    <n v="73"/>
    <n v="73"/>
    <n v="0"/>
    <n v="0"/>
    <n v="64"/>
    <m/>
    <m/>
    <n v="8"/>
    <m/>
    <m/>
    <n v="1"/>
    <m/>
    <m/>
    <x v="12"/>
  </r>
  <r>
    <x v="2"/>
    <n v="58"/>
    <n v="58"/>
    <n v="0"/>
    <n v="0"/>
    <n v="31"/>
    <m/>
    <m/>
    <n v="16"/>
    <m/>
    <m/>
    <n v="11"/>
    <m/>
    <m/>
    <x v="12"/>
  </r>
  <r>
    <x v="2"/>
    <n v="92"/>
    <n v="92"/>
    <n v="0"/>
    <n v="0"/>
    <n v="77"/>
    <m/>
    <m/>
    <n v="14"/>
    <m/>
    <m/>
    <n v="1"/>
    <m/>
    <m/>
    <x v="12"/>
  </r>
  <r>
    <x v="2"/>
    <n v="60"/>
    <n v="60"/>
    <n v="0"/>
    <n v="0"/>
    <n v="50"/>
    <m/>
    <m/>
    <n v="8"/>
    <m/>
    <m/>
    <n v="2"/>
    <m/>
    <m/>
    <x v="12"/>
  </r>
  <r>
    <x v="2"/>
    <n v="103"/>
    <n v="103"/>
    <n v="0"/>
    <n v="0"/>
    <n v="94"/>
    <m/>
    <m/>
    <n v="4"/>
    <m/>
    <m/>
    <n v="5"/>
    <m/>
    <m/>
    <x v="12"/>
  </r>
  <r>
    <x v="2"/>
    <n v="83"/>
    <n v="83"/>
    <n v="0"/>
    <n v="0"/>
    <n v="72"/>
    <m/>
    <m/>
    <n v="9"/>
    <m/>
    <m/>
    <n v="2"/>
    <m/>
    <m/>
    <x v="12"/>
  </r>
  <r>
    <x v="2"/>
    <n v="67"/>
    <n v="67"/>
    <n v="0"/>
    <n v="0"/>
    <n v="52"/>
    <m/>
    <m/>
    <n v="12"/>
    <m/>
    <m/>
    <n v="3"/>
    <m/>
    <m/>
    <x v="12"/>
  </r>
  <r>
    <x v="2"/>
    <n v="63"/>
    <n v="63"/>
    <n v="0"/>
    <n v="0"/>
    <n v="57"/>
    <m/>
    <m/>
    <n v="4"/>
    <m/>
    <m/>
    <n v="2"/>
    <m/>
    <m/>
    <x v="12"/>
  </r>
  <r>
    <x v="2"/>
    <n v="216"/>
    <n v="216"/>
    <n v="0"/>
    <n v="0"/>
    <n v="178"/>
    <m/>
    <m/>
    <n v="25"/>
    <m/>
    <m/>
    <n v="13"/>
    <m/>
    <m/>
    <x v="12"/>
  </r>
  <r>
    <x v="2"/>
    <n v="75"/>
    <n v="75"/>
    <n v="0"/>
    <n v="0"/>
    <n v="65"/>
    <m/>
    <m/>
    <n v="6"/>
    <m/>
    <m/>
    <n v="4"/>
    <m/>
    <m/>
    <x v="12"/>
  </r>
  <r>
    <x v="2"/>
    <n v="33"/>
    <n v="33"/>
    <n v="0"/>
    <n v="0"/>
    <n v="25"/>
    <m/>
    <m/>
    <n v="5"/>
    <m/>
    <m/>
    <n v="3"/>
    <m/>
    <m/>
    <x v="12"/>
  </r>
  <r>
    <x v="2"/>
    <n v="130"/>
    <n v="130"/>
    <n v="0"/>
    <n v="0"/>
    <n v="120"/>
    <m/>
    <m/>
    <n v="7"/>
    <m/>
    <m/>
    <n v="3"/>
    <m/>
    <m/>
    <x v="12"/>
  </r>
  <r>
    <x v="2"/>
    <n v="46"/>
    <n v="46"/>
    <n v="0"/>
    <n v="0"/>
    <n v="41"/>
    <m/>
    <m/>
    <n v="4"/>
    <m/>
    <m/>
    <n v="1"/>
    <m/>
    <m/>
    <x v="12"/>
  </r>
  <r>
    <x v="13"/>
    <n v="106"/>
    <n v="106"/>
    <n v="0"/>
    <n v="0"/>
    <n v="38"/>
    <m/>
    <m/>
    <n v="21"/>
    <m/>
    <m/>
    <n v="47"/>
    <m/>
    <m/>
    <x v="12"/>
  </r>
  <r>
    <x v="13"/>
    <n v="50"/>
    <n v="50"/>
    <n v="0"/>
    <n v="0"/>
    <n v="29"/>
    <m/>
    <m/>
    <n v="2"/>
    <m/>
    <m/>
    <n v="19"/>
    <m/>
    <m/>
    <x v="12"/>
  </r>
  <r>
    <x v="13"/>
    <n v="109"/>
    <n v="109"/>
    <n v="0"/>
    <n v="0"/>
    <n v="40"/>
    <m/>
    <m/>
    <n v="35"/>
    <m/>
    <m/>
    <n v="34"/>
    <m/>
    <m/>
    <x v="12"/>
  </r>
  <r>
    <x v="13"/>
    <n v="85"/>
    <n v="85"/>
    <n v="0"/>
    <n v="0"/>
    <n v="38"/>
    <m/>
    <m/>
    <n v="7"/>
    <m/>
    <m/>
    <n v="40"/>
    <m/>
    <m/>
    <x v="12"/>
  </r>
  <r>
    <x v="11"/>
    <n v="18"/>
    <n v="18"/>
    <n v="0"/>
    <n v="0"/>
    <n v="17"/>
    <m/>
    <m/>
    <m/>
    <m/>
    <m/>
    <n v="1"/>
    <m/>
    <m/>
    <x v="12"/>
  </r>
  <r>
    <x v="11"/>
    <n v="3"/>
    <n v="3"/>
    <n v="0"/>
    <n v="0"/>
    <n v="3"/>
    <m/>
    <m/>
    <m/>
    <m/>
    <m/>
    <m/>
    <m/>
    <m/>
    <x v="12"/>
  </r>
  <r>
    <x v="13"/>
    <n v="1"/>
    <n v="1"/>
    <n v="0"/>
    <n v="0"/>
    <n v="1"/>
    <m/>
    <m/>
    <m/>
    <m/>
    <m/>
    <m/>
    <m/>
    <m/>
    <x v="12"/>
  </r>
  <r>
    <x v="4"/>
    <n v="17"/>
    <n v="17"/>
    <n v="0"/>
    <n v="0"/>
    <n v="8"/>
    <m/>
    <m/>
    <n v="9"/>
    <m/>
    <m/>
    <m/>
    <m/>
    <m/>
    <x v="12"/>
  </r>
  <r>
    <x v="4"/>
    <n v="164"/>
    <n v="164"/>
    <n v="0"/>
    <n v="0"/>
    <n v="164"/>
    <m/>
    <m/>
    <m/>
    <m/>
    <m/>
    <m/>
    <m/>
    <m/>
    <x v="12"/>
  </r>
  <r>
    <x v="4"/>
    <n v="24"/>
    <n v="24"/>
    <n v="0"/>
    <n v="0"/>
    <n v="20"/>
    <m/>
    <m/>
    <m/>
    <m/>
    <m/>
    <n v="4"/>
    <m/>
    <m/>
    <x v="12"/>
  </r>
  <r>
    <x v="4"/>
    <n v="44"/>
    <n v="44"/>
    <n v="0"/>
    <n v="0"/>
    <n v="23"/>
    <m/>
    <m/>
    <n v="19"/>
    <m/>
    <m/>
    <n v="2"/>
    <m/>
    <m/>
    <x v="12"/>
  </r>
  <r>
    <x v="4"/>
    <n v="46"/>
    <n v="46"/>
    <n v="0"/>
    <n v="0"/>
    <n v="45"/>
    <m/>
    <m/>
    <n v="1"/>
    <m/>
    <m/>
    <m/>
    <m/>
    <m/>
    <x v="12"/>
  </r>
  <r>
    <x v="12"/>
    <n v="23"/>
    <n v="23"/>
    <n v="0"/>
    <n v="0"/>
    <n v="3"/>
    <m/>
    <m/>
    <n v="2"/>
    <m/>
    <m/>
    <n v="18"/>
    <m/>
    <m/>
    <x v="12"/>
  </r>
  <r>
    <x v="12"/>
    <n v="0"/>
    <n v="0"/>
    <n v="0"/>
    <n v="0"/>
    <m/>
    <m/>
    <m/>
    <m/>
    <m/>
    <m/>
    <m/>
    <m/>
    <m/>
    <x v="12"/>
  </r>
  <r>
    <x v="12"/>
    <n v="12"/>
    <n v="12"/>
    <n v="0"/>
    <n v="0"/>
    <n v="5"/>
    <m/>
    <m/>
    <n v="1"/>
    <m/>
    <m/>
    <n v="6"/>
    <m/>
    <m/>
    <x v="12"/>
  </r>
  <r>
    <x v="12"/>
    <n v="2"/>
    <n v="2"/>
    <n v="0"/>
    <n v="0"/>
    <n v="2"/>
    <m/>
    <m/>
    <m/>
    <m/>
    <m/>
    <m/>
    <m/>
    <m/>
    <x v="12"/>
  </r>
  <r>
    <x v="12"/>
    <n v="9"/>
    <n v="9"/>
    <n v="0"/>
    <n v="0"/>
    <n v="3"/>
    <m/>
    <m/>
    <n v="2"/>
    <m/>
    <m/>
    <n v="4"/>
    <m/>
    <m/>
    <x v="12"/>
  </r>
  <r>
    <x v="0"/>
    <n v="75"/>
    <n v="75"/>
    <n v="0"/>
    <n v="0"/>
    <n v="39"/>
    <m/>
    <m/>
    <n v="12"/>
    <m/>
    <m/>
    <n v="24"/>
    <m/>
    <m/>
    <x v="12"/>
  </r>
  <r>
    <x v="0"/>
    <n v="85"/>
    <n v="85"/>
    <n v="0"/>
    <n v="0"/>
    <n v="54"/>
    <m/>
    <m/>
    <n v="5"/>
    <m/>
    <m/>
    <n v="26"/>
    <m/>
    <m/>
    <x v="12"/>
  </r>
  <r>
    <x v="0"/>
    <n v="40"/>
    <n v="40"/>
    <n v="0"/>
    <n v="0"/>
    <n v="17"/>
    <m/>
    <m/>
    <n v="6"/>
    <m/>
    <m/>
    <n v="17"/>
    <m/>
    <m/>
    <x v="12"/>
  </r>
  <r>
    <x v="0"/>
    <n v="41"/>
    <n v="41"/>
    <n v="0"/>
    <n v="0"/>
    <n v="21"/>
    <m/>
    <m/>
    <n v="6"/>
    <m/>
    <m/>
    <n v="14"/>
    <m/>
    <m/>
    <x v="12"/>
  </r>
  <r>
    <x v="0"/>
    <n v="63"/>
    <n v="63"/>
    <n v="0"/>
    <n v="0"/>
    <n v="24"/>
    <m/>
    <m/>
    <n v="6"/>
    <m/>
    <m/>
    <n v="33"/>
    <m/>
    <m/>
    <x v="12"/>
  </r>
  <r>
    <x v="0"/>
    <n v="68"/>
    <n v="68"/>
    <n v="0"/>
    <n v="0"/>
    <n v="44"/>
    <m/>
    <m/>
    <n v="8"/>
    <m/>
    <m/>
    <n v="16"/>
    <m/>
    <m/>
    <x v="12"/>
  </r>
  <r>
    <x v="0"/>
    <n v="71"/>
    <n v="71"/>
    <n v="0"/>
    <n v="0"/>
    <n v="43"/>
    <m/>
    <m/>
    <n v="13"/>
    <m/>
    <m/>
    <n v="15"/>
    <m/>
    <m/>
    <x v="12"/>
  </r>
  <r>
    <x v="0"/>
    <n v="64"/>
    <n v="64"/>
    <n v="0"/>
    <n v="0"/>
    <n v="24"/>
    <m/>
    <m/>
    <n v="15"/>
    <m/>
    <m/>
    <n v="25"/>
    <m/>
    <m/>
    <x v="12"/>
  </r>
  <r>
    <x v="0"/>
    <n v="100"/>
    <n v="100"/>
    <n v="0"/>
    <n v="0"/>
    <n v="58"/>
    <m/>
    <m/>
    <n v="27"/>
    <m/>
    <m/>
    <n v="15"/>
    <m/>
    <m/>
    <x v="12"/>
  </r>
  <r>
    <x v="6"/>
    <n v="1"/>
    <n v="1"/>
    <n v="0"/>
    <n v="0"/>
    <m/>
    <m/>
    <m/>
    <n v="1"/>
    <m/>
    <m/>
    <m/>
    <m/>
    <m/>
    <x v="12"/>
  </r>
  <r>
    <x v="6"/>
    <n v="63"/>
    <n v="63"/>
    <n v="0"/>
    <n v="0"/>
    <n v="48"/>
    <m/>
    <m/>
    <n v="7"/>
    <m/>
    <m/>
    <n v="8"/>
    <m/>
    <m/>
    <x v="12"/>
  </r>
  <r>
    <x v="6"/>
    <n v="80"/>
    <n v="80"/>
    <n v="0"/>
    <n v="0"/>
    <n v="63"/>
    <m/>
    <m/>
    <n v="8"/>
    <m/>
    <m/>
    <n v="9"/>
    <m/>
    <m/>
    <x v="12"/>
  </r>
  <r>
    <x v="6"/>
    <n v="45"/>
    <n v="45"/>
    <n v="0"/>
    <n v="0"/>
    <n v="31"/>
    <m/>
    <m/>
    <n v="4"/>
    <m/>
    <m/>
    <n v="10"/>
    <m/>
    <m/>
    <x v="12"/>
  </r>
  <r>
    <x v="6"/>
    <n v="86"/>
    <n v="86"/>
    <n v="0"/>
    <n v="0"/>
    <n v="59"/>
    <m/>
    <m/>
    <n v="6"/>
    <m/>
    <m/>
    <n v="21"/>
    <m/>
    <m/>
    <x v="12"/>
  </r>
  <r>
    <x v="6"/>
    <n v="87"/>
    <n v="87"/>
    <n v="0"/>
    <n v="0"/>
    <n v="72"/>
    <m/>
    <m/>
    <n v="6"/>
    <m/>
    <m/>
    <n v="9"/>
    <m/>
    <m/>
    <x v="12"/>
  </r>
  <r>
    <x v="6"/>
    <n v="19"/>
    <n v="19"/>
    <n v="0"/>
    <n v="0"/>
    <n v="10"/>
    <m/>
    <m/>
    <n v="9"/>
    <m/>
    <m/>
    <m/>
    <m/>
    <m/>
    <x v="12"/>
  </r>
  <r>
    <x v="1"/>
    <n v="28"/>
    <n v="28"/>
    <n v="0"/>
    <n v="0"/>
    <n v="22"/>
    <m/>
    <m/>
    <n v="2"/>
    <m/>
    <m/>
    <n v="4"/>
    <m/>
    <m/>
    <x v="12"/>
  </r>
  <r>
    <x v="1"/>
    <n v="2"/>
    <n v="2"/>
    <n v="0"/>
    <n v="0"/>
    <n v="2"/>
    <m/>
    <m/>
    <m/>
    <m/>
    <m/>
    <m/>
    <m/>
    <m/>
    <x v="12"/>
  </r>
  <r>
    <x v="1"/>
    <n v="10"/>
    <n v="10"/>
    <n v="0"/>
    <n v="0"/>
    <n v="9"/>
    <m/>
    <m/>
    <n v="1"/>
    <m/>
    <m/>
    <m/>
    <m/>
    <m/>
    <x v="12"/>
  </r>
  <r>
    <x v="1"/>
    <n v="30"/>
    <n v="30"/>
    <n v="0"/>
    <n v="0"/>
    <n v="23"/>
    <m/>
    <m/>
    <n v="4"/>
    <m/>
    <m/>
    <n v="3"/>
    <m/>
    <m/>
    <x v="12"/>
  </r>
  <r>
    <x v="1"/>
    <n v="24"/>
    <n v="24"/>
    <n v="0"/>
    <n v="0"/>
    <n v="22"/>
    <m/>
    <m/>
    <n v="1"/>
    <m/>
    <m/>
    <n v="1"/>
    <m/>
    <m/>
    <x v="12"/>
  </r>
  <r>
    <x v="1"/>
    <n v="8"/>
    <n v="8"/>
    <n v="0"/>
    <n v="0"/>
    <n v="7"/>
    <m/>
    <m/>
    <m/>
    <m/>
    <m/>
    <n v="1"/>
    <m/>
    <m/>
    <x v="12"/>
  </r>
  <r>
    <x v="1"/>
    <n v="7"/>
    <n v="7"/>
    <n v="0"/>
    <n v="0"/>
    <n v="6"/>
    <m/>
    <m/>
    <n v="1"/>
    <m/>
    <m/>
    <m/>
    <m/>
    <m/>
    <x v="12"/>
  </r>
  <r>
    <x v="1"/>
    <n v="99"/>
    <n v="99"/>
    <n v="0"/>
    <n v="0"/>
    <n v="79"/>
    <m/>
    <m/>
    <n v="18"/>
    <m/>
    <m/>
    <n v="2"/>
    <m/>
    <m/>
    <x v="12"/>
  </r>
  <r>
    <x v="1"/>
    <n v="100"/>
    <n v="100"/>
    <n v="0"/>
    <n v="0"/>
    <n v="64"/>
    <m/>
    <m/>
    <n v="32"/>
    <m/>
    <m/>
    <n v="4"/>
    <m/>
    <m/>
    <x v="12"/>
  </r>
  <r>
    <x v="1"/>
    <n v="1"/>
    <n v="1"/>
    <n v="0"/>
    <n v="0"/>
    <n v="1"/>
    <m/>
    <m/>
    <m/>
    <m/>
    <m/>
    <m/>
    <m/>
    <m/>
    <x v="12"/>
  </r>
  <r>
    <x v="1"/>
    <n v="86"/>
    <n v="86"/>
    <n v="0"/>
    <n v="0"/>
    <n v="53"/>
    <m/>
    <m/>
    <n v="32"/>
    <m/>
    <m/>
    <n v="1"/>
    <m/>
    <m/>
    <x v="12"/>
  </r>
  <r>
    <x v="1"/>
    <n v="107"/>
    <n v="107"/>
    <n v="0"/>
    <n v="0"/>
    <n v="84"/>
    <m/>
    <m/>
    <n v="18"/>
    <m/>
    <m/>
    <n v="5"/>
    <m/>
    <m/>
    <x v="12"/>
  </r>
  <r>
    <x v="1"/>
    <n v="18"/>
    <n v="18"/>
    <n v="0"/>
    <n v="0"/>
    <n v="11"/>
    <m/>
    <m/>
    <n v="7"/>
    <m/>
    <m/>
    <m/>
    <m/>
    <m/>
    <x v="12"/>
  </r>
  <r>
    <x v="1"/>
    <n v="91"/>
    <n v="91"/>
    <n v="0"/>
    <n v="0"/>
    <n v="76"/>
    <m/>
    <m/>
    <n v="14"/>
    <m/>
    <m/>
    <n v="1"/>
    <m/>
    <m/>
    <x v="12"/>
  </r>
  <r>
    <x v="1"/>
    <n v="68"/>
    <n v="68"/>
    <n v="0"/>
    <n v="0"/>
    <n v="48"/>
    <m/>
    <m/>
    <n v="19"/>
    <m/>
    <m/>
    <n v="1"/>
    <m/>
    <m/>
    <x v="12"/>
  </r>
  <r>
    <x v="1"/>
    <n v="71"/>
    <n v="71"/>
    <n v="0"/>
    <n v="0"/>
    <n v="46"/>
    <m/>
    <m/>
    <n v="23"/>
    <m/>
    <m/>
    <n v="2"/>
    <m/>
    <m/>
    <x v="12"/>
  </r>
  <r>
    <x v="1"/>
    <n v="53"/>
    <n v="53"/>
    <n v="0"/>
    <n v="0"/>
    <n v="40"/>
    <m/>
    <m/>
    <n v="12"/>
    <m/>
    <m/>
    <n v="1"/>
    <m/>
    <m/>
    <x v="12"/>
  </r>
  <r>
    <x v="1"/>
    <n v="91"/>
    <n v="91"/>
    <n v="0"/>
    <n v="0"/>
    <n v="77"/>
    <m/>
    <m/>
    <n v="12"/>
    <m/>
    <m/>
    <n v="2"/>
    <m/>
    <m/>
    <x v="12"/>
  </r>
  <r>
    <x v="1"/>
    <n v="1"/>
    <n v="1"/>
    <n v="0"/>
    <n v="0"/>
    <n v="1"/>
    <m/>
    <m/>
    <m/>
    <m/>
    <m/>
    <m/>
    <m/>
    <m/>
    <x v="12"/>
  </r>
  <r>
    <x v="27"/>
    <n v="1"/>
    <n v="1"/>
    <n v="0"/>
    <n v="0"/>
    <n v="1"/>
    <m/>
    <m/>
    <m/>
    <m/>
    <m/>
    <m/>
    <m/>
    <m/>
    <x v="12"/>
  </r>
  <r>
    <x v="27"/>
    <n v="2"/>
    <n v="2"/>
    <n v="0"/>
    <n v="0"/>
    <n v="1"/>
    <m/>
    <m/>
    <m/>
    <m/>
    <m/>
    <n v="1"/>
    <m/>
    <m/>
    <x v="12"/>
  </r>
  <r>
    <x v="27"/>
    <n v="18"/>
    <n v="18"/>
    <n v="0"/>
    <n v="0"/>
    <n v="15"/>
    <m/>
    <m/>
    <n v="3"/>
    <m/>
    <m/>
    <m/>
    <m/>
    <m/>
    <x v="12"/>
  </r>
  <r>
    <x v="3"/>
    <n v="5"/>
    <n v="5"/>
    <n v="0"/>
    <n v="0"/>
    <m/>
    <m/>
    <m/>
    <n v="4"/>
    <m/>
    <m/>
    <n v="1"/>
    <m/>
    <m/>
    <x v="12"/>
  </r>
  <r>
    <x v="19"/>
    <n v="7"/>
    <n v="7"/>
    <n v="0"/>
    <n v="0"/>
    <n v="5"/>
    <m/>
    <m/>
    <m/>
    <m/>
    <m/>
    <n v="2"/>
    <m/>
    <m/>
    <x v="12"/>
  </r>
  <r>
    <x v="19"/>
    <n v="6"/>
    <n v="6"/>
    <n v="0"/>
    <n v="0"/>
    <m/>
    <m/>
    <m/>
    <n v="1"/>
    <m/>
    <m/>
    <n v="5"/>
    <m/>
    <m/>
    <x v="12"/>
  </r>
  <r>
    <x v="19"/>
    <n v="1"/>
    <n v="1"/>
    <n v="0"/>
    <n v="0"/>
    <n v="1"/>
    <m/>
    <m/>
    <m/>
    <m/>
    <m/>
    <m/>
    <m/>
    <m/>
    <x v="12"/>
  </r>
  <r>
    <x v="8"/>
    <n v="9"/>
    <n v="9"/>
    <n v="0"/>
    <n v="0"/>
    <n v="3"/>
    <m/>
    <m/>
    <n v="4"/>
    <m/>
    <m/>
    <n v="2"/>
    <m/>
    <m/>
    <x v="12"/>
  </r>
  <r>
    <x v="28"/>
    <n v="1"/>
    <n v="1"/>
    <n v="0"/>
    <n v="0"/>
    <n v="1"/>
    <m/>
    <m/>
    <m/>
    <m/>
    <m/>
    <m/>
    <m/>
    <m/>
    <x v="12"/>
  </r>
  <r>
    <x v="10"/>
    <n v="74"/>
    <n v="74"/>
    <n v="0"/>
    <n v="0"/>
    <n v="68"/>
    <m/>
    <m/>
    <n v="5"/>
    <m/>
    <m/>
    <n v="1"/>
    <m/>
    <m/>
    <x v="12"/>
  </r>
  <r>
    <x v="10"/>
    <n v="60"/>
    <n v="60"/>
    <n v="0"/>
    <n v="0"/>
    <n v="55"/>
    <m/>
    <m/>
    <n v="1"/>
    <m/>
    <m/>
    <n v="4"/>
    <m/>
    <m/>
    <x v="12"/>
  </r>
  <r>
    <x v="10"/>
    <n v="47"/>
    <n v="47"/>
    <n v="0"/>
    <n v="0"/>
    <n v="45"/>
    <m/>
    <m/>
    <n v="1"/>
    <m/>
    <m/>
    <n v="1"/>
    <m/>
    <m/>
    <x v="12"/>
  </r>
  <r>
    <x v="7"/>
    <n v="140"/>
    <n v="140"/>
    <n v="0"/>
    <n v="0"/>
    <n v="22"/>
    <m/>
    <m/>
    <n v="67"/>
    <m/>
    <m/>
    <n v="51"/>
    <m/>
    <m/>
    <x v="12"/>
  </r>
  <r>
    <x v="7"/>
    <n v="30"/>
    <n v="30"/>
    <n v="0"/>
    <n v="0"/>
    <n v="11"/>
    <m/>
    <m/>
    <n v="7"/>
    <m/>
    <m/>
    <n v="12"/>
    <m/>
    <m/>
    <x v="12"/>
  </r>
  <r>
    <x v="29"/>
    <n v="115"/>
    <n v="115"/>
    <n v="0"/>
    <n v="0"/>
    <n v="88"/>
    <m/>
    <m/>
    <n v="16"/>
    <m/>
    <m/>
    <n v="11"/>
    <m/>
    <m/>
    <x v="12"/>
  </r>
  <r>
    <x v="30"/>
    <n v="127"/>
    <n v="127"/>
    <n v="0"/>
    <n v="0"/>
    <n v="85"/>
    <m/>
    <m/>
    <n v="29"/>
    <m/>
    <m/>
    <n v="13"/>
    <m/>
    <m/>
    <x v="12"/>
  </r>
  <r>
    <x v="30"/>
    <n v="31"/>
    <n v="31"/>
    <n v="0"/>
    <n v="0"/>
    <n v="29"/>
    <m/>
    <m/>
    <n v="1"/>
    <m/>
    <m/>
    <n v="1"/>
    <m/>
    <m/>
    <x v="12"/>
  </r>
  <r>
    <x v="30"/>
    <n v="28"/>
    <n v="28"/>
    <n v="0"/>
    <n v="0"/>
    <n v="9"/>
    <m/>
    <m/>
    <n v="16"/>
    <m/>
    <m/>
    <n v="3"/>
    <m/>
    <m/>
    <x v="12"/>
  </r>
  <r>
    <x v="30"/>
    <n v="7"/>
    <n v="7"/>
    <n v="0"/>
    <n v="0"/>
    <n v="6"/>
    <m/>
    <m/>
    <n v="1"/>
    <m/>
    <m/>
    <m/>
    <m/>
    <m/>
    <x v="12"/>
  </r>
  <r>
    <x v="18"/>
    <n v="11"/>
    <n v="11"/>
    <n v="0"/>
    <n v="0"/>
    <n v="10"/>
    <m/>
    <m/>
    <n v="1"/>
    <m/>
    <m/>
    <m/>
    <m/>
    <m/>
    <x v="12"/>
  </r>
  <r>
    <x v="18"/>
    <n v="71"/>
    <n v="71"/>
    <n v="0"/>
    <n v="0"/>
    <n v="43"/>
    <m/>
    <m/>
    <n v="28"/>
    <m/>
    <m/>
    <m/>
    <m/>
    <m/>
    <x v="12"/>
  </r>
  <r>
    <x v="18"/>
    <n v="28"/>
    <n v="28"/>
    <n v="0"/>
    <n v="0"/>
    <n v="23"/>
    <m/>
    <m/>
    <n v="4"/>
    <m/>
    <m/>
    <n v="1"/>
    <m/>
    <m/>
    <x v="12"/>
  </r>
  <r>
    <x v="18"/>
    <n v="46"/>
    <n v="46"/>
    <n v="0"/>
    <n v="0"/>
    <n v="45"/>
    <m/>
    <m/>
    <m/>
    <m/>
    <m/>
    <n v="1"/>
    <m/>
    <m/>
    <x v="12"/>
  </r>
  <r>
    <x v="21"/>
    <n v="68"/>
    <n v="68"/>
    <n v="0"/>
    <n v="0"/>
    <n v="62"/>
    <m/>
    <m/>
    <n v="3"/>
    <m/>
    <m/>
    <n v="3"/>
    <m/>
    <m/>
    <x v="12"/>
  </r>
  <r>
    <x v="25"/>
    <n v="166"/>
    <n v="166"/>
    <n v="0"/>
    <n v="0"/>
    <n v="91"/>
    <m/>
    <m/>
    <n v="4"/>
    <m/>
    <m/>
    <n v="71"/>
    <m/>
    <m/>
    <x v="12"/>
  </r>
  <r>
    <x v="26"/>
    <n v="8"/>
    <n v="8"/>
    <n v="0"/>
    <n v="0"/>
    <m/>
    <m/>
    <m/>
    <n v="8"/>
    <m/>
    <m/>
    <m/>
    <m/>
    <m/>
    <x v="12"/>
  </r>
  <r>
    <x v="5"/>
    <n v="19"/>
    <n v="19"/>
    <n v="0"/>
    <n v="0"/>
    <n v="2"/>
    <m/>
    <m/>
    <n v="1"/>
    <m/>
    <m/>
    <n v="16"/>
    <m/>
    <m/>
    <x v="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363AFBA-0757-4D83-9929-2F77FFEF6F06}" name="TablaDinámica2" cacheId="3" applyNumberFormats="0" applyBorderFormats="0" applyFontFormats="0" applyPatternFormats="0" applyAlignmentFormats="0" applyWidthHeightFormats="1" dataCaption="Valores" updatedVersion="8" minRefreshableVersion="3" useAutoFormatting="1" itemPrintTitles="1" createdVersion="8" indent="0" compact="0" compactData="0" gridDropZones="1" multipleFieldFilters="0">
  <location ref="A37:AQ71" firstHeaderRow="1" firstDataRow="3" firstDataCol="1"/>
  <pivotFields count="15">
    <pivotField axis="axisRow" compact="0" outline="0" showAll="0" defaultSubtotal="0">
      <items count="31">
        <item x="8"/>
        <item x="19"/>
        <item x="21"/>
        <item x="13"/>
        <item x="23"/>
        <item x="14"/>
        <item x="7"/>
        <item x="2"/>
        <item x="29"/>
        <item x="24"/>
        <item x="30"/>
        <item x="25"/>
        <item x="15"/>
        <item x="3"/>
        <item x="1"/>
        <item x="18"/>
        <item x="16"/>
        <item x="20"/>
        <item x="26"/>
        <item x="11"/>
        <item x="10"/>
        <item x="28"/>
        <item x="9"/>
        <item x="4"/>
        <item x="22"/>
        <item x="12"/>
        <item x="27"/>
        <item x="5"/>
        <item x="0"/>
        <item x="17"/>
        <item x="6"/>
      </items>
    </pivotField>
    <pivotField compact="0" outline="0" showAll="0" defaultSubtotal="0"/>
    <pivotField dataField="1" compact="0" numFmtId="3" outline="0" showAll="0" defaultSubtotal="0"/>
    <pivotField dataField="1" compact="0" numFmtId="3" outline="0" showAll="0" defaultSubtotal="0"/>
    <pivotField dataField="1" compact="0" numFmtId="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Col" compact="0" outline="0" showAll="0" defaultSubtotal="0">
      <items count="13">
        <item x="0"/>
        <item x="1"/>
        <item x="2"/>
        <item x="3"/>
        <item x="4"/>
        <item x="5"/>
        <item x="6"/>
        <item x="12"/>
        <item x="7"/>
        <item x="8"/>
        <item x="11"/>
        <item x="9"/>
        <item x="10"/>
      </items>
    </pivotField>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t="grand">
      <x/>
    </i>
  </rowItems>
  <colFields count="2">
    <field x="14"/>
    <field x="-2"/>
  </colFields>
  <colItems count="42">
    <i>
      <x/>
      <x/>
    </i>
    <i r="1" i="1">
      <x v="1"/>
    </i>
    <i r="1" i="2">
      <x v="2"/>
    </i>
    <i>
      <x v="1"/>
      <x/>
    </i>
    <i r="1" i="1">
      <x v="1"/>
    </i>
    <i r="1" i="2">
      <x v="2"/>
    </i>
    <i>
      <x v="2"/>
      <x/>
    </i>
    <i r="1" i="1">
      <x v="1"/>
    </i>
    <i r="1" i="2">
      <x v="2"/>
    </i>
    <i>
      <x v="3"/>
      <x/>
    </i>
    <i r="1" i="1">
      <x v="1"/>
    </i>
    <i r="1" i="2">
      <x v="2"/>
    </i>
    <i>
      <x v="4"/>
      <x/>
    </i>
    <i r="1" i="1">
      <x v="1"/>
    </i>
    <i r="1" i="2">
      <x v="2"/>
    </i>
    <i>
      <x v="5"/>
      <x/>
    </i>
    <i r="1" i="1">
      <x v="1"/>
    </i>
    <i r="1" i="2">
      <x v="2"/>
    </i>
    <i>
      <x v="6"/>
      <x/>
    </i>
    <i r="1" i="1">
      <x v="1"/>
    </i>
    <i r="1" i="2">
      <x v="2"/>
    </i>
    <i>
      <x v="7"/>
      <x/>
    </i>
    <i r="1" i="1">
      <x v="1"/>
    </i>
    <i r="1" i="2">
      <x v="2"/>
    </i>
    <i>
      <x v="8"/>
      <x/>
    </i>
    <i r="1" i="1">
      <x v="1"/>
    </i>
    <i r="1" i="2">
      <x v="2"/>
    </i>
    <i>
      <x v="9"/>
      <x/>
    </i>
    <i r="1" i="1">
      <x v="1"/>
    </i>
    <i r="1" i="2">
      <x v="2"/>
    </i>
    <i>
      <x v="10"/>
      <x/>
    </i>
    <i r="1" i="1">
      <x v="1"/>
    </i>
    <i r="1" i="2">
      <x v="2"/>
    </i>
    <i>
      <x v="11"/>
      <x/>
    </i>
    <i r="1" i="1">
      <x v="1"/>
    </i>
    <i r="1" i="2">
      <x v="2"/>
    </i>
    <i>
      <x v="12"/>
      <x/>
    </i>
    <i r="1" i="1">
      <x v="1"/>
    </i>
    <i r="1" i="2">
      <x v="2"/>
    </i>
    <i t="grand">
      <x/>
    </i>
    <i t="grand" i="1">
      <x/>
    </i>
    <i t="grand" i="2">
      <x/>
    </i>
  </colItems>
  <dataFields count="3">
    <dataField name="Suma de PP" fld="2" baseField="0" baseItem="0"/>
    <dataField name="Suma de PART" fld="3" baseField="0" baseItem="0"/>
    <dataField name="Suma de SIS"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5C26E0E-9E2F-43FF-AEB4-4C2E680E0C65}" name="Tabla13" displayName="Tabla13" ref="A2:D138" totalsRowShown="0" headerRowDxfId="12" dataDxfId="11" tableBorderDxfId="10">
  <autoFilter ref="A2:D138" xr:uid="{1762F475-3262-4385-A9FF-4CDFEF4A0488}"/>
  <tableColumns count="4">
    <tableColumn id="1" xr3:uid="{FD484CCB-4928-46F2-B2C5-3355DE3F950E}" name="ADMINISTRACION" dataDxfId="9"/>
    <tableColumn id="2" xr3:uid="{42593031-D0CA-4BFF-9731-E32DB1DD95B6}" name="SERVICIO  " dataDxfId="8" dataCellStyle="Normal 2"/>
    <tableColumn id="3" xr3:uid="{D3449E02-26B5-4D02-8EB9-B96B8C32312C}" name="EQUIPO*" dataDxfId="7" dataCellStyle="Normal 2"/>
    <tableColumn id="4" xr3:uid="{2F96A5F1-6D33-417B-84B1-BCC0B3920FA5}" name="CANTIDAD" dataDxfId="6" dataCellStyle="Normal 2"/>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902262B-CB59-483B-9898-5E4E4FC0E7FC}" name="Tabla1" displayName="Tabla1" ref="A1:O342" totalsRowShown="0" headerRowDxfId="5" headerRowBorderDxfId="4" tableBorderDxfId="3">
  <autoFilter ref="A1:O342" xr:uid="{F902262B-CB59-483B-9898-5E4E4FC0E7FC}"/>
  <tableColumns count="15">
    <tableColumn id="1" xr3:uid="{88330342-DCDC-491C-8683-61B2359FFEA6}" name="ESPECIALIDAD"/>
    <tableColumn id="2" xr3:uid="{96B7C107-A8AB-4C4E-81E9-11F6DA8BD586}" name="TOTAL _x000a_GENERAL"/>
    <tableColumn id="3" xr3:uid="{18F9DA00-347E-4FCC-A885-C0F6026CAF51}" name="PP" dataDxfId="2">
      <calculatedColumnFormula>+F2+I2+L2</calculatedColumnFormula>
    </tableColumn>
    <tableColumn id="4" xr3:uid="{D85B925D-C7E4-40C6-93A8-3CC06C82E644}" name="PART" dataDxfId="1">
      <calculatedColumnFormula>+G2+J2+M2</calculatedColumnFormula>
    </tableColumn>
    <tableColumn id="5" xr3:uid="{A2DE4055-F247-4917-A184-125EDF37A06C}" name="SIS" dataDxfId="0">
      <calculatedColumnFormula>+H2+K2+N2</calculatedColumnFormula>
    </tableColumn>
    <tableColumn id="6" xr3:uid="{196929F8-ADE6-4A77-93C9-8BBBBEC2379B}" name="PP MAYOR"/>
    <tableColumn id="7" xr3:uid="{D78C7F05-4E45-4308-A7C8-06E7B561FB9D}" name="PART MAYOR"/>
    <tableColumn id="8" xr3:uid="{5B0DE2B2-FC66-4613-83B9-E3F47C3C5500}" name="SIS MAYOR"/>
    <tableColumn id="9" xr3:uid="{701EAD71-6B3F-4761-9A15-4C9C17E2DF8B}" name="PP MEDIA"/>
    <tableColumn id="10" xr3:uid="{B7D9CD4F-87E5-4289-8269-F58110BED583}" name="PART MEDIA"/>
    <tableColumn id="11" xr3:uid="{40326D00-DB98-4D56-952E-39DCF97D0693}" name="SIS MEDIA"/>
    <tableColumn id="12" xr3:uid="{29B2B704-2C33-4D8D-9F60-D859D177C586}" name="PP MENOR"/>
    <tableColumn id="13" xr3:uid="{EB7535BC-C69C-4DEF-A101-6C82A396915B}" name="PART MENOR"/>
    <tableColumn id="14" xr3:uid="{A0FC980F-9FC0-433C-94C5-81722A61DA12}" name="SIS MENOR"/>
    <tableColumn id="15" xr3:uid="{16602D68-D7F8-4275-A35A-28D542B6987A}" name="ADM"/>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pivotTable" Target="../pivotTables/pivotTable1.xml"/></Relationships>
</file>

<file path=xl/worksheets/_rels/sheet4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B4C39-184A-482D-AF13-D10D1242D2CB}">
  <sheetPr>
    <tabColor theme="5"/>
  </sheetPr>
  <dimension ref="A1:A9"/>
  <sheetViews>
    <sheetView workbookViewId="0">
      <selection activeCell="J26" sqref="J26"/>
    </sheetView>
  </sheetViews>
  <sheetFormatPr baseColWidth="10" defaultRowHeight="15" x14ac:dyDescent="0.25"/>
  <sheetData>
    <row r="1" spans="1:1" x14ac:dyDescent="0.25">
      <c r="A1" t="s">
        <v>18849</v>
      </c>
    </row>
    <row r="3" spans="1:1" x14ac:dyDescent="0.25">
      <c r="A3" t="s">
        <v>21372</v>
      </c>
    </row>
    <row r="4" spans="1:1" x14ac:dyDescent="0.25">
      <c r="A4" t="s">
        <v>21373</v>
      </c>
    </row>
    <row r="5" spans="1:1" x14ac:dyDescent="0.25">
      <c r="A5">
        <v>2024</v>
      </c>
    </row>
    <row r="8" spans="1:1" x14ac:dyDescent="0.25">
      <c r="A8" t="s">
        <v>21374</v>
      </c>
    </row>
    <row r="9" spans="1:1" x14ac:dyDescent="0.25">
      <c r="A9" t="s">
        <v>21375</v>
      </c>
    </row>
  </sheetData>
  <pageMargins left="0.7" right="0.7" top="0.75" bottom="0.75" header="0.3" footer="0.3"/>
  <pageSetup paperSize="9" orientation="portrait" horizontalDpi="4294967292"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1DB77-DC84-48C6-BBB3-E54E2EAB0933}">
  <sheetPr>
    <tabColor theme="5"/>
    <pageSetUpPr fitToPage="1"/>
  </sheetPr>
  <dimension ref="A1:S58"/>
  <sheetViews>
    <sheetView showGridLines="0" topLeftCell="A10" workbookViewId="0">
      <selection activeCell="J18" sqref="J18"/>
    </sheetView>
  </sheetViews>
  <sheetFormatPr baseColWidth="10" defaultRowHeight="15" x14ac:dyDescent="0.25"/>
  <cols>
    <col min="1" max="1" width="6" customWidth="1"/>
    <col min="2" max="2" width="48.85546875" style="16" bestFit="1" customWidth="1"/>
    <col min="3" max="4" width="16.7109375" style="16" customWidth="1"/>
    <col min="5" max="5" width="20.85546875" style="16" customWidth="1"/>
    <col min="6" max="6" width="12.7109375" style="550" bestFit="1" customWidth="1"/>
  </cols>
  <sheetData>
    <row r="1" spans="2:8" s="130" customFormat="1" ht="4.5" customHeight="1" x14ac:dyDescent="0.25">
      <c r="B1" s="131" t="s">
        <v>81</v>
      </c>
      <c r="C1" s="132"/>
      <c r="D1" s="132"/>
      <c r="E1" s="132"/>
      <c r="F1" s="547"/>
    </row>
    <row r="2" spans="2:8" s="130" customFormat="1" ht="4.5" customHeight="1" x14ac:dyDescent="0.25">
      <c r="B2" s="133"/>
      <c r="C2" s="134">
        <f>SUM(C4:C20)</f>
        <v>2643</v>
      </c>
      <c r="D2" s="133"/>
      <c r="E2" s="134">
        <f>SUM(E4:E20)</f>
        <v>2442</v>
      </c>
      <c r="F2" s="548">
        <f>+C2+E2</f>
        <v>5085</v>
      </c>
      <c r="G2" s="133" t="s">
        <v>82</v>
      </c>
      <c r="H2" s="135">
        <f>+C2/F2</f>
        <v>0.51976401179941001</v>
      </c>
    </row>
    <row r="3" spans="2:8" s="130" customFormat="1" ht="4.5" customHeight="1" x14ac:dyDescent="0.25">
      <c r="B3" s="136" t="s">
        <v>83</v>
      </c>
      <c r="C3" s="137" t="s">
        <v>84</v>
      </c>
      <c r="D3" s="137"/>
      <c r="E3" s="136" t="s">
        <v>85</v>
      </c>
      <c r="F3" s="549"/>
      <c r="G3" s="133" t="s">
        <v>86</v>
      </c>
      <c r="H3" s="135">
        <f>+E2/F2</f>
        <v>0.48023598820058999</v>
      </c>
    </row>
    <row r="4" spans="2:8" s="130" customFormat="1" ht="4.5" customHeight="1" x14ac:dyDescent="0.25">
      <c r="B4" s="142" t="s">
        <v>107</v>
      </c>
      <c r="C4" s="138">
        <v>26</v>
      </c>
      <c r="D4" s="139">
        <f>+C4*-1</f>
        <v>-26</v>
      </c>
      <c r="E4" s="140">
        <v>34</v>
      </c>
      <c r="F4" s="549"/>
    </row>
    <row r="5" spans="2:8" s="130" customFormat="1" ht="4.5" customHeight="1" x14ac:dyDescent="0.25">
      <c r="B5" s="143" t="s">
        <v>108</v>
      </c>
      <c r="C5" s="138">
        <v>124</v>
      </c>
      <c r="D5" s="139">
        <f t="shared" ref="D5:D20" si="0">+C5*-1</f>
        <v>-124</v>
      </c>
      <c r="E5" s="140">
        <v>128</v>
      </c>
      <c r="F5" s="549"/>
    </row>
    <row r="6" spans="2:8" s="130" customFormat="1" ht="4.5" customHeight="1" x14ac:dyDescent="0.25">
      <c r="B6" s="142" t="s">
        <v>109</v>
      </c>
      <c r="C6" s="138">
        <v>221</v>
      </c>
      <c r="D6" s="139">
        <f t="shared" si="0"/>
        <v>-221</v>
      </c>
      <c r="E6" s="140">
        <v>194</v>
      </c>
      <c r="F6" s="549"/>
    </row>
    <row r="7" spans="2:8" s="130" customFormat="1" ht="4.5" customHeight="1" x14ac:dyDescent="0.25">
      <c r="B7" s="142" t="s">
        <v>110</v>
      </c>
      <c r="C7" s="138">
        <v>230</v>
      </c>
      <c r="D7" s="139">
        <f t="shared" si="0"/>
        <v>-230</v>
      </c>
      <c r="E7" s="140">
        <v>217</v>
      </c>
      <c r="F7" s="549"/>
    </row>
    <row r="8" spans="2:8" s="130" customFormat="1" ht="4.5" customHeight="1" x14ac:dyDescent="0.25">
      <c r="B8" s="142" t="s">
        <v>111</v>
      </c>
      <c r="C8" s="138">
        <v>166</v>
      </c>
      <c r="D8" s="139">
        <f t="shared" si="0"/>
        <v>-166</v>
      </c>
      <c r="E8" s="140">
        <v>156</v>
      </c>
      <c r="F8" s="549"/>
    </row>
    <row r="9" spans="2:8" s="130" customFormat="1" ht="4.5" customHeight="1" x14ac:dyDescent="0.25">
      <c r="B9" s="142" t="s">
        <v>112</v>
      </c>
      <c r="C9" s="138">
        <v>29</v>
      </c>
      <c r="D9" s="139">
        <f t="shared" si="0"/>
        <v>-29</v>
      </c>
      <c r="E9" s="140">
        <v>17</v>
      </c>
      <c r="F9" s="549"/>
    </row>
    <row r="10" spans="2:8" s="130" customFormat="1" ht="4.5" customHeight="1" x14ac:dyDescent="0.25">
      <c r="B10" s="142" t="s">
        <v>113</v>
      </c>
      <c r="C10" s="138">
        <v>112</v>
      </c>
      <c r="D10" s="139">
        <f t="shared" si="0"/>
        <v>-112</v>
      </c>
      <c r="E10" s="140">
        <v>117</v>
      </c>
      <c r="F10" s="549"/>
    </row>
    <row r="11" spans="2:8" s="130" customFormat="1" ht="4.5" customHeight="1" x14ac:dyDescent="0.25">
      <c r="B11" s="142" t="s">
        <v>114</v>
      </c>
      <c r="C11" s="138">
        <v>214</v>
      </c>
      <c r="D11" s="139">
        <f t="shared" si="0"/>
        <v>-214</v>
      </c>
      <c r="E11" s="140">
        <v>199</v>
      </c>
      <c r="F11" s="549"/>
    </row>
    <row r="12" spans="2:8" s="130" customFormat="1" ht="4.5" customHeight="1" x14ac:dyDescent="0.25">
      <c r="B12" s="142" t="s">
        <v>115</v>
      </c>
      <c r="C12" s="138">
        <v>273</v>
      </c>
      <c r="D12" s="139">
        <f t="shared" si="0"/>
        <v>-273</v>
      </c>
      <c r="E12" s="140">
        <v>263</v>
      </c>
      <c r="F12" s="549"/>
    </row>
    <row r="13" spans="2:8" s="130" customFormat="1" ht="4.5" customHeight="1" x14ac:dyDescent="0.25">
      <c r="B13" s="142" t="s">
        <v>116</v>
      </c>
      <c r="C13" s="138">
        <v>223</v>
      </c>
      <c r="D13" s="139">
        <f t="shared" si="0"/>
        <v>-223</v>
      </c>
      <c r="E13" s="140">
        <v>226</v>
      </c>
      <c r="F13" s="549"/>
    </row>
    <row r="14" spans="2:8" s="130" customFormat="1" ht="4.5" customHeight="1" x14ac:dyDescent="0.25">
      <c r="B14" s="142" t="s">
        <v>117</v>
      </c>
      <c r="C14" s="138">
        <v>217</v>
      </c>
      <c r="D14" s="139">
        <f t="shared" si="0"/>
        <v>-217</v>
      </c>
      <c r="E14" s="140">
        <v>188</v>
      </c>
      <c r="F14" s="549"/>
    </row>
    <row r="15" spans="2:8" s="130" customFormat="1" ht="4.5" customHeight="1" x14ac:dyDescent="0.25">
      <c r="B15" s="142" t="s">
        <v>118</v>
      </c>
      <c r="C15" s="138">
        <v>186</v>
      </c>
      <c r="D15" s="139">
        <f t="shared" si="0"/>
        <v>-186</v>
      </c>
      <c r="E15" s="140">
        <v>144</v>
      </c>
      <c r="F15" s="549"/>
    </row>
    <row r="16" spans="2:8" s="130" customFormat="1" ht="4.5" customHeight="1" x14ac:dyDescent="0.25">
      <c r="B16" s="142" t="s">
        <v>119</v>
      </c>
      <c r="C16" s="138">
        <v>124</v>
      </c>
      <c r="D16" s="139">
        <f t="shared" si="0"/>
        <v>-124</v>
      </c>
      <c r="E16" s="140">
        <v>113</v>
      </c>
      <c r="F16" s="547"/>
    </row>
    <row r="17" spans="2:6" s="130" customFormat="1" ht="4.5" customHeight="1" x14ac:dyDescent="0.25">
      <c r="B17" s="142" t="s">
        <v>120</v>
      </c>
      <c r="C17" s="138">
        <v>137</v>
      </c>
      <c r="D17" s="139">
        <f t="shared" si="0"/>
        <v>-137</v>
      </c>
      <c r="E17" s="140">
        <v>131</v>
      </c>
      <c r="F17" s="547"/>
    </row>
    <row r="18" spans="2:6" s="130" customFormat="1" ht="4.5" customHeight="1" x14ac:dyDescent="0.25">
      <c r="B18" s="142" t="s">
        <v>121</v>
      </c>
      <c r="C18" s="138">
        <v>146</v>
      </c>
      <c r="D18" s="139">
        <f t="shared" si="0"/>
        <v>-146</v>
      </c>
      <c r="E18" s="140">
        <v>122</v>
      </c>
      <c r="F18" s="549"/>
    </row>
    <row r="19" spans="2:6" s="130" customFormat="1" ht="4.5" customHeight="1" x14ac:dyDescent="0.25">
      <c r="B19" s="142" t="s">
        <v>122</v>
      </c>
      <c r="C19" s="138">
        <v>108</v>
      </c>
      <c r="D19" s="139">
        <f t="shared" si="0"/>
        <v>-108</v>
      </c>
      <c r="E19" s="140">
        <v>70</v>
      </c>
      <c r="F19" s="549"/>
    </row>
    <row r="20" spans="2:6" s="130" customFormat="1" ht="4.5" customHeight="1" x14ac:dyDescent="0.25">
      <c r="B20" s="142" t="s">
        <v>123</v>
      </c>
      <c r="C20" s="138">
        <v>107</v>
      </c>
      <c r="D20" s="139">
        <f t="shared" si="0"/>
        <v>-107</v>
      </c>
      <c r="E20" s="140">
        <v>123</v>
      </c>
      <c r="F20" s="549"/>
    </row>
    <row r="21" spans="2:6" s="130" customFormat="1" ht="4.5" customHeight="1" x14ac:dyDescent="0.25">
      <c r="B21" s="132"/>
      <c r="C21" s="132"/>
      <c r="D21" s="134"/>
      <c r="E21" s="132"/>
      <c r="F21" s="547"/>
    </row>
    <row r="22" spans="2:6" s="130" customFormat="1" ht="4.5" customHeight="1" x14ac:dyDescent="0.25">
      <c r="B22" s="132"/>
      <c r="C22" s="132"/>
      <c r="D22" s="132"/>
      <c r="E22" s="132"/>
      <c r="F22" s="547"/>
    </row>
    <row r="23" spans="2:6" s="130" customFormat="1" ht="4.5" customHeight="1" x14ac:dyDescent="0.25">
      <c r="B23" s="132"/>
      <c r="C23" s="141">
        <f>MAX(C4:C20)</f>
        <v>273</v>
      </c>
      <c r="D23" s="141">
        <f t="shared" ref="D23:E23" si="1">MAX(D4:D20)</f>
        <v>-26</v>
      </c>
      <c r="E23" s="141">
        <f t="shared" si="1"/>
        <v>263</v>
      </c>
      <c r="F23" s="547"/>
    </row>
    <row r="24" spans="2:6" s="130" customFormat="1" ht="4.5" customHeight="1" x14ac:dyDescent="0.25">
      <c r="B24" s="132"/>
      <c r="C24" s="132"/>
      <c r="D24" s="132"/>
      <c r="E24" s="132"/>
      <c r="F24" s="547"/>
    </row>
    <row r="25" spans="2:6" s="130" customFormat="1" ht="4.5" customHeight="1" x14ac:dyDescent="0.25">
      <c r="B25" s="132"/>
      <c r="C25" s="132"/>
      <c r="D25" s="132"/>
      <c r="E25" s="132"/>
      <c r="F25" s="547"/>
    </row>
    <row r="26" spans="2:6" s="130" customFormat="1" ht="4.5" customHeight="1" x14ac:dyDescent="0.25">
      <c r="B26" s="132"/>
      <c r="C26" s="132"/>
      <c r="D26" s="132"/>
      <c r="E26" s="132"/>
      <c r="F26" s="547"/>
    </row>
    <row r="27" spans="2:6" s="130" customFormat="1" ht="4.5" customHeight="1" x14ac:dyDescent="0.25">
      <c r="B27" s="132"/>
      <c r="C27" s="132"/>
      <c r="D27" s="132"/>
      <c r="E27" s="132"/>
      <c r="F27" s="547"/>
    </row>
    <row r="28" spans="2:6" s="130" customFormat="1" ht="4.5" customHeight="1" x14ac:dyDescent="0.25">
      <c r="B28" s="132"/>
      <c r="C28" s="132"/>
      <c r="D28" s="132"/>
      <c r="E28" s="132"/>
      <c r="F28" s="547"/>
    </row>
    <row r="29" spans="2:6" s="130" customFormat="1" ht="4.5" customHeight="1" x14ac:dyDescent="0.25">
      <c r="B29" s="132"/>
      <c r="C29" s="132"/>
      <c r="D29" s="132"/>
      <c r="E29" s="132"/>
      <c r="F29" s="547"/>
    </row>
    <row r="30" spans="2:6" s="130" customFormat="1" ht="4.5" customHeight="1" x14ac:dyDescent="0.25">
      <c r="B30" s="132"/>
      <c r="C30" s="132"/>
      <c r="D30" s="132"/>
      <c r="E30" s="132"/>
      <c r="F30" s="547"/>
    </row>
    <row r="31" spans="2:6" s="130" customFormat="1" ht="4.5" customHeight="1" x14ac:dyDescent="0.25">
      <c r="B31" s="132"/>
      <c r="C31" s="132"/>
      <c r="D31" s="132"/>
      <c r="E31" s="132"/>
      <c r="F31" s="547"/>
    </row>
    <row r="32" spans="2:6" s="130" customFormat="1" ht="4.5" customHeight="1" x14ac:dyDescent="0.25">
      <c r="B32" s="132"/>
      <c r="C32" s="132"/>
      <c r="D32" s="132"/>
      <c r="E32" s="132"/>
      <c r="F32" s="547"/>
    </row>
    <row r="33" spans="1:19" s="130" customFormat="1" ht="4.5" customHeight="1" x14ac:dyDescent="0.25">
      <c r="B33" s="132"/>
      <c r="C33" s="132"/>
      <c r="D33" s="132"/>
      <c r="E33" s="132"/>
      <c r="F33" s="547"/>
    </row>
    <row r="34" spans="1:19" s="130" customFormat="1" ht="4.5" customHeight="1" x14ac:dyDescent="0.25">
      <c r="B34" s="132"/>
      <c r="C34" s="132"/>
      <c r="D34" s="132"/>
      <c r="E34" s="132"/>
      <c r="F34" s="547"/>
    </row>
    <row r="36" spans="1:19" x14ac:dyDescent="0.25">
      <c r="A36" s="1242" t="s">
        <v>21350</v>
      </c>
      <c r="B36" s="1242"/>
      <c r="C36" s="1242"/>
      <c r="D36" s="1242"/>
      <c r="E36" s="1242"/>
      <c r="F36" s="1242"/>
      <c r="G36" s="1242"/>
      <c r="H36" s="1242"/>
      <c r="I36" s="1242"/>
      <c r="J36" s="1242"/>
      <c r="K36" s="1242"/>
      <c r="L36" s="1242"/>
      <c r="M36" s="1242"/>
      <c r="N36" s="1242"/>
      <c r="O36" s="1242"/>
      <c r="P36" s="1242"/>
      <c r="Q36" s="1242"/>
      <c r="R36" s="1242"/>
      <c r="S36" s="1242"/>
    </row>
    <row r="37" spans="1:19" x14ac:dyDescent="0.25">
      <c r="A37" s="1242"/>
      <c r="B37" s="1242"/>
      <c r="C37" s="1242"/>
      <c r="D37" s="1242"/>
      <c r="E37" s="1242"/>
      <c r="F37" s="1242"/>
      <c r="G37" s="1242"/>
      <c r="H37" s="1242"/>
      <c r="I37" s="1242"/>
      <c r="J37" s="1242"/>
      <c r="K37" s="1242"/>
      <c r="L37" s="1242"/>
      <c r="M37" s="1242"/>
      <c r="N37" s="1242"/>
      <c r="O37" s="1242"/>
      <c r="P37" s="1242"/>
      <c r="Q37" s="1242"/>
      <c r="R37" s="1242"/>
      <c r="S37" s="1242"/>
    </row>
    <row r="39" spans="1:19" ht="21" x14ac:dyDescent="0.35">
      <c r="B39" s="538"/>
      <c r="C39" s="1243" t="s">
        <v>104</v>
      </c>
      <c r="D39" s="1244"/>
      <c r="E39" s="1245" t="s">
        <v>105</v>
      </c>
      <c r="F39" s="1245"/>
    </row>
    <row r="40" spans="1:19" ht="21" x14ac:dyDescent="0.35">
      <c r="B40" s="538" t="s">
        <v>83</v>
      </c>
      <c r="C40" s="538" t="s">
        <v>84</v>
      </c>
      <c r="D40" s="538" t="s">
        <v>85</v>
      </c>
      <c r="E40" s="538" t="s">
        <v>105</v>
      </c>
      <c r="F40" s="544" t="s">
        <v>106</v>
      </c>
    </row>
    <row r="41" spans="1:19" ht="21" x14ac:dyDescent="0.35">
      <c r="B41" s="539" t="s">
        <v>107</v>
      </c>
      <c r="C41" s="546">
        <v>26</v>
      </c>
      <c r="D41" s="546">
        <v>34</v>
      </c>
      <c r="E41" s="546">
        <f>SUM(C41:D41)</f>
        <v>60</v>
      </c>
      <c r="F41" s="543">
        <f>+E41/$E$58</f>
        <v>1.1799410029498525E-2</v>
      </c>
    </row>
    <row r="42" spans="1:19" ht="21" x14ac:dyDescent="0.35">
      <c r="B42" s="539" t="s">
        <v>108</v>
      </c>
      <c r="C42" s="546">
        <v>124</v>
      </c>
      <c r="D42" s="546">
        <v>128</v>
      </c>
      <c r="E42" s="546">
        <f t="shared" ref="E42:E57" si="2">SUM(C42:D42)</f>
        <v>252</v>
      </c>
      <c r="F42" s="543">
        <f t="shared" ref="F42:F58" si="3">+E42/$E$58</f>
        <v>4.9557522123893805E-2</v>
      </c>
    </row>
    <row r="43" spans="1:19" ht="21" x14ac:dyDescent="0.35">
      <c r="B43" s="539" t="s">
        <v>109</v>
      </c>
      <c r="C43" s="546">
        <v>221</v>
      </c>
      <c r="D43" s="546">
        <v>194</v>
      </c>
      <c r="E43" s="546">
        <f t="shared" si="2"/>
        <v>415</v>
      </c>
      <c r="F43" s="543">
        <f t="shared" si="3"/>
        <v>8.1612586037364793E-2</v>
      </c>
    </row>
    <row r="44" spans="1:19" ht="21" x14ac:dyDescent="0.35">
      <c r="B44" s="539" t="s">
        <v>110</v>
      </c>
      <c r="C44" s="546">
        <v>230</v>
      </c>
      <c r="D44" s="546">
        <v>217</v>
      </c>
      <c r="E44" s="546">
        <f t="shared" si="2"/>
        <v>447</v>
      </c>
      <c r="F44" s="543">
        <f t="shared" si="3"/>
        <v>8.7905604719764011E-2</v>
      </c>
    </row>
    <row r="45" spans="1:19" ht="21" x14ac:dyDescent="0.35">
      <c r="B45" s="539" t="s">
        <v>111</v>
      </c>
      <c r="C45" s="546">
        <v>166</v>
      </c>
      <c r="D45" s="546">
        <v>156</v>
      </c>
      <c r="E45" s="546">
        <f t="shared" si="2"/>
        <v>322</v>
      </c>
      <c r="F45" s="543">
        <f t="shared" si="3"/>
        <v>6.3323500491642079E-2</v>
      </c>
    </row>
    <row r="46" spans="1:19" ht="21" x14ac:dyDescent="0.35">
      <c r="B46" s="539" t="s">
        <v>112</v>
      </c>
      <c r="C46" s="546">
        <v>29</v>
      </c>
      <c r="D46" s="546">
        <v>17</v>
      </c>
      <c r="E46" s="546">
        <f t="shared" si="2"/>
        <v>46</v>
      </c>
      <c r="F46" s="543">
        <f t="shared" si="3"/>
        <v>9.0462143559488697E-3</v>
      </c>
    </row>
    <row r="47" spans="1:19" ht="21" x14ac:dyDescent="0.35">
      <c r="B47" s="539" t="s">
        <v>113</v>
      </c>
      <c r="C47" s="546">
        <v>112</v>
      </c>
      <c r="D47" s="546">
        <v>117</v>
      </c>
      <c r="E47" s="546">
        <f t="shared" si="2"/>
        <v>229</v>
      </c>
      <c r="F47" s="543">
        <f t="shared" si="3"/>
        <v>4.5034414945919372E-2</v>
      </c>
    </row>
    <row r="48" spans="1:19" ht="21" x14ac:dyDescent="0.35">
      <c r="B48" s="539" t="s">
        <v>114</v>
      </c>
      <c r="C48" s="546">
        <v>214</v>
      </c>
      <c r="D48" s="546">
        <v>199</v>
      </c>
      <c r="E48" s="546">
        <f t="shared" si="2"/>
        <v>413</v>
      </c>
      <c r="F48" s="543">
        <f t="shared" si="3"/>
        <v>8.1219272369714851E-2</v>
      </c>
    </row>
    <row r="49" spans="2:6" ht="21" x14ac:dyDescent="0.35">
      <c r="B49" s="539" t="s">
        <v>115</v>
      </c>
      <c r="C49" s="546">
        <v>273</v>
      </c>
      <c r="D49" s="546">
        <v>263</v>
      </c>
      <c r="E49" s="546">
        <f t="shared" si="2"/>
        <v>536</v>
      </c>
      <c r="F49" s="543">
        <f t="shared" si="3"/>
        <v>0.10540806293018683</v>
      </c>
    </row>
    <row r="50" spans="2:6" ht="21" x14ac:dyDescent="0.35">
      <c r="B50" s="539" t="s">
        <v>116</v>
      </c>
      <c r="C50" s="546">
        <v>223</v>
      </c>
      <c r="D50" s="546">
        <v>226</v>
      </c>
      <c r="E50" s="546">
        <f t="shared" si="2"/>
        <v>449</v>
      </c>
      <c r="F50" s="543">
        <f t="shared" si="3"/>
        <v>8.8298918387413966E-2</v>
      </c>
    </row>
    <row r="51" spans="2:6" ht="21" x14ac:dyDescent="0.35">
      <c r="B51" s="539" t="s">
        <v>117</v>
      </c>
      <c r="C51" s="546">
        <v>217</v>
      </c>
      <c r="D51" s="546">
        <v>188</v>
      </c>
      <c r="E51" s="546">
        <f t="shared" si="2"/>
        <v>405</v>
      </c>
      <c r="F51" s="543">
        <f t="shared" si="3"/>
        <v>7.9646017699115043E-2</v>
      </c>
    </row>
    <row r="52" spans="2:6" ht="21" x14ac:dyDescent="0.35">
      <c r="B52" s="539" t="s">
        <v>118</v>
      </c>
      <c r="C52" s="546">
        <v>186</v>
      </c>
      <c r="D52" s="546">
        <v>144</v>
      </c>
      <c r="E52" s="546">
        <f t="shared" si="2"/>
        <v>330</v>
      </c>
      <c r="F52" s="543">
        <f t="shared" si="3"/>
        <v>6.4896755162241887E-2</v>
      </c>
    </row>
    <row r="53" spans="2:6" ht="21" x14ac:dyDescent="0.35">
      <c r="B53" s="539" t="s">
        <v>119</v>
      </c>
      <c r="C53" s="546">
        <v>124</v>
      </c>
      <c r="D53" s="546">
        <v>113</v>
      </c>
      <c r="E53" s="546">
        <f t="shared" si="2"/>
        <v>237</v>
      </c>
      <c r="F53" s="543">
        <f t="shared" si="3"/>
        <v>4.6607669616519173E-2</v>
      </c>
    </row>
    <row r="54" spans="2:6" ht="21" x14ac:dyDescent="0.35">
      <c r="B54" s="539" t="s">
        <v>120</v>
      </c>
      <c r="C54" s="546">
        <v>137</v>
      </c>
      <c r="D54" s="546">
        <v>131</v>
      </c>
      <c r="E54" s="546">
        <f t="shared" si="2"/>
        <v>268</v>
      </c>
      <c r="F54" s="543">
        <f t="shared" si="3"/>
        <v>5.2704031465093414E-2</v>
      </c>
    </row>
    <row r="55" spans="2:6" ht="21" x14ac:dyDescent="0.35">
      <c r="B55" s="539" t="s">
        <v>121</v>
      </c>
      <c r="C55" s="546">
        <v>146</v>
      </c>
      <c r="D55" s="546">
        <v>122</v>
      </c>
      <c r="E55" s="546">
        <f t="shared" si="2"/>
        <v>268</v>
      </c>
      <c r="F55" s="543">
        <f t="shared" si="3"/>
        <v>5.2704031465093414E-2</v>
      </c>
    </row>
    <row r="56" spans="2:6" ht="21" x14ac:dyDescent="0.35">
      <c r="B56" s="539" t="s">
        <v>122</v>
      </c>
      <c r="C56" s="546">
        <v>108</v>
      </c>
      <c r="D56" s="546">
        <v>70</v>
      </c>
      <c r="E56" s="546">
        <f t="shared" si="2"/>
        <v>178</v>
      </c>
      <c r="F56" s="543">
        <f t="shared" si="3"/>
        <v>3.5004916420845626E-2</v>
      </c>
    </row>
    <row r="57" spans="2:6" ht="21" x14ac:dyDescent="0.35">
      <c r="B57" s="539" t="s">
        <v>123</v>
      </c>
      <c r="C57" s="546">
        <v>107</v>
      </c>
      <c r="D57" s="546">
        <v>123</v>
      </c>
      <c r="E57" s="546">
        <f t="shared" si="2"/>
        <v>230</v>
      </c>
      <c r="F57" s="543">
        <f t="shared" si="3"/>
        <v>4.5231071779744343E-2</v>
      </c>
    </row>
    <row r="58" spans="2:6" ht="21" x14ac:dyDescent="0.35">
      <c r="B58" s="539" t="s">
        <v>105</v>
      </c>
      <c r="C58" s="546">
        <f>SUM(C41:C57)</f>
        <v>2643</v>
      </c>
      <c r="D58" s="546">
        <f>SUM(D41:D57)</f>
        <v>2442</v>
      </c>
      <c r="E58" s="546">
        <f>SUM(E41:E57)</f>
        <v>5085</v>
      </c>
      <c r="F58" s="543">
        <f t="shared" si="3"/>
        <v>1</v>
      </c>
    </row>
  </sheetData>
  <mergeCells count="3">
    <mergeCell ref="C39:D39"/>
    <mergeCell ref="E39:F39"/>
    <mergeCell ref="A36:S37"/>
  </mergeCells>
  <pageMargins left="1.6" right="0.7" top="1.37" bottom="0.75" header="0.3" footer="0.3"/>
  <pageSetup paperSize="5" scale="5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AF27F-4E5A-49F9-A1E6-1D36C63BBCEC}">
  <sheetPr>
    <tabColor theme="5"/>
    <pageSetUpPr fitToPage="1"/>
  </sheetPr>
  <dimension ref="A1:S56"/>
  <sheetViews>
    <sheetView showGridLines="0" topLeftCell="A11" workbookViewId="0">
      <selection activeCell="I25" sqref="I25"/>
    </sheetView>
  </sheetViews>
  <sheetFormatPr baseColWidth="10" defaultRowHeight="15" x14ac:dyDescent="0.25"/>
  <cols>
    <col min="1" max="1" width="6" customWidth="1"/>
    <col min="2" max="2" width="48.85546875" style="16" bestFit="1" customWidth="1"/>
    <col min="3" max="4" width="16.7109375" style="16" customWidth="1"/>
    <col min="5" max="5" width="20.85546875" style="16" customWidth="1"/>
    <col min="6" max="6" width="13.140625" style="16" bestFit="1" customWidth="1"/>
  </cols>
  <sheetData>
    <row r="1" spans="2:8" s="130" customFormat="1" ht="7.5" customHeight="1" x14ac:dyDescent="0.25">
      <c r="B1" s="131" t="s">
        <v>81</v>
      </c>
      <c r="C1" s="132"/>
      <c r="D1" s="132"/>
      <c r="E1" s="132"/>
      <c r="F1" s="132"/>
    </row>
    <row r="2" spans="2:8" s="130" customFormat="1" ht="7.5" customHeight="1" x14ac:dyDescent="0.25">
      <c r="B2" s="133"/>
      <c r="C2" s="134">
        <f>SUM(C4:C20)</f>
        <v>2403</v>
      </c>
      <c r="D2" s="133"/>
      <c r="E2" s="134">
        <f>SUM(E4:E20)</f>
        <v>2385</v>
      </c>
      <c r="F2" s="134">
        <f>+C2+E2</f>
        <v>4788</v>
      </c>
      <c r="G2" s="133" t="s">
        <v>82</v>
      </c>
      <c r="H2" s="135">
        <f>+C2/F2</f>
        <v>0.50187969924812026</v>
      </c>
    </row>
    <row r="3" spans="2:8" s="130" customFormat="1" ht="7.5" customHeight="1" x14ac:dyDescent="0.25">
      <c r="B3" s="136" t="s">
        <v>83</v>
      </c>
      <c r="C3" s="137" t="s">
        <v>84</v>
      </c>
      <c r="D3" s="137"/>
      <c r="E3" s="136" t="s">
        <v>85</v>
      </c>
      <c r="F3" s="133"/>
      <c r="G3" s="133" t="s">
        <v>86</v>
      </c>
      <c r="H3" s="135">
        <f>+E2/F2</f>
        <v>0.49812030075187969</v>
      </c>
    </row>
    <row r="4" spans="2:8" s="130" customFormat="1" ht="7.5" customHeight="1" x14ac:dyDescent="0.25">
      <c r="B4" s="142" t="s">
        <v>107</v>
      </c>
      <c r="C4" s="138">
        <v>15</v>
      </c>
      <c r="D4" s="139">
        <f>+C4*-1</f>
        <v>-15</v>
      </c>
      <c r="E4" s="140">
        <v>17</v>
      </c>
      <c r="F4" s="133"/>
    </row>
    <row r="5" spans="2:8" s="130" customFormat="1" ht="7.5" customHeight="1" x14ac:dyDescent="0.25">
      <c r="B5" s="143" t="s">
        <v>108</v>
      </c>
      <c r="C5" s="138">
        <v>95</v>
      </c>
      <c r="D5" s="139">
        <f t="shared" ref="D5:D20" si="0">+C5*-1</f>
        <v>-95</v>
      </c>
      <c r="E5" s="140">
        <v>125</v>
      </c>
      <c r="F5" s="133"/>
    </row>
    <row r="6" spans="2:8" s="130" customFormat="1" ht="7.5" customHeight="1" x14ac:dyDescent="0.25">
      <c r="B6" s="142" t="s">
        <v>109</v>
      </c>
      <c r="C6" s="138">
        <v>181</v>
      </c>
      <c r="D6" s="139">
        <f t="shared" si="0"/>
        <v>-181</v>
      </c>
      <c r="E6" s="140">
        <v>200</v>
      </c>
      <c r="F6" s="133"/>
    </row>
    <row r="7" spans="2:8" s="130" customFormat="1" ht="7.5" customHeight="1" x14ac:dyDescent="0.25">
      <c r="B7" s="142" t="s">
        <v>110</v>
      </c>
      <c r="C7" s="138">
        <v>196</v>
      </c>
      <c r="D7" s="139">
        <f t="shared" si="0"/>
        <v>-196</v>
      </c>
      <c r="E7" s="140">
        <v>196</v>
      </c>
      <c r="F7" s="133"/>
    </row>
    <row r="8" spans="2:8" s="130" customFormat="1" ht="7.5" customHeight="1" x14ac:dyDescent="0.25">
      <c r="B8" s="142" t="s">
        <v>111</v>
      </c>
      <c r="C8" s="138">
        <v>154</v>
      </c>
      <c r="D8" s="139">
        <f t="shared" si="0"/>
        <v>-154</v>
      </c>
      <c r="E8" s="140">
        <v>147</v>
      </c>
      <c r="F8" s="133"/>
    </row>
    <row r="9" spans="2:8" s="130" customFormat="1" ht="7.5" customHeight="1" x14ac:dyDescent="0.25">
      <c r="B9" s="142" t="s">
        <v>112</v>
      </c>
      <c r="C9" s="138">
        <v>45</v>
      </c>
      <c r="D9" s="139">
        <f t="shared" si="0"/>
        <v>-45</v>
      </c>
      <c r="E9" s="140">
        <v>33</v>
      </c>
      <c r="F9" s="133"/>
    </row>
    <row r="10" spans="2:8" s="130" customFormat="1" ht="7.5" customHeight="1" x14ac:dyDescent="0.25">
      <c r="B10" s="142" t="s">
        <v>113</v>
      </c>
      <c r="C10" s="138">
        <v>127</v>
      </c>
      <c r="D10" s="139">
        <f t="shared" si="0"/>
        <v>-127</v>
      </c>
      <c r="E10" s="140">
        <v>134</v>
      </c>
      <c r="F10" s="133"/>
    </row>
    <row r="11" spans="2:8" s="130" customFormat="1" ht="7.5" customHeight="1" x14ac:dyDescent="0.25">
      <c r="B11" s="142" t="s">
        <v>114</v>
      </c>
      <c r="C11" s="138">
        <v>225</v>
      </c>
      <c r="D11" s="139">
        <f t="shared" si="0"/>
        <v>-225</v>
      </c>
      <c r="E11" s="140">
        <v>184</v>
      </c>
      <c r="F11" s="133"/>
    </row>
    <row r="12" spans="2:8" s="130" customFormat="1" ht="7.5" customHeight="1" x14ac:dyDescent="0.25">
      <c r="B12" s="142" t="s">
        <v>115</v>
      </c>
      <c r="C12" s="138">
        <v>217</v>
      </c>
      <c r="D12" s="139">
        <f t="shared" si="0"/>
        <v>-217</v>
      </c>
      <c r="E12" s="140">
        <v>227</v>
      </c>
      <c r="F12" s="133"/>
    </row>
    <row r="13" spans="2:8" s="130" customFormat="1" ht="7.5" customHeight="1" x14ac:dyDescent="0.25">
      <c r="B13" s="142" t="s">
        <v>116</v>
      </c>
      <c r="C13" s="138">
        <v>202</v>
      </c>
      <c r="D13" s="139">
        <f t="shared" si="0"/>
        <v>-202</v>
      </c>
      <c r="E13" s="140">
        <v>177</v>
      </c>
      <c r="F13" s="133"/>
    </row>
    <row r="14" spans="2:8" s="130" customFormat="1" ht="7.5" customHeight="1" x14ac:dyDescent="0.25">
      <c r="B14" s="142" t="s">
        <v>117</v>
      </c>
      <c r="C14" s="138">
        <v>153</v>
      </c>
      <c r="D14" s="139">
        <f t="shared" si="0"/>
        <v>-153</v>
      </c>
      <c r="E14" s="140">
        <v>183</v>
      </c>
      <c r="F14" s="133"/>
    </row>
    <row r="15" spans="2:8" s="130" customFormat="1" ht="7.5" customHeight="1" x14ac:dyDescent="0.25">
      <c r="B15" s="142" t="s">
        <v>118</v>
      </c>
      <c r="C15" s="138">
        <v>122</v>
      </c>
      <c r="D15" s="139">
        <f t="shared" si="0"/>
        <v>-122</v>
      </c>
      <c r="E15" s="140">
        <v>118</v>
      </c>
      <c r="F15" s="133"/>
    </row>
    <row r="16" spans="2:8" s="130" customFormat="1" ht="7.5" customHeight="1" x14ac:dyDescent="0.25">
      <c r="B16" s="142" t="s">
        <v>119</v>
      </c>
      <c r="C16" s="138">
        <v>92</v>
      </c>
      <c r="D16" s="139">
        <f t="shared" si="0"/>
        <v>-92</v>
      </c>
      <c r="E16" s="140">
        <v>123</v>
      </c>
      <c r="F16" s="132"/>
    </row>
    <row r="17" spans="2:6" s="130" customFormat="1" ht="7.5" customHeight="1" x14ac:dyDescent="0.25">
      <c r="B17" s="142" t="s">
        <v>120</v>
      </c>
      <c r="C17" s="138">
        <v>172</v>
      </c>
      <c r="D17" s="139">
        <f t="shared" si="0"/>
        <v>-172</v>
      </c>
      <c r="E17" s="140">
        <v>169</v>
      </c>
      <c r="F17" s="132"/>
    </row>
    <row r="18" spans="2:6" s="130" customFormat="1" ht="7.5" customHeight="1" x14ac:dyDescent="0.25">
      <c r="B18" s="142" t="s">
        <v>121</v>
      </c>
      <c r="C18" s="138">
        <v>150</v>
      </c>
      <c r="D18" s="139">
        <f t="shared" si="0"/>
        <v>-150</v>
      </c>
      <c r="E18" s="140">
        <v>121</v>
      </c>
      <c r="F18" s="133"/>
    </row>
    <row r="19" spans="2:6" s="130" customFormat="1" ht="7.5" customHeight="1" x14ac:dyDescent="0.25">
      <c r="B19" s="142" t="s">
        <v>122</v>
      </c>
      <c r="C19" s="138">
        <v>108</v>
      </c>
      <c r="D19" s="139">
        <f t="shared" si="0"/>
        <v>-108</v>
      </c>
      <c r="E19" s="140">
        <v>95</v>
      </c>
      <c r="F19" s="133"/>
    </row>
    <row r="20" spans="2:6" s="130" customFormat="1" ht="7.5" customHeight="1" x14ac:dyDescent="0.25">
      <c r="B20" s="142" t="s">
        <v>123</v>
      </c>
      <c r="C20" s="138">
        <v>149</v>
      </c>
      <c r="D20" s="139">
        <f t="shared" si="0"/>
        <v>-149</v>
      </c>
      <c r="E20" s="140">
        <v>136</v>
      </c>
      <c r="F20" s="133"/>
    </row>
    <row r="21" spans="2:6" s="130" customFormat="1" ht="7.5" customHeight="1" x14ac:dyDescent="0.25">
      <c r="B21" s="132"/>
      <c r="C21" s="132"/>
      <c r="D21" s="134"/>
      <c r="E21" s="132"/>
      <c r="F21" s="132"/>
    </row>
    <row r="22" spans="2:6" s="130" customFormat="1" ht="7.5" customHeight="1" x14ac:dyDescent="0.25">
      <c r="B22" s="132"/>
      <c r="C22" s="132"/>
      <c r="D22" s="132"/>
      <c r="E22" s="132"/>
      <c r="F22" s="132"/>
    </row>
    <row r="23" spans="2:6" s="130" customFormat="1" ht="7.5" customHeight="1" x14ac:dyDescent="0.25">
      <c r="B23" s="132"/>
      <c r="C23" s="141">
        <f>MAX(C4:C20)</f>
        <v>225</v>
      </c>
      <c r="D23" s="141">
        <f t="shared" ref="D23:E23" si="1">MAX(D4:D20)</f>
        <v>-15</v>
      </c>
      <c r="E23" s="141">
        <f t="shared" si="1"/>
        <v>227</v>
      </c>
      <c r="F23" s="132"/>
    </row>
    <row r="24" spans="2:6" s="130" customFormat="1" ht="7.5" customHeight="1" x14ac:dyDescent="0.25">
      <c r="B24" s="132"/>
      <c r="C24" s="132"/>
      <c r="D24" s="132"/>
      <c r="E24" s="132"/>
      <c r="F24" s="132"/>
    </row>
    <row r="25" spans="2:6" s="130" customFormat="1" ht="7.5" customHeight="1" x14ac:dyDescent="0.25">
      <c r="B25" s="132"/>
      <c r="C25" s="132"/>
      <c r="D25" s="132"/>
      <c r="E25" s="132"/>
      <c r="F25" s="132"/>
    </row>
    <row r="26" spans="2:6" s="130" customFormat="1" ht="7.5" customHeight="1" x14ac:dyDescent="0.25">
      <c r="B26" s="132"/>
      <c r="C26" s="132"/>
      <c r="D26" s="132"/>
      <c r="E26" s="132"/>
      <c r="F26" s="132"/>
    </row>
    <row r="27" spans="2:6" s="130" customFormat="1" ht="7.5" customHeight="1" x14ac:dyDescent="0.25">
      <c r="B27" s="132"/>
      <c r="C27" s="132"/>
      <c r="D27" s="132"/>
      <c r="E27" s="132"/>
      <c r="F27" s="132"/>
    </row>
    <row r="28" spans="2:6" s="130" customFormat="1" ht="7.5" customHeight="1" x14ac:dyDescent="0.25">
      <c r="B28" s="132"/>
      <c r="C28" s="132"/>
      <c r="D28" s="132"/>
      <c r="E28" s="132"/>
      <c r="F28" s="132"/>
    </row>
    <row r="29" spans="2:6" s="130" customFormat="1" ht="7.5" customHeight="1" x14ac:dyDescent="0.25">
      <c r="B29" s="132"/>
      <c r="C29" s="132"/>
      <c r="D29" s="132"/>
      <c r="E29" s="132"/>
      <c r="F29" s="132"/>
    </row>
    <row r="30" spans="2:6" s="130" customFormat="1" ht="7.5" customHeight="1" x14ac:dyDescent="0.25">
      <c r="B30" s="132"/>
      <c r="C30" s="132"/>
      <c r="D30" s="132"/>
      <c r="E30" s="132"/>
      <c r="F30" s="132"/>
    </row>
    <row r="31" spans="2:6" s="130" customFormat="1" ht="7.5" customHeight="1" x14ac:dyDescent="0.25">
      <c r="B31" s="132"/>
      <c r="C31" s="132"/>
      <c r="D31" s="132"/>
      <c r="E31" s="132"/>
      <c r="F31" s="132"/>
    </row>
    <row r="32" spans="2:6" s="130" customFormat="1" ht="7.5" customHeight="1" x14ac:dyDescent="0.25">
      <c r="B32" s="132"/>
      <c r="C32" s="132"/>
      <c r="D32" s="132"/>
      <c r="E32" s="132"/>
      <c r="F32" s="132"/>
    </row>
    <row r="33" spans="1:19" s="130" customFormat="1" ht="7.5" customHeight="1" x14ac:dyDescent="0.25">
      <c r="B33" s="132"/>
      <c r="C33" s="132"/>
      <c r="D33" s="132"/>
      <c r="E33" s="132"/>
      <c r="F33" s="132"/>
    </row>
    <row r="35" spans="1:19" x14ac:dyDescent="0.25">
      <c r="A35" s="1242" t="s">
        <v>21351</v>
      </c>
      <c r="B35" s="1242"/>
      <c r="C35" s="1242"/>
      <c r="D35" s="1242"/>
      <c r="E35" s="1242"/>
      <c r="F35" s="1242"/>
      <c r="G35" s="1242"/>
      <c r="H35" s="1242"/>
      <c r="I35" s="1242"/>
      <c r="J35" s="1242"/>
      <c r="K35" s="1242"/>
      <c r="L35" s="1242"/>
      <c r="M35" s="1242"/>
      <c r="N35" s="1242"/>
      <c r="O35" s="1242"/>
      <c r="P35" s="1242"/>
      <c r="Q35" s="1242"/>
      <c r="R35" s="1242"/>
      <c r="S35" s="1242"/>
    </row>
    <row r="36" spans="1:19" x14ac:dyDescent="0.25">
      <c r="A36" s="1242"/>
      <c r="B36" s="1242"/>
      <c r="C36" s="1242"/>
      <c r="D36" s="1242"/>
      <c r="E36" s="1242"/>
      <c r="F36" s="1242"/>
      <c r="G36" s="1242"/>
      <c r="H36" s="1242"/>
      <c r="I36" s="1242"/>
      <c r="J36" s="1242"/>
      <c r="K36" s="1242"/>
      <c r="L36" s="1242"/>
      <c r="M36" s="1242"/>
      <c r="N36" s="1242"/>
      <c r="O36" s="1242"/>
      <c r="P36" s="1242"/>
      <c r="Q36" s="1242"/>
      <c r="R36" s="1242"/>
      <c r="S36" s="1242"/>
    </row>
    <row r="37" spans="1:19" ht="21" x14ac:dyDescent="0.35">
      <c r="B37" s="538"/>
      <c r="C37" s="1243" t="s">
        <v>104</v>
      </c>
      <c r="D37" s="1244"/>
      <c r="E37" s="1245" t="s">
        <v>105</v>
      </c>
      <c r="F37" s="1245"/>
    </row>
    <row r="38" spans="1:19" ht="21" x14ac:dyDescent="0.35">
      <c r="B38" s="538" t="s">
        <v>83</v>
      </c>
      <c r="C38" s="538" t="s">
        <v>84</v>
      </c>
      <c r="D38" s="538" t="s">
        <v>85</v>
      </c>
      <c r="E38" s="538" t="s">
        <v>105</v>
      </c>
      <c r="F38" s="538" t="s">
        <v>106</v>
      </c>
    </row>
    <row r="39" spans="1:19" ht="21" x14ac:dyDescent="0.35">
      <c r="B39" s="539" t="s">
        <v>107</v>
      </c>
      <c r="C39" s="546">
        <v>15</v>
      </c>
      <c r="D39" s="546">
        <v>17</v>
      </c>
      <c r="E39" s="546">
        <f>SUM(C39:D39)</f>
        <v>32</v>
      </c>
      <c r="F39" s="543">
        <f>+E39/$E$56</f>
        <v>6.6833751044277356E-3</v>
      </c>
    </row>
    <row r="40" spans="1:19" ht="21" x14ac:dyDescent="0.35">
      <c r="B40" s="539" t="s">
        <v>108</v>
      </c>
      <c r="C40" s="546">
        <v>95</v>
      </c>
      <c r="D40" s="546">
        <v>125</v>
      </c>
      <c r="E40" s="546">
        <f t="shared" ref="E40:E55" si="2">SUM(C40:D40)</f>
        <v>220</v>
      </c>
      <c r="F40" s="543">
        <f t="shared" ref="F40:F56" si="3">+E40/$E$56</f>
        <v>4.5948203842940682E-2</v>
      </c>
    </row>
    <row r="41" spans="1:19" ht="21" x14ac:dyDescent="0.35">
      <c r="B41" s="539" t="s">
        <v>109</v>
      </c>
      <c r="C41" s="546">
        <v>181</v>
      </c>
      <c r="D41" s="546">
        <v>200</v>
      </c>
      <c r="E41" s="546">
        <f t="shared" si="2"/>
        <v>381</v>
      </c>
      <c r="F41" s="543">
        <f t="shared" si="3"/>
        <v>7.9573934837092727E-2</v>
      </c>
    </row>
    <row r="42" spans="1:19" ht="21" x14ac:dyDescent="0.35">
      <c r="B42" s="539" t="s">
        <v>110</v>
      </c>
      <c r="C42" s="546">
        <v>196</v>
      </c>
      <c r="D42" s="546">
        <v>196</v>
      </c>
      <c r="E42" s="546">
        <f t="shared" si="2"/>
        <v>392</v>
      </c>
      <c r="F42" s="543">
        <f t="shared" si="3"/>
        <v>8.1871345029239762E-2</v>
      </c>
    </row>
    <row r="43" spans="1:19" ht="21" x14ac:dyDescent="0.35">
      <c r="B43" s="539" t="s">
        <v>111</v>
      </c>
      <c r="C43" s="546">
        <v>154</v>
      </c>
      <c r="D43" s="546">
        <v>147</v>
      </c>
      <c r="E43" s="546">
        <f t="shared" si="2"/>
        <v>301</v>
      </c>
      <c r="F43" s="543">
        <f t="shared" si="3"/>
        <v>6.2865497076023388E-2</v>
      </c>
    </row>
    <row r="44" spans="1:19" ht="21" x14ac:dyDescent="0.35">
      <c r="B44" s="539" t="s">
        <v>112</v>
      </c>
      <c r="C44" s="546">
        <v>45</v>
      </c>
      <c r="D44" s="546">
        <v>33</v>
      </c>
      <c r="E44" s="546">
        <f t="shared" si="2"/>
        <v>78</v>
      </c>
      <c r="F44" s="543">
        <f t="shared" si="3"/>
        <v>1.6290726817042606E-2</v>
      </c>
    </row>
    <row r="45" spans="1:19" ht="21" x14ac:dyDescent="0.35">
      <c r="B45" s="539" t="s">
        <v>113</v>
      </c>
      <c r="C45" s="546">
        <v>127</v>
      </c>
      <c r="D45" s="546">
        <v>134</v>
      </c>
      <c r="E45" s="546">
        <f t="shared" si="2"/>
        <v>261</v>
      </c>
      <c r="F45" s="543">
        <f t="shared" si="3"/>
        <v>5.4511278195488719E-2</v>
      </c>
    </row>
    <row r="46" spans="1:19" ht="21" x14ac:dyDescent="0.35">
      <c r="B46" s="539" t="s">
        <v>114</v>
      </c>
      <c r="C46" s="546">
        <v>225</v>
      </c>
      <c r="D46" s="546">
        <v>184</v>
      </c>
      <c r="E46" s="546">
        <f t="shared" si="2"/>
        <v>409</v>
      </c>
      <c r="F46" s="543">
        <f t="shared" si="3"/>
        <v>8.5421888053466996E-2</v>
      </c>
    </row>
    <row r="47" spans="1:19" ht="21" x14ac:dyDescent="0.35">
      <c r="B47" s="539" t="s">
        <v>115</v>
      </c>
      <c r="C47" s="546">
        <v>217</v>
      </c>
      <c r="D47" s="546">
        <v>227</v>
      </c>
      <c r="E47" s="546">
        <f t="shared" si="2"/>
        <v>444</v>
      </c>
      <c r="F47" s="543">
        <f t="shared" si="3"/>
        <v>9.2731829573934832E-2</v>
      </c>
    </row>
    <row r="48" spans="1:19" ht="21" x14ac:dyDescent="0.35">
      <c r="B48" s="539" t="s">
        <v>116</v>
      </c>
      <c r="C48" s="546">
        <v>202</v>
      </c>
      <c r="D48" s="546">
        <v>177</v>
      </c>
      <c r="E48" s="546">
        <f t="shared" si="2"/>
        <v>379</v>
      </c>
      <c r="F48" s="543">
        <f t="shared" si="3"/>
        <v>7.9156223893065994E-2</v>
      </c>
    </row>
    <row r="49" spans="2:6" ht="21" x14ac:dyDescent="0.35">
      <c r="B49" s="539" t="s">
        <v>117</v>
      </c>
      <c r="C49" s="546">
        <v>153</v>
      </c>
      <c r="D49" s="546">
        <v>183</v>
      </c>
      <c r="E49" s="546">
        <f t="shared" si="2"/>
        <v>336</v>
      </c>
      <c r="F49" s="543">
        <f t="shared" si="3"/>
        <v>7.0175438596491224E-2</v>
      </c>
    </row>
    <row r="50" spans="2:6" ht="21" x14ac:dyDescent="0.35">
      <c r="B50" s="539" t="s">
        <v>118</v>
      </c>
      <c r="C50" s="546">
        <v>122</v>
      </c>
      <c r="D50" s="546">
        <v>118</v>
      </c>
      <c r="E50" s="546">
        <f t="shared" si="2"/>
        <v>240</v>
      </c>
      <c r="F50" s="543">
        <f t="shared" si="3"/>
        <v>5.0125313283208017E-2</v>
      </c>
    </row>
    <row r="51" spans="2:6" ht="21" x14ac:dyDescent="0.35">
      <c r="B51" s="539" t="s">
        <v>119</v>
      </c>
      <c r="C51" s="546">
        <v>92</v>
      </c>
      <c r="D51" s="546">
        <v>123</v>
      </c>
      <c r="E51" s="546">
        <f t="shared" si="2"/>
        <v>215</v>
      </c>
      <c r="F51" s="543">
        <f t="shared" si="3"/>
        <v>4.4903926482873849E-2</v>
      </c>
    </row>
    <row r="52" spans="2:6" ht="21" x14ac:dyDescent="0.35">
      <c r="B52" s="539" t="s">
        <v>120</v>
      </c>
      <c r="C52" s="546">
        <v>172</v>
      </c>
      <c r="D52" s="546">
        <v>169</v>
      </c>
      <c r="E52" s="546">
        <f t="shared" si="2"/>
        <v>341</v>
      </c>
      <c r="F52" s="543">
        <f t="shared" si="3"/>
        <v>7.1219715956558058E-2</v>
      </c>
    </row>
    <row r="53" spans="2:6" ht="21" x14ac:dyDescent="0.35">
      <c r="B53" s="539" t="s">
        <v>121</v>
      </c>
      <c r="C53" s="546">
        <v>150</v>
      </c>
      <c r="D53" s="546">
        <v>121</v>
      </c>
      <c r="E53" s="546">
        <f t="shared" si="2"/>
        <v>271</v>
      </c>
      <c r="F53" s="543">
        <f t="shared" si="3"/>
        <v>5.6599832915622386E-2</v>
      </c>
    </row>
    <row r="54" spans="2:6" ht="21" x14ac:dyDescent="0.35">
      <c r="B54" s="539" t="s">
        <v>122</v>
      </c>
      <c r="C54" s="546">
        <v>108</v>
      </c>
      <c r="D54" s="546">
        <v>95</v>
      </c>
      <c r="E54" s="546">
        <f t="shared" si="2"/>
        <v>203</v>
      </c>
      <c r="F54" s="543">
        <f t="shared" si="3"/>
        <v>4.2397660818713448E-2</v>
      </c>
    </row>
    <row r="55" spans="2:6" ht="21" x14ac:dyDescent="0.35">
      <c r="B55" s="539" t="s">
        <v>123</v>
      </c>
      <c r="C55" s="546">
        <v>149</v>
      </c>
      <c r="D55" s="546">
        <v>136</v>
      </c>
      <c r="E55" s="546">
        <f t="shared" si="2"/>
        <v>285</v>
      </c>
      <c r="F55" s="543">
        <f t="shared" si="3"/>
        <v>5.9523809523809521E-2</v>
      </c>
    </row>
    <row r="56" spans="2:6" ht="21" x14ac:dyDescent="0.35">
      <c r="B56" s="539" t="s">
        <v>105</v>
      </c>
      <c r="C56" s="546">
        <f>SUM(C39:C55)</f>
        <v>2403</v>
      </c>
      <c r="D56" s="546">
        <f>SUM(D39:D55)</f>
        <v>2385</v>
      </c>
      <c r="E56" s="546">
        <f>SUM(E39:E55)</f>
        <v>4788</v>
      </c>
      <c r="F56" s="543">
        <f t="shared" si="3"/>
        <v>1</v>
      </c>
    </row>
  </sheetData>
  <mergeCells count="3">
    <mergeCell ref="C37:D37"/>
    <mergeCell ref="E37:F37"/>
    <mergeCell ref="A35:S36"/>
  </mergeCells>
  <pageMargins left="1.57" right="0.7" top="1.44" bottom="0.75" header="0.3" footer="0.3"/>
  <pageSetup paperSize="5" scale="5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40D6C-2A02-47F3-BD91-4D941EC925DE}">
  <sheetPr>
    <tabColor theme="5"/>
    <pageSetUpPr fitToPage="1"/>
  </sheetPr>
  <dimension ref="A1:S58"/>
  <sheetViews>
    <sheetView showGridLines="0" topLeftCell="A2" zoomScale="70" zoomScaleNormal="70" workbookViewId="0">
      <selection activeCell="J78" sqref="J78"/>
    </sheetView>
  </sheetViews>
  <sheetFormatPr baseColWidth="10" defaultRowHeight="15" x14ac:dyDescent="0.25"/>
  <cols>
    <col min="1" max="1" width="6" customWidth="1"/>
    <col min="2" max="2" width="48.85546875" style="16" bestFit="1" customWidth="1"/>
    <col min="3" max="4" width="16.7109375" style="16" customWidth="1"/>
    <col min="5" max="5" width="20.85546875" style="16" customWidth="1"/>
    <col min="6" max="6" width="12.7109375" style="16" bestFit="1" customWidth="1"/>
  </cols>
  <sheetData>
    <row r="1" spans="2:8" s="130" customFormat="1" ht="4.5" customHeight="1" x14ac:dyDescent="0.25">
      <c r="B1" s="131" t="s">
        <v>81</v>
      </c>
      <c r="C1" s="132"/>
      <c r="D1" s="132"/>
      <c r="E1" s="132"/>
      <c r="F1" s="132"/>
    </row>
    <row r="2" spans="2:8" s="130" customFormat="1" ht="4.5" customHeight="1" x14ac:dyDescent="0.25">
      <c r="B2" s="133"/>
      <c r="C2" s="134">
        <f>SUM(C4:C20)</f>
        <v>3830</v>
      </c>
      <c r="D2" s="133"/>
      <c r="E2" s="134">
        <f>SUM(E4:E20)</f>
        <v>3392</v>
      </c>
      <c r="F2" s="134">
        <f>+C2+E2</f>
        <v>7222</v>
      </c>
      <c r="G2" s="133" t="s">
        <v>82</v>
      </c>
      <c r="H2" s="135">
        <f>+C2/F2</f>
        <v>0.53032400996953755</v>
      </c>
    </row>
    <row r="3" spans="2:8" s="130" customFormat="1" ht="4.5" customHeight="1" x14ac:dyDescent="0.25">
      <c r="B3" s="136" t="s">
        <v>83</v>
      </c>
      <c r="C3" s="137" t="s">
        <v>84</v>
      </c>
      <c r="D3" s="137"/>
      <c r="E3" s="136" t="s">
        <v>85</v>
      </c>
      <c r="F3" s="133"/>
      <c r="G3" s="133" t="s">
        <v>86</v>
      </c>
      <c r="H3" s="135">
        <f>+E2/F2</f>
        <v>0.46967599003046245</v>
      </c>
    </row>
    <row r="4" spans="2:8" s="130" customFormat="1" ht="4.5" customHeight="1" x14ac:dyDescent="0.25">
      <c r="B4" s="142" t="s">
        <v>107</v>
      </c>
      <c r="C4" s="138">
        <v>44</v>
      </c>
      <c r="D4" s="139">
        <f>+C4*-1</f>
        <v>-44</v>
      </c>
      <c r="E4" s="140">
        <v>40</v>
      </c>
      <c r="F4" s="133"/>
    </row>
    <row r="5" spans="2:8" s="130" customFormat="1" ht="4.5" customHeight="1" x14ac:dyDescent="0.25">
      <c r="B5" s="143" t="s">
        <v>108</v>
      </c>
      <c r="C5" s="138">
        <v>201</v>
      </c>
      <c r="D5" s="139">
        <f t="shared" ref="D5:D20" si="0">+C5*-1</f>
        <v>-201</v>
      </c>
      <c r="E5" s="140">
        <v>186</v>
      </c>
      <c r="F5" s="133"/>
    </row>
    <row r="6" spans="2:8" s="130" customFormat="1" ht="4.5" customHeight="1" x14ac:dyDescent="0.25">
      <c r="B6" s="142" t="s">
        <v>109</v>
      </c>
      <c r="C6" s="138">
        <v>352</v>
      </c>
      <c r="D6" s="139">
        <f t="shared" si="0"/>
        <v>-352</v>
      </c>
      <c r="E6" s="140">
        <v>308</v>
      </c>
      <c r="F6" s="133"/>
    </row>
    <row r="7" spans="2:8" s="130" customFormat="1" ht="4.5" customHeight="1" x14ac:dyDescent="0.25">
      <c r="B7" s="142" t="s">
        <v>110</v>
      </c>
      <c r="C7" s="138">
        <v>405</v>
      </c>
      <c r="D7" s="139">
        <f t="shared" si="0"/>
        <v>-405</v>
      </c>
      <c r="E7" s="140">
        <v>320</v>
      </c>
      <c r="F7" s="133"/>
    </row>
    <row r="8" spans="2:8" s="130" customFormat="1" ht="4.5" customHeight="1" x14ac:dyDescent="0.25">
      <c r="B8" s="142" t="s">
        <v>111</v>
      </c>
      <c r="C8" s="138">
        <v>281</v>
      </c>
      <c r="D8" s="139">
        <f t="shared" si="0"/>
        <v>-281</v>
      </c>
      <c r="E8" s="140">
        <v>262</v>
      </c>
      <c r="F8" s="133"/>
    </row>
    <row r="9" spans="2:8" s="130" customFormat="1" ht="4.5" customHeight="1" x14ac:dyDescent="0.25">
      <c r="B9" s="142" t="s">
        <v>112</v>
      </c>
      <c r="C9" s="138">
        <v>58</v>
      </c>
      <c r="D9" s="139">
        <f t="shared" si="0"/>
        <v>-58</v>
      </c>
      <c r="E9" s="140">
        <v>23</v>
      </c>
      <c r="F9" s="133"/>
    </row>
    <row r="10" spans="2:8" s="130" customFormat="1" ht="4.5" customHeight="1" x14ac:dyDescent="0.25">
      <c r="B10" s="142" t="s">
        <v>113</v>
      </c>
      <c r="C10" s="138">
        <v>176</v>
      </c>
      <c r="D10" s="139">
        <f t="shared" si="0"/>
        <v>-176</v>
      </c>
      <c r="E10" s="140">
        <v>187</v>
      </c>
      <c r="F10" s="133"/>
    </row>
    <row r="11" spans="2:8" s="130" customFormat="1" ht="4.5" customHeight="1" x14ac:dyDescent="0.25">
      <c r="B11" s="142" t="s">
        <v>114</v>
      </c>
      <c r="C11" s="138">
        <v>312</v>
      </c>
      <c r="D11" s="139">
        <f t="shared" si="0"/>
        <v>-312</v>
      </c>
      <c r="E11" s="140">
        <v>297</v>
      </c>
      <c r="F11" s="133"/>
    </row>
    <row r="12" spans="2:8" s="130" customFormat="1" ht="4.5" customHeight="1" x14ac:dyDescent="0.25">
      <c r="B12" s="142" t="s">
        <v>115</v>
      </c>
      <c r="C12" s="138">
        <v>366</v>
      </c>
      <c r="D12" s="139">
        <f t="shared" si="0"/>
        <v>-366</v>
      </c>
      <c r="E12" s="140">
        <v>316</v>
      </c>
      <c r="F12" s="133"/>
    </row>
    <row r="13" spans="2:8" s="130" customFormat="1" ht="4.5" customHeight="1" x14ac:dyDescent="0.25">
      <c r="B13" s="142" t="s">
        <v>116</v>
      </c>
      <c r="C13" s="138">
        <v>330</v>
      </c>
      <c r="D13" s="139">
        <f t="shared" si="0"/>
        <v>-330</v>
      </c>
      <c r="E13" s="140">
        <v>302</v>
      </c>
      <c r="F13" s="133"/>
    </row>
    <row r="14" spans="2:8" s="130" customFormat="1" ht="4.5" customHeight="1" x14ac:dyDescent="0.25">
      <c r="B14" s="142" t="s">
        <v>117</v>
      </c>
      <c r="C14" s="138">
        <v>278</v>
      </c>
      <c r="D14" s="139">
        <f t="shared" si="0"/>
        <v>-278</v>
      </c>
      <c r="E14" s="140">
        <v>292</v>
      </c>
      <c r="F14" s="133"/>
    </row>
    <row r="15" spans="2:8" s="130" customFormat="1" ht="4.5" customHeight="1" x14ac:dyDescent="0.25">
      <c r="B15" s="142" t="s">
        <v>118</v>
      </c>
      <c r="C15" s="138">
        <v>226</v>
      </c>
      <c r="D15" s="139">
        <f t="shared" si="0"/>
        <v>-226</v>
      </c>
      <c r="E15" s="140">
        <v>177</v>
      </c>
      <c r="F15" s="133"/>
    </row>
    <row r="16" spans="2:8" s="130" customFormat="1" ht="4.5" customHeight="1" x14ac:dyDescent="0.25">
      <c r="B16" s="142" t="s">
        <v>119</v>
      </c>
      <c r="C16" s="138">
        <v>172</v>
      </c>
      <c r="D16" s="139">
        <f t="shared" si="0"/>
        <v>-172</v>
      </c>
      <c r="E16" s="140">
        <v>187</v>
      </c>
      <c r="F16" s="132"/>
    </row>
    <row r="17" spans="2:6" s="130" customFormat="1" ht="4.5" customHeight="1" x14ac:dyDescent="0.25">
      <c r="B17" s="142" t="s">
        <v>120</v>
      </c>
      <c r="C17" s="138">
        <v>188</v>
      </c>
      <c r="D17" s="139">
        <f t="shared" si="0"/>
        <v>-188</v>
      </c>
      <c r="E17" s="140">
        <v>195</v>
      </c>
      <c r="F17" s="132"/>
    </row>
    <row r="18" spans="2:6" s="130" customFormat="1" ht="4.5" customHeight="1" x14ac:dyDescent="0.25">
      <c r="B18" s="142" t="s">
        <v>121</v>
      </c>
      <c r="C18" s="138">
        <v>208</v>
      </c>
      <c r="D18" s="139">
        <f t="shared" si="0"/>
        <v>-208</v>
      </c>
      <c r="E18" s="140">
        <v>147</v>
      </c>
      <c r="F18" s="133"/>
    </row>
    <row r="19" spans="2:6" s="130" customFormat="1" ht="4.5" customHeight="1" x14ac:dyDescent="0.25">
      <c r="B19" s="142" t="s">
        <v>122</v>
      </c>
      <c r="C19" s="138">
        <v>136</v>
      </c>
      <c r="D19" s="139">
        <f t="shared" si="0"/>
        <v>-136</v>
      </c>
      <c r="E19" s="140">
        <v>82</v>
      </c>
      <c r="F19" s="133"/>
    </row>
    <row r="20" spans="2:6" s="130" customFormat="1" ht="4.5" customHeight="1" x14ac:dyDescent="0.25">
      <c r="B20" s="142" t="s">
        <v>123</v>
      </c>
      <c r="C20" s="138">
        <v>97</v>
      </c>
      <c r="D20" s="139">
        <f t="shared" si="0"/>
        <v>-97</v>
      </c>
      <c r="E20" s="140">
        <v>71</v>
      </c>
      <c r="F20" s="133"/>
    </row>
    <row r="21" spans="2:6" s="130" customFormat="1" ht="4.5" customHeight="1" x14ac:dyDescent="0.25">
      <c r="B21" s="132"/>
      <c r="C21" s="132"/>
      <c r="D21" s="134"/>
      <c r="E21" s="132"/>
      <c r="F21" s="132"/>
    </row>
    <row r="22" spans="2:6" s="130" customFormat="1" ht="4.5" customHeight="1" x14ac:dyDescent="0.25">
      <c r="B22" s="132"/>
      <c r="C22" s="132"/>
      <c r="D22" s="132"/>
      <c r="E22" s="132"/>
      <c r="F22" s="132"/>
    </row>
    <row r="23" spans="2:6" s="130" customFormat="1" ht="4.5" customHeight="1" x14ac:dyDescent="0.25">
      <c r="B23" s="132"/>
      <c r="C23" s="141">
        <f>MAX(C4:C20)</f>
        <v>405</v>
      </c>
      <c r="D23" s="141">
        <f t="shared" ref="D23:E23" si="1">MAX(D4:D20)</f>
        <v>-44</v>
      </c>
      <c r="E23" s="141">
        <f t="shared" si="1"/>
        <v>320</v>
      </c>
      <c r="F23" s="132"/>
    </row>
    <row r="24" spans="2:6" s="130" customFormat="1" ht="4.5" customHeight="1" x14ac:dyDescent="0.25">
      <c r="B24" s="132"/>
      <c r="C24" s="132"/>
      <c r="D24" s="132"/>
      <c r="E24" s="132"/>
      <c r="F24" s="132"/>
    </row>
    <row r="25" spans="2:6" s="130" customFormat="1" ht="4.5" customHeight="1" x14ac:dyDescent="0.25">
      <c r="B25" s="132"/>
      <c r="C25" s="132"/>
      <c r="D25" s="132"/>
      <c r="E25" s="132"/>
      <c r="F25" s="132"/>
    </row>
    <row r="26" spans="2:6" s="130" customFormat="1" ht="4.5" customHeight="1" x14ac:dyDescent="0.25">
      <c r="B26" s="132"/>
      <c r="C26" s="132"/>
      <c r="D26" s="132"/>
      <c r="E26" s="132"/>
      <c r="F26" s="132"/>
    </row>
    <row r="27" spans="2:6" s="130" customFormat="1" ht="4.5" customHeight="1" x14ac:dyDescent="0.25">
      <c r="B27" s="132"/>
      <c r="C27" s="132"/>
      <c r="D27" s="132"/>
      <c r="E27" s="132"/>
      <c r="F27" s="132"/>
    </row>
    <row r="28" spans="2:6" s="130" customFormat="1" ht="4.5" customHeight="1" x14ac:dyDescent="0.25">
      <c r="B28" s="132"/>
      <c r="C28" s="132"/>
      <c r="D28" s="132"/>
      <c r="E28" s="132"/>
      <c r="F28" s="132"/>
    </row>
    <row r="29" spans="2:6" s="130" customFormat="1" ht="4.5" customHeight="1" x14ac:dyDescent="0.25">
      <c r="B29" s="132"/>
      <c r="C29" s="132"/>
      <c r="D29" s="132"/>
      <c r="E29" s="132"/>
      <c r="F29" s="132"/>
    </row>
    <row r="30" spans="2:6" s="130" customFormat="1" ht="4.5" customHeight="1" x14ac:dyDescent="0.25">
      <c r="B30" s="132"/>
      <c r="C30" s="132"/>
      <c r="D30" s="132"/>
      <c r="E30" s="132"/>
      <c r="F30" s="132"/>
    </row>
    <row r="31" spans="2:6" s="130" customFormat="1" ht="4.5" customHeight="1" x14ac:dyDescent="0.25">
      <c r="B31" s="132"/>
      <c r="C31" s="132"/>
      <c r="D31" s="132"/>
      <c r="E31" s="132"/>
      <c r="F31" s="132"/>
    </row>
    <row r="32" spans="2:6" s="130" customFormat="1" ht="4.5" customHeight="1" x14ac:dyDescent="0.25">
      <c r="B32" s="132"/>
      <c r="C32" s="132"/>
      <c r="D32" s="132"/>
      <c r="E32" s="132"/>
      <c r="F32" s="132"/>
    </row>
    <row r="33" spans="1:19" s="130" customFormat="1" ht="4.5" customHeight="1" x14ac:dyDescent="0.25">
      <c r="B33" s="132"/>
      <c r="C33" s="132"/>
      <c r="D33" s="132"/>
      <c r="E33" s="132"/>
      <c r="F33" s="132"/>
    </row>
    <row r="34" spans="1:19" s="130" customFormat="1" ht="4.5" customHeight="1" x14ac:dyDescent="0.25">
      <c r="B34" s="132"/>
      <c r="C34" s="132"/>
      <c r="D34" s="132"/>
      <c r="E34" s="132"/>
      <c r="F34" s="132"/>
    </row>
    <row r="35" spans="1:19" s="130" customFormat="1" ht="4.5" customHeight="1" x14ac:dyDescent="0.25">
      <c r="B35" s="132"/>
      <c r="C35" s="132"/>
      <c r="D35" s="132"/>
      <c r="E35" s="132"/>
      <c r="F35" s="132"/>
    </row>
    <row r="36" spans="1:19" s="130" customFormat="1" ht="4.5" customHeight="1" x14ac:dyDescent="0.25">
      <c r="B36" s="132"/>
      <c r="C36" s="132"/>
      <c r="D36" s="132"/>
      <c r="E36" s="132"/>
      <c r="F36" s="132"/>
    </row>
    <row r="37" spans="1:19" x14ac:dyDescent="0.25">
      <c r="A37" s="1242" t="s">
        <v>21352</v>
      </c>
      <c r="B37" s="1242"/>
      <c r="C37" s="1242"/>
      <c r="D37" s="1242"/>
      <c r="E37" s="1242"/>
      <c r="F37" s="1242"/>
      <c r="G37" s="1242"/>
      <c r="H37" s="1242"/>
      <c r="I37" s="1242"/>
      <c r="J37" s="1242"/>
      <c r="K37" s="1242"/>
      <c r="L37" s="1242"/>
      <c r="M37" s="1242"/>
      <c r="N37" s="1242"/>
      <c r="O37" s="1242"/>
      <c r="P37" s="1242"/>
      <c r="Q37" s="1242"/>
      <c r="R37" s="1242"/>
      <c r="S37" s="1242"/>
    </row>
    <row r="38" spans="1:19" x14ac:dyDescent="0.25">
      <c r="A38" s="1242"/>
      <c r="B38" s="1242"/>
      <c r="C38" s="1242"/>
      <c r="D38" s="1242"/>
      <c r="E38" s="1242"/>
      <c r="F38" s="1242"/>
      <c r="G38" s="1242"/>
      <c r="H38" s="1242"/>
      <c r="I38" s="1242"/>
      <c r="J38" s="1242"/>
      <c r="K38" s="1242"/>
      <c r="L38" s="1242"/>
      <c r="M38" s="1242"/>
      <c r="N38" s="1242"/>
      <c r="O38" s="1242"/>
      <c r="P38" s="1242"/>
      <c r="Q38" s="1242"/>
      <c r="R38" s="1242"/>
      <c r="S38" s="1242"/>
    </row>
    <row r="39" spans="1:19" ht="21" x14ac:dyDescent="0.35">
      <c r="B39" s="538"/>
      <c r="C39" s="1243" t="s">
        <v>104</v>
      </c>
      <c r="D39" s="1244"/>
      <c r="E39" s="1245" t="s">
        <v>105</v>
      </c>
      <c r="F39" s="1245"/>
    </row>
    <row r="40" spans="1:19" ht="21" x14ac:dyDescent="0.35">
      <c r="B40" s="538" t="s">
        <v>83</v>
      </c>
      <c r="C40" s="538" t="s">
        <v>84</v>
      </c>
      <c r="D40" s="538" t="s">
        <v>85</v>
      </c>
      <c r="E40" s="538" t="s">
        <v>105</v>
      </c>
      <c r="F40" s="538" t="s">
        <v>106</v>
      </c>
    </row>
    <row r="41" spans="1:19" ht="21" x14ac:dyDescent="0.35">
      <c r="B41" s="539" t="s">
        <v>107</v>
      </c>
      <c r="C41" s="546">
        <v>44</v>
      </c>
      <c r="D41" s="546">
        <v>40</v>
      </c>
      <c r="E41" s="546">
        <f>SUM(C41:D41)</f>
        <v>84</v>
      </c>
      <c r="F41" s="543">
        <f>+E41/$E$58</f>
        <v>1.1631127111603435E-2</v>
      </c>
    </row>
    <row r="42" spans="1:19" ht="21" x14ac:dyDescent="0.35">
      <c r="B42" s="539" t="s">
        <v>108</v>
      </c>
      <c r="C42" s="546">
        <v>201</v>
      </c>
      <c r="D42" s="546">
        <v>186</v>
      </c>
      <c r="E42" s="546">
        <f t="shared" ref="E42:E57" si="2">SUM(C42:D42)</f>
        <v>387</v>
      </c>
      <c r="F42" s="543">
        <f t="shared" ref="F42:F58" si="3">+E42/$E$58</f>
        <v>5.3586264192744391E-2</v>
      </c>
    </row>
    <row r="43" spans="1:19" ht="21" x14ac:dyDescent="0.35">
      <c r="B43" s="539" t="s">
        <v>109</v>
      </c>
      <c r="C43" s="546">
        <v>352</v>
      </c>
      <c r="D43" s="546">
        <v>308</v>
      </c>
      <c r="E43" s="546">
        <f t="shared" si="2"/>
        <v>660</v>
      </c>
      <c r="F43" s="543">
        <f t="shared" si="3"/>
        <v>9.1387427305455557E-2</v>
      </c>
    </row>
    <row r="44" spans="1:19" ht="21" x14ac:dyDescent="0.35">
      <c r="B44" s="539" t="s">
        <v>110</v>
      </c>
      <c r="C44" s="546">
        <v>405</v>
      </c>
      <c r="D44" s="546">
        <v>320</v>
      </c>
      <c r="E44" s="546">
        <f t="shared" si="2"/>
        <v>725</v>
      </c>
      <c r="F44" s="543">
        <f t="shared" si="3"/>
        <v>0.10038770423705345</v>
      </c>
    </row>
    <row r="45" spans="1:19" ht="21" x14ac:dyDescent="0.35">
      <c r="B45" s="539" t="s">
        <v>111</v>
      </c>
      <c r="C45" s="546">
        <v>281</v>
      </c>
      <c r="D45" s="546">
        <v>262</v>
      </c>
      <c r="E45" s="546">
        <f t="shared" si="2"/>
        <v>543</v>
      </c>
      <c r="F45" s="543">
        <f t="shared" si="3"/>
        <v>7.5186928828579344E-2</v>
      </c>
    </row>
    <row r="46" spans="1:19" ht="21" x14ac:dyDescent="0.35">
      <c r="B46" s="539" t="s">
        <v>112</v>
      </c>
      <c r="C46" s="546">
        <v>58</v>
      </c>
      <c r="D46" s="546">
        <v>23</v>
      </c>
      <c r="E46" s="546">
        <f t="shared" si="2"/>
        <v>81</v>
      </c>
      <c r="F46" s="543">
        <f t="shared" si="3"/>
        <v>1.1215729714760455E-2</v>
      </c>
    </row>
    <row r="47" spans="1:19" ht="21" x14ac:dyDescent="0.35">
      <c r="B47" s="539" t="s">
        <v>113</v>
      </c>
      <c r="C47" s="546">
        <v>176</v>
      </c>
      <c r="D47" s="546">
        <v>187</v>
      </c>
      <c r="E47" s="546">
        <f t="shared" si="2"/>
        <v>363</v>
      </c>
      <c r="F47" s="543">
        <f t="shared" si="3"/>
        <v>5.0263085018000551E-2</v>
      </c>
    </row>
    <row r="48" spans="1:19" ht="21" x14ac:dyDescent="0.35">
      <c r="B48" s="539" t="s">
        <v>114</v>
      </c>
      <c r="C48" s="546">
        <v>312</v>
      </c>
      <c r="D48" s="546">
        <v>297</v>
      </c>
      <c r="E48" s="546">
        <f t="shared" si="2"/>
        <v>609</v>
      </c>
      <c r="F48" s="543">
        <f t="shared" si="3"/>
        <v>8.432567155912489E-2</v>
      </c>
    </row>
    <row r="49" spans="2:6" ht="21" x14ac:dyDescent="0.35">
      <c r="B49" s="539" t="s">
        <v>115</v>
      </c>
      <c r="C49" s="546">
        <v>366</v>
      </c>
      <c r="D49" s="546">
        <v>316</v>
      </c>
      <c r="E49" s="546">
        <f t="shared" si="2"/>
        <v>682</v>
      </c>
      <c r="F49" s="543">
        <f t="shared" si="3"/>
        <v>9.4433674882304072E-2</v>
      </c>
    </row>
    <row r="50" spans="2:6" ht="21" x14ac:dyDescent="0.35">
      <c r="B50" s="539" t="s">
        <v>116</v>
      </c>
      <c r="C50" s="546">
        <v>330</v>
      </c>
      <c r="D50" s="546">
        <v>302</v>
      </c>
      <c r="E50" s="546">
        <f t="shared" si="2"/>
        <v>632</v>
      </c>
      <c r="F50" s="543">
        <f t="shared" si="3"/>
        <v>8.7510384934921068E-2</v>
      </c>
    </row>
    <row r="51" spans="2:6" ht="21" x14ac:dyDescent="0.35">
      <c r="B51" s="539" t="s">
        <v>117</v>
      </c>
      <c r="C51" s="546">
        <v>278</v>
      </c>
      <c r="D51" s="546">
        <v>292</v>
      </c>
      <c r="E51" s="546">
        <f t="shared" si="2"/>
        <v>570</v>
      </c>
      <c r="F51" s="543">
        <f t="shared" si="3"/>
        <v>7.8925505400166157E-2</v>
      </c>
    </row>
    <row r="52" spans="2:6" ht="21" x14ac:dyDescent="0.35">
      <c r="B52" s="539" t="s">
        <v>118</v>
      </c>
      <c r="C52" s="546">
        <v>226</v>
      </c>
      <c r="D52" s="546">
        <v>177</v>
      </c>
      <c r="E52" s="546">
        <f t="shared" si="2"/>
        <v>403</v>
      </c>
      <c r="F52" s="543">
        <f t="shared" si="3"/>
        <v>5.5801716975906954E-2</v>
      </c>
    </row>
    <row r="53" spans="2:6" ht="21" x14ac:dyDescent="0.35">
      <c r="B53" s="539" t="s">
        <v>119</v>
      </c>
      <c r="C53" s="546">
        <v>172</v>
      </c>
      <c r="D53" s="546">
        <v>187</v>
      </c>
      <c r="E53" s="546">
        <f t="shared" si="2"/>
        <v>359</v>
      </c>
      <c r="F53" s="543">
        <f t="shared" si="3"/>
        <v>4.9709221822209916E-2</v>
      </c>
    </row>
    <row r="54" spans="2:6" ht="21" x14ac:dyDescent="0.35">
      <c r="B54" s="539" t="s">
        <v>120</v>
      </c>
      <c r="C54" s="546">
        <v>188</v>
      </c>
      <c r="D54" s="546">
        <v>195</v>
      </c>
      <c r="E54" s="546">
        <f t="shared" si="2"/>
        <v>383</v>
      </c>
      <c r="F54" s="543">
        <f t="shared" si="3"/>
        <v>5.3032400996953749E-2</v>
      </c>
    </row>
    <row r="55" spans="2:6" ht="21" x14ac:dyDescent="0.35">
      <c r="B55" s="539" t="s">
        <v>121</v>
      </c>
      <c r="C55" s="546">
        <v>208</v>
      </c>
      <c r="D55" s="546">
        <v>147</v>
      </c>
      <c r="E55" s="546">
        <f t="shared" si="2"/>
        <v>355</v>
      </c>
      <c r="F55" s="543">
        <f t="shared" si="3"/>
        <v>4.9155358626419274E-2</v>
      </c>
    </row>
    <row r="56" spans="2:6" ht="21" x14ac:dyDescent="0.35">
      <c r="B56" s="539" t="s">
        <v>122</v>
      </c>
      <c r="C56" s="546">
        <v>136</v>
      </c>
      <c r="D56" s="546">
        <v>82</v>
      </c>
      <c r="E56" s="546">
        <f t="shared" si="2"/>
        <v>218</v>
      </c>
      <c r="F56" s="543">
        <f t="shared" si="3"/>
        <v>3.0185544170589863E-2</v>
      </c>
    </row>
    <row r="57" spans="2:6" ht="21" x14ac:dyDescent="0.35">
      <c r="B57" s="539" t="s">
        <v>123</v>
      </c>
      <c r="C57" s="546">
        <v>97</v>
      </c>
      <c r="D57" s="546">
        <v>71</v>
      </c>
      <c r="E57" s="546">
        <f t="shared" si="2"/>
        <v>168</v>
      </c>
      <c r="F57" s="543">
        <f t="shared" si="3"/>
        <v>2.3262254223206869E-2</v>
      </c>
    </row>
    <row r="58" spans="2:6" ht="21" x14ac:dyDescent="0.35">
      <c r="B58" s="539" t="s">
        <v>105</v>
      </c>
      <c r="C58" s="546">
        <f>SUM(C41:C57)</f>
        <v>3830</v>
      </c>
      <c r="D58" s="546">
        <f>SUM(D41:D57)</f>
        <v>3392</v>
      </c>
      <c r="E58" s="546">
        <f>SUM(E41:E57)</f>
        <v>7222</v>
      </c>
      <c r="F58" s="543">
        <f t="shared" si="3"/>
        <v>1</v>
      </c>
    </row>
  </sheetData>
  <mergeCells count="3">
    <mergeCell ref="C39:D39"/>
    <mergeCell ref="E39:F39"/>
    <mergeCell ref="A37:S38"/>
  </mergeCells>
  <pageMargins left="1.39" right="0.7" top="1.57" bottom="0.75" header="0.3" footer="0.3"/>
  <pageSetup paperSize="5" scale="56"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59166-541B-4705-BD6F-FEB85A7519AD}">
  <sheetPr>
    <tabColor theme="5"/>
    <pageSetUpPr fitToPage="1"/>
  </sheetPr>
  <dimension ref="A1:S56"/>
  <sheetViews>
    <sheetView showGridLines="0" topLeftCell="A48" workbookViewId="0">
      <selection activeCell="F68" sqref="F68"/>
    </sheetView>
  </sheetViews>
  <sheetFormatPr baseColWidth="10" defaultRowHeight="15" x14ac:dyDescent="0.25"/>
  <cols>
    <col min="1" max="1" width="6" customWidth="1"/>
    <col min="2" max="2" width="48.85546875" style="16" bestFit="1" customWidth="1"/>
    <col min="3" max="4" width="16.7109375" style="16" customWidth="1"/>
    <col min="5" max="5" width="20.85546875" style="16" customWidth="1"/>
    <col min="6" max="6" width="12.7109375" style="16" bestFit="1" customWidth="1"/>
  </cols>
  <sheetData>
    <row r="1" spans="2:8" s="130" customFormat="1" ht="5.25" customHeight="1" x14ac:dyDescent="0.25">
      <c r="B1" s="131" t="s">
        <v>81</v>
      </c>
      <c r="C1" s="132"/>
      <c r="D1" s="132"/>
      <c r="E1" s="132"/>
      <c r="F1" s="132"/>
    </row>
    <row r="2" spans="2:8" s="130" customFormat="1" ht="5.25" customHeight="1" x14ac:dyDescent="0.25">
      <c r="B2" s="133"/>
      <c r="C2" s="134">
        <f>SUM(C4:C20)</f>
        <v>156</v>
      </c>
      <c r="D2" s="133"/>
      <c r="E2" s="134">
        <f>SUM(E4:E20)</f>
        <v>124</v>
      </c>
      <c r="F2" s="134">
        <f>+C2+E2</f>
        <v>280</v>
      </c>
      <c r="G2" s="133" t="s">
        <v>82</v>
      </c>
      <c r="H2" s="135">
        <f>+C2/F2</f>
        <v>0.55714285714285716</v>
      </c>
    </row>
    <row r="3" spans="2:8" s="130" customFormat="1" ht="5.25" customHeight="1" x14ac:dyDescent="0.25">
      <c r="B3" s="136" t="s">
        <v>83</v>
      </c>
      <c r="C3" s="137" t="s">
        <v>84</v>
      </c>
      <c r="D3" s="137"/>
      <c r="E3" s="136" t="s">
        <v>85</v>
      </c>
      <c r="F3" s="133"/>
      <c r="G3" s="133" t="s">
        <v>86</v>
      </c>
      <c r="H3" s="135">
        <f>+E2/F2</f>
        <v>0.44285714285714284</v>
      </c>
    </row>
    <row r="4" spans="2:8" s="130" customFormat="1" ht="5.25" customHeight="1" x14ac:dyDescent="0.25">
      <c r="B4" s="142" t="s">
        <v>107</v>
      </c>
      <c r="C4" s="138">
        <v>2</v>
      </c>
      <c r="D4" s="139">
        <f>+C4*-1</f>
        <v>-2</v>
      </c>
      <c r="E4" s="140">
        <v>1</v>
      </c>
      <c r="F4" s="133"/>
    </row>
    <row r="5" spans="2:8" s="130" customFormat="1" ht="5.25" customHeight="1" x14ac:dyDescent="0.25">
      <c r="B5" s="143" t="s">
        <v>108</v>
      </c>
      <c r="C5" s="138">
        <v>7</v>
      </c>
      <c r="D5" s="139">
        <f t="shared" ref="D5:D20" si="0">+C5*-1</f>
        <v>-7</v>
      </c>
      <c r="E5" s="140">
        <v>9</v>
      </c>
      <c r="F5" s="133"/>
    </row>
    <row r="6" spans="2:8" s="130" customFormat="1" ht="5.25" customHeight="1" x14ac:dyDescent="0.25">
      <c r="B6" s="142" t="s">
        <v>109</v>
      </c>
      <c r="C6" s="138">
        <v>7</v>
      </c>
      <c r="D6" s="139">
        <f t="shared" si="0"/>
        <v>-7</v>
      </c>
      <c r="E6" s="140">
        <v>10</v>
      </c>
      <c r="F6" s="133"/>
    </row>
    <row r="7" spans="2:8" s="130" customFormat="1" ht="5.25" customHeight="1" x14ac:dyDescent="0.25">
      <c r="B7" s="142" t="s">
        <v>110</v>
      </c>
      <c r="C7" s="138">
        <v>8</v>
      </c>
      <c r="D7" s="139">
        <f t="shared" si="0"/>
        <v>-8</v>
      </c>
      <c r="E7" s="140">
        <v>10</v>
      </c>
      <c r="F7" s="133"/>
    </row>
    <row r="8" spans="2:8" s="130" customFormat="1" ht="5.25" customHeight="1" x14ac:dyDescent="0.25">
      <c r="B8" s="142" t="s">
        <v>111</v>
      </c>
      <c r="C8" s="138">
        <v>7</v>
      </c>
      <c r="D8" s="139">
        <f t="shared" si="0"/>
        <v>-7</v>
      </c>
      <c r="E8" s="140">
        <v>8</v>
      </c>
      <c r="F8" s="133"/>
    </row>
    <row r="9" spans="2:8" s="130" customFormat="1" ht="5.25" customHeight="1" x14ac:dyDescent="0.25">
      <c r="B9" s="142" t="s">
        <v>112</v>
      </c>
      <c r="C9" s="138">
        <v>6</v>
      </c>
      <c r="D9" s="139">
        <f t="shared" si="0"/>
        <v>-6</v>
      </c>
      <c r="E9" s="140">
        <v>4</v>
      </c>
      <c r="F9" s="133"/>
    </row>
    <row r="10" spans="2:8" s="130" customFormat="1" ht="5.25" customHeight="1" x14ac:dyDescent="0.25">
      <c r="B10" s="142" t="s">
        <v>113</v>
      </c>
      <c r="C10" s="138">
        <v>15</v>
      </c>
      <c r="D10" s="139">
        <f t="shared" si="0"/>
        <v>-15</v>
      </c>
      <c r="E10" s="140">
        <v>3</v>
      </c>
      <c r="F10" s="133"/>
    </row>
    <row r="11" spans="2:8" s="130" customFormat="1" ht="5.25" customHeight="1" x14ac:dyDescent="0.25">
      <c r="B11" s="142" t="s">
        <v>114</v>
      </c>
      <c r="C11" s="138">
        <v>24</v>
      </c>
      <c r="D11" s="139">
        <f t="shared" si="0"/>
        <v>-24</v>
      </c>
      <c r="E11" s="140">
        <v>16</v>
      </c>
      <c r="F11" s="133"/>
    </row>
    <row r="12" spans="2:8" s="130" customFormat="1" ht="5.25" customHeight="1" x14ac:dyDescent="0.25">
      <c r="B12" s="142" t="s">
        <v>115</v>
      </c>
      <c r="C12" s="138">
        <v>23</v>
      </c>
      <c r="D12" s="139">
        <f t="shared" si="0"/>
        <v>-23</v>
      </c>
      <c r="E12" s="140">
        <v>13</v>
      </c>
      <c r="F12" s="133"/>
    </row>
    <row r="13" spans="2:8" s="130" customFormat="1" ht="5.25" customHeight="1" x14ac:dyDescent="0.25">
      <c r="B13" s="142" t="s">
        <v>116</v>
      </c>
      <c r="C13" s="138">
        <v>16</v>
      </c>
      <c r="D13" s="139">
        <f t="shared" si="0"/>
        <v>-16</v>
      </c>
      <c r="E13" s="140">
        <v>9</v>
      </c>
      <c r="F13" s="133"/>
    </row>
    <row r="14" spans="2:8" s="130" customFormat="1" ht="5.25" customHeight="1" x14ac:dyDescent="0.25">
      <c r="B14" s="142" t="s">
        <v>117</v>
      </c>
      <c r="C14" s="138">
        <v>14</v>
      </c>
      <c r="D14" s="139">
        <f t="shared" si="0"/>
        <v>-14</v>
      </c>
      <c r="E14" s="140">
        <v>7</v>
      </c>
      <c r="F14" s="133"/>
    </row>
    <row r="15" spans="2:8" s="130" customFormat="1" ht="5.25" customHeight="1" x14ac:dyDescent="0.25">
      <c r="B15" s="142" t="s">
        <v>118</v>
      </c>
      <c r="C15" s="138">
        <v>9</v>
      </c>
      <c r="D15" s="139">
        <f t="shared" si="0"/>
        <v>-9</v>
      </c>
      <c r="E15" s="140">
        <v>3</v>
      </c>
      <c r="F15" s="133"/>
    </row>
    <row r="16" spans="2:8" s="130" customFormat="1" ht="5.25" customHeight="1" x14ac:dyDescent="0.25">
      <c r="B16" s="142" t="s">
        <v>119</v>
      </c>
      <c r="C16" s="138">
        <v>4</v>
      </c>
      <c r="D16" s="139">
        <f t="shared" si="0"/>
        <v>-4</v>
      </c>
      <c r="E16" s="140">
        <v>5</v>
      </c>
      <c r="F16" s="132"/>
    </row>
    <row r="17" spans="2:6" s="130" customFormat="1" ht="5.25" customHeight="1" x14ac:dyDescent="0.25">
      <c r="B17" s="142" t="s">
        <v>120</v>
      </c>
      <c r="C17" s="138">
        <v>4</v>
      </c>
      <c r="D17" s="139">
        <f t="shared" si="0"/>
        <v>-4</v>
      </c>
      <c r="E17" s="140">
        <v>4</v>
      </c>
      <c r="F17" s="132"/>
    </row>
    <row r="18" spans="2:6" s="130" customFormat="1" ht="5.25" customHeight="1" x14ac:dyDescent="0.25">
      <c r="B18" s="142" t="s">
        <v>121</v>
      </c>
      <c r="C18" s="138">
        <v>3</v>
      </c>
      <c r="D18" s="139">
        <f t="shared" si="0"/>
        <v>-3</v>
      </c>
      <c r="E18" s="140">
        <v>3</v>
      </c>
      <c r="F18" s="133"/>
    </row>
    <row r="19" spans="2:6" s="130" customFormat="1" ht="5.25" customHeight="1" x14ac:dyDescent="0.25">
      <c r="B19" s="142" t="s">
        <v>122</v>
      </c>
      <c r="C19" s="138">
        <v>1</v>
      </c>
      <c r="D19" s="139">
        <f t="shared" si="0"/>
        <v>-1</v>
      </c>
      <c r="E19" s="140">
        <v>8</v>
      </c>
      <c r="F19" s="133"/>
    </row>
    <row r="20" spans="2:6" s="130" customFormat="1" ht="5.25" customHeight="1" x14ac:dyDescent="0.25">
      <c r="B20" s="142" t="s">
        <v>123</v>
      </c>
      <c r="C20" s="138">
        <v>6</v>
      </c>
      <c r="D20" s="139">
        <f t="shared" si="0"/>
        <v>-6</v>
      </c>
      <c r="E20" s="140">
        <v>11</v>
      </c>
      <c r="F20" s="133"/>
    </row>
    <row r="21" spans="2:6" s="130" customFormat="1" ht="5.25" customHeight="1" x14ac:dyDescent="0.25">
      <c r="B21" s="132"/>
      <c r="C21" s="132"/>
      <c r="D21" s="134"/>
      <c r="E21" s="132"/>
      <c r="F21" s="132"/>
    </row>
    <row r="22" spans="2:6" s="130" customFormat="1" ht="5.25" customHeight="1" x14ac:dyDescent="0.25">
      <c r="B22" s="132"/>
      <c r="C22" s="132"/>
      <c r="D22" s="132"/>
      <c r="E22" s="132"/>
      <c r="F22" s="132"/>
    </row>
    <row r="23" spans="2:6" s="130" customFormat="1" ht="5.25" customHeight="1" x14ac:dyDescent="0.25">
      <c r="B23" s="132"/>
      <c r="C23" s="141">
        <f>MAX(C4:C20)</f>
        <v>24</v>
      </c>
      <c r="D23" s="141">
        <f t="shared" ref="D23:E23" si="1">MAX(D4:D20)</f>
        <v>-1</v>
      </c>
      <c r="E23" s="141">
        <f t="shared" si="1"/>
        <v>16</v>
      </c>
      <c r="F23" s="132"/>
    </row>
    <row r="24" spans="2:6" s="130" customFormat="1" ht="5.25" customHeight="1" x14ac:dyDescent="0.25">
      <c r="B24" s="132"/>
      <c r="C24" s="132"/>
      <c r="D24" s="132"/>
      <c r="E24" s="132"/>
      <c r="F24" s="132"/>
    </row>
    <row r="25" spans="2:6" s="130" customFormat="1" ht="5.25" customHeight="1" x14ac:dyDescent="0.25">
      <c r="B25" s="132"/>
      <c r="C25" s="132"/>
      <c r="D25" s="132"/>
      <c r="E25" s="132"/>
      <c r="F25" s="132"/>
    </row>
    <row r="26" spans="2:6" s="130" customFormat="1" ht="5.25" customHeight="1" x14ac:dyDescent="0.25">
      <c r="B26" s="132"/>
      <c r="C26" s="132"/>
      <c r="D26" s="132"/>
      <c r="E26" s="132"/>
      <c r="F26" s="132"/>
    </row>
    <row r="27" spans="2:6" s="130" customFormat="1" ht="5.25" customHeight="1" x14ac:dyDescent="0.25">
      <c r="B27" s="132"/>
      <c r="C27" s="132"/>
      <c r="D27" s="132"/>
      <c r="E27" s="132"/>
      <c r="F27" s="132"/>
    </row>
    <row r="28" spans="2:6" s="130" customFormat="1" ht="5.25" customHeight="1" x14ac:dyDescent="0.25">
      <c r="B28" s="132"/>
      <c r="C28" s="132"/>
      <c r="D28" s="132"/>
      <c r="E28" s="132"/>
      <c r="F28" s="132"/>
    </row>
    <row r="29" spans="2:6" s="130" customFormat="1" ht="5.25" customHeight="1" x14ac:dyDescent="0.25">
      <c r="B29" s="132"/>
      <c r="C29" s="132"/>
      <c r="D29" s="132"/>
      <c r="E29" s="132"/>
      <c r="F29" s="132"/>
    </row>
    <row r="30" spans="2:6" s="130" customFormat="1" ht="5.25" customHeight="1" x14ac:dyDescent="0.25">
      <c r="B30" s="132"/>
      <c r="C30" s="132"/>
      <c r="D30" s="132"/>
      <c r="E30" s="132"/>
      <c r="F30" s="132"/>
    </row>
    <row r="31" spans="2:6" s="130" customFormat="1" ht="5.25" customHeight="1" x14ac:dyDescent="0.25">
      <c r="B31" s="132"/>
      <c r="C31" s="132"/>
      <c r="D31" s="132"/>
      <c r="E31" s="132"/>
      <c r="F31" s="132"/>
    </row>
    <row r="32" spans="2:6" s="130" customFormat="1" ht="5.25" customHeight="1" x14ac:dyDescent="0.25">
      <c r="B32" s="132"/>
      <c r="C32" s="132"/>
      <c r="D32" s="132"/>
      <c r="E32" s="132"/>
      <c r="F32" s="132"/>
    </row>
    <row r="33" spans="1:19" s="130" customFormat="1" ht="5.25" customHeight="1" x14ac:dyDescent="0.25">
      <c r="B33" s="132"/>
      <c r="C33" s="132"/>
      <c r="D33" s="132"/>
      <c r="E33" s="132"/>
      <c r="F33" s="132"/>
    </row>
    <row r="34" spans="1:19" s="130" customFormat="1" ht="5.25" customHeight="1" x14ac:dyDescent="0.25">
      <c r="B34" s="132"/>
      <c r="C34" s="132"/>
      <c r="D34" s="132"/>
      <c r="E34" s="132"/>
      <c r="F34" s="132"/>
    </row>
    <row r="35" spans="1:19" s="130" customFormat="1" ht="13.5" customHeight="1" x14ac:dyDescent="0.25">
      <c r="A35" s="1242" t="s">
        <v>21353</v>
      </c>
      <c r="B35" s="1242"/>
      <c r="C35" s="1242"/>
      <c r="D35" s="1242"/>
      <c r="E35" s="1242"/>
      <c r="F35" s="1242"/>
      <c r="G35" s="1242"/>
      <c r="H35" s="1242"/>
      <c r="I35" s="1242"/>
      <c r="J35" s="1242"/>
      <c r="K35" s="1242"/>
      <c r="L35" s="1242"/>
      <c r="M35" s="1242"/>
      <c r="N35" s="1242"/>
      <c r="O35" s="1242"/>
      <c r="P35" s="1242"/>
      <c r="Q35" s="1242"/>
      <c r="R35" s="1242"/>
      <c r="S35" s="1242"/>
    </row>
    <row r="36" spans="1:19" x14ac:dyDescent="0.25">
      <c r="A36" s="1242"/>
      <c r="B36" s="1242"/>
      <c r="C36" s="1242"/>
      <c r="D36" s="1242"/>
      <c r="E36" s="1242"/>
      <c r="F36" s="1242"/>
      <c r="G36" s="1242"/>
      <c r="H36" s="1242"/>
      <c r="I36" s="1242"/>
      <c r="J36" s="1242"/>
      <c r="K36" s="1242"/>
      <c r="L36" s="1242"/>
      <c r="M36" s="1242"/>
      <c r="N36" s="1242"/>
      <c r="O36" s="1242"/>
      <c r="P36" s="1242"/>
      <c r="Q36" s="1242"/>
      <c r="R36" s="1242"/>
      <c r="S36" s="1242"/>
    </row>
    <row r="37" spans="1:19" ht="21" x14ac:dyDescent="0.35">
      <c r="B37" s="538"/>
      <c r="C37" s="1243" t="s">
        <v>104</v>
      </c>
      <c r="D37" s="1244"/>
      <c r="E37" s="1245" t="s">
        <v>105</v>
      </c>
      <c r="F37" s="1245"/>
    </row>
    <row r="38" spans="1:19" ht="21" x14ac:dyDescent="0.35">
      <c r="B38" s="538" t="s">
        <v>83</v>
      </c>
      <c r="C38" s="538" t="s">
        <v>84</v>
      </c>
      <c r="D38" s="538" t="s">
        <v>85</v>
      </c>
      <c r="E38" s="538" t="s">
        <v>105</v>
      </c>
      <c r="F38" s="538" t="s">
        <v>106</v>
      </c>
    </row>
    <row r="39" spans="1:19" ht="21" x14ac:dyDescent="0.35">
      <c r="B39" s="539" t="s">
        <v>107</v>
      </c>
      <c r="C39" s="546">
        <v>2</v>
      </c>
      <c r="D39" s="546">
        <v>1</v>
      </c>
      <c r="E39" s="546">
        <f>SUM(C39:D39)</f>
        <v>3</v>
      </c>
      <c r="F39" s="543">
        <f>+E39/$E$56</f>
        <v>1.0714285714285714E-2</v>
      </c>
    </row>
    <row r="40" spans="1:19" ht="21" x14ac:dyDescent="0.35">
      <c r="B40" s="539" t="s">
        <v>108</v>
      </c>
      <c r="C40" s="546">
        <v>7</v>
      </c>
      <c r="D40" s="546">
        <v>9</v>
      </c>
      <c r="E40" s="546">
        <f t="shared" ref="E40:E55" si="2">SUM(C40:D40)</f>
        <v>16</v>
      </c>
      <c r="F40" s="543">
        <f t="shared" ref="F40:F56" si="3">+E40/$E$56</f>
        <v>5.7142857142857141E-2</v>
      </c>
    </row>
    <row r="41" spans="1:19" ht="21" x14ac:dyDescent="0.35">
      <c r="B41" s="539" t="s">
        <v>109</v>
      </c>
      <c r="C41" s="546">
        <v>7</v>
      </c>
      <c r="D41" s="546">
        <v>10</v>
      </c>
      <c r="E41" s="546">
        <f t="shared" si="2"/>
        <v>17</v>
      </c>
      <c r="F41" s="543">
        <f t="shared" si="3"/>
        <v>6.0714285714285714E-2</v>
      </c>
    </row>
    <row r="42" spans="1:19" ht="21" x14ac:dyDescent="0.35">
      <c r="B42" s="539" t="s">
        <v>110</v>
      </c>
      <c r="C42" s="546">
        <v>8</v>
      </c>
      <c r="D42" s="546">
        <v>10</v>
      </c>
      <c r="E42" s="546">
        <f t="shared" si="2"/>
        <v>18</v>
      </c>
      <c r="F42" s="543">
        <f t="shared" si="3"/>
        <v>6.4285714285714279E-2</v>
      </c>
    </row>
    <row r="43" spans="1:19" ht="21" x14ac:dyDescent="0.35">
      <c r="B43" s="539" t="s">
        <v>111</v>
      </c>
      <c r="C43" s="546">
        <v>7</v>
      </c>
      <c r="D43" s="546">
        <v>8</v>
      </c>
      <c r="E43" s="546">
        <f t="shared" si="2"/>
        <v>15</v>
      </c>
      <c r="F43" s="543">
        <f t="shared" si="3"/>
        <v>5.3571428571428568E-2</v>
      </c>
    </row>
    <row r="44" spans="1:19" ht="21" x14ac:dyDescent="0.35">
      <c r="B44" s="539" t="s">
        <v>112</v>
      </c>
      <c r="C44" s="546">
        <v>6</v>
      </c>
      <c r="D44" s="546">
        <v>4</v>
      </c>
      <c r="E44" s="546">
        <f t="shared" si="2"/>
        <v>10</v>
      </c>
      <c r="F44" s="543">
        <f t="shared" si="3"/>
        <v>3.5714285714285712E-2</v>
      </c>
    </row>
    <row r="45" spans="1:19" ht="21" x14ac:dyDescent="0.35">
      <c r="B45" s="539" t="s">
        <v>113</v>
      </c>
      <c r="C45" s="546">
        <v>15</v>
      </c>
      <c r="D45" s="546">
        <v>3</v>
      </c>
      <c r="E45" s="546">
        <f t="shared" si="2"/>
        <v>18</v>
      </c>
      <c r="F45" s="543">
        <f t="shared" si="3"/>
        <v>6.4285714285714279E-2</v>
      </c>
    </row>
    <row r="46" spans="1:19" ht="21" x14ac:dyDescent="0.35">
      <c r="B46" s="539" t="s">
        <v>114</v>
      </c>
      <c r="C46" s="546">
        <v>24</v>
      </c>
      <c r="D46" s="546">
        <v>16</v>
      </c>
      <c r="E46" s="546">
        <f t="shared" si="2"/>
        <v>40</v>
      </c>
      <c r="F46" s="543">
        <f t="shared" si="3"/>
        <v>0.14285714285714285</v>
      </c>
    </row>
    <row r="47" spans="1:19" ht="21" x14ac:dyDescent="0.35">
      <c r="B47" s="539" t="s">
        <v>115</v>
      </c>
      <c r="C47" s="546">
        <v>23</v>
      </c>
      <c r="D47" s="546">
        <v>13</v>
      </c>
      <c r="E47" s="546">
        <f t="shared" si="2"/>
        <v>36</v>
      </c>
      <c r="F47" s="543">
        <f t="shared" si="3"/>
        <v>0.12857142857142856</v>
      </c>
    </row>
    <row r="48" spans="1:19" ht="21" x14ac:dyDescent="0.35">
      <c r="B48" s="539" t="s">
        <v>116</v>
      </c>
      <c r="C48" s="546">
        <v>16</v>
      </c>
      <c r="D48" s="546">
        <v>9</v>
      </c>
      <c r="E48" s="546">
        <f t="shared" si="2"/>
        <v>25</v>
      </c>
      <c r="F48" s="543">
        <f t="shared" si="3"/>
        <v>8.9285714285714288E-2</v>
      </c>
    </row>
    <row r="49" spans="2:6" ht="21" x14ac:dyDescent="0.35">
      <c r="B49" s="539" t="s">
        <v>117</v>
      </c>
      <c r="C49" s="546">
        <v>14</v>
      </c>
      <c r="D49" s="546">
        <v>7</v>
      </c>
      <c r="E49" s="546">
        <f t="shared" si="2"/>
        <v>21</v>
      </c>
      <c r="F49" s="543">
        <f t="shared" si="3"/>
        <v>7.4999999999999997E-2</v>
      </c>
    </row>
    <row r="50" spans="2:6" ht="21" x14ac:dyDescent="0.35">
      <c r="B50" s="539" t="s">
        <v>118</v>
      </c>
      <c r="C50" s="546">
        <v>9</v>
      </c>
      <c r="D50" s="546">
        <v>3</v>
      </c>
      <c r="E50" s="546">
        <f t="shared" si="2"/>
        <v>12</v>
      </c>
      <c r="F50" s="543">
        <f t="shared" si="3"/>
        <v>4.2857142857142858E-2</v>
      </c>
    </row>
    <row r="51" spans="2:6" ht="21" x14ac:dyDescent="0.35">
      <c r="B51" s="539" t="s">
        <v>119</v>
      </c>
      <c r="C51" s="546">
        <v>4</v>
      </c>
      <c r="D51" s="546">
        <v>5</v>
      </c>
      <c r="E51" s="546">
        <f t="shared" si="2"/>
        <v>9</v>
      </c>
      <c r="F51" s="543">
        <f t="shared" si="3"/>
        <v>3.214285714285714E-2</v>
      </c>
    </row>
    <row r="52" spans="2:6" ht="21" x14ac:dyDescent="0.35">
      <c r="B52" s="539" t="s">
        <v>120</v>
      </c>
      <c r="C52" s="546">
        <v>4</v>
      </c>
      <c r="D52" s="546">
        <v>4</v>
      </c>
      <c r="E52" s="546">
        <f t="shared" si="2"/>
        <v>8</v>
      </c>
      <c r="F52" s="543">
        <f t="shared" si="3"/>
        <v>2.8571428571428571E-2</v>
      </c>
    </row>
    <row r="53" spans="2:6" ht="21" x14ac:dyDescent="0.35">
      <c r="B53" s="539" t="s">
        <v>121</v>
      </c>
      <c r="C53" s="546">
        <v>3</v>
      </c>
      <c r="D53" s="546">
        <v>3</v>
      </c>
      <c r="E53" s="546">
        <f t="shared" si="2"/>
        <v>6</v>
      </c>
      <c r="F53" s="543">
        <f t="shared" si="3"/>
        <v>2.1428571428571429E-2</v>
      </c>
    </row>
    <row r="54" spans="2:6" ht="21" x14ac:dyDescent="0.35">
      <c r="B54" s="539" t="s">
        <v>122</v>
      </c>
      <c r="C54" s="546">
        <v>1</v>
      </c>
      <c r="D54" s="546">
        <v>8</v>
      </c>
      <c r="E54" s="546">
        <f t="shared" si="2"/>
        <v>9</v>
      </c>
      <c r="F54" s="543">
        <f t="shared" si="3"/>
        <v>3.214285714285714E-2</v>
      </c>
    </row>
    <row r="55" spans="2:6" ht="21" x14ac:dyDescent="0.35">
      <c r="B55" s="539" t="s">
        <v>123</v>
      </c>
      <c r="C55" s="546">
        <v>6</v>
      </c>
      <c r="D55" s="546">
        <v>11</v>
      </c>
      <c r="E55" s="546">
        <f t="shared" si="2"/>
        <v>17</v>
      </c>
      <c r="F55" s="543">
        <f t="shared" si="3"/>
        <v>6.0714285714285714E-2</v>
      </c>
    </row>
    <row r="56" spans="2:6" ht="21" x14ac:dyDescent="0.35">
      <c r="B56" s="539" t="s">
        <v>105</v>
      </c>
      <c r="C56" s="546">
        <f>SUM(C39:C55)</f>
        <v>156</v>
      </c>
      <c r="D56" s="546">
        <f>SUM(D39:D55)</f>
        <v>124</v>
      </c>
      <c r="E56" s="546">
        <f>SUM(E39:E55)</f>
        <v>280</v>
      </c>
      <c r="F56" s="543">
        <f t="shared" si="3"/>
        <v>1</v>
      </c>
    </row>
  </sheetData>
  <mergeCells count="3">
    <mergeCell ref="C37:D37"/>
    <mergeCell ref="E37:F37"/>
    <mergeCell ref="A35:S36"/>
  </mergeCells>
  <pageMargins left="1.47" right="0.7" top="1.06" bottom="0.75" header="0.3" footer="0.3"/>
  <pageSetup paperSize="5" scale="5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EEFA4-4D9A-4052-A253-837B4B4D7659}">
  <sheetPr>
    <tabColor theme="5"/>
    <pageSetUpPr fitToPage="1"/>
  </sheetPr>
  <dimension ref="A1:S56"/>
  <sheetViews>
    <sheetView showGridLines="0" topLeftCell="A4" workbookViewId="0">
      <selection activeCell="A35" sqref="A35:S70"/>
    </sheetView>
  </sheetViews>
  <sheetFormatPr baseColWidth="10" defaultRowHeight="15" x14ac:dyDescent="0.25"/>
  <cols>
    <col min="1" max="1" width="6" customWidth="1"/>
    <col min="2" max="2" width="48.85546875" style="16" bestFit="1" customWidth="1"/>
    <col min="3" max="4" width="16.7109375" style="16" customWidth="1"/>
    <col min="5" max="5" width="20.85546875" style="16" customWidth="1"/>
    <col min="6" max="6" width="12.7109375" style="16" bestFit="1" customWidth="1"/>
  </cols>
  <sheetData>
    <row r="1" spans="2:8" s="130" customFormat="1" ht="8.25" customHeight="1" x14ac:dyDescent="0.25">
      <c r="B1" s="131" t="s">
        <v>81</v>
      </c>
      <c r="C1" s="132"/>
      <c r="D1" s="132"/>
      <c r="E1" s="132"/>
      <c r="F1" s="132"/>
    </row>
    <row r="2" spans="2:8" s="130" customFormat="1" ht="8.25" customHeight="1" x14ac:dyDescent="0.25">
      <c r="B2" s="133"/>
      <c r="C2" s="134">
        <f>SUM(C4:C20)</f>
        <v>1678</v>
      </c>
      <c r="D2" s="133"/>
      <c r="E2" s="134">
        <f>SUM(E4:E20)</f>
        <v>1581</v>
      </c>
      <c r="F2" s="134">
        <f>+C2+E2</f>
        <v>3259</v>
      </c>
      <c r="G2" s="133" t="s">
        <v>82</v>
      </c>
      <c r="H2" s="135">
        <f>+C2/F2</f>
        <v>0.51488186560294569</v>
      </c>
    </row>
    <row r="3" spans="2:8" s="130" customFormat="1" ht="8.25" customHeight="1" x14ac:dyDescent="0.25">
      <c r="B3" s="136" t="s">
        <v>83</v>
      </c>
      <c r="C3" s="137" t="s">
        <v>84</v>
      </c>
      <c r="D3" s="137"/>
      <c r="E3" s="136" t="s">
        <v>85</v>
      </c>
      <c r="F3" s="133"/>
      <c r="G3" s="133" t="s">
        <v>86</v>
      </c>
      <c r="H3" s="135">
        <f>+E2/F2</f>
        <v>0.48511813439705431</v>
      </c>
    </row>
    <row r="4" spans="2:8" s="130" customFormat="1" ht="8.25" customHeight="1" x14ac:dyDescent="0.25">
      <c r="B4" s="142" t="s">
        <v>87</v>
      </c>
      <c r="C4" s="138">
        <v>21</v>
      </c>
      <c r="D4" s="139">
        <f>+C4*-1</f>
        <v>-21</v>
      </c>
      <c r="E4" s="140">
        <v>16</v>
      </c>
      <c r="F4" s="133"/>
    </row>
    <row r="5" spans="2:8" s="130" customFormat="1" ht="8.25" customHeight="1" x14ac:dyDescent="0.25">
      <c r="B5" s="143" t="s">
        <v>88</v>
      </c>
      <c r="C5" s="138">
        <v>121</v>
      </c>
      <c r="D5" s="139">
        <f t="shared" ref="D5:D20" si="0">+C5*-1</f>
        <v>-121</v>
      </c>
      <c r="E5" s="140">
        <v>78</v>
      </c>
      <c r="F5" s="133"/>
    </row>
    <row r="6" spans="2:8" s="130" customFormat="1" ht="8.25" customHeight="1" x14ac:dyDescent="0.25">
      <c r="B6" s="142" t="s">
        <v>89</v>
      </c>
      <c r="C6" s="138">
        <v>164</v>
      </c>
      <c r="D6" s="139">
        <f t="shared" si="0"/>
        <v>-164</v>
      </c>
      <c r="E6" s="140">
        <v>174</v>
      </c>
      <c r="F6" s="133"/>
    </row>
    <row r="7" spans="2:8" s="130" customFormat="1" ht="8.25" customHeight="1" x14ac:dyDescent="0.25">
      <c r="B7" s="142" t="s">
        <v>90</v>
      </c>
      <c r="C7" s="138">
        <v>191</v>
      </c>
      <c r="D7" s="139">
        <f t="shared" si="0"/>
        <v>-191</v>
      </c>
      <c r="E7" s="140">
        <v>179</v>
      </c>
      <c r="F7" s="133"/>
    </row>
    <row r="8" spans="2:8" s="130" customFormat="1" ht="8.25" customHeight="1" x14ac:dyDescent="0.25">
      <c r="B8" s="142" t="s">
        <v>91</v>
      </c>
      <c r="C8" s="138">
        <v>138</v>
      </c>
      <c r="D8" s="139">
        <f t="shared" si="0"/>
        <v>-138</v>
      </c>
      <c r="E8" s="140">
        <v>106</v>
      </c>
      <c r="F8" s="133"/>
    </row>
    <row r="9" spans="2:8" s="130" customFormat="1" ht="8.25" customHeight="1" x14ac:dyDescent="0.25">
      <c r="B9" s="142" t="s">
        <v>92</v>
      </c>
      <c r="C9" s="138">
        <v>12</v>
      </c>
      <c r="D9" s="139">
        <f t="shared" si="0"/>
        <v>-12</v>
      </c>
      <c r="E9" s="140">
        <v>23</v>
      </c>
      <c r="F9" s="133"/>
    </row>
    <row r="10" spans="2:8" s="130" customFormat="1" ht="8.25" customHeight="1" x14ac:dyDescent="0.25">
      <c r="B10" s="142" t="s">
        <v>93</v>
      </c>
      <c r="C10" s="138">
        <v>83</v>
      </c>
      <c r="D10" s="139">
        <f t="shared" si="0"/>
        <v>-83</v>
      </c>
      <c r="E10" s="140">
        <v>95</v>
      </c>
      <c r="F10" s="133"/>
    </row>
    <row r="11" spans="2:8" s="130" customFormat="1" ht="8.25" customHeight="1" x14ac:dyDescent="0.25">
      <c r="B11" s="142" t="s">
        <v>94</v>
      </c>
      <c r="C11" s="138">
        <v>135</v>
      </c>
      <c r="D11" s="139">
        <f t="shared" si="0"/>
        <v>-135</v>
      </c>
      <c r="E11" s="140">
        <v>181</v>
      </c>
      <c r="F11" s="133"/>
    </row>
    <row r="12" spans="2:8" s="130" customFormat="1" ht="8.25" customHeight="1" x14ac:dyDescent="0.25">
      <c r="B12" s="142" t="s">
        <v>95</v>
      </c>
      <c r="C12" s="138">
        <v>149</v>
      </c>
      <c r="D12" s="139">
        <f t="shared" si="0"/>
        <v>-149</v>
      </c>
      <c r="E12" s="140">
        <v>178</v>
      </c>
      <c r="F12" s="133"/>
    </row>
    <row r="13" spans="2:8" s="130" customFormat="1" ht="8.25" customHeight="1" x14ac:dyDescent="0.25">
      <c r="B13" s="142" t="s">
        <v>96</v>
      </c>
      <c r="C13" s="138">
        <v>162</v>
      </c>
      <c r="D13" s="139">
        <f t="shared" si="0"/>
        <v>-162</v>
      </c>
      <c r="E13" s="140">
        <v>121</v>
      </c>
      <c r="F13" s="133"/>
    </row>
    <row r="14" spans="2:8" s="130" customFormat="1" ht="8.25" customHeight="1" x14ac:dyDescent="0.25">
      <c r="B14" s="142" t="s">
        <v>97</v>
      </c>
      <c r="C14" s="138">
        <v>129</v>
      </c>
      <c r="D14" s="139">
        <f t="shared" si="0"/>
        <v>-129</v>
      </c>
      <c r="E14" s="140">
        <v>105</v>
      </c>
      <c r="F14" s="133"/>
    </row>
    <row r="15" spans="2:8" s="130" customFormat="1" ht="8.25" customHeight="1" x14ac:dyDescent="0.25">
      <c r="B15" s="142" t="s">
        <v>98</v>
      </c>
      <c r="C15" s="138">
        <v>87</v>
      </c>
      <c r="D15" s="139">
        <f t="shared" si="0"/>
        <v>-87</v>
      </c>
      <c r="E15" s="140">
        <v>84</v>
      </c>
      <c r="F15" s="133"/>
    </row>
    <row r="16" spans="2:8" s="130" customFormat="1" ht="8.25" customHeight="1" x14ac:dyDescent="0.25">
      <c r="B16" s="142" t="s">
        <v>99</v>
      </c>
      <c r="C16" s="138">
        <v>76</v>
      </c>
      <c r="D16" s="139">
        <f t="shared" si="0"/>
        <v>-76</v>
      </c>
      <c r="E16" s="140">
        <v>57</v>
      </c>
      <c r="F16" s="132"/>
    </row>
    <row r="17" spans="2:6" s="130" customFormat="1" ht="8.25" customHeight="1" x14ac:dyDescent="0.25">
      <c r="B17" s="142" t="s">
        <v>100</v>
      </c>
      <c r="C17" s="138">
        <v>65</v>
      </c>
      <c r="D17" s="139">
        <f t="shared" si="0"/>
        <v>-65</v>
      </c>
      <c r="E17" s="140">
        <v>64</v>
      </c>
      <c r="F17" s="132"/>
    </row>
    <row r="18" spans="2:6" s="130" customFormat="1" ht="8.25" customHeight="1" x14ac:dyDescent="0.25">
      <c r="B18" s="142" t="s">
        <v>101</v>
      </c>
      <c r="C18" s="138">
        <v>63</v>
      </c>
      <c r="D18" s="139">
        <f t="shared" si="0"/>
        <v>-63</v>
      </c>
      <c r="E18" s="140">
        <v>47</v>
      </c>
      <c r="F18" s="133"/>
    </row>
    <row r="19" spans="2:6" s="130" customFormat="1" ht="8.25" customHeight="1" x14ac:dyDescent="0.25">
      <c r="B19" s="142" t="s">
        <v>102</v>
      </c>
      <c r="C19" s="138">
        <v>38</v>
      </c>
      <c r="D19" s="139">
        <f t="shared" si="0"/>
        <v>-38</v>
      </c>
      <c r="E19" s="140">
        <v>36</v>
      </c>
      <c r="F19" s="133"/>
    </row>
    <row r="20" spans="2:6" s="130" customFormat="1" ht="8.25" customHeight="1" x14ac:dyDescent="0.25">
      <c r="B20" s="142" t="s">
        <v>103</v>
      </c>
      <c r="C20" s="138">
        <v>44</v>
      </c>
      <c r="D20" s="139">
        <f t="shared" si="0"/>
        <v>-44</v>
      </c>
      <c r="E20" s="140">
        <v>37</v>
      </c>
      <c r="F20" s="133"/>
    </row>
    <row r="21" spans="2:6" s="130" customFormat="1" ht="8.25" customHeight="1" x14ac:dyDescent="0.25">
      <c r="B21" s="132"/>
      <c r="C21" s="132"/>
      <c r="D21" s="134"/>
      <c r="E21" s="132"/>
      <c r="F21" s="132"/>
    </row>
    <row r="22" spans="2:6" s="130" customFormat="1" ht="8.25" customHeight="1" x14ac:dyDescent="0.25">
      <c r="B22" s="132"/>
      <c r="C22" s="132"/>
      <c r="D22" s="132"/>
      <c r="E22" s="132"/>
      <c r="F22" s="132"/>
    </row>
    <row r="23" spans="2:6" s="130" customFormat="1" ht="8.25" customHeight="1" x14ac:dyDescent="0.25">
      <c r="B23" s="132"/>
      <c r="C23" s="141">
        <f>MAX(C4:C20)</f>
        <v>191</v>
      </c>
      <c r="D23" s="141">
        <f t="shared" ref="D23:E23" si="1">MAX(D4:D20)</f>
        <v>-12</v>
      </c>
      <c r="E23" s="141">
        <f t="shared" si="1"/>
        <v>181</v>
      </c>
      <c r="F23" s="132"/>
    </row>
    <row r="24" spans="2:6" s="130" customFormat="1" ht="8.25" customHeight="1" x14ac:dyDescent="0.25">
      <c r="B24" s="132"/>
      <c r="C24" s="132"/>
      <c r="D24" s="132"/>
      <c r="E24" s="132"/>
      <c r="F24" s="132"/>
    </row>
    <row r="25" spans="2:6" s="130" customFormat="1" ht="8.25" customHeight="1" x14ac:dyDescent="0.25">
      <c r="B25" s="132"/>
      <c r="C25" s="132"/>
      <c r="D25" s="132"/>
      <c r="E25" s="132"/>
      <c r="F25" s="132"/>
    </row>
    <row r="26" spans="2:6" s="130" customFormat="1" ht="8.25" customHeight="1" x14ac:dyDescent="0.25">
      <c r="B26" s="132"/>
      <c r="C26" s="132"/>
      <c r="D26" s="132"/>
      <c r="E26" s="132"/>
      <c r="F26" s="132"/>
    </row>
    <row r="27" spans="2:6" s="130" customFormat="1" ht="8.25" customHeight="1" x14ac:dyDescent="0.25">
      <c r="B27" s="132"/>
      <c r="C27" s="132"/>
      <c r="D27" s="132"/>
      <c r="E27" s="132"/>
      <c r="F27" s="132"/>
    </row>
    <row r="28" spans="2:6" s="130" customFormat="1" ht="8.25" customHeight="1" x14ac:dyDescent="0.25">
      <c r="B28" s="132"/>
      <c r="C28" s="132"/>
      <c r="D28" s="132"/>
      <c r="E28" s="132"/>
      <c r="F28" s="132"/>
    </row>
    <row r="29" spans="2:6" s="130" customFormat="1" ht="8.25" customHeight="1" x14ac:dyDescent="0.25">
      <c r="B29" s="132"/>
      <c r="C29" s="132"/>
      <c r="D29" s="132"/>
      <c r="E29" s="132"/>
      <c r="F29" s="132"/>
    </row>
    <row r="30" spans="2:6" s="130" customFormat="1" ht="8.25" customHeight="1" x14ac:dyDescent="0.25">
      <c r="B30" s="132"/>
      <c r="C30" s="132"/>
      <c r="D30" s="132"/>
      <c r="E30" s="132"/>
      <c r="F30" s="132"/>
    </row>
    <row r="31" spans="2:6" s="130" customFormat="1" ht="8.25" customHeight="1" x14ac:dyDescent="0.25">
      <c r="B31" s="132"/>
      <c r="C31" s="132"/>
      <c r="D31" s="132"/>
      <c r="E31" s="132"/>
      <c r="F31" s="132"/>
    </row>
    <row r="32" spans="2:6" s="130" customFormat="1" ht="8.25" customHeight="1" x14ac:dyDescent="0.25">
      <c r="B32" s="132"/>
      <c r="C32" s="132"/>
      <c r="D32" s="132"/>
      <c r="E32" s="132"/>
      <c r="F32" s="132"/>
    </row>
    <row r="33" spans="1:19" s="130" customFormat="1" ht="8.25" customHeight="1" x14ac:dyDescent="0.25">
      <c r="B33" s="132"/>
      <c r="C33" s="132"/>
      <c r="D33" s="132"/>
      <c r="E33" s="132"/>
      <c r="F33" s="132"/>
    </row>
    <row r="34" spans="1:19" s="130" customFormat="1" ht="8.25" customHeight="1" x14ac:dyDescent="0.25">
      <c r="B34" s="132"/>
      <c r="C34" s="132"/>
      <c r="D34" s="132"/>
      <c r="E34" s="132"/>
      <c r="F34" s="132"/>
    </row>
    <row r="35" spans="1:19" s="130" customFormat="1" ht="9.75" customHeight="1" x14ac:dyDescent="0.25">
      <c r="A35" s="1242" t="s">
        <v>21354</v>
      </c>
      <c r="B35" s="1242"/>
      <c r="C35" s="1242"/>
      <c r="D35" s="1242"/>
      <c r="E35" s="1242"/>
      <c r="F35" s="1242"/>
      <c r="G35" s="1242"/>
      <c r="H35" s="1242"/>
      <c r="I35" s="1242"/>
      <c r="J35" s="1242"/>
      <c r="K35" s="1242"/>
      <c r="L35" s="1242"/>
      <c r="M35" s="1242"/>
      <c r="N35" s="1242"/>
      <c r="O35" s="1242"/>
      <c r="P35" s="1242"/>
      <c r="Q35" s="1242"/>
      <c r="R35" s="1242"/>
      <c r="S35" s="1242"/>
    </row>
    <row r="36" spans="1:19" x14ac:dyDescent="0.25">
      <c r="A36" s="1242"/>
      <c r="B36" s="1242"/>
      <c r="C36" s="1242"/>
      <c r="D36" s="1242"/>
      <c r="E36" s="1242"/>
      <c r="F36" s="1242"/>
      <c r="G36" s="1242"/>
      <c r="H36" s="1242"/>
      <c r="I36" s="1242"/>
      <c r="J36" s="1242"/>
      <c r="K36" s="1242"/>
      <c r="L36" s="1242"/>
      <c r="M36" s="1242"/>
      <c r="N36" s="1242"/>
      <c r="O36" s="1242"/>
      <c r="P36" s="1242"/>
      <c r="Q36" s="1242"/>
      <c r="R36" s="1242"/>
      <c r="S36" s="1242"/>
    </row>
    <row r="37" spans="1:19" ht="21" x14ac:dyDescent="0.35">
      <c r="B37" s="538"/>
      <c r="C37" s="1243" t="s">
        <v>104</v>
      </c>
      <c r="D37" s="1244"/>
      <c r="E37" s="1245" t="s">
        <v>105</v>
      </c>
      <c r="F37" s="1245"/>
    </row>
    <row r="38" spans="1:19" ht="21" x14ac:dyDescent="0.35">
      <c r="B38" s="538" t="s">
        <v>83</v>
      </c>
      <c r="C38" s="538" t="s">
        <v>84</v>
      </c>
      <c r="D38" s="538" t="s">
        <v>85</v>
      </c>
      <c r="E38" s="538" t="s">
        <v>105</v>
      </c>
      <c r="F38" s="538" t="s">
        <v>106</v>
      </c>
    </row>
    <row r="39" spans="1:19" ht="21" x14ac:dyDescent="0.35">
      <c r="B39" s="539" t="s">
        <v>107</v>
      </c>
      <c r="C39" s="546">
        <v>21</v>
      </c>
      <c r="D39" s="546">
        <v>16</v>
      </c>
      <c r="E39" s="546">
        <f>SUM(C39:D39)</f>
        <v>37</v>
      </c>
      <c r="F39" s="543">
        <f>+E39/$E$56</f>
        <v>1.1353175820803928E-2</v>
      </c>
    </row>
    <row r="40" spans="1:19" ht="21" x14ac:dyDescent="0.35">
      <c r="B40" s="539" t="s">
        <v>108</v>
      </c>
      <c r="C40" s="546">
        <v>121</v>
      </c>
      <c r="D40" s="546">
        <v>78</v>
      </c>
      <c r="E40" s="546">
        <f t="shared" ref="E40:E55" si="2">SUM(C40:D40)</f>
        <v>199</v>
      </c>
      <c r="F40" s="543">
        <f t="shared" ref="F40:F56" si="3">+E40/$E$56</f>
        <v>6.1061675360540045E-2</v>
      </c>
    </row>
    <row r="41" spans="1:19" ht="21" x14ac:dyDescent="0.35">
      <c r="B41" s="539" t="s">
        <v>109</v>
      </c>
      <c r="C41" s="546">
        <v>164</v>
      </c>
      <c r="D41" s="546">
        <v>174</v>
      </c>
      <c r="E41" s="546">
        <f t="shared" si="2"/>
        <v>338</v>
      </c>
      <c r="F41" s="543">
        <f t="shared" si="3"/>
        <v>0.10371279533599263</v>
      </c>
    </row>
    <row r="42" spans="1:19" ht="21" x14ac:dyDescent="0.35">
      <c r="B42" s="539" t="s">
        <v>110</v>
      </c>
      <c r="C42" s="546">
        <v>191</v>
      </c>
      <c r="D42" s="546">
        <v>179</v>
      </c>
      <c r="E42" s="546">
        <f t="shared" si="2"/>
        <v>370</v>
      </c>
      <c r="F42" s="543">
        <f t="shared" si="3"/>
        <v>0.11353175820803928</v>
      </c>
    </row>
    <row r="43" spans="1:19" ht="21" x14ac:dyDescent="0.35">
      <c r="B43" s="539" t="s">
        <v>111</v>
      </c>
      <c r="C43" s="546">
        <v>138</v>
      </c>
      <c r="D43" s="546">
        <v>106</v>
      </c>
      <c r="E43" s="546">
        <f t="shared" si="2"/>
        <v>244</v>
      </c>
      <c r="F43" s="543">
        <f t="shared" si="3"/>
        <v>7.4869591899355631E-2</v>
      </c>
    </row>
    <row r="44" spans="1:19" ht="21" x14ac:dyDescent="0.35">
      <c r="B44" s="539" t="s">
        <v>112</v>
      </c>
      <c r="C44" s="546">
        <v>12</v>
      </c>
      <c r="D44" s="546">
        <v>23</v>
      </c>
      <c r="E44" s="546">
        <f t="shared" si="2"/>
        <v>35</v>
      </c>
      <c r="F44" s="543">
        <f t="shared" si="3"/>
        <v>1.0739490641301013E-2</v>
      </c>
    </row>
    <row r="45" spans="1:19" ht="21" x14ac:dyDescent="0.35">
      <c r="B45" s="539" t="s">
        <v>113</v>
      </c>
      <c r="C45" s="546">
        <v>83</v>
      </c>
      <c r="D45" s="546">
        <v>95</v>
      </c>
      <c r="E45" s="546">
        <f t="shared" si="2"/>
        <v>178</v>
      </c>
      <c r="F45" s="543">
        <f t="shared" si="3"/>
        <v>5.4617980975759435E-2</v>
      </c>
    </row>
    <row r="46" spans="1:19" ht="21" x14ac:dyDescent="0.35">
      <c r="B46" s="539" t="s">
        <v>114</v>
      </c>
      <c r="C46" s="546">
        <v>135</v>
      </c>
      <c r="D46" s="546">
        <v>181</v>
      </c>
      <c r="E46" s="546">
        <f t="shared" si="2"/>
        <v>316</v>
      </c>
      <c r="F46" s="543">
        <f t="shared" si="3"/>
        <v>9.6962258361460565E-2</v>
      </c>
    </row>
    <row r="47" spans="1:19" ht="21" x14ac:dyDescent="0.35">
      <c r="B47" s="539" t="s">
        <v>115</v>
      </c>
      <c r="C47" s="546">
        <v>149</v>
      </c>
      <c r="D47" s="546">
        <v>178</v>
      </c>
      <c r="E47" s="546">
        <f t="shared" si="2"/>
        <v>327</v>
      </c>
      <c r="F47" s="543">
        <f t="shared" si="3"/>
        <v>0.1003375268487266</v>
      </c>
    </row>
    <row r="48" spans="1:19" ht="21" x14ac:dyDescent="0.35">
      <c r="B48" s="539" t="s">
        <v>116</v>
      </c>
      <c r="C48" s="546">
        <v>162</v>
      </c>
      <c r="D48" s="546">
        <v>121</v>
      </c>
      <c r="E48" s="546">
        <f t="shared" si="2"/>
        <v>283</v>
      </c>
      <c r="F48" s="543">
        <f t="shared" si="3"/>
        <v>8.6836452899662478E-2</v>
      </c>
    </row>
    <row r="49" spans="2:6" ht="21" x14ac:dyDescent="0.35">
      <c r="B49" s="539" t="s">
        <v>117</v>
      </c>
      <c r="C49" s="546">
        <v>129</v>
      </c>
      <c r="D49" s="546">
        <v>105</v>
      </c>
      <c r="E49" s="546">
        <f t="shared" si="2"/>
        <v>234</v>
      </c>
      <c r="F49" s="543">
        <f t="shared" si="3"/>
        <v>7.1801166001841055E-2</v>
      </c>
    </row>
    <row r="50" spans="2:6" ht="21" x14ac:dyDescent="0.35">
      <c r="B50" s="539" t="s">
        <v>118</v>
      </c>
      <c r="C50" s="546">
        <v>87</v>
      </c>
      <c r="D50" s="546">
        <v>84</v>
      </c>
      <c r="E50" s="546">
        <f t="shared" si="2"/>
        <v>171</v>
      </c>
      <c r="F50" s="543">
        <f t="shared" si="3"/>
        <v>5.2470082847499232E-2</v>
      </c>
    </row>
    <row r="51" spans="2:6" ht="21" x14ac:dyDescent="0.35">
      <c r="B51" s="539" t="s">
        <v>119</v>
      </c>
      <c r="C51" s="546">
        <v>76</v>
      </c>
      <c r="D51" s="546">
        <v>57</v>
      </c>
      <c r="E51" s="546">
        <f t="shared" si="2"/>
        <v>133</v>
      </c>
      <c r="F51" s="543">
        <f t="shared" si="3"/>
        <v>4.0810064436943849E-2</v>
      </c>
    </row>
    <row r="52" spans="2:6" ht="21" x14ac:dyDescent="0.35">
      <c r="B52" s="539" t="s">
        <v>120</v>
      </c>
      <c r="C52" s="546">
        <v>65</v>
      </c>
      <c r="D52" s="546">
        <v>64</v>
      </c>
      <c r="E52" s="546">
        <f t="shared" si="2"/>
        <v>129</v>
      </c>
      <c r="F52" s="543">
        <f t="shared" si="3"/>
        <v>3.9582694077938019E-2</v>
      </c>
    </row>
    <row r="53" spans="2:6" ht="21" x14ac:dyDescent="0.35">
      <c r="B53" s="539" t="s">
        <v>121</v>
      </c>
      <c r="C53" s="546">
        <v>63</v>
      </c>
      <c r="D53" s="546">
        <v>47</v>
      </c>
      <c r="E53" s="546">
        <f t="shared" si="2"/>
        <v>110</v>
      </c>
      <c r="F53" s="543">
        <f t="shared" si="3"/>
        <v>3.3752684872660324E-2</v>
      </c>
    </row>
    <row r="54" spans="2:6" ht="21" x14ac:dyDescent="0.35">
      <c r="B54" s="539" t="s">
        <v>122</v>
      </c>
      <c r="C54" s="546">
        <v>38</v>
      </c>
      <c r="D54" s="546">
        <v>36</v>
      </c>
      <c r="E54" s="546">
        <f t="shared" si="2"/>
        <v>74</v>
      </c>
      <c r="F54" s="543">
        <f t="shared" si="3"/>
        <v>2.2706351641607857E-2</v>
      </c>
    </row>
    <row r="55" spans="2:6" ht="21" x14ac:dyDescent="0.35">
      <c r="B55" s="539" t="s">
        <v>123</v>
      </c>
      <c r="C55" s="546">
        <v>44</v>
      </c>
      <c r="D55" s="546">
        <v>37</v>
      </c>
      <c r="E55" s="546">
        <f t="shared" si="2"/>
        <v>81</v>
      </c>
      <c r="F55" s="543">
        <f t="shared" si="3"/>
        <v>2.4854249769868057E-2</v>
      </c>
    </row>
    <row r="56" spans="2:6" ht="21" x14ac:dyDescent="0.35">
      <c r="B56" s="539" t="s">
        <v>105</v>
      </c>
      <c r="C56" s="546">
        <f>SUM(C39:C55)</f>
        <v>1678</v>
      </c>
      <c r="D56" s="546">
        <f>SUM(D39:D55)</f>
        <v>1581</v>
      </c>
      <c r="E56" s="546">
        <f>SUM(E39:E55)</f>
        <v>3259</v>
      </c>
      <c r="F56" s="543">
        <f t="shared" si="3"/>
        <v>1</v>
      </c>
    </row>
  </sheetData>
  <mergeCells count="3">
    <mergeCell ref="C37:D37"/>
    <mergeCell ref="E37:F37"/>
    <mergeCell ref="A35:S36"/>
  </mergeCells>
  <pageMargins left="1.36" right="0.7" top="1.54" bottom="0.75" header="0.3" footer="0.3"/>
  <pageSetup paperSize="5" scale="56"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72A72-72EB-4A2C-A329-D2A2DE2A038E}">
  <sheetPr>
    <tabColor theme="5"/>
    <pageSetUpPr fitToPage="1"/>
  </sheetPr>
  <dimension ref="A1:S57"/>
  <sheetViews>
    <sheetView showGridLines="0" topLeftCell="A35" workbookViewId="0">
      <selection activeCell="E30" sqref="E30"/>
    </sheetView>
  </sheetViews>
  <sheetFormatPr baseColWidth="10" defaultRowHeight="15" x14ac:dyDescent="0.25"/>
  <cols>
    <col min="1" max="1" width="6" customWidth="1"/>
    <col min="2" max="2" width="48.85546875" style="16" bestFit="1" customWidth="1"/>
    <col min="3" max="4" width="16.7109375" style="16" customWidth="1"/>
    <col min="5" max="5" width="20.85546875" style="16" customWidth="1"/>
    <col min="6" max="6" width="12.7109375" style="16" bestFit="1" customWidth="1"/>
  </cols>
  <sheetData>
    <row r="1" spans="2:8" s="130" customFormat="1" ht="8.25" customHeight="1" x14ac:dyDescent="0.25">
      <c r="B1" s="131" t="s">
        <v>81</v>
      </c>
      <c r="C1" s="132"/>
      <c r="D1" s="132"/>
      <c r="E1" s="132"/>
      <c r="F1" s="132"/>
    </row>
    <row r="2" spans="2:8" s="130" customFormat="1" ht="8.25" customHeight="1" x14ac:dyDescent="0.25">
      <c r="B2" s="133"/>
      <c r="C2" s="134">
        <f>SUM(C4:C20)</f>
        <v>850</v>
      </c>
      <c r="D2" s="133"/>
      <c r="E2" s="134">
        <f>SUM(E4:E20)</f>
        <v>530</v>
      </c>
      <c r="F2" s="134">
        <f>+C2+E2</f>
        <v>1380</v>
      </c>
      <c r="G2" s="133" t="s">
        <v>82</v>
      </c>
      <c r="H2" s="135">
        <f>+C2/F2</f>
        <v>0.61594202898550721</v>
      </c>
    </row>
    <row r="3" spans="2:8" s="130" customFormat="1" ht="8.25" customHeight="1" x14ac:dyDescent="0.25">
      <c r="B3" s="136" t="s">
        <v>83</v>
      </c>
      <c r="C3" s="137" t="s">
        <v>84</v>
      </c>
      <c r="D3" s="137"/>
      <c r="E3" s="136" t="s">
        <v>85</v>
      </c>
      <c r="F3" s="133"/>
      <c r="G3" s="133" t="s">
        <v>86</v>
      </c>
      <c r="H3" s="135">
        <f>+E2/F2</f>
        <v>0.38405797101449274</v>
      </c>
    </row>
    <row r="4" spans="2:8" s="130" customFormat="1" ht="8.25" customHeight="1" x14ac:dyDescent="0.25">
      <c r="B4" s="142" t="s">
        <v>107</v>
      </c>
      <c r="C4" s="138">
        <v>9</v>
      </c>
      <c r="D4" s="139">
        <f>+C4*-1</f>
        <v>-9</v>
      </c>
      <c r="E4" s="140">
        <v>6</v>
      </c>
      <c r="F4" s="133"/>
    </row>
    <row r="5" spans="2:8" s="130" customFormat="1" ht="8.25" customHeight="1" x14ac:dyDescent="0.25">
      <c r="B5" s="143" t="s">
        <v>108</v>
      </c>
      <c r="C5" s="138">
        <v>21</v>
      </c>
      <c r="D5" s="139">
        <f t="shared" ref="D5:D20" si="0">+C5*-1</f>
        <v>-21</v>
      </c>
      <c r="E5" s="140">
        <v>28</v>
      </c>
      <c r="F5" s="133"/>
    </row>
    <row r="6" spans="2:8" s="130" customFormat="1" ht="8.25" customHeight="1" x14ac:dyDescent="0.25">
      <c r="B6" s="142" t="s">
        <v>109</v>
      </c>
      <c r="C6" s="138">
        <v>47</v>
      </c>
      <c r="D6" s="139">
        <f t="shared" si="0"/>
        <v>-47</v>
      </c>
      <c r="E6" s="140">
        <v>37</v>
      </c>
      <c r="F6" s="133"/>
    </row>
    <row r="7" spans="2:8" s="130" customFormat="1" ht="8.25" customHeight="1" x14ac:dyDescent="0.25">
      <c r="B7" s="142" t="s">
        <v>110</v>
      </c>
      <c r="C7" s="138">
        <v>58</v>
      </c>
      <c r="D7" s="139">
        <f t="shared" si="0"/>
        <v>-58</v>
      </c>
      <c r="E7" s="140">
        <v>40</v>
      </c>
      <c r="F7" s="133"/>
    </row>
    <row r="8" spans="2:8" s="130" customFormat="1" ht="8.25" customHeight="1" x14ac:dyDescent="0.25">
      <c r="B8" s="142" t="s">
        <v>111</v>
      </c>
      <c r="C8" s="138">
        <v>35</v>
      </c>
      <c r="D8" s="139">
        <f t="shared" si="0"/>
        <v>-35</v>
      </c>
      <c r="E8" s="140">
        <v>30</v>
      </c>
      <c r="F8" s="133"/>
    </row>
    <row r="9" spans="2:8" s="130" customFormat="1" ht="8.25" customHeight="1" x14ac:dyDescent="0.25">
      <c r="B9" s="142" t="s">
        <v>112</v>
      </c>
      <c r="C9" s="138">
        <v>18</v>
      </c>
      <c r="D9" s="139">
        <f t="shared" si="0"/>
        <v>-18</v>
      </c>
      <c r="E9" s="140">
        <v>4</v>
      </c>
      <c r="F9" s="133"/>
    </row>
    <row r="10" spans="2:8" s="130" customFormat="1" ht="8.25" customHeight="1" x14ac:dyDescent="0.25">
      <c r="B10" s="142" t="s">
        <v>113</v>
      </c>
      <c r="C10" s="138">
        <v>48</v>
      </c>
      <c r="D10" s="139">
        <f t="shared" si="0"/>
        <v>-48</v>
      </c>
      <c r="E10" s="140">
        <v>25</v>
      </c>
      <c r="F10" s="133"/>
    </row>
    <row r="11" spans="2:8" s="130" customFormat="1" ht="8.25" customHeight="1" x14ac:dyDescent="0.25">
      <c r="B11" s="142" t="s">
        <v>114</v>
      </c>
      <c r="C11" s="138">
        <v>94</v>
      </c>
      <c r="D11" s="139">
        <f t="shared" si="0"/>
        <v>-94</v>
      </c>
      <c r="E11" s="140">
        <v>39</v>
      </c>
      <c r="F11" s="133"/>
    </row>
    <row r="12" spans="2:8" s="130" customFormat="1" ht="8.25" customHeight="1" x14ac:dyDescent="0.25">
      <c r="B12" s="142" t="s">
        <v>115</v>
      </c>
      <c r="C12" s="138">
        <v>107</v>
      </c>
      <c r="D12" s="139">
        <f t="shared" si="0"/>
        <v>-107</v>
      </c>
      <c r="E12" s="140">
        <v>58</v>
      </c>
      <c r="F12" s="133"/>
    </row>
    <row r="13" spans="2:8" s="130" customFormat="1" ht="8.25" customHeight="1" x14ac:dyDescent="0.25">
      <c r="B13" s="142" t="s">
        <v>116</v>
      </c>
      <c r="C13" s="138">
        <v>109</v>
      </c>
      <c r="D13" s="139">
        <f t="shared" si="0"/>
        <v>-109</v>
      </c>
      <c r="E13" s="140">
        <v>56</v>
      </c>
      <c r="F13" s="133"/>
    </row>
    <row r="14" spans="2:8" s="130" customFormat="1" ht="8.25" customHeight="1" x14ac:dyDescent="0.25">
      <c r="B14" s="142" t="s">
        <v>117</v>
      </c>
      <c r="C14" s="138">
        <v>81</v>
      </c>
      <c r="D14" s="139">
        <f t="shared" si="0"/>
        <v>-81</v>
      </c>
      <c r="E14" s="140">
        <v>42</v>
      </c>
      <c r="F14" s="133"/>
    </row>
    <row r="15" spans="2:8" s="130" customFormat="1" ht="8.25" customHeight="1" x14ac:dyDescent="0.25">
      <c r="B15" s="142" t="s">
        <v>118</v>
      </c>
      <c r="C15" s="138">
        <v>88</v>
      </c>
      <c r="D15" s="139">
        <f t="shared" si="0"/>
        <v>-88</v>
      </c>
      <c r="E15" s="140">
        <v>25</v>
      </c>
      <c r="F15" s="133"/>
    </row>
    <row r="16" spans="2:8" s="130" customFormat="1" ht="8.25" customHeight="1" x14ac:dyDescent="0.25">
      <c r="B16" s="142" t="s">
        <v>119</v>
      </c>
      <c r="C16" s="138">
        <v>43</v>
      </c>
      <c r="D16" s="139">
        <f t="shared" si="0"/>
        <v>-43</v>
      </c>
      <c r="E16" s="140">
        <v>21</v>
      </c>
      <c r="F16" s="132"/>
    </row>
    <row r="17" spans="2:6" s="130" customFormat="1" ht="8.25" customHeight="1" x14ac:dyDescent="0.25">
      <c r="B17" s="142" t="s">
        <v>120</v>
      </c>
      <c r="C17" s="138">
        <v>33</v>
      </c>
      <c r="D17" s="139">
        <f t="shared" si="0"/>
        <v>-33</v>
      </c>
      <c r="E17" s="140">
        <v>25</v>
      </c>
      <c r="F17" s="132"/>
    </row>
    <row r="18" spans="2:6" s="130" customFormat="1" ht="8.25" customHeight="1" x14ac:dyDescent="0.25">
      <c r="B18" s="142" t="s">
        <v>121</v>
      </c>
      <c r="C18" s="138">
        <v>16</v>
      </c>
      <c r="D18" s="139">
        <f t="shared" si="0"/>
        <v>-16</v>
      </c>
      <c r="E18" s="140">
        <v>19</v>
      </c>
      <c r="F18" s="133"/>
    </row>
    <row r="19" spans="2:6" s="130" customFormat="1" ht="8.25" customHeight="1" x14ac:dyDescent="0.25">
      <c r="B19" s="142" t="s">
        <v>122</v>
      </c>
      <c r="C19" s="138">
        <v>5</v>
      </c>
      <c r="D19" s="139">
        <f t="shared" si="0"/>
        <v>-5</v>
      </c>
      <c r="E19" s="140">
        <v>16</v>
      </c>
      <c r="F19" s="133"/>
    </row>
    <row r="20" spans="2:6" s="130" customFormat="1" ht="8.25" customHeight="1" x14ac:dyDescent="0.25">
      <c r="B20" s="142" t="s">
        <v>123</v>
      </c>
      <c r="C20" s="138">
        <v>38</v>
      </c>
      <c r="D20" s="139">
        <f t="shared" si="0"/>
        <v>-38</v>
      </c>
      <c r="E20" s="140">
        <v>59</v>
      </c>
      <c r="F20" s="133"/>
    </row>
    <row r="21" spans="2:6" s="130" customFormat="1" ht="8.25" customHeight="1" x14ac:dyDescent="0.25">
      <c r="B21" s="132"/>
      <c r="C21" s="132"/>
      <c r="D21" s="134"/>
      <c r="E21" s="132"/>
      <c r="F21" s="132"/>
    </row>
    <row r="22" spans="2:6" s="130" customFormat="1" ht="8.25" customHeight="1" x14ac:dyDescent="0.25">
      <c r="B22" s="132"/>
      <c r="C22" s="132"/>
      <c r="D22" s="132"/>
      <c r="E22" s="132"/>
      <c r="F22" s="132"/>
    </row>
    <row r="23" spans="2:6" s="130" customFormat="1" ht="8.25" customHeight="1" x14ac:dyDescent="0.25">
      <c r="B23" s="132"/>
      <c r="C23" s="141">
        <f>MAX(C4:C20)</f>
        <v>109</v>
      </c>
      <c r="D23" s="141">
        <f t="shared" ref="D23:E23" si="1">MAX(D4:D20)</f>
        <v>-5</v>
      </c>
      <c r="E23" s="141">
        <f t="shared" si="1"/>
        <v>59</v>
      </c>
      <c r="F23" s="132"/>
    </row>
    <row r="24" spans="2:6" s="130" customFormat="1" ht="8.25" customHeight="1" x14ac:dyDescent="0.25">
      <c r="B24" s="132"/>
      <c r="C24" s="132"/>
      <c r="D24" s="132"/>
      <c r="E24" s="132"/>
      <c r="F24" s="132"/>
    </row>
    <row r="25" spans="2:6" s="130" customFormat="1" ht="8.25" customHeight="1" x14ac:dyDescent="0.25">
      <c r="B25" s="132"/>
      <c r="C25" s="132"/>
      <c r="D25" s="132"/>
      <c r="E25" s="132"/>
      <c r="F25" s="132"/>
    </row>
    <row r="26" spans="2:6" s="130" customFormat="1" ht="8.25" customHeight="1" x14ac:dyDescent="0.25">
      <c r="B26" s="132"/>
      <c r="C26" s="132"/>
      <c r="D26" s="132"/>
      <c r="E26" s="132"/>
      <c r="F26" s="132"/>
    </row>
    <row r="27" spans="2:6" s="130" customFormat="1" ht="8.25" customHeight="1" x14ac:dyDescent="0.25">
      <c r="B27" s="132"/>
      <c r="C27" s="132"/>
      <c r="D27" s="132"/>
      <c r="E27" s="132"/>
      <c r="F27" s="132"/>
    </row>
    <row r="28" spans="2:6" s="130" customFormat="1" ht="8.25" customHeight="1" x14ac:dyDescent="0.25">
      <c r="B28" s="132"/>
      <c r="C28" s="132"/>
      <c r="D28" s="132"/>
      <c r="E28" s="132"/>
      <c r="F28" s="132"/>
    </row>
    <row r="29" spans="2:6" s="130" customFormat="1" ht="8.25" customHeight="1" x14ac:dyDescent="0.25">
      <c r="B29" s="132"/>
      <c r="C29" s="132"/>
      <c r="D29" s="132"/>
      <c r="E29" s="132"/>
      <c r="F29" s="132"/>
    </row>
    <row r="30" spans="2:6" s="130" customFormat="1" ht="8.25" customHeight="1" x14ac:dyDescent="0.25">
      <c r="B30" s="132"/>
      <c r="C30" s="132"/>
      <c r="D30" s="132"/>
      <c r="E30" s="132"/>
      <c r="F30" s="132"/>
    </row>
    <row r="31" spans="2:6" s="130" customFormat="1" ht="8.25" customHeight="1" x14ac:dyDescent="0.25">
      <c r="B31" s="132"/>
      <c r="C31" s="132"/>
      <c r="D31" s="132"/>
      <c r="E31" s="132"/>
      <c r="F31" s="132"/>
    </row>
    <row r="32" spans="2:6" s="130" customFormat="1" ht="8.25" customHeight="1" x14ac:dyDescent="0.25">
      <c r="B32" s="132"/>
      <c r="C32" s="132"/>
      <c r="D32" s="132"/>
      <c r="E32" s="132"/>
      <c r="F32" s="132"/>
    </row>
    <row r="33" spans="1:19" s="130" customFormat="1" ht="8.25" customHeight="1" x14ac:dyDescent="0.25">
      <c r="B33" s="132"/>
      <c r="C33" s="132"/>
      <c r="D33" s="132"/>
      <c r="E33" s="132"/>
      <c r="F33" s="132"/>
    </row>
    <row r="34" spans="1:19" s="130" customFormat="1" ht="8.25" customHeight="1" x14ac:dyDescent="0.25">
      <c r="B34" s="132"/>
      <c r="C34" s="132"/>
      <c r="D34" s="132"/>
      <c r="E34" s="132"/>
      <c r="F34" s="132"/>
    </row>
    <row r="35" spans="1:19" s="130" customFormat="1" ht="8.25" customHeight="1" x14ac:dyDescent="0.25">
      <c r="B35" s="132"/>
      <c r="C35" s="132"/>
      <c r="D35" s="132"/>
      <c r="E35" s="132"/>
      <c r="F35" s="132"/>
    </row>
    <row r="36" spans="1:19" s="130" customFormat="1" ht="8.25" customHeight="1" x14ac:dyDescent="0.25">
      <c r="A36" s="1242" t="s">
        <v>21355</v>
      </c>
      <c r="B36" s="1242"/>
      <c r="C36" s="1242"/>
      <c r="D36" s="1242"/>
      <c r="E36" s="1242"/>
      <c r="F36" s="1242"/>
      <c r="G36" s="1242"/>
      <c r="H36" s="1242"/>
      <c r="I36" s="1242"/>
      <c r="J36" s="1242"/>
      <c r="K36" s="1242"/>
      <c r="L36" s="1242"/>
      <c r="M36" s="1242"/>
      <c r="N36" s="1242"/>
      <c r="O36" s="1242"/>
      <c r="P36" s="1242"/>
      <c r="Q36" s="1242"/>
      <c r="R36" s="1242"/>
      <c r="S36" s="1242"/>
    </row>
    <row r="37" spans="1:19" x14ac:dyDescent="0.25">
      <c r="A37" s="1242"/>
      <c r="B37" s="1242"/>
      <c r="C37" s="1242"/>
      <c r="D37" s="1242"/>
      <c r="E37" s="1242"/>
      <c r="F37" s="1242"/>
      <c r="G37" s="1242"/>
      <c r="H37" s="1242"/>
      <c r="I37" s="1242"/>
      <c r="J37" s="1242"/>
      <c r="K37" s="1242"/>
      <c r="L37" s="1242"/>
      <c r="M37" s="1242"/>
      <c r="N37" s="1242"/>
      <c r="O37" s="1242"/>
      <c r="P37" s="1242"/>
      <c r="Q37" s="1242"/>
      <c r="R37" s="1242"/>
      <c r="S37" s="1242"/>
    </row>
    <row r="38" spans="1:19" ht="21" x14ac:dyDescent="0.35">
      <c r="B38" s="538"/>
      <c r="C38" s="1243" t="s">
        <v>104</v>
      </c>
      <c r="D38" s="1244"/>
      <c r="E38" s="1245" t="s">
        <v>105</v>
      </c>
      <c r="F38" s="1245"/>
    </row>
    <row r="39" spans="1:19" ht="21" x14ac:dyDescent="0.35">
      <c r="B39" s="538" t="s">
        <v>83</v>
      </c>
      <c r="C39" s="538" t="s">
        <v>84</v>
      </c>
      <c r="D39" s="538" t="s">
        <v>85</v>
      </c>
      <c r="E39" s="538" t="s">
        <v>105</v>
      </c>
      <c r="F39" s="538" t="s">
        <v>106</v>
      </c>
    </row>
    <row r="40" spans="1:19" ht="21" x14ac:dyDescent="0.35">
      <c r="B40" s="539" t="s">
        <v>107</v>
      </c>
      <c r="C40" s="546">
        <v>9</v>
      </c>
      <c r="D40" s="546">
        <v>6</v>
      </c>
      <c r="E40" s="546">
        <f>SUM(C40:D40)</f>
        <v>15</v>
      </c>
      <c r="F40" s="543">
        <f>+E40/$E$57</f>
        <v>1.0869565217391304E-2</v>
      </c>
    </row>
    <row r="41" spans="1:19" ht="21" x14ac:dyDescent="0.35">
      <c r="B41" s="539" t="s">
        <v>108</v>
      </c>
      <c r="C41" s="546">
        <v>21</v>
      </c>
      <c r="D41" s="546">
        <v>28</v>
      </c>
      <c r="E41" s="546">
        <f t="shared" ref="E41:E56" si="2">SUM(C41:D41)</f>
        <v>49</v>
      </c>
      <c r="F41" s="543">
        <f t="shared" ref="F41:F57" si="3">+E41/$E$57</f>
        <v>3.5507246376811595E-2</v>
      </c>
    </row>
    <row r="42" spans="1:19" ht="21" x14ac:dyDescent="0.35">
      <c r="B42" s="539" t="s">
        <v>109</v>
      </c>
      <c r="C42" s="546">
        <v>47</v>
      </c>
      <c r="D42" s="546">
        <v>37</v>
      </c>
      <c r="E42" s="546">
        <f t="shared" si="2"/>
        <v>84</v>
      </c>
      <c r="F42" s="543">
        <f t="shared" si="3"/>
        <v>6.0869565217391307E-2</v>
      </c>
    </row>
    <row r="43" spans="1:19" ht="21" x14ac:dyDescent="0.35">
      <c r="B43" s="539" t="s">
        <v>110</v>
      </c>
      <c r="C43" s="546">
        <v>58</v>
      </c>
      <c r="D43" s="546">
        <v>40</v>
      </c>
      <c r="E43" s="546">
        <f t="shared" si="2"/>
        <v>98</v>
      </c>
      <c r="F43" s="543">
        <f t="shared" si="3"/>
        <v>7.101449275362319E-2</v>
      </c>
    </row>
    <row r="44" spans="1:19" ht="21" x14ac:dyDescent="0.35">
      <c r="B44" s="539" t="s">
        <v>111</v>
      </c>
      <c r="C44" s="546">
        <v>35</v>
      </c>
      <c r="D44" s="546">
        <v>30</v>
      </c>
      <c r="E44" s="546">
        <f t="shared" si="2"/>
        <v>65</v>
      </c>
      <c r="F44" s="543">
        <f t="shared" si="3"/>
        <v>4.710144927536232E-2</v>
      </c>
    </row>
    <row r="45" spans="1:19" ht="21" x14ac:dyDescent="0.35">
      <c r="B45" s="539" t="s">
        <v>112</v>
      </c>
      <c r="C45" s="546">
        <v>18</v>
      </c>
      <c r="D45" s="546">
        <v>4</v>
      </c>
      <c r="E45" s="546">
        <f t="shared" si="2"/>
        <v>22</v>
      </c>
      <c r="F45" s="543">
        <f t="shared" si="3"/>
        <v>1.5942028985507246E-2</v>
      </c>
    </row>
    <row r="46" spans="1:19" ht="21" x14ac:dyDescent="0.35">
      <c r="B46" s="539" t="s">
        <v>113</v>
      </c>
      <c r="C46" s="546">
        <v>48</v>
      </c>
      <c r="D46" s="546">
        <v>25</v>
      </c>
      <c r="E46" s="546">
        <f t="shared" si="2"/>
        <v>73</v>
      </c>
      <c r="F46" s="543">
        <f t="shared" si="3"/>
        <v>5.2898550724637679E-2</v>
      </c>
    </row>
    <row r="47" spans="1:19" ht="21" x14ac:dyDescent="0.35">
      <c r="B47" s="539" t="s">
        <v>114</v>
      </c>
      <c r="C47" s="546">
        <v>94</v>
      </c>
      <c r="D47" s="546">
        <v>39</v>
      </c>
      <c r="E47" s="546">
        <f t="shared" si="2"/>
        <v>133</v>
      </c>
      <c r="F47" s="543">
        <f t="shared" si="3"/>
        <v>9.6376811594202902E-2</v>
      </c>
    </row>
    <row r="48" spans="1:19" ht="21" x14ac:dyDescent="0.35">
      <c r="B48" s="539" t="s">
        <v>115</v>
      </c>
      <c r="C48" s="546">
        <v>107</v>
      </c>
      <c r="D48" s="546">
        <v>58</v>
      </c>
      <c r="E48" s="546">
        <f t="shared" si="2"/>
        <v>165</v>
      </c>
      <c r="F48" s="543">
        <f t="shared" si="3"/>
        <v>0.11956521739130435</v>
      </c>
    </row>
    <row r="49" spans="2:6" ht="21" x14ac:dyDescent="0.35">
      <c r="B49" s="539" t="s">
        <v>116</v>
      </c>
      <c r="C49" s="546">
        <v>109</v>
      </c>
      <c r="D49" s="546">
        <v>56</v>
      </c>
      <c r="E49" s="546">
        <f t="shared" si="2"/>
        <v>165</v>
      </c>
      <c r="F49" s="543">
        <f t="shared" si="3"/>
        <v>0.11956521739130435</v>
      </c>
    </row>
    <row r="50" spans="2:6" ht="21" x14ac:dyDescent="0.35">
      <c r="B50" s="539" t="s">
        <v>117</v>
      </c>
      <c r="C50" s="546">
        <v>81</v>
      </c>
      <c r="D50" s="546">
        <v>42</v>
      </c>
      <c r="E50" s="546">
        <f t="shared" si="2"/>
        <v>123</v>
      </c>
      <c r="F50" s="543">
        <f t="shared" si="3"/>
        <v>8.9130434782608695E-2</v>
      </c>
    </row>
    <row r="51" spans="2:6" ht="21" x14ac:dyDescent="0.35">
      <c r="B51" s="539" t="s">
        <v>118</v>
      </c>
      <c r="C51" s="546">
        <v>88</v>
      </c>
      <c r="D51" s="546">
        <v>25</v>
      </c>
      <c r="E51" s="546">
        <f t="shared" si="2"/>
        <v>113</v>
      </c>
      <c r="F51" s="543">
        <f t="shared" si="3"/>
        <v>8.1884057971014487E-2</v>
      </c>
    </row>
    <row r="52" spans="2:6" ht="21" x14ac:dyDescent="0.35">
      <c r="B52" s="539" t="s">
        <v>119</v>
      </c>
      <c r="C52" s="546">
        <v>43</v>
      </c>
      <c r="D52" s="546">
        <v>21</v>
      </c>
      <c r="E52" s="546">
        <f t="shared" si="2"/>
        <v>64</v>
      </c>
      <c r="F52" s="543">
        <f t="shared" si="3"/>
        <v>4.6376811594202899E-2</v>
      </c>
    </row>
    <row r="53" spans="2:6" ht="21" x14ac:dyDescent="0.35">
      <c r="B53" s="539" t="s">
        <v>120</v>
      </c>
      <c r="C53" s="546">
        <v>33</v>
      </c>
      <c r="D53" s="546">
        <v>25</v>
      </c>
      <c r="E53" s="546">
        <f t="shared" si="2"/>
        <v>58</v>
      </c>
      <c r="F53" s="543">
        <f t="shared" si="3"/>
        <v>4.2028985507246375E-2</v>
      </c>
    </row>
    <row r="54" spans="2:6" ht="21" x14ac:dyDescent="0.35">
      <c r="B54" s="539" t="s">
        <v>121</v>
      </c>
      <c r="C54" s="546">
        <v>16</v>
      </c>
      <c r="D54" s="546">
        <v>19</v>
      </c>
      <c r="E54" s="546">
        <f t="shared" si="2"/>
        <v>35</v>
      </c>
      <c r="F54" s="543">
        <f t="shared" si="3"/>
        <v>2.5362318840579712E-2</v>
      </c>
    </row>
    <row r="55" spans="2:6" ht="21" x14ac:dyDescent="0.35">
      <c r="B55" s="539" t="s">
        <v>122</v>
      </c>
      <c r="C55" s="546">
        <v>5</v>
      </c>
      <c r="D55" s="546">
        <v>16</v>
      </c>
      <c r="E55" s="546">
        <f t="shared" si="2"/>
        <v>21</v>
      </c>
      <c r="F55" s="543">
        <f t="shared" si="3"/>
        <v>1.5217391304347827E-2</v>
      </c>
    </row>
    <row r="56" spans="2:6" ht="21" x14ac:dyDescent="0.35">
      <c r="B56" s="539" t="s">
        <v>123</v>
      </c>
      <c r="C56" s="546">
        <v>38</v>
      </c>
      <c r="D56" s="546">
        <v>59</v>
      </c>
      <c r="E56" s="546">
        <f t="shared" si="2"/>
        <v>97</v>
      </c>
      <c r="F56" s="543">
        <f t="shared" si="3"/>
        <v>7.0289855072463769E-2</v>
      </c>
    </row>
    <row r="57" spans="2:6" ht="21" x14ac:dyDescent="0.35">
      <c r="B57" s="539" t="s">
        <v>105</v>
      </c>
      <c r="C57" s="546">
        <f>SUM(C40:C56)</f>
        <v>850</v>
      </c>
      <c r="D57" s="546">
        <f>SUM(D40:D56)</f>
        <v>530</v>
      </c>
      <c r="E57" s="546">
        <f>SUM(E40:E56)</f>
        <v>1380</v>
      </c>
      <c r="F57" s="543">
        <f t="shared" si="3"/>
        <v>1</v>
      </c>
    </row>
  </sheetData>
  <mergeCells count="3">
    <mergeCell ref="C38:D38"/>
    <mergeCell ref="E38:F38"/>
    <mergeCell ref="A36:S37"/>
  </mergeCells>
  <pageMargins left="1.28" right="0.7" top="1.33" bottom="0.75" header="0.3" footer="0.3"/>
  <pageSetup paperSize="5" scale="5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DEBD2-CED3-4883-9A1C-870E21C73C45}">
  <sheetPr>
    <tabColor theme="5"/>
    <pageSetUpPr fitToPage="1"/>
  </sheetPr>
  <dimension ref="A1:S57"/>
  <sheetViews>
    <sheetView showGridLines="0" topLeftCell="A4" workbookViewId="0">
      <selection activeCell="E30" sqref="E30"/>
    </sheetView>
  </sheetViews>
  <sheetFormatPr baseColWidth="10" defaultRowHeight="15" x14ac:dyDescent="0.25"/>
  <cols>
    <col min="1" max="1" width="6" customWidth="1"/>
    <col min="2" max="2" width="48.85546875" style="16" bestFit="1" customWidth="1"/>
    <col min="3" max="4" width="16.7109375" style="16" customWidth="1"/>
    <col min="5" max="5" width="20.85546875" style="16" customWidth="1"/>
    <col min="6" max="6" width="13.140625" style="16" bestFit="1" customWidth="1"/>
  </cols>
  <sheetData>
    <row r="1" spans="2:8" s="130" customFormat="1" ht="6.75" customHeight="1" x14ac:dyDescent="0.25">
      <c r="B1" s="131" t="s">
        <v>81</v>
      </c>
      <c r="C1" s="132"/>
      <c r="D1" s="132"/>
      <c r="E1" s="132"/>
      <c r="F1" s="132"/>
    </row>
    <row r="2" spans="2:8" s="130" customFormat="1" ht="6.75" customHeight="1" x14ac:dyDescent="0.25">
      <c r="B2" s="133"/>
      <c r="C2" s="134">
        <f>SUM(C4:C20)</f>
        <v>1058</v>
      </c>
      <c r="D2" s="133"/>
      <c r="E2" s="134">
        <f>SUM(E4:E20)</f>
        <v>512</v>
      </c>
      <c r="F2" s="134">
        <f>+C2+E2</f>
        <v>1570</v>
      </c>
      <c r="G2" s="133" t="s">
        <v>82</v>
      </c>
      <c r="H2" s="135">
        <f>+C2/F2</f>
        <v>0.6738853503184713</v>
      </c>
    </row>
    <row r="3" spans="2:8" s="130" customFormat="1" ht="6.75" customHeight="1" x14ac:dyDescent="0.25">
      <c r="B3" s="136" t="s">
        <v>83</v>
      </c>
      <c r="C3" s="137" t="s">
        <v>84</v>
      </c>
      <c r="D3" s="137"/>
      <c r="E3" s="136" t="s">
        <v>85</v>
      </c>
      <c r="F3" s="133"/>
      <c r="G3" s="133" t="s">
        <v>86</v>
      </c>
      <c r="H3" s="135">
        <f>+E2/F2</f>
        <v>0.32611464968152865</v>
      </c>
    </row>
    <row r="4" spans="2:8" s="130" customFormat="1" ht="6.75" customHeight="1" x14ac:dyDescent="0.25">
      <c r="B4" s="142" t="s">
        <v>87</v>
      </c>
      <c r="C4" s="138">
        <v>10</v>
      </c>
      <c r="D4" s="139">
        <f>+C4*-1</f>
        <v>-10</v>
      </c>
      <c r="E4" s="140">
        <v>7</v>
      </c>
      <c r="F4" s="133"/>
    </row>
    <row r="5" spans="2:8" s="130" customFormat="1" ht="6.75" customHeight="1" x14ac:dyDescent="0.25">
      <c r="B5" s="143" t="s">
        <v>88</v>
      </c>
      <c r="C5" s="138">
        <v>39</v>
      </c>
      <c r="D5" s="139">
        <f t="shared" ref="D5:D20" si="0">+C5*-1</f>
        <v>-39</v>
      </c>
      <c r="E5" s="140">
        <v>33</v>
      </c>
      <c r="F5" s="133"/>
    </row>
    <row r="6" spans="2:8" s="130" customFormat="1" ht="6.75" customHeight="1" x14ac:dyDescent="0.25">
      <c r="B6" s="142" t="s">
        <v>89</v>
      </c>
      <c r="C6" s="138">
        <v>72</v>
      </c>
      <c r="D6" s="139">
        <f t="shared" si="0"/>
        <v>-72</v>
      </c>
      <c r="E6" s="140">
        <v>82</v>
      </c>
      <c r="F6" s="133"/>
    </row>
    <row r="7" spans="2:8" s="130" customFormat="1" ht="6.75" customHeight="1" x14ac:dyDescent="0.25">
      <c r="B7" s="142" t="s">
        <v>90</v>
      </c>
      <c r="C7" s="138">
        <v>83</v>
      </c>
      <c r="D7" s="139">
        <f t="shared" si="0"/>
        <v>-83</v>
      </c>
      <c r="E7" s="140">
        <v>65</v>
      </c>
      <c r="F7" s="133"/>
    </row>
    <row r="8" spans="2:8" s="130" customFormat="1" ht="6.75" customHeight="1" x14ac:dyDescent="0.25">
      <c r="B8" s="142" t="s">
        <v>91</v>
      </c>
      <c r="C8" s="138">
        <v>50</v>
      </c>
      <c r="D8" s="139">
        <f t="shared" si="0"/>
        <v>-50</v>
      </c>
      <c r="E8" s="140">
        <v>47</v>
      </c>
      <c r="F8" s="133"/>
    </row>
    <row r="9" spans="2:8" s="130" customFormat="1" ht="6.75" customHeight="1" x14ac:dyDescent="0.25">
      <c r="B9" s="142" t="s">
        <v>92</v>
      </c>
      <c r="C9" s="138">
        <v>27</v>
      </c>
      <c r="D9" s="139">
        <f t="shared" si="0"/>
        <v>-27</v>
      </c>
      <c r="E9" s="140">
        <v>8</v>
      </c>
      <c r="F9" s="133"/>
    </row>
    <row r="10" spans="2:8" s="130" customFormat="1" ht="6.75" customHeight="1" x14ac:dyDescent="0.25">
      <c r="B10" s="142" t="s">
        <v>93</v>
      </c>
      <c r="C10" s="138">
        <v>59</v>
      </c>
      <c r="D10" s="139">
        <f t="shared" si="0"/>
        <v>-59</v>
      </c>
      <c r="E10" s="140">
        <v>21</v>
      </c>
      <c r="F10" s="133"/>
    </row>
    <row r="11" spans="2:8" s="130" customFormat="1" ht="6.75" customHeight="1" x14ac:dyDescent="0.25">
      <c r="B11" s="142" t="s">
        <v>94</v>
      </c>
      <c r="C11" s="138">
        <v>134</v>
      </c>
      <c r="D11" s="139">
        <f t="shared" si="0"/>
        <v>-134</v>
      </c>
      <c r="E11" s="140">
        <v>32</v>
      </c>
      <c r="F11" s="133"/>
    </row>
    <row r="12" spans="2:8" s="130" customFormat="1" ht="6.75" customHeight="1" x14ac:dyDescent="0.25">
      <c r="B12" s="142" t="s">
        <v>95</v>
      </c>
      <c r="C12" s="138">
        <v>133</v>
      </c>
      <c r="D12" s="139">
        <f t="shared" si="0"/>
        <v>-133</v>
      </c>
      <c r="E12" s="140">
        <v>55</v>
      </c>
      <c r="F12" s="133"/>
    </row>
    <row r="13" spans="2:8" s="130" customFormat="1" ht="6.75" customHeight="1" x14ac:dyDescent="0.25">
      <c r="B13" s="142" t="s">
        <v>96</v>
      </c>
      <c r="C13" s="138">
        <v>122</v>
      </c>
      <c r="D13" s="139">
        <f t="shared" si="0"/>
        <v>-122</v>
      </c>
      <c r="E13" s="140">
        <v>36</v>
      </c>
      <c r="F13" s="133"/>
    </row>
    <row r="14" spans="2:8" s="130" customFormat="1" ht="6.75" customHeight="1" x14ac:dyDescent="0.25">
      <c r="B14" s="142" t="s">
        <v>97</v>
      </c>
      <c r="C14" s="138">
        <v>109</v>
      </c>
      <c r="D14" s="139">
        <f t="shared" si="0"/>
        <v>-109</v>
      </c>
      <c r="E14" s="140">
        <v>29</v>
      </c>
      <c r="F14" s="133"/>
    </row>
    <row r="15" spans="2:8" s="130" customFormat="1" ht="6.75" customHeight="1" x14ac:dyDescent="0.25">
      <c r="B15" s="142" t="s">
        <v>98</v>
      </c>
      <c r="C15" s="138">
        <v>66</v>
      </c>
      <c r="D15" s="139">
        <f t="shared" si="0"/>
        <v>-66</v>
      </c>
      <c r="E15" s="140">
        <v>22</v>
      </c>
      <c r="F15" s="133"/>
    </row>
    <row r="16" spans="2:8" s="130" customFormat="1" ht="6.75" customHeight="1" x14ac:dyDescent="0.25">
      <c r="B16" s="142" t="s">
        <v>99</v>
      </c>
      <c r="C16" s="138">
        <v>42</v>
      </c>
      <c r="D16" s="139">
        <f t="shared" si="0"/>
        <v>-42</v>
      </c>
      <c r="E16" s="140">
        <v>20</v>
      </c>
      <c r="F16" s="132"/>
    </row>
    <row r="17" spans="2:6" s="130" customFormat="1" ht="6.75" customHeight="1" x14ac:dyDescent="0.25">
      <c r="B17" s="142" t="s">
        <v>100</v>
      </c>
      <c r="C17" s="138">
        <v>39</v>
      </c>
      <c r="D17" s="139">
        <f t="shared" si="0"/>
        <v>-39</v>
      </c>
      <c r="E17" s="140">
        <v>19</v>
      </c>
      <c r="F17" s="132"/>
    </row>
    <row r="18" spans="2:6" s="130" customFormat="1" ht="6.75" customHeight="1" x14ac:dyDescent="0.25">
      <c r="B18" s="142" t="s">
        <v>101</v>
      </c>
      <c r="C18" s="138">
        <v>31</v>
      </c>
      <c r="D18" s="139">
        <f t="shared" si="0"/>
        <v>-31</v>
      </c>
      <c r="E18" s="140">
        <v>17</v>
      </c>
      <c r="F18" s="133"/>
    </row>
    <row r="19" spans="2:6" s="130" customFormat="1" ht="6.75" customHeight="1" x14ac:dyDescent="0.25">
      <c r="B19" s="142" t="s">
        <v>102</v>
      </c>
      <c r="C19" s="138">
        <v>22</v>
      </c>
      <c r="D19" s="139">
        <f t="shared" si="0"/>
        <v>-22</v>
      </c>
      <c r="E19" s="140">
        <v>13</v>
      </c>
      <c r="F19" s="133"/>
    </row>
    <row r="20" spans="2:6" s="130" customFormat="1" ht="6.75" customHeight="1" x14ac:dyDescent="0.25">
      <c r="B20" s="142" t="s">
        <v>103</v>
      </c>
      <c r="C20" s="138">
        <v>20</v>
      </c>
      <c r="D20" s="139">
        <f t="shared" si="0"/>
        <v>-20</v>
      </c>
      <c r="E20" s="140">
        <v>6</v>
      </c>
      <c r="F20" s="133"/>
    </row>
    <row r="21" spans="2:6" s="130" customFormat="1" ht="6.75" customHeight="1" x14ac:dyDescent="0.25">
      <c r="B21" s="132"/>
      <c r="C21" s="132"/>
      <c r="D21" s="134"/>
      <c r="E21" s="132"/>
      <c r="F21" s="132"/>
    </row>
    <row r="22" spans="2:6" s="130" customFormat="1" ht="6.75" customHeight="1" x14ac:dyDescent="0.25">
      <c r="B22" s="132"/>
      <c r="C22" s="132"/>
      <c r="D22" s="132"/>
      <c r="E22" s="132"/>
      <c r="F22" s="132"/>
    </row>
    <row r="23" spans="2:6" s="130" customFormat="1" ht="6.75" customHeight="1" x14ac:dyDescent="0.25">
      <c r="B23" s="132"/>
      <c r="C23" s="141">
        <f>MAX(C4:C20)</f>
        <v>134</v>
      </c>
      <c r="D23" s="141">
        <f t="shared" ref="D23:E23" si="1">MAX(D4:D20)</f>
        <v>-10</v>
      </c>
      <c r="E23" s="141">
        <f t="shared" si="1"/>
        <v>82</v>
      </c>
      <c r="F23" s="132"/>
    </row>
    <row r="24" spans="2:6" s="130" customFormat="1" ht="6.75" customHeight="1" x14ac:dyDescent="0.25">
      <c r="B24" s="132"/>
      <c r="C24" s="132"/>
      <c r="D24" s="132"/>
      <c r="E24" s="132"/>
      <c r="F24" s="132"/>
    </row>
    <row r="25" spans="2:6" s="130" customFormat="1" ht="6.75" customHeight="1" x14ac:dyDescent="0.25">
      <c r="B25" s="132"/>
      <c r="C25" s="132"/>
      <c r="D25" s="132"/>
      <c r="E25" s="132"/>
      <c r="F25" s="132"/>
    </row>
    <row r="26" spans="2:6" s="130" customFormat="1" ht="6.75" customHeight="1" x14ac:dyDescent="0.25">
      <c r="B26" s="132"/>
      <c r="C26" s="132"/>
      <c r="D26" s="132"/>
      <c r="E26" s="132"/>
      <c r="F26" s="132"/>
    </row>
    <row r="27" spans="2:6" s="130" customFormat="1" ht="6.75" customHeight="1" x14ac:dyDescent="0.25">
      <c r="B27" s="132"/>
      <c r="C27" s="132"/>
      <c r="D27" s="132"/>
      <c r="E27" s="132"/>
      <c r="F27" s="132"/>
    </row>
    <row r="28" spans="2:6" s="130" customFormat="1" ht="6.75" customHeight="1" x14ac:dyDescent="0.25">
      <c r="B28" s="132"/>
      <c r="C28" s="132"/>
      <c r="D28" s="132"/>
      <c r="E28" s="132"/>
      <c r="F28" s="132"/>
    </row>
    <row r="29" spans="2:6" s="130" customFormat="1" ht="6.75" customHeight="1" x14ac:dyDescent="0.25">
      <c r="B29" s="132"/>
      <c r="C29" s="132"/>
      <c r="D29" s="132"/>
      <c r="E29" s="132"/>
      <c r="F29" s="132"/>
    </row>
    <row r="30" spans="2:6" s="130" customFormat="1" ht="6.75" customHeight="1" x14ac:dyDescent="0.25">
      <c r="B30" s="132"/>
      <c r="C30" s="132"/>
      <c r="D30" s="132"/>
      <c r="E30" s="132"/>
      <c r="F30" s="132"/>
    </row>
    <row r="31" spans="2:6" s="130" customFormat="1" ht="6.75" customHeight="1" x14ac:dyDescent="0.25">
      <c r="B31" s="132"/>
      <c r="C31" s="132"/>
      <c r="D31" s="132"/>
      <c r="E31" s="132"/>
      <c r="F31" s="132"/>
    </row>
    <row r="32" spans="2:6" s="130" customFormat="1" ht="6.75" customHeight="1" x14ac:dyDescent="0.25">
      <c r="B32" s="132"/>
      <c r="C32" s="132"/>
      <c r="D32" s="132"/>
      <c r="E32" s="132"/>
      <c r="F32" s="132"/>
    </row>
    <row r="33" spans="1:19" s="130" customFormat="1" ht="6.75" customHeight="1" x14ac:dyDescent="0.25">
      <c r="B33" s="132"/>
      <c r="C33" s="132"/>
      <c r="D33" s="132"/>
      <c r="E33" s="132"/>
      <c r="F33" s="132"/>
    </row>
    <row r="34" spans="1:19" s="130" customFormat="1" ht="6.75" customHeight="1" x14ac:dyDescent="0.25">
      <c r="B34" s="132"/>
      <c r="C34" s="132"/>
      <c r="D34" s="132"/>
      <c r="E34" s="132"/>
      <c r="F34" s="132"/>
    </row>
    <row r="35" spans="1:19" s="130" customFormat="1" ht="6.75" customHeight="1" x14ac:dyDescent="0.25">
      <c r="B35" s="132"/>
      <c r="C35" s="132"/>
      <c r="D35" s="132"/>
      <c r="E35" s="132"/>
      <c r="F35" s="132"/>
    </row>
    <row r="36" spans="1:19" s="130" customFormat="1" ht="12.75" customHeight="1" x14ac:dyDescent="0.25">
      <c r="A36" s="1242" t="s">
        <v>21356</v>
      </c>
      <c r="B36" s="1242"/>
      <c r="C36" s="1242"/>
      <c r="D36" s="1242"/>
      <c r="E36" s="1242"/>
      <c r="F36" s="1242"/>
      <c r="G36" s="1242"/>
      <c r="H36" s="1242"/>
      <c r="I36" s="1242"/>
      <c r="J36" s="1242"/>
      <c r="K36" s="1242"/>
      <c r="L36" s="1242"/>
      <c r="M36" s="1242"/>
      <c r="N36" s="1242"/>
      <c r="O36" s="1242"/>
      <c r="P36" s="1242"/>
      <c r="Q36" s="1242"/>
      <c r="R36" s="1242"/>
      <c r="S36" s="1242"/>
    </row>
    <row r="37" spans="1:19" x14ac:dyDescent="0.25">
      <c r="A37" s="1242"/>
      <c r="B37" s="1242"/>
      <c r="C37" s="1242"/>
      <c r="D37" s="1242"/>
      <c r="E37" s="1242"/>
      <c r="F37" s="1242"/>
      <c r="G37" s="1242"/>
      <c r="H37" s="1242"/>
      <c r="I37" s="1242"/>
      <c r="J37" s="1242"/>
      <c r="K37" s="1242"/>
      <c r="L37" s="1242"/>
      <c r="M37" s="1242"/>
      <c r="N37" s="1242"/>
      <c r="O37" s="1242"/>
      <c r="P37" s="1242"/>
      <c r="Q37" s="1242"/>
      <c r="R37" s="1242"/>
      <c r="S37" s="1242"/>
    </row>
    <row r="38" spans="1:19" ht="21" x14ac:dyDescent="0.35">
      <c r="B38" s="538"/>
      <c r="C38" s="1243" t="s">
        <v>104</v>
      </c>
      <c r="D38" s="1244"/>
      <c r="E38" s="1245" t="s">
        <v>105</v>
      </c>
      <c r="F38" s="1245"/>
    </row>
    <row r="39" spans="1:19" ht="21" x14ac:dyDescent="0.35">
      <c r="B39" s="538" t="s">
        <v>83</v>
      </c>
      <c r="C39" s="538" t="s">
        <v>84</v>
      </c>
      <c r="D39" s="538" t="s">
        <v>85</v>
      </c>
      <c r="E39" s="538" t="s">
        <v>105</v>
      </c>
      <c r="F39" s="538" t="s">
        <v>106</v>
      </c>
    </row>
    <row r="40" spans="1:19" ht="21" x14ac:dyDescent="0.35">
      <c r="B40" s="539" t="s">
        <v>107</v>
      </c>
      <c r="C40" s="546">
        <v>10</v>
      </c>
      <c r="D40" s="546">
        <v>7</v>
      </c>
      <c r="E40" s="546">
        <f>SUM(C40:D40)</f>
        <v>17</v>
      </c>
      <c r="F40" s="543">
        <f>+E40/$E$57</f>
        <v>1.0828025477707006E-2</v>
      </c>
    </row>
    <row r="41" spans="1:19" ht="21" x14ac:dyDescent="0.35">
      <c r="B41" s="539" t="s">
        <v>108</v>
      </c>
      <c r="C41" s="546">
        <v>39</v>
      </c>
      <c r="D41" s="546">
        <v>33</v>
      </c>
      <c r="E41" s="546">
        <f t="shared" ref="E41:E56" si="2">SUM(C41:D41)</f>
        <v>72</v>
      </c>
      <c r="F41" s="543">
        <f t="shared" ref="F41:F57" si="3">+E41/$E$57</f>
        <v>4.5859872611464965E-2</v>
      </c>
    </row>
    <row r="42" spans="1:19" ht="21" x14ac:dyDescent="0.35">
      <c r="B42" s="539" t="s">
        <v>109</v>
      </c>
      <c r="C42" s="546">
        <v>72</v>
      </c>
      <c r="D42" s="546">
        <v>82</v>
      </c>
      <c r="E42" s="546">
        <f t="shared" si="2"/>
        <v>154</v>
      </c>
      <c r="F42" s="543">
        <f t="shared" si="3"/>
        <v>9.8089171974522299E-2</v>
      </c>
    </row>
    <row r="43" spans="1:19" ht="21" x14ac:dyDescent="0.35">
      <c r="B43" s="539" t="s">
        <v>110</v>
      </c>
      <c r="C43" s="546">
        <v>83</v>
      </c>
      <c r="D43" s="546">
        <v>65</v>
      </c>
      <c r="E43" s="546">
        <f t="shared" si="2"/>
        <v>148</v>
      </c>
      <c r="F43" s="543">
        <f t="shared" si="3"/>
        <v>9.4267515923566886E-2</v>
      </c>
    </row>
    <row r="44" spans="1:19" ht="21" x14ac:dyDescent="0.35">
      <c r="B44" s="539" t="s">
        <v>111</v>
      </c>
      <c r="C44" s="546">
        <v>50</v>
      </c>
      <c r="D44" s="546">
        <v>47</v>
      </c>
      <c r="E44" s="546">
        <f t="shared" si="2"/>
        <v>97</v>
      </c>
      <c r="F44" s="543">
        <f t="shared" si="3"/>
        <v>6.178343949044586E-2</v>
      </c>
    </row>
    <row r="45" spans="1:19" ht="21" x14ac:dyDescent="0.35">
      <c r="B45" s="539" t="s">
        <v>112</v>
      </c>
      <c r="C45" s="546">
        <v>27</v>
      </c>
      <c r="D45" s="546">
        <v>8</v>
      </c>
      <c r="E45" s="546">
        <f t="shared" si="2"/>
        <v>35</v>
      </c>
      <c r="F45" s="543">
        <f t="shared" si="3"/>
        <v>2.2292993630573247E-2</v>
      </c>
    </row>
    <row r="46" spans="1:19" ht="21" x14ac:dyDescent="0.35">
      <c r="B46" s="539" t="s">
        <v>113</v>
      </c>
      <c r="C46" s="546">
        <v>59</v>
      </c>
      <c r="D46" s="546">
        <v>21</v>
      </c>
      <c r="E46" s="546">
        <f t="shared" si="2"/>
        <v>80</v>
      </c>
      <c r="F46" s="543">
        <f t="shared" si="3"/>
        <v>5.0955414012738856E-2</v>
      </c>
    </row>
    <row r="47" spans="1:19" ht="21" x14ac:dyDescent="0.35">
      <c r="B47" s="539" t="s">
        <v>114</v>
      </c>
      <c r="C47" s="546">
        <v>134</v>
      </c>
      <c r="D47" s="546">
        <v>32</v>
      </c>
      <c r="E47" s="546">
        <f t="shared" si="2"/>
        <v>166</v>
      </c>
      <c r="F47" s="543">
        <f t="shared" si="3"/>
        <v>0.10573248407643313</v>
      </c>
    </row>
    <row r="48" spans="1:19" ht="21" x14ac:dyDescent="0.35">
      <c r="B48" s="539" t="s">
        <v>115</v>
      </c>
      <c r="C48" s="546">
        <v>133</v>
      </c>
      <c r="D48" s="546">
        <v>55</v>
      </c>
      <c r="E48" s="546">
        <f t="shared" si="2"/>
        <v>188</v>
      </c>
      <c r="F48" s="543">
        <f t="shared" si="3"/>
        <v>0.11974522292993631</v>
      </c>
    </row>
    <row r="49" spans="2:6" ht="21" x14ac:dyDescent="0.35">
      <c r="B49" s="539" t="s">
        <v>116</v>
      </c>
      <c r="C49" s="546">
        <v>122</v>
      </c>
      <c r="D49" s="546">
        <v>36</v>
      </c>
      <c r="E49" s="546">
        <f t="shared" si="2"/>
        <v>158</v>
      </c>
      <c r="F49" s="543">
        <f t="shared" si="3"/>
        <v>0.10063694267515924</v>
      </c>
    </row>
    <row r="50" spans="2:6" ht="21" x14ac:dyDescent="0.35">
      <c r="B50" s="539" t="s">
        <v>117</v>
      </c>
      <c r="C50" s="546">
        <v>109</v>
      </c>
      <c r="D50" s="546">
        <v>29</v>
      </c>
      <c r="E50" s="546">
        <f t="shared" si="2"/>
        <v>138</v>
      </c>
      <c r="F50" s="543">
        <f t="shared" si="3"/>
        <v>8.7898089171974517E-2</v>
      </c>
    </row>
    <row r="51" spans="2:6" ht="21" x14ac:dyDescent="0.35">
      <c r="B51" s="539" t="s">
        <v>118</v>
      </c>
      <c r="C51" s="546">
        <v>66</v>
      </c>
      <c r="D51" s="546">
        <v>22</v>
      </c>
      <c r="E51" s="546">
        <f t="shared" si="2"/>
        <v>88</v>
      </c>
      <c r="F51" s="543">
        <f t="shared" si="3"/>
        <v>5.605095541401274E-2</v>
      </c>
    </row>
    <row r="52" spans="2:6" ht="21" x14ac:dyDescent="0.35">
      <c r="B52" s="539" t="s">
        <v>119</v>
      </c>
      <c r="C52" s="546">
        <v>42</v>
      </c>
      <c r="D52" s="546">
        <v>20</v>
      </c>
      <c r="E52" s="546">
        <f t="shared" si="2"/>
        <v>62</v>
      </c>
      <c r="F52" s="543">
        <f t="shared" si="3"/>
        <v>3.949044585987261E-2</v>
      </c>
    </row>
    <row r="53" spans="2:6" ht="21" x14ac:dyDescent="0.35">
      <c r="B53" s="539" t="s">
        <v>120</v>
      </c>
      <c r="C53" s="546">
        <v>39</v>
      </c>
      <c r="D53" s="546">
        <v>19</v>
      </c>
      <c r="E53" s="546">
        <f t="shared" si="2"/>
        <v>58</v>
      </c>
      <c r="F53" s="543">
        <f t="shared" si="3"/>
        <v>3.6942675159235668E-2</v>
      </c>
    </row>
    <row r="54" spans="2:6" ht="21" x14ac:dyDescent="0.35">
      <c r="B54" s="539" t="s">
        <v>121</v>
      </c>
      <c r="C54" s="546">
        <v>31</v>
      </c>
      <c r="D54" s="546">
        <v>17</v>
      </c>
      <c r="E54" s="546">
        <f t="shared" si="2"/>
        <v>48</v>
      </c>
      <c r="F54" s="543">
        <f t="shared" si="3"/>
        <v>3.0573248407643312E-2</v>
      </c>
    </row>
    <row r="55" spans="2:6" ht="21" x14ac:dyDescent="0.35">
      <c r="B55" s="539" t="s">
        <v>122</v>
      </c>
      <c r="C55" s="546">
        <v>22</v>
      </c>
      <c r="D55" s="546">
        <v>13</v>
      </c>
      <c r="E55" s="546">
        <f t="shared" si="2"/>
        <v>35</v>
      </c>
      <c r="F55" s="543">
        <f t="shared" si="3"/>
        <v>2.2292993630573247E-2</v>
      </c>
    </row>
    <row r="56" spans="2:6" ht="21" x14ac:dyDescent="0.35">
      <c r="B56" s="539" t="s">
        <v>123</v>
      </c>
      <c r="C56" s="546">
        <v>20</v>
      </c>
      <c r="D56" s="546">
        <v>6</v>
      </c>
      <c r="E56" s="546">
        <f t="shared" si="2"/>
        <v>26</v>
      </c>
      <c r="F56" s="543">
        <f t="shared" si="3"/>
        <v>1.6560509554140127E-2</v>
      </c>
    </row>
    <row r="57" spans="2:6" ht="21" x14ac:dyDescent="0.35">
      <c r="B57" s="539" t="s">
        <v>105</v>
      </c>
      <c r="C57" s="546">
        <f>SUM(C40:C56)</f>
        <v>1058</v>
      </c>
      <c r="D57" s="546">
        <f>SUM(D40:D56)</f>
        <v>512</v>
      </c>
      <c r="E57" s="546">
        <f>SUM(E40:E56)</f>
        <v>1570</v>
      </c>
      <c r="F57" s="543">
        <f t="shared" si="3"/>
        <v>1</v>
      </c>
    </row>
  </sheetData>
  <mergeCells count="3">
    <mergeCell ref="C38:D38"/>
    <mergeCell ref="E38:F38"/>
    <mergeCell ref="A36:S37"/>
  </mergeCells>
  <pageMargins left="1.52" right="0.7" top="1.3" bottom="0.75" header="0.3" footer="0.3"/>
  <pageSetup paperSize="5" scale="5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E186B-22FB-405D-B143-00DDB365F6F8}">
  <sheetPr>
    <tabColor theme="5"/>
    <pageSetUpPr fitToPage="1"/>
  </sheetPr>
  <dimension ref="A1:S57"/>
  <sheetViews>
    <sheetView showGridLines="0" topLeftCell="A25" workbookViewId="0">
      <selection activeCell="D23" sqref="D23"/>
    </sheetView>
  </sheetViews>
  <sheetFormatPr baseColWidth="10" defaultRowHeight="15" x14ac:dyDescent="0.25"/>
  <cols>
    <col min="1" max="1" width="6" customWidth="1"/>
    <col min="2" max="2" width="48.85546875" style="16" bestFit="1" customWidth="1"/>
    <col min="3" max="4" width="16.7109375" style="16" customWidth="1"/>
    <col min="5" max="5" width="20.85546875" style="16" customWidth="1"/>
    <col min="6" max="6" width="12.7109375" style="16" bestFit="1" customWidth="1"/>
  </cols>
  <sheetData>
    <row r="1" spans="2:8" s="130" customFormat="1" ht="6.75" customHeight="1" x14ac:dyDescent="0.25">
      <c r="B1" s="131" t="s">
        <v>81</v>
      </c>
      <c r="C1" s="132"/>
      <c r="D1" s="132"/>
      <c r="E1" s="132"/>
      <c r="F1" s="132"/>
    </row>
    <row r="2" spans="2:8" s="130" customFormat="1" ht="6.75" customHeight="1" x14ac:dyDescent="0.25">
      <c r="B2" s="133"/>
      <c r="C2" s="134">
        <f>SUM(C4:C20)</f>
        <v>3420</v>
      </c>
      <c r="D2" s="133"/>
      <c r="E2" s="134">
        <f>SUM(E4:E20)</f>
        <v>2661</v>
      </c>
      <c r="F2" s="134">
        <f>+C2+E2</f>
        <v>6081</v>
      </c>
      <c r="G2" s="133" t="s">
        <v>82</v>
      </c>
      <c r="H2" s="135">
        <f>+C2/F2</f>
        <v>0.56240749876665019</v>
      </c>
    </row>
    <row r="3" spans="2:8" s="130" customFormat="1" ht="6.75" customHeight="1" x14ac:dyDescent="0.25">
      <c r="B3" s="136" t="s">
        <v>83</v>
      </c>
      <c r="C3" s="137" t="s">
        <v>84</v>
      </c>
      <c r="D3" s="137"/>
      <c r="E3" s="136" t="s">
        <v>85</v>
      </c>
      <c r="F3" s="133"/>
      <c r="G3" s="133" t="s">
        <v>86</v>
      </c>
      <c r="H3" s="135">
        <f>+E2/F2</f>
        <v>0.43759250123334975</v>
      </c>
    </row>
    <row r="4" spans="2:8" s="130" customFormat="1" ht="6.75" customHeight="1" x14ac:dyDescent="0.25">
      <c r="B4" s="142" t="s">
        <v>107</v>
      </c>
      <c r="C4" s="138">
        <v>43</v>
      </c>
      <c r="D4" s="139">
        <f>+C4*-1</f>
        <v>-43</v>
      </c>
      <c r="E4" s="140">
        <v>55</v>
      </c>
      <c r="F4" s="133"/>
    </row>
    <row r="5" spans="2:8" s="130" customFormat="1" ht="6.75" customHeight="1" x14ac:dyDescent="0.25">
      <c r="B5" s="143" t="s">
        <v>108</v>
      </c>
      <c r="C5" s="138">
        <v>186</v>
      </c>
      <c r="D5" s="139">
        <f t="shared" ref="D5:D20" si="0">+C5*-1</f>
        <v>-186</v>
      </c>
      <c r="E5" s="140">
        <v>192</v>
      </c>
      <c r="F5" s="133"/>
    </row>
    <row r="6" spans="2:8" s="130" customFormat="1" ht="6.75" customHeight="1" x14ac:dyDescent="0.25">
      <c r="B6" s="142" t="s">
        <v>109</v>
      </c>
      <c r="C6" s="138">
        <v>317</v>
      </c>
      <c r="D6" s="139">
        <f t="shared" si="0"/>
        <v>-317</v>
      </c>
      <c r="E6" s="140">
        <v>315</v>
      </c>
      <c r="F6" s="133"/>
    </row>
    <row r="7" spans="2:8" s="130" customFormat="1" ht="6.75" customHeight="1" x14ac:dyDescent="0.25">
      <c r="B7" s="142" t="s">
        <v>110</v>
      </c>
      <c r="C7" s="138">
        <v>322</v>
      </c>
      <c r="D7" s="139">
        <f t="shared" si="0"/>
        <v>-322</v>
      </c>
      <c r="E7" s="140">
        <v>299</v>
      </c>
      <c r="F7" s="133"/>
    </row>
    <row r="8" spans="2:8" s="130" customFormat="1" ht="6.75" customHeight="1" x14ac:dyDescent="0.25">
      <c r="B8" s="142" t="s">
        <v>111</v>
      </c>
      <c r="C8" s="138">
        <v>232</v>
      </c>
      <c r="D8" s="139">
        <f t="shared" si="0"/>
        <v>-232</v>
      </c>
      <c r="E8" s="140">
        <v>187</v>
      </c>
      <c r="F8" s="133"/>
    </row>
    <row r="9" spans="2:8" s="130" customFormat="1" ht="6.75" customHeight="1" x14ac:dyDescent="0.25">
      <c r="B9" s="142" t="s">
        <v>112</v>
      </c>
      <c r="C9" s="138">
        <v>81</v>
      </c>
      <c r="D9" s="139">
        <f t="shared" si="0"/>
        <v>-81</v>
      </c>
      <c r="E9" s="140">
        <v>38</v>
      </c>
      <c r="F9" s="133"/>
    </row>
    <row r="10" spans="2:8" s="130" customFormat="1" ht="6.75" customHeight="1" x14ac:dyDescent="0.25">
      <c r="B10" s="142" t="s">
        <v>113</v>
      </c>
      <c r="C10" s="138">
        <v>235</v>
      </c>
      <c r="D10" s="139">
        <f t="shared" si="0"/>
        <v>-235</v>
      </c>
      <c r="E10" s="140">
        <v>154</v>
      </c>
      <c r="F10" s="133"/>
    </row>
    <row r="11" spans="2:8" s="130" customFormat="1" ht="6.75" customHeight="1" x14ac:dyDescent="0.25">
      <c r="B11" s="142" t="s">
        <v>114</v>
      </c>
      <c r="C11" s="138">
        <v>410</v>
      </c>
      <c r="D11" s="139">
        <f t="shared" si="0"/>
        <v>-410</v>
      </c>
      <c r="E11" s="140">
        <v>293</v>
      </c>
      <c r="F11" s="133"/>
    </row>
    <row r="12" spans="2:8" s="130" customFormat="1" ht="6.75" customHeight="1" x14ac:dyDescent="0.25">
      <c r="B12" s="142" t="s">
        <v>115</v>
      </c>
      <c r="C12" s="138">
        <v>431</v>
      </c>
      <c r="D12" s="139">
        <f t="shared" si="0"/>
        <v>-431</v>
      </c>
      <c r="E12" s="140">
        <v>318</v>
      </c>
      <c r="F12" s="133"/>
    </row>
    <row r="13" spans="2:8" s="130" customFormat="1" ht="6.75" customHeight="1" x14ac:dyDescent="0.25">
      <c r="B13" s="142" t="s">
        <v>116</v>
      </c>
      <c r="C13" s="138">
        <v>372</v>
      </c>
      <c r="D13" s="139">
        <f t="shared" si="0"/>
        <v>-372</v>
      </c>
      <c r="E13" s="140">
        <v>242</v>
      </c>
      <c r="F13" s="133"/>
    </row>
    <row r="14" spans="2:8" s="130" customFormat="1" ht="6.75" customHeight="1" x14ac:dyDescent="0.25">
      <c r="B14" s="142" t="s">
        <v>117</v>
      </c>
      <c r="C14" s="138">
        <v>252</v>
      </c>
      <c r="D14" s="139">
        <f t="shared" si="0"/>
        <v>-252</v>
      </c>
      <c r="E14" s="140">
        <v>186</v>
      </c>
      <c r="F14" s="133"/>
    </row>
    <row r="15" spans="2:8" s="130" customFormat="1" ht="6.75" customHeight="1" x14ac:dyDescent="0.25">
      <c r="B15" s="142" t="s">
        <v>118</v>
      </c>
      <c r="C15" s="138">
        <v>163</v>
      </c>
      <c r="D15" s="139">
        <f t="shared" si="0"/>
        <v>-163</v>
      </c>
      <c r="E15" s="140">
        <v>109</v>
      </c>
      <c r="F15" s="133"/>
    </row>
    <row r="16" spans="2:8" s="130" customFormat="1" ht="6.75" customHeight="1" x14ac:dyDescent="0.25">
      <c r="B16" s="142" t="s">
        <v>119</v>
      </c>
      <c r="C16" s="138">
        <v>98</v>
      </c>
      <c r="D16" s="139">
        <f t="shared" si="0"/>
        <v>-98</v>
      </c>
      <c r="E16" s="140">
        <v>86</v>
      </c>
      <c r="F16" s="132"/>
    </row>
    <row r="17" spans="2:6" s="130" customFormat="1" ht="6.75" customHeight="1" x14ac:dyDescent="0.25">
      <c r="B17" s="142" t="s">
        <v>120</v>
      </c>
      <c r="C17" s="138">
        <v>114</v>
      </c>
      <c r="D17" s="139">
        <f t="shared" si="0"/>
        <v>-114</v>
      </c>
      <c r="E17" s="140">
        <v>79</v>
      </c>
      <c r="F17" s="132"/>
    </row>
    <row r="18" spans="2:6" s="130" customFormat="1" ht="6.75" customHeight="1" x14ac:dyDescent="0.25">
      <c r="B18" s="142" t="s">
        <v>121</v>
      </c>
      <c r="C18" s="138">
        <v>92</v>
      </c>
      <c r="D18" s="139">
        <f t="shared" si="0"/>
        <v>-92</v>
      </c>
      <c r="E18" s="140">
        <v>55</v>
      </c>
      <c r="F18" s="133"/>
    </row>
    <row r="19" spans="2:6" s="130" customFormat="1" ht="6.75" customHeight="1" x14ac:dyDescent="0.25">
      <c r="B19" s="142" t="s">
        <v>122</v>
      </c>
      <c r="C19" s="138">
        <v>40</v>
      </c>
      <c r="D19" s="139">
        <f t="shared" si="0"/>
        <v>-40</v>
      </c>
      <c r="E19" s="140">
        <v>32</v>
      </c>
      <c r="F19" s="133"/>
    </row>
    <row r="20" spans="2:6" s="130" customFormat="1" ht="6.75" customHeight="1" x14ac:dyDescent="0.25">
      <c r="B20" s="142" t="s">
        <v>123</v>
      </c>
      <c r="C20" s="138">
        <v>32</v>
      </c>
      <c r="D20" s="139">
        <f t="shared" si="0"/>
        <v>-32</v>
      </c>
      <c r="E20" s="140">
        <v>21</v>
      </c>
      <c r="F20" s="133"/>
    </row>
    <row r="21" spans="2:6" s="130" customFormat="1" ht="6.75" customHeight="1" x14ac:dyDescent="0.25">
      <c r="B21" s="132"/>
      <c r="C21" s="132"/>
      <c r="D21" s="134"/>
      <c r="E21" s="132"/>
      <c r="F21" s="132"/>
    </row>
    <row r="22" spans="2:6" s="130" customFormat="1" ht="6.75" customHeight="1" x14ac:dyDescent="0.25">
      <c r="B22" s="132"/>
      <c r="C22" s="132"/>
      <c r="D22" s="132"/>
      <c r="E22" s="132"/>
      <c r="F22" s="132"/>
    </row>
    <row r="23" spans="2:6" s="130" customFormat="1" ht="6.75" customHeight="1" x14ac:dyDescent="0.25">
      <c r="B23" s="132"/>
      <c r="C23" s="141">
        <f>MAX(C4:C20)</f>
        <v>431</v>
      </c>
      <c r="D23" s="141">
        <f t="shared" ref="D23:E23" si="1">MAX(D4:D20)</f>
        <v>-32</v>
      </c>
      <c r="E23" s="141">
        <f t="shared" si="1"/>
        <v>318</v>
      </c>
      <c r="F23" s="132"/>
    </row>
    <row r="24" spans="2:6" s="130" customFormat="1" ht="6.75" customHeight="1" x14ac:dyDescent="0.25">
      <c r="B24" s="132"/>
      <c r="C24" s="132"/>
      <c r="D24" s="132"/>
      <c r="E24" s="132"/>
      <c r="F24" s="132"/>
    </row>
    <row r="25" spans="2:6" s="130" customFormat="1" ht="6.75" customHeight="1" x14ac:dyDescent="0.25">
      <c r="B25" s="132"/>
      <c r="C25" s="132"/>
      <c r="D25" s="132"/>
      <c r="E25" s="132"/>
      <c r="F25" s="132"/>
    </row>
    <row r="26" spans="2:6" s="130" customFormat="1" ht="6.75" customHeight="1" x14ac:dyDescent="0.25">
      <c r="B26" s="132"/>
      <c r="C26" s="132"/>
      <c r="D26" s="132"/>
      <c r="E26" s="132"/>
      <c r="F26" s="132"/>
    </row>
    <row r="27" spans="2:6" s="130" customFormat="1" ht="6.75" customHeight="1" x14ac:dyDescent="0.25">
      <c r="B27" s="132"/>
      <c r="C27" s="132"/>
      <c r="D27" s="132"/>
      <c r="E27" s="132"/>
      <c r="F27" s="132"/>
    </row>
    <row r="28" spans="2:6" s="130" customFormat="1" ht="6.75" customHeight="1" x14ac:dyDescent="0.25">
      <c r="B28" s="132"/>
      <c r="C28" s="132"/>
      <c r="D28" s="132"/>
      <c r="E28" s="132"/>
      <c r="F28" s="132"/>
    </row>
    <row r="29" spans="2:6" s="130" customFormat="1" ht="6.75" customHeight="1" x14ac:dyDescent="0.25">
      <c r="B29" s="132"/>
      <c r="C29" s="132"/>
      <c r="D29" s="132"/>
      <c r="E29" s="132"/>
      <c r="F29" s="132"/>
    </row>
    <row r="30" spans="2:6" s="130" customFormat="1" ht="6.75" customHeight="1" x14ac:dyDescent="0.25">
      <c r="B30" s="132"/>
      <c r="C30" s="132"/>
      <c r="D30" s="132"/>
      <c r="E30" s="132"/>
      <c r="F30" s="132"/>
    </row>
    <row r="31" spans="2:6" s="130" customFormat="1" ht="6.75" customHeight="1" x14ac:dyDescent="0.25">
      <c r="B31" s="132"/>
      <c r="C31" s="132"/>
      <c r="D31" s="132"/>
      <c r="E31" s="132"/>
      <c r="F31" s="132"/>
    </row>
    <row r="32" spans="2:6" s="130" customFormat="1" ht="6.75" customHeight="1" x14ac:dyDescent="0.25">
      <c r="B32" s="132"/>
      <c r="C32" s="132"/>
      <c r="D32" s="132"/>
      <c r="E32" s="132"/>
      <c r="F32" s="132"/>
    </row>
    <row r="33" spans="1:19" s="130" customFormat="1" ht="6.75" customHeight="1" x14ac:dyDescent="0.25">
      <c r="B33" s="132"/>
      <c r="C33" s="132"/>
      <c r="D33" s="132"/>
      <c r="E33" s="132"/>
      <c r="F33" s="132"/>
    </row>
    <row r="34" spans="1:19" s="130" customFormat="1" ht="6.75" customHeight="1" x14ac:dyDescent="0.25">
      <c r="B34" s="132"/>
      <c r="C34" s="132"/>
      <c r="D34" s="132"/>
      <c r="E34" s="132"/>
      <c r="F34" s="132"/>
    </row>
    <row r="35" spans="1:19" s="130" customFormat="1" ht="6.75" customHeight="1" x14ac:dyDescent="0.25">
      <c r="B35" s="132"/>
      <c r="C35" s="132"/>
      <c r="D35" s="132"/>
      <c r="E35" s="132"/>
      <c r="F35" s="132"/>
    </row>
    <row r="36" spans="1:19" x14ac:dyDescent="0.25">
      <c r="A36" s="1242" t="s">
        <v>21357</v>
      </c>
      <c r="B36" s="1242"/>
      <c r="C36" s="1242"/>
      <c r="D36" s="1242"/>
      <c r="E36" s="1242"/>
      <c r="F36" s="1242"/>
      <c r="G36" s="1242"/>
      <c r="H36" s="1242"/>
      <c r="I36" s="1242"/>
      <c r="J36" s="1242"/>
      <c r="K36" s="1242"/>
      <c r="L36" s="1242"/>
      <c r="M36" s="1242"/>
      <c r="N36" s="1242"/>
      <c r="O36" s="1242"/>
      <c r="P36" s="1242"/>
      <c r="Q36" s="1242"/>
      <c r="R36" s="1242"/>
      <c r="S36" s="1242"/>
    </row>
    <row r="37" spans="1:19" x14ac:dyDescent="0.25">
      <c r="A37" s="1242"/>
      <c r="B37" s="1242"/>
      <c r="C37" s="1242"/>
      <c r="D37" s="1242"/>
      <c r="E37" s="1242"/>
      <c r="F37" s="1242"/>
      <c r="G37" s="1242"/>
      <c r="H37" s="1242"/>
      <c r="I37" s="1242"/>
      <c r="J37" s="1242"/>
      <c r="K37" s="1242"/>
      <c r="L37" s="1242"/>
      <c r="M37" s="1242"/>
      <c r="N37" s="1242"/>
      <c r="O37" s="1242"/>
      <c r="P37" s="1242"/>
      <c r="Q37" s="1242"/>
      <c r="R37" s="1242"/>
      <c r="S37" s="1242"/>
    </row>
    <row r="38" spans="1:19" ht="21" x14ac:dyDescent="0.35">
      <c r="B38" s="538"/>
      <c r="C38" s="1243" t="s">
        <v>104</v>
      </c>
      <c r="D38" s="1244"/>
      <c r="E38" s="1245" t="s">
        <v>105</v>
      </c>
      <c r="F38" s="1245"/>
    </row>
    <row r="39" spans="1:19" ht="21" x14ac:dyDescent="0.35">
      <c r="B39" s="538" t="s">
        <v>83</v>
      </c>
      <c r="C39" s="538" t="s">
        <v>84</v>
      </c>
      <c r="D39" s="538" t="s">
        <v>85</v>
      </c>
      <c r="E39" s="538" t="s">
        <v>105</v>
      </c>
      <c r="F39" s="538" t="s">
        <v>106</v>
      </c>
    </row>
    <row r="40" spans="1:19" ht="21" x14ac:dyDescent="0.35">
      <c r="B40" s="539" t="s">
        <v>107</v>
      </c>
      <c r="C40" s="546">
        <v>43</v>
      </c>
      <c r="D40" s="546">
        <v>55</v>
      </c>
      <c r="E40" s="546">
        <f>SUM(C40:D40)</f>
        <v>98</v>
      </c>
      <c r="F40" s="543">
        <f>+E40/$E$57</f>
        <v>1.6115770432494656E-2</v>
      </c>
    </row>
    <row r="41" spans="1:19" ht="21" x14ac:dyDescent="0.35">
      <c r="B41" s="539" t="s">
        <v>108</v>
      </c>
      <c r="C41" s="546">
        <v>186</v>
      </c>
      <c r="D41" s="546">
        <v>192</v>
      </c>
      <c r="E41" s="546">
        <f t="shared" ref="E41:E56" si="2">SUM(C41:D41)</f>
        <v>378</v>
      </c>
      <c r="F41" s="543">
        <f t="shared" ref="F41:F57" si="3">+E41/$E$57</f>
        <v>6.2160828811050811E-2</v>
      </c>
    </row>
    <row r="42" spans="1:19" ht="21" x14ac:dyDescent="0.35">
      <c r="B42" s="539" t="s">
        <v>109</v>
      </c>
      <c r="C42" s="546">
        <v>317</v>
      </c>
      <c r="D42" s="546">
        <v>315</v>
      </c>
      <c r="E42" s="546">
        <f t="shared" si="2"/>
        <v>632</v>
      </c>
      <c r="F42" s="543">
        <f t="shared" si="3"/>
        <v>0.1039302746258839</v>
      </c>
    </row>
    <row r="43" spans="1:19" ht="21" x14ac:dyDescent="0.35">
      <c r="B43" s="539" t="s">
        <v>110</v>
      </c>
      <c r="C43" s="546">
        <v>322</v>
      </c>
      <c r="D43" s="546">
        <v>299</v>
      </c>
      <c r="E43" s="546">
        <f t="shared" si="2"/>
        <v>621</v>
      </c>
      <c r="F43" s="543">
        <f t="shared" si="3"/>
        <v>0.10212136161815491</v>
      </c>
    </row>
    <row r="44" spans="1:19" ht="21" x14ac:dyDescent="0.35">
      <c r="B44" s="539" t="s">
        <v>111</v>
      </c>
      <c r="C44" s="546">
        <v>232</v>
      </c>
      <c r="D44" s="546">
        <v>187</v>
      </c>
      <c r="E44" s="546">
        <f t="shared" si="2"/>
        <v>419</v>
      </c>
      <c r="F44" s="543">
        <f t="shared" si="3"/>
        <v>6.8903140930767964E-2</v>
      </c>
    </row>
    <row r="45" spans="1:19" ht="21" x14ac:dyDescent="0.35">
      <c r="B45" s="539" t="s">
        <v>112</v>
      </c>
      <c r="C45" s="546">
        <v>81</v>
      </c>
      <c r="D45" s="546">
        <v>38</v>
      </c>
      <c r="E45" s="546">
        <f t="shared" si="2"/>
        <v>119</v>
      </c>
      <c r="F45" s="543">
        <f t="shared" si="3"/>
        <v>1.9569149810886366E-2</v>
      </c>
    </row>
    <row r="46" spans="1:19" ht="21" x14ac:dyDescent="0.35">
      <c r="B46" s="539" t="s">
        <v>113</v>
      </c>
      <c r="C46" s="546">
        <v>235</v>
      </c>
      <c r="D46" s="546">
        <v>154</v>
      </c>
      <c r="E46" s="546">
        <f t="shared" si="2"/>
        <v>389</v>
      </c>
      <c r="F46" s="543">
        <f t="shared" si="3"/>
        <v>6.3969741818779804E-2</v>
      </c>
    </row>
    <row r="47" spans="1:19" ht="21" x14ac:dyDescent="0.35">
      <c r="B47" s="539" t="s">
        <v>114</v>
      </c>
      <c r="C47" s="546">
        <v>410</v>
      </c>
      <c r="D47" s="546">
        <v>293</v>
      </c>
      <c r="E47" s="546">
        <f t="shared" si="2"/>
        <v>703</v>
      </c>
      <c r="F47" s="543">
        <f t="shared" si="3"/>
        <v>0.11560598585758922</v>
      </c>
    </row>
    <row r="48" spans="1:19" ht="21" x14ac:dyDescent="0.35">
      <c r="B48" s="539" t="s">
        <v>115</v>
      </c>
      <c r="C48" s="546">
        <v>431</v>
      </c>
      <c r="D48" s="546">
        <v>318</v>
      </c>
      <c r="E48" s="546">
        <f t="shared" si="2"/>
        <v>749</v>
      </c>
      <c r="F48" s="543">
        <f t="shared" si="3"/>
        <v>0.12317053116263772</v>
      </c>
    </row>
    <row r="49" spans="2:6" ht="21" x14ac:dyDescent="0.35">
      <c r="B49" s="539" t="s">
        <v>116</v>
      </c>
      <c r="C49" s="546">
        <v>372</v>
      </c>
      <c r="D49" s="546">
        <v>242</v>
      </c>
      <c r="E49" s="546">
        <f t="shared" si="2"/>
        <v>614</v>
      </c>
      <c r="F49" s="543">
        <f t="shared" si="3"/>
        <v>0.10097023515869101</v>
      </c>
    </row>
    <row r="50" spans="2:6" ht="21" x14ac:dyDescent="0.35">
      <c r="B50" s="539" t="s">
        <v>117</v>
      </c>
      <c r="C50" s="546">
        <v>252</v>
      </c>
      <c r="D50" s="546">
        <v>186</v>
      </c>
      <c r="E50" s="546">
        <f t="shared" si="2"/>
        <v>438</v>
      </c>
      <c r="F50" s="543">
        <f t="shared" si="3"/>
        <v>7.2027627035027131E-2</v>
      </c>
    </row>
    <row r="51" spans="2:6" ht="21" x14ac:dyDescent="0.35">
      <c r="B51" s="539" t="s">
        <v>118</v>
      </c>
      <c r="C51" s="546">
        <v>163</v>
      </c>
      <c r="D51" s="546">
        <v>109</v>
      </c>
      <c r="E51" s="546">
        <f t="shared" si="2"/>
        <v>272</v>
      </c>
      <c r="F51" s="543">
        <f t="shared" si="3"/>
        <v>4.4729485282025985E-2</v>
      </c>
    </row>
    <row r="52" spans="2:6" ht="21" x14ac:dyDescent="0.35">
      <c r="B52" s="539" t="s">
        <v>119</v>
      </c>
      <c r="C52" s="546">
        <v>98</v>
      </c>
      <c r="D52" s="546">
        <v>86</v>
      </c>
      <c r="E52" s="546">
        <f t="shared" si="2"/>
        <v>184</v>
      </c>
      <c r="F52" s="543">
        <f t="shared" si="3"/>
        <v>3.0258181220194046E-2</v>
      </c>
    </row>
    <row r="53" spans="2:6" ht="21" x14ac:dyDescent="0.35">
      <c r="B53" s="539" t="s">
        <v>120</v>
      </c>
      <c r="C53" s="546">
        <v>114</v>
      </c>
      <c r="D53" s="546">
        <v>79</v>
      </c>
      <c r="E53" s="546">
        <f t="shared" si="2"/>
        <v>193</v>
      </c>
      <c r="F53" s="543">
        <f t="shared" si="3"/>
        <v>3.1738200953790492E-2</v>
      </c>
    </row>
    <row r="54" spans="2:6" ht="21" x14ac:dyDescent="0.35">
      <c r="B54" s="539" t="s">
        <v>121</v>
      </c>
      <c r="C54" s="546">
        <v>92</v>
      </c>
      <c r="D54" s="546">
        <v>55</v>
      </c>
      <c r="E54" s="546">
        <f t="shared" si="2"/>
        <v>147</v>
      </c>
      <c r="F54" s="543">
        <f t="shared" si="3"/>
        <v>2.4173655648741982E-2</v>
      </c>
    </row>
    <row r="55" spans="2:6" ht="21" x14ac:dyDescent="0.35">
      <c r="B55" s="539" t="s">
        <v>122</v>
      </c>
      <c r="C55" s="546">
        <v>40</v>
      </c>
      <c r="D55" s="546">
        <v>32</v>
      </c>
      <c r="E55" s="546">
        <f t="shared" si="2"/>
        <v>72</v>
      </c>
      <c r="F55" s="543">
        <f t="shared" si="3"/>
        <v>1.1840157868771583E-2</v>
      </c>
    </row>
    <row r="56" spans="2:6" ht="21" x14ac:dyDescent="0.35">
      <c r="B56" s="539" t="s">
        <v>123</v>
      </c>
      <c r="C56" s="546">
        <v>32</v>
      </c>
      <c r="D56" s="546">
        <v>21</v>
      </c>
      <c r="E56" s="546">
        <f t="shared" si="2"/>
        <v>53</v>
      </c>
      <c r="F56" s="543">
        <f t="shared" si="3"/>
        <v>8.7156717645124164E-3</v>
      </c>
    </row>
    <row r="57" spans="2:6" ht="21" x14ac:dyDescent="0.35">
      <c r="B57" s="539" t="s">
        <v>105</v>
      </c>
      <c r="C57" s="546">
        <f>SUM(C40:C56)</f>
        <v>3420</v>
      </c>
      <c r="D57" s="546">
        <f>SUM(D40:D56)</f>
        <v>2661</v>
      </c>
      <c r="E57" s="546">
        <f>SUM(E40:E56)</f>
        <v>6081</v>
      </c>
      <c r="F57" s="543">
        <f t="shared" si="3"/>
        <v>1</v>
      </c>
    </row>
  </sheetData>
  <mergeCells count="3">
    <mergeCell ref="C38:D38"/>
    <mergeCell ref="E38:F38"/>
    <mergeCell ref="A36:S37"/>
  </mergeCells>
  <pageMargins left="1.24" right="0.7" top="1.49" bottom="0.75" header="0.3" footer="0.3"/>
  <pageSetup paperSize="5" scale="5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221FF-5331-423E-90F3-90B78681C3A7}">
  <sheetPr>
    <tabColor theme="5"/>
    <pageSetUpPr fitToPage="1"/>
  </sheetPr>
  <dimension ref="A1:S56"/>
  <sheetViews>
    <sheetView showGridLines="0" workbookViewId="0">
      <selection activeCell="J21" sqref="J21"/>
    </sheetView>
  </sheetViews>
  <sheetFormatPr baseColWidth="10" defaultRowHeight="15" x14ac:dyDescent="0.25"/>
  <cols>
    <col min="1" max="1" width="6" customWidth="1"/>
    <col min="2" max="2" width="48.85546875" style="16" bestFit="1" customWidth="1"/>
    <col min="3" max="4" width="16.7109375" style="16" customWidth="1"/>
    <col min="5" max="5" width="20.85546875" style="16" customWidth="1"/>
    <col min="6" max="6" width="12.7109375" style="16" bestFit="1" customWidth="1"/>
  </cols>
  <sheetData>
    <row r="1" spans="2:8" s="130" customFormat="1" ht="6.75" customHeight="1" x14ac:dyDescent="0.25">
      <c r="B1" s="131" t="s">
        <v>81</v>
      </c>
      <c r="C1" s="132"/>
      <c r="D1" s="132"/>
      <c r="E1" s="132"/>
      <c r="F1" s="132"/>
    </row>
    <row r="2" spans="2:8" s="130" customFormat="1" ht="6.75" customHeight="1" x14ac:dyDescent="0.25">
      <c r="B2" s="133"/>
      <c r="C2" s="134">
        <f>SUM(C4:C20)</f>
        <v>187</v>
      </c>
      <c r="D2" s="133"/>
      <c r="E2" s="134">
        <f>SUM(E4:E20)</f>
        <v>158</v>
      </c>
      <c r="F2" s="134">
        <f>+C2+E2</f>
        <v>345</v>
      </c>
      <c r="G2" s="133" t="s">
        <v>82</v>
      </c>
      <c r="H2" s="135">
        <f>+C2/F2</f>
        <v>0.54202898550724643</v>
      </c>
    </row>
    <row r="3" spans="2:8" s="130" customFormat="1" ht="6.75" customHeight="1" x14ac:dyDescent="0.25">
      <c r="B3" s="136" t="s">
        <v>83</v>
      </c>
      <c r="C3" s="137" t="s">
        <v>84</v>
      </c>
      <c r="D3" s="137"/>
      <c r="E3" s="136" t="s">
        <v>85</v>
      </c>
      <c r="F3" s="133"/>
      <c r="G3" s="133" t="s">
        <v>86</v>
      </c>
      <c r="H3" s="135">
        <f>+E2/F2</f>
        <v>0.45797101449275363</v>
      </c>
    </row>
    <row r="4" spans="2:8" s="130" customFormat="1" ht="6.75" customHeight="1" x14ac:dyDescent="0.25">
      <c r="B4" s="142" t="s">
        <v>107</v>
      </c>
      <c r="C4" s="138">
        <v>1</v>
      </c>
      <c r="D4" s="139">
        <f>+C4*-1</f>
        <v>-1</v>
      </c>
      <c r="E4" s="140">
        <v>2</v>
      </c>
      <c r="F4" s="133"/>
    </row>
    <row r="5" spans="2:8" s="130" customFormat="1" ht="6.75" customHeight="1" x14ac:dyDescent="0.25">
      <c r="B5" s="143" t="s">
        <v>108</v>
      </c>
      <c r="C5" s="138">
        <v>14</v>
      </c>
      <c r="D5" s="139">
        <f t="shared" ref="D5:D20" si="0">+C5*-1</f>
        <v>-14</v>
      </c>
      <c r="E5" s="140">
        <v>11</v>
      </c>
      <c r="F5" s="133"/>
    </row>
    <row r="6" spans="2:8" s="130" customFormat="1" ht="6.75" customHeight="1" x14ac:dyDescent="0.25">
      <c r="B6" s="142" t="s">
        <v>109</v>
      </c>
      <c r="C6" s="138">
        <v>25</v>
      </c>
      <c r="D6" s="139">
        <f t="shared" si="0"/>
        <v>-25</v>
      </c>
      <c r="E6" s="140">
        <v>17</v>
      </c>
      <c r="F6" s="133"/>
    </row>
    <row r="7" spans="2:8" s="130" customFormat="1" ht="6.75" customHeight="1" x14ac:dyDescent="0.25">
      <c r="B7" s="142" t="s">
        <v>110</v>
      </c>
      <c r="C7" s="138">
        <v>19</v>
      </c>
      <c r="D7" s="139">
        <f t="shared" si="0"/>
        <v>-19</v>
      </c>
      <c r="E7" s="140">
        <v>25</v>
      </c>
      <c r="F7" s="133"/>
    </row>
    <row r="8" spans="2:8" s="130" customFormat="1" ht="6.75" customHeight="1" x14ac:dyDescent="0.25">
      <c r="B8" s="142" t="s">
        <v>111</v>
      </c>
      <c r="C8" s="138">
        <v>13</v>
      </c>
      <c r="D8" s="139">
        <f t="shared" si="0"/>
        <v>-13</v>
      </c>
      <c r="E8" s="140">
        <v>14</v>
      </c>
      <c r="F8" s="133"/>
    </row>
    <row r="9" spans="2:8" s="130" customFormat="1" ht="6.75" customHeight="1" x14ac:dyDescent="0.25">
      <c r="B9" s="142" t="s">
        <v>112</v>
      </c>
      <c r="C9" s="138">
        <v>0</v>
      </c>
      <c r="D9" s="139">
        <f t="shared" si="0"/>
        <v>0</v>
      </c>
      <c r="E9" s="140">
        <v>1</v>
      </c>
      <c r="F9" s="133"/>
    </row>
    <row r="10" spans="2:8" s="130" customFormat="1" ht="6.75" customHeight="1" x14ac:dyDescent="0.25">
      <c r="B10" s="142" t="s">
        <v>113</v>
      </c>
      <c r="C10" s="138">
        <v>5</v>
      </c>
      <c r="D10" s="139">
        <f t="shared" si="0"/>
        <v>-5</v>
      </c>
      <c r="E10" s="140">
        <v>11</v>
      </c>
      <c r="F10" s="133"/>
    </row>
    <row r="11" spans="2:8" s="130" customFormat="1" ht="6.75" customHeight="1" x14ac:dyDescent="0.25">
      <c r="B11" s="142" t="s">
        <v>114</v>
      </c>
      <c r="C11" s="138">
        <v>15</v>
      </c>
      <c r="D11" s="139">
        <f t="shared" si="0"/>
        <v>-15</v>
      </c>
      <c r="E11" s="140">
        <v>14</v>
      </c>
      <c r="F11" s="133"/>
    </row>
    <row r="12" spans="2:8" s="130" customFormat="1" ht="6.75" customHeight="1" x14ac:dyDescent="0.25">
      <c r="B12" s="142" t="s">
        <v>115</v>
      </c>
      <c r="C12" s="138">
        <v>21</v>
      </c>
      <c r="D12" s="139">
        <f t="shared" si="0"/>
        <v>-21</v>
      </c>
      <c r="E12" s="140">
        <v>12</v>
      </c>
      <c r="F12" s="133"/>
    </row>
    <row r="13" spans="2:8" s="130" customFormat="1" ht="6.75" customHeight="1" x14ac:dyDescent="0.25">
      <c r="B13" s="142" t="s">
        <v>116</v>
      </c>
      <c r="C13" s="138">
        <v>15</v>
      </c>
      <c r="D13" s="139">
        <f t="shared" si="0"/>
        <v>-15</v>
      </c>
      <c r="E13" s="140">
        <v>10</v>
      </c>
      <c r="F13" s="133"/>
    </row>
    <row r="14" spans="2:8" s="130" customFormat="1" ht="6.75" customHeight="1" x14ac:dyDescent="0.25">
      <c r="B14" s="142" t="s">
        <v>117</v>
      </c>
      <c r="C14" s="138">
        <v>10</v>
      </c>
      <c r="D14" s="139">
        <f t="shared" si="0"/>
        <v>-10</v>
      </c>
      <c r="E14" s="140">
        <v>6</v>
      </c>
      <c r="F14" s="133"/>
    </row>
    <row r="15" spans="2:8" s="130" customFormat="1" ht="6.75" customHeight="1" x14ac:dyDescent="0.25">
      <c r="B15" s="142" t="s">
        <v>118</v>
      </c>
      <c r="C15" s="138">
        <v>14</v>
      </c>
      <c r="D15" s="139">
        <f t="shared" si="0"/>
        <v>-14</v>
      </c>
      <c r="E15" s="140">
        <v>3</v>
      </c>
      <c r="F15" s="133"/>
    </row>
    <row r="16" spans="2:8" s="130" customFormat="1" ht="6.75" customHeight="1" x14ac:dyDescent="0.25">
      <c r="B16" s="142" t="s">
        <v>119</v>
      </c>
      <c r="C16" s="138">
        <v>10</v>
      </c>
      <c r="D16" s="139">
        <f t="shared" si="0"/>
        <v>-10</v>
      </c>
      <c r="E16" s="140">
        <v>9</v>
      </c>
      <c r="F16" s="132"/>
    </row>
    <row r="17" spans="2:6" s="130" customFormat="1" ht="6.75" customHeight="1" x14ac:dyDescent="0.25">
      <c r="B17" s="142" t="s">
        <v>120</v>
      </c>
      <c r="C17" s="138">
        <v>6</v>
      </c>
      <c r="D17" s="139">
        <f t="shared" si="0"/>
        <v>-6</v>
      </c>
      <c r="E17" s="140">
        <v>5</v>
      </c>
      <c r="F17" s="132"/>
    </row>
    <row r="18" spans="2:6" s="130" customFormat="1" ht="6.75" customHeight="1" x14ac:dyDescent="0.25">
      <c r="B18" s="142" t="s">
        <v>121</v>
      </c>
      <c r="C18" s="138">
        <v>6</v>
      </c>
      <c r="D18" s="139">
        <f t="shared" si="0"/>
        <v>-6</v>
      </c>
      <c r="E18" s="140">
        <v>7</v>
      </c>
      <c r="F18" s="133"/>
    </row>
    <row r="19" spans="2:6" s="130" customFormat="1" ht="6.75" customHeight="1" x14ac:dyDescent="0.25">
      <c r="B19" s="142" t="s">
        <v>122</v>
      </c>
      <c r="C19" s="138">
        <v>5</v>
      </c>
      <c r="D19" s="139">
        <f t="shared" si="0"/>
        <v>-5</v>
      </c>
      <c r="E19" s="140">
        <v>6</v>
      </c>
      <c r="F19" s="133"/>
    </row>
    <row r="20" spans="2:6" s="130" customFormat="1" ht="6.75" customHeight="1" x14ac:dyDescent="0.25">
      <c r="B20" s="142" t="s">
        <v>123</v>
      </c>
      <c r="C20" s="138">
        <v>8</v>
      </c>
      <c r="D20" s="139">
        <f t="shared" si="0"/>
        <v>-8</v>
      </c>
      <c r="E20" s="140">
        <v>5</v>
      </c>
      <c r="F20" s="133"/>
    </row>
    <row r="21" spans="2:6" s="130" customFormat="1" ht="6.75" customHeight="1" x14ac:dyDescent="0.25">
      <c r="B21" s="132"/>
      <c r="C21" s="132"/>
      <c r="D21" s="134"/>
      <c r="E21" s="132"/>
      <c r="F21" s="132"/>
    </row>
    <row r="22" spans="2:6" s="130" customFormat="1" ht="6.75" customHeight="1" x14ac:dyDescent="0.25">
      <c r="B22" s="132"/>
      <c r="C22" s="132"/>
      <c r="D22" s="132"/>
      <c r="E22" s="132"/>
      <c r="F22" s="132"/>
    </row>
    <row r="23" spans="2:6" s="130" customFormat="1" ht="6.75" customHeight="1" x14ac:dyDescent="0.25">
      <c r="B23" s="132"/>
      <c r="C23" s="141">
        <f>MAX(C4:C20)</f>
        <v>25</v>
      </c>
      <c r="D23" s="141">
        <f t="shared" ref="D23:E23" si="1">MAX(D4:D20)</f>
        <v>0</v>
      </c>
      <c r="E23" s="141">
        <f t="shared" si="1"/>
        <v>25</v>
      </c>
      <c r="F23" s="132"/>
    </row>
    <row r="24" spans="2:6" s="130" customFormat="1" ht="6.75" customHeight="1" x14ac:dyDescent="0.25">
      <c r="B24" s="132"/>
      <c r="C24" s="132"/>
      <c r="D24" s="132"/>
      <c r="E24" s="132"/>
      <c r="F24" s="132"/>
    </row>
    <row r="25" spans="2:6" s="130" customFormat="1" ht="6.75" customHeight="1" x14ac:dyDescent="0.25">
      <c r="B25" s="132"/>
      <c r="C25" s="132"/>
      <c r="D25" s="132"/>
      <c r="E25" s="132"/>
      <c r="F25" s="132"/>
    </row>
    <row r="26" spans="2:6" s="130" customFormat="1" ht="6.75" customHeight="1" x14ac:dyDescent="0.25">
      <c r="B26" s="132"/>
      <c r="C26" s="132"/>
      <c r="D26" s="132"/>
      <c r="E26" s="132"/>
      <c r="F26" s="132"/>
    </row>
    <row r="27" spans="2:6" s="130" customFormat="1" ht="6.75" customHeight="1" x14ac:dyDescent="0.25">
      <c r="B27" s="132"/>
      <c r="C27" s="132"/>
      <c r="D27" s="132"/>
      <c r="E27" s="132"/>
      <c r="F27" s="132"/>
    </row>
    <row r="28" spans="2:6" s="130" customFormat="1" ht="6.75" customHeight="1" x14ac:dyDescent="0.25">
      <c r="B28" s="132"/>
      <c r="C28" s="132"/>
      <c r="D28" s="132"/>
      <c r="E28" s="132"/>
      <c r="F28" s="132"/>
    </row>
    <row r="29" spans="2:6" s="130" customFormat="1" ht="6.75" customHeight="1" x14ac:dyDescent="0.25">
      <c r="B29" s="132"/>
      <c r="C29" s="132"/>
      <c r="D29" s="132"/>
      <c r="E29" s="132"/>
      <c r="F29" s="132"/>
    </row>
    <row r="30" spans="2:6" s="130" customFormat="1" ht="6.75" customHeight="1" x14ac:dyDescent="0.25">
      <c r="B30" s="132"/>
      <c r="C30" s="132"/>
      <c r="D30" s="132"/>
      <c r="E30" s="132"/>
      <c r="F30" s="132"/>
    </row>
    <row r="31" spans="2:6" s="130" customFormat="1" ht="6.75" customHeight="1" x14ac:dyDescent="0.25">
      <c r="B31" s="132"/>
      <c r="C31" s="132"/>
      <c r="D31" s="132"/>
      <c r="E31" s="132"/>
      <c r="F31" s="132"/>
    </row>
    <row r="32" spans="2:6" s="130" customFormat="1" ht="6.75" customHeight="1" x14ac:dyDescent="0.25">
      <c r="B32" s="132"/>
      <c r="C32" s="132"/>
      <c r="D32" s="132"/>
      <c r="E32" s="132"/>
      <c r="F32" s="132"/>
    </row>
    <row r="33" spans="1:19" s="130" customFormat="1" ht="6.75" customHeight="1" x14ac:dyDescent="0.25">
      <c r="B33" s="132"/>
      <c r="C33" s="132"/>
      <c r="D33" s="132"/>
      <c r="E33" s="132"/>
      <c r="F33" s="132"/>
    </row>
    <row r="34" spans="1:19" s="130" customFormat="1" ht="6.75" customHeight="1" x14ac:dyDescent="0.25">
      <c r="B34" s="132"/>
      <c r="C34" s="132"/>
      <c r="D34" s="132"/>
      <c r="E34" s="132"/>
      <c r="F34" s="132"/>
    </row>
    <row r="35" spans="1:19" s="130" customFormat="1" ht="16.5" customHeight="1" x14ac:dyDescent="0.25">
      <c r="A35" s="1242" t="s">
        <v>21358</v>
      </c>
      <c r="B35" s="1242"/>
      <c r="C35" s="1242"/>
      <c r="D35" s="1242"/>
      <c r="E35" s="1242"/>
      <c r="F35" s="1242"/>
      <c r="G35" s="1242"/>
      <c r="H35" s="1242"/>
      <c r="I35" s="1242"/>
      <c r="J35" s="1242"/>
      <c r="K35" s="1242"/>
      <c r="L35" s="1242"/>
      <c r="M35" s="1242"/>
      <c r="N35" s="1242"/>
      <c r="O35" s="1242"/>
      <c r="P35" s="1242"/>
      <c r="Q35" s="1242"/>
      <c r="R35" s="1242"/>
      <c r="S35" s="1242"/>
    </row>
    <row r="36" spans="1:19" x14ac:dyDescent="0.25">
      <c r="A36" s="1242"/>
      <c r="B36" s="1242"/>
      <c r="C36" s="1242"/>
      <c r="D36" s="1242"/>
      <c r="E36" s="1242"/>
      <c r="F36" s="1242"/>
      <c r="G36" s="1242"/>
      <c r="H36" s="1242"/>
      <c r="I36" s="1242"/>
      <c r="J36" s="1242"/>
      <c r="K36" s="1242"/>
      <c r="L36" s="1242"/>
      <c r="M36" s="1242"/>
      <c r="N36" s="1242"/>
      <c r="O36" s="1242"/>
      <c r="P36" s="1242"/>
      <c r="Q36" s="1242"/>
      <c r="R36" s="1242"/>
      <c r="S36" s="1242"/>
    </row>
    <row r="37" spans="1:19" ht="21" x14ac:dyDescent="0.35">
      <c r="B37" s="538"/>
      <c r="C37" s="1243" t="s">
        <v>104</v>
      </c>
      <c r="D37" s="1244"/>
      <c r="E37" s="1245" t="s">
        <v>105</v>
      </c>
      <c r="F37" s="1245"/>
    </row>
    <row r="38" spans="1:19" ht="21" x14ac:dyDescent="0.35">
      <c r="B38" s="538" t="s">
        <v>83</v>
      </c>
      <c r="C38" s="538" t="s">
        <v>84</v>
      </c>
      <c r="D38" s="538" t="s">
        <v>85</v>
      </c>
      <c r="E38" s="538" t="s">
        <v>105</v>
      </c>
      <c r="F38" s="538" t="s">
        <v>106</v>
      </c>
    </row>
    <row r="39" spans="1:19" ht="21" x14ac:dyDescent="0.35">
      <c r="B39" s="539" t="s">
        <v>107</v>
      </c>
      <c r="C39" s="546">
        <v>1</v>
      </c>
      <c r="D39" s="546">
        <v>2</v>
      </c>
      <c r="E39" s="546">
        <f>SUM(C39:D39)</f>
        <v>3</v>
      </c>
      <c r="F39" s="543">
        <f>+E39/$E$56</f>
        <v>8.6956521739130436E-3</v>
      </c>
    </row>
    <row r="40" spans="1:19" ht="21" x14ac:dyDescent="0.35">
      <c r="B40" s="539" t="s">
        <v>108</v>
      </c>
      <c r="C40" s="546">
        <v>14</v>
      </c>
      <c r="D40" s="546">
        <v>11</v>
      </c>
      <c r="E40" s="546">
        <f t="shared" ref="E40:E55" si="2">SUM(C40:D40)</f>
        <v>25</v>
      </c>
      <c r="F40" s="543">
        <f t="shared" ref="F40:F56" si="3">+E40/$E$56</f>
        <v>7.2463768115942032E-2</v>
      </c>
    </row>
    <row r="41" spans="1:19" ht="21" x14ac:dyDescent="0.35">
      <c r="B41" s="539" t="s">
        <v>109</v>
      </c>
      <c r="C41" s="546">
        <v>25</v>
      </c>
      <c r="D41" s="546">
        <v>17</v>
      </c>
      <c r="E41" s="546">
        <f t="shared" si="2"/>
        <v>42</v>
      </c>
      <c r="F41" s="543">
        <f t="shared" si="3"/>
        <v>0.12173913043478261</v>
      </c>
    </row>
    <row r="42" spans="1:19" ht="21" x14ac:dyDescent="0.35">
      <c r="B42" s="539" t="s">
        <v>110</v>
      </c>
      <c r="C42" s="546">
        <v>19</v>
      </c>
      <c r="D42" s="546">
        <v>25</v>
      </c>
      <c r="E42" s="546">
        <f t="shared" si="2"/>
        <v>44</v>
      </c>
      <c r="F42" s="543">
        <f t="shared" si="3"/>
        <v>0.12753623188405797</v>
      </c>
    </row>
    <row r="43" spans="1:19" ht="21" x14ac:dyDescent="0.35">
      <c r="B43" s="539" t="s">
        <v>111</v>
      </c>
      <c r="C43" s="546">
        <v>13</v>
      </c>
      <c r="D43" s="546">
        <v>14</v>
      </c>
      <c r="E43" s="546">
        <f t="shared" si="2"/>
        <v>27</v>
      </c>
      <c r="F43" s="543">
        <f t="shared" si="3"/>
        <v>7.8260869565217397E-2</v>
      </c>
    </row>
    <row r="44" spans="1:19" ht="21" x14ac:dyDescent="0.35">
      <c r="B44" s="539" t="s">
        <v>112</v>
      </c>
      <c r="C44" s="546">
        <v>0</v>
      </c>
      <c r="D44" s="546">
        <v>1</v>
      </c>
      <c r="E44" s="546">
        <f t="shared" si="2"/>
        <v>1</v>
      </c>
      <c r="F44" s="543">
        <f t="shared" si="3"/>
        <v>2.8985507246376812E-3</v>
      </c>
    </row>
    <row r="45" spans="1:19" ht="21" x14ac:dyDescent="0.35">
      <c r="B45" s="539" t="s">
        <v>113</v>
      </c>
      <c r="C45" s="546">
        <v>5</v>
      </c>
      <c r="D45" s="546">
        <v>11</v>
      </c>
      <c r="E45" s="546">
        <f t="shared" si="2"/>
        <v>16</v>
      </c>
      <c r="F45" s="543">
        <f t="shared" si="3"/>
        <v>4.6376811594202899E-2</v>
      </c>
    </row>
    <row r="46" spans="1:19" ht="21" x14ac:dyDescent="0.35">
      <c r="B46" s="539" t="s">
        <v>114</v>
      </c>
      <c r="C46" s="546">
        <v>15</v>
      </c>
      <c r="D46" s="546">
        <v>14</v>
      </c>
      <c r="E46" s="546">
        <f t="shared" si="2"/>
        <v>29</v>
      </c>
      <c r="F46" s="543">
        <f t="shared" si="3"/>
        <v>8.4057971014492749E-2</v>
      </c>
    </row>
    <row r="47" spans="1:19" ht="21" x14ac:dyDescent="0.35">
      <c r="B47" s="539" t="s">
        <v>115</v>
      </c>
      <c r="C47" s="546">
        <v>21</v>
      </c>
      <c r="D47" s="546">
        <v>12</v>
      </c>
      <c r="E47" s="546">
        <f t="shared" si="2"/>
        <v>33</v>
      </c>
      <c r="F47" s="543">
        <f t="shared" si="3"/>
        <v>9.5652173913043481E-2</v>
      </c>
    </row>
    <row r="48" spans="1:19" ht="21" x14ac:dyDescent="0.35">
      <c r="B48" s="539" t="s">
        <v>116</v>
      </c>
      <c r="C48" s="546">
        <v>15</v>
      </c>
      <c r="D48" s="546">
        <v>10</v>
      </c>
      <c r="E48" s="546">
        <f t="shared" si="2"/>
        <v>25</v>
      </c>
      <c r="F48" s="543">
        <f t="shared" si="3"/>
        <v>7.2463768115942032E-2</v>
      </c>
    </row>
    <row r="49" spans="2:6" ht="21" x14ac:dyDescent="0.35">
      <c r="B49" s="539" t="s">
        <v>117</v>
      </c>
      <c r="C49" s="546">
        <v>10</v>
      </c>
      <c r="D49" s="546">
        <v>6</v>
      </c>
      <c r="E49" s="546">
        <f t="shared" si="2"/>
        <v>16</v>
      </c>
      <c r="F49" s="543">
        <f t="shared" si="3"/>
        <v>4.6376811594202899E-2</v>
      </c>
    </row>
    <row r="50" spans="2:6" ht="21" x14ac:dyDescent="0.35">
      <c r="B50" s="539" t="s">
        <v>118</v>
      </c>
      <c r="C50" s="546">
        <v>14</v>
      </c>
      <c r="D50" s="546">
        <v>3</v>
      </c>
      <c r="E50" s="546">
        <f t="shared" si="2"/>
        <v>17</v>
      </c>
      <c r="F50" s="543">
        <f t="shared" si="3"/>
        <v>4.9275362318840582E-2</v>
      </c>
    </row>
    <row r="51" spans="2:6" ht="21" x14ac:dyDescent="0.35">
      <c r="B51" s="539" t="s">
        <v>119</v>
      </c>
      <c r="C51" s="546">
        <v>10</v>
      </c>
      <c r="D51" s="546">
        <v>9</v>
      </c>
      <c r="E51" s="546">
        <f t="shared" si="2"/>
        <v>19</v>
      </c>
      <c r="F51" s="543">
        <f t="shared" si="3"/>
        <v>5.5072463768115941E-2</v>
      </c>
    </row>
    <row r="52" spans="2:6" ht="21" x14ac:dyDescent="0.35">
      <c r="B52" s="539" t="s">
        <v>120</v>
      </c>
      <c r="C52" s="546">
        <v>6</v>
      </c>
      <c r="D52" s="546">
        <v>5</v>
      </c>
      <c r="E52" s="546">
        <f t="shared" si="2"/>
        <v>11</v>
      </c>
      <c r="F52" s="543">
        <f t="shared" si="3"/>
        <v>3.1884057971014491E-2</v>
      </c>
    </row>
    <row r="53" spans="2:6" ht="21" x14ac:dyDescent="0.35">
      <c r="B53" s="539" t="s">
        <v>121</v>
      </c>
      <c r="C53" s="546">
        <v>6</v>
      </c>
      <c r="D53" s="546">
        <v>7</v>
      </c>
      <c r="E53" s="546">
        <f t="shared" si="2"/>
        <v>13</v>
      </c>
      <c r="F53" s="543">
        <f t="shared" si="3"/>
        <v>3.7681159420289857E-2</v>
      </c>
    </row>
    <row r="54" spans="2:6" ht="21" x14ac:dyDescent="0.35">
      <c r="B54" s="539" t="s">
        <v>122</v>
      </c>
      <c r="C54" s="546">
        <v>5</v>
      </c>
      <c r="D54" s="546">
        <v>6</v>
      </c>
      <c r="E54" s="546">
        <f t="shared" si="2"/>
        <v>11</v>
      </c>
      <c r="F54" s="543">
        <f t="shared" si="3"/>
        <v>3.1884057971014491E-2</v>
      </c>
    </row>
    <row r="55" spans="2:6" ht="21" x14ac:dyDescent="0.35">
      <c r="B55" s="539" t="s">
        <v>123</v>
      </c>
      <c r="C55" s="546">
        <v>8</v>
      </c>
      <c r="D55" s="546">
        <v>5</v>
      </c>
      <c r="E55" s="546">
        <f t="shared" si="2"/>
        <v>13</v>
      </c>
      <c r="F55" s="543">
        <f t="shared" si="3"/>
        <v>3.7681159420289857E-2</v>
      </c>
    </row>
    <row r="56" spans="2:6" ht="21" x14ac:dyDescent="0.35">
      <c r="B56" s="539" t="s">
        <v>105</v>
      </c>
      <c r="C56" s="546">
        <f>SUM(C39:C55)</f>
        <v>187</v>
      </c>
      <c r="D56" s="546">
        <f>SUM(D39:D55)</f>
        <v>158</v>
      </c>
      <c r="E56" s="546">
        <f>SUM(E39:E55)</f>
        <v>345</v>
      </c>
      <c r="F56" s="543">
        <f t="shared" si="3"/>
        <v>1</v>
      </c>
    </row>
  </sheetData>
  <mergeCells count="3">
    <mergeCell ref="C37:D37"/>
    <mergeCell ref="E37:F37"/>
    <mergeCell ref="A35:S36"/>
  </mergeCells>
  <pageMargins left="1.5" right="0.7" top="1.53" bottom="0.75" header="0.3" footer="0.3"/>
  <pageSetup paperSize="5" scale="5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CC539-FC84-420B-953E-3A7D1015430F}">
  <sheetPr>
    <tabColor theme="5"/>
    <pageSetUpPr fitToPage="1"/>
  </sheetPr>
  <dimension ref="A1:S58"/>
  <sheetViews>
    <sheetView showGridLines="0" workbookViewId="0">
      <selection activeCell="J34" sqref="J34"/>
    </sheetView>
  </sheetViews>
  <sheetFormatPr baseColWidth="10" defaultRowHeight="15" x14ac:dyDescent="0.25"/>
  <cols>
    <col min="1" max="1" width="6" customWidth="1"/>
    <col min="2" max="2" width="48.85546875" style="16" bestFit="1" customWidth="1"/>
    <col min="3" max="4" width="16.7109375" style="16" customWidth="1"/>
    <col min="5" max="5" width="20.85546875" style="16" customWidth="1"/>
    <col min="6" max="6" width="13.140625" style="16" bestFit="1" customWidth="1"/>
  </cols>
  <sheetData>
    <row r="1" spans="2:8" s="130" customFormat="1" ht="6.75" customHeight="1" x14ac:dyDescent="0.25">
      <c r="B1" s="131" t="s">
        <v>81</v>
      </c>
      <c r="C1" s="132"/>
      <c r="D1" s="132"/>
      <c r="E1" s="132"/>
      <c r="F1" s="132"/>
    </row>
    <row r="2" spans="2:8" s="130" customFormat="1" ht="6.75" customHeight="1" x14ac:dyDescent="0.25">
      <c r="B2" s="133"/>
      <c r="C2" s="134">
        <f>SUM(C4:C20)</f>
        <v>287</v>
      </c>
      <c r="D2" s="133"/>
      <c r="E2" s="134">
        <f>SUM(E4:E20)</f>
        <v>249</v>
      </c>
      <c r="F2" s="134">
        <f>+C2+E2</f>
        <v>536</v>
      </c>
      <c r="G2" s="133" t="s">
        <v>82</v>
      </c>
      <c r="H2" s="135">
        <f>+C2/F2</f>
        <v>0.53544776119402981</v>
      </c>
    </row>
    <row r="3" spans="2:8" s="130" customFormat="1" ht="6.75" customHeight="1" x14ac:dyDescent="0.25">
      <c r="B3" s="136" t="s">
        <v>83</v>
      </c>
      <c r="C3" s="137" t="s">
        <v>84</v>
      </c>
      <c r="D3" s="137"/>
      <c r="E3" s="136" t="s">
        <v>85</v>
      </c>
      <c r="F3" s="133"/>
      <c r="G3" s="133" t="s">
        <v>86</v>
      </c>
      <c r="H3" s="135">
        <f>+E2/F2</f>
        <v>0.46455223880597013</v>
      </c>
    </row>
    <row r="4" spans="2:8" s="130" customFormat="1" ht="6.75" customHeight="1" x14ac:dyDescent="0.25">
      <c r="B4" s="142" t="s">
        <v>107</v>
      </c>
      <c r="C4" s="138">
        <v>4</v>
      </c>
      <c r="D4" s="139">
        <f>+C4*-1</f>
        <v>-4</v>
      </c>
      <c r="E4" s="140">
        <v>1</v>
      </c>
      <c r="F4" s="133"/>
    </row>
    <row r="5" spans="2:8" s="130" customFormat="1" ht="6.75" customHeight="1" x14ac:dyDescent="0.25">
      <c r="B5" s="143" t="s">
        <v>108</v>
      </c>
      <c r="C5" s="138">
        <v>15</v>
      </c>
      <c r="D5" s="139">
        <f t="shared" ref="D5:D20" si="0">+C5*-1</f>
        <v>-15</v>
      </c>
      <c r="E5" s="140">
        <v>23</v>
      </c>
      <c r="F5" s="133"/>
    </row>
    <row r="6" spans="2:8" s="130" customFormat="1" ht="6.75" customHeight="1" x14ac:dyDescent="0.25">
      <c r="B6" s="142" t="s">
        <v>109</v>
      </c>
      <c r="C6" s="138">
        <v>23</v>
      </c>
      <c r="D6" s="139">
        <f t="shared" si="0"/>
        <v>-23</v>
      </c>
      <c r="E6" s="140">
        <v>24</v>
      </c>
      <c r="F6" s="133"/>
    </row>
    <row r="7" spans="2:8" s="130" customFormat="1" ht="6.75" customHeight="1" x14ac:dyDescent="0.25">
      <c r="B7" s="142" t="s">
        <v>110</v>
      </c>
      <c r="C7" s="138">
        <v>29</v>
      </c>
      <c r="D7" s="139">
        <f t="shared" si="0"/>
        <v>-29</v>
      </c>
      <c r="E7" s="140">
        <v>28</v>
      </c>
      <c r="F7" s="133"/>
    </row>
    <row r="8" spans="2:8" s="130" customFormat="1" ht="6.75" customHeight="1" x14ac:dyDescent="0.25">
      <c r="B8" s="142" t="s">
        <v>111</v>
      </c>
      <c r="C8" s="138">
        <v>9</v>
      </c>
      <c r="D8" s="139">
        <f t="shared" si="0"/>
        <v>-9</v>
      </c>
      <c r="E8" s="140">
        <v>12</v>
      </c>
      <c r="F8" s="133"/>
    </row>
    <row r="9" spans="2:8" s="130" customFormat="1" ht="6.75" customHeight="1" x14ac:dyDescent="0.25">
      <c r="B9" s="142" t="s">
        <v>112</v>
      </c>
      <c r="C9" s="138">
        <v>2</v>
      </c>
      <c r="D9" s="139">
        <f t="shared" si="0"/>
        <v>-2</v>
      </c>
      <c r="E9" s="140">
        <v>5</v>
      </c>
      <c r="F9" s="133"/>
    </row>
    <row r="10" spans="2:8" s="130" customFormat="1" ht="6.75" customHeight="1" x14ac:dyDescent="0.25">
      <c r="B10" s="142" t="s">
        <v>113</v>
      </c>
      <c r="C10" s="138">
        <v>18</v>
      </c>
      <c r="D10" s="139">
        <f t="shared" si="0"/>
        <v>-18</v>
      </c>
      <c r="E10" s="140">
        <v>23</v>
      </c>
      <c r="F10" s="133"/>
    </row>
    <row r="11" spans="2:8" s="130" customFormat="1" ht="6.75" customHeight="1" x14ac:dyDescent="0.25">
      <c r="B11" s="142" t="s">
        <v>114</v>
      </c>
      <c r="C11" s="138">
        <v>31</v>
      </c>
      <c r="D11" s="139">
        <f t="shared" si="0"/>
        <v>-31</v>
      </c>
      <c r="E11" s="140">
        <v>27</v>
      </c>
      <c r="F11" s="133"/>
    </row>
    <row r="12" spans="2:8" s="130" customFormat="1" ht="6.75" customHeight="1" x14ac:dyDescent="0.25">
      <c r="B12" s="142" t="s">
        <v>115</v>
      </c>
      <c r="C12" s="138">
        <v>39</v>
      </c>
      <c r="D12" s="139">
        <f t="shared" si="0"/>
        <v>-39</v>
      </c>
      <c r="E12" s="140">
        <v>33</v>
      </c>
      <c r="F12" s="133"/>
    </row>
    <row r="13" spans="2:8" s="130" customFormat="1" ht="6.75" customHeight="1" x14ac:dyDescent="0.25">
      <c r="B13" s="142" t="s">
        <v>116</v>
      </c>
      <c r="C13" s="138">
        <v>32</v>
      </c>
      <c r="D13" s="139">
        <f t="shared" si="0"/>
        <v>-32</v>
      </c>
      <c r="E13" s="140">
        <v>21</v>
      </c>
      <c r="F13" s="133"/>
    </row>
    <row r="14" spans="2:8" s="130" customFormat="1" ht="6.75" customHeight="1" x14ac:dyDescent="0.25">
      <c r="B14" s="142" t="s">
        <v>117</v>
      </c>
      <c r="C14" s="138">
        <v>28</v>
      </c>
      <c r="D14" s="139">
        <f t="shared" si="0"/>
        <v>-28</v>
      </c>
      <c r="E14" s="140">
        <v>14</v>
      </c>
      <c r="F14" s="133"/>
    </row>
    <row r="15" spans="2:8" s="130" customFormat="1" ht="6.75" customHeight="1" x14ac:dyDescent="0.25">
      <c r="B15" s="142" t="s">
        <v>118</v>
      </c>
      <c r="C15" s="138">
        <v>16</v>
      </c>
      <c r="D15" s="139">
        <f t="shared" si="0"/>
        <v>-16</v>
      </c>
      <c r="E15" s="140">
        <v>10</v>
      </c>
      <c r="F15" s="133"/>
    </row>
    <row r="16" spans="2:8" s="130" customFormat="1" ht="6.75" customHeight="1" x14ac:dyDescent="0.25">
      <c r="B16" s="142" t="s">
        <v>119</v>
      </c>
      <c r="C16" s="138">
        <v>11</v>
      </c>
      <c r="D16" s="139">
        <f t="shared" si="0"/>
        <v>-11</v>
      </c>
      <c r="E16" s="140">
        <v>3</v>
      </c>
      <c r="F16" s="132"/>
    </row>
    <row r="17" spans="2:6" s="130" customFormat="1" ht="6.75" customHeight="1" x14ac:dyDescent="0.25">
      <c r="B17" s="142" t="s">
        <v>120</v>
      </c>
      <c r="C17" s="138">
        <v>11</v>
      </c>
      <c r="D17" s="139">
        <f t="shared" si="0"/>
        <v>-11</v>
      </c>
      <c r="E17" s="140">
        <v>7</v>
      </c>
      <c r="F17" s="132"/>
    </row>
    <row r="18" spans="2:6" s="130" customFormat="1" ht="6.75" customHeight="1" x14ac:dyDescent="0.25">
      <c r="B18" s="142" t="s">
        <v>121</v>
      </c>
      <c r="C18" s="138">
        <v>9</v>
      </c>
      <c r="D18" s="139">
        <f t="shared" si="0"/>
        <v>-9</v>
      </c>
      <c r="E18" s="140">
        <v>7</v>
      </c>
      <c r="F18" s="133"/>
    </row>
    <row r="19" spans="2:6" s="130" customFormat="1" ht="6.75" customHeight="1" x14ac:dyDescent="0.25">
      <c r="B19" s="142" t="s">
        <v>122</v>
      </c>
      <c r="C19" s="138">
        <v>2</v>
      </c>
      <c r="D19" s="139">
        <f t="shared" si="0"/>
        <v>-2</v>
      </c>
      <c r="E19" s="140">
        <v>2</v>
      </c>
      <c r="F19" s="133"/>
    </row>
    <row r="20" spans="2:6" s="130" customFormat="1" ht="6.75" customHeight="1" x14ac:dyDescent="0.25">
      <c r="B20" s="142" t="s">
        <v>123</v>
      </c>
      <c r="C20" s="138">
        <v>8</v>
      </c>
      <c r="D20" s="139">
        <f t="shared" si="0"/>
        <v>-8</v>
      </c>
      <c r="E20" s="140">
        <v>9</v>
      </c>
      <c r="F20" s="133"/>
    </row>
    <row r="21" spans="2:6" s="130" customFormat="1" ht="6.75" customHeight="1" x14ac:dyDescent="0.25">
      <c r="B21" s="132"/>
      <c r="C21" s="132"/>
      <c r="D21" s="134"/>
      <c r="E21" s="132"/>
      <c r="F21" s="132"/>
    </row>
    <row r="22" spans="2:6" s="130" customFormat="1" ht="6.75" customHeight="1" x14ac:dyDescent="0.25">
      <c r="B22" s="132"/>
      <c r="C22" s="132"/>
      <c r="D22" s="132"/>
      <c r="E22" s="132"/>
      <c r="F22" s="132"/>
    </row>
    <row r="23" spans="2:6" s="130" customFormat="1" ht="6.75" customHeight="1" x14ac:dyDescent="0.25">
      <c r="B23" s="132"/>
      <c r="C23" s="141">
        <f>MAX(C4:C20)</f>
        <v>39</v>
      </c>
      <c r="D23" s="141">
        <f t="shared" ref="D23:E23" si="1">MAX(D4:D20)</f>
        <v>-2</v>
      </c>
      <c r="E23" s="141">
        <f t="shared" si="1"/>
        <v>33</v>
      </c>
      <c r="F23" s="132"/>
    </row>
    <row r="24" spans="2:6" s="130" customFormat="1" ht="6.75" customHeight="1" x14ac:dyDescent="0.25">
      <c r="B24" s="132"/>
      <c r="C24" s="132"/>
      <c r="D24" s="132"/>
      <c r="E24" s="132"/>
      <c r="F24" s="132"/>
    </row>
    <row r="25" spans="2:6" s="130" customFormat="1" ht="6.75" customHeight="1" x14ac:dyDescent="0.25">
      <c r="B25" s="132"/>
      <c r="C25" s="132"/>
      <c r="D25" s="132"/>
      <c r="E25" s="132"/>
      <c r="F25" s="132"/>
    </row>
    <row r="26" spans="2:6" s="130" customFormat="1" ht="6.75" customHeight="1" x14ac:dyDescent="0.25">
      <c r="B26" s="132"/>
      <c r="C26" s="132"/>
      <c r="D26" s="132"/>
      <c r="E26" s="132"/>
      <c r="F26" s="132"/>
    </row>
    <row r="27" spans="2:6" s="130" customFormat="1" ht="6.75" customHeight="1" x14ac:dyDescent="0.25">
      <c r="B27" s="132"/>
      <c r="C27" s="132"/>
      <c r="D27" s="132"/>
      <c r="E27" s="132"/>
      <c r="F27" s="132"/>
    </row>
    <row r="28" spans="2:6" s="130" customFormat="1" ht="6.75" customHeight="1" x14ac:dyDescent="0.25">
      <c r="B28" s="132"/>
      <c r="C28" s="132"/>
      <c r="D28" s="132"/>
      <c r="E28" s="132"/>
      <c r="F28" s="132"/>
    </row>
    <row r="29" spans="2:6" s="130" customFormat="1" ht="6.75" customHeight="1" x14ac:dyDescent="0.25">
      <c r="B29" s="132"/>
      <c r="C29" s="132"/>
      <c r="D29" s="132"/>
      <c r="E29" s="132"/>
      <c r="F29" s="132"/>
    </row>
    <row r="30" spans="2:6" s="130" customFormat="1" ht="6.75" customHeight="1" x14ac:dyDescent="0.25">
      <c r="B30" s="132"/>
      <c r="C30" s="132"/>
      <c r="D30" s="132"/>
      <c r="E30" s="132"/>
      <c r="F30" s="132"/>
    </row>
    <row r="31" spans="2:6" s="130" customFormat="1" ht="6.75" customHeight="1" x14ac:dyDescent="0.25">
      <c r="B31" s="132"/>
      <c r="C31" s="132"/>
      <c r="D31" s="132"/>
      <c r="E31" s="132"/>
      <c r="F31" s="132"/>
    </row>
    <row r="32" spans="2:6" s="130" customFormat="1" ht="6.75" customHeight="1" x14ac:dyDescent="0.25">
      <c r="B32" s="132"/>
      <c r="C32" s="132"/>
      <c r="D32" s="132"/>
      <c r="E32" s="132"/>
      <c r="F32" s="132"/>
    </row>
    <row r="33" spans="1:19" s="130" customFormat="1" ht="6.75" customHeight="1" x14ac:dyDescent="0.25">
      <c r="B33" s="132"/>
      <c r="C33" s="132"/>
      <c r="D33" s="132"/>
      <c r="E33" s="132"/>
      <c r="F33" s="132"/>
    </row>
    <row r="34" spans="1:19" s="130" customFormat="1" ht="6.75" customHeight="1" x14ac:dyDescent="0.25">
      <c r="B34" s="132"/>
      <c r="C34" s="132"/>
      <c r="D34" s="132"/>
      <c r="E34" s="132"/>
      <c r="F34" s="132"/>
    </row>
    <row r="35" spans="1:19" s="130" customFormat="1" ht="6.75" customHeight="1" x14ac:dyDescent="0.25">
      <c r="B35" s="132"/>
      <c r="C35" s="132"/>
      <c r="D35" s="132"/>
      <c r="E35" s="132"/>
      <c r="F35" s="132"/>
    </row>
    <row r="36" spans="1:19" s="130" customFormat="1" ht="6.75" customHeight="1" x14ac:dyDescent="0.25">
      <c r="B36" s="132"/>
      <c r="C36" s="132"/>
      <c r="D36" s="132"/>
      <c r="E36" s="132"/>
      <c r="F36" s="132"/>
    </row>
    <row r="37" spans="1:19" s="130" customFormat="1" ht="12" customHeight="1" x14ac:dyDescent="0.25">
      <c r="A37" s="1242" t="s">
        <v>21359</v>
      </c>
      <c r="B37" s="1242"/>
      <c r="C37" s="1242"/>
      <c r="D37" s="1242"/>
      <c r="E37" s="1242"/>
      <c r="F37" s="1242"/>
      <c r="G37" s="1242"/>
      <c r="H37" s="1242"/>
      <c r="I37" s="1242"/>
      <c r="J37" s="1242"/>
      <c r="K37" s="1242"/>
      <c r="L37" s="1242"/>
      <c r="M37" s="1242"/>
      <c r="N37" s="1242"/>
      <c r="O37" s="1242"/>
      <c r="P37" s="1242"/>
      <c r="Q37" s="1242"/>
      <c r="R37" s="1242"/>
      <c r="S37" s="1242"/>
    </row>
    <row r="38" spans="1:19" x14ac:dyDescent="0.25">
      <c r="A38" s="1242"/>
      <c r="B38" s="1242"/>
      <c r="C38" s="1242"/>
      <c r="D38" s="1242"/>
      <c r="E38" s="1242"/>
      <c r="F38" s="1242"/>
      <c r="G38" s="1242"/>
      <c r="H38" s="1242"/>
      <c r="I38" s="1242"/>
      <c r="J38" s="1242"/>
      <c r="K38" s="1242"/>
      <c r="L38" s="1242"/>
      <c r="M38" s="1242"/>
      <c r="N38" s="1242"/>
      <c r="O38" s="1242"/>
      <c r="P38" s="1242"/>
      <c r="Q38" s="1242"/>
      <c r="R38" s="1242"/>
      <c r="S38" s="1242"/>
    </row>
    <row r="39" spans="1:19" ht="21" x14ac:dyDescent="0.35">
      <c r="B39" s="544"/>
      <c r="C39" s="1246" t="s">
        <v>104</v>
      </c>
      <c r="D39" s="1247"/>
      <c r="E39" s="1248" t="s">
        <v>105</v>
      </c>
      <c r="F39" s="1248"/>
    </row>
    <row r="40" spans="1:19" ht="21" x14ac:dyDescent="0.35">
      <c r="B40" s="544" t="s">
        <v>83</v>
      </c>
      <c r="C40" s="544" t="s">
        <v>84</v>
      </c>
      <c r="D40" s="544" t="s">
        <v>85</v>
      </c>
      <c r="E40" s="544" t="s">
        <v>105</v>
      </c>
      <c r="F40" s="544" t="s">
        <v>106</v>
      </c>
    </row>
    <row r="41" spans="1:19" ht="21" x14ac:dyDescent="0.35">
      <c r="B41" s="545" t="s">
        <v>107</v>
      </c>
      <c r="C41" s="546">
        <v>4</v>
      </c>
      <c r="D41" s="546">
        <v>1</v>
      </c>
      <c r="E41" s="546">
        <f>SUM(C41:D41)</f>
        <v>5</v>
      </c>
      <c r="F41" s="543">
        <f>+E41/$E$58</f>
        <v>9.3283582089552231E-3</v>
      </c>
    </row>
    <row r="42" spans="1:19" ht="21" x14ac:dyDescent="0.35">
      <c r="B42" s="545" t="s">
        <v>108</v>
      </c>
      <c r="C42" s="546">
        <v>15</v>
      </c>
      <c r="D42" s="546">
        <v>23</v>
      </c>
      <c r="E42" s="546">
        <f t="shared" ref="E42:E57" si="2">SUM(C42:D42)</f>
        <v>38</v>
      </c>
      <c r="F42" s="543">
        <f t="shared" ref="F42:F58" si="3">+E42/$E$58</f>
        <v>7.0895522388059698E-2</v>
      </c>
    </row>
    <row r="43" spans="1:19" ht="21" x14ac:dyDescent="0.35">
      <c r="B43" s="545" t="s">
        <v>109</v>
      </c>
      <c r="C43" s="546">
        <v>23</v>
      </c>
      <c r="D43" s="546">
        <v>24</v>
      </c>
      <c r="E43" s="546">
        <f t="shared" si="2"/>
        <v>47</v>
      </c>
      <c r="F43" s="543">
        <f t="shared" si="3"/>
        <v>8.7686567164179108E-2</v>
      </c>
    </row>
    <row r="44" spans="1:19" ht="21" x14ac:dyDescent="0.35">
      <c r="B44" s="545" t="s">
        <v>110</v>
      </c>
      <c r="C44" s="546">
        <v>29</v>
      </c>
      <c r="D44" s="546">
        <v>28</v>
      </c>
      <c r="E44" s="546">
        <f t="shared" si="2"/>
        <v>57</v>
      </c>
      <c r="F44" s="543">
        <f t="shared" si="3"/>
        <v>0.10634328358208955</v>
      </c>
    </row>
    <row r="45" spans="1:19" ht="21" x14ac:dyDescent="0.35">
      <c r="B45" s="545" t="s">
        <v>111</v>
      </c>
      <c r="C45" s="546">
        <v>9</v>
      </c>
      <c r="D45" s="546">
        <v>12</v>
      </c>
      <c r="E45" s="546">
        <f t="shared" si="2"/>
        <v>21</v>
      </c>
      <c r="F45" s="543">
        <f t="shared" si="3"/>
        <v>3.9179104477611942E-2</v>
      </c>
    </row>
    <row r="46" spans="1:19" ht="21" x14ac:dyDescent="0.35">
      <c r="B46" s="545" t="s">
        <v>112</v>
      </c>
      <c r="C46" s="546">
        <v>2</v>
      </c>
      <c r="D46" s="546">
        <v>5</v>
      </c>
      <c r="E46" s="546">
        <f t="shared" si="2"/>
        <v>7</v>
      </c>
      <c r="F46" s="543">
        <f t="shared" si="3"/>
        <v>1.3059701492537313E-2</v>
      </c>
    </row>
    <row r="47" spans="1:19" ht="21" x14ac:dyDescent="0.35">
      <c r="B47" s="545" t="s">
        <v>113</v>
      </c>
      <c r="C47" s="546">
        <v>18</v>
      </c>
      <c r="D47" s="546">
        <v>23</v>
      </c>
      <c r="E47" s="546">
        <f t="shared" si="2"/>
        <v>41</v>
      </c>
      <c r="F47" s="543">
        <f t="shared" si="3"/>
        <v>7.6492537313432835E-2</v>
      </c>
    </row>
    <row r="48" spans="1:19" ht="21" x14ac:dyDescent="0.35">
      <c r="B48" s="545" t="s">
        <v>114</v>
      </c>
      <c r="C48" s="546">
        <v>31</v>
      </c>
      <c r="D48" s="546">
        <v>27</v>
      </c>
      <c r="E48" s="546">
        <f t="shared" si="2"/>
        <v>58</v>
      </c>
      <c r="F48" s="543">
        <f t="shared" si="3"/>
        <v>0.10820895522388059</v>
      </c>
    </row>
    <row r="49" spans="2:6" ht="21" x14ac:dyDescent="0.35">
      <c r="B49" s="545" t="s">
        <v>115</v>
      </c>
      <c r="C49" s="546">
        <v>39</v>
      </c>
      <c r="D49" s="546">
        <v>33</v>
      </c>
      <c r="E49" s="546">
        <f t="shared" si="2"/>
        <v>72</v>
      </c>
      <c r="F49" s="543">
        <f t="shared" si="3"/>
        <v>0.13432835820895522</v>
      </c>
    </row>
    <row r="50" spans="2:6" ht="21" x14ac:dyDescent="0.35">
      <c r="B50" s="545" t="s">
        <v>116</v>
      </c>
      <c r="C50" s="546">
        <v>32</v>
      </c>
      <c r="D50" s="546">
        <v>21</v>
      </c>
      <c r="E50" s="546">
        <f t="shared" si="2"/>
        <v>53</v>
      </c>
      <c r="F50" s="543">
        <f t="shared" si="3"/>
        <v>9.8880597014925367E-2</v>
      </c>
    </row>
    <row r="51" spans="2:6" ht="21" x14ac:dyDescent="0.35">
      <c r="B51" s="545" t="s">
        <v>117</v>
      </c>
      <c r="C51" s="546">
        <v>28</v>
      </c>
      <c r="D51" s="546">
        <v>14</v>
      </c>
      <c r="E51" s="546">
        <f t="shared" si="2"/>
        <v>42</v>
      </c>
      <c r="F51" s="543">
        <f t="shared" si="3"/>
        <v>7.8358208955223885E-2</v>
      </c>
    </row>
    <row r="52" spans="2:6" ht="21" x14ac:dyDescent="0.35">
      <c r="B52" s="545" t="s">
        <v>118</v>
      </c>
      <c r="C52" s="546">
        <v>16</v>
      </c>
      <c r="D52" s="546">
        <v>10</v>
      </c>
      <c r="E52" s="546">
        <f t="shared" si="2"/>
        <v>26</v>
      </c>
      <c r="F52" s="543">
        <f t="shared" si="3"/>
        <v>4.8507462686567165E-2</v>
      </c>
    </row>
    <row r="53" spans="2:6" ht="21" x14ac:dyDescent="0.35">
      <c r="B53" s="545" t="s">
        <v>119</v>
      </c>
      <c r="C53" s="546">
        <v>11</v>
      </c>
      <c r="D53" s="546">
        <v>3</v>
      </c>
      <c r="E53" s="546">
        <f t="shared" si="2"/>
        <v>14</v>
      </c>
      <c r="F53" s="543">
        <f t="shared" si="3"/>
        <v>2.6119402985074626E-2</v>
      </c>
    </row>
    <row r="54" spans="2:6" ht="21" x14ac:dyDescent="0.35">
      <c r="B54" s="545" t="s">
        <v>120</v>
      </c>
      <c r="C54" s="546">
        <v>11</v>
      </c>
      <c r="D54" s="546">
        <v>7</v>
      </c>
      <c r="E54" s="546">
        <f t="shared" si="2"/>
        <v>18</v>
      </c>
      <c r="F54" s="543">
        <f t="shared" si="3"/>
        <v>3.3582089552238806E-2</v>
      </c>
    </row>
    <row r="55" spans="2:6" ht="21" x14ac:dyDescent="0.35">
      <c r="B55" s="545" t="s">
        <v>121</v>
      </c>
      <c r="C55" s="546">
        <v>9</v>
      </c>
      <c r="D55" s="546">
        <v>7</v>
      </c>
      <c r="E55" s="546">
        <f t="shared" si="2"/>
        <v>16</v>
      </c>
      <c r="F55" s="543">
        <f t="shared" si="3"/>
        <v>2.9850746268656716E-2</v>
      </c>
    </row>
    <row r="56" spans="2:6" ht="21" x14ac:dyDescent="0.35">
      <c r="B56" s="545" t="s">
        <v>122</v>
      </c>
      <c r="C56" s="546">
        <v>2</v>
      </c>
      <c r="D56" s="546">
        <v>2</v>
      </c>
      <c r="E56" s="546">
        <f t="shared" si="2"/>
        <v>4</v>
      </c>
      <c r="F56" s="543">
        <f t="shared" si="3"/>
        <v>7.462686567164179E-3</v>
      </c>
    </row>
    <row r="57" spans="2:6" ht="21" x14ac:dyDescent="0.35">
      <c r="B57" s="545" t="s">
        <v>123</v>
      </c>
      <c r="C57" s="546">
        <v>8</v>
      </c>
      <c r="D57" s="546">
        <v>9</v>
      </c>
      <c r="E57" s="546">
        <f t="shared" si="2"/>
        <v>17</v>
      </c>
      <c r="F57" s="543">
        <f t="shared" si="3"/>
        <v>3.1716417910447763E-2</v>
      </c>
    </row>
    <row r="58" spans="2:6" ht="21" x14ac:dyDescent="0.35">
      <c r="B58" s="545" t="s">
        <v>105</v>
      </c>
      <c r="C58" s="546">
        <f>SUM(C41:C57)</f>
        <v>287</v>
      </c>
      <c r="D58" s="546">
        <f>SUM(D41:D57)</f>
        <v>249</v>
      </c>
      <c r="E58" s="546">
        <f>SUM(E41:E57)</f>
        <v>536</v>
      </c>
      <c r="F58" s="543">
        <f t="shared" si="3"/>
        <v>1</v>
      </c>
    </row>
  </sheetData>
  <mergeCells count="3">
    <mergeCell ref="C39:D39"/>
    <mergeCell ref="E39:F39"/>
    <mergeCell ref="A37:S38"/>
  </mergeCells>
  <pageMargins left="1.43" right="0.7" top="1.81" bottom="0.75" header="0.3" footer="0.3"/>
  <pageSetup paperSize="5" scale="5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13B56-3754-474D-9402-637AFA657076}">
  <sheetPr>
    <tabColor rgb="FFC00000"/>
    <pageSetUpPr fitToPage="1"/>
  </sheetPr>
  <dimension ref="A1:B110"/>
  <sheetViews>
    <sheetView showGridLines="0" topLeftCell="B19" workbookViewId="0">
      <selection activeCell="B31" sqref="B31"/>
    </sheetView>
  </sheetViews>
  <sheetFormatPr baseColWidth="10" defaultRowHeight="15" x14ac:dyDescent="0.25"/>
  <cols>
    <col min="1" max="1" width="0" hidden="1" customWidth="1"/>
    <col min="2" max="2" width="194.85546875" bestFit="1" customWidth="1"/>
  </cols>
  <sheetData>
    <row r="1" spans="1:2" ht="31.5" x14ac:dyDescent="0.25">
      <c r="B1" s="511" t="s">
        <v>21409</v>
      </c>
    </row>
    <row r="2" spans="1:2" s="43" customFormat="1" ht="21" x14ac:dyDescent="0.25">
      <c r="B2" s="510" t="s">
        <v>21749</v>
      </c>
    </row>
    <row r="3" spans="1:2" s="43" customFormat="1" x14ac:dyDescent="0.25">
      <c r="B3" s="1226" t="s">
        <v>21750</v>
      </c>
    </row>
    <row r="4" spans="1:2" ht="21" x14ac:dyDescent="0.25">
      <c r="B4" s="510" t="s">
        <v>21225</v>
      </c>
    </row>
    <row r="5" spans="1:2" x14ac:dyDescent="0.25">
      <c r="A5">
        <v>1</v>
      </c>
      <c r="B5" s="512" t="s">
        <v>59</v>
      </c>
    </row>
    <row r="6" spans="1:2" x14ac:dyDescent="0.25">
      <c r="A6">
        <v>2</v>
      </c>
      <c r="B6" s="512" t="s">
        <v>21226</v>
      </c>
    </row>
    <row r="7" spans="1:2" x14ac:dyDescent="0.25">
      <c r="A7">
        <v>3</v>
      </c>
      <c r="B7" s="512" t="s">
        <v>21227</v>
      </c>
    </row>
    <row r="8" spans="1:2" x14ac:dyDescent="0.25">
      <c r="A8">
        <v>4</v>
      </c>
      <c r="B8" s="512" t="s">
        <v>21228</v>
      </c>
    </row>
    <row r="9" spans="1:2" x14ac:dyDescent="0.25">
      <c r="A9">
        <v>5</v>
      </c>
      <c r="B9" s="512" t="s">
        <v>21229</v>
      </c>
    </row>
    <row r="10" spans="1:2" x14ac:dyDescent="0.25">
      <c r="A10">
        <v>6</v>
      </c>
      <c r="B10" s="512" t="s">
        <v>21230</v>
      </c>
    </row>
    <row r="11" spans="1:2" x14ac:dyDescent="0.25">
      <c r="A11">
        <v>7</v>
      </c>
      <c r="B11" s="512" t="s">
        <v>21231</v>
      </c>
    </row>
    <row r="12" spans="1:2" x14ac:dyDescent="0.25">
      <c r="A12">
        <v>8</v>
      </c>
      <c r="B12" s="512" t="s">
        <v>21232</v>
      </c>
    </row>
    <row r="13" spans="1:2" x14ac:dyDescent="0.25">
      <c r="A13">
        <v>9</v>
      </c>
      <c r="B13" s="512" t="s">
        <v>21233</v>
      </c>
    </row>
    <row r="14" spans="1:2" x14ac:dyDescent="0.25">
      <c r="A14">
        <v>10</v>
      </c>
      <c r="B14" s="512" t="s">
        <v>21234</v>
      </c>
    </row>
    <row r="15" spans="1:2" x14ac:dyDescent="0.25">
      <c r="A15">
        <v>11</v>
      </c>
      <c r="B15" s="512" t="s">
        <v>21235</v>
      </c>
    </row>
    <row r="16" spans="1:2" x14ac:dyDescent="0.25">
      <c r="A16">
        <v>12</v>
      </c>
      <c r="B16" s="512" t="s">
        <v>21236</v>
      </c>
    </row>
    <row r="17" spans="1:2" x14ac:dyDescent="0.25">
      <c r="A17">
        <v>13</v>
      </c>
      <c r="B17" s="512" t="s">
        <v>21237</v>
      </c>
    </row>
    <row r="18" spans="1:2" x14ac:dyDescent="0.25">
      <c r="A18">
        <v>14</v>
      </c>
      <c r="B18" s="512" t="s">
        <v>21238</v>
      </c>
    </row>
    <row r="19" spans="1:2" x14ac:dyDescent="0.25">
      <c r="A19">
        <v>15</v>
      </c>
      <c r="B19" s="512" t="s">
        <v>21239</v>
      </c>
    </row>
    <row r="20" spans="1:2" x14ac:dyDescent="0.25">
      <c r="A20">
        <v>16</v>
      </c>
      <c r="B20" s="512" t="s">
        <v>21240</v>
      </c>
    </row>
    <row r="21" spans="1:2" x14ac:dyDescent="0.25">
      <c r="A21">
        <v>17</v>
      </c>
      <c r="B21" s="512" t="s">
        <v>21241</v>
      </c>
    </row>
    <row r="22" spans="1:2" ht="21" x14ac:dyDescent="0.25">
      <c r="B22" s="510" t="s">
        <v>4</v>
      </c>
    </row>
    <row r="23" spans="1:2" x14ac:dyDescent="0.25">
      <c r="A23">
        <v>18</v>
      </c>
      <c r="B23" s="512" t="s">
        <v>486</v>
      </c>
    </row>
    <row r="24" spans="1:2" x14ac:dyDescent="0.25">
      <c r="A24">
        <v>19</v>
      </c>
      <c r="B24" s="512" t="s">
        <v>487</v>
      </c>
    </row>
    <row r="25" spans="1:2" x14ac:dyDescent="0.25">
      <c r="A25">
        <v>20</v>
      </c>
      <c r="B25" s="512" t="s">
        <v>488</v>
      </c>
    </row>
    <row r="26" spans="1:2" x14ac:dyDescent="0.25">
      <c r="A26">
        <v>21</v>
      </c>
      <c r="B26" s="512" t="s">
        <v>281</v>
      </c>
    </row>
    <row r="27" spans="1:2" x14ac:dyDescent="0.25">
      <c r="A27">
        <v>22</v>
      </c>
      <c r="B27" s="512" t="s">
        <v>283</v>
      </c>
    </row>
    <row r="28" spans="1:2" ht="21" x14ac:dyDescent="0.25">
      <c r="B28" s="510" t="s">
        <v>21298</v>
      </c>
    </row>
    <row r="29" spans="1:2" x14ac:dyDescent="0.25">
      <c r="A29">
        <v>23</v>
      </c>
      <c r="B29" s="512" t="s">
        <v>1</v>
      </c>
    </row>
    <row r="30" spans="1:2" x14ac:dyDescent="0.25">
      <c r="A30">
        <v>24</v>
      </c>
      <c r="B30" s="512" t="s">
        <v>21299</v>
      </c>
    </row>
    <row r="31" spans="1:2" x14ac:dyDescent="0.25">
      <c r="A31">
        <v>25</v>
      </c>
      <c r="B31" s="512" t="s">
        <v>21300</v>
      </c>
    </row>
    <row r="32" spans="1:2" ht="21" x14ac:dyDescent="0.25">
      <c r="B32" s="510" t="s">
        <v>5</v>
      </c>
    </row>
    <row r="33" spans="1:2" x14ac:dyDescent="0.25">
      <c r="A33">
        <v>26</v>
      </c>
      <c r="B33" s="512" t="s">
        <v>414</v>
      </c>
    </row>
    <row r="34" spans="1:2" x14ac:dyDescent="0.25">
      <c r="A34">
        <v>27</v>
      </c>
      <c r="B34" s="512" t="s">
        <v>415</v>
      </c>
    </row>
    <row r="35" spans="1:2" x14ac:dyDescent="0.25">
      <c r="A35">
        <v>28</v>
      </c>
      <c r="B35" s="512" t="s">
        <v>416</v>
      </c>
    </row>
    <row r="36" spans="1:2" x14ac:dyDescent="0.25">
      <c r="A36">
        <v>29</v>
      </c>
      <c r="B36" s="512" t="s">
        <v>417</v>
      </c>
    </row>
    <row r="37" spans="1:2" x14ac:dyDescent="0.25">
      <c r="A37">
        <v>30</v>
      </c>
      <c r="B37" s="512" t="s">
        <v>418</v>
      </c>
    </row>
    <row r="38" spans="1:2" x14ac:dyDescent="0.25">
      <c r="A38">
        <v>31</v>
      </c>
      <c r="B38" s="512" t="s">
        <v>419</v>
      </c>
    </row>
    <row r="39" spans="1:2" x14ac:dyDescent="0.25">
      <c r="A39">
        <v>32</v>
      </c>
      <c r="B39" s="512" t="s">
        <v>420</v>
      </c>
    </row>
    <row r="40" spans="1:2" x14ac:dyDescent="0.25">
      <c r="A40">
        <v>33</v>
      </c>
      <c r="B40" s="512" t="s">
        <v>421</v>
      </c>
    </row>
    <row r="41" spans="1:2" x14ac:dyDescent="0.25">
      <c r="A41">
        <v>34</v>
      </c>
      <c r="B41" s="512" t="s">
        <v>422</v>
      </c>
    </row>
    <row r="42" spans="1:2" x14ac:dyDescent="0.25">
      <c r="A42">
        <v>35</v>
      </c>
      <c r="B42" s="512" t="s">
        <v>425</v>
      </c>
    </row>
    <row r="43" spans="1:2" x14ac:dyDescent="0.25">
      <c r="A43">
        <v>36</v>
      </c>
      <c r="B43" s="512" t="s">
        <v>424</v>
      </c>
    </row>
    <row r="44" spans="1:2" x14ac:dyDescent="0.25">
      <c r="A44">
        <v>37</v>
      </c>
      <c r="B44" s="512" t="s">
        <v>423</v>
      </c>
    </row>
    <row r="45" spans="1:2" x14ac:dyDescent="0.25">
      <c r="A45">
        <v>38</v>
      </c>
      <c r="B45" s="512" t="s">
        <v>308</v>
      </c>
    </row>
    <row r="46" spans="1:2" x14ac:dyDescent="0.25">
      <c r="A46">
        <v>39</v>
      </c>
      <c r="B46" s="512" t="s">
        <v>426</v>
      </c>
    </row>
    <row r="47" spans="1:2" ht="21" x14ac:dyDescent="0.25">
      <c r="B47" s="510" t="s">
        <v>17</v>
      </c>
    </row>
    <row r="48" spans="1:2" x14ac:dyDescent="0.25">
      <c r="A48">
        <v>40</v>
      </c>
      <c r="B48" s="512" t="s">
        <v>427</v>
      </c>
    </row>
    <row r="49" spans="1:2" x14ac:dyDescent="0.25">
      <c r="A49">
        <v>41</v>
      </c>
      <c r="B49" s="512" t="s">
        <v>648</v>
      </c>
    </row>
    <row r="50" spans="1:2" x14ac:dyDescent="0.25">
      <c r="A50">
        <v>42</v>
      </c>
      <c r="B50" s="512" t="s">
        <v>428</v>
      </c>
    </row>
    <row r="51" spans="1:2" ht="21" x14ac:dyDescent="0.25">
      <c r="B51" s="510" t="s">
        <v>404</v>
      </c>
    </row>
    <row r="52" spans="1:2" x14ac:dyDescent="0.25">
      <c r="A52">
        <v>43</v>
      </c>
      <c r="B52" s="512" t="s">
        <v>432</v>
      </c>
    </row>
    <row r="53" spans="1:2" ht="21" x14ac:dyDescent="0.25">
      <c r="B53" s="510" t="s">
        <v>21301</v>
      </c>
    </row>
    <row r="54" spans="1:2" x14ac:dyDescent="0.25">
      <c r="A54">
        <v>44</v>
      </c>
      <c r="B54" s="512" t="s">
        <v>21188</v>
      </c>
    </row>
    <row r="55" spans="1:2" x14ac:dyDescent="0.25">
      <c r="A55">
        <v>45</v>
      </c>
      <c r="B55" s="512" t="s">
        <v>21193</v>
      </c>
    </row>
    <row r="56" spans="1:2" x14ac:dyDescent="0.25">
      <c r="A56">
        <v>46</v>
      </c>
      <c r="B56" s="512" t="s">
        <v>21195</v>
      </c>
    </row>
    <row r="57" spans="1:2" x14ac:dyDescent="0.25">
      <c r="A57">
        <v>47</v>
      </c>
      <c r="B57" s="512" t="s">
        <v>21196</v>
      </c>
    </row>
    <row r="58" spans="1:2" ht="21" x14ac:dyDescent="0.25">
      <c r="B58" s="510" t="s">
        <v>169</v>
      </c>
    </row>
    <row r="59" spans="1:2" x14ac:dyDescent="0.25">
      <c r="A59">
        <v>48</v>
      </c>
      <c r="B59" s="512" t="s">
        <v>463</v>
      </c>
    </row>
    <row r="60" spans="1:2" x14ac:dyDescent="0.25">
      <c r="A60">
        <v>49</v>
      </c>
      <c r="B60" s="512" t="s">
        <v>21302</v>
      </c>
    </row>
    <row r="61" spans="1:2" x14ac:dyDescent="0.25">
      <c r="A61">
        <v>50</v>
      </c>
      <c r="B61" s="512" t="s">
        <v>21303</v>
      </c>
    </row>
    <row r="62" spans="1:2" ht="21" x14ac:dyDescent="0.25">
      <c r="B62" s="510" t="s">
        <v>21307</v>
      </c>
    </row>
    <row r="63" spans="1:2" x14ac:dyDescent="0.25">
      <c r="A63">
        <v>51</v>
      </c>
      <c r="B63" s="512" t="s">
        <v>21304</v>
      </c>
    </row>
    <row r="64" spans="1:2" x14ac:dyDescent="0.25">
      <c r="A64">
        <v>52</v>
      </c>
      <c r="B64" s="512" t="s">
        <v>21305</v>
      </c>
    </row>
    <row r="65" spans="1:2" x14ac:dyDescent="0.25">
      <c r="A65">
        <v>53</v>
      </c>
      <c r="B65" s="512" t="s">
        <v>21306</v>
      </c>
    </row>
    <row r="66" spans="1:2" x14ac:dyDescent="0.25">
      <c r="A66">
        <v>54</v>
      </c>
      <c r="B66" s="512" t="s">
        <v>21306</v>
      </c>
    </row>
    <row r="67" spans="1:2" ht="21" x14ac:dyDescent="0.25">
      <c r="B67" s="510" t="s">
        <v>21308</v>
      </c>
    </row>
    <row r="68" spans="1:2" x14ac:dyDescent="0.25">
      <c r="A68">
        <v>55</v>
      </c>
      <c r="B68" s="512" t="s">
        <v>21309</v>
      </c>
    </row>
    <row r="69" spans="1:2" x14ac:dyDescent="0.25">
      <c r="A69">
        <v>56</v>
      </c>
      <c r="B69" s="512" t="s">
        <v>21310</v>
      </c>
    </row>
    <row r="70" spans="1:2" x14ac:dyDescent="0.25">
      <c r="A70">
        <v>57</v>
      </c>
      <c r="B70" s="512" t="s">
        <v>21311</v>
      </c>
    </row>
    <row r="71" spans="1:2" x14ac:dyDescent="0.25">
      <c r="A71">
        <v>58</v>
      </c>
      <c r="B71" s="512" t="s">
        <v>21312</v>
      </c>
    </row>
    <row r="72" spans="1:2" x14ac:dyDescent="0.25">
      <c r="A72">
        <v>59</v>
      </c>
      <c r="B72" s="512" t="s">
        <v>21313</v>
      </c>
    </row>
    <row r="73" spans="1:2" x14ac:dyDescent="0.25">
      <c r="A73">
        <v>60</v>
      </c>
      <c r="B73" s="512" t="s">
        <v>21314</v>
      </c>
    </row>
    <row r="74" spans="1:2" x14ac:dyDescent="0.25">
      <c r="A74">
        <v>61</v>
      </c>
      <c r="B74" s="512" t="s">
        <v>21315</v>
      </c>
    </row>
    <row r="75" spans="1:2" x14ac:dyDescent="0.25">
      <c r="A75">
        <v>62</v>
      </c>
      <c r="B75" s="512" t="s">
        <v>21316</v>
      </c>
    </row>
    <row r="76" spans="1:2" x14ac:dyDescent="0.25">
      <c r="A76">
        <v>63</v>
      </c>
      <c r="B76" s="512" t="s">
        <v>21317</v>
      </c>
    </row>
    <row r="77" spans="1:2" x14ac:dyDescent="0.25">
      <c r="A77">
        <v>64</v>
      </c>
      <c r="B77" s="512" t="s">
        <v>21318</v>
      </c>
    </row>
    <row r="78" spans="1:2" x14ac:dyDescent="0.25">
      <c r="A78">
        <v>65</v>
      </c>
      <c r="B78" s="512" t="s">
        <v>21319</v>
      </c>
    </row>
    <row r="79" spans="1:2" x14ac:dyDescent="0.25">
      <c r="A79">
        <v>66</v>
      </c>
      <c r="B79" s="512" t="s">
        <v>21320</v>
      </c>
    </row>
    <row r="80" spans="1:2" x14ac:dyDescent="0.25">
      <c r="A80">
        <v>67</v>
      </c>
      <c r="B80" s="512" t="s">
        <v>21321</v>
      </c>
    </row>
    <row r="81" spans="1:2" x14ac:dyDescent="0.25">
      <c r="A81">
        <v>68</v>
      </c>
      <c r="B81" s="512" t="s">
        <v>21322</v>
      </c>
    </row>
    <row r="82" spans="1:2" x14ac:dyDescent="0.25">
      <c r="A82">
        <v>69</v>
      </c>
      <c r="B82" s="512" t="s">
        <v>21323</v>
      </c>
    </row>
    <row r="83" spans="1:2" x14ac:dyDescent="0.25">
      <c r="A83">
        <v>70</v>
      </c>
      <c r="B83" s="512" t="s">
        <v>21324</v>
      </c>
    </row>
    <row r="84" spans="1:2" x14ac:dyDescent="0.25">
      <c r="A84">
        <v>71</v>
      </c>
      <c r="B84" s="512" t="s">
        <v>21325</v>
      </c>
    </row>
    <row r="85" spans="1:2" x14ac:dyDescent="0.25">
      <c r="A85">
        <v>72</v>
      </c>
      <c r="B85" s="512" t="s">
        <v>21326</v>
      </c>
    </row>
    <row r="86" spans="1:2" x14ac:dyDescent="0.25">
      <c r="A86">
        <v>73</v>
      </c>
      <c r="B86" s="512" t="s">
        <v>21327</v>
      </c>
    </row>
    <row r="87" spans="1:2" x14ac:dyDescent="0.25">
      <c r="A87">
        <v>74</v>
      </c>
      <c r="B87" s="512" t="s">
        <v>21328</v>
      </c>
    </row>
    <row r="88" spans="1:2" ht="21" x14ac:dyDescent="0.25">
      <c r="B88" s="510" t="s">
        <v>21329</v>
      </c>
    </row>
    <row r="89" spans="1:2" x14ac:dyDescent="0.25">
      <c r="A89">
        <v>75</v>
      </c>
      <c r="B89" s="512" t="s">
        <v>2221</v>
      </c>
    </row>
    <row r="90" spans="1:2" ht="21" x14ac:dyDescent="0.25">
      <c r="B90" s="510" t="s">
        <v>21410</v>
      </c>
    </row>
    <row r="91" spans="1:2" x14ac:dyDescent="0.25">
      <c r="B91" s="512" t="s">
        <v>21411</v>
      </c>
    </row>
    <row r="92" spans="1:2" x14ac:dyDescent="0.25">
      <c r="B92" s="1214" t="s">
        <v>21741</v>
      </c>
    </row>
    <row r="93" spans="1:2" ht="21" x14ac:dyDescent="0.25">
      <c r="B93" s="510" t="s">
        <v>21714</v>
      </c>
    </row>
    <row r="94" spans="1:2" x14ac:dyDescent="0.25">
      <c r="B94" s="512" t="s">
        <v>21415</v>
      </c>
    </row>
    <row r="95" spans="1:2" x14ac:dyDescent="0.25">
      <c r="B95" s="512" t="s">
        <v>21728</v>
      </c>
    </row>
    <row r="96" spans="1:2" x14ac:dyDescent="0.25">
      <c r="B96" s="512" t="s">
        <v>21464</v>
      </c>
    </row>
    <row r="97" spans="2:2" x14ac:dyDescent="0.25">
      <c r="B97" s="512" t="s">
        <v>21482</v>
      </c>
    </row>
    <row r="98" spans="2:2" x14ac:dyDescent="0.25">
      <c r="B98" s="512" t="s">
        <v>21729</v>
      </c>
    </row>
    <row r="99" spans="2:2" x14ac:dyDescent="0.25">
      <c r="B99" s="512" t="s">
        <v>21730</v>
      </c>
    </row>
    <row r="100" spans="2:2" x14ac:dyDescent="0.25">
      <c r="B100" s="512" t="s">
        <v>21731</v>
      </c>
    </row>
    <row r="101" spans="2:2" x14ac:dyDescent="0.25">
      <c r="B101" s="512" t="s">
        <v>21732</v>
      </c>
    </row>
    <row r="102" spans="2:2" x14ac:dyDescent="0.25">
      <c r="B102" s="512" t="s">
        <v>21733</v>
      </c>
    </row>
    <row r="103" spans="2:2" x14ac:dyDescent="0.25">
      <c r="B103" s="512" t="s">
        <v>21734</v>
      </c>
    </row>
    <row r="104" spans="2:2" x14ac:dyDescent="0.25">
      <c r="B104" s="512" t="s">
        <v>21735</v>
      </c>
    </row>
    <row r="105" spans="2:2" x14ac:dyDescent="0.25">
      <c r="B105" s="512" t="s">
        <v>21736</v>
      </c>
    </row>
    <row r="106" spans="2:2" x14ac:dyDescent="0.25">
      <c r="B106" s="512" t="s">
        <v>21737</v>
      </c>
    </row>
    <row r="107" spans="2:2" x14ac:dyDescent="0.25">
      <c r="B107" s="512" t="s">
        <v>21738</v>
      </c>
    </row>
    <row r="108" spans="2:2" x14ac:dyDescent="0.25">
      <c r="B108" s="512" t="s">
        <v>21739</v>
      </c>
    </row>
    <row r="109" spans="2:2" x14ac:dyDescent="0.25">
      <c r="B109" s="512" t="s">
        <v>21740</v>
      </c>
    </row>
    <row r="110" spans="2:2" x14ac:dyDescent="0.25">
      <c r="B110" s="512" t="s">
        <v>21417</v>
      </c>
    </row>
  </sheetData>
  <hyperlinks>
    <hyperlink ref="B5" location="POBLACION_PROTEGIDA!A1" display="EMPRESAS AFILIADAS Y POBLACIÓN PROTEGIDA POR LA CAJA PETROLERA DE SALUD" xr:uid="{9C32EB08-1922-474F-A86E-C7796C15DA53}"/>
    <hyperlink ref="B6" location="POB_NACIONAL_CPS_24!A1" display="POBLACION PROTEGIDA NIVEL NACIONAL SEGÚN SEXO Y GRUPO ETAREO" xr:uid="{DCC203E3-C79F-4207-8BF2-532F06CEC700}"/>
    <hyperlink ref="B7" location="'LA PAZ_24'!A1" display="POBLACION PROTEGIDA LA PAZ SEGÚN SEXO Y GRUPO ETAREO" xr:uid="{C81A1A80-86F3-4397-A4BC-9F935EBA8C7A}"/>
    <hyperlink ref="B8" location="COCHABAMBA_24!A1" display="POBLACION PROTEGIDA COCHABAMBA SEGÚN SEXO Y GRUPO ETAREO" xr:uid="{B579B538-DEC9-41D4-9FBC-FBD4F898FDB7}"/>
    <hyperlink ref="B9" location="SANTA_CRUZ_24!A1" display="POBLACION PROTEGIDA SANTA CRUZ SEGÚN SEXO Y GRUPO ETAREO" xr:uid="{5B67D7C3-F1BA-4B86-930F-D10777129488}"/>
    <hyperlink ref="B10" location="CAMIRI_24!A1" display="POBLACION PROTEGIDA CAMIRI SEGÚN SEXO Y GRUPO ETAREO" xr:uid="{47050B8F-65B6-49EC-B414-317C36212A74}"/>
    <hyperlink ref="B11" location="SUCRE_24!A1" display="POBLACION PROTEGIDA SUCRE SEGÚN SEXO Y GRUPO ETAREO" xr:uid="{9825EF14-01D0-45F5-A2A3-FDCF70A86896}"/>
    <hyperlink ref="B12" location="TARIJA_24!A1" display="POBLACION PROTEGIDA TARIJA SEGÚN SEXO Y GRUPO ETAREO" xr:uid="{8CE69D1A-D7A6-4507-A427-1FC1537D8A92}"/>
    <hyperlink ref="B13" location="ORURO_24!A1" display="POBLACION PROTEGIDA ORURO SEGÚN SEXO Y GRUPO ETAREO" xr:uid="{9325047F-6691-4C10-8FA7-65BCCD269BB5}"/>
    <hyperlink ref="B14" location="BERMEJO_24!A1" display="POBLACION PROTEGIDA BERMEJO SEGÚN SEXO Y GRUPO ETAREO" xr:uid="{54B0BCB5-DF6C-493B-8644-02E1B130ABB4}"/>
    <hyperlink ref="B15" location="TRINIDAD_24!A1" display="POBLACION PROTEGIDA TRINIDAD SEGÚN SEXO Y GRUPO ETAREO" xr:uid="{310A9A7E-90EE-4CD4-A41D-C80E9B295237}"/>
    <hyperlink ref="B16" location="YACUIBA_24!A1" display="POBLACION PROTEGIDA YACUIBA SEGÚN SEXO Y GRUPO ETAREO" xr:uid="{BE29EE95-242B-4798-A7FF-D1FD7C83AF16}"/>
    <hyperlink ref="B17" location="VILLAMONTES_24!A1" display="POBLACION PROTEGIDA VILLAMONTES SEGÚN SEXO Y GRUPO ETAREO" xr:uid="{F93055E0-B422-4077-A0E6-BEC30C19B497}"/>
    <hyperlink ref="B18" location="POTOSI_24!A1" display="POBLACION PROTEGIDA POTOSI SEGÚN SEXO Y GRUPO ETAREO" xr:uid="{E09DEB0B-DB72-4575-A4AF-11529747A433}"/>
    <hyperlink ref="B19" location="GUAYARAMERIN_24!A1" display="POBLACION PROTEGIDA GUAYARAMERIN SEGÚN SEXO Y GRUPO ETAREO" xr:uid="{53A68A49-805F-4B06-8228-9AD778C00087}"/>
    <hyperlink ref="B20" location="RIBERALTA_24!A1" display="POBLACION PROTEGIDA RIBERALTA SEGÚN SEXO Y GRUPO ETAREO" xr:uid="{0BC96792-8B4E-4D63-8973-833CA3B1A4BF}"/>
    <hyperlink ref="B21" location="COBIJA_24!A1" display="POBLACION PROTEGIDA COBIJA SEGÚN SEXO Y GRUPO ETAREO" xr:uid="{FDA49C08-7355-4C50-89F0-3F0911D2E328}"/>
    <hyperlink ref="B23" location="CONSULTA_EXTERNA!A1" display="CONSULTAS MEDICAS REALIZADAS POR ESPECIALIDADES EN CONSULTA EXTERNA" xr:uid="{5884EDC2-8FF5-4FF2-9D2E-418A4CC09339}"/>
    <hyperlink ref="B24" location="OFERTADAS_REALIZADAS_CE!A1" display="CONSULTAS MEDICAS OFERTADAS Y REALIZADAS EN CONSULTA EXTERNA SEGÚN TIPO DE CONSULTA POR ADM. DEPARTAMENTALES, AGENCIAS, ZONAS Y SUB ZONAS - CAJA PETROELRA DE SALUD GESTION 2024" xr:uid="{7DD515C3-FD6E-4C5D-ADD1-952BA9B7A04C}"/>
    <hyperlink ref="B25" location="OTORGADAS_S_CAT_PACIENTE!A1" display="CONSULTAS MEDICAS OTORGADAS EN CONSULTA EXTERNA SEGÚN CATEGORIA DE PACIENTE - CAJA PETROLERA DE SALUD GESTION 2024" xr:uid="{7090143A-04C1-46C8-9F63-942D2C43F477}"/>
    <hyperlink ref="B26" location="CONS_ODONTOLOGICA!A1" display="CONSULTAS ODONTOLOGICAS OFERTADAS Y REALIZADAS POR TIPO DE CONSULTA POR ADM. DEPARTAMENTAL, REGIONAL, AGENCIAS, ZONAL, SUB ZONAL-CAJA PETROLERA DE SALUD GESTION 2024" xr:uid="{F8CB1A40-FE00-4F2C-886B-E5685130F8E7}"/>
    <hyperlink ref="B27" location="ODONTO_SEG_CATEGORIA!A1" display="CONSULTAS ODONTOLOGICAS SEGÚN CATEGORIA DE PACIENTES POR ADM. DEPARTAMENTAL, REGIONAL, ZONAL, SUB ZONAL - CAJA PETROLERA GESTION 2024" xr:uid="{66A5AC03-FA12-4BC6-B392-E2ADAA78C1E6}"/>
    <hyperlink ref="B29" location="ESTABLECIMIENTOS!A1" display="ESTABLECIMIENTOS DE CONSULTA EXTERNA Y HOSPITALIZACION" xr:uid="{FA51299F-ABC9-4A29-948D-555BBFA42224}"/>
    <hyperlink ref="B30" location="C_A_EQ!A1" display="EQUIPAMIENTO DENTAL, IMAGENOLOGIA Y AMBULANCIAS" xr:uid="{1B877D1C-53CD-448A-B6BE-6E00C9021F67}"/>
    <hyperlink ref="B31" location="RRHH!A1" display="RECURSOS HUMANOS (EN SALUD)" xr:uid="{C135781C-C45A-428E-89C1-51238B0CDC1C}"/>
    <hyperlink ref="B33" location="HOSP_SCZ!A1" display="MOVIMIENTO HOSPITALARIO POR SERVICIOS Y CATEGORIA DE PACIENTES - ADMINISTRACION SANTA CRUZ HOSPITAL CENTRAL GESTION 2024" xr:uid="{BFE73EBF-9DF3-4513-BB8B-FE732A23FFE6}"/>
    <hyperlink ref="B34" location="HOSP_GUARACA!A1" display="MOVIMIENTO HOSPITALARIO POR SERVICIOS Y CATEGORIA DE PACIENTES - ADMINISTRACION SANTA CRUZ, HOSPITAL GUARACACHI GESTION 2024" xr:uid="{8FE15027-3568-4DB0-A156-222884168844}"/>
    <hyperlink ref="B35" location="'HOSP LA PAZ'!A1" display="MOVIMIENTO HOSPITALARIO POR SERVICIOS Y CATEGORIA DE PACIENTES - ADMINISTRACION LA PAZ, HOSPITAL OBRAJES GESTION 2024" xr:uid="{3FDA6B19-9645-4EF9-AA08-7669708FEABF}"/>
    <hyperlink ref="B36" location="HOSP_CBBA!A1" display="MOVIMIENTO HOSPITALARIO POR SERVICIOS Y CATEGORIA DE PACIENTES - ADMINISTRACION COCHABAMBA, HOSPITAL ELIZABETH SETTON GESTION 2024" xr:uid="{5F64A4F1-5B25-461F-B724-28525D4A852F}"/>
    <hyperlink ref="B37" location="HOSP_CAMIRI!A1" display="MOVIMIENTO HOSPITALARIO POR SERVICIOS Y CATEGORIA DE PACIENTES - ADMINISTRACION REGIONAL CAMIRI, HOSPITAL PETROLERO GESTION 2024" xr:uid="{AD1D53F0-4850-410F-B6E1-EF811E27E4AB}"/>
    <hyperlink ref="B38" location="HOSP_SUCRE!A1" display="MOVIMIENTO HOSPITALARIO POR SERVICIOS Y CATEGORIA DE PACIENTES - ADMINISTRACION REGIONAL SUCRE, CENTRO MEDICO SUCRE GESTION 2024" xr:uid="{4EF0CB10-8A84-41B0-AA96-D22A5F25C5AC}"/>
    <hyperlink ref="B39" location="HOSP_ORURO!A1" display="MOVIMIENTO HOSPITALARIO POR SERVICIOS Y CATEGORIA DE PACIENTES - ADMINISTRACION ZONAL ORURO, HOSPITAL PETROLERO GESTION 2024" xr:uid="{B379B912-5C78-4F95-B90A-D904EF12DB92}"/>
    <hyperlink ref="B40" location="HOSP_YACUIBA!A1" display="MOVIMIENTO HOSPITALARIO POR SERVICIOS Y CATEGORIA DE PACIENTES - ADMINISTRACION SUB ZONAL YACUIBA, HOSPITAL CAJA PETROLERA GESTION 2024" xr:uid="{4AE32291-FA89-4984-8B94-9B207805FDEA}"/>
    <hyperlink ref="B41" location="HOSP_VILLAM!A1" display="MOVIMIENTO HOSPITALARIO POR SERVICIOS Y CATEGORIA DE PACIENTES - ADMINISTRACION SUB ZONAL VILLAMONTES, HOSPITAL CAJA PETROLERA GESTION 2024" xr:uid="{E150A267-387E-409C-A659-71854F1BE319}"/>
    <hyperlink ref="B42" location="HOSP_SAN_JOSE!A1" display="MOVIMIENTO HOSPITALARIO POR SERVICIOS Y CATEGORIA DE PACIENTES - ADMINISTRACION SANTA CRUZ, SAN JOSE DE CHIQUITOS GESTION 2024" xr:uid="{3EA8B578-A0DD-477C-B96F-9C9D0BA96CEA}"/>
    <hyperlink ref="B43" location="HOSP_P_QUIJARRO!A1" display="MOVIMIENTO HOSPITALARIO POR SERVICIOS Y CATEGORIA DE PACIENTES - ADMINISTRACION SANTA CRUZ, PUERTO QUIJARRO GESTION 2024" xr:uid="{F9D2433D-7809-4336-81E1-874389EBDCA6}"/>
    <hyperlink ref="B44" location="'HOSP POTOSI'!A1" display="MOVIMIENTO HOSPITALARIO POR SERVICIOS Y CATEGORIA DE PACIENTES - ADMINISTRACION ZONAL POTOSI GESTION 2024" xr:uid="{D84048A9-A314-471D-9C1D-26F2C93A4DD5}"/>
    <hyperlink ref="B45" location="HOSP_TARIJA!A1" display="MOVIMIENTO HOSPITALARIO POR SERVICIOS Y CATEGORIA DE PACIENTES - ADMINISTRACION TARIJA GESTION 2024" xr:uid="{9A83F688-0D25-4D51-9B52-484F4833C9F4}"/>
    <hyperlink ref="B46" location="HOSP_TRINI!A1" display="MOVIMIENTO HOSPITALARIO POR SERVICIOS Y CATEGORIA DE PACIENTES - ADMINISTRACION ZONAL TRINIDAD GESTION 2024" xr:uid="{E7CF2276-DBB3-4D3A-B4E7-DE7606C8C10E}"/>
    <hyperlink ref="B48" location="CIRUGIAS!A1" display="INTERVENCIONES QUIRURGICAS REALIZADAS POR CATEGORIA SEGÚN MAGNITUD POR ADM. DEPARTAMENTAL, REGIONAL, ZONAL, SUB ZONAL - GESTION 2024" xr:uid="{00BA9A51-DEF5-48DB-AFA8-32CEDA95D916}"/>
    <hyperlink ref="B49" location="cirugias_x_especialidad!A1" display="CLASIFICACION DE OPERACIONES POR ESPECIALIDAD, CATEGORIA Y ADM. DEPARTAMENTAL, REGIONAL,ZONAL Y SUB ZONAL - GESTION 2024" xr:uid="{8F32AC5F-7A1B-4DA3-891A-68F6A0206564}"/>
    <hyperlink ref="B50" location="PARTOS!A1" display="NUMERO DE PARTOS SEGÚN CLASE Y CATEGORIA DE PACIENTE POR ADMINISTRACION, DEPARTAMENTAL, REGIONAL, ZONAL, SUB ZONAL GESTION 2024" xr:uid="{2B67B2FD-4BF3-4292-8677-A07F58ADB779}"/>
    <hyperlink ref="B52" location="EMERGENCIAS!A1" display="CONSULTAS MEDICAS REALIZADAS EN SERVICIO DE EMERGENCIAS POR ESPECIALIDAD  Y ADMINISTRACION DEPARTAMENTAL, REGIONAL, ZONAL, SUB ZONAL, GESTION 2024" xr:uid="{7CC8D11F-FBE7-4CC7-870E-2E07A6273E64}"/>
    <hyperlink ref="B54" location="BAJAS!A1" display="CANTIDAD DE CERTIFICADOS DE INCAPACIDAD TEMPORAL Y DIAS DE INCAPACIDAD POR ADMINISTRACION DEPARTAMENTAL, REGIONAL, ZONAL , SUB ZONAL GESTION 2024" xr:uid="{B3C0FBD3-6FFE-478F-95ED-E9BF108F78A8}"/>
    <hyperlink ref="B55" location="CIT_REG!A1" display="CANTIDAD DE CERTIFICADOS DE INCAPACIDAD TEMPORAL Y DIAS DE INCAPACIDAD POR REGIMEN Y ADMINISTRACION DEPARTAMENTAL, REGIONAL, ZONAL , SUB ZONAL GESTION 2024" xr:uid="{1C3EFA32-B5CF-4AE1-9AF6-F01B6624FA76}"/>
    <hyperlink ref="B56" location="CIT_CIE!A1" display="CANTIDAD DE CERTIFICADOS DE INCAPACIDAD TEMPORAL POR DIAGNOSTICO Y DIAS DE INCAPACIDAD MAYORES A 3 DIAS NIVEL NACIONAL" xr:uid="{C01535F1-DFAC-4C0C-AF45-ECE173D182A4}"/>
    <hyperlink ref="B57" location="CIT_3D!A1" display="CANTIDAD DE CERTIFICADOS DE INCAPACIDAD TEMPORAL POR DIAGNOSTICO Y DIAS DE INCAPACIDAD MENOR O IGUAL  A 3 DIAS NIVEL NACIONAL" xr:uid="{19B883B6-4BFE-4E96-8C4A-8826983B2480}"/>
    <hyperlink ref="B59" location="MORBILIDAD_CE!A1" display="CAJA PETROLERA DE SALUD 10 PRINCIPALES CAUSAS DE MORBILIDAD CONSULTA EXTERNA DE ENFERMEDADES NO TRANSMISIBLES GESTION:     2024" xr:uid="{629D790B-8EA7-4C81-9106-28E57C9E7871}"/>
    <hyperlink ref="B60" location="MORBILIDAD_CE!A1" display="CAJA PETROLERA DE SALUD 10 PRINCIPALES CAUSAS DE MORBILIDAD CONSULTA EXTERNA DE ENFERMEDADES TRANSMISIBLES GESTION:     2024" xr:uid="{9E304E00-CE6D-4A47-8F17-898030977DCC}"/>
    <hyperlink ref="B61" location="MORTALIDAD!A1" display="CAJA PETROLERA DE SALUD PRINCIPALES CAUSAS DE MORTALIDAD HOSPITALARIA       GESTION:    2024" xr:uid="{22D946BD-7015-4135-8828-82BE23B93B91}"/>
    <hyperlink ref="B63" location="ECOGRAFIAS!A1" display="EXAMENES DE ECOGRAFIA POR 100 CONSULTAS" xr:uid="{82DD9206-5792-46F7-92E5-8AA0ED6528CA}"/>
    <hyperlink ref="B64" location="RAYOS_X!A1" display="EXAMENES DE RX  POR 100 CONSULTAS" xr:uid="{2F9BC907-F64C-4895-93D0-AF615A8E1C04}"/>
    <hyperlink ref="B65" location="LABORATORIOS!A1" display="EXAMENES DE LABORATORIO  POR 100 CONSULTAS  " xr:uid="{E5A241BD-8CDD-43F3-BA31-19D133A43EDF}"/>
    <hyperlink ref="B66" location="LABORATORIOS!A1" display="EXAMENES DE LABORATORIO  POR 100 CONSULTAS  " xr:uid="{54AC685B-1187-4BB8-BFC6-4EAD04597E01}"/>
    <hyperlink ref="B68" location="SANTACRUZ_ENF!A1" display="ATENCIONES DE ENFERMERÍA EN HOSPITALIZACION Y EMERGENCIAS-HOSPITAL SANTA CRUZ" xr:uid="{B900DB9C-2B33-496D-8BEC-5D3D416316C4}"/>
    <hyperlink ref="B69" location="GUARACACHI_ENF!A1" display="ATENCIONES DE ENFERMERÍA EN HOSPITALIZACION-HOSP. GUARACACHI" xr:uid="{C1415467-CFAD-4036-BD9A-FD860D4C4932}"/>
    <hyperlink ref="B70" location="PUERTOQUIJARRO_ENF!A1" display="ATENCIONES DE ENFERMERÍA EN CONSULTA EXTERNA-CENTRO DE SALUD CON INTERNACION DE PUERTO QUIJARRO" xr:uid="{336E13D5-0284-4933-813C-7E9895E99F7F}"/>
    <hyperlink ref="B71" location="SANJOSE_ENF!A1" display="ATENCIONES DE ENFERMERÍA EN CONSULTA EXTERNA-POLICONSULTORIO SAN JOSE" xr:uid="{B2E3284A-D54E-4FC4-AE5C-7AB5B1DD4C84}"/>
    <hyperlink ref="B72" location="ANDRESIBAÑE_ENF!A1" display="ATENCIONES DE ENFERMERÍA EN CONSULTA EXTERNA-POLICONSULTORIO  ANDRES IBAÑEZ" xr:uid="{8657F51C-2143-41B1-8B78-FF0A1B7EA0B6}"/>
    <hyperlink ref="B73" location="CENTRALCBBA_ENF!A1" display="ATENCIONES DE ENFERMERÍA EN CONSULTA EXTERNA-POLICLINICO CENTRAL COCHABAMBA" xr:uid="{8EDCC3D1-C548-40EF-91AB-9C245703864E}"/>
    <hyperlink ref="B74" location="SETON_CBBA!A1" display="ATENCIONES DE ENFER. EN HOSPITALIZACION Y CONS.EXTERNA-HOSPITAL SETON COCHABAMBA" xr:uid="{4BE32385-2BE7-426E-B147-16D6F9175959}"/>
    <hyperlink ref="B75" location="PNORTE_CBBA!A1" display="ATENCIONES DE ENFERMERÍA EN CONSULTA EXTERNA-POLICONSULTORIO NORTE COCHABAMBA" xr:uid="{C8D13BF6-F483-4A07-9325-BC37B97B0C3F}"/>
    <hyperlink ref="B76" location="COBIJA_ENF!A1" display="ATENCIONES DE ENFERMERÍA EN CONSULTA EXTERNA-Sub Zonal Cobija" xr:uid="{1AD6359A-D876-4FEB-B080-4DFB8E950C89}"/>
    <hyperlink ref="B77" location="BERMEJO_ENF!A1" display="ATENCIONES DE ENFERMERÍA EN CONSULTA EXTERNA-SUB ZONAL BERMEJO." xr:uid="{C5D59C4B-F42F-4CDE-A42E-807455619ED5}"/>
    <hyperlink ref="B78" location="CAMIRI_ENF!A1" display="ATENCIONES  DE  ENFERMERIA EN LOS SERVICIOS DE INYECTABLES, CURACIONES, POSTAS  Y  OTROS-CONSULTA EXTERNA Y HOSPITALIZACION -CAMIRI" xr:uid="{4755FF84-875F-4E6A-A785-729F29A4284F}"/>
    <hyperlink ref="B79" location="RIBE_ENF!A1" display="ATENCIONES DE ENFERMERÍA EN CONSULTA EXTERNA-SUB-ZONAL RIBERALTA " xr:uid="{98499895-93E9-4075-8E9F-D5AAEAA5B059}"/>
    <hyperlink ref="B80" location="YACUIBA_ENF!A1" display="ATENCIONES DE ENFERMERÍA EN CONSULTA EXTERNA-SUB ZONAL YACUIBA" xr:uid="{E6A81290-BDAD-47FE-814C-F08F47F7336A}"/>
    <hyperlink ref="B81" location="TRINI_ENF!A1" display="ATENCIONES DE ENFERMERÍA EN CONSULTA EXTERNA-AGENCIA ZONAL TRINIDAD " xr:uid="{7F6924FF-2A6D-4238-96F9-223695D87FD4}"/>
    <hyperlink ref="B82" location="LPZ_ENF!A1" display="ATENCIONES DE ENFERMERÍA EN CONSULTA EXTERNA Y HOSPITALIZACION - ADM LA PAZ" xr:uid="{78DB07E9-1E9C-4D10-B70B-2B24C7D077EC}"/>
    <hyperlink ref="B83" location="SUCRE_ENF!A1" display="ATENCIONES DE ENFERMERÍA EN CONSULTA EXTERNA-SUCRE" xr:uid="{C7938161-554B-4569-9970-60B49F47A2FC}"/>
    <hyperlink ref="B84" location="TARIJA_ENF!A1" display="ATENCIONES DE ENFERMERÍA EN CONSULTA EXTERNA-TARIJA" xr:uid="{5F0E9E16-FA6C-4111-B579-E16A13D35DAB}"/>
    <hyperlink ref="B85" location="ORURO_ENF!A1" display="ATENCIONES DE ENFERMERÍA EN CONSULTA EXTERNA-ORURO" xr:uid="{37E549C0-8E4D-4F95-A10D-5580E39A2E3F}"/>
    <hyperlink ref="B86" location="RIBE_ENF!A1" display="ATENCIONES DE ENFERMERÍA EN CONSULTA EXTERNA-RIBERALTA" xr:uid="{E6C4937B-F4AA-43DA-8BFD-A106517C6499}"/>
    <hyperlink ref="B87" location="VILLA_ENF!A1" display="ATENCIONES DE ENFERMERÍA EN CONSULTA EXTERNA-VILLAMONTES" xr:uid="{3A059A72-FDB1-4875-9D97-C935858B79AD}"/>
    <hyperlink ref="B89" location="MEDICAMENTOS!A1" display="CONSUMO NACIONAL DE MEDICAMENTOS CPS GESTION 2024 POR SERVICIO DE CONSULTA EXTERNA Y HOSPITALIZACION" xr:uid="{CAB6B6F2-816B-4CA7-9ACA-E6A61EBC54BF}"/>
    <hyperlink ref="B91" location="INDICADOR_FINAN!A1" display="EJECUCION PRESUPUESTARIA NIVEL NACIONAL" xr:uid="{9114D522-8D0E-43E6-84ED-B1AD43665DF0}"/>
    <hyperlink ref="B92" location="'INDICADOR FINA'!A1" display="'INDICADOR FINA'!A1" xr:uid="{E6A3012C-CEEF-4BFE-B504-2AF34A932079}"/>
    <hyperlink ref="B94" location="MOVIMIENTO_HOSP_ION!Área_de_impresión" display="MOVIMIENTO HOSPITALARIO POR SERVICIOS " xr:uid="{A266CFE1-8845-48A0-B80A-312B58407892}"/>
    <hyperlink ref="B95" location="'CONSULTA_EXTERNA ION'!A1" display="CONSULTA EXTERNA ION" xr:uid="{B5003B7E-55E0-4AA9-B973-8E5CCC681104}"/>
    <hyperlink ref="B96" location="RECETAS_INSUMOS_ION!A1" display="RECETAS DESPACHADAS POR CONSULTA EXTERNA, HOSPITALIZACION " xr:uid="{96F256F2-DFB6-4A87-8080-D65930B9523B}"/>
    <hyperlink ref="B97" location="LABORATORIO_ION!A1" display="NUMERO DE ANALISIS REALIZADOS EN LOS SERVICIOS AMBULATORIOS" xr:uid="{7EFE3F0D-57D5-4841-884F-3A168DC870AD}"/>
    <hyperlink ref="B98" location="'MORTALIDAD ION'!A1" display="MORTALIDAD HOSPITALARIA Y DOMICILIARIA" xr:uid="{FD3EF413-CCFB-4879-B341-4D28402A7976}"/>
    <hyperlink ref="B99" location="'MOLDES_RADIO ION'!A1" display="RADIOTERAPIA MOLDES" xr:uid="{3C444C26-49CD-42D6-AD9C-39208C73E5D6}"/>
    <hyperlink ref="B100" location="'ESTUDIOS_PATOLOGICO ION'!A1" display="ESTUDIOS PATOLOGICOS" xr:uid="{936F3F41-1708-4380-9967-13FA69788FCA}"/>
    <hyperlink ref="B101" location="'QUIMIOTERAPIAS ION'!A1" display="SERVICIO DE QUIMIOTERAPIA" xr:uid="{5A74BA9F-90C8-447B-8856-042C540E6F92}"/>
    <hyperlink ref="B102" location="'REF_CONTRAREF ION'!A1" display="REFERENCIAS Y CONTRAREFERENCIAS" xr:uid="{F35AB9EE-7062-4E95-8664-258B87D5BD33}"/>
    <hyperlink ref="B103" location="'BRAQUITERAPIAS ION'!A1" display="BRAQUITERAPIA" xr:uid="{08B3C959-3400-4A44-B2AE-F6A003C581A4}"/>
    <hyperlink ref="B104" location="'DOSIMETRIAS ION'!A1" display="PLANIFICACION Y DOSIMETRIA" xr:uid="{76384612-DBE1-4B36-B16E-B692AE194131}"/>
    <hyperlink ref="B105" location="'ACT_ENFERMERIA ION'!A1" display="ATENCIONES DE ENFERMERIA" xr:uid="{BA502981-0C0D-4101-A01D-E7EECE0FF271}"/>
    <hyperlink ref="B106" location="'CIRUGIAS ION'!A1" display="CIRUGIAS ION" xr:uid="{312D7654-91CB-49DE-AEFA-FF9A2A5B18CB}"/>
    <hyperlink ref="B107" location="'SIMULACIONES ION'!A1" display="SIMULACIONES BRAQUITERAPIA " xr:uid="{FC1F2F21-2BEF-4337-83CA-687D32F5BDB3}"/>
    <hyperlink ref="B108" location="'RAYOS_X ION'!A1" display="PLACAS RADIOGRAFICAS" xr:uid="{C21E36F4-686E-4BB5-A344-E214E05FB563}"/>
    <hyperlink ref="B109" location="'PLACAS_RX ION'!A1" display="RX POR SITIO ANATOMOPATOLOGICO" xr:uid="{D93A5845-FF5C-4FBD-86EE-9676B7C246DC}"/>
    <hyperlink ref="B110" location="'RADIOTERAPIA ION'!A1" display="RADIOTERAPIA" xr:uid="{D9E3091E-D93C-4312-B561-EE3B52EF506D}"/>
    <hyperlink ref="B3" location="INFOGRAFIAS!A1" display="INFOGRAFIAS" xr:uid="{A565CF04-AFC8-417D-B303-548878CB8989}"/>
  </hyperlinks>
  <pageMargins left="0.70866141732283472" right="0.70866141732283472" top="0.74803149606299213" bottom="0.74803149606299213" header="0.31496062992125984" footer="0.31496062992125984"/>
  <pageSetup paperSize="134" scale="76" fitToHeight="0" orientation="landscape"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6E6AE-0144-4E16-AD4F-8B001036A20D}">
  <sheetPr>
    <tabColor theme="5"/>
    <pageSetUpPr fitToPage="1"/>
  </sheetPr>
  <dimension ref="A1:S58"/>
  <sheetViews>
    <sheetView showGridLines="0" topLeftCell="A3" workbookViewId="0">
      <selection activeCell="E31" sqref="E31"/>
    </sheetView>
  </sheetViews>
  <sheetFormatPr baseColWidth="10" defaultRowHeight="15" x14ac:dyDescent="0.25"/>
  <cols>
    <col min="1" max="1" width="6" customWidth="1"/>
    <col min="2" max="2" width="48.85546875" style="16" bestFit="1" customWidth="1"/>
    <col min="3" max="4" width="16.7109375" style="16" customWidth="1"/>
    <col min="5" max="5" width="20.85546875" style="16" customWidth="1"/>
    <col min="6" max="6" width="12.7109375" style="550" bestFit="1" customWidth="1"/>
  </cols>
  <sheetData>
    <row r="1" spans="2:8" s="130" customFormat="1" ht="7.5" customHeight="1" x14ac:dyDescent="0.25">
      <c r="B1" s="131" t="s">
        <v>81</v>
      </c>
      <c r="C1" s="132"/>
      <c r="D1" s="132"/>
      <c r="E1" s="132"/>
      <c r="F1" s="547"/>
    </row>
    <row r="2" spans="2:8" s="130" customFormat="1" ht="7.5" customHeight="1" x14ac:dyDescent="0.25">
      <c r="B2" s="133"/>
      <c r="C2" s="134">
        <f>SUM(C4:C20)</f>
        <v>554</v>
      </c>
      <c r="D2" s="133"/>
      <c r="E2" s="134">
        <f>SUM(E4:E20)</f>
        <v>439</v>
      </c>
      <c r="F2" s="548">
        <f>+C2+E2</f>
        <v>993</v>
      </c>
      <c r="G2" s="133" t="s">
        <v>82</v>
      </c>
      <c r="H2" s="135">
        <f>+C2/F2</f>
        <v>0.5579053373615307</v>
      </c>
    </row>
    <row r="3" spans="2:8" s="130" customFormat="1" ht="7.5" customHeight="1" x14ac:dyDescent="0.25">
      <c r="B3" s="136" t="s">
        <v>83</v>
      </c>
      <c r="C3" s="137" t="s">
        <v>84</v>
      </c>
      <c r="D3" s="137"/>
      <c r="E3" s="136" t="s">
        <v>85</v>
      </c>
      <c r="F3" s="549"/>
      <c r="G3" s="133" t="s">
        <v>86</v>
      </c>
      <c r="H3" s="135">
        <f>+E2/F2</f>
        <v>0.4420946626384693</v>
      </c>
    </row>
    <row r="4" spans="2:8" s="130" customFormat="1" ht="7.5" customHeight="1" x14ac:dyDescent="0.25">
      <c r="B4" s="142" t="s">
        <v>87</v>
      </c>
      <c r="C4" s="138">
        <v>6</v>
      </c>
      <c r="D4" s="139">
        <f>+C4*-1</f>
        <v>-6</v>
      </c>
      <c r="E4" s="140">
        <v>7</v>
      </c>
      <c r="F4" s="549"/>
    </row>
    <row r="5" spans="2:8" s="130" customFormat="1" ht="7.5" customHeight="1" x14ac:dyDescent="0.25">
      <c r="B5" s="143" t="s">
        <v>88</v>
      </c>
      <c r="C5" s="138">
        <v>26</v>
      </c>
      <c r="D5" s="139">
        <f t="shared" ref="D5:D20" si="0">+C5*-1</f>
        <v>-26</v>
      </c>
      <c r="E5" s="140">
        <v>28</v>
      </c>
      <c r="F5" s="549"/>
    </row>
    <row r="6" spans="2:8" s="130" customFormat="1" ht="7.5" customHeight="1" x14ac:dyDescent="0.25">
      <c r="B6" s="142" t="s">
        <v>89</v>
      </c>
      <c r="C6" s="138">
        <v>52</v>
      </c>
      <c r="D6" s="139">
        <f t="shared" si="0"/>
        <v>-52</v>
      </c>
      <c r="E6" s="140">
        <v>42</v>
      </c>
      <c r="F6" s="549"/>
    </row>
    <row r="7" spans="2:8" s="130" customFormat="1" ht="7.5" customHeight="1" x14ac:dyDescent="0.25">
      <c r="B7" s="142" t="s">
        <v>90</v>
      </c>
      <c r="C7" s="138">
        <v>56</v>
      </c>
      <c r="D7" s="139">
        <f t="shared" si="0"/>
        <v>-56</v>
      </c>
      <c r="E7" s="140">
        <v>56</v>
      </c>
      <c r="F7" s="549"/>
    </row>
    <row r="8" spans="2:8" s="130" customFormat="1" ht="7.5" customHeight="1" x14ac:dyDescent="0.25">
      <c r="B8" s="142" t="s">
        <v>91</v>
      </c>
      <c r="C8" s="138">
        <v>41</v>
      </c>
      <c r="D8" s="139">
        <f t="shared" si="0"/>
        <v>-41</v>
      </c>
      <c r="E8" s="140">
        <v>32</v>
      </c>
      <c r="F8" s="549"/>
    </row>
    <row r="9" spans="2:8" s="130" customFormat="1" ht="7.5" customHeight="1" x14ac:dyDescent="0.25">
      <c r="B9" s="142" t="s">
        <v>92</v>
      </c>
      <c r="C9" s="138">
        <v>14</v>
      </c>
      <c r="D9" s="139">
        <f t="shared" si="0"/>
        <v>-14</v>
      </c>
      <c r="E9" s="140">
        <v>7</v>
      </c>
      <c r="F9" s="549"/>
    </row>
    <row r="10" spans="2:8" s="130" customFormat="1" ht="7.5" customHeight="1" x14ac:dyDescent="0.25">
      <c r="B10" s="142" t="s">
        <v>93</v>
      </c>
      <c r="C10" s="138">
        <v>31</v>
      </c>
      <c r="D10" s="139">
        <f t="shared" si="0"/>
        <v>-31</v>
      </c>
      <c r="E10" s="140">
        <v>49</v>
      </c>
      <c r="F10" s="549"/>
    </row>
    <row r="11" spans="2:8" s="130" customFormat="1" ht="7.5" customHeight="1" x14ac:dyDescent="0.25">
      <c r="B11" s="142" t="s">
        <v>94</v>
      </c>
      <c r="C11" s="138">
        <v>57</v>
      </c>
      <c r="D11" s="139">
        <f t="shared" si="0"/>
        <v>-57</v>
      </c>
      <c r="E11" s="140">
        <v>37</v>
      </c>
      <c r="F11" s="549"/>
    </row>
    <row r="12" spans="2:8" s="130" customFormat="1" ht="7.5" customHeight="1" x14ac:dyDescent="0.25">
      <c r="B12" s="142" t="s">
        <v>95</v>
      </c>
      <c r="C12" s="138">
        <v>78</v>
      </c>
      <c r="D12" s="139">
        <f t="shared" si="0"/>
        <v>-78</v>
      </c>
      <c r="E12" s="140">
        <v>58</v>
      </c>
      <c r="F12" s="549"/>
    </row>
    <row r="13" spans="2:8" s="130" customFormat="1" ht="7.5" customHeight="1" x14ac:dyDescent="0.25">
      <c r="B13" s="142" t="s">
        <v>96</v>
      </c>
      <c r="C13" s="138">
        <v>63</v>
      </c>
      <c r="D13" s="139">
        <f t="shared" si="0"/>
        <v>-63</v>
      </c>
      <c r="E13" s="140">
        <v>47</v>
      </c>
      <c r="F13" s="549"/>
    </row>
    <row r="14" spans="2:8" s="130" customFormat="1" ht="7.5" customHeight="1" x14ac:dyDescent="0.25">
      <c r="B14" s="142" t="s">
        <v>97</v>
      </c>
      <c r="C14" s="138">
        <v>45</v>
      </c>
      <c r="D14" s="139">
        <f t="shared" si="0"/>
        <v>-45</v>
      </c>
      <c r="E14" s="140">
        <v>26</v>
      </c>
      <c r="F14" s="549"/>
    </row>
    <row r="15" spans="2:8" s="130" customFormat="1" ht="7.5" customHeight="1" x14ac:dyDescent="0.25">
      <c r="B15" s="142" t="s">
        <v>98</v>
      </c>
      <c r="C15" s="138">
        <v>38</v>
      </c>
      <c r="D15" s="139">
        <f t="shared" si="0"/>
        <v>-38</v>
      </c>
      <c r="E15" s="140">
        <v>14</v>
      </c>
      <c r="F15" s="549"/>
    </row>
    <row r="16" spans="2:8" s="130" customFormat="1" ht="7.5" customHeight="1" x14ac:dyDescent="0.25">
      <c r="B16" s="142" t="s">
        <v>99</v>
      </c>
      <c r="C16" s="138">
        <v>18</v>
      </c>
      <c r="D16" s="139">
        <f t="shared" si="0"/>
        <v>-18</v>
      </c>
      <c r="E16" s="140">
        <v>13</v>
      </c>
      <c r="F16" s="547"/>
    </row>
    <row r="17" spans="2:6" s="130" customFormat="1" ht="7.5" customHeight="1" x14ac:dyDescent="0.25">
      <c r="B17" s="142" t="s">
        <v>100</v>
      </c>
      <c r="C17" s="138">
        <v>11</v>
      </c>
      <c r="D17" s="139">
        <f t="shared" si="0"/>
        <v>-11</v>
      </c>
      <c r="E17" s="140">
        <v>12</v>
      </c>
      <c r="F17" s="547"/>
    </row>
    <row r="18" spans="2:6" s="130" customFormat="1" ht="7.5" customHeight="1" x14ac:dyDescent="0.25">
      <c r="B18" s="142" t="s">
        <v>101</v>
      </c>
      <c r="C18" s="138">
        <v>8</v>
      </c>
      <c r="D18" s="139">
        <f t="shared" si="0"/>
        <v>-8</v>
      </c>
      <c r="E18" s="140">
        <v>8</v>
      </c>
      <c r="F18" s="549"/>
    </row>
    <row r="19" spans="2:6" s="130" customFormat="1" ht="7.5" customHeight="1" x14ac:dyDescent="0.25">
      <c r="B19" s="142" t="s">
        <v>102</v>
      </c>
      <c r="C19" s="138">
        <v>7</v>
      </c>
      <c r="D19" s="139">
        <f t="shared" si="0"/>
        <v>-7</v>
      </c>
      <c r="E19" s="140">
        <v>1</v>
      </c>
      <c r="F19" s="549"/>
    </row>
    <row r="20" spans="2:6" s="130" customFormat="1" ht="7.5" customHeight="1" x14ac:dyDescent="0.25">
      <c r="B20" s="142" t="s">
        <v>103</v>
      </c>
      <c r="C20" s="138">
        <v>3</v>
      </c>
      <c r="D20" s="139">
        <f t="shared" si="0"/>
        <v>-3</v>
      </c>
      <c r="E20" s="140">
        <v>2</v>
      </c>
      <c r="F20" s="549"/>
    </row>
    <row r="21" spans="2:6" s="130" customFormat="1" ht="7.5" customHeight="1" x14ac:dyDescent="0.25">
      <c r="B21" s="132"/>
      <c r="C21" s="132"/>
      <c r="D21" s="134"/>
      <c r="E21" s="132"/>
      <c r="F21" s="547"/>
    </row>
    <row r="22" spans="2:6" s="130" customFormat="1" ht="7.5" customHeight="1" x14ac:dyDescent="0.25">
      <c r="B22" s="132"/>
      <c r="C22" s="132"/>
      <c r="D22" s="132"/>
      <c r="E22" s="132"/>
      <c r="F22" s="547"/>
    </row>
    <row r="23" spans="2:6" s="130" customFormat="1" ht="7.5" customHeight="1" x14ac:dyDescent="0.25">
      <c r="B23" s="132"/>
      <c r="C23" s="141">
        <f>MAX(C4:C20)</f>
        <v>78</v>
      </c>
      <c r="D23" s="141">
        <f t="shared" ref="D23:E23" si="1">MAX(D4:D20)</f>
        <v>-3</v>
      </c>
      <c r="E23" s="141">
        <f t="shared" si="1"/>
        <v>58</v>
      </c>
      <c r="F23" s="547"/>
    </row>
    <row r="24" spans="2:6" s="130" customFormat="1" ht="7.5" customHeight="1" x14ac:dyDescent="0.25">
      <c r="B24" s="132"/>
      <c r="C24" s="132"/>
      <c r="D24" s="132"/>
      <c r="E24" s="132"/>
      <c r="F24" s="547"/>
    </row>
    <row r="25" spans="2:6" s="130" customFormat="1" ht="7.5" customHeight="1" x14ac:dyDescent="0.25">
      <c r="B25" s="132"/>
      <c r="C25" s="132"/>
      <c r="D25" s="132"/>
      <c r="E25" s="132"/>
      <c r="F25" s="547"/>
    </row>
    <row r="26" spans="2:6" s="130" customFormat="1" ht="7.5" customHeight="1" x14ac:dyDescent="0.25">
      <c r="B26" s="132"/>
      <c r="C26" s="132"/>
      <c r="D26" s="132"/>
      <c r="E26" s="132"/>
      <c r="F26" s="547"/>
    </row>
    <row r="27" spans="2:6" s="130" customFormat="1" ht="7.5" customHeight="1" x14ac:dyDescent="0.25">
      <c r="B27" s="132"/>
      <c r="C27" s="132"/>
      <c r="D27" s="132"/>
      <c r="E27" s="132"/>
      <c r="F27" s="547"/>
    </row>
    <row r="28" spans="2:6" s="130" customFormat="1" ht="7.5" customHeight="1" x14ac:dyDescent="0.25">
      <c r="B28" s="132"/>
      <c r="C28" s="132"/>
      <c r="D28" s="132"/>
      <c r="E28" s="132"/>
      <c r="F28" s="547"/>
    </row>
    <row r="29" spans="2:6" s="130" customFormat="1" ht="7.5" customHeight="1" x14ac:dyDescent="0.25">
      <c r="B29" s="132"/>
      <c r="C29" s="132"/>
      <c r="D29" s="132"/>
      <c r="E29" s="132"/>
      <c r="F29" s="547"/>
    </row>
    <row r="30" spans="2:6" s="130" customFormat="1" ht="7.5" customHeight="1" x14ac:dyDescent="0.25">
      <c r="B30" s="132"/>
      <c r="C30" s="132"/>
      <c r="D30" s="132"/>
      <c r="E30" s="132"/>
      <c r="F30" s="547"/>
    </row>
    <row r="31" spans="2:6" s="130" customFormat="1" ht="7.5" customHeight="1" x14ac:dyDescent="0.25">
      <c r="B31" s="132"/>
      <c r="C31" s="132"/>
      <c r="D31" s="132"/>
      <c r="E31" s="132"/>
      <c r="F31" s="547"/>
    </row>
    <row r="32" spans="2:6" s="130" customFormat="1" ht="7.5" customHeight="1" x14ac:dyDescent="0.25">
      <c r="B32" s="132"/>
      <c r="C32" s="132"/>
      <c r="D32" s="132"/>
      <c r="E32" s="132"/>
      <c r="F32" s="547"/>
    </row>
    <row r="33" spans="1:19" s="130" customFormat="1" ht="7.5" customHeight="1" x14ac:dyDescent="0.25">
      <c r="B33" s="132"/>
      <c r="C33" s="132"/>
      <c r="D33" s="132"/>
      <c r="E33" s="132"/>
      <c r="F33" s="547"/>
    </row>
    <row r="34" spans="1:19" s="130" customFormat="1" ht="7.5" customHeight="1" x14ac:dyDescent="0.25">
      <c r="B34" s="132"/>
      <c r="C34" s="132"/>
      <c r="D34" s="132"/>
      <c r="E34" s="132"/>
      <c r="F34" s="547"/>
    </row>
    <row r="35" spans="1:19" s="130" customFormat="1" ht="7.5" customHeight="1" x14ac:dyDescent="0.25">
      <c r="B35" s="132"/>
      <c r="C35" s="132"/>
      <c r="D35" s="132"/>
      <c r="E35" s="132"/>
      <c r="F35" s="547"/>
    </row>
    <row r="36" spans="1:19" s="130" customFormat="1" ht="7.5" customHeight="1" x14ac:dyDescent="0.25">
      <c r="B36" s="132"/>
      <c r="C36" s="132"/>
      <c r="D36" s="132"/>
      <c r="E36" s="132"/>
      <c r="F36" s="547"/>
    </row>
    <row r="37" spans="1:19" x14ac:dyDescent="0.25">
      <c r="A37" s="1242" t="s">
        <v>21360</v>
      </c>
      <c r="B37" s="1242"/>
      <c r="C37" s="1242"/>
      <c r="D37" s="1242"/>
      <c r="E37" s="1242"/>
      <c r="F37" s="1242"/>
      <c r="G37" s="1242"/>
      <c r="H37" s="1242"/>
      <c r="I37" s="1242"/>
      <c r="J37" s="1242"/>
      <c r="K37" s="1242"/>
      <c r="L37" s="1242"/>
      <c r="M37" s="1242"/>
      <c r="N37" s="1242"/>
      <c r="O37" s="1242"/>
      <c r="P37" s="1242"/>
      <c r="Q37" s="1242"/>
      <c r="R37" s="1242"/>
      <c r="S37" s="1242"/>
    </row>
    <row r="38" spans="1:19" x14ac:dyDescent="0.25">
      <c r="A38" s="1242"/>
      <c r="B38" s="1242"/>
      <c r="C38" s="1242"/>
      <c r="D38" s="1242"/>
      <c r="E38" s="1242"/>
      <c r="F38" s="1242"/>
      <c r="G38" s="1242"/>
      <c r="H38" s="1242"/>
      <c r="I38" s="1242"/>
      <c r="J38" s="1242"/>
      <c r="K38" s="1242"/>
      <c r="L38" s="1242"/>
      <c r="M38" s="1242"/>
      <c r="N38" s="1242"/>
      <c r="O38" s="1242"/>
      <c r="P38" s="1242"/>
      <c r="Q38" s="1242"/>
      <c r="R38" s="1242"/>
      <c r="S38" s="1242"/>
    </row>
    <row r="39" spans="1:19" ht="21" x14ac:dyDescent="0.35">
      <c r="B39" s="538"/>
      <c r="C39" s="1243" t="s">
        <v>104</v>
      </c>
      <c r="D39" s="1244"/>
      <c r="E39" s="1245" t="s">
        <v>105</v>
      </c>
      <c r="F39" s="1245"/>
    </row>
    <row r="40" spans="1:19" ht="21" x14ac:dyDescent="0.35">
      <c r="B40" s="538" t="s">
        <v>83</v>
      </c>
      <c r="C40" s="538" t="s">
        <v>84</v>
      </c>
      <c r="D40" s="538" t="s">
        <v>85</v>
      </c>
      <c r="E40" s="538" t="s">
        <v>105</v>
      </c>
      <c r="F40" s="544" t="s">
        <v>106</v>
      </c>
    </row>
    <row r="41" spans="1:19" ht="21" x14ac:dyDescent="0.35">
      <c r="B41" s="539" t="s">
        <v>107</v>
      </c>
      <c r="C41" s="546">
        <v>6</v>
      </c>
      <c r="D41" s="546">
        <v>7</v>
      </c>
      <c r="E41" s="546">
        <f>SUM(C41:D41)</f>
        <v>13</v>
      </c>
      <c r="F41" s="543">
        <f>+E41/$E$58</f>
        <v>1.3091641490433032E-2</v>
      </c>
    </row>
    <row r="42" spans="1:19" ht="21" x14ac:dyDescent="0.35">
      <c r="B42" s="539" t="s">
        <v>108</v>
      </c>
      <c r="C42" s="546">
        <v>26</v>
      </c>
      <c r="D42" s="546">
        <v>28</v>
      </c>
      <c r="E42" s="546">
        <f t="shared" ref="E42:E57" si="2">SUM(C42:D42)</f>
        <v>54</v>
      </c>
      <c r="F42" s="543">
        <f t="shared" ref="F42:F58" si="3">+E42/$E$58</f>
        <v>5.4380664652567974E-2</v>
      </c>
    </row>
    <row r="43" spans="1:19" ht="21" x14ac:dyDescent="0.35">
      <c r="B43" s="539" t="s">
        <v>109</v>
      </c>
      <c r="C43" s="546">
        <v>52</v>
      </c>
      <c r="D43" s="546">
        <v>42</v>
      </c>
      <c r="E43" s="546">
        <f t="shared" si="2"/>
        <v>94</v>
      </c>
      <c r="F43" s="543">
        <f t="shared" si="3"/>
        <v>9.4662638469284993E-2</v>
      </c>
    </row>
    <row r="44" spans="1:19" ht="21" x14ac:dyDescent="0.35">
      <c r="B44" s="539" t="s">
        <v>110</v>
      </c>
      <c r="C44" s="546">
        <v>56</v>
      </c>
      <c r="D44" s="546">
        <v>56</v>
      </c>
      <c r="E44" s="546">
        <f t="shared" si="2"/>
        <v>112</v>
      </c>
      <c r="F44" s="543">
        <f t="shared" si="3"/>
        <v>0.11278952668680765</v>
      </c>
    </row>
    <row r="45" spans="1:19" ht="21" x14ac:dyDescent="0.35">
      <c r="B45" s="539" t="s">
        <v>111</v>
      </c>
      <c r="C45" s="546">
        <v>41</v>
      </c>
      <c r="D45" s="546">
        <v>32</v>
      </c>
      <c r="E45" s="546">
        <f t="shared" si="2"/>
        <v>73</v>
      </c>
      <c r="F45" s="543">
        <f t="shared" si="3"/>
        <v>7.3514602215508554E-2</v>
      </c>
    </row>
    <row r="46" spans="1:19" ht="21" x14ac:dyDescent="0.35">
      <c r="B46" s="539" t="s">
        <v>112</v>
      </c>
      <c r="C46" s="546">
        <v>14</v>
      </c>
      <c r="D46" s="546">
        <v>7</v>
      </c>
      <c r="E46" s="546">
        <f t="shared" si="2"/>
        <v>21</v>
      </c>
      <c r="F46" s="543">
        <f t="shared" si="3"/>
        <v>2.1148036253776436E-2</v>
      </c>
    </row>
    <row r="47" spans="1:19" ht="21" x14ac:dyDescent="0.35">
      <c r="B47" s="539" t="s">
        <v>113</v>
      </c>
      <c r="C47" s="546">
        <v>31</v>
      </c>
      <c r="D47" s="546">
        <v>49</v>
      </c>
      <c r="E47" s="546">
        <f t="shared" si="2"/>
        <v>80</v>
      </c>
      <c r="F47" s="543">
        <f t="shared" si="3"/>
        <v>8.0563947633434038E-2</v>
      </c>
    </row>
    <row r="48" spans="1:19" ht="21" x14ac:dyDescent="0.35">
      <c r="B48" s="539" t="s">
        <v>114</v>
      </c>
      <c r="C48" s="546">
        <v>57</v>
      </c>
      <c r="D48" s="546">
        <v>37</v>
      </c>
      <c r="E48" s="546">
        <f t="shared" si="2"/>
        <v>94</v>
      </c>
      <c r="F48" s="543">
        <f t="shared" si="3"/>
        <v>9.4662638469284993E-2</v>
      </c>
    </row>
    <row r="49" spans="2:6" ht="21" x14ac:dyDescent="0.35">
      <c r="B49" s="539" t="s">
        <v>115</v>
      </c>
      <c r="C49" s="546">
        <v>78</v>
      </c>
      <c r="D49" s="546">
        <v>58</v>
      </c>
      <c r="E49" s="546">
        <f t="shared" si="2"/>
        <v>136</v>
      </c>
      <c r="F49" s="543">
        <f t="shared" si="3"/>
        <v>0.13695871097683787</v>
      </c>
    </row>
    <row r="50" spans="2:6" ht="21" x14ac:dyDescent="0.35">
      <c r="B50" s="539" t="s">
        <v>116</v>
      </c>
      <c r="C50" s="546">
        <v>63</v>
      </c>
      <c r="D50" s="546">
        <v>47</v>
      </c>
      <c r="E50" s="546">
        <f t="shared" si="2"/>
        <v>110</v>
      </c>
      <c r="F50" s="543">
        <f t="shared" si="3"/>
        <v>0.1107754279959718</v>
      </c>
    </row>
    <row r="51" spans="2:6" ht="21" x14ac:dyDescent="0.35">
      <c r="B51" s="539" t="s">
        <v>117</v>
      </c>
      <c r="C51" s="546">
        <v>45</v>
      </c>
      <c r="D51" s="546">
        <v>26</v>
      </c>
      <c r="E51" s="546">
        <f t="shared" si="2"/>
        <v>71</v>
      </c>
      <c r="F51" s="543">
        <f t="shared" si="3"/>
        <v>7.1500503524672715E-2</v>
      </c>
    </row>
    <row r="52" spans="2:6" ht="21" x14ac:dyDescent="0.35">
      <c r="B52" s="539" t="s">
        <v>118</v>
      </c>
      <c r="C52" s="546">
        <v>38</v>
      </c>
      <c r="D52" s="546">
        <v>14</v>
      </c>
      <c r="E52" s="546">
        <f t="shared" si="2"/>
        <v>52</v>
      </c>
      <c r="F52" s="543">
        <f t="shared" si="3"/>
        <v>5.2366565961732128E-2</v>
      </c>
    </row>
    <row r="53" spans="2:6" ht="21" x14ac:dyDescent="0.35">
      <c r="B53" s="539" t="s">
        <v>119</v>
      </c>
      <c r="C53" s="546">
        <v>18</v>
      </c>
      <c r="D53" s="546">
        <v>13</v>
      </c>
      <c r="E53" s="546">
        <f t="shared" si="2"/>
        <v>31</v>
      </c>
      <c r="F53" s="543">
        <f t="shared" si="3"/>
        <v>3.1218529707955689E-2</v>
      </c>
    </row>
    <row r="54" spans="2:6" ht="21" x14ac:dyDescent="0.35">
      <c r="B54" s="539" t="s">
        <v>120</v>
      </c>
      <c r="C54" s="546">
        <v>11</v>
      </c>
      <c r="D54" s="546">
        <v>12</v>
      </c>
      <c r="E54" s="546">
        <f t="shared" si="2"/>
        <v>23</v>
      </c>
      <c r="F54" s="543">
        <f t="shared" si="3"/>
        <v>2.3162134944612285E-2</v>
      </c>
    </row>
    <row r="55" spans="2:6" ht="21" x14ac:dyDescent="0.35">
      <c r="B55" s="539" t="s">
        <v>121</v>
      </c>
      <c r="C55" s="546">
        <v>8</v>
      </c>
      <c r="D55" s="546">
        <v>8</v>
      </c>
      <c r="E55" s="546">
        <f t="shared" si="2"/>
        <v>16</v>
      </c>
      <c r="F55" s="543">
        <f t="shared" si="3"/>
        <v>1.6112789526686808E-2</v>
      </c>
    </row>
    <row r="56" spans="2:6" ht="21" x14ac:dyDescent="0.35">
      <c r="B56" s="539" t="s">
        <v>122</v>
      </c>
      <c r="C56" s="546">
        <v>7</v>
      </c>
      <c r="D56" s="546">
        <v>1</v>
      </c>
      <c r="E56" s="546">
        <f t="shared" si="2"/>
        <v>8</v>
      </c>
      <c r="F56" s="543">
        <f t="shared" si="3"/>
        <v>8.0563947633434038E-3</v>
      </c>
    </row>
    <row r="57" spans="2:6" ht="21" x14ac:dyDescent="0.35">
      <c r="B57" s="539" t="s">
        <v>123</v>
      </c>
      <c r="C57" s="546">
        <v>3</v>
      </c>
      <c r="D57" s="546">
        <v>2</v>
      </c>
      <c r="E57" s="546">
        <f t="shared" si="2"/>
        <v>5</v>
      </c>
      <c r="F57" s="543">
        <f t="shared" si="3"/>
        <v>5.0352467270896274E-3</v>
      </c>
    </row>
    <row r="58" spans="2:6" ht="21" x14ac:dyDescent="0.35">
      <c r="B58" s="539" t="s">
        <v>105</v>
      </c>
      <c r="C58" s="546">
        <f>SUM(C41:C57)</f>
        <v>554</v>
      </c>
      <c r="D58" s="546">
        <f>SUM(D41:D57)</f>
        <v>439</v>
      </c>
      <c r="E58" s="546">
        <f>SUM(E41:E57)</f>
        <v>993</v>
      </c>
      <c r="F58" s="543">
        <f t="shared" si="3"/>
        <v>1</v>
      </c>
    </row>
  </sheetData>
  <mergeCells count="3">
    <mergeCell ref="C39:D39"/>
    <mergeCell ref="E39:F39"/>
    <mergeCell ref="A37:S38"/>
  </mergeCells>
  <pageMargins left="1.32" right="0.7" top="1.26" bottom="0.75" header="0.3" footer="0.3"/>
  <pageSetup paperSize="5" scale="5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CE28C-D9A8-43A4-B325-11D8CEA82885}">
  <sheetPr>
    <tabColor rgb="FF00B050"/>
    <pageSetUpPr fitToPage="1"/>
  </sheetPr>
  <dimension ref="A5:AE76"/>
  <sheetViews>
    <sheetView showGridLines="0" topLeftCell="A4" workbookViewId="0">
      <selection activeCell="H20" sqref="H20"/>
    </sheetView>
  </sheetViews>
  <sheetFormatPr baseColWidth="10" defaultRowHeight="15" x14ac:dyDescent="0.25"/>
  <cols>
    <col min="1" max="1" width="31.7109375" bestFit="1" customWidth="1"/>
    <col min="2" max="2" width="12.5703125" bestFit="1" customWidth="1"/>
    <col min="26" max="26" width="13.42578125" customWidth="1"/>
    <col min="29" max="29" width="15.28515625" customWidth="1"/>
  </cols>
  <sheetData>
    <row r="5" spans="1:31" ht="23.25" x14ac:dyDescent="0.35">
      <c r="A5" s="1249" t="s">
        <v>486</v>
      </c>
      <c r="B5" s="1249"/>
      <c r="C5" s="1249"/>
      <c r="D5" s="1249"/>
      <c r="E5" s="1249"/>
      <c r="F5" s="1249"/>
      <c r="G5" s="1249"/>
      <c r="H5" s="1249"/>
      <c r="I5" s="1249"/>
      <c r="J5" s="1249"/>
      <c r="K5" s="1249"/>
      <c r="L5" s="1249"/>
      <c r="M5" s="1249"/>
      <c r="N5" s="1249"/>
      <c r="O5" s="1249"/>
      <c r="P5" s="1249"/>
      <c r="Q5" s="1249"/>
      <c r="R5" s="1249"/>
      <c r="S5" s="1249"/>
      <c r="T5" s="1249"/>
      <c r="U5" s="1249"/>
      <c r="V5" s="1249"/>
      <c r="W5" s="1249"/>
      <c r="X5" s="1249"/>
      <c r="Y5" s="1249"/>
      <c r="Z5" s="1249"/>
      <c r="AA5" s="1249"/>
      <c r="AB5" s="1249"/>
      <c r="AC5" s="1249"/>
      <c r="AD5" s="1249"/>
      <c r="AE5" s="1249"/>
    </row>
    <row r="6" spans="1:31" ht="23.25" x14ac:dyDescent="0.35">
      <c r="A6" s="1250" t="s">
        <v>57</v>
      </c>
      <c r="B6" s="1250"/>
      <c r="C6" s="1250"/>
      <c r="D6" s="1250"/>
      <c r="E6" s="1250"/>
      <c r="F6" s="1250"/>
      <c r="G6" s="1250"/>
      <c r="H6" s="1250"/>
      <c r="I6" s="1250"/>
      <c r="J6" s="1250"/>
      <c r="K6" s="1250"/>
      <c r="L6" s="1250"/>
      <c r="M6" s="1250"/>
      <c r="N6" s="1250"/>
      <c r="O6" s="1250"/>
      <c r="P6" s="1250"/>
      <c r="Q6" s="1250"/>
      <c r="R6" s="1250"/>
      <c r="S6" s="1250"/>
      <c r="T6" s="1250"/>
      <c r="U6" s="1250"/>
      <c r="V6" s="1250"/>
      <c r="W6" s="1250"/>
      <c r="X6" s="1250"/>
      <c r="Y6" s="1250"/>
      <c r="Z6" s="1250"/>
      <c r="AA6" s="1250"/>
      <c r="AB6" s="1250"/>
      <c r="AC6" s="1250"/>
      <c r="AD6" s="1250"/>
      <c r="AE6" s="1250"/>
    </row>
    <row r="7" spans="1:31" x14ac:dyDescent="0.25">
      <c r="A7" s="1251" t="s">
        <v>125</v>
      </c>
      <c r="B7" s="1253" t="s">
        <v>124</v>
      </c>
      <c r="C7" s="1255" t="s">
        <v>74</v>
      </c>
      <c r="D7" s="1256"/>
      <c r="E7" s="1256"/>
      <c r="F7" s="1256"/>
      <c r="G7" s="1256"/>
      <c r="H7" s="1256"/>
      <c r="I7" s="1257"/>
      <c r="J7" s="1255" t="s">
        <v>72</v>
      </c>
      <c r="K7" s="1256"/>
      <c r="L7" s="1256"/>
      <c r="M7" s="1256"/>
      <c r="N7" s="1257"/>
      <c r="O7" s="1255" t="s">
        <v>73</v>
      </c>
      <c r="P7" s="1256"/>
      <c r="Q7" s="1256"/>
      <c r="R7" s="1257"/>
      <c r="S7" s="19" t="s">
        <v>49</v>
      </c>
      <c r="T7" s="20" t="s">
        <v>39</v>
      </c>
      <c r="U7" s="20" t="s">
        <v>35</v>
      </c>
      <c r="V7" s="20" t="s">
        <v>77</v>
      </c>
      <c r="W7" s="20" t="s">
        <v>75</v>
      </c>
      <c r="X7" s="20" t="s">
        <v>76</v>
      </c>
      <c r="Y7" s="20" t="s">
        <v>78</v>
      </c>
      <c r="Z7" s="20" t="s">
        <v>54</v>
      </c>
      <c r="AA7" s="20" t="s">
        <v>38</v>
      </c>
      <c r="AB7" s="20" t="s">
        <v>56</v>
      </c>
      <c r="AC7" s="20" t="s">
        <v>40</v>
      </c>
      <c r="AD7" s="20" t="s">
        <v>50</v>
      </c>
      <c r="AE7" s="20" t="s">
        <v>55</v>
      </c>
    </row>
    <row r="8" spans="1:31" s="18" customFormat="1" ht="45" x14ac:dyDescent="0.25">
      <c r="A8" s="1252"/>
      <c r="B8" s="1254"/>
      <c r="C8" s="21" t="s">
        <v>42</v>
      </c>
      <c r="D8" s="21" t="s">
        <v>213</v>
      </c>
      <c r="E8" s="21" t="s">
        <v>130</v>
      </c>
      <c r="F8" s="21" t="s">
        <v>138</v>
      </c>
      <c r="G8" s="21" t="s">
        <v>139</v>
      </c>
      <c r="H8" s="21" t="s">
        <v>140</v>
      </c>
      <c r="I8" s="21" t="s">
        <v>141</v>
      </c>
      <c r="J8" s="21" t="s">
        <v>131</v>
      </c>
      <c r="K8" s="21" t="s">
        <v>132</v>
      </c>
      <c r="L8" s="21" t="s">
        <v>31</v>
      </c>
      <c r="M8" s="21" t="s">
        <v>133</v>
      </c>
      <c r="N8" s="21" t="s">
        <v>134</v>
      </c>
      <c r="O8" s="21" t="s">
        <v>26</v>
      </c>
      <c r="P8" s="21" t="s">
        <v>128</v>
      </c>
      <c r="Q8" s="21" t="s">
        <v>129</v>
      </c>
      <c r="R8" s="21" t="s">
        <v>130</v>
      </c>
      <c r="S8" s="21" t="s">
        <v>143</v>
      </c>
      <c r="T8" s="21" t="s">
        <v>126</v>
      </c>
      <c r="U8" s="21" t="s">
        <v>127</v>
      </c>
      <c r="V8" s="21" t="s">
        <v>135</v>
      </c>
      <c r="W8" s="21" t="s">
        <v>136</v>
      </c>
      <c r="X8" s="21" t="s">
        <v>144</v>
      </c>
      <c r="Y8" s="21" t="s">
        <v>145</v>
      </c>
      <c r="Z8" s="21" t="s">
        <v>146</v>
      </c>
      <c r="AA8" s="21" t="s">
        <v>147</v>
      </c>
      <c r="AB8" s="21" t="s">
        <v>148</v>
      </c>
      <c r="AC8" s="21" t="s">
        <v>149</v>
      </c>
      <c r="AD8" s="21" t="s">
        <v>150</v>
      </c>
      <c r="AE8" s="21" t="s">
        <v>151</v>
      </c>
    </row>
    <row r="9" spans="1:31" x14ac:dyDescent="0.25">
      <c r="A9" s="6" t="s">
        <v>152</v>
      </c>
      <c r="B9" s="23">
        <v>122</v>
      </c>
      <c r="C9" s="8"/>
      <c r="D9" s="8"/>
      <c r="E9" s="8"/>
      <c r="F9" s="8"/>
      <c r="G9" s="8"/>
      <c r="H9" s="8"/>
      <c r="I9" s="8">
        <v>121</v>
      </c>
      <c r="J9" s="8"/>
      <c r="K9" s="8"/>
      <c r="L9" s="8"/>
      <c r="M9" s="8"/>
      <c r="N9" s="8"/>
      <c r="O9" s="8"/>
      <c r="P9" s="8"/>
      <c r="Q9" s="8"/>
      <c r="R9" s="8"/>
      <c r="S9" s="8"/>
      <c r="T9" s="8"/>
      <c r="U9" s="8"/>
      <c r="V9" s="8"/>
      <c r="W9" s="8"/>
      <c r="X9" s="8"/>
      <c r="Y9" s="8">
        <v>1</v>
      </c>
      <c r="Z9" s="8"/>
      <c r="AA9" s="8"/>
      <c r="AB9" s="8"/>
      <c r="AC9" s="8"/>
      <c r="AD9" s="8"/>
      <c r="AE9" s="8"/>
    </row>
    <row r="10" spans="1:31" x14ac:dyDescent="0.25">
      <c r="A10" s="6" t="s">
        <v>153</v>
      </c>
      <c r="B10" s="23">
        <v>35374</v>
      </c>
      <c r="C10" s="8">
        <v>4463</v>
      </c>
      <c r="D10" s="8"/>
      <c r="E10" s="8"/>
      <c r="F10" s="8"/>
      <c r="G10" s="8"/>
      <c r="H10" s="8"/>
      <c r="I10" s="8">
        <v>14733</v>
      </c>
      <c r="J10" s="8"/>
      <c r="K10" s="8"/>
      <c r="L10" s="8">
        <v>4089</v>
      </c>
      <c r="M10" s="8"/>
      <c r="N10" s="8"/>
      <c r="O10" s="8">
        <v>4152</v>
      </c>
      <c r="P10" s="8">
        <v>3058</v>
      </c>
      <c r="Q10" s="8"/>
      <c r="R10" s="8"/>
      <c r="S10" s="8">
        <v>1674</v>
      </c>
      <c r="T10" s="8"/>
      <c r="U10" s="8">
        <v>2674</v>
      </c>
      <c r="V10" s="8"/>
      <c r="W10" s="8"/>
      <c r="X10" s="8"/>
      <c r="Y10" s="8">
        <v>10</v>
      </c>
      <c r="Z10" s="8"/>
      <c r="AA10" s="8">
        <v>521</v>
      </c>
      <c r="AB10" s="8"/>
      <c r="AC10" s="8"/>
      <c r="AD10" s="8"/>
      <c r="AE10" s="8"/>
    </row>
    <row r="11" spans="1:31" x14ac:dyDescent="0.25">
      <c r="A11" s="6" t="s">
        <v>154</v>
      </c>
      <c r="B11" s="23">
        <v>1676</v>
      </c>
      <c r="C11" s="8"/>
      <c r="D11" s="8"/>
      <c r="E11" s="8"/>
      <c r="F11" s="8"/>
      <c r="G11" s="8"/>
      <c r="H11" s="8"/>
      <c r="I11" s="8">
        <v>1181</v>
      </c>
      <c r="J11" s="8">
        <v>268</v>
      </c>
      <c r="K11" s="8"/>
      <c r="L11" s="8"/>
      <c r="M11" s="8">
        <v>227</v>
      </c>
      <c r="N11" s="8"/>
      <c r="O11" s="8"/>
      <c r="P11" s="8"/>
      <c r="Q11" s="8"/>
      <c r="R11" s="8"/>
      <c r="S11" s="8"/>
      <c r="T11" s="8"/>
      <c r="U11" s="8"/>
      <c r="V11" s="8"/>
      <c r="W11" s="8"/>
      <c r="X11" s="8"/>
      <c r="Y11" s="8"/>
      <c r="Z11" s="8"/>
      <c r="AA11" s="8"/>
      <c r="AB11" s="8"/>
      <c r="AC11" s="8"/>
      <c r="AD11" s="8"/>
      <c r="AE11" s="8"/>
    </row>
    <row r="12" spans="1:31" x14ac:dyDescent="0.25">
      <c r="A12" s="6" t="s">
        <v>155</v>
      </c>
      <c r="B12" s="23">
        <v>1190</v>
      </c>
      <c r="C12" s="8"/>
      <c r="D12" s="8"/>
      <c r="E12" s="8"/>
      <c r="F12" s="8"/>
      <c r="G12" s="8"/>
      <c r="H12" s="8"/>
      <c r="I12" s="8">
        <v>1190</v>
      </c>
      <c r="J12" s="8"/>
      <c r="K12" s="8"/>
      <c r="L12" s="8"/>
      <c r="M12" s="8"/>
      <c r="N12" s="8"/>
      <c r="O12" s="8"/>
      <c r="P12" s="8"/>
      <c r="Q12" s="8"/>
      <c r="R12" s="8"/>
      <c r="S12" s="8"/>
      <c r="T12" s="8"/>
      <c r="U12" s="8"/>
      <c r="V12" s="8"/>
      <c r="W12" s="8"/>
      <c r="X12" s="8"/>
      <c r="Y12" s="8"/>
      <c r="Z12" s="8"/>
      <c r="AA12" s="8"/>
      <c r="AB12" s="8"/>
      <c r="AC12" s="8"/>
      <c r="AD12" s="8"/>
      <c r="AE12" s="8"/>
    </row>
    <row r="13" spans="1:31" x14ac:dyDescent="0.25">
      <c r="A13" s="6" t="s">
        <v>156</v>
      </c>
      <c r="B13" s="23">
        <v>3832</v>
      </c>
      <c r="C13" s="8"/>
      <c r="D13" s="8"/>
      <c r="E13" s="8"/>
      <c r="F13" s="8"/>
      <c r="G13" s="8"/>
      <c r="H13" s="8"/>
      <c r="I13" s="8">
        <v>1777</v>
      </c>
      <c r="J13" s="8">
        <v>281</v>
      </c>
      <c r="K13" s="8"/>
      <c r="L13" s="8">
        <v>686</v>
      </c>
      <c r="M13" s="8"/>
      <c r="N13" s="8"/>
      <c r="O13" s="8">
        <v>1088</v>
      </c>
      <c r="P13" s="8"/>
      <c r="Q13" s="8"/>
      <c r="R13" s="8"/>
      <c r="S13" s="8"/>
      <c r="T13" s="8"/>
      <c r="U13" s="8"/>
      <c r="V13" s="8"/>
      <c r="W13" s="8"/>
      <c r="X13" s="8"/>
      <c r="Y13" s="8"/>
      <c r="Z13" s="8"/>
      <c r="AA13" s="8"/>
      <c r="AB13" s="8"/>
      <c r="AC13" s="8"/>
      <c r="AD13" s="8"/>
      <c r="AE13" s="8"/>
    </row>
    <row r="14" spans="1:31" x14ac:dyDescent="0.25">
      <c r="A14" s="6" t="s">
        <v>157</v>
      </c>
      <c r="B14" s="23">
        <v>265</v>
      </c>
      <c r="C14" s="8"/>
      <c r="D14" s="8"/>
      <c r="E14" s="8"/>
      <c r="F14" s="8"/>
      <c r="G14" s="8"/>
      <c r="H14" s="8"/>
      <c r="I14" s="8">
        <v>265</v>
      </c>
      <c r="J14" s="8"/>
      <c r="K14" s="8"/>
      <c r="L14" s="8"/>
      <c r="M14" s="8"/>
      <c r="N14" s="8"/>
      <c r="O14" s="8"/>
      <c r="P14" s="8"/>
      <c r="Q14" s="8"/>
      <c r="R14" s="8"/>
      <c r="S14" s="8"/>
      <c r="T14" s="8"/>
      <c r="U14" s="8"/>
      <c r="V14" s="8"/>
      <c r="W14" s="8"/>
      <c r="X14" s="8"/>
      <c r="Y14" s="8"/>
      <c r="Z14" s="8"/>
      <c r="AA14" s="8"/>
      <c r="AB14" s="8"/>
      <c r="AC14" s="8"/>
      <c r="AD14" s="8"/>
      <c r="AE14" s="8"/>
    </row>
    <row r="15" spans="1:31" x14ac:dyDescent="0.25">
      <c r="A15" s="6" t="s">
        <v>158</v>
      </c>
      <c r="B15" s="23">
        <v>19822</v>
      </c>
      <c r="C15" s="8">
        <v>3239</v>
      </c>
      <c r="D15" s="8">
        <v>1524</v>
      </c>
      <c r="E15" s="8"/>
      <c r="F15" s="8"/>
      <c r="G15" s="8"/>
      <c r="H15" s="8"/>
      <c r="I15" s="8">
        <v>5270</v>
      </c>
      <c r="J15" s="8"/>
      <c r="K15" s="8"/>
      <c r="L15" s="8">
        <v>2950</v>
      </c>
      <c r="M15" s="8">
        <v>139</v>
      </c>
      <c r="N15" s="8"/>
      <c r="O15" s="8">
        <v>2658</v>
      </c>
      <c r="P15" s="8"/>
      <c r="Q15" s="8"/>
      <c r="R15" s="8"/>
      <c r="S15" s="8">
        <v>728</v>
      </c>
      <c r="T15" s="8"/>
      <c r="U15" s="8">
        <v>551</v>
      </c>
      <c r="V15" s="8">
        <v>1163</v>
      </c>
      <c r="W15" s="8"/>
      <c r="X15" s="8">
        <v>781</v>
      </c>
      <c r="Y15" s="8">
        <v>403</v>
      </c>
      <c r="Z15" s="8">
        <v>416</v>
      </c>
      <c r="AA15" s="8"/>
      <c r="AB15" s="8"/>
      <c r="AC15" s="8"/>
      <c r="AD15" s="8"/>
      <c r="AE15" s="8"/>
    </row>
    <row r="16" spans="1:31" x14ac:dyDescent="0.25">
      <c r="A16" s="6" t="s">
        <v>159</v>
      </c>
      <c r="B16" s="23">
        <v>1156</v>
      </c>
      <c r="C16" s="8"/>
      <c r="D16" s="8"/>
      <c r="E16" s="8"/>
      <c r="F16" s="8"/>
      <c r="G16" s="8"/>
      <c r="H16" s="8"/>
      <c r="I16" s="8"/>
      <c r="J16" s="8">
        <v>1156</v>
      </c>
      <c r="K16" s="8"/>
      <c r="L16" s="8"/>
      <c r="M16" s="8"/>
      <c r="N16" s="8"/>
      <c r="O16" s="8"/>
      <c r="P16" s="8"/>
      <c r="Q16" s="8"/>
      <c r="R16" s="8"/>
      <c r="S16" s="8"/>
      <c r="T16" s="8"/>
      <c r="U16" s="8"/>
      <c r="V16" s="8"/>
      <c r="W16" s="8"/>
      <c r="X16" s="8"/>
      <c r="Y16" s="8"/>
      <c r="Z16" s="8"/>
      <c r="AA16" s="8"/>
      <c r="AB16" s="8"/>
      <c r="AC16" s="8"/>
      <c r="AD16" s="8"/>
      <c r="AE16" s="8"/>
    </row>
    <row r="17" spans="1:31" x14ac:dyDescent="0.25">
      <c r="A17" s="6" t="s">
        <v>160</v>
      </c>
      <c r="B17" s="23">
        <v>520</v>
      </c>
      <c r="C17" s="8"/>
      <c r="D17" s="8"/>
      <c r="E17" s="8"/>
      <c r="F17" s="8"/>
      <c r="G17" s="8"/>
      <c r="H17" s="8"/>
      <c r="I17" s="8">
        <v>520</v>
      </c>
      <c r="J17" s="8"/>
      <c r="K17" s="8"/>
      <c r="L17" s="8"/>
      <c r="M17" s="8"/>
      <c r="N17" s="8"/>
      <c r="O17" s="8"/>
      <c r="P17" s="8"/>
      <c r="Q17" s="8"/>
      <c r="R17" s="8"/>
      <c r="S17" s="8"/>
      <c r="T17" s="8"/>
      <c r="U17" s="8"/>
      <c r="V17" s="8"/>
      <c r="W17" s="8"/>
      <c r="X17" s="8"/>
      <c r="Y17" s="8"/>
      <c r="Z17" s="8"/>
      <c r="AA17" s="8"/>
      <c r="AB17" s="8"/>
      <c r="AC17" s="8"/>
      <c r="AD17" s="8"/>
      <c r="AE17" s="8"/>
    </row>
    <row r="18" spans="1:31" x14ac:dyDescent="0.25">
      <c r="A18" s="6" t="s">
        <v>161</v>
      </c>
      <c r="B18" s="23">
        <v>2536</v>
      </c>
      <c r="C18" s="8"/>
      <c r="D18" s="8"/>
      <c r="E18" s="8"/>
      <c r="F18" s="8"/>
      <c r="G18" s="8"/>
      <c r="H18" s="8"/>
      <c r="I18" s="8">
        <v>1433</v>
      </c>
      <c r="J18" s="8">
        <v>449</v>
      </c>
      <c r="K18" s="8"/>
      <c r="L18" s="8"/>
      <c r="M18" s="8">
        <v>337</v>
      </c>
      <c r="N18" s="8"/>
      <c r="O18" s="8">
        <v>317</v>
      </c>
      <c r="P18" s="8"/>
      <c r="Q18" s="8"/>
      <c r="R18" s="8"/>
      <c r="S18" s="8"/>
      <c r="T18" s="8"/>
      <c r="U18" s="8"/>
      <c r="V18" s="8"/>
      <c r="W18" s="8"/>
      <c r="X18" s="8"/>
      <c r="Y18" s="8"/>
      <c r="Z18" s="8"/>
      <c r="AA18" s="8"/>
      <c r="AB18" s="8"/>
      <c r="AC18" s="8"/>
      <c r="AD18" s="8"/>
      <c r="AE18" s="8"/>
    </row>
    <row r="19" spans="1:31" x14ac:dyDescent="0.25">
      <c r="A19" s="6" t="s">
        <v>162</v>
      </c>
      <c r="B19" s="23">
        <v>2883</v>
      </c>
      <c r="C19" s="8"/>
      <c r="D19" s="8"/>
      <c r="E19" s="8"/>
      <c r="F19" s="8"/>
      <c r="G19" s="8"/>
      <c r="H19" s="8"/>
      <c r="I19" s="8">
        <v>1046</v>
      </c>
      <c r="J19" s="8"/>
      <c r="K19" s="8"/>
      <c r="L19" s="8">
        <v>907</v>
      </c>
      <c r="M19" s="8">
        <v>114</v>
      </c>
      <c r="N19" s="8"/>
      <c r="O19" s="8"/>
      <c r="P19" s="8">
        <v>816</v>
      </c>
      <c r="Q19" s="8"/>
      <c r="R19" s="8"/>
      <c r="S19" s="8"/>
      <c r="T19" s="8"/>
      <c r="U19" s="8"/>
      <c r="V19" s="8"/>
      <c r="W19" s="8"/>
      <c r="X19" s="8"/>
      <c r="Y19" s="8"/>
      <c r="Z19" s="8"/>
      <c r="AA19" s="8"/>
      <c r="AB19" s="8"/>
      <c r="AC19" s="8"/>
      <c r="AD19" s="8"/>
      <c r="AE19" s="8"/>
    </row>
    <row r="20" spans="1:31" x14ac:dyDescent="0.25">
      <c r="A20" s="6" t="s">
        <v>163</v>
      </c>
      <c r="B20" s="23">
        <v>284</v>
      </c>
      <c r="C20" s="8"/>
      <c r="D20" s="8"/>
      <c r="E20" s="8"/>
      <c r="F20" s="8"/>
      <c r="G20" s="8"/>
      <c r="H20" s="8"/>
      <c r="I20" s="8"/>
      <c r="J20" s="8"/>
      <c r="K20" s="8"/>
      <c r="L20" s="8">
        <v>231</v>
      </c>
      <c r="M20" s="8">
        <v>53</v>
      </c>
      <c r="N20" s="8"/>
      <c r="O20" s="8"/>
      <c r="P20" s="8"/>
      <c r="Q20" s="8"/>
      <c r="R20" s="8"/>
      <c r="S20" s="8"/>
      <c r="T20" s="8"/>
      <c r="U20" s="8"/>
      <c r="V20" s="8"/>
      <c r="W20" s="8"/>
      <c r="X20" s="8"/>
      <c r="Y20" s="8"/>
      <c r="Z20" s="8"/>
      <c r="AA20" s="8"/>
      <c r="AB20" s="8"/>
      <c r="AC20" s="8"/>
      <c r="AD20" s="8"/>
      <c r="AE20" s="8"/>
    </row>
    <row r="21" spans="1:31" x14ac:dyDescent="0.25">
      <c r="A21" s="6" t="s">
        <v>164</v>
      </c>
      <c r="B21" s="23">
        <v>853</v>
      </c>
      <c r="C21" s="8"/>
      <c r="D21" s="8"/>
      <c r="E21" s="8"/>
      <c r="F21" s="8"/>
      <c r="G21" s="8"/>
      <c r="H21" s="8"/>
      <c r="I21" s="8">
        <v>853</v>
      </c>
      <c r="J21" s="8"/>
      <c r="K21" s="8"/>
      <c r="L21" s="8"/>
      <c r="M21" s="8"/>
      <c r="N21" s="8"/>
      <c r="O21" s="8"/>
      <c r="P21" s="8"/>
      <c r="Q21" s="8"/>
      <c r="R21" s="8"/>
      <c r="S21" s="8"/>
      <c r="T21" s="8"/>
      <c r="U21" s="8"/>
      <c r="V21" s="8"/>
      <c r="W21" s="8"/>
      <c r="X21" s="8"/>
      <c r="Y21" s="8"/>
      <c r="Z21" s="8"/>
      <c r="AA21" s="8"/>
      <c r="AB21" s="8"/>
      <c r="AC21" s="8"/>
      <c r="AD21" s="8"/>
      <c r="AE21" s="8"/>
    </row>
    <row r="22" spans="1:31" x14ac:dyDescent="0.25">
      <c r="A22" s="6" t="s">
        <v>165</v>
      </c>
      <c r="B22" s="23">
        <v>347</v>
      </c>
      <c r="C22" s="8"/>
      <c r="D22" s="8"/>
      <c r="E22" s="8"/>
      <c r="F22" s="8"/>
      <c r="G22" s="8"/>
      <c r="H22" s="8"/>
      <c r="I22" s="8"/>
      <c r="J22" s="8">
        <v>347</v>
      </c>
      <c r="K22" s="8"/>
      <c r="L22" s="8"/>
      <c r="M22" s="8"/>
      <c r="N22" s="8"/>
      <c r="O22" s="8"/>
      <c r="P22" s="8"/>
      <c r="Q22" s="8"/>
      <c r="R22" s="8"/>
      <c r="S22" s="8"/>
      <c r="T22" s="8"/>
      <c r="U22" s="8"/>
      <c r="V22" s="8"/>
      <c r="W22" s="8"/>
      <c r="X22" s="8"/>
      <c r="Y22" s="8"/>
      <c r="Z22" s="8"/>
      <c r="AA22" s="8"/>
      <c r="AB22" s="8"/>
      <c r="AC22" s="8"/>
      <c r="AD22" s="8"/>
      <c r="AE22" s="8"/>
    </row>
    <row r="23" spans="1:31" x14ac:dyDescent="0.25">
      <c r="A23" s="6" t="s">
        <v>166</v>
      </c>
      <c r="B23" s="23">
        <v>15636</v>
      </c>
      <c r="C23" s="8"/>
      <c r="D23" s="8"/>
      <c r="E23" s="8"/>
      <c r="F23" s="8"/>
      <c r="G23" s="8"/>
      <c r="H23" s="8"/>
      <c r="I23" s="8">
        <v>8331</v>
      </c>
      <c r="J23" s="8">
        <v>1601</v>
      </c>
      <c r="K23" s="8"/>
      <c r="L23" s="8"/>
      <c r="M23" s="8">
        <v>1646</v>
      </c>
      <c r="N23" s="8"/>
      <c r="O23" s="8"/>
      <c r="P23" s="8">
        <v>4058</v>
      </c>
      <c r="Q23" s="8"/>
      <c r="R23" s="8"/>
      <c r="S23" s="8"/>
      <c r="T23" s="8"/>
      <c r="U23" s="8"/>
      <c r="V23" s="8"/>
      <c r="W23" s="8"/>
      <c r="X23" s="8"/>
      <c r="Y23" s="8"/>
      <c r="Z23" s="8"/>
      <c r="AA23" s="8"/>
      <c r="AB23" s="8"/>
      <c r="AC23" s="8"/>
      <c r="AD23" s="8"/>
      <c r="AE23" s="8"/>
    </row>
    <row r="24" spans="1:31" x14ac:dyDescent="0.25">
      <c r="A24" s="6" t="s">
        <v>167</v>
      </c>
      <c r="B24" s="23">
        <v>2927</v>
      </c>
      <c r="C24" s="8">
        <v>2017</v>
      </c>
      <c r="D24" s="8"/>
      <c r="E24" s="8"/>
      <c r="F24" s="8"/>
      <c r="G24" s="8"/>
      <c r="H24" s="8"/>
      <c r="I24" s="8">
        <v>910</v>
      </c>
      <c r="J24" s="8"/>
      <c r="K24" s="8"/>
      <c r="L24" s="8"/>
      <c r="M24" s="8"/>
      <c r="N24" s="8"/>
      <c r="O24" s="8"/>
      <c r="P24" s="8"/>
      <c r="Q24" s="8"/>
      <c r="R24" s="8"/>
      <c r="S24" s="8"/>
      <c r="T24" s="8"/>
      <c r="U24" s="8"/>
      <c r="V24" s="8"/>
      <c r="W24" s="8"/>
      <c r="X24" s="8"/>
      <c r="Y24" s="8"/>
      <c r="Z24" s="8"/>
      <c r="AA24" s="8"/>
      <c r="AB24" s="8"/>
      <c r="AC24" s="8"/>
      <c r="AD24" s="8"/>
      <c r="AE24" s="8"/>
    </row>
    <row r="25" spans="1:31" x14ac:dyDescent="0.25">
      <c r="A25" s="6" t="s">
        <v>168</v>
      </c>
      <c r="B25" s="23">
        <v>16000</v>
      </c>
      <c r="C25" s="8"/>
      <c r="D25" s="8"/>
      <c r="E25" s="8"/>
      <c r="F25" s="8"/>
      <c r="G25" s="8"/>
      <c r="H25" s="8"/>
      <c r="I25" s="8">
        <v>7868</v>
      </c>
      <c r="J25" s="8">
        <v>925</v>
      </c>
      <c r="K25" s="8"/>
      <c r="L25" s="8">
        <v>2228</v>
      </c>
      <c r="M25" s="8">
        <v>1691</v>
      </c>
      <c r="N25" s="8"/>
      <c r="O25" s="8"/>
      <c r="P25" s="8">
        <v>1311</v>
      </c>
      <c r="Q25" s="8"/>
      <c r="R25" s="8"/>
      <c r="S25" s="8">
        <v>1977</v>
      </c>
      <c r="T25" s="8"/>
      <c r="U25" s="8"/>
      <c r="V25" s="8"/>
      <c r="W25" s="8"/>
      <c r="X25" s="8"/>
      <c r="Y25" s="8"/>
      <c r="Z25" s="8"/>
      <c r="AA25" s="8"/>
      <c r="AB25" s="8"/>
      <c r="AC25" s="8"/>
      <c r="AD25" s="8"/>
      <c r="AE25" s="8"/>
    </row>
    <row r="26" spans="1:31" x14ac:dyDescent="0.25">
      <c r="A26" s="6" t="s">
        <v>169</v>
      </c>
      <c r="B26" s="23">
        <v>221</v>
      </c>
      <c r="C26" s="8"/>
      <c r="D26" s="8"/>
      <c r="E26" s="8"/>
      <c r="F26" s="8"/>
      <c r="G26" s="8"/>
      <c r="H26" s="8"/>
      <c r="I26" s="8"/>
      <c r="J26" s="8"/>
      <c r="K26" s="8"/>
      <c r="L26" s="8"/>
      <c r="M26" s="8"/>
      <c r="N26" s="8"/>
      <c r="O26" s="8">
        <v>152</v>
      </c>
      <c r="P26" s="8">
        <v>69</v>
      </c>
      <c r="Q26" s="8"/>
      <c r="R26" s="8"/>
      <c r="S26" s="8"/>
      <c r="T26" s="8"/>
      <c r="U26" s="8"/>
      <c r="V26" s="8"/>
      <c r="W26" s="8"/>
      <c r="X26" s="8"/>
      <c r="Y26" s="8"/>
      <c r="Z26" s="8"/>
      <c r="AA26" s="8"/>
      <c r="AB26" s="8"/>
      <c r="AC26" s="8"/>
      <c r="AD26" s="8"/>
      <c r="AE26" s="8"/>
    </row>
    <row r="27" spans="1:31" x14ac:dyDescent="0.25">
      <c r="A27" s="6" t="s">
        <v>170</v>
      </c>
      <c r="B27" s="23">
        <v>3939</v>
      </c>
      <c r="C27" s="8"/>
      <c r="D27" s="8"/>
      <c r="E27" s="8"/>
      <c r="F27" s="8"/>
      <c r="G27" s="8"/>
      <c r="H27" s="8"/>
      <c r="I27" s="8">
        <v>2017</v>
      </c>
      <c r="J27" s="8">
        <v>1922</v>
      </c>
      <c r="K27" s="8"/>
      <c r="L27" s="8"/>
      <c r="M27" s="8"/>
      <c r="N27" s="8"/>
      <c r="O27" s="8"/>
      <c r="P27" s="8"/>
      <c r="Q27" s="8"/>
      <c r="R27" s="8"/>
      <c r="S27" s="8"/>
      <c r="T27" s="8"/>
      <c r="U27" s="8"/>
      <c r="V27" s="8"/>
      <c r="W27" s="8"/>
      <c r="X27" s="8"/>
      <c r="Y27" s="8"/>
      <c r="Z27" s="8"/>
      <c r="AA27" s="8"/>
      <c r="AB27" s="8"/>
      <c r="AC27" s="8"/>
      <c r="AD27" s="8"/>
      <c r="AE27" s="8"/>
    </row>
    <row r="28" spans="1:31" x14ac:dyDescent="0.25">
      <c r="A28" s="6" t="s">
        <v>171</v>
      </c>
      <c r="B28" s="23">
        <v>9715</v>
      </c>
      <c r="C28" s="8"/>
      <c r="D28" s="8"/>
      <c r="E28" s="8"/>
      <c r="F28" s="8"/>
      <c r="G28" s="8"/>
      <c r="H28" s="8"/>
      <c r="I28" s="8">
        <v>4558</v>
      </c>
      <c r="J28" s="8"/>
      <c r="K28" s="8"/>
      <c r="L28" s="8">
        <v>2289</v>
      </c>
      <c r="M28" s="8"/>
      <c r="N28" s="8"/>
      <c r="O28" s="8">
        <v>2868</v>
      </c>
      <c r="P28" s="8"/>
      <c r="Q28" s="8"/>
      <c r="R28" s="8"/>
      <c r="S28" s="8"/>
      <c r="T28" s="8"/>
      <c r="U28" s="8"/>
      <c r="V28" s="8"/>
      <c r="W28" s="8"/>
      <c r="X28" s="8"/>
      <c r="Y28" s="8"/>
      <c r="Z28" s="8"/>
      <c r="AA28" s="8"/>
      <c r="AB28" s="8"/>
      <c r="AC28" s="8"/>
      <c r="AD28" s="8"/>
      <c r="AE28" s="8"/>
    </row>
    <row r="29" spans="1:31" x14ac:dyDescent="0.25">
      <c r="A29" s="6" t="s">
        <v>172</v>
      </c>
      <c r="B29" s="23">
        <v>14176</v>
      </c>
      <c r="C29" s="8"/>
      <c r="D29" s="8"/>
      <c r="E29" s="8"/>
      <c r="F29" s="8"/>
      <c r="G29" s="8"/>
      <c r="H29" s="8"/>
      <c r="I29" s="8">
        <v>6417</v>
      </c>
      <c r="J29" s="8">
        <v>2677</v>
      </c>
      <c r="K29" s="8"/>
      <c r="L29" s="8"/>
      <c r="M29" s="8">
        <v>2430</v>
      </c>
      <c r="N29" s="8"/>
      <c r="O29" s="8"/>
      <c r="P29" s="8"/>
      <c r="Q29" s="8"/>
      <c r="R29" s="8">
        <v>2652</v>
      </c>
      <c r="S29" s="8"/>
      <c r="T29" s="8"/>
      <c r="U29" s="8"/>
      <c r="V29" s="8"/>
      <c r="W29" s="8"/>
      <c r="X29" s="8"/>
      <c r="Y29" s="8"/>
      <c r="Z29" s="8"/>
      <c r="AA29" s="8"/>
      <c r="AB29" s="8"/>
      <c r="AC29" s="8"/>
      <c r="AD29" s="8"/>
      <c r="AE29" s="8"/>
    </row>
    <row r="30" spans="1:31" x14ac:dyDescent="0.25">
      <c r="A30" s="6" t="s">
        <v>173</v>
      </c>
      <c r="B30" s="23">
        <v>1048</v>
      </c>
      <c r="C30" s="8">
        <v>323</v>
      </c>
      <c r="D30" s="8"/>
      <c r="E30" s="8"/>
      <c r="F30" s="8"/>
      <c r="G30" s="8"/>
      <c r="H30" s="8"/>
      <c r="I30" s="8">
        <v>725</v>
      </c>
      <c r="J30" s="8"/>
      <c r="K30" s="8"/>
      <c r="L30" s="8"/>
      <c r="M30" s="8"/>
      <c r="N30" s="8"/>
      <c r="O30" s="8"/>
      <c r="P30" s="8"/>
      <c r="Q30" s="8"/>
      <c r="R30" s="8"/>
      <c r="S30" s="8"/>
      <c r="T30" s="8"/>
      <c r="U30" s="8"/>
      <c r="V30" s="8"/>
      <c r="W30" s="8"/>
      <c r="X30" s="8"/>
      <c r="Y30" s="8"/>
      <c r="Z30" s="8"/>
      <c r="AA30" s="8"/>
      <c r="AB30" s="8"/>
      <c r="AC30" s="8"/>
      <c r="AD30" s="8"/>
      <c r="AE30" s="8"/>
    </row>
    <row r="31" spans="1:31" x14ac:dyDescent="0.25">
      <c r="A31" s="6" t="s">
        <v>174</v>
      </c>
      <c r="B31" s="23">
        <v>85666</v>
      </c>
      <c r="C31" s="8">
        <v>7474</v>
      </c>
      <c r="D31" s="8">
        <v>12261</v>
      </c>
      <c r="E31" s="8"/>
      <c r="F31" s="8"/>
      <c r="G31" s="8"/>
      <c r="H31" s="8"/>
      <c r="I31" s="8">
        <v>15027</v>
      </c>
      <c r="J31" s="8">
        <v>19610</v>
      </c>
      <c r="K31" s="8"/>
      <c r="L31" s="8">
        <v>9</v>
      </c>
      <c r="M31" s="8"/>
      <c r="N31" s="8">
        <v>3499</v>
      </c>
      <c r="O31" s="8"/>
      <c r="P31" s="8">
        <v>5248</v>
      </c>
      <c r="Q31" s="8"/>
      <c r="R31" s="8">
        <v>5978</v>
      </c>
      <c r="S31" s="8">
        <v>2831</v>
      </c>
      <c r="T31" s="8"/>
      <c r="U31" s="8">
        <v>802</v>
      </c>
      <c r="V31" s="8">
        <v>3024</v>
      </c>
      <c r="W31" s="8">
        <v>2760</v>
      </c>
      <c r="X31" s="8">
        <v>2165</v>
      </c>
      <c r="Y31" s="8">
        <v>3225</v>
      </c>
      <c r="Z31" s="8">
        <v>845</v>
      </c>
      <c r="AA31" s="8">
        <v>710</v>
      </c>
      <c r="AB31" s="8"/>
      <c r="AC31" s="8"/>
      <c r="AD31" s="8"/>
      <c r="AE31" s="8">
        <v>198</v>
      </c>
    </row>
    <row r="32" spans="1:31" x14ac:dyDescent="0.25">
      <c r="A32" s="6" t="s">
        <v>175</v>
      </c>
      <c r="B32" s="23">
        <v>6773</v>
      </c>
      <c r="C32" s="8"/>
      <c r="D32" s="8"/>
      <c r="E32" s="8"/>
      <c r="F32" s="8"/>
      <c r="G32" s="8"/>
      <c r="H32" s="8"/>
      <c r="I32" s="8">
        <v>2399</v>
      </c>
      <c r="J32" s="8">
        <v>238</v>
      </c>
      <c r="K32" s="8"/>
      <c r="L32" s="8">
        <v>2326</v>
      </c>
      <c r="M32" s="8">
        <v>795</v>
      </c>
      <c r="N32" s="8"/>
      <c r="O32" s="8">
        <v>1015</v>
      </c>
      <c r="P32" s="8"/>
      <c r="Q32" s="8"/>
      <c r="R32" s="8"/>
      <c r="S32" s="8"/>
      <c r="T32" s="8"/>
      <c r="U32" s="8"/>
      <c r="V32" s="8"/>
      <c r="W32" s="8"/>
      <c r="X32" s="8"/>
      <c r="Y32" s="8"/>
      <c r="Z32" s="8"/>
      <c r="AA32" s="8"/>
      <c r="AB32" s="8"/>
      <c r="AC32" s="8"/>
      <c r="AD32" s="8"/>
      <c r="AE32" s="8"/>
    </row>
    <row r="33" spans="1:31" x14ac:dyDescent="0.25">
      <c r="A33" s="6" t="s">
        <v>176</v>
      </c>
      <c r="B33" s="23">
        <v>602</v>
      </c>
      <c r="C33" s="8"/>
      <c r="D33" s="8"/>
      <c r="E33" s="8"/>
      <c r="F33" s="8"/>
      <c r="G33" s="8"/>
      <c r="H33" s="8"/>
      <c r="I33" s="8">
        <v>602</v>
      </c>
      <c r="J33" s="8"/>
      <c r="K33" s="8"/>
      <c r="L33" s="8"/>
      <c r="M33" s="8"/>
      <c r="N33" s="8"/>
      <c r="O33" s="8"/>
      <c r="P33" s="8"/>
      <c r="Q33" s="8"/>
      <c r="R33" s="8"/>
      <c r="S33" s="8"/>
      <c r="T33" s="8"/>
      <c r="U33" s="8"/>
      <c r="V33" s="8"/>
      <c r="W33" s="8"/>
      <c r="X33" s="8"/>
      <c r="Y33" s="8"/>
      <c r="Z33" s="8"/>
      <c r="AA33" s="8"/>
      <c r="AB33" s="8"/>
      <c r="AC33" s="8"/>
      <c r="AD33" s="8"/>
      <c r="AE33" s="8"/>
    </row>
    <row r="34" spans="1:31" x14ac:dyDescent="0.25">
      <c r="A34" s="6" t="s">
        <v>177</v>
      </c>
      <c r="B34" s="23">
        <v>1403</v>
      </c>
      <c r="C34" s="8"/>
      <c r="D34" s="8"/>
      <c r="E34" s="8"/>
      <c r="F34" s="8"/>
      <c r="G34" s="8"/>
      <c r="H34" s="8"/>
      <c r="I34" s="8">
        <v>1403</v>
      </c>
      <c r="J34" s="8"/>
      <c r="K34" s="8"/>
      <c r="L34" s="8"/>
      <c r="M34" s="8"/>
      <c r="N34" s="8"/>
      <c r="O34" s="8"/>
      <c r="P34" s="8"/>
      <c r="Q34" s="8"/>
      <c r="R34" s="8"/>
      <c r="S34" s="8"/>
      <c r="T34" s="8"/>
      <c r="U34" s="8"/>
      <c r="V34" s="8"/>
      <c r="W34" s="8"/>
      <c r="X34" s="8"/>
      <c r="Y34" s="8"/>
      <c r="Z34" s="8"/>
      <c r="AA34" s="8"/>
      <c r="AB34" s="8"/>
      <c r="AC34" s="8"/>
      <c r="AD34" s="8"/>
      <c r="AE34" s="8"/>
    </row>
    <row r="35" spans="1:31" x14ac:dyDescent="0.25">
      <c r="A35" s="6" t="s">
        <v>178</v>
      </c>
      <c r="B35" s="23">
        <v>2157</v>
      </c>
      <c r="C35" s="8"/>
      <c r="D35" s="8"/>
      <c r="E35" s="8"/>
      <c r="F35" s="8"/>
      <c r="G35" s="8"/>
      <c r="H35" s="8"/>
      <c r="I35" s="8">
        <v>2106</v>
      </c>
      <c r="J35" s="8">
        <v>14</v>
      </c>
      <c r="K35" s="8"/>
      <c r="L35" s="8"/>
      <c r="M35" s="8">
        <v>37</v>
      </c>
      <c r="N35" s="8"/>
      <c r="O35" s="8"/>
      <c r="P35" s="8"/>
      <c r="Q35" s="8"/>
      <c r="R35" s="8"/>
      <c r="S35" s="8"/>
      <c r="T35" s="8"/>
      <c r="U35" s="8"/>
      <c r="V35" s="8"/>
      <c r="W35" s="8"/>
      <c r="X35" s="8"/>
      <c r="Y35" s="8"/>
      <c r="Z35" s="8"/>
      <c r="AA35" s="8"/>
      <c r="AB35" s="8"/>
      <c r="AC35" s="8"/>
      <c r="AD35" s="8"/>
      <c r="AE35" s="8"/>
    </row>
    <row r="36" spans="1:31" x14ac:dyDescent="0.25">
      <c r="A36" s="6" t="s">
        <v>179</v>
      </c>
      <c r="B36" s="23">
        <v>29635</v>
      </c>
      <c r="C36" s="8">
        <v>3095</v>
      </c>
      <c r="D36" s="8">
        <v>475</v>
      </c>
      <c r="E36" s="8"/>
      <c r="F36" s="8"/>
      <c r="G36" s="8"/>
      <c r="H36" s="8"/>
      <c r="I36" s="8"/>
      <c r="J36" s="8">
        <v>1210</v>
      </c>
      <c r="K36" s="8"/>
      <c r="L36" s="8"/>
      <c r="M36" s="8">
        <v>1986</v>
      </c>
      <c r="N36" s="8"/>
      <c r="O36" s="8"/>
      <c r="P36" s="8">
        <v>9197</v>
      </c>
      <c r="Q36" s="8"/>
      <c r="R36" s="8">
        <v>11367</v>
      </c>
      <c r="S36" s="8"/>
      <c r="T36" s="8"/>
      <c r="U36" s="8"/>
      <c r="V36" s="8">
        <v>2305</v>
      </c>
      <c r="W36" s="8"/>
      <c r="X36" s="8"/>
      <c r="Y36" s="8"/>
      <c r="Z36" s="8"/>
      <c r="AA36" s="8"/>
      <c r="AB36" s="8"/>
      <c r="AC36" s="8"/>
      <c r="AD36" s="8"/>
      <c r="AE36" s="8"/>
    </row>
    <row r="37" spans="1:31" x14ac:dyDescent="0.25">
      <c r="A37" s="6" t="s">
        <v>180</v>
      </c>
      <c r="B37" s="23">
        <v>144990</v>
      </c>
      <c r="C37" s="8">
        <v>23490</v>
      </c>
      <c r="D37" s="8">
        <v>27911</v>
      </c>
      <c r="E37" s="8">
        <v>0</v>
      </c>
      <c r="F37" s="8">
        <v>2238</v>
      </c>
      <c r="G37" s="8">
        <v>3825</v>
      </c>
      <c r="H37" s="8">
        <v>2601</v>
      </c>
      <c r="I37" s="8">
        <v>8665</v>
      </c>
      <c r="J37" s="8">
        <v>13213</v>
      </c>
      <c r="K37" s="8">
        <v>0</v>
      </c>
      <c r="L37" s="8"/>
      <c r="M37" s="8">
        <v>6120</v>
      </c>
      <c r="N37" s="8">
        <v>12425</v>
      </c>
      <c r="O37" s="8"/>
      <c r="P37" s="8">
        <v>115</v>
      </c>
      <c r="Q37" s="8"/>
      <c r="R37" s="8"/>
      <c r="S37" s="8"/>
      <c r="T37" s="8">
        <v>1539</v>
      </c>
      <c r="U37" s="8"/>
      <c r="V37" s="8">
        <v>4666</v>
      </c>
      <c r="W37" s="8">
        <v>11810</v>
      </c>
      <c r="X37" s="8">
        <v>6742</v>
      </c>
      <c r="Y37" s="8">
        <v>4934</v>
      </c>
      <c r="Z37" s="8">
        <v>1903</v>
      </c>
      <c r="AA37" s="8">
        <v>4258</v>
      </c>
      <c r="AB37" s="8">
        <v>2918</v>
      </c>
      <c r="AC37" s="8">
        <v>2134</v>
      </c>
      <c r="AD37" s="8">
        <v>1564</v>
      </c>
      <c r="AE37" s="8">
        <v>1919</v>
      </c>
    </row>
    <row r="38" spans="1:31" x14ac:dyDescent="0.25">
      <c r="A38" s="6" t="s">
        <v>181</v>
      </c>
      <c r="B38" s="23">
        <v>81812</v>
      </c>
      <c r="C38" s="8">
        <v>5123</v>
      </c>
      <c r="D38" s="8"/>
      <c r="E38" s="8"/>
      <c r="F38" s="8"/>
      <c r="G38" s="8"/>
      <c r="H38" s="8"/>
      <c r="I38" s="8">
        <v>16538</v>
      </c>
      <c r="J38" s="8">
        <v>10651</v>
      </c>
      <c r="K38" s="8"/>
      <c r="L38" s="8"/>
      <c r="M38" s="8">
        <v>10473</v>
      </c>
      <c r="N38" s="8">
        <v>393</v>
      </c>
      <c r="O38" s="8">
        <v>3163</v>
      </c>
      <c r="P38" s="8">
        <v>7947</v>
      </c>
      <c r="Q38" s="8"/>
      <c r="R38" s="8">
        <v>68</v>
      </c>
      <c r="S38" s="8">
        <v>5486</v>
      </c>
      <c r="T38" s="8"/>
      <c r="U38" s="8">
        <v>2618</v>
      </c>
      <c r="V38" s="8">
        <v>6126</v>
      </c>
      <c r="W38" s="8">
        <v>571</v>
      </c>
      <c r="X38" s="8">
        <v>6329</v>
      </c>
      <c r="Y38" s="8">
        <v>3967</v>
      </c>
      <c r="Z38" s="8">
        <v>1762</v>
      </c>
      <c r="AA38" s="8">
        <v>597</v>
      </c>
      <c r="AB38" s="8"/>
      <c r="AC38" s="8"/>
      <c r="AD38" s="8"/>
      <c r="AE38" s="8"/>
    </row>
    <row r="39" spans="1:31" x14ac:dyDescent="0.25">
      <c r="A39" s="6" t="s">
        <v>182</v>
      </c>
      <c r="B39" s="23">
        <v>3479</v>
      </c>
      <c r="C39" s="8"/>
      <c r="D39" s="8">
        <v>1387</v>
      </c>
      <c r="E39" s="8"/>
      <c r="F39" s="8"/>
      <c r="G39" s="8"/>
      <c r="H39" s="8"/>
      <c r="I39" s="8"/>
      <c r="J39" s="8"/>
      <c r="K39" s="8"/>
      <c r="L39" s="8"/>
      <c r="M39" s="8"/>
      <c r="N39" s="8"/>
      <c r="O39" s="8"/>
      <c r="P39" s="8">
        <v>2092</v>
      </c>
      <c r="Q39" s="8"/>
      <c r="R39" s="8"/>
      <c r="S39" s="8"/>
      <c r="T39" s="8"/>
      <c r="U39" s="8"/>
      <c r="V39" s="8"/>
      <c r="W39" s="8"/>
      <c r="X39" s="8"/>
      <c r="Y39" s="8"/>
      <c r="Z39" s="8"/>
      <c r="AA39" s="8"/>
      <c r="AB39" s="8"/>
      <c r="AC39" s="8"/>
      <c r="AD39" s="8"/>
      <c r="AE39" s="8"/>
    </row>
    <row r="40" spans="1:31" x14ac:dyDescent="0.25">
      <c r="A40" s="6" t="s">
        <v>183</v>
      </c>
      <c r="B40" s="23">
        <v>8026</v>
      </c>
      <c r="C40" s="8">
        <v>1117</v>
      </c>
      <c r="D40" s="8"/>
      <c r="E40" s="8"/>
      <c r="F40" s="8"/>
      <c r="G40" s="8"/>
      <c r="H40" s="8"/>
      <c r="I40" s="8">
        <v>2571</v>
      </c>
      <c r="J40" s="8">
        <v>47</v>
      </c>
      <c r="K40" s="8"/>
      <c r="L40" s="8">
        <v>1687</v>
      </c>
      <c r="M40" s="8"/>
      <c r="N40" s="8"/>
      <c r="O40" s="8">
        <v>2604</v>
      </c>
      <c r="P40" s="8"/>
      <c r="Q40" s="8"/>
      <c r="R40" s="8"/>
      <c r="S40" s="8"/>
      <c r="T40" s="8"/>
      <c r="U40" s="8"/>
      <c r="V40" s="8"/>
      <c r="W40" s="8"/>
      <c r="X40" s="8"/>
      <c r="Y40" s="8"/>
      <c r="Z40" s="8"/>
      <c r="AA40" s="8"/>
      <c r="AB40" s="8"/>
      <c r="AC40" s="8"/>
      <c r="AD40" s="8"/>
      <c r="AE40" s="8"/>
    </row>
    <row r="41" spans="1:31" x14ac:dyDescent="0.25">
      <c r="A41" s="6" t="s">
        <v>184</v>
      </c>
      <c r="B41" s="23">
        <v>298</v>
      </c>
      <c r="C41" s="8"/>
      <c r="D41" s="8"/>
      <c r="E41" s="8"/>
      <c r="F41" s="8"/>
      <c r="G41" s="8"/>
      <c r="H41" s="8"/>
      <c r="I41" s="8">
        <v>298</v>
      </c>
      <c r="J41" s="8"/>
      <c r="K41" s="8"/>
      <c r="L41" s="8"/>
      <c r="M41" s="8"/>
      <c r="N41" s="8"/>
      <c r="O41" s="8"/>
      <c r="P41" s="8"/>
      <c r="Q41" s="8"/>
      <c r="R41" s="8"/>
      <c r="S41" s="8"/>
      <c r="T41" s="8"/>
      <c r="U41" s="8"/>
      <c r="V41" s="8"/>
      <c r="W41" s="8"/>
      <c r="X41" s="8"/>
      <c r="Y41" s="8"/>
      <c r="Z41" s="8"/>
      <c r="AA41" s="8"/>
      <c r="AB41" s="8"/>
      <c r="AC41" s="8"/>
      <c r="AD41" s="8"/>
      <c r="AE41" s="8"/>
    </row>
    <row r="42" spans="1:31" x14ac:dyDescent="0.25">
      <c r="A42" s="6" t="s">
        <v>185</v>
      </c>
      <c r="B42" s="23">
        <v>3668</v>
      </c>
      <c r="C42" s="8"/>
      <c r="D42" s="8"/>
      <c r="E42" s="8"/>
      <c r="F42" s="8"/>
      <c r="G42" s="8"/>
      <c r="H42" s="8"/>
      <c r="I42" s="8">
        <v>3668</v>
      </c>
      <c r="J42" s="8"/>
      <c r="K42" s="8"/>
      <c r="L42" s="8"/>
      <c r="M42" s="8"/>
      <c r="N42" s="8"/>
      <c r="O42" s="8"/>
      <c r="P42" s="8"/>
      <c r="Q42" s="8"/>
      <c r="R42" s="8"/>
      <c r="S42" s="8"/>
      <c r="T42" s="8"/>
      <c r="U42" s="8"/>
      <c r="V42" s="8"/>
      <c r="W42" s="8"/>
      <c r="X42" s="8"/>
      <c r="Y42" s="8"/>
      <c r="Z42" s="8"/>
      <c r="AA42" s="8"/>
      <c r="AB42" s="8"/>
      <c r="AC42" s="8"/>
      <c r="AD42" s="8"/>
      <c r="AE42" s="8"/>
    </row>
    <row r="43" spans="1:31" x14ac:dyDescent="0.25">
      <c r="A43" s="6" t="s">
        <v>186</v>
      </c>
      <c r="B43" s="23">
        <v>12706</v>
      </c>
      <c r="C43" s="8">
        <v>1228</v>
      </c>
      <c r="D43" s="8"/>
      <c r="E43" s="8"/>
      <c r="F43" s="8"/>
      <c r="G43" s="8"/>
      <c r="H43" s="8"/>
      <c r="I43" s="8">
        <v>5791</v>
      </c>
      <c r="J43" s="8">
        <v>183</v>
      </c>
      <c r="K43" s="8"/>
      <c r="L43" s="8">
        <v>2412</v>
      </c>
      <c r="M43" s="8"/>
      <c r="N43" s="8"/>
      <c r="O43" s="8">
        <v>1602</v>
      </c>
      <c r="P43" s="8"/>
      <c r="Q43" s="8"/>
      <c r="R43" s="8"/>
      <c r="S43" s="8">
        <v>1490</v>
      </c>
      <c r="T43" s="8"/>
      <c r="U43" s="8"/>
      <c r="V43" s="8"/>
      <c r="W43" s="8"/>
      <c r="X43" s="8"/>
      <c r="Y43" s="8"/>
      <c r="Z43" s="8"/>
      <c r="AA43" s="8"/>
      <c r="AB43" s="8"/>
      <c r="AC43" s="8"/>
      <c r="AD43" s="8"/>
      <c r="AE43" s="8"/>
    </row>
    <row r="44" spans="1:31" x14ac:dyDescent="0.25">
      <c r="A44" s="6" t="s">
        <v>187</v>
      </c>
      <c r="B44" s="23">
        <v>4021</v>
      </c>
      <c r="C44" s="8"/>
      <c r="D44" s="8"/>
      <c r="E44" s="8"/>
      <c r="F44" s="8"/>
      <c r="G44" s="8"/>
      <c r="H44" s="8"/>
      <c r="I44" s="8">
        <v>1979</v>
      </c>
      <c r="J44" s="8"/>
      <c r="K44" s="8"/>
      <c r="L44" s="8"/>
      <c r="M44" s="8"/>
      <c r="N44" s="8"/>
      <c r="O44" s="8"/>
      <c r="P44" s="8">
        <v>2042</v>
      </c>
      <c r="Q44" s="8"/>
      <c r="R44" s="8"/>
      <c r="S44" s="8"/>
      <c r="T44" s="8"/>
      <c r="U44" s="8"/>
      <c r="V44" s="8"/>
      <c r="W44" s="8"/>
      <c r="X44" s="8"/>
      <c r="Y44" s="8"/>
      <c r="Z44" s="8"/>
      <c r="AA44" s="8"/>
      <c r="AB44" s="8"/>
      <c r="AC44" s="8"/>
      <c r="AD44" s="8"/>
      <c r="AE44" s="8"/>
    </row>
    <row r="45" spans="1:31" x14ac:dyDescent="0.25">
      <c r="A45" s="6" t="s">
        <v>188</v>
      </c>
      <c r="B45" s="23">
        <v>6498</v>
      </c>
      <c r="C45" s="8"/>
      <c r="D45" s="8"/>
      <c r="E45" s="8"/>
      <c r="F45" s="8"/>
      <c r="G45" s="8"/>
      <c r="H45" s="8"/>
      <c r="I45" s="8">
        <v>1267</v>
      </c>
      <c r="J45" s="8"/>
      <c r="K45" s="8"/>
      <c r="L45" s="8">
        <v>3472</v>
      </c>
      <c r="M45" s="8"/>
      <c r="N45" s="8"/>
      <c r="O45" s="8">
        <v>1759</v>
      </c>
      <c r="P45" s="8"/>
      <c r="Q45" s="8"/>
      <c r="R45" s="8"/>
      <c r="S45" s="8"/>
      <c r="T45" s="8"/>
      <c r="U45" s="8"/>
      <c r="V45" s="8"/>
      <c r="W45" s="8"/>
      <c r="X45" s="8"/>
      <c r="Y45" s="8"/>
      <c r="Z45" s="8"/>
      <c r="AA45" s="8"/>
      <c r="AB45" s="8"/>
      <c r="AC45" s="8"/>
      <c r="AD45" s="8"/>
      <c r="AE45" s="8"/>
    </row>
    <row r="46" spans="1:31" x14ac:dyDescent="0.25">
      <c r="A46" s="6" t="s">
        <v>189</v>
      </c>
      <c r="B46" s="23">
        <v>10308</v>
      </c>
      <c r="C46" s="8"/>
      <c r="D46" s="8"/>
      <c r="E46" s="8"/>
      <c r="F46" s="8"/>
      <c r="G46" s="8"/>
      <c r="H46" s="8"/>
      <c r="I46" s="8">
        <v>3907</v>
      </c>
      <c r="J46" s="8"/>
      <c r="K46" s="8"/>
      <c r="L46" s="8">
        <v>3431</v>
      </c>
      <c r="M46" s="8"/>
      <c r="N46" s="8"/>
      <c r="O46" s="8">
        <v>2970</v>
      </c>
      <c r="P46" s="8"/>
      <c r="Q46" s="8"/>
      <c r="R46" s="8"/>
      <c r="S46" s="8"/>
      <c r="T46" s="8"/>
      <c r="U46" s="8"/>
      <c r="V46" s="8"/>
      <c r="W46" s="8"/>
      <c r="X46" s="8"/>
      <c r="Y46" s="8"/>
      <c r="Z46" s="8"/>
      <c r="AA46" s="8"/>
      <c r="AB46" s="8"/>
      <c r="AC46" s="8"/>
      <c r="AD46" s="8"/>
      <c r="AE46" s="8"/>
    </row>
    <row r="47" spans="1:31" x14ac:dyDescent="0.25">
      <c r="A47" s="6" t="s">
        <v>190</v>
      </c>
      <c r="B47" s="23">
        <v>2129</v>
      </c>
      <c r="C47" s="8"/>
      <c r="D47" s="8">
        <v>1702</v>
      </c>
      <c r="E47" s="8"/>
      <c r="F47" s="8"/>
      <c r="G47" s="8"/>
      <c r="H47" s="8"/>
      <c r="I47" s="8"/>
      <c r="J47" s="8"/>
      <c r="K47" s="8"/>
      <c r="L47" s="8">
        <v>427</v>
      </c>
      <c r="M47" s="8"/>
      <c r="N47" s="8"/>
      <c r="O47" s="8"/>
      <c r="P47" s="8"/>
      <c r="Q47" s="8"/>
      <c r="R47" s="8"/>
      <c r="S47" s="8"/>
      <c r="T47" s="8"/>
      <c r="U47" s="8"/>
      <c r="V47" s="8"/>
      <c r="W47" s="8"/>
      <c r="X47" s="8"/>
      <c r="Y47" s="8"/>
      <c r="Z47" s="8"/>
      <c r="AA47" s="8"/>
      <c r="AB47" s="8"/>
      <c r="AC47" s="8"/>
      <c r="AD47" s="8"/>
      <c r="AE47" s="8"/>
    </row>
    <row r="48" spans="1:31" x14ac:dyDescent="0.25">
      <c r="A48" s="6" t="s">
        <v>191</v>
      </c>
      <c r="B48" s="23">
        <v>1690</v>
      </c>
      <c r="C48" s="8"/>
      <c r="D48" s="8"/>
      <c r="E48" s="8"/>
      <c r="F48" s="8"/>
      <c r="G48" s="8"/>
      <c r="H48" s="8"/>
      <c r="I48" s="8">
        <v>1690</v>
      </c>
      <c r="J48" s="8"/>
      <c r="K48" s="8"/>
      <c r="L48" s="8"/>
      <c r="M48" s="8"/>
      <c r="N48" s="8"/>
      <c r="O48" s="8"/>
      <c r="P48" s="8"/>
      <c r="Q48" s="8"/>
      <c r="R48" s="8"/>
      <c r="S48" s="8"/>
      <c r="T48" s="8"/>
      <c r="U48" s="8"/>
      <c r="V48" s="8"/>
      <c r="W48" s="8"/>
      <c r="X48" s="8"/>
      <c r="Y48" s="8"/>
      <c r="Z48" s="8"/>
      <c r="AA48" s="8"/>
      <c r="AB48" s="8"/>
      <c r="AC48" s="8"/>
      <c r="AD48" s="8"/>
      <c r="AE48" s="8"/>
    </row>
    <row r="49" spans="1:31" x14ac:dyDescent="0.25">
      <c r="A49" s="6" t="s">
        <v>192</v>
      </c>
      <c r="B49" s="23">
        <v>29404</v>
      </c>
      <c r="C49" s="8">
        <v>1626</v>
      </c>
      <c r="D49" s="8"/>
      <c r="E49" s="8"/>
      <c r="F49" s="8"/>
      <c r="G49" s="8"/>
      <c r="H49" s="8"/>
      <c r="I49" s="8">
        <v>11002</v>
      </c>
      <c r="J49" s="8">
        <v>990</v>
      </c>
      <c r="K49" s="8"/>
      <c r="L49" s="8">
        <v>3299</v>
      </c>
      <c r="M49" s="8"/>
      <c r="N49" s="8"/>
      <c r="O49" s="8"/>
      <c r="P49" s="8">
        <v>9522</v>
      </c>
      <c r="Q49" s="8"/>
      <c r="R49" s="8"/>
      <c r="S49" s="8">
        <v>1627</v>
      </c>
      <c r="T49" s="8"/>
      <c r="U49" s="8">
        <v>1338</v>
      </c>
      <c r="V49" s="8"/>
      <c r="W49" s="8"/>
      <c r="X49" s="8"/>
      <c r="Y49" s="8"/>
      <c r="Z49" s="8"/>
      <c r="AA49" s="8"/>
      <c r="AB49" s="8"/>
      <c r="AC49" s="8"/>
      <c r="AD49" s="8"/>
      <c r="AE49" s="8"/>
    </row>
    <row r="50" spans="1:31" x14ac:dyDescent="0.25">
      <c r="A50" s="6" t="s">
        <v>193</v>
      </c>
      <c r="B50" s="23">
        <v>5961</v>
      </c>
      <c r="C50" s="8"/>
      <c r="D50" s="8"/>
      <c r="E50" s="8"/>
      <c r="F50" s="8"/>
      <c r="G50" s="8"/>
      <c r="H50" s="8"/>
      <c r="I50" s="8">
        <v>2779</v>
      </c>
      <c r="J50" s="8"/>
      <c r="K50" s="8"/>
      <c r="L50" s="8">
        <v>3182</v>
      </c>
      <c r="M50" s="8"/>
      <c r="N50" s="8"/>
      <c r="O50" s="8"/>
      <c r="P50" s="8"/>
      <c r="Q50" s="8"/>
      <c r="R50" s="8"/>
      <c r="S50" s="8"/>
      <c r="T50" s="8"/>
      <c r="U50" s="8"/>
      <c r="V50" s="8"/>
      <c r="W50" s="8"/>
      <c r="X50" s="8"/>
      <c r="Y50" s="8"/>
      <c r="Z50" s="8"/>
      <c r="AA50" s="8"/>
      <c r="AB50" s="8"/>
      <c r="AC50" s="8"/>
      <c r="AD50" s="8"/>
      <c r="AE50" s="8"/>
    </row>
    <row r="51" spans="1:31" x14ac:dyDescent="0.25">
      <c r="A51" s="6" t="s">
        <v>194</v>
      </c>
      <c r="B51" s="23">
        <v>1265</v>
      </c>
      <c r="C51" s="8"/>
      <c r="D51" s="8"/>
      <c r="E51" s="8"/>
      <c r="F51" s="8"/>
      <c r="G51" s="8"/>
      <c r="H51" s="8"/>
      <c r="I51" s="8">
        <v>1265</v>
      </c>
      <c r="J51" s="8"/>
      <c r="K51" s="8"/>
      <c r="L51" s="8"/>
      <c r="M51" s="8"/>
      <c r="N51" s="8"/>
      <c r="O51" s="8"/>
      <c r="P51" s="8"/>
      <c r="Q51" s="8"/>
      <c r="R51" s="8"/>
      <c r="S51" s="8"/>
      <c r="T51" s="8"/>
      <c r="U51" s="8"/>
      <c r="V51" s="8"/>
      <c r="W51" s="8"/>
      <c r="X51" s="8"/>
      <c r="Y51" s="8"/>
      <c r="Z51" s="8"/>
      <c r="AA51" s="8"/>
      <c r="AB51" s="8"/>
      <c r="AC51" s="8"/>
      <c r="AD51" s="8"/>
      <c r="AE51" s="8"/>
    </row>
    <row r="52" spans="1:31" x14ac:dyDescent="0.25">
      <c r="A52" s="6" t="s">
        <v>195</v>
      </c>
      <c r="B52" s="23">
        <v>186</v>
      </c>
      <c r="C52" s="8"/>
      <c r="D52" s="8"/>
      <c r="E52" s="8"/>
      <c r="F52" s="8"/>
      <c r="G52" s="8"/>
      <c r="H52" s="8"/>
      <c r="I52" s="8">
        <v>186</v>
      </c>
      <c r="J52" s="8"/>
      <c r="K52" s="8"/>
      <c r="L52" s="8"/>
      <c r="M52" s="8"/>
      <c r="N52" s="8"/>
      <c r="O52" s="8"/>
      <c r="P52" s="8"/>
      <c r="Q52" s="8"/>
      <c r="R52" s="8"/>
      <c r="S52" s="8"/>
      <c r="T52" s="8"/>
      <c r="U52" s="8"/>
      <c r="V52" s="8"/>
      <c r="W52" s="8"/>
      <c r="X52" s="8"/>
      <c r="Y52" s="8"/>
      <c r="Z52" s="8"/>
      <c r="AA52" s="8"/>
      <c r="AB52" s="8"/>
      <c r="AC52" s="8"/>
      <c r="AD52" s="8"/>
      <c r="AE52" s="8"/>
    </row>
    <row r="53" spans="1:31" x14ac:dyDescent="0.25">
      <c r="A53" s="6" t="s">
        <v>196</v>
      </c>
      <c r="B53" s="23">
        <v>14192</v>
      </c>
      <c r="C53" s="8"/>
      <c r="D53" s="8"/>
      <c r="E53" s="8"/>
      <c r="F53" s="8"/>
      <c r="G53" s="8"/>
      <c r="H53" s="8"/>
      <c r="I53" s="8">
        <v>5379</v>
      </c>
      <c r="J53" s="8">
        <v>993</v>
      </c>
      <c r="K53" s="8"/>
      <c r="L53" s="8">
        <v>2456</v>
      </c>
      <c r="M53" s="8">
        <v>1055</v>
      </c>
      <c r="N53" s="8"/>
      <c r="O53" s="8"/>
      <c r="P53" s="8">
        <v>3156</v>
      </c>
      <c r="Q53" s="8"/>
      <c r="R53" s="8"/>
      <c r="S53" s="8">
        <v>1153</v>
      </c>
      <c r="T53" s="8"/>
      <c r="U53" s="8"/>
      <c r="V53" s="8"/>
      <c r="W53" s="8"/>
      <c r="X53" s="8"/>
      <c r="Y53" s="8"/>
      <c r="Z53" s="8"/>
      <c r="AA53" s="8"/>
      <c r="AB53" s="8"/>
      <c r="AC53" s="8"/>
      <c r="AD53" s="8"/>
      <c r="AE53" s="8"/>
    </row>
    <row r="54" spans="1:31" x14ac:dyDescent="0.25">
      <c r="A54" s="6" t="s">
        <v>197</v>
      </c>
      <c r="B54" s="23">
        <v>991</v>
      </c>
      <c r="C54" s="8"/>
      <c r="D54" s="8"/>
      <c r="E54" s="8"/>
      <c r="F54" s="8"/>
      <c r="G54" s="8"/>
      <c r="H54" s="8"/>
      <c r="I54" s="8">
        <v>991</v>
      </c>
      <c r="J54" s="8"/>
      <c r="K54" s="8"/>
      <c r="L54" s="8"/>
      <c r="M54" s="8"/>
      <c r="N54" s="8"/>
      <c r="O54" s="8"/>
      <c r="P54" s="8"/>
      <c r="Q54" s="8"/>
      <c r="R54" s="8"/>
      <c r="S54" s="8"/>
      <c r="T54" s="8"/>
      <c r="U54" s="8"/>
      <c r="V54" s="8"/>
      <c r="W54" s="8"/>
      <c r="X54" s="8"/>
      <c r="Y54" s="8"/>
      <c r="Z54" s="8"/>
      <c r="AA54" s="8"/>
      <c r="AB54" s="8"/>
      <c r="AC54" s="8"/>
      <c r="AD54" s="8"/>
      <c r="AE54" s="8"/>
    </row>
    <row r="55" spans="1:31" x14ac:dyDescent="0.25">
      <c r="A55" s="6" t="s">
        <v>198</v>
      </c>
      <c r="B55" s="23">
        <v>2045</v>
      </c>
      <c r="C55" s="8"/>
      <c r="D55" s="8"/>
      <c r="E55" s="8"/>
      <c r="F55" s="8"/>
      <c r="G55" s="8"/>
      <c r="H55" s="8"/>
      <c r="I55" s="8">
        <v>2045</v>
      </c>
      <c r="J55" s="8"/>
      <c r="K55" s="8"/>
      <c r="L55" s="8"/>
      <c r="M55" s="8"/>
      <c r="N55" s="8"/>
      <c r="O55" s="8"/>
      <c r="P55" s="8"/>
      <c r="Q55" s="8"/>
      <c r="R55" s="8"/>
      <c r="S55" s="8"/>
      <c r="T55" s="8"/>
      <c r="U55" s="8"/>
      <c r="V55" s="8"/>
      <c r="W55" s="8"/>
      <c r="X55" s="8"/>
      <c r="Y55" s="8"/>
      <c r="Z55" s="8"/>
      <c r="AA55" s="8"/>
      <c r="AB55" s="8"/>
      <c r="AC55" s="8"/>
      <c r="AD55" s="8"/>
      <c r="AE55" s="8"/>
    </row>
    <row r="56" spans="1:31" x14ac:dyDescent="0.25">
      <c r="A56" s="6" t="s">
        <v>19</v>
      </c>
      <c r="B56" s="23">
        <v>106422</v>
      </c>
      <c r="C56" s="8">
        <v>11927</v>
      </c>
      <c r="D56" s="8">
        <v>14272</v>
      </c>
      <c r="E56" s="8">
        <v>0</v>
      </c>
      <c r="F56" s="8">
        <v>631</v>
      </c>
      <c r="G56" s="8"/>
      <c r="H56" s="8"/>
      <c r="I56" s="8">
        <v>12726</v>
      </c>
      <c r="J56" s="8">
        <v>19924</v>
      </c>
      <c r="K56" s="8"/>
      <c r="L56" s="8">
        <v>579</v>
      </c>
      <c r="M56" s="8"/>
      <c r="N56" s="8">
        <v>8534</v>
      </c>
      <c r="O56" s="8"/>
      <c r="P56" s="8">
        <v>10360</v>
      </c>
      <c r="Q56" s="8">
        <v>2539</v>
      </c>
      <c r="R56" s="8">
        <v>4852</v>
      </c>
      <c r="S56" s="8">
        <v>3461</v>
      </c>
      <c r="T56" s="8"/>
      <c r="U56" s="8">
        <v>214</v>
      </c>
      <c r="V56" s="8">
        <v>4518</v>
      </c>
      <c r="W56" s="8">
        <v>3427</v>
      </c>
      <c r="X56" s="8">
        <v>3819</v>
      </c>
      <c r="Y56" s="8">
        <v>2839</v>
      </c>
      <c r="Z56" s="8">
        <v>0</v>
      </c>
      <c r="AA56" s="8">
        <v>1604</v>
      </c>
      <c r="AB56" s="8"/>
      <c r="AC56" s="8"/>
      <c r="AD56" s="8"/>
      <c r="AE56" s="8">
        <v>196</v>
      </c>
    </row>
    <row r="57" spans="1:31" x14ac:dyDescent="0.25">
      <c r="A57" s="6" t="s">
        <v>199</v>
      </c>
      <c r="B57" s="23">
        <v>131</v>
      </c>
      <c r="C57" s="8"/>
      <c r="D57" s="8"/>
      <c r="E57" s="8"/>
      <c r="F57" s="8"/>
      <c r="G57" s="8"/>
      <c r="H57" s="8"/>
      <c r="I57" s="8"/>
      <c r="J57" s="8"/>
      <c r="K57" s="8"/>
      <c r="L57" s="8">
        <v>131</v>
      </c>
      <c r="M57" s="8"/>
      <c r="N57" s="8"/>
      <c r="O57" s="8"/>
      <c r="P57" s="8"/>
      <c r="Q57" s="8"/>
      <c r="R57" s="8"/>
      <c r="S57" s="8"/>
      <c r="T57" s="8"/>
      <c r="U57" s="8"/>
      <c r="V57" s="8"/>
      <c r="W57" s="8"/>
      <c r="X57" s="8"/>
      <c r="Y57" s="8"/>
      <c r="Z57" s="8"/>
      <c r="AA57" s="8"/>
      <c r="AB57" s="8"/>
      <c r="AC57" s="8"/>
      <c r="AD57" s="8"/>
      <c r="AE57" s="8"/>
    </row>
    <row r="58" spans="1:31" x14ac:dyDescent="0.25">
      <c r="A58" s="6" t="s">
        <v>200</v>
      </c>
      <c r="B58" s="23">
        <v>4806</v>
      </c>
      <c r="C58" s="8"/>
      <c r="D58" s="8"/>
      <c r="E58" s="8"/>
      <c r="F58" s="8"/>
      <c r="G58" s="8"/>
      <c r="H58" s="8"/>
      <c r="I58" s="8">
        <v>2277</v>
      </c>
      <c r="J58" s="8"/>
      <c r="K58" s="8"/>
      <c r="L58" s="8">
        <v>892</v>
      </c>
      <c r="M58" s="8">
        <v>728</v>
      </c>
      <c r="N58" s="8"/>
      <c r="O58" s="8"/>
      <c r="P58" s="8">
        <v>909</v>
      </c>
      <c r="Q58" s="8"/>
      <c r="R58" s="8"/>
      <c r="S58" s="8"/>
      <c r="T58" s="8"/>
      <c r="U58" s="8"/>
      <c r="V58" s="8"/>
      <c r="W58" s="8"/>
      <c r="X58" s="8"/>
      <c r="Y58" s="8"/>
      <c r="Z58" s="8"/>
      <c r="AA58" s="8"/>
      <c r="AB58" s="8"/>
      <c r="AC58" s="8"/>
      <c r="AD58" s="8"/>
      <c r="AE58" s="8"/>
    </row>
    <row r="59" spans="1:31" x14ac:dyDescent="0.25">
      <c r="A59" s="6" t="s">
        <v>201</v>
      </c>
      <c r="B59" s="23">
        <v>10433</v>
      </c>
      <c r="C59" s="8">
        <v>694</v>
      </c>
      <c r="D59" s="8">
        <v>2991</v>
      </c>
      <c r="E59" s="8"/>
      <c r="F59" s="8"/>
      <c r="G59" s="8"/>
      <c r="H59" s="8"/>
      <c r="I59" s="8">
        <v>3091</v>
      </c>
      <c r="J59" s="8"/>
      <c r="K59" s="8"/>
      <c r="L59" s="8"/>
      <c r="M59" s="8">
        <v>2066</v>
      </c>
      <c r="N59" s="8"/>
      <c r="O59" s="8"/>
      <c r="P59" s="8">
        <v>1591</v>
      </c>
      <c r="Q59" s="8"/>
      <c r="R59" s="8"/>
      <c r="S59" s="8"/>
      <c r="T59" s="8"/>
      <c r="U59" s="8"/>
      <c r="V59" s="8"/>
      <c r="W59" s="8"/>
      <c r="X59" s="8"/>
      <c r="Y59" s="8"/>
      <c r="Z59" s="8"/>
      <c r="AA59" s="8"/>
      <c r="AB59" s="8"/>
      <c r="AC59" s="8"/>
      <c r="AD59" s="8"/>
      <c r="AE59" s="8"/>
    </row>
    <row r="60" spans="1:31" x14ac:dyDescent="0.25">
      <c r="A60" s="6" t="s">
        <v>202</v>
      </c>
      <c r="B60" s="23">
        <v>8611</v>
      </c>
      <c r="C60" s="8"/>
      <c r="D60" s="8"/>
      <c r="E60" s="8"/>
      <c r="F60" s="8"/>
      <c r="G60" s="8"/>
      <c r="H60" s="8"/>
      <c r="I60" s="8">
        <v>5806</v>
      </c>
      <c r="J60" s="8">
        <v>790</v>
      </c>
      <c r="K60" s="8"/>
      <c r="L60" s="8"/>
      <c r="M60" s="8">
        <v>460</v>
      </c>
      <c r="N60" s="8"/>
      <c r="O60" s="8">
        <v>1555</v>
      </c>
      <c r="P60" s="8"/>
      <c r="Q60" s="8"/>
      <c r="R60" s="8"/>
      <c r="S60" s="8"/>
      <c r="T60" s="8"/>
      <c r="U60" s="8"/>
      <c r="V60" s="8"/>
      <c r="W60" s="8"/>
      <c r="X60" s="8"/>
      <c r="Y60" s="8"/>
      <c r="Z60" s="8"/>
      <c r="AA60" s="8"/>
      <c r="AB60" s="8"/>
      <c r="AC60" s="8"/>
      <c r="AD60" s="8"/>
      <c r="AE60" s="8"/>
    </row>
    <row r="61" spans="1:31" x14ac:dyDescent="0.25">
      <c r="A61" s="6" t="s">
        <v>203</v>
      </c>
      <c r="B61" s="23">
        <v>18573</v>
      </c>
      <c r="C61" s="8"/>
      <c r="D61" s="8"/>
      <c r="E61" s="8"/>
      <c r="F61" s="8"/>
      <c r="G61" s="8"/>
      <c r="H61" s="8"/>
      <c r="I61" s="8">
        <v>7647</v>
      </c>
      <c r="J61" s="8">
        <v>2266</v>
      </c>
      <c r="K61" s="8"/>
      <c r="L61" s="8">
        <v>2173</v>
      </c>
      <c r="M61" s="8">
        <v>2034</v>
      </c>
      <c r="N61" s="8"/>
      <c r="O61" s="8"/>
      <c r="P61" s="8">
        <v>4453</v>
      </c>
      <c r="Q61" s="8"/>
      <c r="R61" s="8"/>
      <c r="S61" s="8"/>
      <c r="T61" s="8"/>
      <c r="U61" s="8"/>
      <c r="V61" s="8"/>
      <c r="W61" s="8"/>
      <c r="X61" s="8"/>
      <c r="Y61" s="8"/>
      <c r="Z61" s="8"/>
      <c r="AA61" s="8"/>
      <c r="AB61" s="8"/>
      <c r="AC61" s="8"/>
      <c r="AD61" s="8"/>
      <c r="AE61" s="8"/>
    </row>
    <row r="62" spans="1:31" x14ac:dyDescent="0.25">
      <c r="A62" s="6" t="s">
        <v>204</v>
      </c>
      <c r="B62" s="23">
        <v>5422</v>
      </c>
      <c r="C62" s="8"/>
      <c r="D62" s="8">
        <v>915</v>
      </c>
      <c r="E62" s="8"/>
      <c r="F62" s="8"/>
      <c r="G62" s="8"/>
      <c r="H62" s="8"/>
      <c r="I62" s="8"/>
      <c r="J62" s="8"/>
      <c r="K62" s="8"/>
      <c r="L62" s="8"/>
      <c r="M62" s="8"/>
      <c r="N62" s="8"/>
      <c r="O62" s="8"/>
      <c r="P62" s="8">
        <v>4507</v>
      </c>
      <c r="Q62" s="8"/>
      <c r="R62" s="8"/>
      <c r="S62" s="8"/>
      <c r="T62" s="8"/>
      <c r="U62" s="8"/>
      <c r="V62" s="8"/>
      <c r="W62" s="8"/>
      <c r="X62" s="8"/>
      <c r="Y62" s="8"/>
      <c r="Z62" s="8"/>
      <c r="AA62" s="8"/>
      <c r="AB62" s="8"/>
      <c r="AC62" s="8"/>
      <c r="AD62" s="8"/>
      <c r="AE62" s="8"/>
    </row>
    <row r="63" spans="1:31" x14ac:dyDescent="0.25">
      <c r="A63" s="6" t="s">
        <v>205</v>
      </c>
      <c r="B63" s="23">
        <v>340</v>
      </c>
      <c r="C63" s="8"/>
      <c r="D63" s="8"/>
      <c r="E63" s="8"/>
      <c r="F63" s="8"/>
      <c r="G63" s="8"/>
      <c r="H63" s="8"/>
      <c r="I63" s="8"/>
      <c r="J63" s="8"/>
      <c r="K63" s="8"/>
      <c r="L63" s="8">
        <v>340</v>
      </c>
      <c r="M63" s="8"/>
      <c r="N63" s="8"/>
      <c r="O63" s="8"/>
      <c r="P63" s="8"/>
      <c r="Q63" s="8"/>
      <c r="R63" s="8"/>
      <c r="S63" s="8"/>
      <c r="T63" s="8"/>
      <c r="U63" s="8"/>
      <c r="V63" s="8"/>
      <c r="W63" s="8"/>
      <c r="X63" s="8"/>
      <c r="Y63" s="8"/>
      <c r="Z63" s="8"/>
      <c r="AA63" s="8"/>
      <c r="AB63" s="8"/>
      <c r="AC63" s="8"/>
      <c r="AD63" s="8"/>
      <c r="AE63" s="8"/>
    </row>
    <row r="64" spans="1:31" x14ac:dyDescent="0.25">
      <c r="A64" s="6" t="s">
        <v>206</v>
      </c>
      <c r="B64" s="23">
        <v>13571</v>
      </c>
      <c r="C64" s="8">
        <v>7206</v>
      </c>
      <c r="D64" s="8">
        <v>5842</v>
      </c>
      <c r="E64" s="8"/>
      <c r="F64" s="8"/>
      <c r="G64" s="8"/>
      <c r="H64" s="8">
        <v>523</v>
      </c>
      <c r="I64" s="8"/>
      <c r="J64" s="8"/>
      <c r="K64" s="8"/>
      <c r="L64" s="8"/>
      <c r="M64" s="8"/>
      <c r="N64" s="8"/>
      <c r="O64" s="8"/>
      <c r="P64" s="8"/>
      <c r="Q64" s="8"/>
      <c r="R64" s="8"/>
      <c r="S64" s="8"/>
      <c r="T64" s="8"/>
      <c r="U64" s="8"/>
      <c r="V64" s="8"/>
      <c r="W64" s="8"/>
      <c r="X64" s="8"/>
      <c r="Y64" s="8"/>
      <c r="Z64" s="8"/>
      <c r="AA64" s="8"/>
      <c r="AB64" s="8"/>
      <c r="AC64" s="8"/>
      <c r="AD64" s="8"/>
      <c r="AE64" s="8"/>
    </row>
    <row r="65" spans="1:31" x14ac:dyDescent="0.25">
      <c r="A65" s="6" t="s">
        <v>207</v>
      </c>
      <c r="B65" s="23">
        <v>34343</v>
      </c>
      <c r="C65" s="8">
        <v>688</v>
      </c>
      <c r="D65" s="8"/>
      <c r="E65" s="8"/>
      <c r="F65" s="8"/>
      <c r="G65" s="8"/>
      <c r="H65" s="8"/>
      <c r="I65" s="8">
        <v>8886</v>
      </c>
      <c r="J65" s="8">
        <v>1163</v>
      </c>
      <c r="K65" s="8"/>
      <c r="L65" s="8">
        <v>6443</v>
      </c>
      <c r="M65" s="8">
        <v>793</v>
      </c>
      <c r="N65" s="8"/>
      <c r="O65" s="8">
        <v>4251</v>
      </c>
      <c r="P65" s="8">
        <v>3852</v>
      </c>
      <c r="Q65" s="8"/>
      <c r="R65" s="8">
        <v>722</v>
      </c>
      <c r="S65" s="8">
        <v>2409</v>
      </c>
      <c r="T65" s="8"/>
      <c r="U65" s="8">
        <v>1065</v>
      </c>
      <c r="V65" s="8">
        <v>2994</v>
      </c>
      <c r="W65" s="8"/>
      <c r="X65" s="8"/>
      <c r="Y65" s="8">
        <v>937</v>
      </c>
      <c r="Z65" s="8">
        <v>140</v>
      </c>
      <c r="AA65" s="8"/>
      <c r="AB65" s="8"/>
      <c r="AC65" s="8"/>
      <c r="AD65" s="8"/>
      <c r="AE65" s="8"/>
    </row>
    <row r="66" spans="1:31" x14ac:dyDescent="0.25">
      <c r="A66" s="6" t="s">
        <v>208</v>
      </c>
      <c r="B66" s="23">
        <v>5019</v>
      </c>
      <c r="C66" s="8"/>
      <c r="D66" s="8"/>
      <c r="E66" s="8"/>
      <c r="F66" s="8"/>
      <c r="G66" s="8"/>
      <c r="H66" s="8"/>
      <c r="I66" s="8">
        <v>1328</v>
      </c>
      <c r="J66" s="8"/>
      <c r="K66" s="8"/>
      <c r="L66" s="8">
        <v>1668</v>
      </c>
      <c r="M66" s="8">
        <v>790</v>
      </c>
      <c r="N66" s="8"/>
      <c r="O66" s="8"/>
      <c r="P66" s="8">
        <v>1177</v>
      </c>
      <c r="Q66" s="8"/>
      <c r="R66" s="8">
        <v>56</v>
      </c>
      <c r="S66" s="8"/>
      <c r="T66" s="8"/>
      <c r="U66" s="8"/>
      <c r="V66" s="8"/>
      <c r="W66" s="8"/>
      <c r="X66" s="8"/>
      <c r="Y66" s="8"/>
      <c r="Z66" s="8"/>
      <c r="AA66" s="8"/>
      <c r="AB66" s="8"/>
      <c r="AC66" s="8"/>
      <c r="AD66" s="8"/>
      <c r="AE66" s="8"/>
    </row>
    <row r="67" spans="1:31" x14ac:dyDescent="0.25">
      <c r="A67" s="6" t="s">
        <v>209</v>
      </c>
      <c r="B67" s="23">
        <v>19564</v>
      </c>
      <c r="C67" s="8">
        <v>1257</v>
      </c>
      <c r="D67" s="8"/>
      <c r="E67" s="8"/>
      <c r="F67" s="8"/>
      <c r="G67" s="8"/>
      <c r="H67" s="8"/>
      <c r="I67" s="8">
        <v>9800</v>
      </c>
      <c r="J67" s="8"/>
      <c r="K67" s="8"/>
      <c r="L67" s="8">
        <v>2156</v>
      </c>
      <c r="M67" s="8">
        <v>1376</v>
      </c>
      <c r="N67" s="8"/>
      <c r="O67" s="8">
        <v>4050</v>
      </c>
      <c r="P67" s="8"/>
      <c r="Q67" s="8"/>
      <c r="R67" s="8">
        <v>66</v>
      </c>
      <c r="S67" s="8">
        <v>859</v>
      </c>
      <c r="T67" s="8"/>
      <c r="U67" s="8"/>
      <c r="V67" s="8"/>
      <c r="W67" s="8"/>
      <c r="X67" s="8"/>
      <c r="Y67" s="8"/>
      <c r="Z67" s="8"/>
      <c r="AA67" s="8"/>
      <c r="AB67" s="8"/>
      <c r="AC67" s="8"/>
      <c r="AD67" s="8"/>
      <c r="AE67" s="8"/>
    </row>
    <row r="68" spans="1:31" x14ac:dyDescent="0.25">
      <c r="A68" s="6" t="s">
        <v>210</v>
      </c>
      <c r="B68" s="23">
        <v>916</v>
      </c>
      <c r="C68" s="8"/>
      <c r="D68" s="8"/>
      <c r="E68" s="8"/>
      <c r="F68" s="8"/>
      <c r="G68" s="8"/>
      <c r="H68" s="8"/>
      <c r="I68" s="8"/>
      <c r="J68" s="8"/>
      <c r="K68" s="8"/>
      <c r="L68" s="8"/>
      <c r="M68" s="8">
        <v>522</v>
      </c>
      <c r="N68" s="8"/>
      <c r="O68" s="8"/>
      <c r="P68" s="8">
        <v>394</v>
      </c>
      <c r="Q68" s="8"/>
      <c r="R68" s="8"/>
      <c r="S68" s="8"/>
      <c r="T68" s="8"/>
      <c r="U68" s="8"/>
      <c r="V68" s="8"/>
      <c r="W68" s="8"/>
      <c r="X68" s="8"/>
      <c r="Y68" s="8"/>
      <c r="Z68" s="8"/>
      <c r="AA68" s="8"/>
      <c r="AB68" s="8"/>
      <c r="AC68" s="8"/>
      <c r="AD68" s="8"/>
      <c r="AE68" s="8"/>
    </row>
    <row r="69" spans="1:31" x14ac:dyDescent="0.25">
      <c r="A69" s="6" t="s">
        <v>211</v>
      </c>
      <c r="B69" s="23">
        <v>1938</v>
      </c>
      <c r="C69" s="8"/>
      <c r="D69" s="8">
        <v>780</v>
      </c>
      <c r="E69" s="8"/>
      <c r="F69" s="8"/>
      <c r="G69" s="8"/>
      <c r="H69" s="8"/>
      <c r="I69" s="8"/>
      <c r="J69" s="8"/>
      <c r="K69" s="8"/>
      <c r="L69" s="8"/>
      <c r="M69" s="8">
        <v>431</v>
      </c>
      <c r="N69" s="8"/>
      <c r="O69" s="8"/>
      <c r="P69" s="8">
        <v>727</v>
      </c>
      <c r="Q69" s="8"/>
      <c r="R69" s="8"/>
      <c r="S69" s="8"/>
      <c r="T69" s="8"/>
      <c r="U69" s="8"/>
      <c r="V69" s="8"/>
      <c r="W69" s="8"/>
      <c r="X69" s="8"/>
      <c r="Y69" s="8"/>
      <c r="Z69" s="8"/>
      <c r="AA69" s="8"/>
      <c r="AB69" s="8"/>
      <c r="AC69" s="8"/>
      <c r="AD69" s="8"/>
      <c r="AE69" s="8"/>
    </row>
    <row r="70" spans="1:31" x14ac:dyDescent="0.25">
      <c r="A70" s="6" t="s">
        <v>212</v>
      </c>
      <c r="B70" s="23">
        <v>4773</v>
      </c>
      <c r="C70" s="8">
        <v>1233</v>
      </c>
      <c r="D70" s="8"/>
      <c r="E70" s="8"/>
      <c r="F70" s="8"/>
      <c r="G70" s="8"/>
      <c r="H70" s="8"/>
      <c r="I70" s="8">
        <v>2532</v>
      </c>
      <c r="J70" s="8"/>
      <c r="K70" s="8"/>
      <c r="L70" s="8"/>
      <c r="M70" s="8"/>
      <c r="N70" s="8"/>
      <c r="O70" s="8">
        <v>1008</v>
      </c>
      <c r="P70" s="8"/>
      <c r="Q70" s="8"/>
      <c r="R70" s="8"/>
      <c r="S70" s="8"/>
      <c r="T70" s="8"/>
      <c r="U70" s="8"/>
      <c r="V70" s="8"/>
      <c r="W70" s="8"/>
      <c r="X70" s="8"/>
      <c r="Y70" s="8"/>
      <c r="Z70" s="8"/>
      <c r="AA70" s="8"/>
      <c r="AB70" s="8"/>
      <c r="AC70" s="8"/>
      <c r="AD70" s="8"/>
      <c r="AE70" s="8"/>
    </row>
    <row r="71" spans="1:31" x14ac:dyDescent="0.25">
      <c r="A71" s="22" t="s">
        <v>214</v>
      </c>
      <c r="B71" s="23">
        <v>829289</v>
      </c>
      <c r="C71" s="23">
        <v>76200</v>
      </c>
      <c r="D71" s="23">
        <v>70060</v>
      </c>
      <c r="E71" s="23">
        <v>0</v>
      </c>
      <c r="F71" s="23">
        <v>2869</v>
      </c>
      <c r="G71" s="23">
        <v>3825</v>
      </c>
      <c r="H71" s="23">
        <v>3124</v>
      </c>
      <c r="I71" s="23">
        <v>204866</v>
      </c>
      <c r="J71" s="23">
        <v>80918</v>
      </c>
      <c r="K71" s="23">
        <v>0</v>
      </c>
      <c r="L71" s="23">
        <v>50463</v>
      </c>
      <c r="M71" s="23">
        <v>36303</v>
      </c>
      <c r="N71" s="23">
        <v>24851</v>
      </c>
      <c r="O71" s="23">
        <v>35212</v>
      </c>
      <c r="P71" s="23">
        <v>76601</v>
      </c>
      <c r="Q71" s="23">
        <v>2539</v>
      </c>
      <c r="R71" s="23">
        <v>25761</v>
      </c>
      <c r="S71" s="23">
        <v>23695</v>
      </c>
      <c r="T71" s="23">
        <v>1539</v>
      </c>
      <c r="U71" s="23">
        <v>9262</v>
      </c>
      <c r="V71" s="23">
        <v>24796</v>
      </c>
      <c r="W71" s="23">
        <v>18568</v>
      </c>
      <c r="X71" s="23">
        <v>19836</v>
      </c>
      <c r="Y71" s="23">
        <v>16316</v>
      </c>
      <c r="Z71" s="23">
        <v>5066</v>
      </c>
      <c r="AA71" s="23">
        <v>7690</v>
      </c>
      <c r="AB71" s="23">
        <v>2918</v>
      </c>
      <c r="AC71" s="23">
        <v>2134</v>
      </c>
      <c r="AD71" s="23">
        <v>1564</v>
      </c>
      <c r="AE71" s="23">
        <v>2313</v>
      </c>
    </row>
    <row r="76" spans="1:31" x14ac:dyDescent="0.25">
      <c r="B76" s="76"/>
    </row>
  </sheetData>
  <mergeCells count="7">
    <mergeCell ref="A5:AE5"/>
    <mergeCell ref="A6:AE6"/>
    <mergeCell ref="A7:A8"/>
    <mergeCell ref="B7:B8"/>
    <mergeCell ref="C7:I7"/>
    <mergeCell ref="J7:N7"/>
    <mergeCell ref="O7:R7"/>
  </mergeCells>
  <pageMargins left="1.21" right="0.7" top="1.06" bottom="0.75" header="0.3" footer="0.3"/>
  <pageSetup paperSize="5" scale="4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905C0-DA7E-4A13-A13E-277BD1316E12}">
  <sheetPr>
    <tabColor rgb="FF00B050"/>
    <pageSetUpPr fitToPage="1"/>
  </sheetPr>
  <dimension ref="A1:J50"/>
  <sheetViews>
    <sheetView showGridLines="0" topLeftCell="A10" workbookViewId="0">
      <selection activeCell="E24" sqref="E24"/>
    </sheetView>
  </sheetViews>
  <sheetFormatPr baseColWidth="10" defaultRowHeight="15" x14ac:dyDescent="0.25"/>
  <cols>
    <col min="1" max="1" width="17" bestFit="1" customWidth="1"/>
    <col min="2" max="2" width="37.28515625" bestFit="1" customWidth="1"/>
    <col min="3" max="3" width="35.140625" bestFit="1" customWidth="1"/>
    <col min="4" max="4" width="19.5703125" bestFit="1" customWidth="1"/>
    <col min="5" max="5" width="19.85546875" bestFit="1" customWidth="1"/>
    <col min="6" max="6" width="29.140625" bestFit="1" customWidth="1"/>
    <col min="7" max="7" width="39.28515625" bestFit="1" customWidth="1"/>
    <col min="8" max="8" width="15.28515625" bestFit="1" customWidth="1"/>
    <col min="9" max="9" width="17.5703125" bestFit="1" customWidth="1"/>
    <col min="10" max="10" width="28.85546875" bestFit="1" customWidth="1"/>
  </cols>
  <sheetData>
    <row r="1" spans="1:10" x14ac:dyDescent="0.25">
      <c r="A1" s="1258" t="s">
        <v>487</v>
      </c>
      <c r="B1" s="1258"/>
      <c r="C1" s="1258"/>
      <c r="D1" s="1258"/>
      <c r="E1" s="1258"/>
      <c r="F1" s="1258"/>
      <c r="G1" s="1258"/>
      <c r="H1" s="1258"/>
      <c r="I1" s="1258"/>
      <c r="J1" s="1258"/>
    </row>
    <row r="2" spans="1:10" x14ac:dyDescent="0.25">
      <c r="A2" s="1258"/>
      <c r="B2" s="1258"/>
      <c r="C2" s="1258"/>
      <c r="D2" s="1258"/>
      <c r="E2" s="1258"/>
      <c r="F2" s="1258"/>
      <c r="G2" s="1258"/>
      <c r="H2" s="1258"/>
      <c r="I2" s="1258"/>
      <c r="J2" s="1258"/>
    </row>
    <row r="3" spans="1:10" x14ac:dyDescent="0.25">
      <c r="A3" s="1259"/>
      <c r="B3" s="1259"/>
      <c r="C3" s="1259"/>
      <c r="D3" s="1259"/>
      <c r="E3" s="1259"/>
      <c r="F3" s="1259"/>
      <c r="G3" s="1259"/>
      <c r="H3" s="1259"/>
      <c r="I3" s="1259"/>
      <c r="J3" s="1259"/>
    </row>
    <row r="4" spans="1:10" ht="45" customHeight="1" x14ac:dyDescent="0.25">
      <c r="A4" s="1261" t="s">
        <v>218</v>
      </c>
      <c r="B4" s="1261" t="s">
        <v>215</v>
      </c>
      <c r="C4" s="1261" t="s">
        <v>219</v>
      </c>
      <c r="D4" s="1260" t="s">
        <v>227</v>
      </c>
      <c r="E4" s="1260"/>
      <c r="F4" s="1260"/>
      <c r="G4" s="1260"/>
      <c r="H4" s="1260" t="s">
        <v>228</v>
      </c>
      <c r="I4" s="1260"/>
      <c r="J4" s="1261" t="s">
        <v>226</v>
      </c>
    </row>
    <row r="5" spans="1:10" s="24" customFormat="1" ht="39.75" customHeight="1" x14ac:dyDescent="0.25">
      <c r="A5" s="1261"/>
      <c r="B5" s="1261"/>
      <c r="C5" s="1261"/>
      <c r="D5" s="25" t="s">
        <v>220</v>
      </c>
      <c r="E5" s="25" t="s">
        <v>221</v>
      </c>
      <c r="F5" s="25" t="s">
        <v>222</v>
      </c>
      <c r="G5" s="25" t="s">
        <v>223</v>
      </c>
      <c r="H5" s="25" t="s">
        <v>224</v>
      </c>
      <c r="I5" s="25" t="s">
        <v>225</v>
      </c>
      <c r="J5" s="1261"/>
    </row>
    <row r="6" spans="1:10" x14ac:dyDescent="0.25">
      <c r="A6" s="6" t="s">
        <v>35</v>
      </c>
      <c r="B6" s="6" t="s">
        <v>127</v>
      </c>
      <c r="C6" s="8">
        <v>5929</v>
      </c>
      <c r="D6" s="8">
        <v>23716</v>
      </c>
      <c r="E6" s="8">
        <v>9262</v>
      </c>
      <c r="F6" s="26">
        <v>0.33439222942663732</v>
      </c>
      <c r="G6" s="7">
        <v>1.3375689177065493</v>
      </c>
      <c r="H6" s="8">
        <v>6405</v>
      </c>
      <c r="I6" s="8">
        <v>2857</v>
      </c>
      <c r="J6" s="7">
        <v>1.7488888888888889</v>
      </c>
    </row>
    <row r="7" spans="1:10" x14ac:dyDescent="0.25">
      <c r="A7" s="6" t="s">
        <v>73</v>
      </c>
      <c r="B7" s="6" t="s">
        <v>26</v>
      </c>
      <c r="C7" s="8">
        <v>12275.42</v>
      </c>
      <c r="D7" s="8">
        <v>46816</v>
      </c>
      <c r="E7" s="8">
        <v>35212</v>
      </c>
      <c r="F7" s="26">
        <v>0.69234603001020556</v>
      </c>
      <c r="G7" s="7">
        <v>2.6731607090843843</v>
      </c>
      <c r="H7" s="8">
        <v>23159</v>
      </c>
      <c r="I7" s="8">
        <v>12053</v>
      </c>
      <c r="J7" s="7">
        <v>2.5839999999999996</v>
      </c>
    </row>
    <row r="8" spans="1:10" x14ac:dyDescent="0.25">
      <c r="A8" s="6" t="s">
        <v>73</v>
      </c>
      <c r="B8" s="6" t="s">
        <v>128</v>
      </c>
      <c r="C8" s="8">
        <v>26036</v>
      </c>
      <c r="D8" s="8">
        <v>95145</v>
      </c>
      <c r="E8" s="8">
        <v>76567</v>
      </c>
      <c r="F8" s="26">
        <v>1.0805525617356664</v>
      </c>
      <c r="G8" s="7">
        <v>4.1384983505406412</v>
      </c>
      <c r="H8" s="8">
        <v>59038</v>
      </c>
      <c r="I8" s="8">
        <v>17529</v>
      </c>
      <c r="J8" s="7">
        <v>1.6345098039215686</v>
      </c>
    </row>
    <row r="9" spans="1:10" x14ac:dyDescent="0.25">
      <c r="A9" s="6" t="s">
        <v>73</v>
      </c>
      <c r="B9" s="6" t="s">
        <v>130</v>
      </c>
      <c r="C9" s="8">
        <v>8236</v>
      </c>
      <c r="D9" s="8">
        <v>32606</v>
      </c>
      <c r="E9" s="8">
        <v>25761</v>
      </c>
      <c r="F9" s="26">
        <v>0.75778766799396158</v>
      </c>
      <c r="G9" s="7">
        <v>3.0281304355737015</v>
      </c>
      <c r="H9" s="8">
        <v>17557</v>
      </c>
      <c r="I9" s="8">
        <v>8204</v>
      </c>
      <c r="J9" s="7">
        <v>1.701904761904762</v>
      </c>
    </row>
    <row r="10" spans="1:10" x14ac:dyDescent="0.25">
      <c r="A10" s="6" t="s">
        <v>73</v>
      </c>
      <c r="B10" s="6" t="s">
        <v>129</v>
      </c>
      <c r="C10" s="8">
        <v>874.5</v>
      </c>
      <c r="D10" s="8">
        <v>3491</v>
      </c>
      <c r="E10" s="8">
        <v>2539</v>
      </c>
      <c r="F10" s="26">
        <v>0.71523739400777742</v>
      </c>
      <c r="G10" s="7">
        <v>2.8524800236515269</v>
      </c>
      <c r="H10" s="8">
        <v>2459</v>
      </c>
      <c r="I10" s="8">
        <v>80</v>
      </c>
      <c r="J10" s="7">
        <v>1.028</v>
      </c>
    </row>
    <row r="11" spans="1:10" x14ac:dyDescent="0.25">
      <c r="A11" s="6" t="s">
        <v>72</v>
      </c>
      <c r="B11" s="6" t="s">
        <v>131</v>
      </c>
      <c r="C11" s="8">
        <v>24611.83</v>
      </c>
      <c r="D11" s="8">
        <v>96263</v>
      </c>
      <c r="E11" s="8">
        <v>79939</v>
      </c>
      <c r="F11" s="26">
        <v>0.76473245311924765</v>
      </c>
      <c r="G11" s="7">
        <v>3.0018772970795715</v>
      </c>
      <c r="H11" s="8">
        <v>54827</v>
      </c>
      <c r="I11" s="8">
        <v>25112</v>
      </c>
      <c r="J11" s="7">
        <v>2.2925806451612898</v>
      </c>
    </row>
    <row r="12" spans="1:10" x14ac:dyDescent="0.25">
      <c r="A12" s="6" t="s">
        <v>72</v>
      </c>
      <c r="B12" s="6" t="s">
        <v>132</v>
      </c>
      <c r="C12" s="8">
        <v>558</v>
      </c>
      <c r="D12" s="8">
        <v>2232</v>
      </c>
      <c r="E12" s="8">
        <v>0</v>
      </c>
      <c r="F12" s="26">
        <v>0</v>
      </c>
      <c r="G12" s="7">
        <v>0</v>
      </c>
      <c r="H12" s="8">
        <v>0</v>
      </c>
      <c r="I12" s="8">
        <v>0</v>
      </c>
      <c r="J12" s="7">
        <v>0</v>
      </c>
    </row>
    <row r="13" spans="1:10" x14ac:dyDescent="0.25">
      <c r="A13" s="6" t="s">
        <v>72</v>
      </c>
      <c r="B13" s="6" t="s">
        <v>31</v>
      </c>
      <c r="C13" s="8">
        <v>16252</v>
      </c>
      <c r="D13" s="8">
        <v>64847</v>
      </c>
      <c r="E13" s="8">
        <v>50454</v>
      </c>
      <c r="F13" s="26">
        <v>0.75567988453840784</v>
      </c>
      <c r="G13" s="7">
        <v>3.016846272759178</v>
      </c>
      <c r="H13" s="8">
        <v>27904</v>
      </c>
      <c r="I13" s="8">
        <v>22550</v>
      </c>
      <c r="J13" s="7">
        <v>2.8185106382978717</v>
      </c>
    </row>
    <row r="14" spans="1:10" x14ac:dyDescent="0.25">
      <c r="A14" s="6" t="s">
        <v>72</v>
      </c>
      <c r="B14" s="6" t="s">
        <v>133</v>
      </c>
      <c r="C14" s="8">
        <v>11611.84</v>
      </c>
      <c r="D14" s="8">
        <v>43402</v>
      </c>
      <c r="E14" s="8">
        <v>36266</v>
      </c>
      <c r="F14" s="26">
        <v>0.77390729202581632</v>
      </c>
      <c r="G14" s="7">
        <v>2.9320465690144664</v>
      </c>
      <c r="H14" s="8">
        <v>26881</v>
      </c>
      <c r="I14" s="8">
        <v>9385</v>
      </c>
      <c r="J14" s="7">
        <v>1.714</v>
      </c>
    </row>
    <row r="15" spans="1:10" x14ac:dyDescent="0.25">
      <c r="A15" s="6" t="s">
        <v>72</v>
      </c>
      <c r="B15" s="6" t="s">
        <v>134</v>
      </c>
      <c r="C15" s="8">
        <v>8938.25</v>
      </c>
      <c r="D15" s="8">
        <v>35760</v>
      </c>
      <c r="E15" s="8">
        <v>24851</v>
      </c>
      <c r="F15" s="26">
        <v>0.67241493741584257</v>
      </c>
      <c r="G15" s="7">
        <v>2.7110113655100214</v>
      </c>
      <c r="H15" s="8">
        <v>16907</v>
      </c>
      <c r="I15" s="8">
        <v>7944</v>
      </c>
      <c r="J15" s="7">
        <v>2.1220000000000003</v>
      </c>
    </row>
    <row r="16" spans="1:10" x14ac:dyDescent="0.25">
      <c r="A16" s="6" t="s">
        <v>77</v>
      </c>
      <c r="B16" s="6" t="s">
        <v>135</v>
      </c>
      <c r="C16" s="8">
        <v>11427.019999999999</v>
      </c>
      <c r="D16" s="8">
        <v>42903</v>
      </c>
      <c r="E16" s="8">
        <v>24796</v>
      </c>
      <c r="F16" s="26">
        <v>0.57057335953684385</v>
      </c>
      <c r="G16" s="7">
        <v>2.2002811963221807</v>
      </c>
      <c r="H16" s="8">
        <v>17506</v>
      </c>
      <c r="I16" s="8">
        <v>7290</v>
      </c>
      <c r="J16" s="7">
        <v>2.7744444444444447</v>
      </c>
    </row>
    <row r="17" spans="1:10" x14ac:dyDescent="0.25">
      <c r="A17" s="6" t="s">
        <v>75</v>
      </c>
      <c r="B17" s="6" t="s">
        <v>136</v>
      </c>
      <c r="C17" s="8">
        <v>6257.5</v>
      </c>
      <c r="D17" s="8">
        <v>21234</v>
      </c>
      <c r="E17" s="8">
        <v>18568</v>
      </c>
      <c r="F17" s="26">
        <v>1.5610673082651223</v>
      </c>
      <c r="G17" s="7">
        <v>4.8000886218562107</v>
      </c>
      <c r="H17" s="8">
        <v>13289</v>
      </c>
      <c r="I17" s="8">
        <v>5279</v>
      </c>
      <c r="J17" s="7">
        <v>1.4295</v>
      </c>
    </row>
    <row r="18" spans="1:10" x14ac:dyDescent="0.25">
      <c r="A18" s="6" t="s">
        <v>74</v>
      </c>
      <c r="B18" s="6" t="s">
        <v>42</v>
      </c>
      <c r="C18" s="8">
        <v>30522.25</v>
      </c>
      <c r="D18" s="8">
        <v>116788</v>
      </c>
      <c r="E18" s="8">
        <v>76200</v>
      </c>
      <c r="F18" s="26">
        <v>0.62293517537925225</v>
      </c>
      <c r="G18" s="7">
        <v>2.3928695850528126</v>
      </c>
      <c r="H18" s="8">
        <v>62095</v>
      </c>
      <c r="I18" s="8">
        <v>14105</v>
      </c>
      <c r="J18" s="7">
        <v>4.8204255319148928</v>
      </c>
    </row>
    <row r="19" spans="1:10" x14ac:dyDescent="0.25">
      <c r="A19" s="6" t="s">
        <v>74</v>
      </c>
      <c r="B19" s="6" t="s">
        <v>137</v>
      </c>
      <c r="C19" s="8">
        <v>34150</v>
      </c>
      <c r="D19" s="8">
        <v>113403</v>
      </c>
      <c r="E19" s="8">
        <v>70060</v>
      </c>
      <c r="F19" s="26">
        <v>0.61918267861938403</v>
      </c>
      <c r="G19" s="7">
        <v>2.2657835022670447</v>
      </c>
      <c r="H19" s="8">
        <v>57188</v>
      </c>
      <c r="I19" s="8">
        <v>12872</v>
      </c>
      <c r="J19" s="7">
        <v>1.3843750000000001</v>
      </c>
    </row>
    <row r="20" spans="1:10" x14ac:dyDescent="0.25">
      <c r="A20" s="6" t="s">
        <v>74</v>
      </c>
      <c r="B20" s="6" t="s">
        <v>130</v>
      </c>
      <c r="C20" s="8">
        <v>1120</v>
      </c>
      <c r="D20" s="8">
        <v>6785</v>
      </c>
      <c r="E20" s="8">
        <v>0</v>
      </c>
      <c r="F20" s="26">
        <v>0</v>
      </c>
      <c r="G20" s="7">
        <v>0</v>
      </c>
      <c r="H20" s="8">
        <v>0</v>
      </c>
      <c r="I20" s="8">
        <v>0</v>
      </c>
      <c r="J20" s="7">
        <v>0</v>
      </c>
    </row>
    <row r="21" spans="1:10" x14ac:dyDescent="0.25">
      <c r="A21" s="6" t="s">
        <v>74</v>
      </c>
      <c r="B21" s="6" t="s">
        <v>138</v>
      </c>
      <c r="C21" s="8">
        <v>4001</v>
      </c>
      <c r="D21" s="8">
        <v>16004</v>
      </c>
      <c r="E21" s="8">
        <v>2869</v>
      </c>
      <c r="F21" s="26">
        <v>0.21063355224197744</v>
      </c>
      <c r="G21" s="7">
        <v>0.84253420896790976</v>
      </c>
      <c r="H21" s="8">
        <v>2778</v>
      </c>
      <c r="I21" s="8">
        <v>91</v>
      </c>
      <c r="J21" s="7">
        <v>0.69333333333333336</v>
      </c>
    </row>
    <row r="22" spans="1:10" x14ac:dyDescent="0.25">
      <c r="A22" s="6" t="s">
        <v>74</v>
      </c>
      <c r="B22" s="6" t="s">
        <v>139</v>
      </c>
      <c r="C22" s="8">
        <v>1755</v>
      </c>
      <c r="D22" s="8">
        <v>7032</v>
      </c>
      <c r="E22" s="8">
        <v>3825</v>
      </c>
      <c r="F22" s="26">
        <v>0.50226204679350461</v>
      </c>
      <c r="G22" s="7">
        <v>2.0252426180484688</v>
      </c>
      <c r="H22" s="8">
        <v>2454</v>
      </c>
      <c r="I22" s="8">
        <v>1371</v>
      </c>
      <c r="J22" s="7">
        <v>1.722</v>
      </c>
    </row>
    <row r="23" spans="1:10" x14ac:dyDescent="0.25">
      <c r="A23" s="6" t="s">
        <v>74</v>
      </c>
      <c r="B23" s="6" t="s">
        <v>140</v>
      </c>
      <c r="C23" s="8">
        <v>1825</v>
      </c>
      <c r="D23" s="8">
        <v>6905</v>
      </c>
      <c r="E23" s="8">
        <v>3124</v>
      </c>
      <c r="F23" s="26">
        <v>0.34452129073216242</v>
      </c>
      <c r="G23" s="7">
        <v>1.3124298514913006</v>
      </c>
      <c r="H23" s="8">
        <v>3069</v>
      </c>
      <c r="I23" s="8">
        <v>55</v>
      </c>
      <c r="J23" s="7">
        <v>0.92</v>
      </c>
    </row>
    <row r="24" spans="1:10" x14ac:dyDescent="0.25">
      <c r="A24" s="6" t="s">
        <v>74</v>
      </c>
      <c r="B24" s="6" t="s">
        <v>141</v>
      </c>
      <c r="C24" s="8">
        <v>80086.17</v>
      </c>
      <c r="D24" s="8">
        <v>289808</v>
      </c>
      <c r="E24" s="8">
        <v>204866</v>
      </c>
      <c r="F24" s="26">
        <v>0.68612322003481019</v>
      </c>
      <c r="G24" s="7">
        <v>2.5577296310445248</v>
      </c>
      <c r="H24" s="8">
        <v>166689</v>
      </c>
      <c r="I24" s="8">
        <v>38177</v>
      </c>
      <c r="J24" s="7">
        <v>1.6781379310344826</v>
      </c>
    </row>
    <row r="25" spans="1:10" x14ac:dyDescent="0.25">
      <c r="A25" s="6" t="s">
        <v>49</v>
      </c>
      <c r="B25" s="6" t="s">
        <v>142</v>
      </c>
      <c r="C25" s="8">
        <v>446.5</v>
      </c>
      <c r="D25" s="8">
        <v>1791</v>
      </c>
      <c r="E25" s="8">
        <v>0</v>
      </c>
      <c r="F25" s="26">
        <v>0</v>
      </c>
      <c r="G25" s="7">
        <v>0</v>
      </c>
      <c r="H25" s="8">
        <v>0</v>
      </c>
      <c r="I25" s="8">
        <v>0</v>
      </c>
      <c r="J25" s="7">
        <v>0</v>
      </c>
    </row>
    <row r="26" spans="1:10" x14ac:dyDescent="0.25">
      <c r="A26" s="6" t="s">
        <v>49</v>
      </c>
      <c r="B26" s="6" t="s">
        <v>143</v>
      </c>
      <c r="C26" s="8">
        <v>10215.25</v>
      </c>
      <c r="D26" s="8">
        <v>39957</v>
      </c>
      <c r="E26" s="8">
        <v>23695</v>
      </c>
      <c r="F26" s="26">
        <v>0.60430526681114938</v>
      </c>
      <c r="G26" s="7">
        <v>2.3568187309100685</v>
      </c>
      <c r="H26" s="8">
        <v>17360</v>
      </c>
      <c r="I26" s="8">
        <v>6335</v>
      </c>
      <c r="J26" s="7">
        <v>2.1847058823529406</v>
      </c>
    </row>
    <row r="27" spans="1:10" x14ac:dyDescent="0.25">
      <c r="A27" s="6" t="s">
        <v>76</v>
      </c>
      <c r="B27" s="6" t="s">
        <v>144</v>
      </c>
      <c r="C27" s="8">
        <v>11612</v>
      </c>
      <c r="D27" s="8">
        <v>41959</v>
      </c>
      <c r="E27" s="8">
        <v>19836</v>
      </c>
      <c r="F27" s="26">
        <v>0.37708463324124847</v>
      </c>
      <c r="G27" s="7">
        <v>1.3384184513588284</v>
      </c>
      <c r="H27" s="8">
        <v>16369</v>
      </c>
      <c r="I27" s="8">
        <v>3467</v>
      </c>
      <c r="J27" s="7">
        <v>1.2007142857142856</v>
      </c>
    </row>
    <row r="28" spans="1:10" x14ac:dyDescent="0.25">
      <c r="A28" s="6" t="s">
        <v>78</v>
      </c>
      <c r="B28" s="6" t="s">
        <v>145</v>
      </c>
      <c r="C28" s="8">
        <v>7062</v>
      </c>
      <c r="D28" s="8">
        <v>23655</v>
      </c>
      <c r="E28" s="8">
        <v>16316</v>
      </c>
      <c r="F28" s="26">
        <v>0.60978494121025817</v>
      </c>
      <c r="G28" s="7">
        <v>2.0981586825254754</v>
      </c>
      <c r="H28" s="8">
        <v>14063</v>
      </c>
      <c r="I28" s="8">
        <v>2253</v>
      </c>
      <c r="J28" s="7">
        <v>1.0795238095238093</v>
      </c>
    </row>
    <row r="29" spans="1:10" x14ac:dyDescent="0.25">
      <c r="A29" s="6" t="s">
        <v>54</v>
      </c>
      <c r="B29" s="6" t="s">
        <v>146</v>
      </c>
      <c r="C29" s="8">
        <v>5112.5</v>
      </c>
      <c r="D29" s="8">
        <v>20450</v>
      </c>
      <c r="E29" s="8">
        <v>5066</v>
      </c>
      <c r="F29" s="26">
        <v>0.21318617608856424</v>
      </c>
      <c r="G29" s="7">
        <v>0.85274470435425698</v>
      </c>
      <c r="H29" s="8">
        <v>4248</v>
      </c>
      <c r="I29" s="8">
        <v>818</v>
      </c>
      <c r="J29" s="7">
        <v>1.1242857142857141</v>
      </c>
    </row>
    <row r="30" spans="1:10" x14ac:dyDescent="0.25">
      <c r="A30" s="6" t="s">
        <v>38</v>
      </c>
      <c r="B30" s="6" t="s">
        <v>147</v>
      </c>
      <c r="C30" s="8">
        <v>4158.17</v>
      </c>
      <c r="D30" s="8">
        <v>14893</v>
      </c>
      <c r="E30" s="8">
        <v>7690</v>
      </c>
      <c r="F30" s="26">
        <v>0.59181990886381486</v>
      </c>
      <c r="G30" s="7">
        <v>2.3115179093474123</v>
      </c>
      <c r="H30" s="8">
        <v>7249</v>
      </c>
      <c r="I30" s="8">
        <v>441</v>
      </c>
      <c r="J30" s="7">
        <v>1.1800000000000002</v>
      </c>
    </row>
    <row r="31" spans="1:10" x14ac:dyDescent="0.25">
      <c r="A31" s="6" t="s">
        <v>50</v>
      </c>
      <c r="B31" s="6" t="s">
        <v>150</v>
      </c>
      <c r="C31" s="8">
        <v>3198</v>
      </c>
      <c r="D31" s="8">
        <v>11808</v>
      </c>
      <c r="E31" s="8">
        <v>1564</v>
      </c>
      <c r="F31" s="26">
        <v>0.11646002487016312</v>
      </c>
      <c r="G31" s="7">
        <v>0.41158030032289411</v>
      </c>
      <c r="H31" s="8">
        <v>1135</v>
      </c>
      <c r="I31" s="8">
        <v>429</v>
      </c>
      <c r="J31" s="7">
        <v>0.82666666666666666</v>
      </c>
    </row>
    <row r="32" spans="1:10" x14ac:dyDescent="0.25">
      <c r="A32" s="22" t="s">
        <v>124</v>
      </c>
      <c r="B32" s="22"/>
      <c r="C32" s="23">
        <v>328271.19999999995</v>
      </c>
      <c r="D32" s="23">
        <v>1219653</v>
      </c>
      <c r="E32" s="23">
        <v>819326</v>
      </c>
      <c r="F32" s="27">
        <v>0.70635012129217833</v>
      </c>
      <c r="G32" s="28">
        <v>2.6671100739116609</v>
      </c>
      <c r="H32" s="23">
        <v>620629</v>
      </c>
      <c r="I32" s="23">
        <v>198697</v>
      </c>
      <c r="J32" s="28">
        <v>2.0481644640234919</v>
      </c>
    </row>
    <row r="34" spans="1:6" x14ac:dyDescent="0.25">
      <c r="A34" s="32" t="s">
        <v>265</v>
      </c>
      <c r="F34" s="33">
        <f>+E32+C50</f>
        <v>829289</v>
      </c>
    </row>
    <row r="35" spans="1:6" ht="3.75" customHeight="1" x14ac:dyDescent="0.25"/>
    <row r="36" spans="1:6" ht="3.75" customHeight="1" x14ac:dyDescent="0.25"/>
    <row r="37" spans="1:6" ht="3.75" customHeight="1" x14ac:dyDescent="0.25"/>
    <row r="38" spans="1:6" ht="3.75" customHeight="1" x14ac:dyDescent="0.25"/>
    <row r="39" spans="1:6" ht="3.75" customHeight="1" x14ac:dyDescent="0.25"/>
    <row r="40" spans="1:6" x14ac:dyDescent="0.25">
      <c r="A40" s="1260" t="s">
        <v>264</v>
      </c>
      <c r="B40" s="1260"/>
      <c r="C40" s="1260"/>
      <c r="D40" s="1260"/>
      <c r="E40" s="1260"/>
      <c r="F40" s="1260"/>
    </row>
    <row r="41" spans="1:6" x14ac:dyDescent="0.25">
      <c r="A41" s="22" t="s">
        <v>36</v>
      </c>
      <c r="B41" s="22" t="s">
        <v>215</v>
      </c>
      <c r="C41" s="22" t="s">
        <v>217</v>
      </c>
      <c r="D41" s="22" t="s">
        <v>216</v>
      </c>
      <c r="E41" s="22" t="s">
        <v>262</v>
      </c>
      <c r="F41" s="22" t="s">
        <v>263</v>
      </c>
    </row>
    <row r="42" spans="1:6" x14ac:dyDescent="0.25">
      <c r="A42" s="5" t="s">
        <v>56</v>
      </c>
      <c r="B42" s="5" t="s">
        <v>148</v>
      </c>
      <c r="C42" s="7">
        <v>2918</v>
      </c>
      <c r="D42" s="7">
        <v>0</v>
      </c>
      <c r="E42" s="7">
        <v>0</v>
      </c>
      <c r="F42" s="7">
        <v>1</v>
      </c>
    </row>
    <row r="43" spans="1:6" x14ac:dyDescent="0.25">
      <c r="A43" s="5" t="s">
        <v>55</v>
      </c>
      <c r="B43" s="5" t="s">
        <v>151</v>
      </c>
      <c r="C43" s="7">
        <v>2313</v>
      </c>
      <c r="D43" s="7">
        <v>0</v>
      </c>
      <c r="E43" s="7">
        <v>0</v>
      </c>
      <c r="F43" s="7">
        <v>21</v>
      </c>
    </row>
    <row r="44" spans="1:6" x14ac:dyDescent="0.25">
      <c r="A44" s="5" t="s">
        <v>40</v>
      </c>
      <c r="B44" s="5" t="s">
        <v>149</v>
      </c>
      <c r="C44" s="7">
        <v>2134</v>
      </c>
      <c r="D44" s="7">
        <v>0</v>
      </c>
      <c r="E44" s="7">
        <v>0</v>
      </c>
      <c r="F44" s="7">
        <v>12</v>
      </c>
    </row>
    <row r="45" spans="1:6" x14ac:dyDescent="0.25">
      <c r="A45" s="5" t="s">
        <v>39</v>
      </c>
      <c r="B45" s="5" t="s">
        <v>126</v>
      </c>
      <c r="C45" s="7">
        <v>1539</v>
      </c>
      <c r="D45" s="7">
        <v>0</v>
      </c>
      <c r="E45" s="7">
        <v>0</v>
      </c>
      <c r="F45" s="7">
        <v>1</v>
      </c>
    </row>
    <row r="46" spans="1:6" x14ac:dyDescent="0.25">
      <c r="A46" s="5" t="s">
        <v>72</v>
      </c>
      <c r="B46" s="5" t="s">
        <v>131</v>
      </c>
      <c r="C46" s="7">
        <v>979</v>
      </c>
      <c r="D46" s="7">
        <v>0</v>
      </c>
      <c r="E46" s="7">
        <v>0</v>
      </c>
      <c r="F46" s="7">
        <v>0</v>
      </c>
    </row>
    <row r="47" spans="1:6" x14ac:dyDescent="0.25">
      <c r="A47" s="5"/>
      <c r="B47" s="5" t="s">
        <v>31</v>
      </c>
      <c r="C47" s="7">
        <v>9</v>
      </c>
      <c r="D47" s="7">
        <v>0</v>
      </c>
      <c r="E47" s="7">
        <v>0</v>
      </c>
      <c r="F47" s="7">
        <v>0</v>
      </c>
    </row>
    <row r="48" spans="1:6" x14ac:dyDescent="0.25">
      <c r="A48" s="5"/>
      <c r="B48" s="5" t="s">
        <v>133</v>
      </c>
      <c r="C48" s="7">
        <v>37</v>
      </c>
      <c r="D48" s="7">
        <v>0</v>
      </c>
      <c r="E48" s="7">
        <v>0</v>
      </c>
      <c r="F48" s="7">
        <v>0</v>
      </c>
    </row>
    <row r="49" spans="1:6" x14ac:dyDescent="0.25">
      <c r="A49" s="5" t="s">
        <v>73</v>
      </c>
      <c r="B49" s="5" t="s">
        <v>128</v>
      </c>
      <c r="C49" s="7">
        <v>34</v>
      </c>
      <c r="D49" s="7">
        <v>0</v>
      </c>
      <c r="E49" s="7">
        <v>0</v>
      </c>
      <c r="F49" s="7">
        <v>0</v>
      </c>
    </row>
    <row r="50" spans="1:6" x14ac:dyDescent="0.25">
      <c r="A50" s="5" t="s">
        <v>124</v>
      </c>
      <c r="B50" s="5"/>
      <c r="C50" s="7">
        <v>9963</v>
      </c>
      <c r="D50" s="7">
        <v>0</v>
      </c>
      <c r="E50" s="7">
        <v>0</v>
      </c>
      <c r="F50" s="7">
        <v>35</v>
      </c>
    </row>
  </sheetData>
  <mergeCells count="8">
    <mergeCell ref="A1:J3"/>
    <mergeCell ref="A40:F40"/>
    <mergeCell ref="D4:G4"/>
    <mergeCell ref="H4:I4"/>
    <mergeCell ref="J4:J5"/>
    <mergeCell ref="C4:C5"/>
    <mergeCell ref="B4:B5"/>
    <mergeCell ref="A4:A5"/>
  </mergeCells>
  <pageMargins left="1.23" right="0.7" top="0.75" bottom="0.75" header="0.3" footer="0.3"/>
  <pageSetup paperSize="5" scale="5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64777-C066-4A7A-83A0-5AED16F04BF8}">
  <sheetPr>
    <tabColor rgb="FF00B050"/>
    <pageSetUpPr fitToPage="1"/>
  </sheetPr>
  <dimension ref="A1:G33"/>
  <sheetViews>
    <sheetView showGridLines="0" workbookViewId="0">
      <selection activeCell="I26" sqref="I26"/>
    </sheetView>
  </sheetViews>
  <sheetFormatPr baseColWidth="10" defaultRowHeight="15" x14ac:dyDescent="0.25"/>
  <cols>
    <col min="1" max="1" width="49" bestFit="1" customWidth="1"/>
    <col min="2" max="2" width="12.5703125" bestFit="1" customWidth="1"/>
    <col min="3" max="3" width="13" bestFit="1" customWidth="1"/>
    <col min="4" max="4" width="14.28515625" bestFit="1" customWidth="1"/>
    <col min="5" max="5" width="10.42578125" bestFit="1" customWidth="1"/>
    <col min="6" max="6" width="26.140625" bestFit="1" customWidth="1"/>
    <col min="7" max="7" width="30.85546875" bestFit="1" customWidth="1"/>
  </cols>
  <sheetData>
    <row r="1" spans="1:7" x14ac:dyDescent="0.25">
      <c r="A1" s="1263" t="s">
        <v>488</v>
      </c>
      <c r="B1" s="1263"/>
      <c r="C1" s="1263"/>
      <c r="D1" s="1263"/>
      <c r="E1" s="1263"/>
      <c r="F1" s="1263"/>
      <c r="G1" s="1263"/>
    </row>
    <row r="2" spans="1:7" ht="35.25" customHeight="1" x14ac:dyDescent="0.25">
      <c r="A2" s="1263"/>
      <c r="B2" s="1263"/>
      <c r="C2" s="1263"/>
      <c r="D2" s="1263"/>
      <c r="E2" s="1263"/>
      <c r="F2" s="1263"/>
      <c r="G2" s="1263"/>
    </row>
    <row r="4" spans="1:7" x14ac:dyDescent="0.25">
      <c r="A4" s="1262" t="s">
        <v>218</v>
      </c>
      <c r="B4" s="1262" t="s">
        <v>260</v>
      </c>
      <c r="C4" s="1260" t="s">
        <v>261</v>
      </c>
      <c r="D4" s="1260"/>
      <c r="E4" s="1260"/>
      <c r="F4" s="1260"/>
      <c r="G4" s="1260"/>
    </row>
    <row r="5" spans="1:7" s="18" customFormat="1" ht="30" x14ac:dyDescent="0.25">
      <c r="A5" s="1262"/>
      <c r="B5" s="1262"/>
      <c r="C5" s="29" t="s">
        <v>229</v>
      </c>
      <c r="D5" s="29" t="s">
        <v>68</v>
      </c>
      <c r="E5" s="29" t="s">
        <v>231</v>
      </c>
      <c r="F5" s="29" t="s">
        <v>230</v>
      </c>
      <c r="G5" s="29" t="s">
        <v>232</v>
      </c>
    </row>
    <row r="6" spans="1:7" x14ac:dyDescent="0.25">
      <c r="A6" s="6" t="s">
        <v>233</v>
      </c>
      <c r="B6" s="30">
        <v>1539</v>
      </c>
      <c r="C6" s="8">
        <v>774</v>
      </c>
      <c r="D6" s="8">
        <v>407</v>
      </c>
      <c r="E6" s="8">
        <v>203</v>
      </c>
      <c r="F6" s="8">
        <v>155</v>
      </c>
      <c r="G6" s="8">
        <v>0</v>
      </c>
    </row>
    <row r="7" spans="1:7" x14ac:dyDescent="0.25">
      <c r="A7" s="6" t="s">
        <v>234</v>
      </c>
      <c r="B7" s="30">
        <v>9262</v>
      </c>
      <c r="C7" s="8">
        <v>1134</v>
      </c>
      <c r="D7" s="8">
        <v>1759</v>
      </c>
      <c r="E7" s="8">
        <v>3137</v>
      </c>
      <c r="F7" s="8">
        <v>3232</v>
      </c>
      <c r="G7" s="8">
        <v>0</v>
      </c>
    </row>
    <row r="8" spans="1:7" x14ac:dyDescent="0.25">
      <c r="A8" s="6" t="s">
        <v>235</v>
      </c>
      <c r="B8" s="30">
        <v>2918</v>
      </c>
      <c r="C8" s="8">
        <v>1428</v>
      </c>
      <c r="D8" s="8">
        <v>1274</v>
      </c>
      <c r="E8" s="8">
        <v>104</v>
      </c>
      <c r="F8" s="8">
        <v>112</v>
      </c>
      <c r="G8" s="8">
        <v>0</v>
      </c>
    </row>
    <row r="9" spans="1:7" x14ac:dyDescent="0.25">
      <c r="A9" s="6" t="s">
        <v>236</v>
      </c>
      <c r="B9" s="30">
        <v>76601</v>
      </c>
      <c r="C9" s="8">
        <v>17358</v>
      </c>
      <c r="D9" s="8">
        <v>30705</v>
      </c>
      <c r="E9" s="8">
        <v>16783</v>
      </c>
      <c r="F9" s="8">
        <v>11744</v>
      </c>
      <c r="G9" s="8">
        <v>11</v>
      </c>
    </row>
    <row r="10" spans="1:7" x14ac:dyDescent="0.25">
      <c r="A10" s="6" t="s">
        <v>237</v>
      </c>
      <c r="B10" s="30">
        <v>35212</v>
      </c>
      <c r="C10" s="8">
        <v>9782</v>
      </c>
      <c r="D10" s="8">
        <v>8010</v>
      </c>
      <c r="E10" s="8">
        <v>11517</v>
      </c>
      <c r="F10" s="8">
        <v>5902</v>
      </c>
      <c r="G10" s="8">
        <v>1</v>
      </c>
    </row>
    <row r="11" spans="1:7" x14ac:dyDescent="0.25">
      <c r="A11" s="6" t="s">
        <v>238</v>
      </c>
      <c r="B11" s="30">
        <v>25761</v>
      </c>
      <c r="C11" s="8">
        <v>6520</v>
      </c>
      <c r="D11" s="8">
        <v>10083</v>
      </c>
      <c r="E11" s="8">
        <v>5598</v>
      </c>
      <c r="F11" s="8">
        <v>3555</v>
      </c>
      <c r="G11" s="8">
        <v>5</v>
      </c>
    </row>
    <row r="12" spans="1:7" x14ac:dyDescent="0.25">
      <c r="A12" s="6" t="s">
        <v>239</v>
      </c>
      <c r="B12" s="30">
        <v>2134</v>
      </c>
      <c r="C12" s="8">
        <v>774</v>
      </c>
      <c r="D12" s="8">
        <v>928</v>
      </c>
      <c r="E12" s="8">
        <v>292</v>
      </c>
      <c r="F12" s="8">
        <v>140</v>
      </c>
      <c r="G12" s="8">
        <v>0</v>
      </c>
    </row>
    <row r="13" spans="1:7" x14ac:dyDescent="0.25">
      <c r="A13" s="6" t="s">
        <v>240</v>
      </c>
      <c r="B13" s="30">
        <v>36303</v>
      </c>
      <c r="C13" s="8">
        <v>12642</v>
      </c>
      <c r="D13" s="8">
        <v>9531</v>
      </c>
      <c r="E13" s="8">
        <v>9578</v>
      </c>
      <c r="F13" s="8">
        <v>4538</v>
      </c>
      <c r="G13" s="8">
        <v>14</v>
      </c>
    </row>
    <row r="14" spans="1:7" x14ac:dyDescent="0.25">
      <c r="A14" s="6" t="s">
        <v>241</v>
      </c>
      <c r="B14" s="30">
        <v>80918</v>
      </c>
      <c r="C14" s="8">
        <v>24665</v>
      </c>
      <c r="D14" s="8">
        <v>37035</v>
      </c>
      <c r="E14" s="8">
        <v>12087</v>
      </c>
      <c r="F14" s="8">
        <v>7094</v>
      </c>
      <c r="G14" s="8">
        <v>37</v>
      </c>
    </row>
    <row r="15" spans="1:7" x14ac:dyDescent="0.25">
      <c r="A15" s="6" t="s">
        <v>242</v>
      </c>
      <c r="B15" s="30">
        <v>24851</v>
      </c>
      <c r="C15" s="8">
        <v>6401</v>
      </c>
      <c r="D15" s="8">
        <v>13941</v>
      </c>
      <c r="E15" s="8">
        <v>2333</v>
      </c>
      <c r="F15" s="8">
        <v>2176</v>
      </c>
      <c r="G15" s="8">
        <v>0</v>
      </c>
    </row>
    <row r="16" spans="1:7" x14ac:dyDescent="0.25">
      <c r="A16" s="6" t="s">
        <v>243</v>
      </c>
      <c r="B16" s="30">
        <v>50463</v>
      </c>
      <c r="C16" s="8">
        <v>17283</v>
      </c>
      <c r="D16" s="8">
        <v>13211</v>
      </c>
      <c r="E16" s="8">
        <v>13745</v>
      </c>
      <c r="F16" s="8">
        <v>6208</v>
      </c>
      <c r="G16" s="8">
        <v>16</v>
      </c>
    </row>
    <row r="17" spans="1:7" x14ac:dyDescent="0.25">
      <c r="A17" s="6" t="s">
        <v>244</v>
      </c>
      <c r="B17" s="30">
        <v>24796</v>
      </c>
      <c r="C17" s="8">
        <v>8274</v>
      </c>
      <c r="D17" s="8">
        <v>11867</v>
      </c>
      <c r="E17" s="8">
        <v>2784</v>
      </c>
      <c r="F17" s="8">
        <v>1871</v>
      </c>
      <c r="G17" s="8">
        <v>0</v>
      </c>
    </row>
    <row r="18" spans="1:7" x14ac:dyDescent="0.25">
      <c r="A18" s="6" t="s">
        <v>245</v>
      </c>
      <c r="B18" s="30">
        <v>18568</v>
      </c>
      <c r="C18" s="8">
        <v>7893</v>
      </c>
      <c r="D18" s="8">
        <v>8701</v>
      </c>
      <c r="E18" s="8">
        <v>1025</v>
      </c>
      <c r="F18" s="8">
        <v>949</v>
      </c>
      <c r="G18" s="8">
        <v>0</v>
      </c>
    </row>
    <row r="19" spans="1:7" x14ac:dyDescent="0.25">
      <c r="A19" s="6" t="s">
        <v>246</v>
      </c>
      <c r="B19" s="30">
        <v>1564</v>
      </c>
      <c r="C19" s="8">
        <v>548</v>
      </c>
      <c r="D19" s="8">
        <v>969</v>
      </c>
      <c r="E19" s="8">
        <v>40</v>
      </c>
      <c r="F19" s="8">
        <v>7</v>
      </c>
      <c r="G19" s="8">
        <v>0</v>
      </c>
    </row>
    <row r="20" spans="1:7" x14ac:dyDescent="0.25">
      <c r="A20" s="6" t="s">
        <v>247</v>
      </c>
      <c r="B20" s="30">
        <v>2313</v>
      </c>
      <c r="C20" s="8">
        <v>1263</v>
      </c>
      <c r="D20" s="8">
        <v>821</v>
      </c>
      <c r="E20" s="8">
        <v>176</v>
      </c>
      <c r="F20" s="8">
        <v>53</v>
      </c>
      <c r="G20" s="8">
        <v>0</v>
      </c>
    </row>
    <row r="21" spans="1:7" x14ac:dyDescent="0.25">
      <c r="A21" s="6" t="s">
        <v>248</v>
      </c>
      <c r="B21" s="30">
        <v>204866</v>
      </c>
      <c r="C21" s="8">
        <v>55399</v>
      </c>
      <c r="D21" s="8">
        <v>89875</v>
      </c>
      <c r="E21" s="8">
        <v>32402</v>
      </c>
      <c r="F21" s="8">
        <v>27190</v>
      </c>
      <c r="G21" s="8">
        <v>0</v>
      </c>
    </row>
    <row r="22" spans="1:7" x14ac:dyDescent="0.25">
      <c r="A22" s="6" t="s">
        <v>249</v>
      </c>
      <c r="B22" s="30">
        <v>76200</v>
      </c>
      <c r="C22" s="8">
        <v>22584</v>
      </c>
      <c r="D22" s="8">
        <v>33456</v>
      </c>
      <c r="E22" s="8">
        <v>10578</v>
      </c>
      <c r="F22" s="8">
        <v>9582</v>
      </c>
      <c r="G22" s="8">
        <v>0</v>
      </c>
    </row>
    <row r="23" spans="1:7" x14ac:dyDescent="0.25">
      <c r="A23" s="6" t="s">
        <v>250</v>
      </c>
      <c r="B23" s="30">
        <v>2869</v>
      </c>
      <c r="C23" s="8">
        <v>1083</v>
      </c>
      <c r="D23" s="8">
        <v>1216</v>
      </c>
      <c r="E23" s="8">
        <v>279</v>
      </c>
      <c r="F23" s="8">
        <v>291</v>
      </c>
      <c r="G23" s="8">
        <v>0</v>
      </c>
    </row>
    <row r="24" spans="1:7" x14ac:dyDescent="0.25">
      <c r="A24" s="6" t="s">
        <v>251</v>
      </c>
      <c r="B24" s="30">
        <v>3825</v>
      </c>
      <c r="C24" s="8">
        <v>682</v>
      </c>
      <c r="D24" s="8">
        <v>1434</v>
      </c>
      <c r="E24" s="8">
        <v>850</v>
      </c>
      <c r="F24" s="8">
        <v>859</v>
      </c>
      <c r="G24" s="8">
        <v>0</v>
      </c>
    </row>
    <row r="25" spans="1:7" x14ac:dyDescent="0.25">
      <c r="A25" s="6" t="s">
        <v>252</v>
      </c>
      <c r="B25" s="30">
        <v>3124</v>
      </c>
      <c r="C25" s="8">
        <v>681</v>
      </c>
      <c r="D25" s="8">
        <v>1015</v>
      </c>
      <c r="E25" s="8">
        <v>609</v>
      </c>
      <c r="F25" s="8">
        <v>819</v>
      </c>
      <c r="G25" s="8">
        <v>0</v>
      </c>
    </row>
    <row r="26" spans="1:7" x14ac:dyDescent="0.25">
      <c r="A26" s="6" t="s">
        <v>253</v>
      </c>
      <c r="B26" s="30">
        <v>70060</v>
      </c>
      <c r="C26" s="8">
        <v>23107</v>
      </c>
      <c r="D26" s="8">
        <v>35837</v>
      </c>
      <c r="E26" s="8">
        <v>5909</v>
      </c>
      <c r="F26" s="8">
        <v>5207</v>
      </c>
      <c r="G26" s="8">
        <v>0</v>
      </c>
    </row>
    <row r="27" spans="1:7" x14ac:dyDescent="0.25">
      <c r="A27" s="6" t="s">
        <v>254</v>
      </c>
      <c r="B27" s="30">
        <v>23695</v>
      </c>
      <c r="C27" s="8">
        <v>7509</v>
      </c>
      <c r="D27" s="8">
        <v>9269</v>
      </c>
      <c r="E27" s="8">
        <v>4534</v>
      </c>
      <c r="F27" s="8">
        <v>2383</v>
      </c>
      <c r="G27" s="8">
        <v>0</v>
      </c>
    </row>
    <row r="28" spans="1:7" x14ac:dyDescent="0.25">
      <c r="A28" s="6" t="s">
        <v>255</v>
      </c>
      <c r="B28" s="30">
        <v>19836</v>
      </c>
      <c r="C28" s="8">
        <v>5761</v>
      </c>
      <c r="D28" s="8">
        <v>7433</v>
      </c>
      <c r="E28" s="8">
        <v>4120</v>
      </c>
      <c r="F28" s="8">
        <v>2522</v>
      </c>
      <c r="G28" s="8">
        <v>0</v>
      </c>
    </row>
    <row r="29" spans="1:7" x14ac:dyDescent="0.25">
      <c r="A29" s="6" t="s">
        <v>256</v>
      </c>
      <c r="B29" s="30">
        <v>16316</v>
      </c>
      <c r="C29" s="8">
        <v>6352</v>
      </c>
      <c r="D29" s="8">
        <v>7205</v>
      </c>
      <c r="E29" s="8">
        <v>1586</v>
      </c>
      <c r="F29" s="8">
        <v>1173</v>
      </c>
      <c r="G29" s="8">
        <v>0</v>
      </c>
    </row>
    <row r="30" spans="1:7" x14ac:dyDescent="0.25">
      <c r="A30" s="6" t="s">
        <v>257</v>
      </c>
      <c r="B30" s="30">
        <v>5066</v>
      </c>
      <c r="C30" s="8">
        <v>1567</v>
      </c>
      <c r="D30" s="8">
        <v>1787</v>
      </c>
      <c r="E30" s="8">
        <v>996</v>
      </c>
      <c r="F30" s="8">
        <v>716</v>
      </c>
      <c r="G30" s="8">
        <v>0</v>
      </c>
    </row>
    <row r="31" spans="1:7" x14ac:dyDescent="0.25">
      <c r="A31" s="6" t="s">
        <v>258</v>
      </c>
      <c r="B31" s="30">
        <v>7690</v>
      </c>
      <c r="C31" s="8">
        <v>1873</v>
      </c>
      <c r="D31" s="8">
        <v>3498</v>
      </c>
      <c r="E31" s="8">
        <v>1234</v>
      </c>
      <c r="F31" s="8">
        <v>1085</v>
      </c>
      <c r="G31" s="8">
        <v>0</v>
      </c>
    </row>
    <row r="32" spans="1:7" x14ac:dyDescent="0.25">
      <c r="A32" s="6" t="s">
        <v>259</v>
      </c>
      <c r="B32" s="30">
        <v>2539</v>
      </c>
      <c r="C32" s="8">
        <v>1</v>
      </c>
      <c r="D32" s="8">
        <v>2526</v>
      </c>
      <c r="E32" s="8">
        <v>0</v>
      </c>
      <c r="F32" s="8">
        <v>12</v>
      </c>
      <c r="G32" s="8">
        <v>0</v>
      </c>
    </row>
    <row r="33" spans="1:7" x14ac:dyDescent="0.25">
      <c r="A33" s="22" t="s">
        <v>124</v>
      </c>
      <c r="B33" s="23">
        <v>829289</v>
      </c>
      <c r="C33" s="23">
        <v>243338</v>
      </c>
      <c r="D33" s="23">
        <v>343793</v>
      </c>
      <c r="E33" s="23">
        <v>142499</v>
      </c>
      <c r="F33" s="23">
        <v>99575</v>
      </c>
      <c r="G33" s="23">
        <v>84</v>
      </c>
    </row>
  </sheetData>
  <mergeCells count="4">
    <mergeCell ref="C4:G4"/>
    <mergeCell ref="B4:B5"/>
    <mergeCell ref="A4:A5"/>
    <mergeCell ref="A1:G2"/>
  </mergeCells>
  <pageMargins left="1.41" right="0.7" top="0.75" bottom="0.75" header="0.3" footer="0.3"/>
  <pageSetup paperSize="5" scale="9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C1276-7F62-4F5D-B6D7-743EFF262E1C}">
  <sheetPr>
    <tabColor rgb="FF00B050"/>
    <pageSetUpPr fitToPage="1"/>
  </sheetPr>
  <dimension ref="A1:J40"/>
  <sheetViews>
    <sheetView showGridLines="0" zoomScale="90" zoomScaleNormal="90" workbookViewId="0">
      <selection activeCell="K25" sqref="K25"/>
    </sheetView>
  </sheetViews>
  <sheetFormatPr baseColWidth="10" defaultRowHeight="15" x14ac:dyDescent="0.25"/>
  <cols>
    <col min="1" max="1" width="37.28515625" bestFit="1" customWidth="1"/>
    <col min="2" max="2" width="19.140625" bestFit="1" customWidth="1"/>
    <col min="3" max="3" width="35.140625" bestFit="1" customWidth="1"/>
    <col min="4" max="4" width="19.5703125" bestFit="1" customWidth="1"/>
    <col min="5" max="5" width="19.85546875" bestFit="1" customWidth="1"/>
    <col min="6" max="6" width="29.140625" bestFit="1" customWidth="1"/>
    <col min="7" max="7" width="39.28515625" bestFit="1" customWidth="1"/>
    <col min="8" max="8" width="15.28515625" bestFit="1" customWidth="1"/>
    <col min="9" max="9" width="17.5703125" bestFit="1" customWidth="1"/>
    <col min="10" max="10" width="28.85546875" bestFit="1" customWidth="1"/>
  </cols>
  <sheetData>
    <row r="1" spans="1:10" x14ac:dyDescent="0.25">
      <c r="A1" s="1264" t="s">
        <v>281</v>
      </c>
      <c r="B1" s="1264"/>
      <c r="C1" s="1264"/>
      <c r="D1" s="1264"/>
      <c r="E1" s="1264"/>
      <c r="F1" s="1264"/>
      <c r="G1" s="1264"/>
      <c r="H1" s="1264"/>
      <c r="I1" s="1264"/>
      <c r="J1" s="1264"/>
    </row>
    <row r="2" spans="1:10" x14ac:dyDescent="0.25">
      <c r="A2" s="1265"/>
      <c r="B2" s="1265"/>
      <c r="C2" s="1265"/>
      <c r="D2" s="1265"/>
      <c r="E2" s="1265"/>
      <c r="F2" s="1265"/>
      <c r="G2" s="1265"/>
      <c r="H2" s="1265"/>
      <c r="I2" s="1265"/>
      <c r="J2" s="1265"/>
    </row>
    <row r="3" spans="1:10" x14ac:dyDescent="0.25">
      <c r="A3" s="1267" t="s">
        <v>218</v>
      </c>
      <c r="B3" s="1267" t="s">
        <v>125</v>
      </c>
      <c r="C3" s="35"/>
      <c r="D3" s="1266" t="s">
        <v>279</v>
      </c>
      <c r="E3" s="1266"/>
      <c r="F3" s="1266"/>
      <c r="G3" s="1267" t="s">
        <v>277</v>
      </c>
      <c r="H3" s="1266" t="s">
        <v>280</v>
      </c>
      <c r="I3" s="1266"/>
      <c r="J3" s="1267" t="s">
        <v>278</v>
      </c>
    </row>
    <row r="4" spans="1:10" s="18" customFormat="1" x14ac:dyDescent="0.25">
      <c r="A4" s="1267"/>
      <c r="B4" s="1267"/>
      <c r="C4" s="36" t="s">
        <v>274</v>
      </c>
      <c r="D4" s="36" t="s">
        <v>275</v>
      </c>
      <c r="E4" s="36" t="s">
        <v>276</v>
      </c>
      <c r="F4" s="36" t="s">
        <v>222</v>
      </c>
      <c r="G4" s="1267"/>
      <c r="H4" s="36" t="s">
        <v>224</v>
      </c>
      <c r="I4" s="36" t="s">
        <v>225</v>
      </c>
      <c r="J4" s="1267"/>
    </row>
    <row r="5" spans="1:10" x14ac:dyDescent="0.25">
      <c r="A5" s="34" t="s">
        <v>131</v>
      </c>
      <c r="B5" s="5" t="s">
        <v>266</v>
      </c>
      <c r="C5" s="8">
        <v>560</v>
      </c>
      <c r="D5" s="8">
        <v>1682</v>
      </c>
      <c r="E5" s="8">
        <v>1430</v>
      </c>
      <c r="F5" s="7">
        <v>85.02</v>
      </c>
      <c r="G5" s="7">
        <v>2.5499999999999998</v>
      </c>
      <c r="H5" s="8">
        <v>296</v>
      </c>
      <c r="I5" s="8">
        <v>1134</v>
      </c>
      <c r="J5" s="7">
        <v>4.83</v>
      </c>
    </row>
    <row r="6" spans="1:10" x14ac:dyDescent="0.25">
      <c r="A6" s="34" t="s">
        <v>131</v>
      </c>
      <c r="B6" s="5" t="s">
        <v>37</v>
      </c>
      <c r="C6" s="8">
        <v>7665.0500000000011</v>
      </c>
      <c r="D6" s="8">
        <v>22763</v>
      </c>
      <c r="E6" s="8">
        <v>15920</v>
      </c>
      <c r="F6" s="7">
        <v>63.668888888888887</v>
      </c>
      <c r="G6" s="7">
        <v>1.8966666666666667</v>
      </c>
      <c r="H6" s="8">
        <v>12922</v>
      </c>
      <c r="I6" s="8">
        <v>2998</v>
      </c>
      <c r="J6" s="7">
        <v>1.2144444444444444</v>
      </c>
    </row>
    <row r="7" spans="1:10" x14ac:dyDescent="0.25">
      <c r="A7" s="34" t="s">
        <v>131</v>
      </c>
      <c r="B7" s="5" t="s">
        <v>267</v>
      </c>
      <c r="C7" s="8">
        <v>2366.1800000000003</v>
      </c>
      <c r="D7" s="8">
        <v>7113</v>
      </c>
      <c r="E7" s="8">
        <v>5044</v>
      </c>
      <c r="F7" s="7">
        <v>71.064999999999998</v>
      </c>
      <c r="G7" s="7">
        <v>2.1349999999999998</v>
      </c>
      <c r="H7" s="8">
        <v>3888</v>
      </c>
      <c r="I7" s="8">
        <v>1156</v>
      </c>
      <c r="J7" s="7">
        <v>1.3149999999999999</v>
      </c>
    </row>
    <row r="8" spans="1:10" x14ac:dyDescent="0.25">
      <c r="A8" s="34" t="s">
        <v>42</v>
      </c>
      <c r="B8" s="5" t="s">
        <v>266</v>
      </c>
      <c r="C8" s="8">
        <v>1278</v>
      </c>
      <c r="D8" s="8">
        <v>2470</v>
      </c>
      <c r="E8" s="8">
        <v>1547</v>
      </c>
      <c r="F8" s="7">
        <v>62.63</v>
      </c>
      <c r="G8" s="7">
        <v>1.21</v>
      </c>
      <c r="H8" s="8">
        <v>1005</v>
      </c>
      <c r="I8" s="8">
        <v>542</v>
      </c>
      <c r="J8" s="7">
        <v>1.54</v>
      </c>
    </row>
    <row r="9" spans="1:10" x14ac:dyDescent="0.25">
      <c r="A9" s="34" t="s">
        <v>42</v>
      </c>
      <c r="B9" s="5" t="s">
        <v>268</v>
      </c>
      <c r="C9" s="8">
        <v>1218</v>
      </c>
      <c r="D9" s="8">
        <v>2368</v>
      </c>
      <c r="E9" s="8">
        <v>1678</v>
      </c>
      <c r="F9" s="7">
        <v>70.86</v>
      </c>
      <c r="G9" s="7">
        <v>1.38</v>
      </c>
      <c r="H9" s="8">
        <v>1670</v>
      </c>
      <c r="I9" s="8">
        <v>8</v>
      </c>
      <c r="J9" s="7">
        <v>1</v>
      </c>
    </row>
    <row r="10" spans="1:10" x14ac:dyDescent="0.25">
      <c r="A10" s="34" t="s">
        <v>42</v>
      </c>
      <c r="B10" s="5" t="s">
        <v>269</v>
      </c>
      <c r="C10" s="8">
        <v>663</v>
      </c>
      <c r="D10" s="8">
        <v>1315</v>
      </c>
      <c r="E10" s="8">
        <v>1175</v>
      </c>
      <c r="F10" s="7">
        <v>89.35</v>
      </c>
      <c r="G10" s="7">
        <v>1.77</v>
      </c>
      <c r="H10" s="8">
        <v>448</v>
      </c>
      <c r="I10" s="8">
        <v>727</v>
      </c>
      <c r="J10" s="7">
        <v>2.62</v>
      </c>
    </row>
    <row r="11" spans="1:10" x14ac:dyDescent="0.25">
      <c r="A11" s="34" t="s">
        <v>42</v>
      </c>
      <c r="B11" s="5" t="s">
        <v>37</v>
      </c>
      <c r="C11" s="8">
        <v>4183</v>
      </c>
      <c r="D11" s="8">
        <v>12406</v>
      </c>
      <c r="E11" s="8">
        <v>9379</v>
      </c>
      <c r="F11" s="7">
        <v>76.577500000000001</v>
      </c>
      <c r="G11" s="7">
        <v>2.2749999999999999</v>
      </c>
      <c r="H11" s="8">
        <v>8322</v>
      </c>
      <c r="I11" s="8">
        <v>1057</v>
      </c>
      <c r="J11" s="7">
        <v>1.19</v>
      </c>
    </row>
    <row r="12" spans="1:10" x14ac:dyDescent="0.25">
      <c r="A12" s="34" t="s">
        <v>26</v>
      </c>
      <c r="B12" s="5" t="s">
        <v>37</v>
      </c>
      <c r="C12" s="8">
        <v>1278</v>
      </c>
      <c r="D12" s="8">
        <v>3744</v>
      </c>
      <c r="E12" s="8">
        <v>2014</v>
      </c>
      <c r="F12" s="7">
        <v>53.835000000000001</v>
      </c>
      <c r="G12" s="7">
        <v>1.58</v>
      </c>
      <c r="H12" s="8">
        <v>1545</v>
      </c>
      <c r="I12" s="8">
        <v>469</v>
      </c>
      <c r="J12" s="7">
        <v>1.3900000000000001</v>
      </c>
    </row>
    <row r="13" spans="1:10" x14ac:dyDescent="0.25">
      <c r="A13" s="34" t="s">
        <v>133</v>
      </c>
      <c r="B13" s="5" t="s">
        <v>37</v>
      </c>
      <c r="C13" s="8">
        <v>5.33</v>
      </c>
      <c r="D13" s="8">
        <v>16</v>
      </c>
      <c r="E13" s="8">
        <v>0</v>
      </c>
      <c r="F13" s="7">
        <v>0</v>
      </c>
      <c r="G13" s="7">
        <v>0</v>
      </c>
      <c r="H13" s="8">
        <v>0</v>
      </c>
      <c r="I13" s="8">
        <v>0</v>
      </c>
      <c r="J13" s="7">
        <v>0</v>
      </c>
    </row>
    <row r="14" spans="1:10" x14ac:dyDescent="0.25">
      <c r="A14" s="34" t="s">
        <v>134</v>
      </c>
      <c r="B14" s="5" t="s">
        <v>37</v>
      </c>
      <c r="C14" s="8">
        <v>4574.3500000000004</v>
      </c>
      <c r="D14" s="8">
        <v>13715</v>
      </c>
      <c r="E14" s="8">
        <v>9441</v>
      </c>
      <c r="F14" s="7">
        <v>70.912499999999994</v>
      </c>
      <c r="G14" s="7">
        <v>2.1275000000000004</v>
      </c>
      <c r="H14" s="8">
        <v>7543</v>
      </c>
      <c r="I14" s="8">
        <v>1898</v>
      </c>
      <c r="J14" s="7">
        <v>1.3125</v>
      </c>
    </row>
    <row r="15" spans="1:10" x14ac:dyDescent="0.25">
      <c r="A15" s="34" t="s">
        <v>213</v>
      </c>
      <c r="B15" s="5" t="s">
        <v>266</v>
      </c>
      <c r="C15" s="8">
        <v>1215</v>
      </c>
      <c r="D15" s="8">
        <v>2381</v>
      </c>
      <c r="E15" s="8">
        <v>1196</v>
      </c>
      <c r="F15" s="7">
        <v>50.23</v>
      </c>
      <c r="G15" s="7">
        <v>0.98</v>
      </c>
      <c r="H15" s="8">
        <v>1196</v>
      </c>
      <c r="I15" s="8">
        <v>0</v>
      </c>
      <c r="J15" s="7">
        <v>1</v>
      </c>
    </row>
    <row r="16" spans="1:10" x14ac:dyDescent="0.25">
      <c r="A16" s="34" t="s">
        <v>213</v>
      </c>
      <c r="B16" s="5" t="s">
        <v>270</v>
      </c>
      <c r="C16" s="8">
        <v>3781</v>
      </c>
      <c r="D16" s="8">
        <v>7407</v>
      </c>
      <c r="E16" s="8">
        <v>6311</v>
      </c>
      <c r="F16" s="7">
        <v>84.970000000000013</v>
      </c>
      <c r="G16" s="7">
        <v>1.6633333333333333</v>
      </c>
      <c r="H16" s="8">
        <v>3967</v>
      </c>
      <c r="I16" s="8">
        <v>2344</v>
      </c>
      <c r="J16" s="7">
        <v>1.8266666666666669</v>
      </c>
    </row>
    <row r="17" spans="1:10" x14ac:dyDescent="0.25">
      <c r="A17" s="34" t="s">
        <v>213</v>
      </c>
      <c r="B17" s="5" t="s">
        <v>37</v>
      </c>
      <c r="C17" s="8">
        <v>13911</v>
      </c>
      <c r="D17" s="8">
        <v>27399</v>
      </c>
      <c r="E17" s="8">
        <v>18747</v>
      </c>
      <c r="F17" s="7">
        <v>68.179999999999993</v>
      </c>
      <c r="G17" s="7">
        <v>1.3435000000000001</v>
      </c>
      <c r="H17" s="8">
        <v>16708</v>
      </c>
      <c r="I17" s="8">
        <v>2039</v>
      </c>
      <c r="J17" s="7">
        <v>1.181</v>
      </c>
    </row>
    <row r="18" spans="1:10" x14ac:dyDescent="0.25">
      <c r="A18" s="34" t="s">
        <v>127</v>
      </c>
      <c r="B18" s="5" t="s">
        <v>37</v>
      </c>
      <c r="C18" s="8">
        <v>786</v>
      </c>
      <c r="D18" s="8">
        <v>3144</v>
      </c>
      <c r="E18" s="8">
        <v>817</v>
      </c>
      <c r="F18" s="7">
        <v>25.99</v>
      </c>
      <c r="G18" s="7">
        <v>1.04</v>
      </c>
      <c r="H18" s="8">
        <v>523</v>
      </c>
      <c r="I18" s="8">
        <v>294</v>
      </c>
      <c r="J18" s="7">
        <v>1.56</v>
      </c>
    </row>
    <row r="19" spans="1:10" x14ac:dyDescent="0.25">
      <c r="A19" s="34" t="s">
        <v>148</v>
      </c>
      <c r="B19" s="5" t="s">
        <v>37</v>
      </c>
      <c r="C19" s="8">
        <v>0</v>
      </c>
      <c r="D19" s="8">
        <v>0</v>
      </c>
      <c r="E19" s="8">
        <v>561</v>
      </c>
      <c r="F19" s="7">
        <v>0</v>
      </c>
      <c r="G19" s="7">
        <v>0</v>
      </c>
      <c r="H19" s="8">
        <v>409</v>
      </c>
      <c r="I19" s="8">
        <v>152</v>
      </c>
      <c r="J19" s="7">
        <v>1.37</v>
      </c>
    </row>
    <row r="20" spans="1:10" x14ac:dyDescent="0.25">
      <c r="A20" s="34" t="s">
        <v>128</v>
      </c>
      <c r="B20" s="5" t="s">
        <v>37</v>
      </c>
      <c r="C20" s="8">
        <v>3894</v>
      </c>
      <c r="D20" s="8">
        <v>11644</v>
      </c>
      <c r="E20" s="8">
        <v>7877</v>
      </c>
      <c r="F20" s="7">
        <v>70.337500000000006</v>
      </c>
      <c r="G20" s="7">
        <v>2.1025</v>
      </c>
      <c r="H20" s="8">
        <v>7868</v>
      </c>
      <c r="I20" s="8">
        <v>9</v>
      </c>
      <c r="J20" s="7">
        <v>1.0024999999999999</v>
      </c>
    </row>
    <row r="21" spans="1:10" x14ac:dyDescent="0.25">
      <c r="A21" s="34" t="s">
        <v>130</v>
      </c>
      <c r="B21" s="5" t="s">
        <v>37</v>
      </c>
      <c r="C21" s="8">
        <v>1440</v>
      </c>
      <c r="D21" s="8">
        <v>4302</v>
      </c>
      <c r="E21" s="8">
        <v>2950</v>
      </c>
      <c r="F21" s="7">
        <v>69.834999999999994</v>
      </c>
      <c r="G21" s="7">
        <v>2.0874999999999999</v>
      </c>
      <c r="H21" s="8">
        <v>1507</v>
      </c>
      <c r="I21" s="8">
        <v>1443</v>
      </c>
      <c r="J21" s="7">
        <v>1.7324999999999999</v>
      </c>
    </row>
    <row r="22" spans="1:10" x14ac:dyDescent="0.25">
      <c r="A22" s="34" t="s">
        <v>135</v>
      </c>
      <c r="B22" s="5" t="s">
        <v>37</v>
      </c>
      <c r="C22" s="8">
        <v>2632</v>
      </c>
      <c r="D22" s="8">
        <v>7480</v>
      </c>
      <c r="E22" s="8">
        <v>3983</v>
      </c>
      <c r="F22" s="7">
        <v>52.65</v>
      </c>
      <c r="G22" s="7">
        <v>1.5</v>
      </c>
      <c r="H22" s="8">
        <v>3689</v>
      </c>
      <c r="I22" s="8">
        <v>294</v>
      </c>
      <c r="J22" s="7">
        <v>1.0699999999999998</v>
      </c>
    </row>
    <row r="23" spans="1:10" x14ac:dyDescent="0.25">
      <c r="A23" s="34" t="s">
        <v>136</v>
      </c>
      <c r="B23" s="5" t="s">
        <v>37</v>
      </c>
      <c r="C23" s="8">
        <v>1971.75</v>
      </c>
      <c r="D23" s="8">
        <v>5664</v>
      </c>
      <c r="E23" s="8">
        <v>5300</v>
      </c>
      <c r="F23" s="7">
        <v>93.894999999999996</v>
      </c>
      <c r="G23" s="7">
        <v>2.7149999999999999</v>
      </c>
      <c r="H23" s="8">
        <v>2228</v>
      </c>
      <c r="I23" s="8">
        <v>3072</v>
      </c>
      <c r="J23" s="7">
        <v>3.0049999999999999</v>
      </c>
    </row>
    <row r="24" spans="1:10" x14ac:dyDescent="0.25">
      <c r="A24" s="34" t="s">
        <v>138</v>
      </c>
      <c r="B24" s="5" t="s">
        <v>37</v>
      </c>
      <c r="C24" s="8">
        <v>1278</v>
      </c>
      <c r="D24" s="8">
        <v>2556</v>
      </c>
      <c r="E24" s="8">
        <v>153</v>
      </c>
      <c r="F24" s="7">
        <v>5.99</v>
      </c>
      <c r="G24" s="7">
        <v>0.12</v>
      </c>
      <c r="H24" s="8">
        <v>137</v>
      </c>
      <c r="I24" s="8">
        <v>16</v>
      </c>
      <c r="J24" s="7">
        <v>1.1200000000000001</v>
      </c>
    </row>
    <row r="25" spans="1:10" x14ac:dyDescent="0.25">
      <c r="A25" s="34" t="s">
        <v>139</v>
      </c>
      <c r="B25" s="5" t="s">
        <v>37</v>
      </c>
      <c r="C25" s="8">
        <v>1416</v>
      </c>
      <c r="D25" s="8">
        <v>4248</v>
      </c>
      <c r="E25" s="8">
        <v>313</v>
      </c>
      <c r="F25" s="7">
        <v>7.37</v>
      </c>
      <c r="G25" s="7">
        <v>0.22</v>
      </c>
      <c r="H25" s="8">
        <v>207</v>
      </c>
      <c r="I25" s="8">
        <v>106</v>
      </c>
      <c r="J25" s="7">
        <v>1.51</v>
      </c>
    </row>
    <row r="26" spans="1:10" x14ac:dyDescent="0.25">
      <c r="A26" s="34" t="s">
        <v>140</v>
      </c>
      <c r="B26" s="5" t="s">
        <v>37</v>
      </c>
      <c r="C26" s="8">
        <v>693</v>
      </c>
      <c r="D26" s="8">
        <v>1848</v>
      </c>
      <c r="E26" s="8">
        <v>145</v>
      </c>
      <c r="F26" s="7">
        <v>7.85</v>
      </c>
      <c r="G26" s="7">
        <v>0.21</v>
      </c>
      <c r="H26" s="8">
        <v>132</v>
      </c>
      <c r="I26" s="8">
        <v>13</v>
      </c>
      <c r="J26" s="7">
        <v>1.1000000000000001</v>
      </c>
    </row>
    <row r="27" spans="1:10" x14ac:dyDescent="0.25">
      <c r="A27" s="34" t="s">
        <v>141</v>
      </c>
      <c r="B27" s="5" t="s">
        <v>271</v>
      </c>
      <c r="C27" s="8">
        <v>135</v>
      </c>
      <c r="D27" s="8">
        <v>405</v>
      </c>
      <c r="E27" s="8">
        <v>322</v>
      </c>
      <c r="F27" s="7">
        <v>79.510000000000005</v>
      </c>
      <c r="G27" s="7">
        <v>2.39</v>
      </c>
      <c r="H27" s="8">
        <v>322</v>
      </c>
      <c r="I27" s="8">
        <v>0</v>
      </c>
      <c r="J27" s="7">
        <v>1</v>
      </c>
    </row>
    <row r="28" spans="1:10" x14ac:dyDescent="0.25">
      <c r="A28" s="34" t="s">
        <v>141</v>
      </c>
      <c r="B28" s="5" t="s">
        <v>266</v>
      </c>
      <c r="C28" s="8">
        <v>4332</v>
      </c>
      <c r="D28" s="8">
        <v>8448</v>
      </c>
      <c r="E28" s="8">
        <v>5894</v>
      </c>
      <c r="F28" s="7">
        <v>70.548000000000002</v>
      </c>
      <c r="G28" s="7">
        <v>1.3759999999999999</v>
      </c>
      <c r="H28" s="8">
        <v>5075</v>
      </c>
      <c r="I28" s="8">
        <v>819</v>
      </c>
      <c r="J28" s="7">
        <v>1.1640000000000001</v>
      </c>
    </row>
    <row r="29" spans="1:10" x14ac:dyDescent="0.25">
      <c r="A29" s="34" t="s">
        <v>141</v>
      </c>
      <c r="B29" s="5" t="s">
        <v>268</v>
      </c>
      <c r="C29" s="8">
        <v>2694</v>
      </c>
      <c r="D29" s="8">
        <v>5093</v>
      </c>
      <c r="E29" s="8">
        <v>3978</v>
      </c>
      <c r="F29" s="7">
        <v>78</v>
      </c>
      <c r="G29" s="7">
        <v>1.4750000000000001</v>
      </c>
      <c r="H29" s="8">
        <v>3596</v>
      </c>
      <c r="I29" s="8">
        <v>382</v>
      </c>
      <c r="J29" s="7">
        <v>1.1099999999999999</v>
      </c>
    </row>
    <row r="30" spans="1:10" x14ac:dyDescent="0.25">
      <c r="A30" s="34" t="s">
        <v>141</v>
      </c>
      <c r="B30" s="5" t="s">
        <v>269</v>
      </c>
      <c r="C30" s="8">
        <v>3608</v>
      </c>
      <c r="D30" s="8">
        <v>6954</v>
      </c>
      <c r="E30" s="8">
        <v>4869</v>
      </c>
      <c r="F30" s="7">
        <v>69.459999999999994</v>
      </c>
      <c r="G30" s="7">
        <v>1.34</v>
      </c>
      <c r="H30" s="8">
        <v>4091</v>
      </c>
      <c r="I30" s="8">
        <v>778</v>
      </c>
      <c r="J30" s="7">
        <v>1.2066666666666668</v>
      </c>
    </row>
    <row r="31" spans="1:10" x14ac:dyDescent="0.25">
      <c r="A31" s="34" t="s">
        <v>141</v>
      </c>
      <c r="B31" s="5" t="s">
        <v>37</v>
      </c>
      <c r="C31" s="8">
        <v>4359</v>
      </c>
      <c r="D31" s="8">
        <v>12703</v>
      </c>
      <c r="E31" s="8">
        <v>9987</v>
      </c>
      <c r="F31" s="7">
        <v>78.537499999999994</v>
      </c>
      <c r="G31" s="7">
        <v>2.2949999999999999</v>
      </c>
      <c r="H31" s="8">
        <v>9259</v>
      </c>
      <c r="I31" s="8">
        <v>728</v>
      </c>
      <c r="J31" s="7">
        <v>1.0674999999999999</v>
      </c>
    </row>
    <row r="32" spans="1:10" x14ac:dyDescent="0.25">
      <c r="A32" s="34" t="s">
        <v>141</v>
      </c>
      <c r="B32" s="5" t="s">
        <v>272</v>
      </c>
      <c r="C32" s="8">
        <v>399</v>
      </c>
      <c r="D32" s="8">
        <v>1186</v>
      </c>
      <c r="E32" s="8">
        <v>859</v>
      </c>
      <c r="F32" s="7">
        <v>71.283333333333346</v>
      </c>
      <c r="G32" s="7">
        <v>2.1133333333333333</v>
      </c>
      <c r="H32" s="8">
        <v>859</v>
      </c>
      <c r="I32" s="8">
        <v>0</v>
      </c>
      <c r="J32" s="7">
        <v>1</v>
      </c>
    </row>
    <row r="33" spans="1:10" x14ac:dyDescent="0.25">
      <c r="A33" s="34" t="s">
        <v>143</v>
      </c>
      <c r="B33" s="5" t="s">
        <v>37</v>
      </c>
      <c r="C33" s="8">
        <v>1371</v>
      </c>
      <c r="D33" s="8">
        <v>4061</v>
      </c>
      <c r="E33" s="8">
        <v>3203</v>
      </c>
      <c r="F33" s="7">
        <v>78.97</v>
      </c>
      <c r="G33" s="7">
        <v>2.335</v>
      </c>
      <c r="H33" s="8">
        <v>2387</v>
      </c>
      <c r="I33" s="8">
        <v>816</v>
      </c>
      <c r="J33" s="7">
        <v>1.345</v>
      </c>
    </row>
    <row r="34" spans="1:10" x14ac:dyDescent="0.25">
      <c r="A34" s="34" t="s">
        <v>273</v>
      </c>
      <c r="B34" s="5" t="s">
        <v>37</v>
      </c>
      <c r="C34" s="8">
        <v>249</v>
      </c>
      <c r="D34" s="8">
        <v>2739</v>
      </c>
      <c r="E34" s="8">
        <v>0</v>
      </c>
      <c r="F34" s="7">
        <v>0</v>
      </c>
      <c r="G34" s="7">
        <v>0</v>
      </c>
      <c r="H34" s="8">
        <v>0</v>
      </c>
      <c r="I34" s="8">
        <v>0</v>
      </c>
      <c r="J34" s="7">
        <v>0</v>
      </c>
    </row>
    <row r="35" spans="1:10" x14ac:dyDescent="0.25">
      <c r="A35" s="34" t="s">
        <v>144</v>
      </c>
      <c r="B35" s="5" t="s">
        <v>37</v>
      </c>
      <c r="C35" s="8">
        <v>2700</v>
      </c>
      <c r="D35" s="8">
        <v>7661</v>
      </c>
      <c r="E35" s="8">
        <v>5267</v>
      </c>
      <c r="F35" s="7">
        <v>68.739999999999995</v>
      </c>
      <c r="G35" s="7">
        <v>1.9500000000000002</v>
      </c>
      <c r="H35" s="8">
        <v>3032</v>
      </c>
      <c r="I35" s="8">
        <v>2235</v>
      </c>
      <c r="J35" s="7">
        <v>1.7349999999999999</v>
      </c>
    </row>
    <row r="36" spans="1:10" x14ac:dyDescent="0.25">
      <c r="A36" s="34" t="s">
        <v>145</v>
      </c>
      <c r="B36" s="5" t="s">
        <v>37</v>
      </c>
      <c r="C36" s="8">
        <v>1416</v>
      </c>
      <c r="D36" s="8">
        <v>4112</v>
      </c>
      <c r="E36" s="8">
        <v>2203</v>
      </c>
      <c r="F36" s="7">
        <v>53.57</v>
      </c>
      <c r="G36" s="7">
        <v>1.56</v>
      </c>
      <c r="H36" s="8">
        <v>533</v>
      </c>
      <c r="I36" s="8">
        <v>1670</v>
      </c>
      <c r="J36" s="7">
        <v>4.13</v>
      </c>
    </row>
    <row r="37" spans="1:10" x14ac:dyDescent="0.25">
      <c r="A37" s="34" t="s">
        <v>150</v>
      </c>
      <c r="B37" s="5" t="s">
        <v>37</v>
      </c>
      <c r="C37" s="8">
        <v>858</v>
      </c>
      <c r="D37" s="8">
        <v>2574</v>
      </c>
      <c r="E37" s="8">
        <v>704</v>
      </c>
      <c r="F37" s="7">
        <v>27.35</v>
      </c>
      <c r="G37" s="7">
        <v>0.82</v>
      </c>
      <c r="H37" s="8">
        <v>578</v>
      </c>
      <c r="I37" s="8">
        <v>126</v>
      </c>
      <c r="J37" s="7">
        <v>1.22</v>
      </c>
    </row>
    <row r="38" spans="1:10" x14ac:dyDescent="0.25">
      <c r="A38" s="34" t="s">
        <v>146</v>
      </c>
      <c r="B38" s="5" t="s">
        <v>37</v>
      </c>
      <c r="C38" s="8">
        <v>1575</v>
      </c>
      <c r="D38" s="8">
        <v>3942</v>
      </c>
      <c r="E38" s="8">
        <v>642</v>
      </c>
      <c r="F38" s="7">
        <v>18.135000000000002</v>
      </c>
      <c r="G38" s="7">
        <v>0.40500000000000003</v>
      </c>
      <c r="H38" s="8">
        <v>628</v>
      </c>
      <c r="I38" s="8">
        <v>14</v>
      </c>
      <c r="J38" s="7">
        <v>1.02</v>
      </c>
    </row>
    <row r="39" spans="1:10" x14ac:dyDescent="0.25">
      <c r="A39" s="34" t="s">
        <v>147</v>
      </c>
      <c r="B39" s="5" t="s">
        <v>37</v>
      </c>
      <c r="C39" s="8">
        <v>1901</v>
      </c>
      <c r="D39" s="8">
        <v>5704</v>
      </c>
      <c r="E39" s="8">
        <v>1566</v>
      </c>
      <c r="F39" s="7">
        <v>26.795000000000002</v>
      </c>
      <c r="G39" s="7">
        <v>0.80499999999999994</v>
      </c>
      <c r="H39" s="8">
        <v>1274</v>
      </c>
      <c r="I39" s="8">
        <v>292</v>
      </c>
      <c r="J39" s="7">
        <v>1.21</v>
      </c>
    </row>
    <row r="40" spans="1:10" x14ac:dyDescent="0.25">
      <c r="A40" s="35" t="s">
        <v>124</v>
      </c>
      <c r="B40" s="35"/>
      <c r="C40" s="38">
        <v>82405.66</v>
      </c>
      <c r="D40" s="38">
        <v>211247</v>
      </c>
      <c r="E40" s="38">
        <v>135475</v>
      </c>
      <c r="F40" s="37">
        <v>63.345729166666665</v>
      </c>
      <c r="G40" s="37">
        <v>1.6017708333333334</v>
      </c>
      <c r="H40" s="38">
        <v>107844</v>
      </c>
      <c r="I40" s="38">
        <v>27631</v>
      </c>
      <c r="J40" s="37">
        <v>1.3342708333333333</v>
      </c>
    </row>
  </sheetData>
  <mergeCells count="7">
    <mergeCell ref="A1:J2"/>
    <mergeCell ref="D3:F3"/>
    <mergeCell ref="G3:G4"/>
    <mergeCell ref="B3:B4"/>
    <mergeCell ref="A3:A4"/>
    <mergeCell ref="H3:I3"/>
    <mergeCell ref="J3:J4"/>
  </mergeCells>
  <pageMargins left="1.81" right="0.7" top="1.4" bottom="0.75" header="0.3" footer="0.3"/>
  <pageSetup paperSize="5" scale="56"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3857F-D202-4129-9B82-AD01C7E6D04D}">
  <sheetPr>
    <tabColor rgb="FF00B050"/>
    <pageSetUpPr fitToPage="1"/>
  </sheetPr>
  <dimension ref="A1:G32"/>
  <sheetViews>
    <sheetView showGridLines="0" workbookViewId="0">
      <selection activeCell="I19" sqref="I19"/>
    </sheetView>
  </sheetViews>
  <sheetFormatPr baseColWidth="10" defaultRowHeight="15" x14ac:dyDescent="0.25"/>
  <cols>
    <col min="1" max="1" width="49" bestFit="1" customWidth="1"/>
    <col min="2" max="2" width="18.140625" customWidth="1"/>
    <col min="3" max="3" width="13" bestFit="1" customWidth="1"/>
    <col min="4" max="4" width="14.28515625" bestFit="1" customWidth="1"/>
    <col min="5" max="5" width="10.42578125" bestFit="1" customWidth="1"/>
    <col min="6" max="6" width="26.140625" bestFit="1" customWidth="1"/>
    <col min="7" max="7" width="30.85546875" bestFit="1" customWidth="1"/>
  </cols>
  <sheetData>
    <row r="1" spans="1:7" x14ac:dyDescent="0.25">
      <c r="A1" s="1268" t="s">
        <v>283</v>
      </c>
      <c r="B1" s="1268"/>
      <c r="C1" s="1268"/>
      <c r="D1" s="1268"/>
      <c r="E1" s="1268"/>
      <c r="F1" s="1268"/>
      <c r="G1" s="1268"/>
    </row>
    <row r="2" spans="1:7" ht="33.75" customHeight="1" x14ac:dyDescent="0.25">
      <c r="A2" s="1269"/>
      <c r="B2" s="1269"/>
      <c r="C2" s="1269"/>
      <c r="D2" s="1269"/>
      <c r="E2" s="1269"/>
      <c r="F2" s="1269"/>
      <c r="G2" s="1269"/>
    </row>
    <row r="3" spans="1:7" x14ac:dyDescent="0.25">
      <c r="A3" s="1267" t="s">
        <v>218</v>
      </c>
      <c r="B3" s="1267" t="s">
        <v>282</v>
      </c>
      <c r="C3" s="1266" t="s">
        <v>261</v>
      </c>
      <c r="D3" s="1266"/>
      <c r="E3" s="1266"/>
      <c r="F3" s="1266"/>
      <c r="G3" s="1266"/>
    </row>
    <row r="4" spans="1:7" x14ac:dyDescent="0.25">
      <c r="A4" s="1267"/>
      <c r="B4" s="1267"/>
      <c r="C4" s="35" t="s">
        <v>229</v>
      </c>
      <c r="D4" s="35" t="s">
        <v>68</v>
      </c>
      <c r="E4" s="35" t="s">
        <v>231</v>
      </c>
      <c r="F4" s="35" t="s">
        <v>230</v>
      </c>
      <c r="G4" s="35" t="s">
        <v>232</v>
      </c>
    </row>
    <row r="5" spans="1:7" x14ac:dyDescent="0.25">
      <c r="A5" s="34" t="s">
        <v>233</v>
      </c>
      <c r="B5" s="38">
        <v>0</v>
      </c>
      <c r="C5" s="8">
        <v>0</v>
      </c>
      <c r="D5" s="8">
        <v>0</v>
      </c>
      <c r="E5" s="8">
        <v>0</v>
      </c>
      <c r="F5" s="8">
        <v>0</v>
      </c>
      <c r="G5" s="8">
        <v>0</v>
      </c>
    </row>
    <row r="6" spans="1:7" x14ac:dyDescent="0.25">
      <c r="A6" s="34" t="s">
        <v>234</v>
      </c>
      <c r="B6" s="38">
        <v>817</v>
      </c>
      <c r="C6" s="8">
        <v>126</v>
      </c>
      <c r="D6" s="8">
        <v>153</v>
      </c>
      <c r="E6" s="8">
        <v>170</v>
      </c>
      <c r="F6" s="8">
        <v>368</v>
      </c>
      <c r="G6" s="8">
        <v>0</v>
      </c>
    </row>
    <row r="7" spans="1:7" x14ac:dyDescent="0.25">
      <c r="A7" s="34" t="s">
        <v>235</v>
      </c>
      <c r="B7" s="38">
        <v>561</v>
      </c>
      <c r="C7" s="8">
        <v>184</v>
      </c>
      <c r="D7" s="8">
        <v>369</v>
      </c>
      <c r="E7" s="8">
        <v>7</v>
      </c>
      <c r="F7" s="8">
        <v>1</v>
      </c>
      <c r="G7" s="8">
        <v>0</v>
      </c>
    </row>
    <row r="8" spans="1:7" x14ac:dyDescent="0.25">
      <c r="A8" s="34" t="s">
        <v>236</v>
      </c>
      <c r="B8" s="38">
        <v>7877</v>
      </c>
      <c r="C8" s="8">
        <v>2294</v>
      </c>
      <c r="D8" s="8">
        <v>4043</v>
      </c>
      <c r="E8" s="8">
        <v>881</v>
      </c>
      <c r="F8" s="8">
        <v>649</v>
      </c>
      <c r="G8" s="8">
        <v>10</v>
      </c>
    </row>
    <row r="9" spans="1:7" x14ac:dyDescent="0.25">
      <c r="A9" s="34" t="s">
        <v>237</v>
      </c>
      <c r="B9" s="38">
        <v>2014</v>
      </c>
      <c r="C9" s="8">
        <v>618</v>
      </c>
      <c r="D9" s="8">
        <v>1097</v>
      </c>
      <c r="E9" s="8">
        <v>202</v>
      </c>
      <c r="F9" s="8">
        <v>97</v>
      </c>
      <c r="G9" s="8">
        <v>0</v>
      </c>
    </row>
    <row r="10" spans="1:7" x14ac:dyDescent="0.25">
      <c r="A10" s="34" t="s">
        <v>238</v>
      </c>
      <c r="B10" s="38">
        <v>2950</v>
      </c>
      <c r="C10" s="8">
        <v>786</v>
      </c>
      <c r="D10" s="8">
        <v>1631</v>
      </c>
      <c r="E10" s="8">
        <v>286</v>
      </c>
      <c r="F10" s="8">
        <v>247</v>
      </c>
      <c r="G10" s="8">
        <v>0</v>
      </c>
    </row>
    <row r="11" spans="1:7" x14ac:dyDescent="0.25">
      <c r="A11" s="34" t="s">
        <v>239</v>
      </c>
      <c r="B11" s="38">
        <v>0</v>
      </c>
      <c r="C11" s="8">
        <v>0</v>
      </c>
      <c r="D11" s="8">
        <v>0</v>
      </c>
      <c r="E11" s="8">
        <v>0</v>
      </c>
      <c r="F11" s="8">
        <v>0</v>
      </c>
      <c r="G11" s="8">
        <v>0</v>
      </c>
    </row>
    <row r="12" spans="1:7" x14ac:dyDescent="0.25">
      <c r="A12" s="34" t="s">
        <v>240</v>
      </c>
      <c r="B12" s="38">
        <v>0</v>
      </c>
      <c r="C12" s="8">
        <v>0</v>
      </c>
      <c r="D12" s="8">
        <v>0</v>
      </c>
      <c r="E12" s="8">
        <v>0</v>
      </c>
      <c r="F12" s="8">
        <v>0</v>
      </c>
      <c r="G12" s="8">
        <v>0</v>
      </c>
    </row>
    <row r="13" spans="1:7" x14ac:dyDescent="0.25">
      <c r="A13" s="34" t="s">
        <v>241</v>
      </c>
      <c r="B13" s="38">
        <v>22394</v>
      </c>
      <c r="C13" s="8">
        <v>7293</v>
      </c>
      <c r="D13" s="8">
        <v>12026</v>
      </c>
      <c r="E13" s="8">
        <v>1817</v>
      </c>
      <c r="F13" s="8">
        <v>1254</v>
      </c>
      <c r="G13" s="8">
        <v>4</v>
      </c>
    </row>
    <row r="14" spans="1:7" x14ac:dyDescent="0.25">
      <c r="A14" s="34" t="s">
        <v>242</v>
      </c>
      <c r="B14" s="38">
        <v>9441</v>
      </c>
      <c r="C14" s="8">
        <v>2462</v>
      </c>
      <c r="D14" s="8">
        <v>6101</v>
      </c>
      <c r="E14" s="8">
        <v>416</v>
      </c>
      <c r="F14" s="8">
        <v>462</v>
      </c>
      <c r="G14" s="8">
        <v>0</v>
      </c>
    </row>
    <row r="15" spans="1:7" x14ac:dyDescent="0.25">
      <c r="A15" s="34" t="s">
        <v>243</v>
      </c>
      <c r="B15" s="38">
        <v>0</v>
      </c>
      <c r="C15" s="8">
        <v>0</v>
      </c>
      <c r="D15" s="8">
        <v>0</v>
      </c>
      <c r="E15" s="8">
        <v>0</v>
      </c>
      <c r="F15" s="8">
        <v>0</v>
      </c>
      <c r="G15" s="8">
        <v>0</v>
      </c>
    </row>
    <row r="16" spans="1:7" x14ac:dyDescent="0.25">
      <c r="A16" s="34" t="s">
        <v>244</v>
      </c>
      <c r="B16" s="38">
        <v>3983</v>
      </c>
      <c r="C16" s="8">
        <v>1411</v>
      </c>
      <c r="D16" s="8">
        <v>2184</v>
      </c>
      <c r="E16" s="8">
        <v>218</v>
      </c>
      <c r="F16" s="8">
        <v>170</v>
      </c>
      <c r="G16" s="8">
        <v>0</v>
      </c>
    </row>
    <row r="17" spans="1:7" x14ac:dyDescent="0.25">
      <c r="A17" s="34" t="s">
        <v>245</v>
      </c>
      <c r="B17" s="38">
        <v>5300</v>
      </c>
      <c r="C17" s="8">
        <v>1482</v>
      </c>
      <c r="D17" s="8">
        <v>3562</v>
      </c>
      <c r="E17" s="8">
        <v>78</v>
      </c>
      <c r="F17" s="8">
        <v>178</v>
      </c>
      <c r="G17" s="8">
        <v>0</v>
      </c>
    </row>
    <row r="18" spans="1:7" x14ac:dyDescent="0.25">
      <c r="A18" s="34" t="s">
        <v>246</v>
      </c>
      <c r="B18" s="38">
        <v>704</v>
      </c>
      <c r="C18" s="8">
        <v>249</v>
      </c>
      <c r="D18" s="8">
        <v>439</v>
      </c>
      <c r="E18" s="8">
        <v>2</v>
      </c>
      <c r="F18" s="8">
        <v>14</v>
      </c>
      <c r="G18" s="8">
        <v>0</v>
      </c>
    </row>
    <row r="19" spans="1:7" x14ac:dyDescent="0.25">
      <c r="A19" s="34" t="s">
        <v>247</v>
      </c>
      <c r="B19" s="38">
        <v>0</v>
      </c>
      <c r="C19" s="8">
        <v>0</v>
      </c>
      <c r="D19" s="8">
        <v>0</v>
      </c>
      <c r="E19" s="8">
        <v>0</v>
      </c>
      <c r="F19" s="8">
        <v>0</v>
      </c>
      <c r="G19" s="8">
        <v>0</v>
      </c>
    </row>
    <row r="20" spans="1:7" x14ac:dyDescent="0.25">
      <c r="A20" s="34" t="s">
        <v>248</v>
      </c>
      <c r="B20" s="38">
        <v>25909</v>
      </c>
      <c r="C20" s="8">
        <v>8716</v>
      </c>
      <c r="D20" s="8">
        <v>13963</v>
      </c>
      <c r="E20" s="8">
        <v>1615</v>
      </c>
      <c r="F20" s="8">
        <v>1615</v>
      </c>
      <c r="G20" s="8">
        <v>0</v>
      </c>
    </row>
    <row r="21" spans="1:7" x14ac:dyDescent="0.25">
      <c r="A21" s="34" t="s">
        <v>249</v>
      </c>
      <c r="B21" s="38">
        <v>13779</v>
      </c>
      <c r="C21" s="8">
        <v>5739</v>
      </c>
      <c r="D21" s="8">
        <v>6353</v>
      </c>
      <c r="E21" s="8">
        <v>901</v>
      </c>
      <c r="F21" s="8">
        <v>786</v>
      </c>
      <c r="G21" s="8">
        <v>0</v>
      </c>
    </row>
    <row r="22" spans="1:7" x14ac:dyDescent="0.25">
      <c r="A22" s="34" t="s">
        <v>250</v>
      </c>
      <c r="B22" s="38">
        <v>153</v>
      </c>
      <c r="C22" s="8">
        <v>59</v>
      </c>
      <c r="D22" s="8">
        <v>87</v>
      </c>
      <c r="E22" s="8">
        <v>5</v>
      </c>
      <c r="F22" s="8">
        <v>2</v>
      </c>
      <c r="G22" s="8">
        <v>0</v>
      </c>
    </row>
    <row r="23" spans="1:7" x14ac:dyDescent="0.25">
      <c r="A23" s="34" t="s">
        <v>251</v>
      </c>
      <c r="B23" s="38">
        <v>313</v>
      </c>
      <c r="C23" s="8">
        <v>71</v>
      </c>
      <c r="D23" s="8">
        <v>174</v>
      </c>
      <c r="E23" s="8">
        <v>16</v>
      </c>
      <c r="F23" s="8">
        <v>52</v>
      </c>
      <c r="G23" s="8">
        <v>0</v>
      </c>
    </row>
    <row r="24" spans="1:7" x14ac:dyDescent="0.25">
      <c r="A24" s="34" t="s">
        <v>252</v>
      </c>
      <c r="B24" s="38">
        <v>145</v>
      </c>
      <c r="C24" s="8">
        <v>45</v>
      </c>
      <c r="D24" s="8">
        <v>67</v>
      </c>
      <c r="E24" s="8">
        <v>7</v>
      </c>
      <c r="F24" s="8">
        <v>26</v>
      </c>
      <c r="G24" s="8">
        <v>0</v>
      </c>
    </row>
    <row r="25" spans="1:7" x14ac:dyDescent="0.25">
      <c r="A25" s="34" t="s">
        <v>253</v>
      </c>
      <c r="B25" s="38">
        <v>26254</v>
      </c>
      <c r="C25" s="8">
        <v>9659</v>
      </c>
      <c r="D25" s="8">
        <v>14327</v>
      </c>
      <c r="E25" s="8">
        <v>1173</v>
      </c>
      <c r="F25" s="8">
        <v>1095</v>
      </c>
      <c r="G25" s="8">
        <v>0</v>
      </c>
    </row>
    <row r="26" spans="1:7" x14ac:dyDescent="0.25">
      <c r="A26" s="34" t="s">
        <v>254</v>
      </c>
      <c r="B26" s="38">
        <v>3203</v>
      </c>
      <c r="C26" s="8">
        <v>958</v>
      </c>
      <c r="D26" s="8">
        <v>1740</v>
      </c>
      <c r="E26" s="8">
        <v>400</v>
      </c>
      <c r="F26" s="8">
        <v>105</v>
      </c>
      <c r="G26" s="8">
        <v>0</v>
      </c>
    </row>
    <row r="27" spans="1:7" x14ac:dyDescent="0.25">
      <c r="A27" s="34" t="s">
        <v>255</v>
      </c>
      <c r="B27" s="38">
        <v>5267</v>
      </c>
      <c r="C27" s="8">
        <v>1665</v>
      </c>
      <c r="D27" s="8">
        <v>2592</v>
      </c>
      <c r="E27" s="8">
        <v>607</v>
      </c>
      <c r="F27" s="8">
        <v>403</v>
      </c>
      <c r="G27" s="8">
        <v>0</v>
      </c>
    </row>
    <row r="28" spans="1:7" x14ac:dyDescent="0.25">
      <c r="A28" s="34" t="s">
        <v>256</v>
      </c>
      <c r="B28" s="38">
        <v>2203</v>
      </c>
      <c r="C28" s="8">
        <v>821</v>
      </c>
      <c r="D28" s="8">
        <v>1192</v>
      </c>
      <c r="E28" s="8">
        <v>99</v>
      </c>
      <c r="F28" s="8">
        <v>91</v>
      </c>
      <c r="G28" s="8">
        <v>0</v>
      </c>
    </row>
    <row r="29" spans="1:7" x14ac:dyDescent="0.25">
      <c r="A29" s="34" t="s">
        <v>257</v>
      </c>
      <c r="B29" s="38">
        <v>642</v>
      </c>
      <c r="C29" s="8">
        <v>217</v>
      </c>
      <c r="D29" s="8">
        <v>289</v>
      </c>
      <c r="E29" s="8">
        <v>75</v>
      </c>
      <c r="F29" s="8">
        <v>61</v>
      </c>
      <c r="G29" s="8">
        <v>0</v>
      </c>
    </row>
    <row r="30" spans="1:7" x14ac:dyDescent="0.25">
      <c r="A30" s="34" t="s">
        <v>258</v>
      </c>
      <c r="B30" s="38">
        <v>1566</v>
      </c>
      <c r="C30" s="8">
        <v>485</v>
      </c>
      <c r="D30" s="8">
        <v>894</v>
      </c>
      <c r="E30" s="8">
        <v>50</v>
      </c>
      <c r="F30" s="8">
        <v>137</v>
      </c>
      <c r="G30" s="8">
        <v>0</v>
      </c>
    </row>
    <row r="31" spans="1:7" x14ac:dyDescent="0.25">
      <c r="A31" s="34" t="s">
        <v>259</v>
      </c>
      <c r="B31" s="38">
        <v>0</v>
      </c>
      <c r="C31" s="8">
        <v>0</v>
      </c>
      <c r="D31" s="8">
        <v>0</v>
      </c>
      <c r="E31" s="8">
        <v>0</v>
      </c>
      <c r="F31" s="8">
        <v>0</v>
      </c>
      <c r="G31" s="8">
        <v>0</v>
      </c>
    </row>
    <row r="32" spans="1:7" x14ac:dyDescent="0.25">
      <c r="A32" s="35" t="s">
        <v>124</v>
      </c>
      <c r="B32" s="38">
        <v>135475</v>
      </c>
      <c r="C32" s="38">
        <v>45340</v>
      </c>
      <c r="D32" s="38">
        <v>73283</v>
      </c>
      <c r="E32" s="38">
        <v>9025</v>
      </c>
      <c r="F32" s="38">
        <v>7813</v>
      </c>
      <c r="G32" s="38">
        <v>14</v>
      </c>
    </row>
  </sheetData>
  <mergeCells count="4">
    <mergeCell ref="A3:A4"/>
    <mergeCell ref="B3:B4"/>
    <mergeCell ref="C3:G3"/>
    <mergeCell ref="A1:G2"/>
  </mergeCells>
  <pageMargins left="1.68" right="0.7" top="1.1000000000000001" bottom="0.75" header="0.3" footer="0.3"/>
  <pageSetup paperSize="5" scale="91"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F6DB6-AFBC-4680-8776-C4FEB2B92E9C}">
  <sheetPr>
    <tabColor rgb="FF0070C0"/>
    <pageSetUpPr fitToPage="1"/>
  </sheetPr>
  <dimension ref="A1:S45"/>
  <sheetViews>
    <sheetView showGridLines="0" topLeftCell="A6" zoomScale="80" zoomScaleNormal="80" workbookViewId="0">
      <pane ySplit="7" topLeftCell="A13" activePane="bottomLeft" state="frozen"/>
      <selection activeCell="A6" sqref="A6"/>
      <selection pane="bottomLeft" activeCell="A6" sqref="A6:S45"/>
    </sheetView>
  </sheetViews>
  <sheetFormatPr baseColWidth="10" defaultRowHeight="15" x14ac:dyDescent="0.25"/>
  <cols>
    <col min="1" max="1" width="60" bestFit="1" customWidth="1"/>
    <col min="2" max="2" width="58.85546875" bestFit="1" customWidth="1"/>
    <col min="5" max="5" width="13.85546875" customWidth="1"/>
    <col min="7" max="7" width="14.28515625" customWidth="1"/>
    <col min="10" max="10" width="14.28515625" hidden="1" customWidth="1"/>
  </cols>
  <sheetData>
    <row r="1" spans="1:19" x14ac:dyDescent="0.25">
      <c r="A1" t="s">
        <v>0</v>
      </c>
    </row>
    <row r="2" spans="1:19" ht="15.75" x14ac:dyDescent="0.25">
      <c r="A2" s="1"/>
      <c r="B2" s="4"/>
      <c r="C2" s="1"/>
      <c r="D2" s="1"/>
      <c r="E2" s="1"/>
      <c r="F2" s="1"/>
      <c r="G2" s="1"/>
      <c r="H2" s="1"/>
      <c r="I2" s="1"/>
      <c r="J2" s="1"/>
      <c r="K2" s="1"/>
      <c r="L2" s="1"/>
      <c r="M2" s="1"/>
      <c r="N2" s="1"/>
      <c r="O2" s="1"/>
      <c r="P2" s="1"/>
      <c r="Q2" s="1"/>
      <c r="R2" s="1"/>
      <c r="S2" s="1"/>
    </row>
    <row r="4" spans="1:19" ht="26.25" x14ac:dyDescent="0.4">
      <c r="A4" s="1"/>
      <c r="B4" s="1272" t="s">
        <v>1</v>
      </c>
      <c r="C4" s="1272"/>
      <c r="D4" s="1272"/>
      <c r="E4" s="1272"/>
      <c r="F4" s="1272"/>
      <c r="G4" s="1272"/>
      <c r="H4" s="1272"/>
      <c r="I4" s="1272"/>
      <c r="J4" s="1272"/>
      <c r="K4" s="1272"/>
      <c r="L4" s="1272"/>
      <c r="M4" s="1272"/>
      <c r="N4" s="1272"/>
      <c r="O4" s="1272"/>
      <c r="P4" s="1272"/>
      <c r="Q4" s="1272"/>
      <c r="R4" s="1272"/>
      <c r="S4" s="1272"/>
    </row>
    <row r="5" spans="1:19" ht="15.75" x14ac:dyDescent="0.25">
      <c r="A5" s="1"/>
      <c r="B5" s="2"/>
      <c r="C5" s="2"/>
      <c r="D5" s="2"/>
      <c r="E5" s="2"/>
      <c r="F5" s="2"/>
      <c r="G5" s="2"/>
      <c r="H5" s="2"/>
      <c r="I5" s="2"/>
      <c r="J5" s="2"/>
      <c r="K5" s="2"/>
      <c r="L5" s="2"/>
      <c r="M5" s="2"/>
      <c r="N5" s="2"/>
      <c r="O5" s="2"/>
      <c r="P5" s="2"/>
      <c r="Q5" s="2"/>
      <c r="R5" s="2"/>
      <c r="S5" s="2"/>
    </row>
    <row r="6" spans="1:19" ht="26.25" x14ac:dyDescent="0.4">
      <c r="A6" s="1288" t="s">
        <v>1</v>
      </c>
      <c r="B6" s="1288"/>
      <c r="C6" s="1288"/>
      <c r="D6" s="1288"/>
      <c r="E6" s="1288"/>
      <c r="F6" s="1288"/>
      <c r="G6" s="1288"/>
      <c r="H6" s="1288"/>
      <c r="I6" s="1288"/>
      <c r="J6" s="1288"/>
      <c r="K6" s="1288"/>
      <c r="L6" s="1288"/>
      <c r="M6" s="1288"/>
      <c r="N6" s="1288"/>
      <c r="O6" s="1288"/>
      <c r="P6" s="1288"/>
      <c r="Q6" s="1288"/>
      <c r="R6" s="1288"/>
      <c r="S6" s="1288"/>
    </row>
    <row r="7" spans="1:19" ht="26.25" x14ac:dyDescent="0.4">
      <c r="A7" s="1288" t="s">
        <v>57</v>
      </c>
      <c r="B7" s="1288"/>
      <c r="C7" s="1288"/>
      <c r="D7" s="1288"/>
      <c r="E7" s="1288"/>
      <c r="F7" s="1288"/>
      <c r="G7" s="1288"/>
      <c r="H7" s="1288"/>
      <c r="I7" s="1288"/>
      <c r="J7" s="1288"/>
      <c r="K7" s="1288"/>
      <c r="L7" s="1288"/>
      <c r="M7" s="1288"/>
      <c r="N7" s="1288"/>
      <c r="O7" s="1288"/>
      <c r="P7" s="1288"/>
      <c r="Q7" s="1288"/>
      <c r="R7" s="1288"/>
      <c r="S7" s="1288"/>
    </row>
    <row r="8" spans="1:19" ht="15.75" x14ac:dyDescent="0.25">
      <c r="A8" s="1"/>
      <c r="B8" s="2"/>
      <c r="C8" s="2"/>
      <c r="D8" s="2"/>
      <c r="E8" s="2"/>
      <c r="F8" s="2"/>
      <c r="G8" s="2"/>
      <c r="H8" s="2"/>
      <c r="I8" s="2"/>
      <c r="J8" s="2"/>
      <c r="K8" s="2"/>
      <c r="L8" s="2"/>
      <c r="M8" s="2"/>
      <c r="N8" s="2"/>
      <c r="O8" s="2"/>
      <c r="P8" s="2"/>
      <c r="Q8" s="2"/>
      <c r="R8" s="2"/>
      <c r="S8" s="2"/>
    </row>
    <row r="9" spans="1:19" ht="15.75" x14ac:dyDescent="0.25">
      <c r="A9" s="1"/>
      <c r="B9" s="1"/>
      <c r="C9" s="1"/>
      <c r="D9" s="1"/>
      <c r="E9" s="1"/>
      <c r="F9" s="1"/>
      <c r="G9" s="1"/>
      <c r="H9" s="1"/>
      <c r="I9" s="1"/>
      <c r="J9" s="1"/>
      <c r="K9" s="1"/>
      <c r="L9" s="1"/>
      <c r="M9" s="1"/>
      <c r="N9" s="3"/>
      <c r="O9" s="3"/>
      <c r="P9" s="3"/>
      <c r="Q9" s="1273"/>
      <c r="R9" s="1273"/>
      <c r="S9" s="1273"/>
    </row>
    <row r="10" spans="1:19" s="9" customFormat="1" ht="15.75" customHeight="1" x14ac:dyDescent="0.25">
      <c r="A10" s="1289" t="s">
        <v>36</v>
      </c>
      <c r="B10" s="1274" t="s">
        <v>2</v>
      </c>
      <c r="C10" s="1274" t="s">
        <v>3</v>
      </c>
      <c r="D10" s="1277" t="s">
        <v>4</v>
      </c>
      <c r="E10" s="1278"/>
      <c r="F10" s="1278"/>
      <c r="G10" s="1279"/>
      <c r="H10" s="1277" t="s">
        <v>5</v>
      </c>
      <c r="I10" s="1279"/>
      <c r="J10" s="112"/>
      <c r="K10" s="1280" t="s">
        <v>6</v>
      </c>
      <c r="L10" s="1281"/>
      <c r="M10" s="1281"/>
      <c r="N10" s="1281"/>
      <c r="O10" s="1281"/>
      <c r="P10" s="1281"/>
      <c r="Q10" s="1281"/>
      <c r="R10" s="1282"/>
      <c r="S10" s="1274" t="s">
        <v>7</v>
      </c>
    </row>
    <row r="11" spans="1:19" s="9" customFormat="1" x14ac:dyDescent="0.25">
      <c r="A11" s="1289"/>
      <c r="B11" s="1275"/>
      <c r="C11" s="1275"/>
      <c r="D11" s="1286" t="s">
        <v>8</v>
      </c>
      <c r="E11" s="1287"/>
      <c r="F11" s="1286" t="s">
        <v>9</v>
      </c>
      <c r="G11" s="1287"/>
      <c r="H11" s="1286" t="s">
        <v>10</v>
      </c>
      <c r="I11" s="1287"/>
      <c r="J11" s="113" t="s">
        <v>11</v>
      </c>
      <c r="K11" s="1283"/>
      <c r="L11" s="1284"/>
      <c r="M11" s="1284"/>
      <c r="N11" s="1284"/>
      <c r="O11" s="1284"/>
      <c r="P11" s="1284"/>
      <c r="Q11" s="1284"/>
      <c r="R11" s="1285"/>
      <c r="S11" s="1275"/>
    </row>
    <row r="12" spans="1:19" s="9" customFormat="1" ht="38.25" x14ac:dyDescent="0.25">
      <c r="A12" s="1289"/>
      <c r="B12" s="1276"/>
      <c r="C12" s="1276"/>
      <c r="D12" s="114" t="s">
        <v>12</v>
      </c>
      <c r="E12" s="115" t="s">
        <v>13</v>
      </c>
      <c r="F12" s="114" t="s">
        <v>12</v>
      </c>
      <c r="G12" s="115" t="s">
        <v>13</v>
      </c>
      <c r="H12" s="114" t="s">
        <v>14</v>
      </c>
      <c r="I12" s="114" t="s">
        <v>15</v>
      </c>
      <c r="J12" s="115" t="s">
        <v>14</v>
      </c>
      <c r="K12" s="114" t="s">
        <v>16</v>
      </c>
      <c r="L12" s="114" t="s">
        <v>17</v>
      </c>
      <c r="M12" s="114" t="s">
        <v>18</v>
      </c>
      <c r="N12" s="114" t="s">
        <v>19</v>
      </c>
      <c r="O12" s="115" t="s">
        <v>20</v>
      </c>
      <c r="P12" s="115" t="s">
        <v>21</v>
      </c>
      <c r="Q12" s="115" t="s">
        <v>22</v>
      </c>
      <c r="R12" s="115" t="s">
        <v>23</v>
      </c>
      <c r="S12" s="1276"/>
    </row>
    <row r="13" spans="1:19" x14ac:dyDescent="0.25">
      <c r="A13" s="1270" t="s">
        <v>24</v>
      </c>
      <c r="B13" s="1271"/>
      <c r="C13" s="116">
        <f>SUM(C14:C53)</f>
        <v>273</v>
      </c>
      <c r="D13" s="117">
        <f>COUNTA(D14:D45)</f>
        <v>18</v>
      </c>
      <c r="E13" s="117">
        <f t="shared" ref="E13:I13" si="0">COUNTA(E14:E45)</f>
        <v>6</v>
      </c>
      <c r="F13" s="117">
        <f t="shared" si="0"/>
        <v>2</v>
      </c>
      <c r="G13" s="117">
        <f t="shared" si="0"/>
        <v>2</v>
      </c>
      <c r="H13" s="117">
        <f t="shared" si="0"/>
        <v>14</v>
      </c>
      <c r="I13" s="117">
        <f t="shared" si="0"/>
        <v>3</v>
      </c>
      <c r="J13" s="117"/>
      <c r="K13" s="118">
        <f>SUM(K14:K53)</f>
        <v>256</v>
      </c>
      <c r="L13" s="118">
        <f t="shared" ref="L13:R13" si="1">SUM(L14:L53)</f>
        <v>158</v>
      </c>
      <c r="M13" s="118">
        <f t="shared" si="1"/>
        <v>96</v>
      </c>
      <c r="N13" s="118">
        <f t="shared" si="1"/>
        <v>103</v>
      </c>
      <c r="O13" s="118">
        <f t="shared" si="1"/>
        <v>9</v>
      </c>
      <c r="P13" s="118">
        <f t="shared" si="1"/>
        <v>13</v>
      </c>
      <c r="Q13" s="118">
        <f t="shared" si="1"/>
        <v>26</v>
      </c>
      <c r="R13" s="118">
        <f t="shared" si="1"/>
        <v>26</v>
      </c>
      <c r="S13" s="118">
        <f>SUM(K13:R13)</f>
        <v>687</v>
      </c>
    </row>
    <row r="14" spans="1:19" x14ac:dyDescent="0.25">
      <c r="A14" s="516" t="s">
        <v>21330</v>
      </c>
      <c r="B14" s="217" t="s">
        <v>41</v>
      </c>
      <c r="C14" s="219">
        <v>45</v>
      </c>
      <c r="D14" s="51" t="s">
        <v>25</v>
      </c>
      <c r="E14" s="51"/>
      <c r="F14" s="51"/>
      <c r="G14" s="51"/>
      <c r="H14" s="51" t="s">
        <v>25</v>
      </c>
      <c r="I14" s="119"/>
      <c r="J14" s="119"/>
      <c r="K14" s="120">
        <v>79</v>
      </c>
      <c r="L14" s="120">
        <v>57</v>
      </c>
      <c r="M14" s="120">
        <v>32</v>
      </c>
      <c r="N14" s="120">
        <v>45</v>
      </c>
      <c r="O14" s="120">
        <v>7</v>
      </c>
      <c r="P14" s="120">
        <v>6</v>
      </c>
      <c r="Q14" s="120">
        <v>14</v>
      </c>
      <c r="R14" s="120">
        <v>10</v>
      </c>
      <c r="S14" s="514">
        <f>SUM(K14:R14)</f>
        <v>250</v>
      </c>
    </row>
    <row r="15" spans="1:19" x14ac:dyDescent="0.25">
      <c r="A15" s="516" t="s">
        <v>21330</v>
      </c>
      <c r="B15" s="217" t="s">
        <v>42</v>
      </c>
      <c r="C15" s="219">
        <v>15</v>
      </c>
      <c r="D15" s="51" t="s">
        <v>25</v>
      </c>
      <c r="E15" s="51"/>
      <c r="F15" s="51"/>
      <c r="G15" s="51"/>
      <c r="H15" s="51" t="s">
        <v>25</v>
      </c>
      <c r="I15" s="51"/>
      <c r="J15" s="51"/>
      <c r="K15" s="120">
        <v>17</v>
      </c>
      <c r="L15" s="120">
        <v>14</v>
      </c>
      <c r="M15" s="120">
        <v>15</v>
      </c>
      <c r="N15" s="120">
        <v>10</v>
      </c>
      <c r="O15" s="121">
        <v>0</v>
      </c>
      <c r="P15" s="120">
        <v>3</v>
      </c>
      <c r="Q15" s="120">
        <v>0</v>
      </c>
      <c r="R15" s="120">
        <v>0</v>
      </c>
      <c r="S15" s="514">
        <f t="shared" ref="S15:S45" si="2">SUM(K15:R15)</f>
        <v>59</v>
      </c>
    </row>
    <row r="16" spans="1:19" x14ac:dyDescent="0.25">
      <c r="A16" s="516" t="s">
        <v>21330</v>
      </c>
      <c r="B16" s="217" t="s">
        <v>44</v>
      </c>
      <c r="C16" s="220">
        <v>3</v>
      </c>
      <c r="D16" s="119" t="s">
        <v>25</v>
      </c>
      <c r="E16" s="119"/>
      <c r="F16" s="119"/>
      <c r="G16" s="119"/>
      <c r="H16" s="119" t="s">
        <v>25</v>
      </c>
      <c r="I16" s="119"/>
      <c r="J16" s="119"/>
      <c r="K16" s="121">
        <v>6</v>
      </c>
      <c r="L16" s="121">
        <v>0</v>
      </c>
      <c r="M16" s="121">
        <v>1</v>
      </c>
      <c r="N16" s="121">
        <v>3</v>
      </c>
      <c r="O16" s="121">
        <v>0</v>
      </c>
      <c r="P16" s="121">
        <v>0</v>
      </c>
      <c r="Q16" s="121">
        <v>0</v>
      </c>
      <c r="R16" s="121">
        <v>0</v>
      </c>
      <c r="S16" s="514">
        <f t="shared" si="2"/>
        <v>10</v>
      </c>
    </row>
    <row r="17" spans="1:19" x14ac:dyDescent="0.25">
      <c r="A17" s="516" t="s">
        <v>21330</v>
      </c>
      <c r="B17" s="218" t="s">
        <v>58</v>
      </c>
      <c r="C17" s="219">
        <v>25</v>
      </c>
      <c r="D17" s="51" t="s">
        <v>25</v>
      </c>
      <c r="E17" s="119"/>
      <c r="F17" s="51"/>
      <c r="G17" s="119"/>
      <c r="H17" s="51" t="s">
        <v>25</v>
      </c>
      <c r="I17" s="119"/>
      <c r="J17" s="119"/>
      <c r="K17" s="121">
        <v>0</v>
      </c>
      <c r="L17" s="121">
        <v>0</v>
      </c>
      <c r="M17" s="121">
        <v>0</v>
      </c>
      <c r="N17" s="121">
        <v>0</v>
      </c>
      <c r="O17" s="121">
        <v>0</v>
      </c>
      <c r="P17" s="121">
        <v>0</v>
      </c>
      <c r="Q17" s="121">
        <v>0</v>
      </c>
      <c r="R17" s="121">
        <v>0</v>
      </c>
      <c r="S17" s="514">
        <f t="shared" si="2"/>
        <v>0</v>
      </c>
    </row>
    <row r="18" spans="1:19" x14ac:dyDescent="0.25">
      <c r="A18" s="516" t="s">
        <v>21330</v>
      </c>
      <c r="B18" s="217" t="s">
        <v>43</v>
      </c>
      <c r="C18" s="220">
        <v>2</v>
      </c>
      <c r="D18" s="51" t="s">
        <v>25</v>
      </c>
      <c r="E18" s="119"/>
      <c r="F18" s="51"/>
      <c r="G18" s="119"/>
      <c r="H18" s="51" t="s">
        <v>25</v>
      </c>
      <c r="I18" s="119"/>
      <c r="J18" s="119"/>
      <c r="K18" s="121">
        <v>14</v>
      </c>
      <c r="L18" s="121">
        <v>0</v>
      </c>
      <c r="M18" s="121">
        <v>0</v>
      </c>
      <c r="N18" s="121">
        <v>0</v>
      </c>
      <c r="O18" s="121">
        <v>0</v>
      </c>
      <c r="P18" s="121">
        <v>0</v>
      </c>
      <c r="Q18" s="121">
        <v>0</v>
      </c>
      <c r="R18" s="121">
        <v>0</v>
      </c>
      <c r="S18" s="514">
        <f t="shared" si="2"/>
        <v>14</v>
      </c>
    </row>
    <row r="19" spans="1:19" hidden="1" x14ac:dyDescent="0.25">
      <c r="A19" s="516" t="s">
        <v>21330</v>
      </c>
      <c r="B19" s="217" t="s">
        <v>45</v>
      </c>
      <c r="C19" s="220"/>
      <c r="D19" s="51"/>
      <c r="E19" s="119"/>
      <c r="F19" s="51"/>
      <c r="G19" s="119"/>
      <c r="H19" s="51"/>
      <c r="I19" s="119"/>
      <c r="J19" s="119"/>
      <c r="K19" s="121">
        <v>0</v>
      </c>
      <c r="L19" s="121">
        <v>0</v>
      </c>
      <c r="M19" s="121">
        <v>0</v>
      </c>
      <c r="N19" s="121">
        <v>0</v>
      </c>
      <c r="O19" s="121">
        <v>0</v>
      </c>
      <c r="P19" s="121">
        <v>0</v>
      </c>
      <c r="Q19" s="121">
        <v>0</v>
      </c>
      <c r="R19" s="121">
        <v>0</v>
      </c>
      <c r="S19" s="514">
        <f t="shared" si="2"/>
        <v>0</v>
      </c>
    </row>
    <row r="20" spans="1:19" x14ac:dyDescent="0.25">
      <c r="A20" s="516" t="s">
        <v>21330</v>
      </c>
      <c r="B20" s="217" t="s">
        <v>47</v>
      </c>
      <c r="C20" s="220">
        <v>2</v>
      </c>
      <c r="D20" s="51" t="s">
        <v>542</v>
      </c>
      <c r="E20" s="119"/>
      <c r="F20" s="51"/>
      <c r="G20" s="119"/>
      <c r="H20" s="51" t="s">
        <v>542</v>
      </c>
      <c r="I20" s="119"/>
      <c r="J20" s="119"/>
      <c r="K20" s="121">
        <v>14</v>
      </c>
      <c r="L20" s="121">
        <v>0</v>
      </c>
      <c r="M20" s="121">
        <v>0</v>
      </c>
      <c r="N20" s="121">
        <v>0</v>
      </c>
      <c r="O20" s="121">
        <v>0</v>
      </c>
      <c r="P20" s="121">
        <v>0</v>
      </c>
      <c r="Q20" s="121">
        <v>0</v>
      </c>
      <c r="R20" s="121">
        <v>0</v>
      </c>
      <c r="S20" s="514">
        <v>14</v>
      </c>
    </row>
    <row r="21" spans="1:19" hidden="1" x14ac:dyDescent="0.25">
      <c r="A21" s="516" t="s">
        <v>21330</v>
      </c>
      <c r="B21" s="217" t="s">
        <v>48</v>
      </c>
      <c r="C21" s="220"/>
      <c r="D21" s="51"/>
      <c r="E21" s="119"/>
      <c r="F21" s="51"/>
      <c r="G21" s="119"/>
      <c r="H21" s="51"/>
      <c r="I21" s="119"/>
      <c r="J21" s="119"/>
      <c r="K21" s="121">
        <v>0</v>
      </c>
      <c r="L21" s="121">
        <v>0</v>
      </c>
      <c r="M21" s="121">
        <v>0</v>
      </c>
      <c r="N21" s="121">
        <v>0</v>
      </c>
      <c r="O21" s="121">
        <v>0</v>
      </c>
      <c r="P21" s="121">
        <v>0</v>
      </c>
      <c r="Q21" s="121">
        <v>0</v>
      </c>
      <c r="R21" s="121">
        <v>0</v>
      </c>
      <c r="S21" s="514"/>
    </row>
    <row r="22" spans="1:19" hidden="1" x14ac:dyDescent="0.25">
      <c r="A22" s="516" t="s">
        <v>21330</v>
      </c>
      <c r="B22" s="217" t="s">
        <v>46</v>
      </c>
      <c r="C22" s="220"/>
      <c r="D22" s="51"/>
      <c r="E22" s="119"/>
      <c r="F22" s="51"/>
      <c r="G22" s="119"/>
      <c r="H22" s="51"/>
      <c r="I22" s="119"/>
      <c r="J22" s="119"/>
      <c r="K22" s="121">
        <v>0</v>
      </c>
      <c r="L22" s="121">
        <v>0</v>
      </c>
      <c r="M22" s="121">
        <v>0</v>
      </c>
      <c r="N22" s="121">
        <v>0</v>
      </c>
      <c r="O22" s="121">
        <v>0</v>
      </c>
      <c r="P22" s="121">
        <v>0</v>
      </c>
      <c r="Q22" s="121">
        <v>0</v>
      </c>
      <c r="R22" s="121">
        <v>0</v>
      </c>
      <c r="S22" s="514"/>
    </row>
    <row r="23" spans="1:19" x14ac:dyDescent="0.25">
      <c r="A23" s="517" t="s">
        <v>21331</v>
      </c>
      <c r="B23" s="217" t="s">
        <v>29</v>
      </c>
      <c r="C23" s="220">
        <v>4</v>
      </c>
      <c r="D23" s="119" t="s">
        <v>25</v>
      </c>
      <c r="E23" s="119"/>
      <c r="F23" s="119"/>
      <c r="G23" s="119"/>
      <c r="H23" s="119"/>
      <c r="I23" s="119"/>
      <c r="J23" s="119"/>
      <c r="K23" s="121">
        <v>0</v>
      </c>
      <c r="L23" s="121">
        <v>0</v>
      </c>
      <c r="M23" s="121">
        <v>0</v>
      </c>
      <c r="N23" s="121">
        <v>0</v>
      </c>
      <c r="O23" s="121">
        <v>0</v>
      </c>
      <c r="P23" s="121">
        <v>0</v>
      </c>
      <c r="Q23" s="121">
        <v>0</v>
      </c>
      <c r="R23" s="121">
        <v>0</v>
      </c>
      <c r="S23" s="514">
        <f t="shared" ref="S23:S27" si="3">SUM(K23:R23)</f>
        <v>0</v>
      </c>
    </row>
    <row r="24" spans="1:19" x14ac:dyDescent="0.25">
      <c r="A24" s="517" t="s">
        <v>21331</v>
      </c>
      <c r="B24" s="217" t="s">
        <v>30</v>
      </c>
      <c r="C24" s="220">
        <v>7</v>
      </c>
      <c r="D24" s="119" t="s">
        <v>25</v>
      </c>
      <c r="E24" s="119"/>
      <c r="F24" s="119"/>
      <c r="G24" s="119"/>
      <c r="H24" s="119"/>
      <c r="I24" s="119"/>
      <c r="J24" s="119"/>
      <c r="K24" s="121">
        <v>0</v>
      </c>
      <c r="L24" s="121">
        <v>0</v>
      </c>
      <c r="M24" s="121">
        <v>0</v>
      </c>
      <c r="N24" s="121">
        <v>0</v>
      </c>
      <c r="O24" s="121">
        <v>0</v>
      </c>
      <c r="P24" s="121">
        <v>0</v>
      </c>
      <c r="Q24" s="121">
        <v>0</v>
      </c>
      <c r="R24" s="121">
        <v>0</v>
      </c>
      <c r="S24" s="514">
        <f t="shared" si="3"/>
        <v>0</v>
      </c>
    </row>
    <row r="25" spans="1:19" x14ac:dyDescent="0.25">
      <c r="A25" s="517" t="s">
        <v>21331</v>
      </c>
      <c r="B25" s="217" t="s">
        <v>485</v>
      </c>
      <c r="C25" s="220">
        <v>29</v>
      </c>
      <c r="D25" s="119" t="s">
        <v>25</v>
      </c>
      <c r="E25" s="119"/>
      <c r="F25" s="119"/>
      <c r="G25" s="119"/>
      <c r="H25" s="119"/>
      <c r="I25" s="119"/>
      <c r="J25" s="119"/>
      <c r="K25" s="121">
        <v>0</v>
      </c>
      <c r="L25" s="121">
        <v>0</v>
      </c>
      <c r="M25" s="121">
        <v>0</v>
      </c>
      <c r="N25" s="121">
        <v>0</v>
      </c>
      <c r="O25" s="121">
        <v>0</v>
      </c>
      <c r="P25" s="121">
        <v>0</v>
      </c>
      <c r="Q25" s="121">
        <v>0</v>
      </c>
      <c r="R25" s="121">
        <v>0</v>
      </c>
      <c r="S25" s="514">
        <f t="shared" si="3"/>
        <v>0</v>
      </c>
    </row>
    <row r="26" spans="1:19" x14ac:dyDescent="0.25">
      <c r="A26" s="517" t="s">
        <v>21331</v>
      </c>
      <c r="B26" s="217" t="s">
        <v>31</v>
      </c>
      <c r="C26" s="220">
        <v>16</v>
      </c>
      <c r="D26" s="119"/>
      <c r="E26" s="119"/>
      <c r="F26" s="119"/>
      <c r="G26" s="119"/>
      <c r="H26" s="119" t="s">
        <v>25</v>
      </c>
      <c r="I26" s="119"/>
      <c r="J26" s="119"/>
      <c r="K26" s="121">
        <v>42</v>
      </c>
      <c r="L26" s="121">
        <v>37</v>
      </c>
      <c r="M26" s="121">
        <v>18</v>
      </c>
      <c r="N26" s="121">
        <v>16</v>
      </c>
      <c r="O26" s="121">
        <v>0</v>
      </c>
      <c r="P26" s="121">
        <v>3</v>
      </c>
      <c r="Q26" s="121">
        <v>5</v>
      </c>
      <c r="R26" s="121">
        <v>16</v>
      </c>
      <c r="S26" s="514">
        <f t="shared" si="3"/>
        <v>137</v>
      </c>
    </row>
    <row r="27" spans="1:19" x14ac:dyDescent="0.25">
      <c r="A27" s="517" t="s">
        <v>21331</v>
      </c>
      <c r="B27" s="217" t="s">
        <v>32</v>
      </c>
      <c r="C27" s="220">
        <v>4</v>
      </c>
      <c r="D27" s="119"/>
      <c r="E27" s="119"/>
      <c r="F27" s="119"/>
      <c r="G27" s="119"/>
      <c r="H27" s="119" t="s">
        <v>25</v>
      </c>
      <c r="I27" s="119"/>
      <c r="J27" s="119"/>
      <c r="K27" s="121">
        <v>0</v>
      </c>
      <c r="L27" s="121">
        <v>0</v>
      </c>
      <c r="M27" s="121">
        <v>0</v>
      </c>
      <c r="N27" s="121">
        <v>0</v>
      </c>
      <c r="O27" s="121">
        <v>0</v>
      </c>
      <c r="P27" s="121">
        <v>0</v>
      </c>
      <c r="Q27" s="121">
        <v>0</v>
      </c>
      <c r="R27" s="121">
        <v>0</v>
      </c>
      <c r="S27" s="514">
        <f t="shared" si="3"/>
        <v>0</v>
      </c>
    </row>
    <row r="28" spans="1:19" x14ac:dyDescent="0.25">
      <c r="A28" s="518" t="s">
        <v>21332</v>
      </c>
      <c r="B28" s="218" t="s">
        <v>26</v>
      </c>
      <c r="C28" s="220">
        <v>10</v>
      </c>
      <c r="D28" s="119" t="s">
        <v>25</v>
      </c>
      <c r="E28" s="119"/>
      <c r="F28" s="119"/>
      <c r="G28" s="119"/>
      <c r="H28" s="119" t="s">
        <v>25</v>
      </c>
      <c r="I28" s="119"/>
      <c r="J28" s="119"/>
      <c r="K28" s="121">
        <v>23</v>
      </c>
      <c r="L28" s="121">
        <v>17</v>
      </c>
      <c r="M28" s="121">
        <v>12</v>
      </c>
      <c r="N28" s="121">
        <v>8</v>
      </c>
      <c r="O28" s="121">
        <v>0</v>
      </c>
      <c r="P28" s="121">
        <v>0</v>
      </c>
      <c r="Q28" s="121">
        <v>3</v>
      </c>
      <c r="R28" s="121">
        <v>0</v>
      </c>
      <c r="S28" s="514">
        <f t="shared" si="2"/>
        <v>63</v>
      </c>
    </row>
    <row r="29" spans="1:19" x14ac:dyDescent="0.25">
      <c r="A29" s="518" t="s">
        <v>21332</v>
      </c>
      <c r="B29" s="221" t="s">
        <v>33</v>
      </c>
      <c r="C29" s="220">
        <v>31</v>
      </c>
      <c r="D29" s="119" t="s">
        <v>25</v>
      </c>
      <c r="E29" s="119"/>
      <c r="F29" s="119"/>
      <c r="G29" s="119"/>
      <c r="H29" s="119"/>
      <c r="I29" s="119"/>
      <c r="J29" s="119"/>
      <c r="K29" s="121">
        <v>0</v>
      </c>
      <c r="L29" s="121">
        <v>0</v>
      </c>
      <c r="M29" s="121">
        <v>0</v>
      </c>
      <c r="N29" s="121">
        <v>0</v>
      </c>
      <c r="O29" s="121">
        <v>0</v>
      </c>
      <c r="P29" s="121">
        <v>0</v>
      </c>
      <c r="Q29" s="121">
        <v>0</v>
      </c>
      <c r="R29" s="121">
        <v>0</v>
      </c>
      <c r="S29" s="514">
        <f t="shared" ref="S29:S34" si="4">SUM(K29:R29)</f>
        <v>0</v>
      </c>
    </row>
    <row r="30" spans="1:19" x14ac:dyDescent="0.25">
      <c r="A30" s="518" t="s">
        <v>21332</v>
      </c>
      <c r="B30" s="221" t="s">
        <v>34</v>
      </c>
      <c r="C30" s="219">
        <v>7</v>
      </c>
      <c r="D30" s="122"/>
      <c r="E30" s="119" t="s">
        <v>25</v>
      </c>
      <c r="F30" s="119"/>
      <c r="G30" s="119"/>
      <c r="H30" s="119"/>
      <c r="I30" s="119"/>
      <c r="J30" s="119"/>
      <c r="K30" s="121">
        <v>0</v>
      </c>
      <c r="L30" s="121">
        <v>0</v>
      </c>
      <c r="M30" s="121">
        <v>0</v>
      </c>
      <c r="N30" s="121">
        <v>0</v>
      </c>
      <c r="O30" s="121">
        <v>0</v>
      </c>
      <c r="P30" s="121">
        <v>0</v>
      </c>
      <c r="Q30" s="121">
        <v>0</v>
      </c>
      <c r="R30" s="121">
        <v>0</v>
      </c>
      <c r="S30" s="514">
        <f t="shared" si="4"/>
        <v>0</v>
      </c>
    </row>
    <row r="31" spans="1:19" x14ac:dyDescent="0.25">
      <c r="A31" s="519" t="s">
        <v>21333</v>
      </c>
      <c r="B31" s="221" t="s">
        <v>35</v>
      </c>
      <c r="C31" s="220">
        <v>13</v>
      </c>
      <c r="D31" s="119" t="s">
        <v>25</v>
      </c>
      <c r="E31" s="119"/>
      <c r="F31" s="119"/>
      <c r="G31" s="119"/>
      <c r="H31" s="119" t="s">
        <v>25</v>
      </c>
      <c r="I31" s="119"/>
      <c r="J31" s="119"/>
      <c r="K31" s="121">
        <v>10</v>
      </c>
      <c r="L31" s="121">
        <v>4</v>
      </c>
      <c r="M31" s="121">
        <v>4</v>
      </c>
      <c r="N31" s="121">
        <v>4</v>
      </c>
      <c r="O31" s="121">
        <v>0</v>
      </c>
      <c r="P31" s="121">
        <v>0</v>
      </c>
      <c r="Q31" s="121">
        <v>0</v>
      </c>
      <c r="R31" s="121">
        <v>0</v>
      </c>
      <c r="S31" s="514">
        <f t="shared" si="4"/>
        <v>22</v>
      </c>
    </row>
    <row r="32" spans="1:19" x14ac:dyDescent="0.25">
      <c r="A32" s="516" t="s">
        <v>21341</v>
      </c>
      <c r="B32" s="218" t="s">
        <v>49</v>
      </c>
      <c r="C32" s="220">
        <v>11</v>
      </c>
      <c r="D32" s="119" t="s">
        <v>25</v>
      </c>
      <c r="E32" s="119"/>
      <c r="F32" s="119"/>
      <c r="G32" s="119"/>
      <c r="H32" s="119" t="s">
        <v>25</v>
      </c>
      <c r="I32" s="119"/>
      <c r="J32" s="119"/>
      <c r="K32" s="121">
        <v>14</v>
      </c>
      <c r="L32" s="121">
        <v>4</v>
      </c>
      <c r="M32" s="121">
        <v>3</v>
      </c>
      <c r="N32" s="121">
        <v>2</v>
      </c>
      <c r="O32" s="121">
        <v>0</v>
      </c>
      <c r="P32" s="121">
        <v>0</v>
      </c>
      <c r="Q32" s="121">
        <v>0</v>
      </c>
      <c r="R32" s="121">
        <v>0</v>
      </c>
      <c r="S32" s="514">
        <f t="shared" si="4"/>
        <v>23</v>
      </c>
    </row>
    <row r="33" spans="1:19" x14ac:dyDescent="0.25">
      <c r="A33" s="520" t="s">
        <v>21334</v>
      </c>
      <c r="B33" s="218" t="s">
        <v>27</v>
      </c>
      <c r="C33" s="220">
        <v>5</v>
      </c>
      <c r="D33" s="119"/>
      <c r="E33" s="119" t="s">
        <v>25</v>
      </c>
      <c r="F33" s="119"/>
      <c r="G33" s="119"/>
      <c r="H33" s="119"/>
      <c r="I33" s="119" t="s">
        <v>25</v>
      </c>
      <c r="J33" s="119"/>
      <c r="K33" s="121">
        <v>3</v>
      </c>
      <c r="L33" s="121">
        <v>2</v>
      </c>
      <c r="M33" s="121">
        <v>1</v>
      </c>
      <c r="N33" s="121">
        <v>2</v>
      </c>
      <c r="O33" s="121">
        <v>0</v>
      </c>
      <c r="P33" s="121">
        <v>0</v>
      </c>
      <c r="Q33" s="121">
        <v>0</v>
      </c>
      <c r="R33" s="121">
        <v>0</v>
      </c>
      <c r="S33" s="514">
        <f t="shared" si="4"/>
        <v>8</v>
      </c>
    </row>
    <row r="34" spans="1:19" x14ac:dyDescent="0.25">
      <c r="A34" s="521" t="s">
        <v>21335</v>
      </c>
      <c r="B34" s="217" t="s">
        <v>28</v>
      </c>
      <c r="C34" s="219">
        <v>10</v>
      </c>
      <c r="D34" s="51" t="s">
        <v>25</v>
      </c>
      <c r="E34" s="51"/>
      <c r="F34" s="51"/>
      <c r="G34" s="51"/>
      <c r="H34" s="51" t="s">
        <v>25</v>
      </c>
      <c r="I34" s="51"/>
      <c r="J34" s="51"/>
      <c r="K34" s="120">
        <v>19</v>
      </c>
      <c r="L34" s="120">
        <v>9</v>
      </c>
      <c r="M34" s="120">
        <v>4</v>
      </c>
      <c r="N34" s="120">
        <v>7</v>
      </c>
      <c r="O34" s="121">
        <v>0</v>
      </c>
      <c r="P34" s="120">
        <v>0</v>
      </c>
      <c r="Q34" s="120">
        <v>3</v>
      </c>
      <c r="R34" s="120">
        <v>0</v>
      </c>
      <c r="S34" s="514">
        <f t="shared" si="4"/>
        <v>42</v>
      </c>
    </row>
    <row r="35" spans="1:19" x14ac:dyDescent="0.25">
      <c r="A35" s="521" t="s">
        <v>21335</v>
      </c>
      <c r="B35" s="217" t="s">
        <v>50</v>
      </c>
      <c r="C35" s="219">
        <v>1</v>
      </c>
      <c r="D35" s="51"/>
      <c r="E35" s="51"/>
      <c r="F35" s="51" t="s">
        <v>542</v>
      </c>
      <c r="G35" s="51"/>
      <c r="H35" s="51"/>
      <c r="I35" s="51"/>
      <c r="J35" s="51"/>
      <c r="K35" s="120">
        <v>0</v>
      </c>
      <c r="L35" s="120">
        <v>0</v>
      </c>
      <c r="M35" s="120">
        <v>0</v>
      </c>
      <c r="N35" s="120">
        <v>0</v>
      </c>
      <c r="O35" s="121">
        <v>0</v>
      </c>
      <c r="P35" s="120">
        <v>0</v>
      </c>
      <c r="Q35" s="120">
        <v>0</v>
      </c>
      <c r="R35" s="120">
        <v>0</v>
      </c>
      <c r="S35" s="514">
        <v>0</v>
      </c>
    </row>
    <row r="36" spans="1:19" hidden="1" x14ac:dyDescent="0.25">
      <c r="A36" s="521" t="s">
        <v>21335</v>
      </c>
      <c r="B36" s="217" t="s">
        <v>51</v>
      </c>
      <c r="C36" s="219">
        <v>1</v>
      </c>
      <c r="D36" s="51"/>
      <c r="E36" s="51" t="s">
        <v>542</v>
      </c>
      <c r="F36" s="51"/>
      <c r="G36" s="51"/>
      <c r="H36" s="51"/>
      <c r="I36" s="51"/>
      <c r="J36" s="51"/>
      <c r="K36" s="120">
        <v>0</v>
      </c>
      <c r="L36" s="120">
        <v>0</v>
      </c>
      <c r="M36" s="120">
        <v>0</v>
      </c>
      <c r="N36" s="120">
        <v>0</v>
      </c>
      <c r="O36" s="121">
        <v>0</v>
      </c>
      <c r="P36" s="120">
        <v>0</v>
      </c>
      <c r="Q36" s="120">
        <v>0</v>
      </c>
      <c r="R36" s="120">
        <v>0</v>
      </c>
      <c r="S36" s="514"/>
    </row>
    <row r="37" spans="1:19" hidden="1" x14ac:dyDescent="0.25">
      <c r="A37" s="521" t="s">
        <v>21335</v>
      </c>
      <c r="B37" s="217" t="s">
        <v>52</v>
      </c>
      <c r="C37" s="219">
        <v>1</v>
      </c>
      <c r="D37" s="51"/>
      <c r="E37" s="51" t="s">
        <v>542</v>
      </c>
      <c r="F37" s="51"/>
      <c r="G37" s="51"/>
      <c r="H37" s="51"/>
      <c r="I37" s="51"/>
      <c r="J37" s="51"/>
      <c r="K37" s="120">
        <v>0</v>
      </c>
      <c r="L37" s="120">
        <v>0</v>
      </c>
      <c r="M37" s="120">
        <v>0</v>
      </c>
      <c r="N37" s="120">
        <v>0</v>
      </c>
      <c r="O37" s="121">
        <v>0</v>
      </c>
      <c r="P37" s="120">
        <v>0</v>
      </c>
      <c r="Q37" s="120">
        <v>0</v>
      </c>
      <c r="R37" s="120">
        <v>0</v>
      </c>
      <c r="S37" s="514"/>
    </row>
    <row r="38" spans="1:19" x14ac:dyDescent="0.25">
      <c r="A38" s="518" t="s">
        <v>21295</v>
      </c>
      <c r="B38" s="218" t="s">
        <v>53</v>
      </c>
      <c r="C38" s="220">
        <v>7</v>
      </c>
      <c r="D38" s="119"/>
      <c r="E38" s="119" t="s">
        <v>25</v>
      </c>
      <c r="F38" s="119"/>
      <c r="G38" s="119"/>
      <c r="H38" s="119"/>
      <c r="I38" s="119" t="s">
        <v>25</v>
      </c>
      <c r="J38" s="119"/>
      <c r="K38" s="121">
        <v>2</v>
      </c>
      <c r="L38" s="121">
        <v>3</v>
      </c>
      <c r="M38" s="121">
        <v>1</v>
      </c>
      <c r="N38" s="121">
        <v>1</v>
      </c>
      <c r="O38" s="121">
        <v>0</v>
      </c>
      <c r="P38" s="121">
        <v>0</v>
      </c>
      <c r="Q38" s="121">
        <v>1</v>
      </c>
      <c r="R38" s="121">
        <v>0</v>
      </c>
      <c r="S38" s="514">
        <f>SUM(K38:R38)</f>
        <v>8</v>
      </c>
    </row>
    <row r="39" spans="1:19" x14ac:dyDescent="0.25">
      <c r="A39" s="519" t="s">
        <v>21336</v>
      </c>
      <c r="B39" s="217" t="s">
        <v>38</v>
      </c>
      <c r="C39" s="222">
        <v>5</v>
      </c>
      <c r="D39" s="126" t="s">
        <v>25</v>
      </c>
      <c r="E39" s="126"/>
      <c r="F39" s="126"/>
      <c r="G39" s="126"/>
      <c r="H39" s="126" t="s">
        <v>25</v>
      </c>
      <c r="I39" s="126"/>
      <c r="J39" s="126"/>
      <c r="K39" s="127">
        <v>9</v>
      </c>
      <c r="L39" s="127">
        <v>1</v>
      </c>
      <c r="M39" s="127">
        <v>1</v>
      </c>
      <c r="N39" s="127">
        <v>2</v>
      </c>
      <c r="O39" s="127">
        <v>0</v>
      </c>
      <c r="P39" s="127">
        <v>0</v>
      </c>
      <c r="Q39" s="127">
        <v>0</v>
      </c>
      <c r="R39" s="127">
        <v>0</v>
      </c>
      <c r="S39" s="514">
        <f>SUM(K39:R39)</f>
        <v>13</v>
      </c>
    </row>
    <row r="40" spans="1:19" x14ac:dyDescent="0.25">
      <c r="A40" s="221" t="s">
        <v>21337</v>
      </c>
      <c r="B40" s="223" t="s">
        <v>54</v>
      </c>
      <c r="C40" s="220">
        <v>8</v>
      </c>
      <c r="D40" s="119" t="s">
        <v>25</v>
      </c>
      <c r="E40" s="119"/>
      <c r="F40" s="119"/>
      <c r="G40" s="119"/>
      <c r="H40" s="119" t="s">
        <v>25</v>
      </c>
      <c r="I40" s="119"/>
      <c r="J40" s="119"/>
      <c r="K40" s="121">
        <v>4</v>
      </c>
      <c r="L40" s="121">
        <v>2</v>
      </c>
      <c r="M40" s="121">
        <v>2</v>
      </c>
      <c r="N40" s="121">
        <v>2</v>
      </c>
      <c r="O40" s="121">
        <v>0</v>
      </c>
      <c r="P40" s="121">
        <v>0</v>
      </c>
      <c r="Q40" s="121">
        <v>0</v>
      </c>
      <c r="R40" s="121">
        <v>0</v>
      </c>
      <c r="S40" s="514">
        <f>SUM(K40:R40)</f>
        <v>10</v>
      </c>
    </row>
    <row r="41" spans="1:19" x14ac:dyDescent="0.25">
      <c r="A41" s="225" t="s">
        <v>21338</v>
      </c>
      <c r="B41" s="221" t="s">
        <v>39</v>
      </c>
      <c r="C41" s="226">
        <v>1</v>
      </c>
      <c r="D41" s="123" t="s">
        <v>25</v>
      </c>
      <c r="E41" s="123"/>
      <c r="F41" s="123"/>
      <c r="G41" s="123"/>
      <c r="H41" s="123"/>
      <c r="I41" s="123"/>
      <c r="J41" s="123"/>
      <c r="K41" s="124">
        <v>0</v>
      </c>
      <c r="L41" s="124">
        <v>0</v>
      </c>
      <c r="M41" s="124">
        <v>0</v>
      </c>
      <c r="N41" s="124">
        <v>0</v>
      </c>
      <c r="O41" s="124">
        <v>0</v>
      </c>
      <c r="P41" s="124">
        <v>0</v>
      </c>
      <c r="Q41" s="124">
        <v>0</v>
      </c>
      <c r="R41" s="124">
        <v>0</v>
      </c>
      <c r="S41" s="514">
        <f>SUM(K41:R41)</f>
        <v>0</v>
      </c>
    </row>
    <row r="42" spans="1:19" x14ac:dyDescent="0.25">
      <c r="A42" s="225" t="s">
        <v>21339</v>
      </c>
      <c r="B42" s="221" t="s">
        <v>78</v>
      </c>
      <c r="C42" s="224">
        <v>7</v>
      </c>
      <c r="D42" s="123" t="s">
        <v>542</v>
      </c>
      <c r="E42" s="123" t="s">
        <v>542</v>
      </c>
      <c r="F42" s="123"/>
      <c r="G42" s="123"/>
      <c r="H42" s="123"/>
      <c r="I42" s="123" t="s">
        <v>542</v>
      </c>
      <c r="J42" s="123"/>
      <c r="K42" s="123">
        <v>0</v>
      </c>
      <c r="L42" s="125">
        <v>8</v>
      </c>
      <c r="M42" s="125">
        <v>2</v>
      </c>
      <c r="N42" s="125">
        <v>1</v>
      </c>
      <c r="O42" s="125">
        <v>2</v>
      </c>
      <c r="P42" s="125">
        <v>1</v>
      </c>
      <c r="Q42" s="125">
        <v>0</v>
      </c>
      <c r="R42" s="125">
        <v>0</v>
      </c>
      <c r="S42" s="515">
        <v>14</v>
      </c>
    </row>
    <row r="43" spans="1:19" x14ac:dyDescent="0.25">
      <c r="A43" s="225" t="s">
        <v>21340</v>
      </c>
      <c r="B43" s="225" t="s">
        <v>40</v>
      </c>
      <c r="C43" s="226">
        <v>1</v>
      </c>
      <c r="D43" s="123"/>
      <c r="E43" s="123"/>
      <c r="F43" s="123" t="s">
        <v>25</v>
      </c>
      <c r="G43" s="123"/>
      <c r="H43" s="123"/>
      <c r="I43" s="123"/>
      <c r="J43" s="123"/>
      <c r="K43" s="124">
        <v>0</v>
      </c>
      <c r="L43" s="124">
        <v>0</v>
      </c>
      <c r="M43" s="124">
        <v>0</v>
      </c>
      <c r="N43" s="124">
        <v>0</v>
      </c>
      <c r="O43" s="124">
        <v>0</v>
      </c>
      <c r="P43" s="124">
        <v>0</v>
      </c>
      <c r="Q43" s="124">
        <v>0</v>
      </c>
      <c r="R43" s="124">
        <v>0</v>
      </c>
      <c r="S43" s="514">
        <f>SUM(K43:R43)</f>
        <v>0</v>
      </c>
    </row>
    <row r="44" spans="1:19" x14ac:dyDescent="0.25">
      <c r="A44" s="225" t="s">
        <v>21342</v>
      </c>
      <c r="B44" s="218" t="s">
        <v>55</v>
      </c>
      <c r="C44" s="220">
        <v>1</v>
      </c>
      <c r="D44" s="119"/>
      <c r="E44" s="119"/>
      <c r="F44" s="119"/>
      <c r="G44" s="119" t="s">
        <v>542</v>
      </c>
      <c r="H44" s="119"/>
      <c r="I44" s="119"/>
      <c r="J44" s="119"/>
      <c r="K44" s="121">
        <v>0</v>
      </c>
      <c r="L44" s="121">
        <v>0</v>
      </c>
      <c r="M44" s="121">
        <v>0</v>
      </c>
      <c r="N44" s="121">
        <v>0</v>
      </c>
      <c r="O44" s="121">
        <v>0</v>
      </c>
      <c r="P44" s="121">
        <v>0</v>
      </c>
      <c r="Q44" s="121">
        <v>0</v>
      </c>
      <c r="R44" s="121">
        <v>0</v>
      </c>
      <c r="S44" s="514">
        <f>SUM(K44:R44)</f>
        <v>0</v>
      </c>
    </row>
    <row r="45" spans="1:19" x14ac:dyDescent="0.25">
      <c r="A45" s="516" t="s">
        <v>21343</v>
      </c>
      <c r="B45" s="218" t="s">
        <v>56</v>
      </c>
      <c r="C45" s="220">
        <v>1</v>
      </c>
      <c r="D45" s="119"/>
      <c r="E45" s="119"/>
      <c r="F45" s="119"/>
      <c r="G45" s="119" t="s">
        <v>542</v>
      </c>
      <c r="H45" s="119"/>
      <c r="I45" s="119"/>
      <c r="J45" s="119"/>
      <c r="K45" s="121">
        <v>0</v>
      </c>
      <c r="L45" s="121">
        <v>0</v>
      </c>
      <c r="M45" s="121">
        <v>0</v>
      </c>
      <c r="N45" s="121">
        <v>0</v>
      </c>
      <c r="O45" s="121">
        <v>0</v>
      </c>
      <c r="P45" s="121">
        <v>0</v>
      </c>
      <c r="Q45" s="121">
        <v>0</v>
      </c>
      <c r="R45" s="121">
        <v>0</v>
      </c>
      <c r="S45" s="514">
        <f t="shared" si="2"/>
        <v>0</v>
      </c>
    </row>
  </sheetData>
  <mergeCells count="15">
    <mergeCell ref="A13:B13"/>
    <mergeCell ref="B4:S4"/>
    <mergeCell ref="Q9:S9"/>
    <mergeCell ref="B10:B12"/>
    <mergeCell ref="C10:C12"/>
    <mergeCell ref="D10:G10"/>
    <mergeCell ref="K10:R11"/>
    <mergeCell ref="S10:S12"/>
    <mergeCell ref="D11:E11"/>
    <mergeCell ref="A6:S6"/>
    <mergeCell ref="A7:S7"/>
    <mergeCell ref="F11:G11"/>
    <mergeCell ref="H11:I11"/>
    <mergeCell ref="A10:A12"/>
    <mergeCell ref="H10:I10"/>
  </mergeCells>
  <pageMargins left="1.25" right="0.7" top="1.43" bottom="0.75" header="0.3" footer="0.3"/>
  <pageSetup paperSize="5" scale="5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C27C6-7D5A-4E9D-8F5B-2E0EBCE0E1CF}">
  <sheetPr>
    <tabColor rgb="FF0070C0"/>
    <pageSetUpPr fitToPage="1"/>
  </sheetPr>
  <dimension ref="A1:E138"/>
  <sheetViews>
    <sheetView showGridLines="0" workbookViewId="0">
      <selection activeCell="F17" sqref="F17"/>
    </sheetView>
  </sheetViews>
  <sheetFormatPr baseColWidth="10" defaultRowHeight="15" x14ac:dyDescent="0.25"/>
  <cols>
    <col min="1" max="1" width="60" style="43" bestFit="1" customWidth="1"/>
    <col min="2" max="2" width="32.140625" style="43" bestFit="1" customWidth="1"/>
    <col min="3" max="3" width="60.7109375" style="43" customWidth="1"/>
    <col min="4" max="4" width="12.42578125" style="509" customWidth="1"/>
    <col min="5" max="16384" width="11.42578125" style="43"/>
  </cols>
  <sheetData>
    <row r="1" spans="1:4" ht="26.25" customHeight="1" x14ac:dyDescent="0.25">
      <c r="A1" s="1290" t="s">
        <v>21365</v>
      </c>
      <c r="B1" s="1290"/>
      <c r="C1" s="1290"/>
      <c r="D1" s="1290"/>
    </row>
    <row r="2" spans="1:4" x14ac:dyDescent="0.25">
      <c r="A2" s="527" t="s">
        <v>36</v>
      </c>
      <c r="B2" s="527" t="s">
        <v>21242</v>
      </c>
      <c r="C2" s="527" t="s">
        <v>21368</v>
      </c>
      <c r="D2" s="528" t="s">
        <v>21243</v>
      </c>
    </row>
    <row r="3" spans="1:4" ht="15.75" x14ac:dyDescent="0.25">
      <c r="A3" s="496" t="s">
        <v>21361</v>
      </c>
      <c r="B3" s="497" t="s">
        <v>21244</v>
      </c>
      <c r="C3" s="497" t="s">
        <v>21245</v>
      </c>
      <c r="D3" s="498">
        <v>9</v>
      </c>
    </row>
    <row r="4" spans="1:4" ht="15.75" x14ac:dyDescent="0.25">
      <c r="A4" s="496" t="s">
        <v>21361</v>
      </c>
      <c r="B4" s="497" t="s">
        <v>21244</v>
      </c>
      <c r="C4" s="497" t="s">
        <v>21246</v>
      </c>
      <c r="D4" s="498">
        <v>5</v>
      </c>
    </row>
    <row r="5" spans="1:4" ht="15.75" x14ac:dyDescent="0.25">
      <c r="A5" s="496" t="s">
        <v>21361</v>
      </c>
      <c r="B5" s="497" t="s">
        <v>21244</v>
      </c>
      <c r="C5" s="497" t="s">
        <v>21247</v>
      </c>
      <c r="D5" s="498">
        <v>3</v>
      </c>
    </row>
    <row r="6" spans="1:4" ht="15.75" x14ac:dyDescent="0.25">
      <c r="A6" s="496" t="s">
        <v>21361</v>
      </c>
      <c r="B6" s="496" t="s">
        <v>620</v>
      </c>
      <c r="C6" s="497" t="s">
        <v>21248</v>
      </c>
      <c r="D6" s="498">
        <v>1</v>
      </c>
    </row>
    <row r="7" spans="1:4" ht="15.75" x14ac:dyDescent="0.25">
      <c r="A7" s="496" t="s">
        <v>21361</v>
      </c>
      <c r="B7" s="496" t="s">
        <v>620</v>
      </c>
      <c r="C7" s="497" t="s">
        <v>21249</v>
      </c>
      <c r="D7" s="498">
        <v>2</v>
      </c>
    </row>
    <row r="8" spans="1:4" ht="15.75" x14ac:dyDescent="0.25">
      <c r="A8" s="496" t="s">
        <v>21361</v>
      </c>
      <c r="B8" s="496" t="s">
        <v>620</v>
      </c>
      <c r="C8" s="497" t="s">
        <v>21250</v>
      </c>
      <c r="D8" s="498">
        <v>1</v>
      </c>
    </row>
    <row r="9" spans="1:4" ht="15.75" x14ac:dyDescent="0.25">
      <c r="A9" s="496" t="s">
        <v>21361</v>
      </c>
      <c r="B9" s="496" t="s">
        <v>620</v>
      </c>
      <c r="C9" s="497" t="s">
        <v>21251</v>
      </c>
      <c r="D9" s="498">
        <v>2</v>
      </c>
    </row>
    <row r="10" spans="1:4" ht="15.75" x14ac:dyDescent="0.25">
      <c r="A10" s="496" t="s">
        <v>21361</v>
      </c>
      <c r="B10" s="496" t="s">
        <v>620</v>
      </c>
      <c r="C10" s="497" t="s">
        <v>21252</v>
      </c>
      <c r="D10" s="498">
        <v>8</v>
      </c>
    </row>
    <row r="11" spans="1:4" ht="15.75" x14ac:dyDescent="0.25">
      <c r="A11" s="496" t="s">
        <v>21361</v>
      </c>
      <c r="B11" s="497" t="s">
        <v>21253</v>
      </c>
      <c r="C11" s="497" t="s">
        <v>21254</v>
      </c>
      <c r="D11" s="498">
        <v>8</v>
      </c>
    </row>
    <row r="12" spans="1:4" ht="15.75" x14ac:dyDescent="0.25">
      <c r="A12" s="496" t="s">
        <v>21361</v>
      </c>
      <c r="B12" s="497" t="s">
        <v>21253</v>
      </c>
      <c r="C12" s="497" t="s">
        <v>21255</v>
      </c>
      <c r="D12" s="498">
        <v>16</v>
      </c>
    </row>
    <row r="13" spans="1:4" ht="15.75" x14ac:dyDescent="0.25">
      <c r="A13" s="496" t="s">
        <v>21361</v>
      </c>
      <c r="B13" s="497" t="s">
        <v>21253</v>
      </c>
      <c r="C13" s="497" t="s">
        <v>21256</v>
      </c>
      <c r="D13" s="498">
        <v>2</v>
      </c>
    </row>
    <row r="14" spans="1:4" ht="15.75" x14ac:dyDescent="0.25">
      <c r="A14" s="496" t="s">
        <v>21361</v>
      </c>
      <c r="B14" s="499" t="s">
        <v>37</v>
      </c>
      <c r="C14" s="496" t="s">
        <v>21257</v>
      </c>
      <c r="D14" s="498">
        <v>6</v>
      </c>
    </row>
    <row r="15" spans="1:4" ht="15.75" x14ac:dyDescent="0.25">
      <c r="A15" s="496" t="s">
        <v>21361</v>
      </c>
      <c r="B15" s="499" t="s">
        <v>37</v>
      </c>
      <c r="C15" s="496" t="s">
        <v>21258</v>
      </c>
      <c r="D15" s="498">
        <v>7</v>
      </c>
    </row>
    <row r="16" spans="1:4" ht="15.75" x14ac:dyDescent="0.25">
      <c r="A16" s="496" t="s">
        <v>21361</v>
      </c>
      <c r="B16" s="497" t="s">
        <v>21259</v>
      </c>
      <c r="C16" s="497" t="s">
        <v>21260</v>
      </c>
      <c r="D16" s="498">
        <v>8</v>
      </c>
    </row>
    <row r="17" spans="1:4" ht="15.75" x14ac:dyDescent="0.25">
      <c r="A17" s="496" t="s">
        <v>21361</v>
      </c>
      <c r="B17" s="497" t="s">
        <v>21261</v>
      </c>
      <c r="C17" s="497" t="s">
        <v>21262</v>
      </c>
      <c r="D17" s="498">
        <v>1</v>
      </c>
    </row>
    <row r="18" spans="1:4" ht="15.75" x14ac:dyDescent="0.25">
      <c r="A18" s="496" t="s">
        <v>21361</v>
      </c>
      <c r="B18" s="497" t="s">
        <v>21261</v>
      </c>
      <c r="C18" s="497" t="s">
        <v>21263</v>
      </c>
      <c r="D18" s="498">
        <v>1</v>
      </c>
    </row>
    <row r="19" spans="1:4" ht="15.75" x14ac:dyDescent="0.25">
      <c r="A19" s="496" t="s">
        <v>21361</v>
      </c>
      <c r="B19" s="497" t="s">
        <v>21261</v>
      </c>
      <c r="C19" s="497" t="s">
        <v>21264</v>
      </c>
      <c r="D19" s="498">
        <v>1</v>
      </c>
    </row>
    <row r="20" spans="1:4" ht="15.75" x14ac:dyDescent="0.25">
      <c r="A20" s="496" t="s">
        <v>21361</v>
      </c>
      <c r="B20" s="497" t="s">
        <v>21261</v>
      </c>
      <c r="C20" s="497" t="s">
        <v>21265</v>
      </c>
      <c r="D20" s="498">
        <v>2</v>
      </c>
    </row>
    <row r="21" spans="1:4" ht="15.75" x14ac:dyDescent="0.25">
      <c r="A21" s="496" t="s">
        <v>21293</v>
      </c>
      <c r="B21" s="496" t="s">
        <v>620</v>
      </c>
      <c r="C21" s="496" t="s">
        <v>21248</v>
      </c>
      <c r="D21" s="498">
        <v>2</v>
      </c>
    </row>
    <row r="22" spans="1:4" ht="15.75" x14ac:dyDescent="0.25">
      <c r="A22" s="496" t="s">
        <v>21293</v>
      </c>
      <c r="B22" s="496" t="s">
        <v>620</v>
      </c>
      <c r="C22" s="496" t="s">
        <v>21252</v>
      </c>
      <c r="D22" s="498">
        <v>2</v>
      </c>
    </row>
    <row r="23" spans="1:4" ht="15.75" x14ac:dyDescent="0.25">
      <c r="A23" s="496" t="s">
        <v>21293</v>
      </c>
      <c r="B23" s="496" t="s">
        <v>21253</v>
      </c>
      <c r="C23" s="496" t="s">
        <v>21266</v>
      </c>
      <c r="D23" s="498">
        <v>5</v>
      </c>
    </row>
    <row r="24" spans="1:4" ht="15.75" x14ac:dyDescent="0.25">
      <c r="A24" s="496" t="s">
        <v>21293</v>
      </c>
      <c r="B24" s="496" t="s">
        <v>21253</v>
      </c>
      <c r="C24" s="496" t="s">
        <v>21267</v>
      </c>
      <c r="D24" s="498">
        <v>1</v>
      </c>
    </row>
    <row r="25" spans="1:4" ht="15.75" x14ac:dyDescent="0.25">
      <c r="A25" s="496" t="s">
        <v>21293</v>
      </c>
      <c r="B25" s="496" t="s">
        <v>21253</v>
      </c>
      <c r="C25" s="496" t="s">
        <v>21268</v>
      </c>
      <c r="D25" s="498">
        <v>2</v>
      </c>
    </row>
    <row r="26" spans="1:4" ht="15.75" x14ac:dyDescent="0.25">
      <c r="A26" s="496" t="s">
        <v>21293</v>
      </c>
      <c r="B26" s="496" t="s">
        <v>21253</v>
      </c>
      <c r="C26" s="496" t="s">
        <v>21269</v>
      </c>
      <c r="D26" s="498">
        <v>1</v>
      </c>
    </row>
    <row r="27" spans="1:4" ht="15.75" x14ac:dyDescent="0.25">
      <c r="A27" s="496" t="s">
        <v>21293</v>
      </c>
      <c r="B27" s="496" t="s">
        <v>37</v>
      </c>
      <c r="C27" s="496" t="s">
        <v>21257</v>
      </c>
      <c r="D27" s="498">
        <v>3</v>
      </c>
    </row>
    <row r="28" spans="1:4" ht="15.75" x14ac:dyDescent="0.25">
      <c r="A28" s="496" t="s">
        <v>21293</v>
      </c>
      <c r="B28" s="496" t="s">
        <v>37</v>
      </c>
      <c r="C28" s="496" t="s">
        <v>21258</v>
      </c>
      <c r="D28" s="498">
        <v>1</v>
      </c>
    </row>
    <row r="29" spans="1:4" ht="15.75" x14ac:dyDescent="0.25">
      <c r="A29" s="496" t="s">
        <v>21293</v>
      </c>
      <c r="B29" s="496" t="s">
        <v>21259</v>
      </c>
      <c r="C29" s="496" t="s">
        <v>21260</v>
      </c>
      <c r="D29" s="498">
        <v>3</v>
      </c>
    </row>
    <row r="30" spans="1:4" ht="15.75" x14ac:dyDescent="0.25">
      <c r="A30" s="496" t="s">
        <v>21293</v>
      </c>
      <c r="B30" s="496" t="s">
        <v>21261</v>
      </c>
      <c r="C30" s="496" t="s">
        <v>21263</v>
      </c>
      <c r="D30" s="498">
        <v>2</v>
      </c>
    </row>
    <row r="31" spans="1:4" ht="15.75" x14ac:dyDescent="0.25">
      <c r="A31" s="496" t="s">
        <v>21293</v>
      </c>
      <c r="B31" s="496" t="s">
        <v>21261</v>
      </c>
      <c r="C31" s="496" t="s">
        <v>21265</v>
      </c>
      <c r="D31" s="498">
        <v>2</v>
      </c>
    </row>
    <row r="32" spans="1:4" ht="15.75" x14ac:dyDescent="0.25">
      <c r="A32" s="500" t="s">
        <v>378</v>
      </c>
      <c r="B32" s="496" t="s">
        <v>620</v>
      </c>
      <c r="C32" s="496" t="s">
        <v>21248</v>
      </c>
      <c r="D32" s="498">
        <v>1</v>
      </c>
    </row>
    <row r="33" spans="1:4" ht="15.75" x14ac:dyDescent="0.25">
      <c r="A33" s="500" t="s">
        <v>378</v>
      </c>
      <c r="B33" s="496" t="s">
        <v>620</v>
      </c>
      <c r="C33" s="496" t="s">
        <v>21252</v>
      </c>
      <c r="D33" s="498">
        <v>1</v>
      </c>
    </row>
    <row r="34" spans="1:4" ht="15.75" x14ac:dyDescent="0.25">
      <c r="A34" s="500" t="s">
        <v>378</v>
      </c>
      <c r="B34" s="496" t="s">
        <v>37</v>
      </c>
      <c r="C34" s="496" t="s">
        <v>21257</v>
      </c>
      <c r="D34" s="498">
        <v>2</v>
      </c>
    </row>
    <row r="35" spans="1:4" ht="15.75" x14ac:dyDescent="0.25">
      <c r="A35" s="500" t="s">
        <v>378</v>
      </c>
      <c r="B35" s="496" t="s">
        <v>37</v>
      </c>
      <c r="C35" s="496" t="s">
        <v>21258</v>
      </c>
      <c r="D35" s="498">
        <v>1</v>
      </c>
    </row>
    <row r="36" spans="1:4" ht="15.75" x14ac:dyDescent="0.25">
      <c r="A36" s="500" t="s">
        <v>378</v>
      </c>
      <c r="B36" s="496" t="s">
        <v>21261</v>
      </c>
      <c r="C36" s="496" t="s">
        <v>21262</v>
      </c>
      <c r="D36" s="498">
        <v>1</v>
      </c>
    </row>
    <row r="37" spans="1:4" ht="15.75" x14ac:dyDescent="0.25">
      <c r="A37" s="500" t="s">
        <v>378</v>
      </c>
      <c r="B37" s="496" t="s">
        <v>21261</v>
      </c>
      <c r="C37" s="496" t="s">
        <v>21263</v>
      </c>
      <c r="D37" s="498">
        <v>1</v>
      </c>
    </row>
    <row r="38" spans="1:4" ht="15.75" x14ac:dyDescent="0.25">
      <c r="A38" s="500" t="s">
        <v>21294</v>
      </c>
      <c r="B38" s="496" t="s">
        <v>620</v>
      </c>
      <c r="C38" s="496" t="s">
        <v>21248</v>
      </c>
      <c r="D38" s="498">
        <v>2</v>
      </c>
    </row>
    <row r="39" spans="1:4" ht="15.75" x14ac:dyDescent="0.25">
      <c r="A39" s="500" t="s">
        <v>21294</v>
      </c>
      <c r="B39" s="496" t="s">
        <v>620</v>
      </c>
      <c r="C39" s="496" t="s">
        <v>21252</v>
      </c>
      <c r="D39" s="498">
        <v>1</v>
      </c>
    </row>
    <row r="40" spans="1:4" ht="15.75" x14ac:dyDescent="0.25">
      <c r="A40" s="500" t="s">
        <v>21294</v>
      </c>
      <c r="B40" s="496" t="s">
        <v>37</v>
      </c>
      <c r="C40" s="496" t="s">
        <v>21257</v>
      </c>
      <c r="D40" s="498">
        <v>8</v>
      </c>
    </row>
    <row r="41" spans="1:4" ht="15.75" x14ac:dyDescent="0.25">
      <c r="A41" s="500" t="s">
        <v>21294</v>
      </c>
      <c r="B41" s="496" t="s">
        <v>37</v>
      </c>
      <c r="C41" s="496" t="s">
        <v>21258</v>
      </c>
      <c r="D41" s="498">
        <v>1</v>
      </c>
    </row>
    <row r="42" spans="1:4" ht="15.75" x14ac:dyDescent="0.25">
      <c r="A42" s="500" t="s">
        <v>21294</v>
      </c>
      <c r="B42" s="496" t="s">
        <v>21261</v>
      </c>
      <c r="C42" s="496" t="s">
        <v>21263</v>
      </c>
      <c r="D42" s="498">
        <v>1</v>
      </c>
    </row>
    <row r="43" spans="1:4" ht="15.75" x14ac:dyDescent="0.25">
      <c r="A43" s="500" t="s">
        <v>21294</v>
      </c>
      <c r="B43" s="496" t="s">
        <v>21261</v>
      </c>
      <c r="C43" s="496" t="s">
        <v>21265</v>
      </c>
      <c r="D43" s="498">
        <v>2</v>
      </c>
    </row>
    <row r="44" spans="1:4" ht="15.75" x14ac:dyDescent="0.25">
      <c r="A44" s="496" t="s">
        <v>21362</v>
      </c>
      <c r="B44" s="496" t="s">
        <v>620</v>
      </c>
      <c r="C44" s="496" t="s">
        <v>21248</v>
      </c>
      <c r="D44" s="498">
        <v>1</v>
      </c>
    </row>
    <row r="45" spans="1:4" ht="15.75" x14ac:dyDescent="0.25">
      <c r="A45" s="496" t="s">
        <v>21362</v>
      </c>
      <c r="B45" s="496" t="s">
        <v>21253</v>
      </c>
      <c r="C45" s="496" t="s">
        <v>21254</v>
      </c>
      <c r="D45" s="498">
        <v>1</v>
      </c>
    </row>
    <row r="46" spans="1:4" ht="15.75" x14ac:dyDescent="0.25">
      <c r="A46" s="496" t="s">
        <v>21362</v>
      </c>
      <c r="B46" s="496" t="s">
        <v>21253</v>
      </c>
      <c r="C46" s="496" t="s">
        <v>21255</v>
      </c>
      <c r="D46" s="498">
        <v>1</v>
      </c>
    </row>
    <row r="47" spans="1:4" ht="15.75" x14ac:dyDescent="0.25">
      <c r="A47" s="496" t="s">
        <v>21362</v>
      </c>
      <c r="B47" s="496" t="s">
        <v>37</v>
      </c>
      <c r="C47" s="496" t="s">
        <v>21257</v>
      </c>
      <c r="D47" s="498">
        <v>1</v>
      </c>
    </row>
    <row r="48" spans="1:4" ht="15.75" x14ac:dyDescent="0.25">
      <c r="A48" s="496" t="s">
        <v>21362</v>
      </c>
      <c r="B48" s="496" t="s">
        <v>37</v>
      </c>
      <c r="C48" s="496" t="s">
        <v>21258</v>
      </c>
      <c r="D48" s="498">
        <v>1</v>
      </c>
    </row>
    <row r="49" spans="1:4" ht="15.75" x14ac:dyDescent="0.25">
      <c r="A49" s="496" t="s">
        <v>21362</v>
      </c>
      <c r="B49" s="496" t="s">
        <v>21261</v>
      </c>
      <c r="C49" s="496" t="s">
        <v>21262</v>
      </c>
      <c r="D49" s="498">
        <v>1</v>
      </c>
    </row>
    <row r="50" spans="1:4" ht="15.75" x14ac:dyDescent="0.25">
      <c r="A50" s="496" t="s">
        <v>21362</v>
      </c>
      <c r="B50" s="496" t="s">
        <v>21261</v>
      </c>
      <c r="C50" s="496" t="s">
        <v>21270</v>
      </c>
      <c r="D50" s="498">
        <v>1</v>
      </c>
    </row>
    <row r="51" spans="1:4" ht="15.75" x14ac:dyDescent="0.25">
      <c r="A51" s="496" t="s">
        <v>21363</v>
      </c>
      <c r="B51" s="496" t="s">
        <v>21244</v>
      </c>
      <c r="C51" s="496" t="s">
        <v>21245</v>
      </c>
      <c r="D51" s="498">
        <v>8</v>
      </c>
    </row>
    <row r="52" spans="1:4" ht="15.75" x14ac:dyDescent="0.25">
      <c r="A52" s="496" t="s">
        <v>21363</v>
      </c>
      <c r="B52" s="496" t="s">
        <v>21244</v>
      </c>
      <c r="C52" s="496" t="s">
        <v>21246</v>
      </c>
      <c r="D52" s="498">
        <v>1</v>
      </c>
    </row>
    <row r="53" spans="1:4" ht="15.75" x14ac:dyDescent="0.25">
      <c r="A53" s="496" t="s">
        <v>21363</v>
      </c>
      <c r="B53" s="496" t="s">
        <v>21244</v>
      </c>
      <c r="C53" s="496" t="s">
        <v>21247</v>
      </c>
      <c r="D53" s="498">
        <v>1</v>
      </c>
    </row>
    <row r="54" spans="1:4" ht="15.75" x14ac:dyDescent="0.25">
      <c r="A54" s="496" t="s">
        <v>21363</v>
      </c>
      <c r="B54" s="496" t="s">
        <v>620</v>
      </c>
      <c r="C54" s="496" t="s">
        <v>21248</v>
      </c>
      <c r="D54" s="498">
        <v>3</v>
      </c>
    </row>
    <row r="55" spans="1:4" ht="15.75" x14ac:dyDescent="0.25">
      <c r="A55" s="496" t="s">
        <v>21363</v>
      </c>
      <c r="B55" s="496" t="s">
        <v>620</v>
      </c>
      <c r="C55" s="496" t="s">
        <v>21249</v>
      </c>
      <c r="D55" s="498">
        <v>1</v>
      </c>
    </row>
    <row r="56" spans="1:4" ht="15.75" x14ac:dyDescent="0.25">
      <c r="A56" s="496" t="s">
        <v>21363</v>
      </c>
      <c r="B56" s="496" t="s">
        <v>620</v>
      </c>
      <c r="C56" s="496" t="s">
        <v>21251</v>
      </c>
      <c r="D56" s="498">
        <v>2</v>
      </c>
    </row>
    <row r="57" spans="1:4" ht="15.75" x14ac:dyDescent="0.25">
      <c r="A57" s="496" t="s">
        <v>21363</v>
      </c>
      <c r="B57" s="496" t="s">
        <v>620</v>
      </c>
      <c r="C57" s="496" t="s">
        <v>21252</v>
      </c>
      <c r="D57" s="498">
        <v>3</v>
      </c>
    </row>
    <row r="58" spans="1:4" ht="15.75" x14ac:dyDescent="0.25">
      <c r="A58" s="496" t="s">
        <v>21363</v>
      </c>
      <c r="B58" s="496" t="s">
        <v>21253</v>
      </c>
      <c r="C58" s="496" t="s">
        <v>21254</v>
      </c>
      <c r="D58" s="498">
        <v>4</v>
      </c>
    </row>
    <row r="59" spans="1:4" ht="15.75" x14ac:dyDescent="0.25">
      <c r="A59" s="496" t="s">
        <v>21363</v>
      </c>
      <c r="B59" s="496" t="s">
        <v>21253</v>
      </c>
      <c r="C59" s="496" t="s">
        <v>21255</v>
      </c>
      <c r="D59" s="498">
        <v>4</v>
      </c>
    </row>
    <row r="60" spans="1:4" ht="15.75" x14ac:dyDescent="0.25">
      <c r="A60" s="496" t="s">
        <v>21363</v>
      </c>
      <c r="B60" s="496" t="s">
        <v>21253</v>
      </c>
      <c r="C60" s="496" t="s">
        <v>21256</v>
      </c>
      <c r="D60" s="498">
        <v>1</v>
      </c>
    </row>
    <row r="61" spans="1:4" ht="15.75" x14ac:dyDescent="0.25">
      <c r="A61" s="496" t="s">
        <v>21363</v>
      </c>
      <c r="B61" s="496" t="s">
        <v>37</v>
      </c>
      <c r="C61" s="496" t="s">
        <v>21257</v>
      </c>
      <c r="D61" s="498">
        <v>1</v>
      </c>
    </row>
    <row r="62" spans="1:4" ht="15.75" x14ac:dyDescent="0.25">
      <c r="A62" s="496" t="s">
        <v>21363</v>
      </c>
      <c r="B62" s="496" t="s">
        <v>37</v>
      </c>
      <c r="C62" s="496" t="s">
        <v>21258</v>
      </c>
      <c r="D62" s="498">
        <v>1</v>
      </c>
    </row>
    <row r="63" spans="1:4" ht="15.75" x14ac:dyDescent="0.25">
      <c r="A63" s="496" t="s">
        <v>21363</v>
      </c>
      <c r="B63" s="496" t="s">
        <v>21259</v>
      </c>
      <c r="C63" s="496" t="s">
        <v>21260</v>
      </c>
      <c r="D63" s="498">
        <v>4</v>
      </c>
    </row>
    <row r="64" spans="1:4" ht="15.75" x14ac:dyDescent="0.25">
      <c r="A64" s="496" t="s">
        <v>21363</v>
      </c>
      <c r="B64" s="496" t="s">
        <v>21261</v>
      </c>
      <c r="C64" s="496" t="s">
        <v>21262</v>
      </c>
      <c r="D64" s="498">
        <v>2</v>
      </c>
    </row>
    <row r="65" spans="1:4" ht="15.75" x14ac:dyDescent="0.25">
      <c r="A65" s="496" t="s">
        <v>21363</v>
      </c>
      <c r="B65" s="496" t="s">
        <v>21261</v>
      </c>
      <c r="C65" s="496" t="s">
        <v>21270</v>
      </c>
      <c r="D65" s="498">
        <v>1</v>
      </c>
    </row>
    <row r="66" spans="1:4" ht="15.75" x14ac:dyDescent="0.25">
      <c r="A66" s="496" t="s">
        <v>21271</v>
      </c>
      <c r="B66" s="496" t="s">
        <v>37</v>
      </c>
      <c r="C66" s="496" t="s">
        <v>21272</v>
      </c>
      <c r="D66" s="498">
        <v>1</v>
      </c>
    </row>
    <row r="67" spans="1:4" ht="15.75" x14ac:dyDescent="0.25">
      <c r="A67" s="496" t="s">
        <v>21273</v>
      </c>
      <c r="B67" s="496" t="s">
        <v>620</v>
      </c>
      <c r="C67" s="496" t="s">
        <v>21248</v>
      </c>
      <c r="D67" s="498">
        <v>1</v>
      </c>
    </row>
    <row r="68" spans="1:4" ht="15.75" x14ac:dyDescent="0.25">
      <c r="A68" s="496" t="s">
        <v>21273</v>
      </c>
      <c r="B68" s="496" t="s">
        <v>620</v>
      </c>
      <c r="C68" s="496" t="s">
        <v>21249</v>
      </c>
      <c r="D68" s="498">
        <v>1</v>
      </c>
    </row>
    <row r="69" spans="1:4" ht="15.75" x14ac:dyDescent="0.25">
      <c r="A69" s="496" t="s">
        <v>21273</v>
      </c>
      <c r="B69" s="496" t="s">
        <v>620</v>
      </c>
      <c r="C69" s="496" t="s">
        <v>21252</v>
      </c>
      <c r="D69" s="498">
        <v>1</v>
      </c>
    </row>
    <row r="70" spans="1:4" ht="15.75" x14ac:dyDescent="0.25">
      <c r="A70" s="496" t="s">
        <v>21273</v>
      </c>
      <c r="B70" s="496" t="s">
        <v>21253</v>
      </c>
      <c r="C70" s="496" t="s">
        <v>21254</v>
      </c>
      <c r="D70" s="498">
        <v>1</v>
      </c>
    </row>
    <row r="71" spans="1:4" ht="15.75" x14ac:dyDescent="0.25">
      <c r="A71" s="496" t="s">
        <v>21273</v>
      </c>
      <c r="B71" s="496" t="s">
        <v>21253</v>
      </c>
      <c r="C71" s="496" t="s">
        <v>21255</v>
      </c>
      <c r="D71" s="498">
        <v>1</v>
      </c>
    </row>
    <row r="72" spans="1:4" ht="15.75" x14ac:dyDescent="0.25">
      <c r="A72" s="496" t="s">
        <v>21273</v>
      </c>
      <c r="B72" s="496" t="s">
        <v>21253</v>
      </c>
      <c r="C72" s="496" t="s">
        <v>21256</v>
      </c>
      <c r="D72" s="498">
        <v>1</v>
      </c>
    </row>
    <row r="73" spans="1:4" ht="15.75" x14ac:dyDescent="0.25">
      <c r="A73" s="496" t="s">
        <v>21273</v>
      </c>
      <c r="B73" s="496" t="s">
        <v>37</v>
      </c>
      <c r="C73" s="496" t="s">
        <v>21257</v>
      </c>
      <c r="D73" s="498">
        <v>1</v>
      </c>
    </row>
    <row r="74" spans="1:4" ht="15.75" x14ac:dyDescent="0.25">
      <c r="A74" s="496" t="s">
        <v>21273</v>
      </c>
      <c r="B74" s="496" t="s">
        <v>37</v>
      </c>
      <c r="C74" s="496" t="s">
        <v>21258</v>
      </c>
      <c r="D74" s="498">
        <v>1</v>
      </c>
    </row>
    <row r="75" spans="1:4" ht="15.75" x14ac:dyDescent="0.25">
      <c r="A75" s="496" t="s">
        <v>21273</v>
      </c>
      <c r="B75" s="496" t="s">
        <v>21259</v>
      </c>
      <c r="C75" s="496" t="s">
        <v>21260</v>
      </c>
      <c r="D75" s="498">
        <v>1</v>
      </c>
    </row>
    <row r="76" spans="1:4" ht="15.75" x14ac:dyDescent="0.25">
      <c r="A76" s="496" t="s">
        <v>21273</v>
      </c>
      <c r="B76" s="496" t="s">
        <v>21259</v>
      </c>
      <c r="C76" s="496" t="s">
        <v>21274</v>
      </c>
      <c r="D76" s="498">
        <v>1</v>
      </c>
    </row>
    <row r="77" spans="1:4" ht="15.75" x14ac:dyDescent="0.25">
      <c r="A77" s="496" t="s">
        <v>21273</v>
      </c>
      <c r="B77" s="496" t="s">
        <v>21261</v>
      </c>
      <c r="C77" s="496" t="s">
        <v>21262</v>
      </c>
      <c r="D77" s="498">
        <v>1</v>
      </c>
    </row>
    <row r="78" spans="1:4" ht="15.75" x14ac:dyDescent="0.25">
      <c r="A78" s="496" t="s">
        <v>21295</v>
      </c>
      <c r="B78" s="496" t="s">
        <v>37</v>
      </c>
      <c r="C78" s="496" t="s">
        <v>21257</v>
      </c>
      <c r="D78" s="498">
        <v>1</v>
      </c>
    </row>
    <row r="79" spans="1:4" ht="15.75" x14ac:dyDescent="0.25">
      <c r="A79" s="496" t="s">
        <v>21295</v>
      </c>
      <c r="B79" s="496" t="s">
        <v>37</v>
      </c>
      <c r="C79" s="496" t="s">
        <v>21258</v>
      </c>
      <c r="D79" s="498">
        <v>1</v>
      </c>
    </row>
    <row r="80" spans="1:4" ht="15.75" x14ac:dyDescent="0.25">
      <c r="A80" s="496" t="s">
        <v>21295</v>
      </c>
      <c r="B80" s="496" t="s">
        <v>21261</v>
      </c>
      <c r="C80" s="496" t="s">
        <v>21263</v>
      </c>
      <c r="D80" s="498">
        <v>1</v>
      </c>
    </row>
    <row r="81" spans="1:4" ht="15.75" x14ac:dyDescent="0.25">
      <c r="A81" s="496" t="s">
        <v>21295</v>
      </c>
      <c r="B81" s="496" t="s">
        <v>21261</v>
      </c>
      <c r="C81" s="496" t="s">
        <v>21265</v>
      </c>
      <c r="D81" s="498">
        <v>2</v>
      </c>
    </row>
    <row r="82" spans="1:4" ht="15.75" x14ac:dyDescent="0.25">
      <c r="A82" s="496" t="s">
        <v>21296</v>
      </c>
      <c r="B82" s="496" t="s">
        <v>620</v>
      </c>
      <c r="C82" s="496" t="s">
        <v>21248</v>
      </c>
      <c r="D82" s="498">
        <v>1</v>
      </c>
    </row>
    <row r="83" spans="1:4" ht="15.75" x14ac:dyDescent="0.25">
      <c r="A83" s="496" t="s">
        <v>21296</v>
      </c>
      <c r="B83" s="496" t="s">
        <v>620</v>
      </c>
      <c r="C83" s="496" t="s">
        <v>21252</v>
      </c>
      <c r="D83" s="498">
        <v>2</v>
      </c>
    </row>
    <row r="84" spans="1:4" ht="15.75" x14ac:dyDescent="0.25">
      <c r="A84" s="496" t="s">
        <v>21296</v>
      </c>
      <c r="B84" s="496" t="s">
        <v>21253</v>
      </c>
      <c r="C84" s="496" t="s">
        <v>21254</v>
      </c>
      <c r="D84" s="498">
        <v>1</v>
      </c>
    </row>
    <row r="85" spans="1:4" ht="15.75" x14ac:dyDescent="0.25">
      <c r="A85" s="496" t="s">
        <v>21296</v>
      </c>
      <c r="B85" s="496" t="s">
        <v>21253</v>
      </c>
      <c r="C85" s="496" t="s">
        <v>21255</v>
      </c>
      <c r="D85" s="498">
        <v>1</v>
      </c>
    </row>
    <row r="86" spans="1:4" ht="15.75" x14ac:dyDescent="0.25">
      <c r="A86" s="496" t="s">
        <v>21296</v>
      </c>
      <c r="B86" s="496" t="s">
        <v>37</v>
      </c>
      <c r="C86" s="496" t="s">
        <v>21257</v>
      </c>
      <c r="D86" s="498">
        <v>1</v>
      </c>
    </row>
    <row r="87" spans="1:4" ht="15.75" x14ac:dyDescent="0.25">
      <c r="A87" s="496" t="s">
        <v>21296</v>
      </c>
      <c r="B87" s="496" t="s">
        <v>37</v>
      </c>
      <c r="C87" s="496" t="s">
        <v>21258</v>
      </c>
      <c r="D87" s="498">
        <v>1</v>
      </c>
    </row>
    <row r="88" spans="1:4" ht="15.75" x14ac:dyDescent="0.25">
      <c r="A88" s="496" t="s">
        <v>21296</v>
      </c>
      <c r="B88" s="496" t="s">
        <v>21259</v>
      </c>
      <c r="C88" s="496" t="s">
        <v>21260</v>
      </c>
      <c r="D88" s="498">
        <v>1</v>
      </c>
    </row>
    <row r="89" spans="1:4" ht="15.75" x14ac:dyDescent="0.25">
      <c r="A89" s="496" t="s">
        <v>21296</v>
      </c>
      <c r="B89" s="496" t="s">
        <v>21261</v>
      </c>
      <c r="C89" s="496" t="s">
        <v>21262</v>
      </c>
      <c r="D89" s="498">
        <v>1</v>
      </c>
    </row>
    <row r="90" spans="1:4" ht="15.75" x14ac:dyDescent="0.25">
      <c r="A90" s="496" t="s">
        <v>21271</v>
      </c>
      <c r="B90" s="496" t="s">
        <v>37</v>
      </c>
      <c r="C90" s="496" t="s">
        <v>21272</v>
      </c>
      <c r="D90" s="498">
        <v>1</v>
      </c>
    </row>
    <row r="91" spans="1:4" ht="15.75" x14ac:dyDescent="0.25">
      <c r="A91" s="496" t="s">
        <v>21295</v>
      </c>
      <c r="B91" s="496" t="s">
        <v>37</v>
      </c>
      <c r="C91" s="496" t="s">
        <v>21257</v>
      </c>
      <c r="D91" s="498">
        <v>1</v>
      </c>
    </row>
    <row r="92" spans="1:4" ht="15.75" x14ac:dyDescent="0.25">
      <c r="A92" s="496" t="s">
        <v>21295</v>
      </c>
      <c r="B92" s="496" t="s">
        <v>37</v>
      </c>
      <c r="C92" s="496" t="s">
        <v>21258</v>
      </c>
      <c r="D92" s="498">
        <v>1</v>
      </c>
    </row>
    <row r="93" spans="1:4" ht="15.75" x14ac:dyDescent="0.25">
      <c r="A93" s="496" t="s">
        <v>21295</v>
      </c>
      <c r="B93" s="496" t="s">
        <v>21261</v>
      </c>
      <c r="C93" s="496" t="s">
        <v>21263</v>
      </c>
      <c r="D93" s="498">
        <v>1</v>
      </c>
    </row>
    <row r="94" spans="1:4" ht="15.75" x14ac:dyDescent="0.25">
      <c r="A94" s="496" t="s">
        <v>21295</v>
      </c>
      <c r="B94" s="496" t="s">
        <v>21261</v>
      </c>
      <c r="C94" s="496" t="s">
        <v>21265</v>
      </c>
      <c r="D94" s="498">
        <v>2</v>
      </c>
    </row>
    <row r="95" spans="1:4" ht="15.75" x14ac:dyDescent="0.25">
      <c r="A95" s="496" t="s">
        <v>27</v>
      </c>
      <c r="B95" s="496" t="s">
        <v>620</v>
      </c>
      <c r="C95" s="496" t="s">
        <v>21248</v>
      </c>
      <c r="D95" s="498">
        <v>1</v>
      </c>
    </row>
    <row r="96" spans="1:4" ht="15.75" x14ac:dyDescent="0.25">
      <c r="A96" s="496" t="s">
        <v>27</v>
      </c>
      <c r="B96" s="496" t="s">
        <v>620</v>
      </c>
      <c r="C96" s="496" t="s">
        <v>21252</v>
      </c>
      <c r="D96" s="498">
        <v>1</v>
      </c>
    </row>
    <row r="97" spans="1:4" ht="15.75" x14ac:dyDescent="0.25">
      <c r="A97" s="496" t="s">
        <v>27</v>
      </c>
      <c r="B97" s="496" t="s">
        <v>21253</v>
      </c>
      <c r="C97" s="496" t="s">
        <v>21254</v>
      </c>
      <c r="D97" s="498">
        <v>1</v>
      </c>
    </row>
    <row r="98" spans="1:4" ht="15.75" x14ac:dyDescent="0.25">
      <c r="A98" s="496" t="s">
        <v>27</v>
      </c>
      <c r="B98" s="496" t="s">
        <v>37</v>
      </c>
      <c r="C98" s="496" t="s">
        <v>21257</v>
      </c>
      <c r="D98" s="498">
        <v>1</v>
      </c>
    </row>
    <row r="99" spans="1:4" ht="15.75" x14ac:dyDescent="0.25">
      <c r="A99" s="496" t="s">
        <v>27</v>
      </c>
      <c r="B99" s="496" t="s">
        <v>21261</v>
      </c>
      <c r="C99" s="496" t="s">
        <v>21262</v>
      </c>
      <c r="D99" s="498">
        <v>1</v>
      </c>
    </row>
    <row r="100" spans="1:4" ht="15.75" x14ac:dyDescent="0.25">
      <c r="A100" s="497" t="s">
        <v>21297</v>
      </c>
      <c r="B100" s="497" t="s">
        <v>21244</v>
      </c>
      <c r="C100" s="497" t="s">
        <v>21245</v>
      </c>
      <c r="D100" s="498">
        <v>2</v>
      </c>
    </row>
    <row r="101" spans="1:4" ht="15.75" x14ac:dyDescent="0.25">
      <c r="A101" s="497" t="s">
        <v>21297</v>
      </c>
      <c r="B101" s="497" t="s">
        <v>620</v>
      </c>
      <c r="C101" s="497" t="s">
        <v>21248</v>
      </c>
      <c r="D101" s="498">
        <v>1</v>
      </c>
    </row>
    <row r="102" spans="1:4" ht="15.75" x14ac:dyDescent="0.25">
      <c r="A102" s="497" t="s">
        <v>21297</v>
      </c>
      <c r="B102" s="497" t="s">
        <v>620</v>
      </c>
      <c r="C102" s="497" t="s">
        <v>21249</v>
      </c>
      <c r="D102" s="498">
        <v>1</v>
      </c>
    </row>
    <row r="103" spans="1:4" ht="15.75" x14ac:dyDescent="0.25">
      <c r="A103" s="497" t="s">
        <v>21297</v>
      </c>
      <c r="B103" s="497" t="s">
        <v>620</v>
      </c>
      <c r="C103" s="497" t="s">
        <v>21250</v>
      </c>
      <c r="D103" s="498">
        <v>1</v>
      </c>
    </row>
    <row r="104" spans="1:4" ht="15.75" x14ac:dyDescent="0.25">
      <c r="A104" s="497" t="s">
        <v>21297</v>
      </c>
      <c r="B104" s="497" t="s">
        <v>620</v>
      </c>
      <c r="C104" s="497" t="s">
        <v>21258</v>
      </c>
      <c r="D104" s="498">
        <v>1</v>
      </c>
    </row>
    <row r="105" spans="1:4" ht="15.75" x14ac:dyDescent="0.25">
      <c r="A105" s="497" t="s">
        <v>21297</v>
      </c>
      <c r="B105" s="497" t="s">
        <v>620</v>
      </c>
      <c r="C105" s="497" t="s">
        <v>21275</v>
      </c>
      <c r="D105" s="498">
        <v>1</v>
      </c>
    </row>
    <row r="106" spans="1:4" ht="15.75" x14ac:dyDescent="0.25">
      <c r="A106" s="497" t="s">
        <v>21297</v>
      </c>
      <c r="B106" s="497" t="s">
        <v>21253</v>
      </c>
      <c r="C106" s="497" t="s">
        <v>21254</v>
      </c>
      <c r="D106" s="498">
        <v>4</v>
      </c>
    </row>
    <row r="107" spans="1:4" ht="15.75" x14ac:dyDescent="0.25">
      <c r="A107" s="497" t="s">
        <v>21297</v>
      </c>
      <c r="B107" s="497" t="s">
        <v>21253</v>
      </c>
      <c r="C107" s="497" t="s">
        <v>21255</v>
      </c>
      <c r="D107" s="498">
        <v>1</v>
      </c>
    </row>
    <row r="108" spans="1:4" ht="15.75" x14ac:dyDescent="0.25">
      <c r="A108" s="497" t="s">
        <v>21297</v>
      </c>
      <c r="B108" s="497" t="s">
        <v>21253</v>
      </c>
      <c r="C108" s="497" t="s">
        <v>21256</v>
      </c>
      <c r="D108" s="498">
        <v>4</v>
      </c>
    </row>
    <row r="109" spans="1:4" ht="15.75" x14ac:dyDescent="0.25">
      <c r="A109" s="497" t="s">
        <v>21297</v>
      </c>
      <c r="B109" s="497" t="s">
        <v>37</v>
      </c>
      <c r="C109" s="497" t="s">
        <v>21257</v>
      </c>
      <c r="D109" s="498">
        <v>1</v>
      </c>
    </row>
    <row r="110" spans="1:4" ht="15.75" x14ac:dyDescent="0.25">
      <c r="A110" s="497" t="s">
        <v>21297</v>
      </c>
      <c r="B110" s="497" t="s">
        <v>21259</v>
      </c>
      <c r="C110" s="497" t="s">
        <v>21260</v>
      </c>
      <c r="D110" s="498">
        <v>3</v>
      </c>
    </row>
    <row r="111" spans="1:4" ht="15.75" x14ac:dyDescent="0.25">
      <c r="A111" s="497" t="s">
        <v>21297</v>
      </c>
      <c r="B111" s="497" t="s">
        <v>21261</v>
      </c>
      <c r="C111" s="497" t="s">
        <v>21263</v>
      </c>
      <c r="D111" s="498">
        <v>1</v>
      </c>
    </row>
    <row r="112" spans="1:4" ht="15.75" x14ac:dyDescent="0.25">
      <c r="A112" s="501" t="s">
        <v>21364</v>
      </c>
      <c r="B112" s="502" t="s">
        <v>21244</v>
      </c>
      <c r="C112" s="502" t="s">
        <v>21245</v>
      </c>
      <c r="D112" s="503">
        <v>9</v>
      </c>
    </row>
    <row r="113" spans="1:5" ht="15.75" x14ac:dyDescent="0.25">
      <c r="A113" s="501" t="s">
        <v>21364</v>
      </c>
      <c r="B113" s="502" t="s">
        <v>21244</v>
      </c>
      <c r="C113" s="502" t="s">
        <v>21276</v>
      </c>
      <c r="D113" s="503">
        <v>5</v>
      </c>
      <c r="E113" s="504"/>
    </row>
    <row r="114" spans="1:5" ht="15.75" x14ac:dyDescent="0.25">
      <c r="A114" s="501" t="s">
        <v>21364</v>
      </c>
      <c r="B114" s="502" t="s">
        <v>620</v>
      </c>
      <c r="C114" s="502" t="s">
        <v>21277</v>
      </c>
      <c r="D114" s="503">
        <v>2</v>
      </c>
      <c r="E114" s="504"/>
    </row>
    <row r="115" spans="1:5" ht="15.75" x14ac:dyDescent="0.25">
      <c r="A115" s="501" t="s">
        <v>21364</v>
      </c>
      <c r="B115" s="502" t="s">
        <v>620</v>
      </c>
      <c r="C115" s="502" t="s">
        <v>21278</v>
      </c>
      <c r="D115" s="503">
        <v>1</v>
      </c>
      <c r="E115" s="504"/>
    </row>
    <row r="116" spans="1:5" ht="15.75" x14ac:dyDescent="0.25">
      <c r="A116" s="501" t="s">
        <v>21364</v>
      </c>
      <c r="B116" s="502" t="s">
        <v>620</v>
      </c>
      <c r="C116" s="502" t="s">
        <v>21279</v>
      </c>
      <c r="D116" s="503">
        <v>3</v>
      </c>
      <c r="E116" s="504"/>
    </row>
    <row r="117" spans="1:5" ht="15.75" x14ac:dyDescent="0.25">
      <c r="A117" s="501" t="s">
        <v>21364</v>
      </c>
      <c r="B117" s="502" t="s">
        <v>620</v>
      </c>
      <c r="C117" s="502" t="s">
        <v>21280</v>
      </c>
      <c r="D117" s="503">
        <v>1</v>
      </c>
      <c r="E117" s="504"/>
    </row>
    <row r="118" spans="1:5" ht="15.75" x14ac:dyDescent="0.25">
      <c r="A118" s="501" t="s">
        <v>21364</v>
      </c>
      <c r="B118" s="502" t="s">
        <v>620</v>
      </c>
      <c r="C118" s="502" t="s">
        <v>21281</v>
      </c>
      <c r="D118" s="503">
        <v>1</v>
      </c>
      <c r="E118" s="505"/>
    </row>
    <row r="119" spans="1:5" ht="15.75" x14ac:dyDescent="0.25">
      <c r="A119" s="501" t="s">
        <v>21364</v>
      </c>
      <c r="B119" s="502" t="s">
        <v>620</v>
      </c>
      <c r="C119" s="502" t="s">
        <v>21282</v>
      </c>
      <c r="D119" s="503">
        <v>1</v>
      </c>
      <c r="E119" s="504"/>
    </row>
    <row r="120" spans="1:5" ht="15.75" x14ac:dyDescent="0.25">
      <c r="A120" s="501" t="s">
        <v>21364</v>
      </c>
      <c r="B120" s="502" t="s">
        <v>620</v>
      </c>
      <c r="C120" s="502" t="s">
        <v>21283</v>
      </c>
      <c r="D120" s="503">
        <v>1</v>
      </c>
      <c r="E120" s="504"/>
    </row>
    <row r="121" spans="1:5" ht="15.75" x14ac:dyDescent="0.25">
      <c r="A121" s="501" t="s">
        <v>21364</v>
      </c>
      <c r="B121" s="502" t="s">
        <v>620</v>
      </c>
      <c r="C121" s="502" t="s">
        <v>21284</v>
      </c>
      <c r="D121" s="503">
        <v>1</v>
      </c>
      <c r="E121" s="504"/>
    </row>
    <row r="122" spans="1:5" ht="15.75" x14ac:dyDescent="0.25">
      <c r="A122" s="501" t="s">
        <v>21364</v>
      </c>
      <c r="B122" s="502" t="s">
        <v>620</v>
      </c>
      <c r="C122" s="502" t="s">
        <v>21285</v>
      </c>
      <c r="D122" s="503">
        <v>3</v>
      </c>
      <c r="E122" s="504"/>
    </row>
    <row r="123" spans="1:5" ht="15.75" x14ac:dyDescent="0.25">
      <c r="A123" s="501" t="s">
        <v>21364</v>
      </c>
      <c r="B123" s="502" t="s">
        <v>620</v>
      </c>
      <c r="C123" s="502" t="s">
        <v>21286</v>
      </c>
      <c r="D123" s="503">
        <v>1</v>
      </c>
    </row>
    <row r="124" spans="1:5" ht="15.75" x14ac:dyDescent="0.25">
      <c r="A124" s="501" t="s">
        <v>21364</v>
      </c>
      <c r="B124" s="502" t="s">
        <v>21253</v>
      </c>
      <c r="C124" s="502" t="s">
        <v>21254</v>
      </c>
      <c r="D124" s="503">
        <v>5</v>
      </c>
    </row>
    <row r="125" spans="1:5" ht="15.75" x14ac:dyDescent="0.25">
      <c r="A125" s="501" t="s">
        <v>21364</v>
      </c>
      <c r="B125" s="502" t="s">
        <v>21253</v>
      </c>
      <c r="C125" s="502" t="s">
        <v>21255</v>
      </c>
      <c r="D125" s="503">
        <v>5</v>
      </c>
    </row>
    <row r="126" spans="1:5" ht="15.75" x14ac:dyDescent="0.25">
      <c r="A126" s="501" t="s">
        <v>21364</v>
      </c>
      <c r="B126" s="502" t="s">
        <v>21253</v>
      </c>
      <c r="C126" s="502" t="s">
        <v>21256</v>
      </c>
      <c r="D126" s="503">
        <v>4</v>
      </c>
    </row>
    <row r="127" spans="1:5" ht="15.75" x14ac:dyDescent="0.25">
      <c r="A127" s="501" t="s">
        <v>21364</v>
      </c>
      <c r="B127" s="502" t="s">
        <v>21287</v>
      </c>
      <c r="C127" s="502" t="s">
        <v>21288</v>
      </c>
      <c r="D127" s="503">
        <v>2</v>
      </c>
    </row>
    <row r="128" spans="1:5" ht="15.75" x14ac:dyDescent="0.25">
      <c r="A128" s="501" t="s">
        <v>21364</v>
      </c>
      <c r="B128" s="502" t="s">
        <v>21287</v>
      </c>
      <c r="C128" s="502" t="s">
        <v>21267</v>
      </c>
      <c r="D128" s="503">
        <v>4</v>
      </c>
    </row>
    <row r="129" spans="1:4" ht="15.75" x14ac:dyDescent="0.25">
      <c r="A129" s="501" t="s">
        <v>21364</v>
      </c>
      <c r="B129" s="502" t="s">
        <v>21289</v>
      </c>
      <c r="C129" s="502" t="s">
        <v>21267</v>
      </c>
      <c r="D129" s="503">
        <v>1</v>
      </c>
    </row>
    <row r="130" spans="1:4" ht="15.75" x14ac:dyDescent="0.25">
      <c r="A130" s="501" t="s">
        <v>21364</v>
      </c>
      <c r="B130" s="502" t="s">
        <v>37</v>
      </c>
      <c r="C130" s="502" t="s">
        <v>21290</v>
      </c>
      <c r="D130" s="503">
        <v>8</v>
      </c>
    </row>
    <row r="131" spans="1:4" ht="15.75" x14ac:dyDescent="0.25">
      <c r="A131" s="501" t="s">
        <v>21364</v>
      </c>
      <c r="B131" s="502" t="s">
        <v>37</v>
      </c>
      <c r="C131" s="502" t="s">
        <v>21284</v>
      </c>
      <c r="D131" s="503">
        <v>1</v>
      </c>
    </row>
    <row r="132" spans="1:4" ht="15.75" x14ac:dyDescent="0.25">
      <c r="A132" s="501" t="s">
        <v>21364</v>
      </c>
      <c r="B132" s="502" t="s">
        <v>21259</v>
      </c>
      <c r="C132" s="502" t="s">
        <v>21260</v>
      </c>
      <c r="D132" s="503">
        <v>4</v>
      </c>
    </row>
    <row r="133" spans="1:4" ht="15.75" x14ac:dyDescent="0.25">
      <c r="A133" s="501" t="s">
        <v>21364</v>
      </c>
      <c r="B133" s="502" t="s">
        <v>21259</v>
      </c>
      <c r="C133" s="502" t="s">
        <v>21291</v>
      </c>
      <c r="D133" s="503">
        <v>1</v>
      </c>
    </row>
    <row r="134" spans="1:4" ht="15.75" x14ac:dyDescent="0.25">
      <c r="A134" s="501" t="s">
        <v>21364</v>
      </c>
      <c r="B134" s="502" t="s">
        <v>21292</v>
      </c>
      <c r="C134" s="502" t="s">
        <v>21262</v>
      </c>
      <c r="D134" s="503">
        <v>1</v>
      </c>
    </row>
    <row r="135" spans="1:4" ht="15.75" x14ac:dyDescent="0.25">
      <c r="A135" s="501" t="s">
        <v>21364</v>
      </c>
      <c r="B135" s="502" t="s">
        <v>21292</v>
      </c>
      <c r="C135" s="506" t="s">
        <v>21263</v>
      </c>
      <c r="D135" s="503">
        <v>1</v>
      </c>
    </row>
    <row r="136" spans="1:4" ht="15.75" x14ac:dyDescent="0.25">
      <c r="A136" s="501" t="s">
        <v>21364</v>
      </c>
      <c r="B136" s="502" t="s">
        <v>21292</v>
      </c>
      <c r="C136" s="506" t="s">
        <v>21264</v>
      </c>
      <c r="D136" s="503">
        <v>2</v>
      </c>
    </row>
    <row r="137" spans="1:4" ht="15.75" x14ac:dyDescent="0.25">
      <c r="A137" s="501" t="s">
        <v>21364</v>
      </c>
      <c r="B137" s="507" t="s">
        <v>21292</v>
      </c>
      <c r="C137" s="507" t="s">
        <v>21265</v>
      </c>
      <c r="D137" s="508">
        <v>1</v>
      </c>
    </row>
    <row r="138" spans="1:4" ht="15.75" x14ac:dyDescent="0.25">
      <c r="A138" s="530" t="s">
        <v>21367</v>
      </c>
      <c r="B138" s="529"/>
      <c r="C138" s="529"/>
      <c r="D138" s="508"/>
    </row>
  </sheetData>
  <mergeCells count="1">
    <mergeCell ref="A1:D1"/>
  </mergeCells>
  <pageMargins left="1.36" right="0.70866141732283472" top="0.74803149606299213" bottom="0.74803149606299213" header="0.31496062992125984" footer="0.31496062992125984"/>
  <pageSetup paperSize="5" scale="92" fitToHeight="0" orientation="landscape"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E449B-D015-446F-BBD6-BF011CAC9149}">
  <sheetPr>
    <tabColor rgb="FF0070C0"/>
    <pageSetUpPr fitToPage="1"/>
  </sheetPr>
  <dimension ref="A5:AH126"/>
  <sheetViews>
    <sheetView showGridLines="0" tabSelected="1" topLeftCell="A100" workbookViewId="0">
      <selection activeCell="F126" sqref="F126"/>
    </sheetView>
  </sheetViews>
  <sheetFormatPr baseColWidth="10" defaultRowHeight="15" x14ac:dyDescent="0.25"/>
  <cols>
    <col min="1" max="1" width="33.5703125" bestFit="1" customWidth="1"/>
    <col min="3" max="3" width="9.140625" bestFit="1" customWidth="1"/>
    <col min="4" max="4" width="7.42578125" bestFit="1" customWidth="1"/>
    <col min="5" max="5" width="7.28515625" bestFit="1" customWidth="1"/>
    <col min="6" max="7" width="13.85546875" bestFit="1" customWidth="1"/>
    <col min="8" max="8" width="15.42578125" bestFit="1" customWidth="1"/>
    <col min="9" max="10" width="23.140625" bestFit="1" customWidth="1"/>
    <col min="11" max="12" width="7" bestFit="1" customWidth="1"/>
    <col min="13" max="14" width="7.42578125" bestFit="1" customWidth="1"/>
    <col min="15" max="16" width="7.5703125" bestFit="1" customWidth="1"/>
    <col min="17" max="18" width="10.42578125" bestFit="1" customWidth="1"/>
    <col min="19" max="20" width="12" bestFit="1" customWidth="1"/>
    <col min="21" max="22" width="6.5703125" bestFit="1" customWidth="1"/>
    <col min="23" max="24" width="7" bestFit="1" customWidth="1"/>
    <col min="25" max="26" width="9.5703125" bestFit="1" customWidth="1"/>
    <col min="27" max="28" width="13.42578125" bestFit="1" customWidth="1"/>
    <col min="29" max="30" width="8.7109375" bestFit="1" customWidth="1"/>
  </cols>
  <sheetData>
    <row r="5" spans="1:34" x14ac:dyDescent="0.25">
      <c r="A5" s="1264" t="s">
        <v>21376</v>
      </c>
      <c r="B5" s="1264"/>
      <c r="C5" s="1264"/>
      <c r="D5" s="1264"/>
      <c r="E5" s="1264"/>
      <c r="F5" s="1264"/>
      <c r="G5" s="1264"/>
      <c r="H5" s="1264"/>
      <c r="I5" s="1264"/>
      <c r="J5" s="1264"/>
      <c r="K5" s="1264"/>
      <c r="L5" s="1264"/>
      <c r="M5" s="1264"/>
      <c r="N5" s="1264"/>
      <c r="O5" s="1264"/>
      <c r="P5" s="1264"/>
      <c r="Q5" s="1264"/>
      <c r="R5" s="1264"/>
      <c r="S5" s="1264"/>
      <c r="T5" s="1264"/>
      <c r="U5" s="1264"/>
      <c r="V5" s="1264"/>
      <c r="W5" s="1264"/>
      <c r="X5" s="1264"/>
      <c r="Y5" s="1264"/>
      <c r="Z5" s="1264"/>
      <c r="AA5" s="1264"/>
      <c r="AB5" s="1264"/>
      <c r="AC5" s="1264"/>
      <c r="AD5" s="1264"/>
    </row>
    <row r="6" spans="1:34" x14ac:dyDescent="0.25">
      <c r="A6" s="1264"/>
      <c r="B6" s="1264"/>
      <c r="C6" s="1264"/>
      <c r="D6" s="1264"/>
      <c r="E6" s="1264"/>
      <c r="F6" s="1264"/>
      <c r="G6" s="1264"/>
      <c r="H6" s="1264"/>
      <c r="I6" s="1264"/>
      <c r="J6" s="1264"/>
      <c r="K6" s="1264"/>
      <c r="L6" s="1264"/>
      <c r="M6" s="1264"/>
      <c r="N6" s="1264"/>
      <c r="O6" s="1264"/>
      <c r="P6" s="1264"/>
      <c r="Q6" s="1264"/>
      <c r="R6" s="1264"/>
      <c r="S6" s="1264"/>
      <c r="T6" s="1264"/>
      <c r="U6" s="1264"/>
      <c r="V6" s="1264"/>
      <c r="W6" s="1264"/>
      <c r="X6" s="1264"/>
      <c r="Y6" s="1264"/>
      <c r="Z6" s="1264"/>
      <c r="AA6" s="1264"/>
      <c r="AB6" s="1264"/>
      <c r="AC6" s="1264"/>
      <c r="AD6" s="1264"/>
    </row>
    <row r="7" spans="1:34" ht="15" customHeight="1" x14ac:dyDescent="0.25"/>
    <row r="9" spans="1:34" ht="48" x14ac:dyDescent="0.25">
      <c r="A9" s="1728" t="s">
        <v>125</v>
      </c>
      <c r="B9" s="1728" t="s">
        <v>1905</v>
      </c>
      <c r="C9" s="1729" t="s">
        <v>21751</v>
      </c>
      <c r="D9" s="1730"/>
      <c r="E9" s="1729" t="s">
        <v>21752</v>
      </c>
      <c r="F9" s="1730"/>
      <c r="G9" s="1729" t="s">
        <v>21753</v>
      </c>
      <c r="H9" s="1730"/>
      <c r="I9" s="1729" t="s">
        <v>21371</v>
      </c>
      <c r="J9" s="1730"/>
      <c r="K9" s="1729" t="s">
        <v>21754</v>
      </c>
      <c r="L9" s="1730"/>
      <c r="M9" s="1729" t="s">
        <v>21755</v>
      </c>
      <c r="N9" s="1730"/>
      <c r="O9" s="1728" t="s">
        <v>21756</v>
      </c>
      <c r="P9" s="1729" t="s">
        <v>21757</v>
      </c>
      <c r="Q9" s="1730"/>
      <c r="R9" s="1728" t="s">
        <v>21758</v>
      </c>
      <c r="S9" s="1728" t="s">
        <v>21759</v>
      </c>
      <c r="T9" s="1729" t="s">
        <v>21760</v>
      </c>
      <c r="U9" s="1730"/>
      <c r="V9" s="1729" t="s">
        <v>21761</v>
      </c>
      <c r="W9" s="1730"/>
      <c r="X9" s="1729" t="s">
        <v>21762</v>
      </c>
      <c r="Y9" s="1730"/>
      <c r="Z9" s="1729" t="s">
        <v>21763</v>
      </c>
      <c r="AA9" s="1730"/>
      <c r="AB9" s="1729" t="s">
        <v>21764</v>
      </c>
      <c r="AC9" s="1730"/>
      <c r="AD9" s="1729" t="s">
        <v>21765</v>
      </c>
      <c r="AE9" s="1730"/>
      <c r="AF9" s="1729" t="s">
        <v>21714</v>
      </c>
      <c r="AG9" s="1730"/>
      <c r="AH9" s="1728" t="s">
        <v>21383</v>
      </c>
    </row>
    <row r="10" spans="1:34" x14ac:dyDescent="0.25">
      <c r="A10" s="1225" t="s">
        <v>21766</v>
      </c>
      <c r="B10" s="1225"/>
      <c r="C10" s="1225" t="s">
        <v>544</v>
      </c>
      <c r="D10" s="1225" t="s">
        <v>543</v>
      </c>
      <c r="E10" s="1225" t="s">
        <v>544</v>
      </c>
      <c r="F10" s="1225" t="s">
        <v>543</v>
      </c>
      <c r="G10" s="1225" t="s">
        <v>544</v>
      </c>
      <c r="H10" s="1225" t="s">
        <v>543</v>
      </c>
      <c r="I10" s="1225" t="s">
        <v>544</v>
      </c>
      <c r="J10" s="1225" t="s">
        <v>543</v>
      </c>
      <c r="K10" s="1225" t="s">
        <v>544</v>
      </c>
      <c r="L10" s="1225" t="s">
        <v>543</v>
      </c>
      <c r="M10" s="1225" t="s">
        <v>544</v>
      </c>
      <c r="N10" s="1225" t="s">
        <v>543</v>
      </c>
      <c r="O10" s="1225" t="s">
        <v>543</v>
      </c>
      <c r="P10" s="1225" t="s">
        <v>544</v>
      </c>
      <c r="Q10" s="1225" t="s">
        <v>543</v>
      </c>
      <c r="R10" s="1225" t="s">
        <v>543</v>
      </c>
      <c r="S10" s="1225" t="s">
        <v>543</v>
      </c>
      <c r="T10" s="1225" t="s">
        <v>544</v>
      </c>
      <c r="U10" s="1225" t="s">
        <v>543</v>
      </c>
      <c r="V10" s="1225" t="s">
        <v>544</v>
      </c>
      <c r="W10" s="1225" t="s">
        <v>543</v>
      </c>
      <c r="X10" s="1225" t="s">
        <v>544</v>
      </c>
      <c r="Y10" s="1225" t="s">
        <v>543</v>
      </c>
      <c r="Z10" s="1225" t="s">
        <v>544</v>
      </c>
      <c r="AA10" s="1225" t="s">
        <v>543</v>
      </c>
      <c r="AB10" s="1225" t="s">
        <v>544</v>
      </c>
      <c r="AC10" s="1225" t="s">
        <v>543</v>
      </c>
      <c r="AD10" s="1225" t="s">
        <v>544</v>
      </c>
      <c r="AE10" s="1225" t="s">
        <v>543</v>
      </c>
      <c r="AF10" s="1225" t="s">
        <v>544</v>
      </c>
      <c r="AG10" s="1225" t="s">
        <v>543</v>
      </c>
      <c r="AH10" s="1225" t="s">
        <v>543</v>
      </c>
    </row>
    <row r="11" spans="1:34" x14ac:dyDescent="0.25">
      <c r="A11" s="5" t="s">
        <v>545</v>
      </c>
      <c r="B11" s="5">
        <v>1</v>
      </c>
      <c r="C11" s="5"/>
      <c r="D11" s="5"/>
      <c r="E11" s="5"/>
      <c r="F11" s="5"/>
      <c r="G11" s="5"/>
      <c r="H11" s="5">
        <v>1</v>
      </c>
      <c r="I11" s="5"/>
      <c r="J11" s="5"/>
      <c r="K11" s="5"/>
      <c r="L11" s="5"/>
      <c r="M11" s="5"/>
      <c r="N11" s="5"/>
      <c r="O11" s="5"/>
      <c r="P11" s="5"/>
      <c r="Q11" s="5"/>
      <c r="R11" s="5"/>
      <c r="S11" s="5"/>
      <c r="T11" s="5"/>
      <c r="U11" s="5"/>
      <c r="V11" s="5"/>
      <c r="W11" s="5"/>
      <c r="X11" s="5"/>
      <c r="Y11" s="5"/>
      <c r="Z11" s="5"/>
      <c r="AA11" s="5"/>
      <c r="AB11" s="5"/>
      <c r="AC11" s="5"/>
      <c r="AD11" s="5"/>
      <c r="AE11" s="5"/>
      <c r="AF11" s="5"/>
      <c r="AG11" s="5"/>
      <c r="AH11" s="5"/>
    </row>
    <row r="12" spans="1:34" x14ac:dyDescent="0.25">
      <c r="A12" s="5" t="s">
        <v>546</v>
      </c>
      <c r="B12" s="5">
        <v>5</v>
      </c>
      <c r="C12" s="5"/>
      <c r="D12" s="5">
        <v>1</v>
      </c>
      <c r="E12" s="5"/>
      <c r="F12" s="5">
        <v>2</v>
      </c>
      <c r="G12" s="5"/>
      <c r="H12" s="5">
        <v>2</v>
      </c>
      <c r="I12" s="5"/>
      <c r="J12" s="5"/>
      <c r="K12" s="5"/>
      <c r="L12" s="5"/>
      <c r="M12" s="5"/>
      <c r="N12" s="5"/>
      <c r="O12" s="5"/>
      <c r="P12" s="5"/>
      <c r="Q12" s="5"/>
      <c r="R12" s="5"/>
      <c r="S12" s="5"/>
      <c r="T12" s="5"/>
      <c r="U12" s="5"/>
      <c r="V12" s="5"/>
      <c r="W12" s="5"/>
      <c r="X12" s="5"/>
      <c r="Y12" s="5"/>
      <c r="Z12" s="5"/>
      <c r="AA12" s="5"/>
      <c r="AB12" s="5"/>
      <c r="AC12" s="5"/>
      <c r="AD12" s="5"/>
      <c r="AE12" s="5"/>
      <c r="AF12" s="5"/>
      <c r="AG12" s="5"/>
      <c r="AH12" s="5"/>
    </row>
    <row r="13" spans="1:34" x14ac:dyDescent="0.25">
      <c r="A13" s="5" t="s">
        <v>547</v>
      </c>
      <c r="B13" s="5">
        <v>37</v>
      </c>
      <c r="C13" s="5"/>
      <c r="D13" s="5">
        <v>6</v>
      </c>
      <c r="E13" s="5"/>
      <c r="F13" s="5">
        <v>10</v>
      </c>
      <c r="G13" s="5"/>
      <c r="H13" s="5">
        <v>13</v>
      </c>
      <c r="I13" s="5"/>
      <c r="J13" s="5"/>
      <c r="K13" s="5"/>
      <c r="L13" s="5">
        <v>1</v>
      </c>
      <c r="M13" s="5"/>
      <c r="N13" s="5"/>
      <c r="O13" s="5"/>
      <c r="P13" s="5"/>
      <c r="Q13" s="5"/>
      <c r="R13" s="5"/>
      <c r="S13" s="5"/>
      <c r="T13" s="5"/>
      <c r="U13" s="5"/>
      <c r="V13" s="5"/>
      <c r="W13" s="5"/>
      <c r="X13" s="5"/>
      <c r="Y13" s="5"/>
      <c r="Z13" s="5"/>
      <c r="AA13" s="5">
        <v>1</v>
      </c>
      <c r="AB13" s="5"/>
      <c r="AC13" s="5">
        <v>1</v>
      </c>
      <c r="AD13" s="5"/>
      <c r="AE13" s="5">
        <v>4</v>
      </c>
      <c r="AF13" s="5"/>
      <c r="AG13" s="5">
        <v>1</v>
      </c>
      <c r="AH13" s="5"/>
    </row>
    <row r="14" spans="1:34" x14ac:dyDescent="0.25">
      <c r="A14" s="5" t="s">
        <v>548</v>
      </c>
      <c r="B14" s="5">
        <v>1</v>
      </c>
      <c r="C14" s="5"/>
      <c r="D14" s="5"/>
      <c r="E14" s="5"/>
      <c r="F14" s="5">
        <v>1</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row>
    <row r="15" spans="1:34" x14ac:dyDescent="0.25">
      <c r="A15" s="5" t="s">
        <v>549</v>
      </c>
      <c r="B15" s="5">
        <v>2</v>
      </c>
      <c r="C15" s="5"/>
      <c r="D15" s="5"/>
      <c r="E15" s="5"/>
      <c r="F15" s="5"/>
      <c r="G15" s="5"/>
      <c r="H15" s="5">
        <v>2</v>
      </c>
      <c r="I15" s="5"/>
      <c r="J15" s="5"/>
      <c r="K15" s="5"/>
      <c r="L15" s="5"/>
      <c r="M15" s="5"/>
      <c r="N15" s="5"/>
      <c r="O15" s="5"/>
      <c r="P15" s="5"/>
      <c r="Q15" s="5"/>
      <c r="R15" s="5"/>
      <c r="S15" s="5"/>
      <c r="T15" s="5"/>
      <c r="U15" s="5"/>
      <c r="V15" s="5"/>
      <c r="W15" s="5"/>
      <c r="X15" s="5"/>
      <c r="Y15" s="5"/>
      <c r="Z15" s="5"/>
      <c r="AA15" s="5"/>
      <c r="AB15" s="5"/>
      <c r="AC15" s="5"/>
      <c r="AD15" s="5"/>
      <c r="AE15" s="5"/>
      <c r="AF15" s="5"/>
      <c r="AG15" s="5"/>
      <c r="AH15" s="5"/>
    </row>
    <row r="16" spans="1:34" x14ac:dyDescent="0.25">
      <c r="A16" s="5" t="s">
        <v>21767</v>
      </c>
      <c r="B16" s="5">
        <v>1</v>
      </c>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v>1</v>
      </c>
    </row>
    <row r="17" spans="1:34" x14ac:dyDescent="0.25">
      <c r="A17" s="5" t="s">
        <v>21198</v>
      </c>
      <c r="B17" s="5">
        <v>523</v>
      </c>
      <c r="C17" s="5"/>
      <c r="D17" s="5">
        <v>58</v>
      </c>
      <c r="E17" s="5"/>
      <c r="F17" s="5">
        <v>172</v>
      </c>
      <c r="G17" s="5"/>
      <c r="H17" s="5">
        <v>206</v>
      </c>
      <c r="I17" s="5"/>
      <c r="J17" s="5">
        <v>4</v>
      </c>
      <c r="K17" s="5"/>
      <c r="L17" s="5">
        <v>4</v>
      </c>
      <c r="M17" s="5"/>
      <c r="N17" s="5">
        <v>3</v>
      </c>
      <c r="O17" s="5">
        <v>1</v>
      </c>
      <c r="P17" s="5"/>
      <c r="Q17" s="5">
        <v>5</v>
      </c>
      <c r="R17" s="5">
        <v>2</v>
      </c>
      <c r="S17" s="5"/>
      <c r="T17" s="5"/>
      <c r="U17" s="5">
        <v>1</v>
      </c>
      <c r="V17" s="5"/>
      <c r="W17" s="5">
        <v>4</v>
      </c>
      <c r="X17" s="5"/>
      <c r="Y17" s="5">
        <v>6</v>
      </c>
      <c r="Z17" s="5"/>
      <c r="AA17" s="5">
        <v>4</v>
      </c>
      <c r="AB17" s="5"/>
      <c r="AC17" s="5"/>
      <c r="AD17" s="5"/>
      <c r="AE17" s="5">
        <v>46</v>
      </c>
      <c r="AF17" s="5"/>
      <c r="AG17" s="5">
        <v>7</v>
      </c>
      <c r="AH17" s="5"/>
    </row>
    <row r="18" spans="1:34" x14ac:dyDescent="0.25">
      <c r="A18" s="5" t="s">
        <v>21768</v>
      </c>
      <c r="B18" s="5">
        <v>1</v>
      </c>
      <c r="C18" s="5"/>
      <c r="D18" s="5"/>
      <c r="E18" s="5"/>
      <c r="F18" s="5"/>
      <c r="G18" s="5"/>
      <c r="H18" s="5"/>
      <c r="I18" s="5"/>
      <c r="J18" s="5"/>
      <c r="K18" s="5"/>
      <c r="L18" s="5"/>
      <c r="M18" s="5"/>
      <c r="N18" s="5"/>
      <c r="O18" s="5"/>
      <c r="P18" s="5"/>
      <c r="Q18" s="5"/>
      <c r="R18" s="5"/>
      <c r="S18" s="5"/>
      <c r="T18" s="5"/>
      <c r="U18" s="5"/>
      <c r="V18" s="5"/>
      <c r="W18" s="5">
        <v>1</v>
      </c>
      <c r="X18" s="5"/>
      <c r="Y18" s="5"/>
      <c r="Z18" s="5"/>
      <c r="AA18" s="5"/>
      <c r="AB18" s="5"/>
      <c r="AC18" s="5"/>
      <c r="AD18" s="5"/>
      <c r="AE18" s="5"/>
      <c r="AF18" s="5"/>
      <c r="AG18" s="5"/>
      <c r="AH18" s="5"/>
    </row>
    <row r="19" spans="1:34" x14ac:dyDescent="0.25">
      <c r="A19" s="5" t="s">
        <v>21769</v>
      </c>
      <c r="B19" s="5">
        <v>2</v>
      </c>
      <c r="C19" s="5"/>
      <c r="D19" s="5"/>
      <c r="E19" s="5"/>
      <c r="F19" s="5"/>
      <c r="G19" s="5"/>
      <c r="H19" s="5"/>
      <c r="I19" s="5"/>
      <c r="J19" s="5"/>
      <c r="K19" s="5"/>
      <c r="L19" s="5"/>
      <c r="M19" s="5"/>
      <c r="N19" s="5">
        <v>1</v>
      </c>
      <c r="O19" s="5"/>
      <c r="P19" s="5"/>
      <c r="Q19" s="5"/>
      <c r="R19" s="5"/>
      <c r="S19" s="5"/>
      <c r="T19" s="5"/>
      <c r="U19" s="5"/>
      <c r="V19" s="5"/>
      <c r="W19" s="5"/>
      <c r="X19" s="5"/>
      <c r="Y19" s="5"/>
      <c r="Z19" s="5"/>
      <c r="AA19" s="5"/>
      <c r="AB19" s="5"/>
      <c r="AC19" s="5">
        <v>1</v>
      </c>
      <c r="AD19" s="5"/>
      <c r="AE19" s="5"/>
      <c r="AF19" s="5"/>
      <c r="AG19" s="5"/>
      <c r="AH19" s="5"/>
    </row>
    <row r="20" spans="1:34" x14ac:dyDescent="0.25">
      <c r="A20" s="5" t="s">
        <v>21199</v>
      </c>
      <c r="B20" s="5">
        <v>4</v>
      </c>
      <c r="C20" s="5"/>
      <c r="D20" s="5"/>
      <c r="E20" s="5"/>
      <c r="F20" s="5"/>
      <c r="G20" s="5"/>
      <c r="H20" s="5">
        <v>3</v>
      </c>
      <c r="I20" s="5"/>
      <c r="J20" s="5"/>
      <c r="K20" s="5"/>
      <c r="L20" s="5"/>
      <c r="M20" s="5"/>
      <c r="N20" s="5"/>
      <c r="O20" s="5"/>
      <c r="P20" s="5"/>
      <c r="Q20" s="5"/>
      <c r="R20" s="5"/>
      <c r="S20" s="5"/>
      <c r="T20" s="5"/>
      <c r="U20" s="5"/>
      <c r="V20" s="5"/>
      <c r="W20" s="5"/>
      <c r="X20" s="5"/>
      <c r="Y20" s="5"/>
      <c r="Z20" s="5"/>
      <c r="AA20" s="5"/>
      <c r="AB20" s="5"/>
      <c r="AC20" s="5">
        <v>1</v>
      </c>
      <c r="AD20" s="5"/>
      <c r="AE20" s="5"/>
      <c r="AF20" s="5"/>
      <c r="AG20" s="5"/>
      <c r="AH20" s="5"/>
    </row>
    <row r="21" spans="1:34" x14ac:dyDescent="0.25">
      <c r="A21" s="5" t="s">
        <v>21200</v>
      </c>
      <c r="B21" s="5">
        <v>1</v>
      </c>
      <c r="C21" s="5"/>
      <c r="D21" s="5"/>
      <c r="E21" s="5"/>
      <c r="F21" s="5">
        <v>1</v>
      </c>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row>
    <row r="22" spans="1:34" x14ac:dyDescent="0.25">
      <c r="A22" s="5" t="s">
        <v>21201</v>
      </c>
      <c r="B22" s="5">
        <v>76</v>
      </c>
      <c r="C22" s="5"/>
      <c r="D22" s="5">
        <v>9</v>
      </c>
      <c r="E22" s="5"/>
      <c r="F22" s="5">
        <v>12</v>
      </c>
      <c r="G22" s="5"/>
      <c r="H22" s="5">
        <v>33</v>
      </c>
      <c r="I22" s="5"/>
      <c r="J22" s="5">
        <v>1</v>
      </c>
      <c r="K22" s="5"/>
      <c r="L22" s="5">
        <v>1</v>
      </c>
      <c r="M22" s="5"/>
      <c r="N22" s="5">
        <v>3</v>
      </c>
      <c r="O22" s="5"/>
      <c r="P22" s="5"/>
      <c r="Q22" s="5"/>
      <c r="R22" s="5">
        <v>1</v>
      </c>
      <c r="S22" s="5"/>
      <c r="T22" s="5"/>
      <c r="U22" s="5"/>
      <c r="V22" s="5"/>
      <c r="W22" s="5"/>
      <c r="X22" s="5"/>
      <c r="Y22" s="5"/>
      <c r="Z22" s="5"/>
      <c r="AA22" s="5">
        <v>2</v>
      </c>
      <c r="AB22" s="5"/>
      <c r="AC22" s="5">
        <v>1</v>
      </c>
      <c r="AD22" s="5"/>
      <c r="AE22" s="5">
        <v>12</v>
      </c>
      <c r="AF22" s="5"/>
      <c r="AG22" s="5">
        <v>1</v>
      </c>
      <c r="AH22" s="5"/>
    </row>
    <row r="23" spans="1:34" x14ac:dyDescent="0.25">
      <c r="A23" s="5" t="s">
        <v>21202</v>
      </c>
      <c r="B23" s="5">
        <v>2</v>
      </c>
      <c r="C23" s="5"/>
      <c r="D23" s="5"/>
      <c r="E23" s="5"/>
      <c r="F23" s="5"/>
      <c r="G23" s="5"/>
      <c r="H23" s="5"/>
      <c r="I23" s="5"/>
      <c r="J23" s="5"/>
      <c r="K23" s="5"/>
      <c r="L23" s="5"/>
      <c r="M23" s="5"/>
      <c r="N23" s="5"/>
      <c r="O23" s="5"/>
      <c r="P23" s="5"/>
      <c r="Q23" s="5"/>
      <c r="R23" s="5"/>
      <c r="S23" s="5"/>
      <c r="T23" s="5"/>
      <c r="U23" s="5"/>
      <c r="V23" s="5"/>
      <c r="W23" s="5">
        <v>2</v>
      </c>
      <c r="X23" s="5"/>
      <c r="Y23" s="5"/>
      <c r="Z23" s="5"/>
      <c r="AA23" s="5"/>
      <c r="AB23" s="5"/>
      <c r="AC23" s="5"/>
      <c r="AD23" s="5"/>
      <c r="AE23" s="5"/>
      <c r="AF23" s="5"/>
      <c r="AG23" s="5"/>
      <c r="AH23" s="5"/>
    </row>
    <row r="24" spans="1:34" x14ac:dyDescent="0.25">
      <c r="A24" s="5" t="s">
        <v>21203</v>
      </c>
      <c r="B24" s="5">
        <v>1</v>
      </c>
      <c r="C24" s="5"/>
      <c r="D24" s="5"/>
      <c r="E24" s="5"/>
      <c r="F24" s="5"/>
      <c r="G24" s="5"/>
      <c r="H24" s="5">
        <v>1</v>
      </c>
      <c r="I24" s="5"/>
      <c r="J24" s="5"/>
      <c r="K24" s="5"/>
      <c r="L24" s="5"/>
      <c r="M24" s="5"/>
      <c r="N24" s="5"/>
      <c r="O24" s="5"/>
      <c r="P24" s="5"/>
      <c r="Q24" s="5"/>
      <c r="R24" s="5"/>
      <c r="S24" s="5"/>
      <c r="T24" s="5"/>
      <c r="U24" s="5"/>
      <c r="V24" s="5"/>
      <c r="W24" s="5"/>
      <c r="X24" s="5"/>
      <c r="Y24" s="5"/>
      <c r="Z24" s="5"/>
      <c r="AA24" s="5"/>
      <c r="AB24" s="5"/>
      <c r="AC24" s="5"/>
      <c r="AD24" s="5"/>
      <c r="AE24" s="5"/>
      <c r="AF24" s="5"/>
      <c r="AG24" s="5"/>
      <c r="AH24" s="5"/>
    </row>
    <row r="25" spans="1:34" x14ac:dyDescent="0.25">
      <c r="A25" s="5" t="s">
        <v>21770</v>
      </c>
      <c r="B25" s="5">
        <v>18</v>
      </c>
      <c r="C25" s="5"/>
      <c r="D25" s="5">
        <v>2</v>
      </c>
      <c r="E25" s="5"/>
      <c r="F25" s="5">
        <v>8</v>
      </c>
      <c r="G25" s="5"/>
      <c r="H25" s="5">
        <v>3</v>
      </c>
      <c r="I25" s="5"/>
      <c r="J25" s="5">
        <v>1</v>
      </c>
      <c r="K25" s="5"/>
      <c r="L25" s="5">
        <v>3</v>
      </c>
      <c r="M25" s="5"/>
      <c r="N25" s="5"/>
      <c r="O25" s="5"/>
      <c r="P25" s="5"/>
      <c r="Q25" s="5"/>
      <c r="R25" s="5"/>
      <c r="S25" s="5"/>
      <c r="T25" s="5"/>
      <c r="U25" s="5"/>
      <c r="V25" s="5"/>
      <c r="W25" s="5"/>
      <c r="X25" s="5"/>
      <c r="Y25" s="5"/>
      <c r="Z25" s="5"/>
      <c r="AA25" s="5"/>
      <c r="AB25" s="5"/>
      <c r="AC25" s="5"/>
      <c r="AD25" s="5"/>
      <c r="AE25" s="5">
        <v>1</v>
      </c>
      <c r="AF25" s="5"/>
      <c r="AG25" s="5"/>
      <c r="AH25" s="5"/>
    </row>
    <row r="26" spans="1:34" x14ac:dyDescent="0.25">
      <c r="A26" s="5" t="s">
        <v>550</v>
      </c>
      <c r="B26" s="5">
        <v>13</v>
      </c>
      <c r="C26" s="5"/>
      <c r="D26" s="5">
        <v>2</v>
      </c>
      <c r="E26" s="5"/>
      <c r="F26" s="5">
        <v>2</v>
      </c>
      <c r="G26" s="5"/>
      <c r="H26" s="5">
        <v>9</v>
      </c>
      <c r="I26" s="5"/>
      <c r="J26" s="5"/>
      <c r="K26" s="5"/>
      <c r="L26" s="5"/>
      <c r="M26" s="5"/>
      <c r="N26" s="5"/>
      <c r="O26" s="5"/>
      <c r="P26" s="5"/>
      <c r="Q26" s="5"/>
      <c r="R26" s="5"/>
      <c r="S26" s="5"/>
      <c r="T26" s="5"/>
      <c r="U26" s="5"/>
      <c r="V26" s="5"/>
      <c r="W26" s="5"/>
      <c r="X26" s="5"/>
      <c r="Y26" s="5"/>
      <c r="Z26" s="5"/>
      <c r="AA26" s="5"/>
      <c r="AB26" s="5"/>
      <c r="AC26" s="5"/>
      <c r="AD26" s="5"/>
      <c r="AE26" s="5"/>
      <c r="AF26" s="5"/>
      <c r="AG26" s="5"/>
      <c r="AH26" s="5"/>
    </row>
    <row r="27" spans="1:34" x14ac:dyDescent="0.25">
      <c r="A27" s="5" t="s">
        <v>21771</v>
      </c>
      <c r="B27" s="5">
        <v>1</v>
      </c>
      <c r="C27" s="5"/>
      <c r="D27" s="5"/>
      <c r="E27" s="5"/>
      <c r="F27" s="5"/>
      <c r="G27" s="5">
        <v>1</v>
      </c>
      <c r="H27" s="5"/>
      <c r="I27" s="5"/>
      <c r="J27" s="5"/>
      <c r="K27" s="5"/>
      <c r="L27" s="5"/>
      <c r="M27" s="5"/>
      <c r="N27" s="5"/>
      <c r="O27" s="5"/>
      <c r="P27" s="5"/>
      <c r="Q27" s="5"/>
      <c r="R27" s="5"/>
      <c r="S27" s="5"/>
      <c r="T27" s="5"/>
      <c r="U27" s="5"/>
      <c r="V27" s="5"/>
      <c r="W27" s="5"/>
      <c r="X27" s="5"/>
      <c r="Y27" s="5"/>
      <c r="Z27" s="5"/>
      <c r="AA27" s="5"/>
      <c r="AB27" s="5"/>
      <c r="AC27" s="5"/>
      <c r="AD27" s="5"/>
      <c r="AE27" s="5"/>
      <c r="AF27" s="5"/>
      <c r="AG27" s="5"/>
      <c r="AH27" s="5"/>
    </row>
    <row r="28" spans="1:34" x14ac:dyDescent="0.25">
      <c r="A28" s="5" t="s">
        <v>21772</v>
      </c>
      <c r="B28" s="5">
        <v>1</v>
      </c>
      <c r="C28" s="5"/>
      <c r="D28" s="5"/>
      <c r="E28" s="5"/>
      <c r="F28" s="5">
        <v>1</v>
      </c>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row>
    <row r="29" spans="1:34" x14ac:dyDescent="0.25">
      <c r="A29" s="5" t="s">
        <v>551</v>
      </c>
      <c r="B29" s="5">
        <v>1</v>
      </c>
      <c r="C29" s="5">
        <v>1</v>
      </c>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row>
    <row r="30" spans="1:34" x14ac:dyDescent="0.25">
      <c r="A30" s="5" t="s">
        <v>552</v>
      </c>
      <c r="B30" s="5">
        <v>5</v>
      </c>
      <c r="C30" s="5"/>
      <c r="D30" s="5"/>
      <c r="E30" s="5"/>
      <c r="F30" s="5">
        <v>1</v>
      </c>
      <c r="G30" s="5"/>
      <c r="H30" s="5">
        <v>4</v>
      </c>
      <c r="I30" s="5"/>
      <c r="J30" s="5"/>
      <c r="K30" s="5"/>
      <c r="L30" s="5"/>
      <c r="M30" s="5"/>
      <c r="N30" s="5"/>
      <c r="O30" s="5"/>
      <c r="P30" s="5"/>
      <c r="Q30" s="5"/>
      <c r="R30" s="5"/>
      <c r="S30" s="5"/>
      <c r="T30" s="5"/>
      <c r="U30" s="5"/>
      <c r="V30" s="5"/>
      <c r="W30" s="5"/>
      <c r="X30" s="5"/>
      <c r="Y30" s="5"/>
      <c r="Z30" s="5"/>
      <c r="AA30" s="5"/>
      <c r="AB30" s="5"/>
      <c r="AC30" s="5"/>
      <c r="AD30" s="5"/>
      <c r="AE30" s="5"/>
      <c r="AF30" s="5"/>
      <c r="AG30" s="5"/>
      <c r="AH30" s="5"/>
    </row>
    <row r="31" spans="1:34" x14ac:dyDescent="0.25">
      <c r="A31" s="5" t="s">
        <v>553</v>
      </c>
      <c r="B31" s="5">
        <v>1</v>
      </c>
      <c r="C31" s="5"/>
      <c r="D31" s="5"/>
      <c r="E31" s="5"/>
      <c r="F31" s="5">
        <v>1</v>
      </c>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row>
    <row r="32" spans="1:34" x14ac:dyDescent="0.25">
      <c r="A32" s="5" t="s">
        <v>554</v>
      </c>
      <c r="B32" s="5">
        <v>1</v>
      </c>
      <c r="C32" s="5"/>
      <c r="D32" s="5"/>
      <c r="E32" s="5"/>
      <c r="F32" s="5"/>
      <c r="G32" s="5"/>
      <c r="H32" s="5">
        <v>1</v>
      </c>
      <c r="I32" s="5"/>
      <c r="J32" s="5"/>
      <c r="K32" s="5"/>
      <c r="L32" s="5"/>
      <c r="M32" s="5"/>
      <c r="N32" s="5"/>
      <c r="O32" s="5"/>
      <c r="P32" s="5"/>
      <c r="Q32" s="5"/>
      <c r="R32" s="5"/>
      <c r="S32" s="5"/>
      <c r="T32" s="5"/>
      <c r="U32" s="5"/>
      <c r="V32" s="5"/>
      <c r="W32" s="5"/>
      <c r="X32" s="5"/>
      <c r="Y32" s="5"/>
      <c r="Z32" s="5"/>
      <c r="AA32" s="5"/>
      <c r="AB32" s="5"/>
      <c r="AC32" s="5"/>
      <c r="AD32" s="5"/>
      <c r="AE32" s="5"/>
      <c r="AF32" s="5"/>
      <c r="AG32" s="5"/>
      <c r="AH32" s="5"/>
    </row>
    <row r="33" spans="1:34" x14ac:dyDescent="0.25">
      <c r="A33" s="5" t="s">
        <v>555</v>
      </c>
      <c r="B33" s="5">
        <v>42</v>
      </c>
      <c r="C33" s="5">
        <v>1</v>
      </c>
      <c r="D33" s="5">
        <v>5</v>
      </c>
      <c r="E33" s="5"/>
      <c r="F33" s="5">
        <v>9</v>
      </c>
      <c r="G33" s="5">
        <v>2</v>
      </c>
      <c r="H33" s="5">
        <v>14</v>
      </c>
      <c r="I33" s="5"/>
      <c r="J33" s="5"/>
      <c r="K33" s="5">
        <v>1</v>
      </c>
      <c r="L33" s="5"/>
      <c r="M33" s="5">
        <v>1</v>
      </c>
      <c r="N33" s="5">
        <v>1</v>
      </c>
      <c r="O33" s="5"/>
      <c r="P33" s="5"/>
      <c r="Q33" s="5"/>
      <c r="R33" s="5"/>
      <c r="S33" s="5"/>
      <c r="T33" s="5"/>
      <c r="U33" s="5"/>
      <c r="V33" s="5"/>
      <c r="W33" s="5">
        <v>1</v>
      </c>
      <c r="X33" s="5"/>
      <c r="Y33" s="5"/>
      <c r="Z33" s="5">
        <v>1</v>
      </c>
      <c r="AA33" s="5">
        <v>1</v>
      </c>
      <c r="AB33" s="5"/>
      <c r="AC33" s="5">
        <v>1</v>
      </c>
      <c r="AD33" s="5"/>
      <c r="AE33" s="5">
        <v>4</v>
      </c>
      <c r="AF33" s="5"/>
      <c r="AG33" s="5"/>
      <c r="AH33" s="5"/>
    </row>
    <row r="34" spans="1:34" x14ac:dyDescent="0.25">
      <c r="A34" s="5" t="s">
        <v>556</v>
      </c>
      <c r="B34" s="5">
        <v>2</v>
      </c>
      <c r="C34" s="5"/>
      <c r="D34" s="5"/>
      <c r="E34" s="5">
        <v>1</v>
      </c>
      <c r="F34" s="5"/>
      <c r="G34" s="5"/>
      <c r="H34" s="5">
        <v>1</v>
      </c>
      <c r="I34" s="5"/>
      <c r="J34" s="5"/>
      <c r="K34" s="5"/>
      <c r="L34" s="5"/>
      <c r="M34" s="5"/>
      <c r="N34" s="5"/>
      <c r="O34" s="5"/>
      <c r="P34" s="5"/>
      <c r="Q34" s="5"/>
      <c r="R34" s="5"/>
      <c r="S34" s="5"/>
      <c r="T34" s="5"/>
      <c r="U34" s="5"/>
      <c r="V34" s="5"/>
      <c r="W34" s="5"/>
      <c r="X34" s="5"/>
      <c r="Y34" s="5"/>
      <c r="Z34" s="5"/>
      <c r="AA34" s="5"/>
      <c r="AB34" s="5"/>
      <c r="AC34" s="5"/>
      <c r="AD34" s="5"/>
      <c r="AE34" s="5"/>
      <c r="AF34" s="5"/>
      <c r="AG34" s="5"/>
      <c r="AH34" s="5"/>
    </row>
    <row r="35" spans="1:34" x14ac:dyDescent="0.25">
      <c r="A35" s="5" t="s">
        <v>557</v>
      </c>
      <c r="B35" s="5">
        <v>1</v>
      </c>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v>1</v>
      </c>
      <c r="AH35" s="5"/>
    </row>
    <row r="36" spans="1:34" x14ac:dyDescent="0.25">
      <c r="A36" s="5" t="s">
        <v>558</v>
      </c>
      <c r="B36" s="5">
        <v>4</v>
      </c>
      <c r="C36" s="5">
        <v>1</v>
      </c>
      <c r="D36" s="5"/>
      <c r="E36" s="5">
        <v>1</v>
      </c>
      <c r="F36" s="5"/>
      <c r="G36" s="5"/>
      <c r="H36" s="5">
        <v>2</v>
      </c>
      <c r="I36" s="5"/>
      <c r="J36" s="5"/>
      <c r="K36" s="5"/>
      <c r="L36" s="5"/>
      <c r="M36" s="5"/>
      <c r="N36" s="5"/>
      <c r="O36" s="5"/>
      <c r="P36" s="5"/>
      <c r="Q36" s="5"/>
      <c r="R36" s="5"/>
      <c r="S36" s="5"/>
      <c r="T36" s="5"/>
      <c r="U36" s="5"/>
      <c r="V36" s="5"/>
      <c r="W36" s="5"/>
      <c r="X36" s="5"/>
      <c r="Y36" s="5"/>
      <c r="Z36" s="5"/>
      <c r="AA36" s="5"/>
      <c r="AB36" s="5"/>
      <c r="AC36" s="5"/>
      <c r="AD36" s="5"/>
      <c r="AE36" s="5"/>
      <c r="AF36" s="5"/>
      <c r="AG36" s="5"/>
      <c r="AH36" s="5"/>
    </row>
    <row r="37" spans="1:34" x14ac:dyDescent="0.25">
      <c r="A37" s="5" t="s">
        <v>559</v>
      </c>
      <c r="B37" s="5">
        <v>4</v>
      </c>
      <c r="C37" s="5"/>
      <c r="D37" s="5">
        <v>1</v>
      </c>
      <c r="E37" s="5"/>
      <c r="F37" s="5">
        <v>1</v>
      </c>
      <c r="G37" s="5"/>
      <c r="H37" s="5">
        <v>2</v>
      </c>
      <c r="I37" s="5"/>
      <c r="J37" s="5"/>
      <c r="K37" s="5"/>
      <c r="L37" s="5"/>
      <c r="M37" s="5"/>
      <c r="N37" s="5"/>
      <c r="O37" s="5"/>
      <c r="P37" s="5"/>
      <c r="Q37" s="5"/>
      <c r="R37" s="5"/>
      <c r="S37" s="5"/>
      <c r="T37" s="5"/>
      <c r="U37" s="5"/>
      <c r="V37" s="5"/>
      <c r="W37" s="5"/>
      <c r="X37" s="5"/>
      <c r="Y37" s="5"/>
      <c r="Z37" s="5"/>
      <c r="AA37" s="5"/>
      <c r="AB37" s="5"/>
      <c r="AC37" s="5"/>
      <c r="AD37" s="5"/>
      <c r="AE37" s="5"/>
      <c r="AF37" s="5"/>
      <c r="AG37" s="5"/>
      <c r="AH37" s="5"/>
    </row>
    <row r="38" spans="1:34" x14ac:dyDescent="0.25">
      <c r="A38" s="5" t="s">
        <v>560</v>
      </c>
      <c r="B38" s="5">
        <v>1</v>
      </c>
      <c r="C38" s="5"/>
      <c r="D38" s="5"/>
      <c r="E38" s="5"/>
      <c r="F38" s="5">
        <v>1</v>
      </c>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row>
    <row r="39" spans="1:34" x14ac:dyDescent="0.25">
      <c r="A39" s="5" t="s">
        <v>561</v>
      </c>
      <c r="B39" s="5">
        <v>1</v>
      </c>
      <c r="C39" s="5"/>
      <c r="D39" s="5"/>
      <c r="E39" s="5"/>
      <c r="F39" s="5"/>
      <c r="G39" s="5"/>
      <c r="H39" s="5">
        <v>1</v>
      </c>
      <c r="I39" s="5"/>
      <c r="J39" s="5"/>
      <c r="K39" s="5"/>
      <c r="L39" s="5"/>
      <c r="M39" s="5"/>
      <c r="N39" s="5"/>
      <c r="O39" s="5"/>
      <c r="P39" s="5"/>
      <c r="Q39" s="5"/>
      <c r="R39" s="5"/>
      <c r="S39" s="5"/>
      <c r="T39" s="5"/>
      <c r="U39" s="5"/>
      <c r="V39" s="5"/>
      <c r="W39" s="5"/>
      <c r="X39" s="5"/>
      <c r="Y39" s="5"/>
      <c r="Z39" s="5"/>
      <c r="AA39" s="5"/>
      <c r="AB39" s="5"/>
      <c r="AC39" s="5"/>
      <c r="AD39" s="5"/>
      <c r="AE39" s="5"/>
      <c r="AF39" s="5"/>
      <c r="AG39" s="5"/>
      <c r="AH39" s="5"/>
    </row>
    <row r="40" spans="1:34" x14ac:dyDescent="0.25">
      <c r="A40" s="5" t="s">
        <v>21773</v>
      </c>
      <c r="B40" s="5">
        <v>2</v>
      </c>
      <c r="C40" s="5"/>
      <c r="D40" s="5"/>
      <c r="E40" s="5"/>
      <c r="F40" s="5"/>
      <c r="G40" s="5"/>
      <c r="H40" s="5">
        <v>2</v>
      </c>
      <c r="I40" s="5"/>
      <c r="J40" s="5"/>
      <c r="K40" s="5"/>
      <c r="L40" s="5"/>
      <c r="M40" s="5"/>
      <c r="N40" s="5"/>
      <c r="O40" s="5"/>
      <c r="P40" s="5"/>
      <c r="Q40" s="5"/>
      <c r="R40" s="5"/>
      <c r="S40" s="5"/>
      <c r="T40" s="5"/>
      <c r="U40" s="5"/>
      <c r="V40" s="5"/>
      <c r="W40" s="5"/>
      <c r="X40" s="5"/>
      <c r="Y40" s="5"/>
      <c r="Z40" s="5"/>
      <c r="AA40" s="5"/>
      <c r="AB40" s="5"/>
      <c r="AC40" s="5"/>
      <c r="AD40" s="5"/>
      <c r="AE40" s="5"/>
      <c r="AF40" s="5"/>
      <c r="AG40" s="5"/>
      <c r="AH40" s="5"/>
    </row>
    <row r="41" spans="1:34" x14ac:dyDescent="0.25">
      <c r="A41" s="5" t="s">
        <v>562</v>
      </c>
      <c r="B41" s="5">
        <v>5</v>
      </c>
      <c r="C41" s="5">
        <v>2</v>
      </c>
      <c r="D41" s="5"/>
      <c r="E41" s="5"/>
      <c r="F41" s="5">
        <v>1</v>
      </c>
      <c r="G41" s="5">
        <v>1</v>
      </c>
      <c r="H41" s="5">
        <v>1</v>
      </c>
      <c r="I41" s="5"/>
      <c r="J41" s="5"/>
      <c r="K41" s="5"/>
      <c r="L41" s="5"/>
      <c r="M41" s="5"/>
      <c r="N41" s="5"/>
      <c r="O41" s="5"/>
      <c r="P41" s="5"/>
      <c r="Q41" s="5"/>
      <c r="R41" s="5"/>
      <c r="S41" s="5"/>
      <c r="T41" s="5"/>
      <c r="U41" s="5"/>
      <c r="V41" s="5"/>
      <c r="W41" s="5"/>
      <c r="X41" s="5"/>
      <c r="Y41" s="5"/>
      <c r="Z41" s="5"/>
      <c r="AA41" s="5"/>
      <c r="AB41" s="5"/>
      <c r="AC41" s="5"/>
      <c r="AD41" s="5"/>
      <c r="AE41" s="5"/>
      <c r="AF41" s="5"/>
      <c r="AG41" s="5"/>
      <c r="AH41" s="5"/>
    </row>
    <row r="42" spans="1:34" x14ac:dyDescent="0.25">
      <c r="A42" s="5" t="s">
        <v>563</v>
      </c>
      <c r="B42" s="5">
        <v>13</v>
      </c>
      <c r="C42" s="5"/>
      <c r="D42" s="5">
        <v>1</v>
      </c>
      <c r="E42" s="5">
        <v>2</v>
      </c>
      <c r="F42" s="5">
        <v>2</v>
      </c>
      <c r="G42" s="5"/>
      <c r="H42" s="5">
        <v>6</v>
      </c>
      <c r="I42" s="5"/>
      <c r="J42" s="5"/>
      <c r="K42" s="5"/>
      <c r="L42" s="5"/>
      <c r="M42" s="5"/>
      <c r="N42" s="5"/>
      <c r="O42" s="5"/>
      <c r="P42" s="5"/>
      <c r="Q42" s="5"/>
      <c r="R42" s="5"/>
      <c r="S42" s="5"/>
      <c r="T42" s="5"/>
      <c r="U42" s="5"/>
      <c r="V42" s="5"/>
      <c r="W42" s="5"/>
      <c r="X42" s="5"/>
      <c r="Y42" s="5"/>
      <c r="Z42" s="5"/>
      <c r="AA42" s="5"/>
      <c r="AB42" s="5"/>
      <c r="AC42" s="5"/>
      <c r="AD42" s="5"/>
      <c r="AE42" s="5">
        <v>2</v>
      </c>
      <c r="AF42" s="5"/>
      <c r="AG42" s="5"/>
      <c r="AH42" s="5"/>
    </row>
    <row r="43" spans="1:34" x14ac:dyDescent="0.25">
      <c r="A43" s="5" t="s">
        <v>564</v>
      </c>
      <c r="B43" s="5">
        <v>7</v>
      </c>
      <c r="C43" s="5"/>
      <c r="D43" s="5"/>
      <c r="E43" s="5"/>
      <c r="F43" s="5">
        <v>2</v>
      </c>
      <c r="G43" s="5"/>
      <c r="H43" s="5">
        <v>3</v>
      </c>
      <c r="I43" s="5"/>
      <c r="J43" s="5"/>
      <c r="K43" s="5">
        <v>1</v>
      </c>
      <c r="L43" s="5"/>
      <c r="M43" s="5"/>
      <c r="N43" s="5"/>
      <c r="O43" s="5"/>
      <c r="P43" s="5"/>
      <c r="Q43" s="5"/>
      <c r="R43" s="5"/>
      <c r="S43" s="5"/>
      <c r="T43" s="5"/>
      <c r="U43" s="5"/>
      <c r="V43" s="5"/>
      <c r="W43" s="5"/>
      <c r="X43" s="5"/>
      <c r="Y43" s="5"/>
      <c r="Z43" s="5"/>
      <c r="AA43" s="5"/>
      <c r="AB43" s="5"/>
      <c r="AC43" s="5"/>
      <c r="AD43" s="5">
        <v>1</v>
      </c>
      <c r="AE43" s="5"/>
      <c r="AF43" s="5"/>
      <c r="AG43" s="5"/>
      <c r="AH43" s="5"/>
    </row>
    <row r="44" spans="1:34" x14ac:dyDescent="0.25">
      <c r="A44" s="5" t="s">
        <v>21204</v>
      </c>
      <c r="B44" s="5">
        <v>400</v>
      </c>
      <c r="C44" s="5"/>
      <c r="D44" s="5">
        <v>38</v>
      </c>
      <c r="E44" s="5"/>
      <c r="F44" s="5">
        <v>90</v>
      </c>
      <c r="G44" s="5"/>
      <c r="H44" s="5">
        <v>186</v>
      </c>
      <c r="I44" s="5"/>
      <c r="J44" s="5">
        <v>6</v>
      </c>
      <c r="K44" s="5"/>
      <c r="L44" s="5">
        <v>7</v>
      </c>
      <c r="M44" s="5"/>
      <c r="N44" s="5">
        <v>5</v>
      </c>
      <c r="O44" s="5"/>
      <c r="P44" s="5"/>
      <c r="Q44" s="5">
        <v>2</v>
      </c>
      <c r="R44" s="5"/>
      <c r="S44" s="5"/>
      <c r="T44" s="5"/>
      <c r="U44" s="5"/>
      <c r="V44" s="5"/>
      <c r="W44" s="5">
        <v>5</v>
      </c>
      <c r="X44" s="5"/>
      <c r="Y44" s="5">
        <v>5</v>
      </c>
      <c r="Z44" s="5"/>
      <c r="AA44" s="5">
        <v>10</v>
      </c>
      <c r="AB44" s="5"/>
      <c r="AC44" s="5"/>
      <c r="AD44" s="5"/>
      <c r="AE44" s="5">
        <v>39</v>
      </c>
      <c r="AF44" s="5"/>
      <c r="AG44" s="5">
        <v>7</v>
      </c>
      <c r="AH44" s="5"/>
    </row>
    <row r="45" spans="1:34" x14ac:dyDescent="0.25">
      <c r="A45" s="5" t="s">
        <v>21774</v>
      </c>
      <c r="B45" s="5">
        <v>6</v>
      </c>
      <c r="C45" s="5"/>
      <c r="D45" s="5"/>
      <c r="E45" s="5"/>
      <c r="F45" s="5">
        <v>5</v>
      </c>
      <c r="G45" s="5"/>
      <c r="H45" s="5"/>
      <c r="I45" s="5"/>
      <c r="J45" s="5"/>
      <c r="K45" s="5"/>
      <c r="L45" s="5"/>
      <c r="M45" s="5"/>
      <c r="N45" s="5"/>
      <c r="O45" s="5"/>
      <c r="P45" s="5"/>
      <c r="Q45" s="5"/>
      <c r="R45" s="5"/>
      <c r="S45" s="5"/>
      <c r="T45" s="5"/>
      <c r="U45" s="5"/>
      <c r="V45" s="5"/>
      <c r="W45" s="5"/>
      <c r="X45" s="5"/>
      <c r="Y45" s="5"/>
      <c r="Z45" s="5"/>
      <c r="AA45" s="5"/>
      <c r="AB45" s="5"/>
      <c r="AC45" s="5"/>
      <c r="AD45" s="5"/>
      <c r="AE45" s="5"/>
      <c r="AF45" s="5"/>
      <c r="AG45" s="5">
        <v>1</v>
      </c>
      <c r="AH45" s="5"/>
    </row>
    <row r="46" spans="1:34" x14ac:dyDescent="0.25">
      <c r="A46" s="5" t="s">
        <v>21775</v>
      </c>
      <c r="B46" s="5">
        <v>1</v>
      </c>
      <c r="C46" s="5"/>
      <c r="D46" s="5"/>
      <c r="E46" s="5"/>
      <c r="F46" s="5">
        <v>1</v>
      </c>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row>
    <row r="47" spans="1:34" x14ac:dyDescent="0.25">
      <c r="A47" s="5" t="s">
        <v>21205</v>
      </c>
      <c r="B47" s="5">
        <v>8</v>
      </c>
      <c r="C47" s="5"/>
      <c r="D47" s="5">
        <v>2</v>
      </c>
      <c r="E47" s="5"/>
      <c r="F47" s="5">
        <v>3</v>
      </c>
      <c r="G47" s="5"/>
      <c r="H47" s="5">
        <v>3</v>
      </c>
      <c r="I47" s="5"/>
      <c r="J47" s="5"/>
      <c r="K47" s="5"/>
      <c r="L47" s="5"/>
      <c r="M47" s="5"/>
      <c r="N47" s="5"/>
      <c r="O47" s="5"/>
      <c r="P47" s="5"/>
      <c r="Q47" s="5"/>
      <c r="R47" s="5"/>
      <c r="S47" s="5"/>
      <c r="T47" s="5"/>
      <c r="U47" s="5"/>
      <c r="V47" s="5"/>
      <c r="W47" s="5"/>
      <c r="X47" s="5"/>
      <c r="Y47" s="5"/>
      <c r="Z47" s="5"/>
      <c r="AA47" s="5"/>
      <c r="AB47" s="5"/>
      <c r="AC47" s="5"/>
      <c r="AD47" s="5"/>
      <c r="AE47" s="5"/>
      <c r="AF47" s="5"/>
      <c r="AG47" s="5"/>
      <c r="AH47" s="5"/>
    </row>
    <row r="48" spans="1:34" x14ac:dyDescent="0.25">
      <c r="A48" s="5" t="s">
        <v>21206</v>
      </c>
      <c r="B48" s="5">
        <v>3</v>
      </c>
      <c r="C48" s="5"/>
      <c r="D48" s="5"/>
      <c r="E48" s="5"/>
      <c r="F48" s="5"/>
      <c r="G48" s="5"/>
      <c r="H48" s="5">
        <v>1</v>
      </c>
      <c r="I48" s="5"/>
      <c r="J48" s="5"/>
      <c r="K48" s="5"/>
      <c r="L48" s="5"/>
      <c r="M48" s="5"/>
      <c r="N48" s="5"/>
      <c r="O48" s="5"/>
      <c r="P48" s="5"/>
      <c r="Q48" s="5"/>
      <c r="R48" s="5"/>
      <c r="S48" s="5"/>
      <c r="T48" s="5"/>
      <c r="U48" s="5"/>
      <c r="V48" s="5"/>
      <c r="W48" s="5"/>
      <c r="X48" s="5"/>
      <c r="Y48" s="5"/>
      <c r="Z48" s="5"/>
      <c r="AA48" s="5"/>
      <c r="AB48" s="5"/>
      <c r="AC48" s="5"/>
      <c r="AD48" s="5"/>
      <c r="AE48" s="5">
        <v>1</v>
      </c>
      <c r="AF48" s="5"/>
      <c r="AG48" s="5">
        <v>1</v>
      </c>
      <c r="AH48" s="5"/>
    </row>
    <row r="49" spans="1:34" x14ac:dyDescent="0.25">
      <c r="A49" s="5" t="s">
        <v>21207</v>
      </c>
      <c r="B49" s="5">
        <v>4</v>
      </c>
      <c r="C49" s="5"/>
      <c r="D49" s="5">
        <v>3</v>
      </c>
      <c r="E49" s="5"/>
      <c r="F49" s="5"/>
      <c r="G49" s="5"/>
      <c r="H49" s="5">
        <v>1</v>
      </c>
      <c r="I49" s="5"/>
      <c r="J49" s="5"/>
      <c r="K49" s="5"/>
      <c r="L49" s="5"/>
      <c r="M49" s="5"/>
      <c r="N49" s="5"/>
      <c r="O49" s="5"/>
      <c r="P49" s="5"/>
      <c r="Q49" s="5"/>
      <c r="R49" s="5"/>
      <c r="S49" s="5"/>
      <c r="T49" s="5"/>
      <c r="U49" s="5"/>
      <c r="V49" s="5"/>
      <c r="W49" s="5"/>
      <c r="X49" s="5"/>
      <c r="Y49" s="5"/>
      <c r="Z49" s="5"/>
      <c r="AA49" s="5"/>
      <c r="AB49" s="5"/>
      <c r="AC49" s="5"/>
      <c r="AD49" s="5"/>
      <c r="AE49" s="5"/>
      <c r="AF49" s="5"/>
      <c r="AG49" s="5"/>
      <c r="AH49" s="5"/>
    </row>
    <row r="50" spans="1:34" x14ac:dyDescent="0.25">
      <c r="A50" s="5" t="s">
        <v>21208</v>
      </c>
      <c r="B50" s="5">
        <v>3</v>
      </c>
      <c r="C50" s="5"/>
      <c r="D50" s="5">
        <v>1</v>
      </c>
      <c r="E50" s="5"/>
      <c r="F50" s="5">
        <v>1</v>
      </c>
      <c r="G50" s="5"/>
      <c r="H50" s="5">
        <v>1</v>
      </c>
      <c r="I50" s="5"/>
      <c r="J50" s="5"/>
      <c r="K50" s="5"/>
      <c r="L50" s="5"/>
      <c r="M50" s="5"/>
      <c r="N50" s="5"/>
      <c r="O50" s="5"/>
      <c r="P50" s="5"/>
      <c r="Q50" s="5"/>
      <c r="R50" s="5"/>
      <c r="S50" s="5"/>
      <c r="T50" s="5"/>
      <c r="U50" s="5"/>
      <c r="V50" s="5"/>
      <c r="W50" s="5"/>
      <c r="X50" s="5"/>
      <c r="Y50" s="5"/>
      <c r="Z50" s="5"/>
      <c r="AA50" s="5"/>
      <c r="AB50" s="5"/>
      <c r="AC50" s="5"/>
      <c r="AD50" s="5"/>
      <c r="AE50" s="5"/>
      <c r="AF50" s="5"/>
      <c r="AG50" s="5"/>
      <c r="AH50" s="5"/>
    </row>
    <row r="51" spans="1:34" x14ac:dyDescent="0.25">
      <c r="A51" s="5" t="s">
        <v>21209</v>
      </c>
      <c r="B51" s="5">
        <v>1</v>
      </c>
      <c r="C51" s="5"/>
      <c r="D51" s="5">
        <v>1</v>
      </c>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row>
    <row r="52" spans="1:34" x14ac:dyDescent="0.25">
      <c r="A52" s="5" t="s">
        <v>21210</v>
      </c>
      <c r="B52" s="5">
        <v>6</v>
      </c>
      <c r="C52" s="5"/>
      <c r="D52" s="5">
        <v>2</v>
      </c>
      <c r="E52" s="5"/>
      <c r="F52" s="5"/>
      <c r="G52" s="5"/>
      <c r="H52" s="5">
        <v>4</v>
      </c>
      <c r="I52" s="5"/>
      <c r="J52" s="5"/>
      <c r="K52" s="5"/>
      <c r="L52" s="5"/>
      <c r="M52" s="5"/>
      <c r="N52" s="5"/>
      <c r="O52" s="5"/>
      <c r="P52" s="5"/>
      <c r="Q52" s="5"/>
      <c r="R52" s="5"/>
      <c r="S52" s="5"/>
      <c r="T52" s="5"/>
      <c r="U52" s="5"/>
      <c r="V52" s="5"/>
      <c r="W52" s="5"/>
      <c r="X52" s="5"/>
      <c r="Y52" s="5"/>
      <c r="Z52" s="5"/>
      <c r="AA52" s="5"/>
      <c r="AB52" s="5"/>
      <c r="AC52" s="5"/>
      <c r="AD52" s="5"/>
      <c r="AE52" s="5"/>
      <c r="AF52" s="5"/>
      <c r="AG52" s="5"/>
      <c r="AH52" s="5"/>
    </row>
    <row r="53" spans="1:34" x14ac:dyDescent="0.25">
      <c r="A53" s="5" t="s">
        <v>21211</v>
      </c>
      <c r="B53" s="5">
        <v>57</v>
      </c>
      <c r="C53" s="5"/>
      <c r="D53" s="5">
        <v>8</v>
      </c>
      <c r="E53" s="5"/>
      <c r="F53" s="5">
        <v>12</v>
      </c>
      <c r="G53" s="5"/>
      <c r="H53" s="5">
        <v>25</v>
      </c>
      <c r="I53" s="5"/>
      <c r="J53" s="5"/>
      <c r="K53" s="5"/>
      <c r="L53" s="5"/>
      <c r="M53" s="5"/>
      <c r="N53" s="5">
        <v>2</v>
      </c>
      <c r="O53" s="5"/>
      <c r="P53" s="5"/>
      <c r="Q53" s="5">
        <v>1</v>
      </c>
      <c r="R53" s="5"/>
      <c r="S53" s="5"/>
      <c r="T53" s="5"/>
      <c r="U53" s="5"/>
      <c r="V53" s="5"/>
      <c r="W53" s="5"/>
      <c r="X53" s="5"/>
      <c r="Y53" s="5"/>
      <c r="Z53" s="5"/>
      <c r="AA53" s="5">
        <v>2</v>
      </c>
      <c r="AB53" s="5"/>
      <c r="AC53" s="5">
        <v>1</v>
      </c>
      <c r="AD53" s="5"/>
      <c r="AE53" s="5">
        <v>4</v>
      </c>
      <c r="AF53" s="5"/>
      <c r="AG53" s="5">
        <v>2</v>
      </c>
      <c r="AH53" s="5"/>
    </row>
    <row r="54" spans="1:34" x14ac:dyDescent="0.25">
      <c r="A54" s="5" t="s">
        <v>21776</v>
      </c>
      <c r="B54" s="5">
        <v>1</v>
      </c>
      <c r="C54" s="5"/>
      <c r="D54" s="5"/>
      <c r="E54" s="5"/>
      <c r="F54" s="5"/>
      <c r="G54" s="5"/>
      <c r="H54" s="5"/>
      <c r="I54" s="5"/>
      <c r="J54" s="5"/>
      <c r="K54" s="5"/>
      <c r="L54" s="5"/>
      <c r="M54" s="5"/>
      <c r="N54" s="5"/>
      <c r="O54" s="5"/>
      <c r="P54" s="5"/>
      <c r="Q54" s="5"/>
      <c r="R54" s="5"/>
      <c r="S54" s="5"/>
      <c r="T54" s="5"/>
      <c r="U54" s="5"/>
      <c r="V54" s="5"/>
      <c r="W54" s="5"/>
      <c r="X54" s="5"/>
      <c r="Y54" s="5">
        <v>1</v>
      </c>
      <c r="Z54" s="5"/>
      <c r="AA54" s="5"/>
      <c r="AB54" s="5"/>
      <c r="AC54" s="5"/>
      <c r="AD54" s="5"/>
      <c r="AE54" s="5"/>
      <c r="AF54" s="5"/>
      <c r="AG54" s="5"/>
      <c r="AH54" s="5"/>
    </row>
    <row r="55" spans="1:34" x14ac:dyDescent="0.25">
      <c r="A55" s="5" t="s">
        <v>21212</v>
      </c>
      <c r="B55" s="5">
        <v>4</v>
      </c>
      <c r="C55" s="5"/>
      <c r="D55" s="5"/>
      <c r="E55" s="5"/>
      <c r="F55" s="5"/>
      <c r="G55" s="5"/>
      <c r="H55" s="5"/>
      <c r="I55" s="5"/>
      <c r="J55" s="5"/>
      <c r="K55" s="5"/>
      <c r="L55" s="5"/>
      <c r="M55" s="5"/>
      <c r="N55" s="5"/>
      <c r="O55" s="5"/>
      <c r="P55" s="5"/>
      <c r="Q55" s="5">
        <v>1</v>
      </c>
      <c r="R55" s="5"/>
      <c r="S55" s="5"/>
      <c r="T55" s="5"/>
      <c r="U55" s="5"/>
      <c r="V55" s="5"/>
      <c r="W55" s="5">
        <v>2</v>
      </c>
      <c r="X55" s="5"/>
      <c r="Y55" s="5">
        <v>1</v>
      </c>
      <c r="Z55" s="5"/>
      <c r="AA55" s="5"/>
      <c r="AB55" s="5"/>
      <c r="AC55" s="5"/>
      <c r="AD55" s="5"/>
      <c r="AE55" s="5"/>
      <c r="AF55" s="5"/>
      <c r="AG55" s="5"/>
      <c r="AH55" s="5"/>
    </row>
    <row r="56" spans="1:34" x14ac:dyDescent="0.25">
      <c r="A56" s="5" t="s">
        <v>21777</v>
      </c>
      <c r="B56" s="5">
        <v>1</v>
      </c>
      <c r="C56" s="5"/>
      <c r="D56" s="5"/>
      <c r="E56" s="5"/>
      <c r="F56" s="5"/>
      <c r="G56" s="5"/>
      <c r="H56" s="5">
        <v>1</v>
      </c>
      <c r="I56" s="5"/>
      <c r="J56" s="5"/>
      <c r="K56" s="5"/>
      <c r="L56" s="5"/>
      <c r="M56" s="5"/>
      <c r="N56" s="5"/>
      <c r="O56" s="5"/>
      <c r="P56" s="5"/>
      <c r="Q56" s="5"/>
      <c r="R56" s="5"/>
      <c r="S56" s="5"/>
      <c r="T56" s="5"/>
      <c r="U56" s="5"/>
      <c r="V56" s="5"/>
      <c r="W56" s="5"/>
      <c r="X56" s="5"/>
      <c r="Y56" s="5"/>
      <c r="Z56" s="5"/>
      <c r="AA56" s="5"/>
      <c r="AB56" s="5"/>
      <c r="AC56" s="5"/>
      <c r="AD56" s="5"/>
      <c r="AE56" s="5"/>
      <c r="AF56" s="5"/>
      <c r="AG56" s="5"/>
      <c r="AH56" s="5"/>
    </row>
    <row r="57" spans="1:34" x14ac:dyDescent="0.25">
      <c r="A57" s="5" t="s">
        <v>565</v>
      </c>
      <c r="B57" s="5">
        <v>2</v>
      </c>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v>2</v>
      </c>
      <c r="AH57" s="5"/>
    </row>
    <row r="58" spans="1:34" x14ac:dyDescent="0.25">
      <c r="A58" s="5" t="s">
        <v>566</v>
      </c>
      <c r="B58" s="5">
        <v>17</v>
      </c>
      <c r="C58" s="5"/>
      <c r="D58" s="5">
        <v>4</v>
      </c>
      <c r="E58" s="5"/>
      <c r="F58" s="5">
        <v>3</v>
      </c>
      <c r="G58" s="5"/>
      <c r="H58" s="5">
        <v>8</v>
      </c>
      <c r="I58" s="5"/>
      <c r="J58" s="5"/>
      <c r="K58" s="5"/>
      <c r="L58" s="5">
        <v>1</v>
      </c>
      <c r="M58" s="5"/>
      <c r="N58" s="5"/>
      <c r="O58" s="5"/>
      <c r="P58" s="5"/>
      <c r="Q58" s="5"/>
      <c r="R58" s="5"/>
      <c r="S58" s="5"/>
      <c r="T58" s="5"/>
      <c r="U58" s="5"/>
      <c r="V58" s="5"/>
      <c r="W58" s="5"/>
      <c r="X58" s="5"/>
      <c r="Y58" s="5"/>
      <c r="Z58" s="5"/>
      <c r="AA58" s="5"/>
      <c r="AB58" s="5"/>
      <c r="AC58" s="5"/>
      <c r="AD58" s="5"/>
      <c r="AE58" s="5">
        <v>1</v>
      </c>
      <c r="AF58" s="5"/>
      <c r="AG58" s="5"/>
      <c r="AH58" s="5"/>
    </row>
    <row r="59" spans="1:34" x14ac:dyDescent="0.25">
      <c r="A59" s="5" t="s">
        <v>567</v>
      </c>
      <c r="B59" s="5">
        <v>1</v>
      </c>
      <c r="C59" s="5">
        <v>1</v>
      </c>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row>
    <row r="60" spans="1:34" x14ac:dyDescent="0.25">
      <c r="A60" s="5" t="s">
        <v>568</v>
      </c>
      <c r="B60" s="5">
        <v>11</v>
      </c>
      <c r="C60" s="5"/>
      <c r="D60" s="5">
        <v>2</v>
      </c>
      <c r="E60" s="5"/>
      <c r="F60" s="5">
        <v>2</v>
      </c>
      <c r="G60" s="5"/>
      <c r="H60" s="5">
        <v>6</v>
      </c>
      <c r="I60" s="5"/>
      <c r="J60" s="5"/>
      <c r="K60" s="5"/>
      <c r="L60" s="5"/>
      <c r="M60" s="5"/>
      <c r="N60" s="5"/>
      <c r="O60" s="5"/>
      <c r="P60" s="5"/>
      <c r="Q60" s="5"/>
      <c r="R60" s="5"/>
      <c r="S60" s="5"/>
      <c r="T60" s="5"/>
      <c r="U60" s="5"/>
      <c r="V60" s="5"/>
      <c r="W60" s="5"/>
      <c r="X60" s="5"/>
      <c r="Y60" s="5"/>
      <c r="Z60" s="5"/>
      <c r="AA60" s="5"/>
      <c r="AB60" s="5"/>
      <c r="AC60" s="5"/>
      <c r="AD60" s="5"/>
      <c r="AE60" s="5">
        <v>1</v>
      </c>
      <c r="AF60" s="5"/>
      <c r="AG60" s="5"/>
      <c r="AH60" s="5"/>
    </row>
    <row r="61" spans="1:34" x14ac:dyDescent="0.25">
      <c r="A61" s="5" t="s">
        <v>569</v>
      </c>
      <c r="B61" s="5">
        <v>4</v>
      </c>
      <c r="C61" s="5">
        <v>1</v>
      </c>
      <c r="D61" s="5"/>
      <c r="E61" s="5"/>
      <c r="F61" s="5">
        <v>1</v>
      </c>
      <c r="G61" s="5"/>
      <c r="H61" s="5">
        <v>2</v>
      </c>
      <c r="I61" s="5"/>
      <c r="J61" s="5"/>
      <c r="K61" s="5"/>
      <c r="L61" s="5"/>
      <c r="M61" s="5"/>
      <c r="N61" s="5"/>
      <c r="O61" s="5"/>
      <c r="P61" s="5"/>
      <c r="Q61" s="5"/>
      <c r="R61" s="5"/>
      <c r="S61" s="5"/>
      <c r="T61" s="5"/>
      <c r="U61" s="5"/>
      <c r="V61" s="5"/>
      <c r="W61" s="5"/>
      <c r="X61" s="5"/>
      <c r="Y61" s="5"/>
      <c r="Z61" s="5"/>
      <c r="AA61" s="5"/>
      <c r="AB61" s="5"/>
      <c r="AC61" s="5"/>
      <c r="AD61" s="5"/>
      <c r="AE61" s="5"/>
      <c r="AF61" s="5"/>
      <c r="AG61" s="5"/>
      <c r="AH61" s="5"/>
    </row>
    <row r="62" spans="1:34" x14ac:dyDescent="0.25">
      <c r="A62" s="5" t="s">
        <v>570</v>
      </c>
      <c r="B62" s="5">
        <v>3</v>
      </c>
      <c r="C62" s="5"/>
      <c r="D62" s="5"/>
      <c r="E62" s="5"/>
      <c r="F62" s="5">
        <v>1</v>
      </c>
      <c r="G62" s="5"/>
      <c r="H62" s="5">
        <v>1</v>
      </c>
      <c r="I62" s="5"/>
      <c r="J62" s="5"/>
      <c r="K62" s="5"/>
      <c r="L62" s="5"/>
      <c r="M62" s="5"/>
      <c r="N62" s="5"/>
      <c r="O62" s="5"/>
      <c r="P62" s="5"/>
      <c r="Q62" s="5"/>
      <c r="R62" s="5"/>
      <c r="S62" s="5"/>
      <c r="T62" s="5"/>
      <c r="U62" s="5"/>
      <c r="V62" s="5"/>
      <c r="W62" s="5"/>
      <c r="X62" s="5"/>
      <c r="Y62" s="5"/>
      <c r="Z62" s="5"/>
      <c r="AA62" s="5"/>
      <c r="AB62" s="5"/>
      <c r="AC62" s="5"/>
      <c r="AD62" s="5"/>
      <c r="AE62" s="5"/>
      <c r="AF62" s="5"/>
      <c r="AG62" s="5">
        <v>1</v>
      </c>
      <c r="AH62" s="5"/>
    </row>
    <row r="63" spans="1:34" x14ac:dyDescent="0.25">
      <c r="A63" s="5" t="s">
        <v>571</v>
      </c>
      <c r="B63" s="5">
        <v>68</v>
      </c>
      <c r="C63" s="5">
        <v>1</v>
      </c>
      <c r="D63" s="5">
        <v>6</v>
      </c>
      <c r="E63" s="5"/>
      <c r="F63" s="5">
        <v>12</v>
      </c>
      <c r="G63" s="5"/>
      <c r="H63" s="5">
        <v>25</v>
      </c>
      <c r="I63" s="5"/>
      <c r="J63" s="5">
        <v>1</v>
      </c>
      <c r="K63" s="5"/>
      <c r="L63" s="5">
        <v>1</v>
      </c>
      <c r="M63" s="5"/>
      <c r="N63" s="5">
        <v>2</v>
      </c>
      <c r="O63" s="5"/>
      <c r="P63" s="5">
        <v>2</v>
      </c>
      <c r="Q63" s="5"/>
      <c r="R63" s="5"/>
      <c r="S63" s="5"/>
      <c r="T63" s="5"/>
      <c r="U63" s="5"/>
      <c r="V63" s="5"/>
      <c r="W63" s="5">
        <v>1</v>
      </c>
      <c r="X63" s="5"/>
      <c r="Y63" s="5">
        <v>1</v>
      </c>
      <c r="Z63" s="5">
        <v>1</v>
      </c>
      <c r="AA63" s="5">
        <v>2</v>
      </c>
      <c r="AB63" s="5"/>
      <c r="AC63" s="5">
        <v>2</v>
      </c>
      <c r="AD63" s="5">
        <v>1</v>
      </c>
      <c r="AE63" s="5">
        <v>10</v>
      </c>
      <c r="AF63" s="5"/>
      <c r="AG63" s="5"/>
      <c r="AH63" s="5"/>
    </row>
    <row r="64" spans="1:34" x14ac:dyDescent="0.25">
      <c r="A64" s="5" t="s">
        <v>572</v>
      </c>
      <c r="B64" s="5">
        <v>7</v>
      </c>
      <c r="C64" s="5">
        <v>1</v>
      </c>
      <c r="D64" s="5"/>
      <c r="E64" s="5"/>
      <c r="F64" s="5">
        <v>2</v>
      </c>
      <c r="G64" s="5">
        <v>1</v>
      </c>
      <c r="H64" s="5">
        <v>2</v>
      </c>
      <c r="I64" s="5"/>
      <c r="J64" s="5"/>
      <c r="K64" s="5"/>
      <c r="L64" s="5"/>
      <c r="M64" s="5"/>
      <c r="N64" s="5"/>
      <c r="O64" s="5"/>
      <c r="P64" s="5"/>
      <c r="Q64" s="5"/>
      <c r="R64" s="5"/>
      <c r="S64" s="5"/>
      <c r="T64" s="5"/>
      <c r="U64" s="5"/>
      <c r="V64" s="5"/>
      <c r="W64" s="5"/>
      <c r="X64" s="5"/>
      <c r="Y64" s="5"/>
      <c r="Z64" s="5"/>
      <c r="AA64" s="5"/>
      <c r="AB64" s="5"/>
      <c r="AC64" s="5"/>
      <c r="AD64" s="5"/>
      <c r="AE64" s="5"/>
      <c r="AF64" s="5"/>
      <c r="AG64" s="5">
        <v>1</v>
      </c>
      <c r="AH64" s="5"/>
    </row>
    <row r="65" spans="1:34" x14ac:dyDescent="0.25">
      <c r="A65" s="5" t="s">
        <v>21213</v>
      </c>
      <c r="B65" s="5">
        <v>28</v>
      </c>
      <c r="C65" s="5"/>
      <c r="D65" s="5"/>
      <c r="E65" s="5"/>
      <c r="F65" s="5">
        <v>4</v>
      </c>
      <c r="G65" s="5"/>
      <c r="H65" s="5">
        <v>20</v>
      </c>
      <c r="I65" s="5"/>
      <c r="J65" s="5"/>
      <c r="K65" s="5"/>
      <c r="L65" s="5"/>
      <c r="M65" s="5"/>
      <c r="N65" s="5"/>
      <c r="O65" s="5"/>
      <c r="P65" s="5"/>
      <c r="Q65" s="5"/>
      <c r="R65" s="5"/>
      <c r="S65" s="5"/>
      <c r="T65" s="5"/>
      <c r="U65" s="5"/>
      <c r="V65" s="5"/>
      <c r="W65" s="5"/>
      <c r="X65" s="5"/>
      <c r="Y65" s="5"/>
      <c r="Z65" s="5"/>
      <c r="AA65" s="5"/>
      <c r="AB65" s="5"/>
      <c r="AC65" s="5"/>
      <c r="AD65" s="5"/>
      <c r="AE65" s="5">
        <v>4</v>
      </c>
      <c r="AF65" s="5"/>
      <c r="AG65" s="5"/>
      <c r="AH65" s="5"/>
    </row>
    <row r="66" spans="1:34" x14ac:dyDescent="0.25">
      <c r="A66" s="5" t="s">
        <v>573</v>
      </c>
      <c r="B66" s="5">
        <v>30</v>
      </c>
      <c r="C66" s="5"/>
      <c r="D66" s="5">
        <v>4</v>
      </c>
      <c r="E66" s="5"/>
      <c r="F66" s="5">
        <v>3</v>
      </c>
      <c r="G66" s="5"/>
      <c r="H66" s="5">
        <v>9</v>
      </c>
      <c r="I66" s="5"/>
      <c r="J66" s="5">
        <v>3</v>
      </c>
      <c r="K66" s="5"/>
      <c r="L66" s="5">
        <v>2</v>
      </c>
      <c r="M66" s="5"/>
      <c r="N66" s="5"/>
      <c r="O66" s="5"/>
      <c r="P66" s="5"/>
      <c r="Q66" s="5"/>
      <c r="R66" s="5"/>
      <c r="S66" s="5"/>
      <c r="T66" s="5"/>
      <c r="U66" s="5"/>
      <c r="V66" s="5"/>
      <c r="W66" s="5"/>
      <c r="X66" s="5"/>
      <c r="Y66" s="5"/>
      <c r="Z66" s="5"/>
      <c r="AA66" s="5"/>
      <c r="AB66" s="5"/>
      <c r="AC66" s="5">
        <v>2</v>
      </c>
      <c r="AD66" s="5"/>
      <c r="AE66" s="5">
        <v>7</v>
      </c>
      <c r="AF66" s="5"/>
      <c r="AG66" s="5"/>
      <c r="AH66" s="5"/>
    </row>
    <row r="67" spans="1:34" x14ac:dyDescent="0.25">
      <c r="A67" s="5" t="s">
        <v>574</v>
      </c>
      <c r="B67" s="5">
        <v>9</v>
      </c>
      <c r="C67" s="5"/>
      <c r="D67" s="5">
        <v>2</v>
      </c>
      <c r="E67" s="5"/>
      <c r="F67" s="5">
        <v>2</v>
      </c>
      <c r="G67" s="5"/>
      <c r="H67" s="5">
        <v>1</v>
      </c>
      <c r="I67" s="5"/>
      <c r="J67" s="5"/>
      <c r="K67" s="5"/>
      <c r="L67" s="5">
        <v>1</v>
      </c>
      <c r="M67" s="5"/>
      <c r="N67" s="5"/>
      <c r="O67" s="5"/>
      <c r="P67" s="5"/>
      <c r="Q67" s="5"/>
      <c r="R67" s="5"/>
      <c r="S67" s="5"/>
      <c r="T67" s="5"/>
      <c r="U67" s="5"/>
      <c r="V67" s="5"/>
      <c r="W67" s="5"/>
      <c r="X67" s="5"/>
      <c r="Y67" s="5"/>
      <c r="Z67" s="5"/>
      <c r="AA67" s="5"/>
      <c r="AB67" s="5"/>
      <c r="AC67" s="5"/>
      <c r="AD67" s="5"/>
      <c r="AE67" s="5">
        <v>2</v>
      </c>
      <c r="AF67" s="5"/>
      <c r="AG67" s="5"/>
      <c r="AH67" s="5">
        <v>1</v>
      </c>
    </row>
    <row r="68" spans="1:34" x14ac:dyDescent="0.25">
      <c r="A68" s="5" t="s">
        <v>575</v>
      </c>
      <c r="B68" s="5">
        <v>1</v>
      </c>
      <c r="C68" s="5"/>
      <c r="D68" s="5"/>
      <c r="E68" s="5"/>
      <c r="F68" s="5"/>
      <c r="G68" s="5"/>
      <c r="H68" s="5">
        <v>1</v>
      </c>
      <c r="I68" s="5"/>
      <c r="J68" s="5"/>
      <c r="K68" s="5"/>
      <c r="L68" s="5"/>
      <c r="M68" s="5"/>
      <c r="N68" s="5"/>
      <c r="O68" s="5"/>
      <c r="P68" s="5"/>
      <c r="Q68" s="5"/>
      <c r="R68" s="5"/>
      <c r="S68" s="5"/>
      <c r="T68" s="5"/>
      <c r="U68" s="5"/>
      <c r="V68" s="5"/>
      <c r="W68" s="5"/>
      <c r="X68" s="5"/>
      <c r="Y68" s="5"/>
      <c r="Z68" s="5"/>
      <c r="AA68" s="5"/>
      <c r="AB68" s="5"/>
      <c r="AC68" s="5"/>
      <c r="AD68" s="5"/>
      <c r="AE68" s="5"/>
      <c r="AF68" s="5"/>
      <c r="AG68" s="5"/>
      <c r="AH68" s="5"/>
    </row>
    <row r="69" spans="1:34" x14ac:dyDescent="0.25">
      <c r="A69" s="5" t="s">
        <v>576</v>
      </c>
      <c r="B69" s="5">
        <v>5</v>
      </c>
      <c r="C69" s="5">
        <v>2</v>
      </c>
      <c r="D69" s="5"/>
      <c r="E69" s="5"/>
      <c r="F69" s="5">
        <v>1</v>
      </c>
      <c r="G69" s="5"/>
      <c r="H69" s="5">
        <v>1</v>
      </c>
      <c r="I69" s="5"/>
      <c r="J69" s="5"/>
      <c r="K69" s="5"/>
      <c r="L69" s="5"/>
      <c r="M69" s="5"/>
      <c r="N69" s="5"/>
      <c r="O69" s="5"/>
      <c r="P69" s="5"/>
      <c r="Q69" s="5"/>
      <c r="R69" s="5"/>
      <c r="S69" s="5"/>
      <c r="T69" s="5"/>
      <c r="U69" s="5"/>
      <c r="V69" s="5"/>
      <c r="W69" s="5"/>
      <c r="X69" s="5"/>
      <c r="Y69" s="5"/>
      <c r="Z69" s="5"/>
      <c r="AA69" s="5"/>
      <c r="AB69" s="5"/>
      <c r="AC69" s="5"/>
      <c r="AD69" s="5"/>
      <c r="AE69" s="5">
        <v>1</v>
      </c>
      <c r="AF69" s="5"/>
      <c r="AG69" s="5"/>
      <c r="AH69" s="5"/>
    </row>
    <row r="70" spans="1:34" x14ac:dyDescent="0.25">
      <c r="A70" s="5" t="s">
        <v>577</v>
      </c>
      <c r="B70" s="5">
        <v>4</v>
      </c>
      <c r="C70" s="5"/>
      <c r="D70" s="5"/>
      <c r="E70" s="5"/>
      <c r="F70" s="5">
        <v>2</v>
      </c>
      <c r="G70" s="5"/>
      <c r="H70" s="5">
        <v>1</v>
      </c>
      <c r="I70" s="5"/>
      <c r="J70" s="5"/>
      <c r="K70" s="5"/>
      <c r="L70" s="5"/>
      <c r="M70" s="5"/>
      <c r="N70" s="5"/>
      <c r="O70" s="5"/>
      <c r="P70" s="5"/>
      <c r="Q70" s="5"/>
      <c r="R70" s="5"/>
      <c r="S70" s="5"/>
      <c r="T70" s="5"/>
      <c r="U70" s="5"/>
      <c r="V70" s="5"/>
      <c r="W70" s="5"/>
      <c r="X70" s="5"/>
      <c r="Y70" s="5"/>
      <c r="Z70" s="5"/>
      <c r="AA70" s="5"/>
      <c r="AB70" s="5"/>
      <c r="AC70" s="5"/>
      <c r="AD70" s="5"/>
      <c r="AE70" s="5"/>
      <c r="AF70" s="5"/>
      <c r="AG70" s="5"/>
      <c r="AH70" s="5">
        <v>1</v>
      </c>
    </row>
    <row r="71" spans="1:34" x14ac:dyDescent="0.25">
      <c r="A71" s="5" t="s">
        <v>578</v>
      </c>
      <c r="B71" s="5">
        <v>14</v>
      </c>
      <c r="C71" s="5"/>
      <c r="D71" s="5">
        <v>4</v>
      </c>
      <c r="E71" s="5"/>
      <c r="F71" s="5">
        <v>1</v>
      </c>
      <c r="G71" s="5"/>
      <c r="H71" s="5">
        <v>6</v>
      </c>
      <c r="I71" s="5"/>
      <c r="J71" s="5"/>
      <c r="K71" s="5"/>
      <c r="L71" s="5"/>
      <c r="M71" s="5"/>
      <c r="N71" s="5"/>
      <c r="O71" s="5">
        <v>1</v>
      </c>
      <c r="P71" s="5"/>
      <c r="Q71" s="5"/>
      <c r="R71" s="5"/>
      <c r="S71" s="5"/>
      <c r="T71" s="5">
        <v>1</v>
      </c>
      <c r="U71" s="5">
        <v>1</v>
      </c>
      <c r="V71" s="5"/>
      <c r="W71" s="5"/>
      <c r="X71" s="5"/>
      <c r="Y71" s="5"/>
      <c r="Z71" s="5"/>
      <c r="AA71" s="5"/>
      <c r="AB71" s="5"/>
      <c r="AC71" s="5"/>
      <c r="AD71" s="5"/>
      <c r="AE71" s="5"/>
      <c r="AF71" s="5"/>
      <c r="AG71" s="5"/>
      <c r="AH71" s="5"/>
    </row>
    <row r="72" spans="1:34" x14ac:dyDescent="0.25">
      <c r="A72" s="5" t="s">
        <v>579</v>
      </c>
      <c r="B72" s="5">
        <v>2</v>
      </c>
      <c r="C72" s="5"/>
      <c r="D72" s="5"/>
      <c r="E72" s="5"/>
      <c r="F72" s="5">
        <v>1</v>
      </c>
      <c r="G72" s="5"/>
      <c r="H72" s="5">
        <v>1</v>
      </c>
      <c r="I72" s="5"/>
      <c r="J72" s="5"/>
      <c r="K72" s="5"/>
      <c r="L72" s="5"/>
      <c r="M72" s="5"/>
      <c r="N72" s="5"/>
      <c r="O72" s="5"/>
      <c r="P72" s="5"/>
      <c r="Q72" s="5"/>
      <c r="R72" s="5"/>
      <c r="S72" s="5"/>
      <c r="T72" s="5"/>
      <c r="U72" s="5"/>
      <c r="V72" s="5"/>
      <c r="W72" s="5"/>
      <c r="X72" s="5"/>
      <c r="Y72" s="5"/>
      <c r="Z72" s="5"/>
      <c r="AA72" s="5"/>
      <c r="AB72" s="5"/>
      <c r="AC72" s="5"/>
      <c r="AD72" s="5"/>
      <c r="AE72" s="5"/>
      <c r="AF72" s="5"/>
      <c r="AG72" s="5"/>
      <c r="AH72" s="5"/>
    </row>
    <row r="73" spans="1:34" x14ac:dyDescent="0.25">
      <c r="A73" s="5" t="s">
        <v>580</v>
      </c>
      <c r="B73" s="5">
        <v>77</v>
      </c>
      <c r="C73" s="5"/>
      <c r="D73" s="5">
        <v>3</v>
      </c>
      <c r="E73" s="5"/>
      <c r="F73" s="5">
        <v>17</v>
      </c>
      <c r="G73" s="5">
        <v>2</v>
      </c>
      <c r="H73" s="5">
        <v>22</v>
      </c>
      <c r="I73" s="5"/>
      <c r="J73" s="5"/>
      <c r="K73" s="5"/>
      <c r="L73" s="5">
        <v>1</v>
      </c>
      <c r="M73" s="5"/>
      <c r="N73" s="5">
        <v>3</v>
      </c>
      <c r="O73" s="5"/>
      <c r="P73" s="5"/>
      <c r="Q73" s="5">
        <v>1</v>
      </c>
      <c r="R73" s="5">
        <v>2</v>
      </c>
      <c r="S73" s="5">
        <v>1</v>
      </c>
      <c r="T73" s="5"/>
      <c r="U73" s="5"/>
      <c r="V73" s="5"/>
      <c r="W73" s="5">
        <v>3</v>
      </c>
      <c r="X73" s="5"/>
      <c r="Y73" s="5">
        <v>5</v>
      </c>
      <c r="Z73" s="5">
        <v>1</v>
      </c>
      <c r="AA73" s="5">
        <v>5</v>
      </c>
      <c r="AB73" s="5">
        <v>2</v>
      </c>
      <c r="AC73" s="5">
        <v>3</v>
      </c>
      <c r="AD73" s="5"/>
      <c r="AE73" s="5">
        <v>6</v>
      </c>
      <c r="AF73" s="5"/>
      <c r="AG73" s="5"/>
      <c r="AH73" s="5"/>
    </row>
    <row r="74" spans="1:34" x14ac:dyDescent="0.25">
      <c r="A74" s="5" t="s">
        <v>581</v>
      </c>
      <c r="B74" s="5">
        <v>1</v>
      </c>
      <c r="C74" s="5"/>
      <c r="D74" s="5"/>
      <c r="E74" s="5"/>
      <c r="F74" s="5"/>
      <c r="G74" s="5"/>
      <c r="H74" s="5">
        <v>1</v>
      </c>
      <c r="I74" s="5"/>
      <c r="J74" s="5"/>
      <c r="K74" s="5"/>
      <c r="L74" s="5"/>
      <c r="M74" s="5"/>
      <c r="N74" s="5"/>
      <c r="O74" s="5"/>
      <c r="P74" s="5"/>
      <c r="Q74" s="5"/>
      <c r="R74" s="5"/>
      <c r="S74" s="5"/>
      <c r="T74" s="5"/>
      <c r="U74" s="5"/>
      <c r="V74" s="5"/>
      <c r="W74" s="5"/>
      <c r="X74" s="5"/>
      <c r="Y74" s="5"/>
      <c r="Z74" s="5"/>
      <c r="AA74" s="5"/>
      <c r="AB74" s="5"/>
      <c r="AC74" s="5"/>
      <c r="AD74" s="5"/>
      <c r="AE74" s="5"/>
      <c r="AF74" s="5"/>
      <c r="AG74" s="5"/>
      <c r="AH74" s="5"/>
    </row>
    <row r="75" spans="1:34" x14ac:dyDescent="0.25">
      <c r="A75" s="5" t="s">
        <v>582</v>
      </c>
      <c r="B75" s="5">
        <v>15</v>
      </c>
      <c r="C75" s="5">
        <v>1</v>
      </c>
      <c r="D75" s="5">
        <v>2</v>
      </c>
      <c r="E75" s="5"/>
      <c r="F75" s="5">
        <v>5</v>
      </c>
      <c r="G75" s="5"/>
      <c r="H75" s="5">
        <v>4</v>
      </c>
      <c r="I75" s="5"/>
      <c r="J75" s="5"/>
      <c r="K75" s="5"/>
      <c r="L75" s="5">
        <v>1</v>
      </c>
      <c r="M75" s="5"/>
      <c r="N75" s="5"/>
      <c r="O75" s="5"/>
      <c r="P75" s="5"/>
      <c r="Q75" s="5"/>
      <c r="R75" s="5"/>
      <c r="S75" s="5"/>
      <c r="T75" s="5"/>
      <c r="U75" s="5"/>
      <c r="V75" s="5"/>
      <c r="W75" s="5">
        <v>1</v>
      </c>
      <c r="X75" s="5"/>
      <c r="Y75" s="5"/>
      <c r="Z75" s="5"/>
      <c r="AA75" s="5"/>
      <c r="AB75" s="5"/>
      <c r="AC75" s="5"/>
      <c r="AD75" s="5"/>
      <c r="AE75" s="5">
        <v>1</v>
      </c>
      <c r="AF75" s="5"/>
      <c r="AG75" s="5"/>
      <c r="AH75" s="5"/>
    </row>
    <row r="76" spans="1:34" x14ac:dyDescent="0.25">
      <c r="A76" s="5" t="s">
        <v>21778</v>
      </c>
      <c r="B76" s="5">
        <v>1</v>
      </c>
      <c r="C76" s="5"/>
      <c r="D76" s="5"/>
      <c r="E76" s="5"/>
      <c r="F76" s="5"/>
      <c r="G76" s="5"/>
      <c r="H76" s="5">
        <v>1</v>
      </c>
      <c r="I76" s="5"/>
      <c r="J76" s="5"/>
      <c r="K76" s="5"/>
      <c r="L76" s="5"/>
      <c r="M76" s="5"/>
      <c r="N76" s="5"/>
      <c r="O76" s="5"/>
      <c r="P76" s="5"/>
      <c r="Q76" s="5"/>
      <c r="R76" s="5"/>
      <c r="S76" s="5"/>
      <c r="T76" s="5"/>
      <c r="U76" s="5"/>
      <c r="V76" s="5"/>
      <c r="W76" s="5"/>
      <c r="X76" s="5"/>
      <c r="Y76" s="5"/>
      <c r="Z76" s="5"/>
      <c r="AA76" s="5"/>
      <c r="AB76" s="5"/>
      <c r="AC76" s="5"/>
      <c r="AD76" s="5"/>
      <c r="AE76" s="5"/>
      <c r="AF76" s="5"/>
      <c r="AG76" s="5"/>
      <c r="AH76" s="5"/>
    </row>
    <row r="77" spans="1:34" x14ac:dyDescent="0.25">
      <c r="A77" s="5" t="s">
        <v>583</v>
      </c>
      <c r="B77" s="5">
        <v>21</v>
      </c>
      <c r="C77" s="5"/>
      <c r="D77" s="5">
        <v>3</v>
      </c>
      <c r="E77" s="5"/>
      <c r="F77" s="5">
        <v>7</v>
      </c>
      <c r="G77" s="5"/>
      <c r="H77" s="5">
        <v>9</v>
      </c>
      <c r="I77" s="5"/>
      <c r="J77" s="5"/>
      <c r="K77" s="5"/>
      <c r="L77" s="5"/>
      <c r="M77" s="5"/>
      <c r="N77" s="5"/>
      <c r="O77" s="5"/>
      <c r="P77" s="5"/>
      <c r="Q77" s="5"/>
      <c r="R77" s="5"/>
      <c r="S77" s="5"/>
      <c r="T77" s="5"/>
      <c r="U77" s="5"/>
      <c r="V77" s="5"/>
      <c r="W77" s="5"/>
      <c r="X77" s="5"/>
      <c r="Y77" s="5"/>
      <c r="Z77" s="5"/>
      <c r="AA77" s="5"/>
      <c r="AB77" s="5"/>
      <c r="AC77" s="5"/>
      <c r="AD77" s="5"/>
      <c r="AE77" s="5">
        <v>2</v>
      </c>
      <c r="AF77" s="5"/>
      <c r="AG77" s="5"/>
      <c r="AH77" s="5"/>
    </row>
    <row r="78" spans="1:34" x14ac:dyDescent="0.25">
      <c r="A78" s="5" t="s">
        <v>21214</v>
      </c>
      <c r="B78" s="5">
        <v>1</v>
      </c>
      <c r="C78" s="5"/>
      <c r="D78" s="5"/>
      <c r="E78" s="5"/>
      <c r="F78" s="5"/>
      <c r="G78" s="5"/>
      <c r="H78" s="5">
        <v>1</v>
      </c>
      <c r="I78" s="5"/>
      <c r="J78" s="5"/>
      <c r="K78" s="5"/>
      <c r="L78" s="5"/>
      <c r="M78" s="5"/>
      <c r="N78" s="5"/>
      <c r="O78" s="5"/>
      <c r="P78" s="5"/>
      <c r="Q78" s="5"/>
      <c r="R78" s="5"/>
      <c r="S78" s="5"/>
      <c r="T78" s="5"/>
      <c r="U78" s="5"/>
      <c r="V78" s="5"/>
      <c r="W78" s="5"/>
      <c r="X78" s="5"/>
      <c r="Y78" s="5"/>
      <c r="Z78" s="5"/>
      <c r="AA78" s="5"/>
      <c r="AB78" s="5"/>
      <c r="AC78" s="5"/>
      <c r="AD78" s="5"/>
      <c r="AE78" s="5"/>
      <c r="AF78" s="5"/>
      <c r="AG78" s="5"/>
      <c r="AH78" s="5"/>
    </row>
    <row r="79" spans="1:34" x14ac:dyDescent="0.25">
      <c r="A79" s="5" t="s">
        <v>584</v>
      </c>
      <c r="B79" s="5">
        <v>6</v>
      </c>
      <c r="C79" s="5"/>
      <c r="D79" s="5"/>
      <c r="E79" s="5"/>
      <c r="F79" s="5">
        <v>2</v>
      </c>
      <c r="G79" s="5"/>
      <c r="H79" s="5">
        <v>4</v>
      </c>
      <c r="I79" s="5"/>
      <c r="J79" s="5"/>
      <c r="K79" s="5"/>
      <c r="L79" s="5"/>
      <c r="M79" s="5"/>
      <c r="N79" s="5"/>
      <c r="O79" s="5"/>
      <c r="P79" s="5"/>
      <c r="Q79" s="5"/>
      <c r="R79" s="5"/>
      <c r="S79" s="5"/>
      <c r="T79" s="5"/>
      <c r="U79" s="5"/>
      <c r="V79" s="5"/>
      <c r="W79" s="5"/>
      <c r="X79" s="5"/>
      <c r="Y79" s="5"/>
      <c r="Z79" s="5"/>
      <c r="AA79" s="5"/>
      <c r="AB79" s="5"/>
      <c r="AC79" s="5"/>
      <c r="AD79" s="5"/>
      <c r="AE79" s="5"/>
      <c r="AF79" s="5"/>
      <c r="AG79" s="5"/>
      <c r="AH79" s="5"/>
    </row>
    <row r="80" spans="1:34" x14ac:dyDescent="0.25">
      <c r="A80" s="5" t="s">
        <v>21215</v>
      </c>
      <c r="B80" s="5">
        <v>1</v>
      </c>
      <c r="C80" s="5"/>
      <c r="D80" s="5"/>
      <c r="E80" s="5"/>
      <c r="F80" s="5"/>
      <c r="G80" s="5"/>
      <c r="H80" s="5">
        <v>1</v>
      </c>
      <c r="I80" s="5"/>
      <c r="J80" s="5"/>
      <c r="K80" s="5"/>
      <c r="L80" s="5"/>
      <c r="M80" s="5"/>
      <c r="N80" s="5"/>
      <c r="O80" s="5"/>
      <c r="P80" s="5"/>
      <c r="Q80" s="5"/>
      <c r="R80" s="5"/>
      <c r="S80" s="5"/>
      <c r="T80" s="5"/>
      <c r="U80" s="5"/>
      <c r="V80" s="5"/>
      <c r="W80" s="5"/>
      <c r="X80" s="5"/>
      <c r="Y80" s="5"/>
      <c r="Z80" s="5"/>
      <c r="AA80" s="5"/>
      <c r="AB80" s="5"/>
      <c r="AC80" s="5"/>
      <c r="AD80" s="5"/>
      <c r="AE80" s="5"/>
      <c r="AF80" s="5"/>
      <c r="AG80" s="5"/>
      <c r="AH80" s="5"/>
    </row>
    <row r="81" spans="1:34" x14ac:dyDescent="0.25">
      <c r="A81" s="5" t="s">
        <v>585</v>
      </c>
      <c r="B81" s="5">
        <v>65</v>
      </c>
      <c r="C81" s="5">
        <v>1</v>
      </c>
      <c r="D81" s="5">
        <v>6</v>
      </c>
      <c r="E81" s="5"/>
      <c r="F81" s="5">
        <v>12</v>
      </c>
      <c r="G81" s="5"/>
      <c r="H81" s="5">
        <v>24</v>
      </c>
      <c r="I81" s="5"/>
      <c r="J81" s="5">
        <v>2</v>
      </c>
      <c r="K81" s="5">
        <v>2</v>
      </c>
      <c r="L81" s="5">
        <v>1</v>
      </c>
      <c r="M81" s="5"/>
      <c r="N81" s="5">
        <v>2</v>
      </c>
      <c r="O81" s="5"/>
      <c r="P81" s="5"/>
      <c r="Q81" s="5"/>
      <c r="R81" s="5"/>
      <c r="S81" s="5"/>
      <c r="T81" s="5"/>
      <c r="U81" s="5"/>
      <c r="V81" s="5"/>
      <c r="W81" s="5">
        <v>1</v>
      </c>
      <c r="X81" s="5"/>
      <c r="Y81" s="5"/>
      <c r="Z81" s="5"/>
      <c r="AA81" s="5">
        <v>2</v>
      </c>
      <c r="AB81" s="5"/>
      <c r="AC81" s="5">
        <v>1</v>
      </c>
      <c r="AD81" s="5"/>
      <c r="AE81" s="5">
        <v>8</v>
      </c>
      <c r="AF81" s="5"/>
      <c r="AG81" s="5">
        <v>3</v>
      </c>
      <c r="AH81" s="5"/>
    </row>
    <row r="82" spans="1:34" x14ac:dyDescent="0.25">
      <c r="A82" s="5" t="s">
        <v>21216</v>
      </c>
      <c r="B82" s="5">
        <v>6</v>
      </c>
      <c r="C82" s="5"/>
      <c r="D82" s="5"/>
      <c r="E82" s="5"/>
      <c r="F82" s="5"/>
      <c r="G82" s="5"/>
      <c r="H82" s="5">
        <v>6</v>
      </c>
      <c r="I82" s="5"/>
      <c r="J82" s="5"/>
      <c r="K82" s="5"/>
      <c r="L82" s="5"/>
      <c r="M82" s="5"/>
      <c r="N82" s="5"/>
      <c r="O82" s="5"/>
      <c r="P82" s="5"/>
      <c r="Q82" s="5"/>
      <c r="R82" s="5"/>
      <c r="S82" s="5"/>
      <c r="T82" s="5"/>
      <c r="U82" s="5"/>
      <c r="V82" s="5"/>
      <c r="W82" s="5"/>
      <c r="X82" s="5"/>
      <c r="Y82" s="5"/>
      <c r="Z82" s="5"/>
      <c r="AA82" s="5"/>
      <c r="AB82" s="5"/>
      <c r="AC82" s="5"/>
      <c r="AD82" s="5"/>
      <c r="AE82" s="5"/>
      <c r="AF82" s="5"/>
      <c r="AG82" s="5"/>
      <c r="AH82" s="5"/>
    </row>
    <row r="83" spans="1:34" x14ac:dyDescent="0.25">
      <c r="A83" s="5" t="s">
        <v>21217</v>
      </c>
      <c r="B83" s="5">
        <v>1</v>
      </c>
      <c r="C83" s="5"/>
      <c r="D83" s="5"/>
      <c r="E83" s="5"/>
      <c r="F83" s="5">
        <v>1</v>
      </c>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row>
    <row r="84" spans="1:34" x14ac:dyDescent="0.25">
      <c r="A84" s="5" t="s">
        <v>21779</v>
      </c>
      <c r="B84" s="5">
        <v>1</v>
      </c>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v>1</v>
      </c>
      <c r="AG84" s="5"/>
      <c r="AH84" s="5"/>
    </row>
    <row r="85" spans="1:34" x14ac:dyDescent="0.25">
      <c r="A85" s="5" t="s">
        <v>586</v>
      </c>
      <c r="B85" s="5">
        <v>1</v>
      </c>
      <c r="C85" s="5"/>
      <c r="D85" s="5"/>
      <c r="E85" s="5"/>
      <c r="F85" s="5"/>
      <c r="G85" s="5"/>
      <c r="H85" s="5">
        <v>1</v>
      </c>
      <c r="I85" s="5"/>
      <c r="J85" s="5"/>
      <c r="K85" s="5"/>
      <c r="L85" s="5"/>
      <c r="M85" s="5"/>
      <c r="N85" s="5"/>
      <c r="O85" s="5"/>
      <c r="P85" s="5"/>
      <c r="Q85" s="5"/>
      <c r="R85" s="5"/>
      <c r="S85" s="5"/>
      <c r="T85" s="5"/>
      <c r="U85" s="5"/>
      <c r="V85" s="5"/>
      <c r="W85" s="5"/>
      <c r="X85" s="5"/>
      <c r="Y85" s="5"/>
      <c r="Z85" s="5"/>
      <c r="AA85" s="5"/>
      <c r="AB85" s="5"/>
      <c r="AC85" s="5"/>
      <c r="AD85" s="5"/>
      <c r="AE85" s="5"/>
      <c r="AF85" s="5"/>
      <c r="AG85" s="5"/>
      <c r="AH85" s="5"/>
    </row>
    <row r="86" spans="1:34" x14ac:dyDescent="0.25">
      <c r="A86" s="5" t="s">
        <v>587</v>
      </c>
      <c r="B86" s="5">
        <v>1</v>
      </c>
      <c r="C86" s="5"/>
      <c r="D86" s="5"/>
      <c r="E86" s="5"/>
      <c r="F86" s="5"/>
      <c r="G86" s="5"/>
      <c r="H86" s="5">
        <v>1</v>
      </c>
      <c r="I86" s="5"/>
      <c r="J86" s="5"/>
      <c r="K86" s="5"/>
      <c r="L86" s="5"/>
      <c r="M86" s="5"/>
      <c r="N86" s="5"/>
      <c r="O86" s="5"/>
      <c r="P86" s="5"/>
      <c r="Q86" s="5"/>
      <c r="R86" s="5"/>
      <c r="S86" s="5"/>
      <c r="T86" s="5"/>
      <c r="U86" s="5"/>
      <c r="V86" s="5"/>
      <c r="W86" s="5"/>
      <c r="X86" s="5"/>
      <c r="Y86" s="5"/>
      <c r="Z86" s="5"/>
      <c r="AA86" s="5"/>
      <c r="AB86" s="5"/>
      <c r="AC86" s="5"/>
      <c r="AD86" s="5"/>
      <c r="AE86" s="5"/>
      <c r="AF86" s="5"/>
      <c r="AG86" s="5"/>
      <c r="AH86" s="5"/>
    </row>
    <row r="87" spans="1:34" x14ac:dyDescent="0.25">
      <c r="A87" s="5" t="s">
        <v>588</v>
      </c>
      <c r="B87" s="5">
        <v>2</v>
      </c>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v>2</v>
      </c>
      <c r="AH87" s="5"/>
    </row>
    <row r="88" spans="1:34" x14ac:dyDescent="0.25">
      <c r="A88" s="5" t="s">
        <v>589</v>
      </c>
      <c r="B88" s="5">
        <v>4</v>
      </c>
      <c r="C88" s="5"/>
      <c r="D88" s="5"/>
      <c r="E88" s="5"/>
      <c r="F88" s="5"/>
      <c r="G88" s="5"/>
      <c r="H88" s="5">
        <v>1</v>
      </c>
      <c r="I88" s="5"/>
      <c r="J88" s="5"/>
      <c r="K88" s="5"/>
      <c r="L88" s="5"/>
      <c r="M88" s="5"/>
      <c r="N88" s="5"/>
      <c r="O88" s="5"/>
      <c r="P88" s="5"/>
      <c r="Q88" s="5"/>
      <c r="R88" s="5"/>
      <c r="S88" s="5"/>
      <c r="T88" s="5"/>
      <c r="U88" s="5"/>
      <c r="V88" s="5"/>
      <c r="W88" s="5"/>
      <c r="X88" s="5"/>
      <c r="Y88" s="5"/>
      <c r="Z88" s="5"/>
      <c r="AA88" s="5"/>
      <c r="AB88" s="5"/>
      <c r="AC88" s="5"/>
      <c r="AD88" s="5"/>
      <c r="AE88" s="5">
        <v>2</v>
      </c>
      <c r="AF88" s="5"/>
      <c r="AG88" s="5"/>
      <c r="AH88" s="5">
        <v>1</v>
      </c>
    </row>
    <row r="89" spans="1:34" x14ac:dyDescent="0.25">
      <c r="A89" s="5" t="s">
        <v>21780</v>
      </c>
      <c r="B89" s="5">
        <v>2</v>
      </c>
      <c r="C89" s="5"/>
      <c r="D89" s="5"/>
      <c r="E89" s="5"/>
      <c r="F89" s="5"/>
      <c r="G89" s="5"/>
      <c r="H89" s="5">
        <v>1</v>
      </c>
      <c r="I89" s="5"/>
      <c r="J89" s="5"/>
      <c r="K89" s="5"/>
      <c r="L89" s="5"/>
      <c r="M89" s="5"/>
      <c r="N89" s="5"/>
      <c r="O89" s="5"/>
      <c r="P89" s="5"/>
      <c r="Q89" s="5"/>
      <c r="R89" s="5"/>
      <c r="S89" s="5"/>
      <c r="T89" s="5"/>
      <c r="U89" s="5"/>
      <c r="V89" s="5"/>
      <c r="W89" s="5"/>
      <c r="X89" s="5"/>
      <c r="Y89" s="5"/>
      <c r="Z89" s="5"/>
      <c r="AA89" s="5"/>
      <c r="AB89" s="5"/>
      <c r="AC89" s="5"/>
      <c r="AD89" s="5"/>
      <c r="AE89" s="5"/>
      <c r="AF89" s="5"/>
      <c r="AG89" s="5"/>
      <c r="AH89" s="5">
        <v>1</v>
      </c>
    </row>
    <row r="90" spans="1:34" x14ac:dyDescent="0.25">
      <c r="A90" s="5" t="s">
        <v>590</v>
      </c>
      <c r="B90" s="5">
        <v>11</v>
      </c>
      <c r="C90" s="5"/>
      <c r="D90" s="5">
        <v>2</v>
      </c>
      <c r="E90" s="5"/>
      <c r="F90" s="5">
        <v>4</v>
      </c>
      <c r="G90" s="5"/>
      <c r="H90" s="5">
        <v>5</v>
      </c>
      <c r="I90" s="5"/>
      <c r="J90" s="5"/>
      <c r="K90" s="5"/>
      <c r="L90" s="5"/>
      <c r="M90" s="5"/>
      <c r="N90" s="5"/>
      <c r="O90" s="5"/>
      <c r="P90" s="5"/>
      <c r="Q90" s="5"/>
      <c r="R90" s="5"/>
      <c r="S90" s="5"/>
      <c r="T90" s="5"/>
      <c r="U90" s="5"/>
      <c r="V90" s="5"/>
      <c r="W90" s="5"/>
      <c r="X90" s="5"/>
      <c r="Y90" s="5"/>
      <c r="Z90" s="5"/>
      <c r="AA90" s="5"/>
      <c r="AB90" s="5"/>
      <c r="AC90" s="5"/>
      <c r="AD90" s="5"/>
      <c r="AE90" s="5"/>
      <c r="AF90" s="5"/>
      <c r="AG90" s="5"/>
      <c r="AH90" s="5"/>
    </row>
    <row r="91" spans="1:34" x14ac:dyDescent="0.25">
      <c r="A91" s="5" t="s">
        <v>591</v>
      </c>
      <c r="B91" s="5">
        <v>1</v>
      </c>
      <c r="C91" s="5"/>
      <c r="D91" s="5"/>
      <c r="E91" s="5"/>
      <c r="F91" s="5"/>
      <c r="G91" s="5"/>
      <c r="H91" s="5">
        <v>1</v>
      </c>
      <c r="I91" s="5"/>
      <c r="J91" s="5"/>
      <c r="K91" s="5"/>
      <c r="L91" s="5"/>
      <c r="M91" s="5"/>
      <c r="N91" s="5"/>
      <c r="O91" s="5"/>
      <c r="P91" s="5"/>
      <c r="Q91" s="5"/>
      <c r="R91" s="5"/>
      <c r="S91" s="5"/>
      <c r="T91" s="5"/>
      <c r="U91" s="5"/>
      <c r="V91" s="5"/>
      <c r="W91" s="5"/>
      <c r="X91" s="5"/>
      <c r="Y91" s="5"/>
      <c r="Z91" s="5"/>
      <c r="AA91" s="5"/>
      <c r="AB91" s="5"/>
      <c r="AC91" s="5"/>
      <c r="AD91" s="5"/>
      <c r="AE91" s="5"/>
      <c r="AF91" s="5"/>
      <c r="AG91" s="5"/>
      <c r="AH91" s="5"/>
    </row>
    <row r="92" spans="1:34" x14ac:dyDescent="0.25">
      <c r="A92" s="5" t="s">
        <v>592</v>
      </c>
      <c r="B92" s="5">
        <v>8</v>
      </c>
      <c r="C92" s="5">
        <v>2</v>
      </c>
      <c r="D92" s="5">
        <v>1</v>
      </c>
      <c r="E92" s="5"/>
      <c r="F92" s="5">
        <v>2</v>
      </c>
      <c r="G92" s="5"/>
      <c r="H92" s="5">
        <v>1</v>
      </c>
      <c r="I92" s="5"/>
      <c r="J92" s="5"/>
      <c r="K92" s="5">
        <v>1</v>
      </c>
      <c r="L92" s="5"/>
      <c r="M92" s="5"/>
      <c r="N92" s="5"/>
      <c r="O92" s="5"/>
      <c r="P92" s="5"/>
      <c r="Q92" s="5"/>
      <c r="R92" s="5"/>
      <c r="S92" s="5"/>
      <c r="T92" s="5"/>
      <c r="U92" s="5"/>
      <c r="V92" s="5"/>
      <c r="W92" s="5"/>
      <c r="X92" s="5"/>
      <c r="Y92" s="5"/>
      <c r="Z92" s="5"/>
      <c r="AA92" s="5"/>
      <c r="AB92" s="5"/>
      <c r="AC92" s="5"/>
      <c r="AD92" s="5"/>
      <c r="AE92" s="5">
        <v>1</v>
      </c>
      <c r="AF92" s="5"/>
      <c r="AG92" s="5"/>
      <c r="AH92" s="5"/>
    </row>
    <row r="93" spans="1:34" x14ac:dyDescent="0.25">
      <c r="A93" s="5" t="s">
        <v>593</v>
      </c>
      <c r="B93" s="5">
        <v>9</v>
      </c>
      <c r="C93" s="5">
        <v>2</v>
      </c>
      <c r="D93" s="5"/>
      <c r="E93" s="5"/>
      <c r="F93" s="5">
        <v>3</v>
      </c>
      <c r="G93" s="5"/>
      <c r="H93" s="5">
        <v>4</v>
      </c>
      <c r="I93" s="5"/>
      <c r="J93" s="5"/>
      <c r="K93" s="5"/>
      <c r="L93" s="5"/>
      <c r="M93" s="5"/>
      <c r="N93" s="5"/>
      <c r="O93" s="5"/>
      <c r="P93" s="5"/>
      <c r="Q93" s="5"/>
      <c r="R93" s="5"/>
      <c r="S93" s="5"/>
      <c r="T93" s="5"/>
      <c r="U93" s="5"/>
      <c r="V93" s="5"/>
      <c r="W93" s="5"/>
      <c r="X93" s="5"/>
      <c r="Y93" s="5"/>
      <c r="Z93" s="5"/>
      <c r="AA93" s="5"/>
      <c r="AB93" s="5"/>
      <c r="AC93" s="5"/>
      <c r="AD93" s="5"/>
      <c r="AE93" s="5"/>
      <c r="AF93" s="5"/>
      <c r="AG93" s="5"/>
      <c r="AH93" s="5"/>
    </row>
    <row r="94" spans="1:34" x14ac:dyDescent="0.25">
      <c r="A94" s="5" t="s">
        <v>594</v>
      </c>
      <c r="B94" s="5">
        <v>4</v>
      </c>
      <c r="C94" s="5"/>
      <c r="D94" s="5">
        <v>2</v>
      </c>
      <c r="E94" s="5">
        <v>1</v>
      </c>
      <c r="F94" s="5"/>
      <c r="G94" s="5"/>
      <c r="H94" s="5">
        <v>1</v>
      </c>
      <c r="I94" s="5"/>
      <c r="J94" s="5"/>
      <c r="K94" s="5"/>
      <c r="L94" s="5"/>
      <c r="M94" s="5"/>
      <c r="N94" s="5"/>
      <c r="O94" s="5"/>
      <c r="P94" s="5"/>
      <c r="Q94" s="5"/>
      <c r="R94" s="5"/>
      <c r="S94" s="5"/>
      <c r="T94" s="5"/>
      <c r="U94" s="5"/>
      <c r="V94" s="5"/>
      <c r="W94" s="5"/>
      <c r="X94" s="5"/>
      <c r="Y94" s="5"/>
      <c r="Z94" s="5"/>
      <c r="AA94" s="5"/>
      <c r="AB94" s="5"/>
      <c r="AC94" s="5"/>
      <c r="AD94" s="5"/>
      <c r="AE94" s="5"/>
      <c r="AF94" s="5"/>
      <c r="AG94" s="5"/>
      <c r="AH94" s="5"/>
    </row>
    <row r="95" spans="1:34" x14ac:dyDescent="0.25">
      <c r="A95" s="5" t="s">
        <v>21218</v>
      </c>
      <c r="B95" s="5">
        <v>1</v>
      </c>
      <c r="C95" s="5"/>
      <c r="D95" s="5"/>
      <c r="E95" s="5"/>
      <c r="F95" s="5"/>
      <c r="G95" s="5"/>
      <c r="H95" s="5">
        <v>1</v>
      </c>
      <c r="I95" s="5"/>
      <c r="J95" s="5"/>
      <c r="K95" s="5"/>
      <c r="L95" s="5"/>
      <c r="M95" s="5"/>
      <c r="N95" s="5"/>
      <c r="O95" s="5"/>
      <c r="P95" s="5"/>
      <c r="Q95" s="5"/>
      <c r="R95" s="5"/>
      <c r="S95" s="5"/>
      <c r="T95" s="5"/>
      <c r="U95" s="5"/>
      <c r="V95" s="5"/>
      <c r="W95" s="5"/>
      <c r="X95" s="5"/>
      <c r="Y95" s="5"/>
      <c r="Z95" s="5"/>
      <c r="AA95" s="5"/>
      <c r="AB95" s="5"/>
      <c r="AC95" s="5"/>
      <c r="AD95" s="5"/>
      <c r="AE95" s="5"/>
      <c r="AF95" s="5"/>
      <c r="AG95" s="5"/>
      <c r="AH95" s="5"/>
    </row>
    <row r="96" spans="1:34" x14ac:dyDescent="0.25">
      <c r="A96" s="5" t="s">
        <v>595</v>
      </c>
      <c r="B96" s="5">
        <v>66</v>
      </c>
      <c r="C96" s="5">
        <v>6</v>
      </c>
      <c r="D96" s="5">
        <v>2</v>
      </c>
      <c r="E96" s="5">
        <v>5</v>
      </c>
      <c r="F96" s="5">
        <v>10</v>
      </c>
      <c r="G96" s="5">
        <v>3</v>
      </c>
      <c r="H96" s="5">
        <v>21</v>
      </c>
      <c r="I96" s="5"/>
      <c r="J96" s="5"/>
      <c r="K96" s="5">
        <v>2</v>
      </c>
      <c r="L96" s="5"/>
      <c r="M96" s="5"/>
      <c r="N96" s="5">
        <v>2</v>
      </c>
      <c r="O96" s="5">
        <v>1</v>
      </c>
      <c r="P96" s="5">
        <v>1</v>
      </c>
      <c r="Q96" s="5">
        <v>1</v>
      </c>
      <c r="R96" s="5"/>
      <c r="S96" s="5"/>
      <c r="T96" s="5"/>
      <c r="U96" s="5"/>
      <c r="V96" s="5">
        <v>1</v>
      </c>
      <c r="W96" s="5"/>
      <c r="X96" s="5">
        <v>1</v>
      </c>
      <c r="Y96" s="5">
        <v>1</v>
      </c>
      <c r="Z96" s="5"/>
      <c r="AA96" s="5">
        <v>2</v>
      </c>
      <c r="AB96" s="5"/>
      <c r="AC96" s="5">
        <v>1</v>
      </c>
      <c r="AD96" s="5">
        <v>1</v>
      </c>
      <c r="AE96" s="5">
        <v>5</v>
      </c>
      <c r="AF96" s="5"/>
      <c r="AG96" s="5"/>
      <c r="AH96" s="5"/>
    </row>
    <row r="97" spans="1:34" x14ac:dyDescent="0.25">
      <c r="A97" s="5" t="s">
        <v>21219</v>
      </c>
      <c r="B97" s="5">
        <v>13</v>
      </c>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v>8</v>
      </c>
      <c r="AE97" s="5">
        <v>5</v>
      </c>
      <c r="AF97" s="5"/>
      <c r="AG97" s="5"/>
      <c r="AH97" s="5"/>
    </row>
    <row r="98" spans="1:34" x14ac:dyDescent="0.25">
      <c r="A98" s="5" t="s">
        <v>596</v>
      </c>
      <c r="B98" s="5">
        <v>1</v>
      </c>
      <c r="C98" s="5"/>
      <c r="D98" s="5"/>
      <c r="E98" s="5"/>
      <c r="F98" s="5"/>
      <c r="G98" s="5"/>
      <c r="H98" s="5">
        <v>1</v>
      </c>
      <c r="I98" s="5"/>
      <c r="J98" s="5"/>
      <c r="K98" s="5"/>
      <c r="L98" s="5"/>
      <c r="M98" s="5"/>
      <c r="N98" s="5"/>
      <c r="O98" s="5"/>
      <c r="P98" s="5"/>
      <c r="Q98" s="5"/>
      <c r="R98" s="5"/>
      <c r="S98" s="5"/>
      <c r="T98" s="5"/>
      <c r="U98" s="5"/>
      <c r="V98" s="5"/>
      <c r="W98" s="5"/>
      <c r="X98" s="5"/>
      <c r="Y98" s="5"/>
      <c r="Z98" s="5"/>
      <c r="AA98" s="5"/>
      <c r="AB98" s="5"/>
      <c r="AC98" s="5"/>
      <c r="AD98" s="5"/>
      <c r="AE98" s="5"/>
      <c r="AF98" s="5"/>
      <c r="AG98" s="5"/>
      <c r="AH98" s="5"/>
    </row>
    <row r="99" spans="1:34" x14ac:dyDescent="0.25">
      <c r="A99" s="5" t="s">
        <v>597</v>
      </c>
      <c r="B99" s="5">
        <v>14</v>
      </c>
      <c r="C99" s="5">
        <v>1</v>
      </c>
      <c r="D99" s="5">
        <v>1</v>
      </c>
      <c r="E99" s="5"/>
      <c r="F99" s="5">
        <v>1</v>
      </c>
      <c r="G99" s="5">
        <v>2</v>
      </c>
      <c r="H99" s="5">
        <v>5</v>
      </c>
      <c r="I99" s="5">
        <v>1</v>
      </c>
      <c r="J99" s="5"/>
      <c r="K99" s="5">
        <v>1</v>
      </c>
      <c r="L99" s="5"/>
      <c r="M99" s="5"/>
      <c r="N99" s="5"/>
      <c r="O99" s="5"/>
      <c r="P99" s="5"/>
      <c r="Q99" s="5"/>
      <c r="R99" s="5"/>
      <c r="S99" s="5"/>
      <c r="T99" s="5"/>
      <c r="U99" s="5"/>
      <c r="V99" s="5"/>
      <c r="W99" s="5"/>
      <c r="X99" s="5"/>
      <c r="Y99" s="5"/>
      <c r="Z99" s="5"/>
      <c r="AA99" s="5"/>
      <c r="AB99" s="5"/>
      <c r="AC99" s="5"/>
      <c r="AD99" s="5"/>
      <c r="AE99" s="5">
        <v>2</v>
      </c>
      <c r="AF99" s="5"/>
      <c r="AG99" s="5"/>
      <c r="AH99" s="5"/>
    </row>
    <row r="100" spans="1:34" x14ac:dyDescent="0.25">
      <c r="A100" s="5" t="s">
        <v>598</v>
      </c>
      <c r="B100" s="5">
        <v>6</v>
      </c>
      <c r="C100" s="5"/>
      <c r="D100" s="5"/>
      <c r="E100" s="5"/>
      <c r="F100" s="5">
        <v>2</v>
      </c>
      <c r="G100" s="5"/>
      <c r="H100" s="5">
        <v>2</v>
      </c>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v>2</v>
      </c>
      <c r="AH100" s="5"/>
    </row>
    <row r="101" spans="1:34" x14ac:dyDescent="0.25">
      <c r="A101" s="5" t="s">
        <v>599</v>
      </c>
      <c r="B101" s="5">
        <v>9</v>
      </c>
      <c r="C101" s="5"/>
      <c r="D101" s="5">
        <v>1</v>
      </c>
      <c r="E101" s="5"/>
      <c r="F101" s="5">
        <v>1</v>
      </c>
      <c r="G101" s="5">
        <v>1</v>
      </c>
      <c r="H101" s="5">
        <v>5</v>
      </c>
      <c r="I101" s="5"/>
      <c r="J101" s="5"/>
      <c r="K101" s="5">
        <v>1</v>
      </c>
      <c r="L101" s="5"/>
      <c r="M101" s="5"/>
      <c r="N101" s="5"/>
      <c r="O101" s="5"/>
      <c r="P101" s="5"/>
      <c r="Q101" s="5"/>
      <c r="R101" s="5"/>
      <c r="S101" s="5"/>
      <c r="T101" s="5"/>
      <c r="U101" s="5"/>
      <c r="V101" s="5"/>
      <c r="W101" s="5"/>
      <c r="X101" s="5"/>
      <c r="Y101" s="5"/>
      <c r="Z101" s="5"/>
      <c r="AA101" s="5"/>
      <c r="AB101" s="5"/>
      <c r="AC101" s="5"/>
      <c r="AD101" s="5"/>
      <c r="AE101" s="5"/>
      <c r="AF101" s="5"/>
      <c r="AG101" s="5"/>
      <c r="AH101" s="5"/>
    </row>
    <row r="102" spans="1:34" x14ac:dyDescent="0.25">
      <c r="A102" s="5" t="s">
        <v>600</v>
      </c>
      <c r="B102" s="5">
        <v>72</v>
      </c>
      <c r="C102" s="5">
        <v>4</v>
      </c>
      <c r="D102" s="5">
        <v>5</v>
      </c>
      <c r="E102" s="5">
        <v>1</v>
      </c>
      <c r="F102" s="5">
        <v>13</v>
      </c>
      <c r="G102" s="5"/>
      <c r="H102" s="5">
        <v>30</v>
      </c>
      <c r="I102" s="5"/>
      <c r="J102" s="5"/>
      <c r="K102" s="5">
        <v>2</v>
      </c>
      <c r="L102" s="5"/>
      <c r="M102" s="5"/>
      <c r="N102" s="5">
        <v>2</v>
      </c>
      <c r="O102" s="5"/>
      <c r="P102" s="5">
        <v>1</v>
      </c>
      <c r="Q102" s="5"/>
      <c r="R102" s="5"/>
      <c r="S102" s="5"/>
      <c r="T102" s="5"/>
      <c r="U102" s="5"/>
      <c r="V102" s="5"/>
      <c r="W102" s="5"/>
      <c r="X102" s="5"/>
      <c r="Y102" s="5">
        <v>1</v>
      </c>
      <c r="Z102" s="5">
        <v>1</v>
      </c>
      <c r="AA102" s="5">
        <v>1</v>
      </c>
      <c r="AB102" s="5"/>
      <c r="AC102" s="5">
        <v>1</v>
      </c>
      <c r="AD102" s="5"/>
      <c r="AE102" s="5">
        <v>10</v>
      </c>
      <c r="AF102" s="5"/>
      <c r="AG102" s="5"/>
      <c r="AH102" s="5"/>
    </row>
    <row r="103" spans="1:34" x14ac:dyDescent="0.25">
      <c r="A103" s="5" t="s">
        <v>21220</v>
      </c>
      <c r="B103" s="5">
        <v>2</v>
      </c>
      <c r="C103" s="5">
        <v>1</v>
      </c>
      <c r="D103" s="5"/>
      <c r="E103" s="5">
        <v>1</v>
      </c>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row>
    <row r="104" spans="1:34" x14ac:dyDescent="0.25">
      <c r="A104" s="5" t="s">
        <v>21221</v>
      </c>
      <c r="B104" s="5">
        <v>5</v>
      </c>
      <c r="C104" s="5"/>
      <c r="D104" s="5"/>
      <c r="E104" s="5"/>
      <c r="F104" s="5"/>
      <c r="G104" s="5"/>
      <c r="H104" s="5">
        <v>5</v>
      </c>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row>
    <row r="105" spans="1:34" x14ac:dyDescent="0.25">
      <c r="A105" s="5" t="s">
        <v>601</v>
      </c>
      <c r="B105" s="5">
        <v>1</v>
      </c>
      <c r="C105" s="5"/>
      <c r="D105" s="5"/>
      <c r="E105" s="5"/>
      <c r="F105" s="5"/>
      <c r="G105" s="5"/>
      <c r="H105" s="5">
        <v>1</v>
      </c>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row>
    <row r="106" spans="1:34" x14ac:dyDescent="0.25">
      <c r="A106" s="5" t="s">
        <v>21781</v>
      </c>
      <c r="B106" s="5">
        <v>1</v>
      </c>
      <c r="C106" s="5"/>
      <c r="D106" s="5"/>
      <c r="E106" s="5"/>
      <c r="F106" s="5">
        <v>1</v>
      </c>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row>
    <row r="107" spans="1:34" x14ac:dyDescent="0.25">
      <c r="A107" s="5" t="s">
        <v>197</v>
      </c>
      <c r="B107" s="5">
        <v>1</v>
      </c>
      <c r="C107" s="5"/>
      <c r="D107" s="5"/>
      <c r="E107" s="5"/>
      <c r="F107" s="5"/>
      <c r="G107" s="5"/>
      <c r="H107" s="5">
        <v>1</v>
      </c>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row>
    <row r="108" spans="1:34" x14ac:dyDescent="0.25">
      <c r="A108" s="5" t="s">
        <v>198</v>
      </c>
      <c r="B108" s="5">
        <v>1</v>
      </c>
      <c r="C108" s="5"/>
      <c r="D108" s="5"/>
      <c r="E108" s="5"/>
      <c r="F108" s="5"/>
      <c r="G108" s="5"/>
      <c r="H108" s="5">
        <v>1</v>
      </c>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row>
    <row r="109" spans="1:34" x14ac:dyDescent="0.25">
      <c r="A109" s="5" t="s">
        <v>602</v>
      </c>
      <c r="B109" s="5">
        <v>1</v>
      </c>
      <c r="C109" s="5"/>
      <c r="D109" s="5"/>
      <c r="E109" s="5"/>
      <c r="F109" s="5"/>
      <c r="G109" s="5"/>
      <c r="H109" s="5">
        <v>1</v>
      </c>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row>
    <row r="110" spans="1:34" x14ac:dyDescent="0.25">
      <c r="A110" s="5" t="s">
        <v>603</v>
      </c>
      <c r="B110" s="5">
        <v>1</v>
      </c>
      <c r="C110" s="5"/>
      <c r="D110" s="5">
        <v>1</v>
      </c>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row>
    <row r="111" spans="1:34" x14ac:dyDescent="0.25">
      <c r="A111" s="5" t="s">
        <v>604</v>
      </c>
      <c r="B111" s="5">
        <v>1</v>
      </c>
      <c r="C111" s="5"/>
      <c r="D111" s="5"/>
      <c r="E111" s="5"/>
      <c r="F111" s="5"/>
      <c r="G111" s="5"/>
      <c r="H111" s="5">
        <v>1</v>
      </c>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row>
    <row r="112" spans="1:34" x14ac:dyDescent="0.25">
      <c r="A112" s="5" t="s">
        <v>605</v>
      </c>
      <c r="B112" s="5">
        <v>2</v>
      </c>
      <c r="C112" s="5"/>
      <c r="D112" s="5"/>
      <c r="E112" s="5">
        <v>1</v>
      </c>
      <c r="F112" s="5"/>
      <c r="G112" s="5"/>
      <c r="H112" s="5">
        <v>1</v>
      </c>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row>
    <row r="113" spans="1:34" x14ac:dyDescent="0.25">
      <c r="A113" s="5" t="s">
        <v>606</v>
      </c>
      <c r="B113" s="5">
        <v>5</v>
      </c>
      <c r="C113" s="5"/>
      <c r="D113" s="5"/>
      <c r="E113" s="5"/>
      <c r="F113" s="5"/>
      <c r="G113" s="5"/>
      <c r="H113" s="5">
        <v>4</v>
      </c>
      <c r="I113" s="5"/>
      <c r="J113" s="5"/>
      <c r="K113" s="5"/>
      <c r="L113" s="5"/>
      <c r="M113" s="5"/>
      <c r="N113" s="5"/>
      <c r="O113" s="5"/>
      <c r="P113" s="5"/>
      <c r="Q113" s="5"/>
      <c r="R113" s="5"/>
      <c r="S113" s="5"/>
      <c r="T113" s="5"/>
      <c r="U113" s="5"/>
      <c r="V113" s="5"/>
      <c r="W113" s="5"/>
      <c r="X113" s="5"/>
      <c r="Y113" s="5"/>
      <c r="Z113" s="5"/>
      <c r="AA113" s="5"/>
      <c r="AB113" s="5"/>
      <c r="AC113" s="5">
        <v>1</v>
      </c>
      <c r="AD113" s="5"/>
      <c r="AE113" s="5"/>
      <c r="AF113" s="5"/>
      <c r="AG113" s="5"/>
      <c r="AH113" s="5"/>
    </row>
    <row r="114" spans="1:34" x14ac:dyDescent="0.25">
      <c r="A114" s="5" t="s">
        <v>607</v>
      </c>
      <c r="B114" s="5">
        <v>4</v>
      </c>
      <c r="C114" s="5"/>
      <c r="D114" s="5">
        <v>1</v>
      </c>
      <c r="E114" s="5"/>
      <c r="F114" s="5"/>
      <c r="G114" s="5">
        <v>1</v>
      </c>
      <c r="H114" s="5">
        <v>2</v>
      </c>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row>
    <row r="115" spans="1:34" x14ac:dyDescent="0.25">
      <c r="A115" s="5" t="s">
        <v>608</v>
      </c>
      <c r="B115" s="5">
        <v>2</v>
      </c>
      <c r="C115" s="5"/>
      <c r="D115" s="5"/>
      <c r="E115" s="5"/>
      <c r="F115" s="5">
        <v>1</v>
      </c>
      <c r="G115" s="5">
        <v>1</v>
      </c>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row>
    <row r="116" spans="1:34" x14ac:dyDescent="0.25">
      <c r="A116" s="5" t="s">
        <v>21222</v>
      </c>
      <c r="B116" s="5">
        <v>4</v>
      </c>
      <c r="C116" s="5"/>
      <c r="D116" s="5">
        <v>1</v>
      </c>
      <c r="E116" s="5"/>
      <c r="F116" s="5">
        <v>1</v>
      </c>
      <c r="G116" s="5"/>
      <c r="H116" s="5">
        <v>2</v>
      </c>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row>
    <row r="117" spans="1:34" x14ac:dyDescent="0.25">
      <c r="A117" s="5" t="s">
        <v>609</v>
      </c>
      <c r="B117" s="5">
        <v>5</v>
      </c>
      <c r="C117" s="5">
        <v>1</v>
      </c>
      <c r="D117" s="5"/>
      <c r="E117" s="5"/>
      <c r="F117" s="5">
        <v>1</v>
      </c>
      <c r="G117" s="5"/>
      <c r="H117" s="5">
        <v>3</v>
      </c>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row>
    <row r="118" spans="1:34" x14ac:dyDescent="0.25">
      <c r="A118" s="5" t="s">
        <v>21223</v>
      </c>
      <c r="B118" s="5">
        <v>7</v>
      </c>
      <c r="C118" s="5">
        <v>1</v>
      </c>
      <c r="D118" s="5">
        <v>1</v>
      </c>
      <c r="E118" s="5"/>
      <c r="F118" s="5">
        <v>2</v>
      </c>
      <c r="G118" s="5"/>
      <c r="H118" s="5">
        <v>2</v>
      </c>
      <c r="I118" s="5"/>
      <c r="J118" s="5"/>
      <c r="K118" s="5"/>
      <c r="L118" s="5"/>
      <c r="M118" s="5"/>
      <c r="N118" s="5"/>
      <c r="O118" s="5"/>
      <c r="P118" s="5"/>
      <c r="Q118" s="5"/>
      <c r="R118" s="5"/>
      <c r="S118" s="5"/>
      <c r="T118" s="5"/>
      <c r="U118" s="5"/>
      <c r="V118" s="5"/>
      <c r="W118" s="5"/>
      <c r="X118" s="5"/>
      <c r="Y118" s="5"/>
      <c r="Z118" s="5"/>
      <c r="AA118" s="5"/>
      <c r="AB118" s="5"/>
      <c r="AC118" s="5"/>
      <c r="AD118" s="5"/>
      <c r="AE118" s="5">
        <v>1</v>
      </c>
      <c r="AF118" s="5"/>
      <c r="AG118" s="5"/>
      <c r="AH118" s="5"/>
    </row>
    <row r="119" spans="1:34" x14ac:dyDescent="0.25">
      <c r="A119" s="5" t="s">
        <v>21224</v>
      </c>
      <c r="B119" s="5">
        <v>5</v>
      </c>
      <c r="C119" s="5"/>
      <c r="D119" s="5">
        <v>1</v>
      </c>
      <c r="E119" s="5"/>
      <c r="F119" s="5">
        <v>1</v>
      </c>
      <c r="G119" s="5"/>
      <c r="H119" s="5">
        <v>1</v>
      </c>
      <c r="I119" s="5"/>
      <c r="J119" s="5">
        <v>1</v>
      </c>
      <c r="K119" s="5"/>
      <c r="L119" s="5">
        <v>1</v>
      </c>
      <c r="M119" s="5"/>
      <c r="N119" s="5"/>
      <c r="O119" s="5"/>
      <c r="P119" s="5"/>
      <c r="Q119" s="5"/>
      <c r="R119" s="5"/>
      <c r="S119" s="5"/>
      <c r="T119" s="5"/>
      <c r="U119" s="5"/>
      <c r="V119" s="5"/>
      <c r="W119" s="5"/>
      <c r="X119" s="5"/>
      <c r="Y119" s="5"/>
      <c r="Z119" s="5"/>
      <c r="AA119" s="5"/>
      <c r="AB119" s="5"/>
      <c r="AC119" s="5"/>
      <c r="AD119" s="5"/>
      <c r="AE119" s="5"/>
      <c r="AF119" s="5"/>
      <c r="AG119" s="5"/>
      <c r="AH119" s="5"/>
    </row>
    <row r="120" spans="1:34" x14ac:dyDescent="0.25">
      <c r="A120" s="5" t="s">
        <v>610</v>
      </c>
      <c r="B120" s="5">
        <v>8</v>
      </c>
      <c r="C120" s="5">
        <v>2</v>
      </c>
      <c r="D120" s="5"/>
      <c r="E120" s="5"/>
      <c r="F120" s="5">
        <v>2</v>
      </c>
      <c r="G120" s="5"/>
      <c r="H120" s="5">
        <v>4</v>
      </c>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row>
    <row r="121" spans="1:34" x14ac:dyDescent="0.25">
      <c r="A121" s="5" t="s">
        <v>611</v>
      </c>
      <c r="B121" s="5">
        <v>23</v>
      </c>
      <c r="C121" s="5">
        <v>3</v>
      </c>
      <c r="D121" s="5">
        <v>1</v>
      </c>
      <c r="E121" s="5">
        <v>1</v>
      </c>
      <c r="F121" s="5">
        <v>4</v>
      </c>
      <c r="G121" s="5">
        <v>1</v>
      </c>
      <c r="H121" s="5">
        <v>8</v>
      </c>
      <c r="I121" s="5"/>
      <c r="J121" s="5">
        <v>1</v>
      </c>
      <c r="K121" s="5">
        <v>1</v>
      </c>
      <c r="L121" s="5"/>
      <c r="M121" s="5"/>
      <c r="N121" s="5"/>
      <c r="O121" s="5"/>
      <c r="P121" s="5"/>
      <c r="Q121" s="5"/>
      <c r="R121" s="5"/>
      <c r="S121" s="5"/>
      <c r="T121" s="5"/>
      <c r="U121" s="5"/>
      <c r="V121" s="5"/>
      <c r="W121" s="5"/>
      <c r="X121" s="5"/>
      <c r="Y121" s="5"/>
      <c r="Z121" s="5"/>
      <c r="AA121" s="5">
        <v>1</v>
      </c>
      <c r="AB121" s="5">
        <v>1</v>
      </c>
      <c r="AC121" s="5"/>
      <c r="AD121" s="5"/>
      <c r="AE121" s="5">
        <v>1</v>
      </c>
      <c r="AF121" s="5"/>
      <c r="AG121" s="5"/>
      <c r="AH121" s="5"/>
    </row>
    <row r="122" spans="1:34" x14ac:dyDescent="0.25">
      <c r="A122" s="5" t="s">
        <v>612</v>
      </c>
      <c r="B122" s="5">
        <v>2</v>
      </c>
      <c r="C122" s="5">
        <v>1</v>
      </c>
      <c r="D122" s="5"/>
      <c r="E122" s="5"/>
      <c r="F122" s="5">
        <v>1</v>
      </c>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row>
    <row r="123" spans="1:34" x14ac:dyDescent="0.25">
      <c r="A123" s="5" t="s">
        <v>613</v>
      </c>
      <c r="B123" s="5">
        <v>14</v>
      </c>
      <c r="C123" s="5">
        <v>1</v>
      </c>
      <c r="D123" s="5">
        <v>2</v>
      </c>
      <c r="E123" s="5"/>
      <c r="F123" s="5">
        <v>2</v>
      </c>
      <c r="G123" s="5"/>
      <c r="H123" s="5">
        <v>8</v>
      </c>
      <c r="I123" s="5"/>
      <c r="J123" s="5"/>
      <c r="K123" s="5">
        <v>1</v>
      </c>
      <c r="L123" s="5"/>
      <c r="M123" s="5"/>
      <c r="N123" s="5"/>
      <c r="O123" s="5"/>
      <c r="P123" s="5"/>
      <c r="Q123" s="5"/>
      <c r="R123" s="5"/>
      <c r="S123" s="5"/>
      <c r="T123" s="5"/>
      <c r="U123" s="5"/>
      <c r="V123" s="5"/>
      <c r="W123" s="5"/>
      <c r="X123" s="5"/>
      <c r="Y123" s="5"/>
      <c r="Z123" s="5"/>
      <c r="AA123" s="5"/>
      <c r="AB123" s="5"/>
      <c r="AC123" s="5"/>
      <c r="AD123" s="5"/>
      <c r="AE123" s="5"/>
      <c r="AF123" s="5"/>
      <c r="AG123" s="5"/>
      <c r="AH123" s="5"/>
    </row>
    <row r="124" spans="1:34" x14ac:dyDescent="0.25">
      <c r="A124" s="103" t="s">
        <v>124</v>
      </c>
      <c r="B124" s="103">
        <v>1997</v>
      </c>
      <c r="C124" s="103">
        <v>38</v>
      </c>
      <c r="D124" s="103">
        <v>198</v>
      </c>
      <c r="E124" s="103">
        <v>14</v>
      </c>
      <c r="F124" s="103">
        <v>470</v>
      </c>
      <c r="G124" s="103">
        <v>16</v>
      </c>
      <c r="H124" s="103">
        <v>815</v>
      </c>
      <c r="I124" s="103">
        <v>1</v>
      </c>
      <c r="J124" s="103">
        <v>20</v>
      </c>
      <c r="K124" s="103">
        <v>13</v>
      </c>
      <c r="L124" s="103">
        <v>25</v>
      </c>
      <c r="M124" s="103">
        <v>1</v>
      </c>
      <c r="N124" s="103">
        <v>26</v>
      </c>
      <c r="O124" s="103">
        <v>3</v>
      </c>
      <c r="P124" s="103">
        <v>4</v>
      </c>
      <c r="Q124" s="103">
        <v>11</v>
      </c>
      <c r="R124" s="103">
        <v>5</v>
      </c>
      <c r="S124" s="103">
        <v>1</v>
      </c>
      <c r="T124" s="103">
        <v>1</v>
      </c>
      <c r="U124" s="103">
        <v>2</v>
      </c>
      <c r="V124" s="103">
        <v>1</v>
      </c>
      <c r="W124" s="103">
        <v>21</v>
      </c>
      <c r="X124" s="103">
        <v>1</v>
      </c>
      <c r="Y124" s="103">
        <v>21</v>
      </c>
      <c r="Z124" s="103">
        <v>4</v>
      </c>
      <c r="AA124" s="103">
        <v>33</v>
      </c>
      <c r="AB124" s="103">
        <v>3</v>
      </c>
      <c r="AC124" s="103">
        <v>17</v>
      </c>
      <c r="AD124" s="103">
        <v>11</v>
      </c>
      <c r="AE124" s="103">
        <v>183</v>
      </c>
      <c r="AF124" s="103">
        <v>1</v>
      </c>
      <c r="AG124" s="103">
        <v>32</v>
      </c>
      <c r="AH124" s="103">
        <v>5</v>
      </c>
    </row>
    <row r="126" spans="1:34" ht="26.25" x14ac:dyDescent="0.25">
      <c r="A126" s="522" t="s">
        <v>21344</v>
      </c>
    </row>
  </sheetData>
  <mergeCells count="15">
    <mergeCell ref="Z9:AA9"/>
    <mergeCell ref="AB9:AC9"/>
    <mergeCell ref="AD9:AE9"/>
    <mergeCell ref="AF9:AG9"/>
    <mergeCell ref="M9:N9"/>
    <mergeCell ref="P9:Q9"/>
    <mergeCell ref="T9:U9"/>
    <mergeCell ref="V9:W9"/>
    <mergeCell ref="X9:Y9"/>
    <mergeCell ref="C9:D9"/>
    <mergeCell ref="E9:F9"/>
    <mergeCell ref="G9:H9"/>
    <mergeCell ref="I9:J9"/>
    <mergeCell ref="K9:L9"/>
    <mergeCell ref="A5:AD6"/>
  </mergeCells>
  <pageMargins left="1.1599999999999999" right="0.70866141732283472" top="0.74803149606299213" bottom="0.74803149606299213" header="0.31496062992125984" footer="0.31496062992125984"/>
  <pageSetup paperSize="5" scale="45"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A5099-6B47-4AB3-9EE7-BC7415B30AB0}">
  <sheetPr>
    <tabColor theme="5"/>
    <pageSetUpPr fitToPage="1"/>
  </sheetPr>
  <dimension ref="A1:J43"/>
  <sheetViews>
    <sheetView showGridLines="0" workbookViewId="0">
      <selection activeCell="E46" sqref="E46"/>
    </sheetView>
  </sheetViews>
  <sheetFormatPr baseColWidth="10" defaultRowHeight="15" x14ac:dyDescent="0.25"/>
  <cols>
    <col min="1" max="1" width="56.140625" bestFit="1" customWidth="1"/>
    <col min="2" max="2" width="15.140625" bestFit="1" customWidth="1"/>
    <col min="3" max="3" width="31.85546875" bestFit="1" customWidth="1"/>
    <col min="4" max="4" width="35.28515625" bestFit="1" customWidth="1"/>
    <col min="5" max="5" width="33.140625" bestFit="1" customWidth="1"/>
    <col min="6" max="6" width="34" bestFit="1" customWidth="1"/>
    <col min="7" max="7" width="21.5703125" bestFit="1" customWidth="1"/>
    <col min="8" max="8" width="46.42578125" bestFit="1" customWidth="1"/>
    <col min="9" max="9" width="49.7109375" bestFit="1" customWidth="1"/>
    <col min="10" max="10" width="12.140625" bestFit="1" customWidth="1"/>
  </cols>
  <sheetData>
    <row r="1" spans="1:10" ht="15" customHeight="1" x14ac:dyDescent="0.25">
      <c r="A1" s="1292" t="s">
        <v>414</v>
      </c>
      <c r="B1" s="1292"/>
      <c r="C1" s="1292"/>
      <c r="D1" s="1292"/>
      <c r="E1" s="1292"/>
      <c r="F1" s="1292"/>
      <c r="G1" s="1292"/>
      <c r="H1" s="1292"/>
      <c r="I1" s="1292"/>
      <c r="J1" s="1292"/>
    </row>
    <row r="2" spans="1:10" ht="15" customHeight="1" x14ac:dyDescent="0.25">
      <c r="A2" s="1292"/>
      <c r="B2" s="1292"/>
      <c r="C2" s="1292"/>
      <c r="D2" s="1292"/>
      <c r="E2" s="1292"/>
      <c r="F2" s="1292"/>
      <c r="G2" s="1292"/>
      <c r="H2" s="1292"/>
      <c r="I2" s="1292"/>
      <c r="J2" s="1292"/>
    </row>
    <row r="4" spans="1:10" ht="18.75" x14ac:dyDescent="0.25">
      <c r="A4" s="1291" t="s">
        <v>307</v>
      </c>
      <c r="B4" s="1291" t="s">
        <v>284</v>
      </c>
      <c r="C4" s="1291" t="s">
        <v>285</v>
      </c>
      <c r="D4" s="1291"/>
      <c r="E4" s="1291"/>
      <c r="F4" s="1291"/>
      <c r="G4" s="1291"/>
      <c r="H4" s="1291"/>
      <c r="I4" s="1291"/>
      <c r="J4" s="1291"/>
    </row>
    <row r="5" spans="1:10" ht="18.75" x14ac:dyDescent="0.25">
      <c r="A5" s="1291"/>
      <c r="B5" s="1291"/>
      <c r="C5" s="551" t="s">
        <v>286</v>
      </c>
      <c r="D5" s="551" t="s">
        <v>287</v>
      </c>
      <c r="E5" s="551" t="s">
        <v>288</v>
      </c>
      <c r="F5" s="551" t="s">
        <v>289</v>
      </c>
      <c r="G5" s="551" t="s">
        <v>309</v>
      </c>
      <c r="H5" s="551" t="s">
        <v>290</v>
      </c>
      <c r="I5" s="551" t="s">
        <v>291</v>
      </c>
      <c r="J5" s="551" t="s">
        <v>310</v>
      </c>
    </row>
    <row r="6" spans="1:10" ht="18.75" x14ac:dyDescent="0.3">
      <c r="A6" s="552" t="s">
        <v>292</v>
      </c>
      <c r="B6" s="553">
        <v>12757</v>
      </c>
      <c r="C6" s="554">
        <v>3481</v>
      </c>
      <c r="D6" s="554">
        <v>3678</v>
      </c>
      <c r="E6" s="554">
        <v>1978</v>
      </c>
      <c r="F6" s="554">
        <v>2520</v>
      </c>
      <c r="G6" s="554">
        <v>79</v>
      </c>
      <c r="H6" s="554">
        <v>138</v>
      </c>
      <c r="I6" s="554">
        <v>520</v>
      </c>
      <c r="J6" s="554">
        <v>363</v>
      </c>
    </row>
    <row r="7" spans="1:10" ht="18.75" x14ac:dyDescent="0.3">
      <c r="A7" s="552" t="s">
        <v>293</v>
      </c>
      <c r="B7" s="553">
        <v>11374</v>
      </c>
      <c r="C7" s="554">
        <v>2857</v>
      </c>
      <c r="D7" s="554">
        <v>2955</v>
      </c>
      <c r="E7" s="554">
        <v>1980</v>
      </c>
      <c r="F7" s="554">
        <v>2491</v>
      </c>
      <c r="G7" s="554">
        <v>77</v>
      </c>
      <c r="H7" s="554">
        <v>136</v>
      </c>
      <c r="I7" s="554">
        <v>517</v>
      </c>
      <c r="J7" s="554">
        <v>361</v>
      </c>
    </row>
    <row r="8" spans="1:10" ht="18.75" x14ac:dyDescent="0.3">
      <c r="A8" s="552" t="s">
        <v>294</v>
      </c>
      <c r="B8" s="553">
        <v>10999</v>
      </c>
      <c r="C8" s="554">
        <v>2689</v>
      </c>
      <c r="D8" s="554">
        <v>2932</v>
      </c>
      <c r="E8" s="554">
        <v>1977</v>
      </c>
      <c r="F8" s="554">
        <v>2491</v>
      </c>
      <c r="G8" s="554">
        <v>77</v>
      </c>
      <c r="H8" s="554">
        <v>120</v>
      </c>
      <c r="I8" s="554">
        <v>394</v>
      </c>
      <c r="J8" s="554">
        <v>319</v>
      </c>
    </row>
    <row r="9" spans="1:10" ht="18.75" x14ac:dyDescent="0.3">
      <c r="A9" s="552" t="s">
        <v>295</v>
      </c>
      <c r="B9" s="553">
        <v>375</v>
      </c>
      <c r="C9" s="554">
        <v>168</v>
      </c>
      <c r="D9" s="554">
        <v>23</v>
      </c>
      <c r="E9" s="554">
        <v>3</v>
      </c>
      <c r="F9" s="554">
        <v>0</v>
      </c>
      <c r="G9" s="554">
        <v>0</v>
      </c>
      <c r="H9" s="554">
        <v>16</v>
      </c>
      <c r="I9" s="554">
        <v>123</v>
      </c>
      <c r="J9" s="554">
        <v>42</v>
      </c>
    </row>
    <row r="10" spans="1:10" ht="18.75" x14ac:dyDescent="0.3">
      <c r="A10" s="552" t="s">
        <v>296</v>
      </c>
      <c r="B10" s="553">
        <v>122</v>
      </c>
      <c r="C10" s="554">
        <v>30</v>
      </c>
      <c r="D10" s="554">
        <v>7</v>
      </c>
      <c r="E10" s="554"/>
      <c r="F10" s="554">
        <v>0</v>
      </c>
      <c r="G10" s="554">
        <v>0</v>
      </c>
      <c r="H10" s="554">
        <v>8</v>
      </c>
      <c r="I10" s="554">
        <v>56</v>
      </c>
      <c r="J10" s="554">
        <v>21</v>
      </c>
    </row>
    <row r="11" spans="1:10" ht="18.75" x14ac:dyDescent="0.3">
      <c r="A11" s="552" t="s">
        <v>297</v>
      </c>
      <c r="B11" s="553">
        <v>253</v>
      </c>
      <c r="C11" s="554">
        <v>138</v>
      </c>
      <c r="D11" s="554">
        <v>16</v>
      </c>
      <c r="E11" s="554">
        <v>3</v>
      </c>
      <c r="F11" s="554">
        <v>0</v>
      </c>
      <c r="G11" s="554">
        <v>0</v>
      </c>
      <c r="H11" s="554">
        <v>8</v>
      </c>
      <c r="I11" s="554">
        <v>67</v>
      </c>
      <c r="J11" s="554">
        <v>21</v>
      </c>
    </row>
    <row r="12" spans="1:10" ht="18.75" x14ac:dyDescent="0.3">
      <c r="A12" s="552" t="s">
        <v>298</v>
      </c>
      <c r="B12" s="553">
        <v>69660</v>
      </c>
      <c r="C12" s="554">
        <v>24176</v>
      </c>
      <c r="D12" s="554">
        <v>19188</v>
      </c>
      <c r="E12" s="554">
        <v>7899</v>
      </c>
      <c r="F12" s="554">
        <v>10546</v>
      </c>
      <c r="G12" s="554">
        <v>578</v>
      </c>
      <c r="H12" s="554">
        <v>2080</v>
      </c>
      <c r="I12" s="554">
        <v>3575</v>
      </c>
      <c r="J12" s="554">
        <v>1618</v>
      </c>
    </row>
    <row r="13" spans="1:10" ht="18.75" x14ac:dyDescent="0.3">
      <c r="A13" s="552" t="s">
        <v>299</v>
      </c>
      <c r="B13" s="553">
        <v>6.1244944610515208</v>
      </c>
      <c r="C13" s="554">
        <v>8.462023101155058</v>
      </c>
      <c r="D13" s="554">
        <v>6.4934010152284261</v>
      </c>
      <c r="E13" s="554">
        <v>3.9893939393939393</v>
      </c>
      <c r="F13" s="554">
        <v>4.2336411079887597</v>
      </c>
      <c r="G13" s="554">
        <v>7.5064935064935066</v>
      </c>
      <c r="H13" s="554">
        <v>15.294117647058824</v>
      </c>
      <c r="I13" s="554">
        <v>6.9148936170212769</v>
      </c>
      <c r="J13" s="554">
        <v>4.4819944598337953</v>
      </c>
    </row>
    <row r="14" spans="1:10" ht="18.75" x14ac:dyDescent="0.3">
      <c r="A14" s="552" t="s">
        <v>300</v>
      </c>
      <c r="B14" s="553">
        <v>250</v>
      </c>
      <c r="C14" s="554">
        <v>79</v>
      </c>
      <c r="D14" s="554">
        <v>57</v>
      </c>
      <c r="E14" s="554">
        <v>32</v>
      </c>
      <c r="F14" s="554">
        <v>45</v>
      </c>
      <c r="G14" s="554">
        <v>7</v>
      </c>
      <c r="H14" s="554">
        <v>10</v>
      </c>
      <c r="I14" s="554">
        <v>14</v>
      </c>
      <c r="J14" s="554">
        <v>6</v>
      </c>
    </row>
    <row r="15" spans="1:10" ht="18.75" x14ac:dyDescent="0.3">
      <c r="A15" s="552" t="s">
        <v>301</v>
      </c>
      <c r="B15" s="553">
        <v>91250</v>
      </c>
      <c r="C15" s="554">
        <v>28835</v>
      </c>
      <c r="D15" s="554">
        <v>20805</v>
      </c>
      <c r="E15" s="554">
        <v>11680</v>
      </c>
      <c r="F15" s="554">
        <v>16425</v>
      </c>
      <c r="G15" s="554">
        <v>2555</v>
      </c>
      <c r="H15" s="554">
        <v>3650</v>
      </c>
      <c r="I15" s="554">
        <v>5110</v>
      </c>
      <c r="J15" s="554">
        <v>2190</v>
      </c>
    </row>
    <row r="16" spans="1:10" ht="18.75" x14ac:dyDescent="0.3">
      <c r="A16" s="552" t="s">
        <v>302</v>
      </c>
      <c r="B16" s="553">
        <v>69660</v>
      </c>
      <c r="C16" s="554">
        <v>24176</v>
      </c>
      <c r="D16" s="554">
        <v>19188</v>
      </c>
      <c r="E16" s="554">
        <v>7899</v>
      </c>
      <c r="F16" s="554">
        <v>10546</v>
      </c>
      <c r="G16" s="554">
        <v>578</v>
      </c>
      <c r="H16" s="554">
        <v>2080</v>
      </c>
      <c r="I16" s="554">
        <v>3575</v>
      </c>
      <c r="J16" s="554">
        <v>1618</v>
      </c>
    </row>
    <row r="17" spans="1:10" ht="18.75" x14ac:dyDescent="0.3">
      <c r="A17" s="552" t="s">
        <v>303</v>
      </c>
      <c r="B17" s="553">
        <v>76.339726027397262</v>
      </c>
      <c r="C17" s="554">
        <v>83.842552453615397</v>
      </c>
      <c r="D17" s="554">
        <v>92.227829848594084</v>
      </c>
      <c r="E17" s="554">
        <v>67.628424657534254</v>
      </c>
      <c r="F17" s="554">
        <v>64.207001522070016</v>
      </c>
      <c r="G17" s="554">
        <v>22.622309197651663</v>
      </c>
      <c r="H17" s="554">
        <v>56.986301369863014</v>
      </c>
      <c r="I17" s="554">
        <v>69.960861056751469</v>
      </c>
      <c r="J17" s="554">
        <v>73.881278538812779</v>
      </c>
    </row>
    <row r="18" spans="1:10" ht="18.75" x14ac:dyDescent="0.3">
      <c r="A18" s="552" t="s">
        <v>304</v>
      </c>
      <c r="B18" s="553">
        <v>45.496000000000002</v>
      </c>
      <c r="C18" s="554">
        <v>36.164556962025316</v>
      </c>
      <c r="D18" s="554">
        <v>51.842105263157897</v>
      </c>
      <c r="E18" s="554">
        <v>61.875</v>
      </c>
      <c r="F18" s="554">
        <v>55.355555555555554</v>
      </c>
      <c r="G18" s="554">
        <v>11</v>
      </c>
      <c r="H18" s="554">
        <v>13.6</v>
      </c>
      <c r="I18" s="554">
        <v>36.928571428571431</v>
      </c>
      <c r="J18" s="554">
        <v>60.166666666666664</v>
      </c>
    </row>
    <row r="19" spans="1:10" ht="18.75" x14ac:dyDescent="0.3">
      <c r="A19" s="552" t="s">
        <v>305</v>
      </c>
      <c r="B19" s="553">
        <v>2.9395625930861486</v>
      </c>
      <c r="C19" s="554">
        <v>4.8261993679977016</v>
      </c>
      <c r="D19" s="554">
        <v>0.62533985861881458</v>
      </c>
      <c r="E19" s="554">
        <v>0.15166835187057634</v>
      </c>
      <c r="F19" s="554">
        <v>0</v>
      </c>
      <c r="G19" s="554">
        <v>0</v>
      </c>
      <c r="H19" s="554">
        <v>11.594202898550725</v>
      </c>
      <c r="I19" s="554">
        <v>23.653846153846153</v>
      </c>
      <c r="J19" s="554">
        <v>11.570247933884298</v>
      </c>
    </row>
    <row r="20" spans="1:10" ht="18.75" x14ac:dyDescent="0.3">
      <c r="A20" s="552" t="s">
        <v>306</v>
      </c>
      <c r="B20" s="553">
        <f>+B6/365</f>
        <v>34.950684931506849</v>
      </c>
      <c r="C20" s="555">
        <f t="shared" ref="C20:J20" si="0">+C6/365</f>
        <v>9.536986301369863</v>
      </c>
      <c r="D20" s="555">
        <f t="shared" si="0"/>
        <v>10.076712328767123</v>
      </c>
      <c r="E20" s="555">
        <f t="shared" si="0"/>
        <v>5.419178082191781</v>
      </c>
      <c r="F20" s="555">
        <f t="shared" si="0"/>
        <v>6.904109589041096</v>
      </c>
      <c r="G20" s="555">
        <f t="shared" si="0"/>
        <v>0.21643835616438356</v>
      </c>
      <c r="H20" s="555">
        <f t="shared" si="0"/>
        <v>0.37808219178082192</v>
      </c>
      <c r="I20" s="555">
        <f t="shared" si="0"/>
        <v>1.4246575342465753</v>
      </c>
      <c r="J20" s="555">
        <f t="shared" si="0"/>
        <v>0.9945205479452055</v>
      </c>
    </row>
    <row r="23" spans="1:10" hidden="1" x14ac:dyDescent="0.25"/>
    <row r="24" spans="1:10" hidden="1" x14ac:dyDescent="0.25">
      <c r="A24" t="s">
        <v>369</v>
      </c>
      <c r="H24" t="s">
        <v>370</v>
      </c>
    </row>
    <row r="25" spans="1:10" hidden="1" x14ac:dyDescent="0.25"/>
    <row r="26" spans="1:10" hidden="1" x14ac:dyDescent="0.25">
      <c r="A26" t="s">
        <v>312</v>
      </c>
      <c r="B26" t="s">
        <v>105</v>
      </c>
      <c r="C26" t="s">
        <v>371</v>
      </c>
    </row>
    <row r="27" spans="1:10" hidden="1" x14ac:dyDescent="0.25">
      <c r="C27" t="s">
        <v>16</v>
      </c>
      <c r="D27" t="s">
        <v>17</v>
      </c>
      <c r="E27" t="s">
        <v>372</v>
      </c>
      <c r="F27" t="s">
        <v>19</v>
      </c>
      <c r="G27" t="s">
        <v>309</v>
      </c>
      <c r="H27" t="s">
        <v>373</v>
      </c>
      <c r="I27" t="s">
        <v>374</v>
      </c>
      <c r="J27" t="s">
        <v>310</v>
      </c>
    </row>
    <row r="28" spans="1:10" hidden="1" x14ac:dyDescent="0.25">
      <c r="A28" t="s">
        <v>292</v>
      </c>
      <c r="B28">
        <v>12757</v>
      </c>
      <c r="C28">
        <v>3481</v>
      </c>
      <c r="D28">
        <v>3678</v>
      </c>
      <c r="E28">
        <v>1978</v>
      </c>
      <c r="F28">
        <v>2520</v>
      </c>
      <c r="G28">
        <v>79</v>
      </c>
      <c r="H28">
        <v>138</v>
      </c>
      <c r="I28">
        <v>520</v>
      </c>
      <c r="J28">
        <v>363</v>
      </c>
    </row>
    <row r="29" spans="1:10" hidden="1" x14ac:dyDescent="0.25">
      <c r="A29" t="s">
        <v>293</v>
      </c>
      <c r="B29">
        <v>11374</v>
      </c>
      <c r="C29">
        <v>2857</v>
      </c>
      <c r="D29">
        <v>2955</v>
      </c>
      <c r="E29">
        <v>1980</v>
      </c>
      <c r="F29">
        <v>2491</v>
      </c>
      <c r="G29">
        <v>77</v>
      </c>
      <c r="H29">
        <v>136</v>
      </c>
      <c r="I29">
        <v>517</v>
      </c>
      <c r="J29">
        <v>361</v>
      </c>
    </row>
    <row r="30" spans="1:10" hidden="1" x14ac:dyDescent="0.25">
      <c r="A30" t="s">
        <v>294</v>
      </c>
      <c r="B30">
        <v>10999</v>
      </c>
      <c r="C30">
        <v>2689</v>
      </c>
      <c r="D30">
        <v>2932</v>
      </c>
      <c r="E30">
        <v>1977</v>
      </c>
      <c r="F30">
        <v>2491</v>
      </c>
      <c r="G30">
        <v>77</v>
      </c>
      <c r="H30">
        <v>120</v>
      </c>
      <c r="I30">
        <v>394</v>
      </c>
      <c r="J30">
        <v>319</v>
      </c>
    </row>
    <row r="31" spans="1:10" hidden="1" x14ac:dyDescent="0.25">
      <c r="A31" t="s">
        <v>295</v>
      </c>
      <c r="B31">
        <v>375</v>
      </c>
      <c r="C31">
        <v>168</v>
      </c>
      <c r="D31">
        <v>23</v>
      </c>
      <c r="E31">
        <v>3</v>
      </c>
      <c r="F31">
        <v>0</v>
      </c>
      <c r="G31">
        <v>0</v>
      </c>
      <c r="H31">
        <v>16</v>
      </c>
      <c r="I31">
        <v>123</v>
      </c>
      <c r="J31">
        <v>42</v>
      </c>
    </row>
    <row r="32" spans="1:10" hidden="1" x14ac:dyDescent="0.25">
      <c r="A32" t="s">
        <v>296</v>
      </c>
      <c r="B32">
        <v>122</v>
      </c>
      <c r="C32">
        <v>30</v>
      </c>
      <c r="D32">
        <v>7</v>
      </c>
      <c r="F32">
        <v>0</v>
      </c>
      <c r="G32">
        <v>0</v>
      </c>
      <c r="H32">
        <v>8</v>
      </c>
      <c r="I32">
        <v>56</v>
      </c>
      <c r="J32">
        <v>21</v>
      </c>
    </row>
    <row r="33" spans="1:10" hidden="1" x14ac:dyDescent="0.25">
      <c r="A33" t="s">
        <v>297</v>
      </c>
      <c r="B33">
        <v>253</v>
      </c>
      <c r="C33">
        <v>138</v>
      </c>
      <c r="D33">
        <v>16</v>
      </c>
      <c r="E33">
        <v>3</v>
      </c>
      <c r="F33">
        <v>0</v>
      </c>
      <c r="G33">
        <v>0</v>
      </c>
      <c r="H33">
        <v>8</v>
      </c>
      <c r="I33">
        <v>67</v>
      </c>
      <c r="J33">
        <v>21</v>
      </c>
    </row>
    <row r="34" spans="1:10" hidden="1" x14ac:dyDescent="0.25">
      <c r="A34" t="s">
        <v>298</v>
      </c>
      <c r="B34">
        <v>69660</v>
      </c>
      <c r="C34">
        <v>24176</v>
      </c>
      <c r="D34">
        <v>19188</v>
      </c>
      <c r="E34">
        <v>7899</v>
      </c>
      <c r="F34">
        <v>10546</v>
      </c>
      <c r="G34">
        <v>578</v>
      </c>
      <c r="H34">
        <v>2080</v>
      </c>
      <c r="I34">
        <v>3575</v>
      </c>
      <c r="J34">
        <v>1618</v>
      </c>
    </row>
    <row r="35" spans="1:10" hidden="1" x14ac:dyDescent="0.25">
      <c r="A35" t="s">
        <v>299</v>
      </c>
      <c r="B35">
        <v>6.1244944610515208</v>
      </c>
      <c r="C35">
        <v>8.462023101155058</v>
      </c>
      <c r="D35">
        <v>6.4934010152284261</v>
      </c>
      <c r="E35">
        <v>3.9893939393939393</v>
      </c>
      <c r="F35">
        <v>4.2336411079887597</v>
      </c>
      <c r="G35">
        <v>7.5064935064935066</v>
      </c>
      <c r="H35">
        <v>15.294117647058824</v>
      </c>
      <c r="I35">
        <v>6.9148936170212769</v>
      </c>
      <c r="J35">
        <v>4.4819944598337953</v>
      </c>
    </row>
    <row r="36" spans="1:10" hidden="1" x14ac:dyDescent="0.25">
      <c r="A36" t="s">
        <v>300</v>
      </c>
      <c r="B36">
        <v>250</v>
      </c>
      <c r="C36">
        <v>79</v>
      </c>
      <c r="D36">
        <v>57</v>
      </c>
      <c r="E36">
        <v>32</v>
      </c>
      <c r="F36">
        <v>45</v>
      </c>
      <c r="G36">
        <v>7</v>
      </c>
      <c r="H36">
        <v>10</v>
      </c>
      <c r="I36">
        <v>14</v>
      </c>
      <c r="J36">
        <v>6</v>
      </c>
    </row>
    <row r="37" spans="1:10" hidden="1" x14ac:dyDescent="0.25">
      <c r="A37" t="s">
        <v>301</v>
      </c>
      <c r="B37">
        <v>91250</v>
      </c>
      <c r="C37">
        <v>28835</v>
      </c>
      <c r="D37">
        <v>20805</v>
      </c>
      <c r="E37">
        <v>11680</v>
      </c>
      <c r="F37">
        <v>16425</v>
      </c>
      <c r="G37">
        <v>2555</v>
      </c>
      <c r="H37">
        <v>3650</v>
      </c>
      <c r="I37">
        <v>5110</v>
      </c>
      <c r="J37">
        <v>2190</v>
      </c>
    </row>
    <row r="38" spans="1:10" hidden="1" x14ac:dyDescent="0.25">
      <c r="A38" t="s">
        <v>302</v>
      </c>
      <c r="B38">
        <v>69660</v>
      </c>
      <c r="C38">
        <v>24176</v>
      </c>
      <c r="D38">
        <v>19188</v>
      </c>
      <c r="E38">
        <v>7899</v>
      </c>
      <c r="F38">
        <v>10546</v>
      </c>
      <c r="G38">
        <v>578</v>
      </c>
      <c r="H38">
        <v>2080</v>
      </c>
      <c r="I38">
        <v>3575</v>
      </c>
      <c r="J38">
        <v>1618</v>
      </c>
    </row>
    <row r="39" spans="1:10" hidden="1" x14ac:dyDescent="0.25">
      <c r="A39" t="s">
        <v>303</v>
      </c>
      <c r="B39">
        <v>76.339726027397262</v>
      </c>
      <c r="C39">
        <v>83.842552453615397</v>
      </c>
      <c r="D39">
        <v>92.227829848594084</v>
      </c>
      <c r="E39">
        <v>67.628424657534254</v>
      </c>
      <c r="F39">
        <v>64.207001522070016</v>
      </c>
      <c r="G39">
        <v>22.622309197651663</v>
      </c>
      <c r="H39">
        <v>56.986301369863014</v>
      </c>
      <c r="I39">
        <v>69.960861056751469</v>
      </c>
      <c r="J39">
        <v>73.881278538812779</v>
      </c>
    </row>
    <row r="40" spans="1:10" hidden="1" x14ac:dyDescent="0.25">
      <c r="A40" t="s">
        <v>304</v>
      </c>
      <c r="B40">
        <v>45.496000000000002</v>
      </c>
      <c r="C40">
        <v>36.164556962025316</v>
      </c>
      <c r="D40">
        <v>51.842105263157897</v>
      </c>
      <c r="E40">
        <v>61.875</v>
      </c>
      <c r="F40">
        <v>55.355555555555554</v>
      </c>
      <c r="G40">
        <v>11</v>
      </c>
      <c r="H40">
        <v>13.6</v>
      </c>
      <c r="I40">
        <v>36.928571428571431</v>
      </c>
      <c r="J40">
        <v>60.166666666666664</v>
      </c>
    </row>
    <row r="41" spans="1:10" hidden="1" x14ac:dyDescent="0.25">
      <c r="A41" t="s">
        <v>305</v>
      </c>
      <c r="B41">
        <v>2.9395625930861486</v>
      </c>
      <c r="C41">
        <v>4.8261993679977016</v>
      </c>
      <c r="D41">
        <v>0.62533985861881458</v>
      </c>
      <c r="E41">
        <v>0.15166835187057634</v>
      </c>
      <c r="F41">
        <v>0</v>
      </c>
      <c r="G41">
        <v>0</v>
      </c>
      <c r="H41">
        <v>11.594202898550725</v>
      </c>
      <c r="I41">
        <v>23.653846153846153</v>
      </c>
      <c r="J41">
        <v>11.570247933884298</v>
      </c>
    </row>
    <row r="42" spans="1:10" hidden="1" x14ac:dyDescent="0.25">
      <c r="A42" t="s">
        <v>306</v>
      </c>
      <c r="B42">
        <v>190.84931506849315</v>
      </c>
      <c r="C42">
        <v>66.235616438356161</v>
      </c>
      <c r="D42">
        <v>52.56986301369863</v>
      </c>
      <c r="E42">
        <v>21.641095890410959</v>
      </c>
      <c r="F42">
        <v>28.893150684931506</v>
      </c>
      <c r="G42">
        <v>1.5835616438356164</v>
      </c>
      <c r="H42">
        <v>5.6986301369863011</v>
      </c>
      <c r="I42">
        <v>9.794520547945206</v>
      </c>
      <c r="J42">
        <v>4.4328767123287669</v>
      </c>
    </row>
    <row r="43" spans="1:10" hidden="1" x14ac:dyDescent="0.25"/>
  </sheetData>
  <mergeCells count="4">
    <mergeCell ref="A4:A5"/>
    <mergeCell ref="B4:B5"/>
    <mergeCell ref="C4:J4"/>
    <mergeCell ref="A1:J2"/>
  </mergeCells>
  <pageMargins left="1.3" right="0.7" top="1.65" bottom="0.75" header="0.3" footer="0.3"/>
  <pageSetup paperSize="5" scale="4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A3AAF-4D5C-432F-956D-C7FA10CA23B0}">
  <sheetPr>
    <tabColor rgb="FF0070C0"/>
  </sheetPr>
  <dimension ref="B6:X315"/>
  <sheetViews>
    <sheetView showGridLines="0" zoomScale="90" zoomScaleNormal="90" workbookViewId="0">
      <selection activeCell="Y7" sqref="Y7"/>
    </sheetView>
  </sheetViews>
  <sheetFormatPr baseColWidth="10" defaultRowHeight="15" x14ac:dyDescent="0.25"/>
  <sheetData>
    <row r="6" spans="2:24" x14ac:dyDescent="0.25">
      <c r="B6" s="1216"/>
      <c r="C6" s="1227" t="s">
        <v>21745</v>
      </c>
      <c r="D6" s="1227"/>
      <c r="E6" s="1227"/>
      <c r="F6" s="1227"/>
      <c r="G6" s="1227"/>
      <c r="H6" s="1227"/>
      <c r="I6" s="1227"/>
      <c r="J6" s="1227"/>
      <c r="K6" s="1227"/>
      <c r="L6" s="1227"/>
      <c r="M6" s="1227"/>
      <c r="N6" s="1227"/>
      <c r="O6" s="1227"/>
      <c r="P6" s="1227"/>
      <c r="Q6" s="1227"/>
      <c r="R6" s="1227"/>
      <c r="S6" s="1227"/>
      <c r="T6" s="1227"/>
      <c r="U6" s="1227"/>
      <c r="V6" s="1227"/>
      <c r="W6" s="1227"/>
      <c r="X6" s="1217"/>
    </row>
    <row r="7" spans="2:24" x14ac:dyDescent="0.25">
      <c r="B7" s="1218"/>
      <c r="C7" s="1228"/>
      <c r="D7" s="1228"/>
      <c r="E7" s="1228"/>
      <c r="F7" s="1228"/>
      <c r="G7" s="1228"/>
      <c r="H7" s="1228"/>
      <c r="I7" s="1228"/>
      <c r="J7" s="1228"/>
      <c r="K7" s="1228"/>
      <c r="L7" s="1228"/>
      <c r="M7" s="1228"/>
      <c r="N7" s="1228"/>
      <c r="O7" s="1228"/>
      <c r="P7" s="1228"/>
      <c r="Q7" s="1228"/>
      <c r="R7" s="1228"/>
      <c r="S7" s="1228"/>
      <c r="T7" s="1228"/>
      <c r="U7" s="1228"/>
      <c r="V7" s="1228"/>
      <c r="W7" s="1228"/>
      <c r="X7" s="1219"/>
    </row>
    <row r="8" spans="2:24" x14ac:dyDescent="0.25">
      <c r="B8" s="1218"/>
      <c r="C8" s="1228"/>
      <c r="D8" s="1228"/>
      <c r="E8" s="1228"/>
      <c r="F8" s="1228"/>
      <c r="G8" s="1228"/>
      <c r="H8" s="1228"/>
      <c r="I8" s="1228"/>
      <c r="J8" s="1228"/>
      <c r="K8" s="1228"/>
      <c r="L8" s="1228"/>
      <c r="M8" s="1228"/>
      <c r="N8" s="1228"/>
      <c r="O8" s="1228"/>
      <c r="P8" s="1228"/>
      <c r="Q8" s="1228"/>
      <c r="R8" s="1228"/>
      <c r="S8" s="1228"/>
      <c r="T8" s="1228"/>
      <c r="U8" s="1228"/>
      <c r="V8" s="1228"/>
      <c r="W8" s="1228"/>
      <c r="X8" s="1219"/>
    </row>
    <row r="9" spans="2:24" x14ac:dyDescent="0.25">
      <c r="B9" s="1218"/>
      <c r="C9" s="1228"/>
      <c r="D9" s="1228"/>
      <c r="E9" s="1228"/>
      <c r="F9" s="1228"/>
      <c r="G9" s="1228"/>
      <c r="H9" s="1228"/>
      <c r="I9" s="1228"/>
      <c r="J9" s="1228"/>
      <c r="K9" s="1228"/>
      <c r="L9" s="1228"/>
      <c r="M9" s="1228"/>
      <c r="N9" s="1228"/>
      <c r="O9" s="1228"/>
      <c r="P9" s="1228"/>
      <c r="Q9" s="1228"/>
      <c r="R9" s="1228"/>
      <c r="S9" s="1228"/>
      <c r="T9" s="1228"/>
      <c r="U9" s="1228"/>
      <c r="V9" s="1228"/>
      <c r="W9" s="1228"/>
      <c r="X9" s="1219"/>
    </row>
    <row r="10" spans="2:24" x14ac:dyDescent="0.25">
      <c r="B10" s="1218"/>
      <c r="C10" s="1220"/>
      <c r="D10" s="1220"/>
      <c r="E10" s="1220"/>
      <c r="F10" s="1220"/>
      <c r="G10" s="1220"/>
      <c r="H10" s="1220"/>
      <c r="I10" s="1220"/>
      <c r="J10" s="1220"/>
      <c r="K10" s="1220"/>
      <c r="L10" s="1220"/>
      <c r="M10" s="1220"/>
      <c r="N10" s="1220"/>
      <c r="O10" s="1220"/>
      <c r="P10" s="1220"/>
      <c r="Q10" s="1220"/>
      <c r="R10" s="1220"/>
      <c r="S10" s="1220"/>
      <c r="T10" s="1220"/>
      <c r="U10" s="1220"/>
      <c r="V10" s="1220"/>
      <c r="W10" s="1220"/>
      <c r="X10" s="1219"/>
    </row>
    <row r="11" spans="2:24" x14ac:dyDescent="0.25">
      <c r="B11" s="1218"/>
      <c r="C11" s="1220"/>
      <c r="D11" s="1220"/>
      <c r="E11" s="1220"/>
      <c r="F11" s="1220"/>
      <c r="G11" s="1220"/>
      <c r="H11" s="1220"/>
      <c r="I11" s="1220"/>
      <c r="J11" s="1220"/>
      <c r="K11" s="1220"/>
      <c r="L11" s="1220"/>
      <c r="M11" s="1220"/>
      <c r="N11" s="1220"/>
      <c r="O11" s="1220"/>
      <c r="P11" s="1220"/>
      <c r="Q11" s="1220"/>
      <c r="R11" s="1220"/>
      <c r="S11" s="1220"/>
      <c r="T11" s="1220"/>
      <c r="U11" s="1220"/>
      <c r="V11" s="1220"/>
      <c r="W11" s="1220"/>
      <c r="X11" s="1219"/>
    </row>
    <row r="12" spans="2:24" x14ac:dyDescent="0.25">
      <c r="B12" s="1218"/>
      <c r="C12" s="1220"/>
      <c r="D12" s="1220"/>
      <c r="E12" s="1220"/>
      <c r="F12" s="1220"/>
      <c r="G12" s="1220"/>
      <c r="H12" s="1220"/>
      <c r="I12" s="1220"/>
      <c r="J12" s="1220"/>
      <c r="K12" s="1220"/>
      <c r="L12" s="1220"/>
      <c r="M12" s="1220"/>
      <c r="N12" s="1220"/>
      <c r="O12" s="1220"/>
      <c r="P12" s="1220"/>
      <c r="Q12" s="1220"/>
      <c r="R12" s="1220"/>
      <c r="S12" s="1220"/>
      <c r="T12" s="1220"/>
      <c r="U12" s="1220"/>
      <c r="V12" s="1220"/>
      <c r="W12" s="1220"/>
      <c r="X12" s="1219"/>
    </row>
    <row r="13" spans="2:24" x14ac:dyDescent="0.25">
      <c r="B13" s="1218"/>
      <c r="C13" s="1220"/>
      <c r="D13" s="1220"/>
      <c r="E13" s="1220"/>
      <c r="F13" s="1220"/>
      <c r="G13" s="1220"/>
      <c r="H13" s="1220"/>
      <c r="I13" s="1220"/>
      <c r="J13" s="1220"/>
      <c r="K13" s="1220"/>
      <c r="L13" s="1220"/>
      <c r="M13" s="1220"/>
      <c r="N13" s="1220"/>
      <c r="O13" s="1220"/>
      <c r="P13" s="1220"/>
      <c r="Q13" s="1220"/>
      <c r="R13" s="1220"/>
      <c r="S13" s="1220"/>
      <c r="T13" s="1220"/>
      <c r="U13" s="1220"/>
      <c r="V13" s="1220"/>
      <c r="W13" s="1220"/>
      <c r="X13" s="1219"/>
    </row>
    <row r="14" spans="2:24" x14ac:dyDescent="0.25">
      <c r="B14" s="1218"/>
      <c r="C14" s="1220"/>
      <c r="D14" s="1220"/>
      <c r="E14" s="1220"/>
      <c r="F14" s="1220"/>
      <c r="G14" s="1220"/>
      <c r="H14" s="1220"/>
      <c r="I14" s="1220"/>
      <c r="J14" s="1220"/>
      <c r="K14" s="1220"/>
      <c r="L14" s="1220"/>
      <c r="M14" s="1220"/>
      <c r="N14" s="1220"/>
      <c r="O14" s="1220"/>
      <c r="P14" s="1220"/>
      <c r="Q14" s="1220"/>
      <c r="R14" s="1220"/>
      <c r="S14" s="1220"/>
      <c r="T14" s="1220"/>
      <c r="U14" s="1220"/>
      <c r="V14" s="1220"/>
      <c r="W14" s="1220"/>
      <c r="X14" s="1219"/>
    </row>
    <row r="15" spans="2:24" x14ac:dyDescent="0.25">
      <c r="B15" s="1218"/>
      <c r="C15" s="1220"/>
      <c r="D15" s="1220"/>
      <c r="E15" s="1220"/>
      <c r="F15" s="1220"/>
      <c r="G15" s="1220"/>
      <c r="H15" s="1220"/>
      <c r="I15" s="1220"/>
      <c r="J15" s="1220"/>
      <c r="K15" s="1220"/>
      <c r="L15" s="1220"/>
      <c r="M15" s="1220"/>
      <c r="N15" s="1220"/>
      <c r="O15" s="1220"/>
      <c r="P15" s="1220"/>
      <c r="Q15" s="1220"/>
      <c r="R15" s="1220"/>
      <c r="S15" s="1220"/>
      <c r="T15" s="1220"/>
      <c r="U15" s="1220"/>
      <c r="V15" s="1220"/>
      <c r="W15" s="1220"/>
      <c r="X15" s="1219"/>
    </row>
    <row r="16" spans="2:24" x14ac:dyDescent="0.25">
      <c r="B16" s="1218"/>
      <c r="C16" s="1220"/>
      <c r="D16" s="1220"/>
      <c r="E16" s="1220"/>
      <c r="F16" s="1220"/>
      <c r="G16" s="1220"/>
      <c r="H16" s="1220"/>
      <c r="I16" s="1220"/>
      <c r="J16" s="1220"/>
      <c r="K16" s="1220"/>
      <c r="L16" s="1220"/>
      <c r="M16" s="1220"/>
      <c r="N16" s="1220"/>
      <c r="O16" s="1220"/>
      <c r="P16" s="1220"/>
      <c r="Q16" s="1220"/>
      <c r="R16" s="1220"/>
      <c r="S16" s="1220"/>
      <c r="T16" s="1220"/>
      <c r="U16" s="1220"/>
      <c r="V16" s="1220"/>
      <c r="W16" s="1220"/>
      <c r="X16" s="1219"/>
    </row>
    <row r="17" spans="2:24" x14ac:dyDescent="0.25">
      <c r="B17" s="1218"/>
      <c r="C17" s="1220"/>
      <c r="D17" s="1220"/>
      <c r="E17" s="1220"/>
      <c r="F17" s="1220"/>
      <c r="G17" s="1220"/>
      <c r="H17" s="1220"/>
      <c r="I17" s="1220"/>
      <c r="J17" s="1220"/>
      <c r="K17" s="1220"/>
      <c r="L17" s="1220"/>
      <c r="M17" s="1220"/>
      <c r="N17" s="1220"/>
      <c r="O17" s="1220"/>
      <c r="P17" s="1220"/>
      <c r="Q17" s="1220"/>
      <c r="R17" s="1220"/>
      <c r="S17" s="1220"/>
      <c r="T17" s="1220"/>
      <c r="U17" s="1220"/>
      <c r="V17" s="1220"/>
      <c r="W17" s="1220"/>
      <c r="X17" s="1219"/>
    </row>
    <row r="18" spans="2:24" x14ac:dyDescent="0.25">
      <c r="B18" s="1218"/>
      <c r="C18" s="1220"/>
      <c r="D18" s="1220"/>
      <c r="E18" s="1220"/>
      <c r="F18" s="1220"/>
      <c r="G18" s="1220"/>
      <c r="H18" s="1220"/>
      <c r="I18" s="1220"/>
      <c r="J18" s="1220"/>
      <c r="K18" s="1220"/>
      <c r="L18" s="1220"/>
      <c r="M18" s="1220"/>
      <c r="N18" s="1220"/>
      <c r="O18" s="1220"/>
      <c r="P18" s="1220"/>
      <c r="Q18" s="1220"/>
      <c r="R18" s="1220"/>
      <c r="S18" s="1220"/>
      <c r="T18" s="1220"/>
      <c r="U18" s="1220"/>
      <c r="V18" s="1220"/>
      <c r="W18" s="1220"/>
      <c r="X18" s="1219"/>
    </row>
    <row r="19" spans="2:24" x14ac:dyDescent="0.25">
      <c r="B19" s="1218"/>
      <c r="C19" s="1220"/>
      <c r="D19" s="1220"/>
      <c r="E19" s="1220"/>
      <c r="F19" s="1220"/>
      <c r="G19" s="1220"/>
      <c r="H19" s="1220"/>
      <c r="I19" s="1220"/>
      <c r="J19" s="1220"/>
      <c r="K19" s="1220"/>
      <c r="L19" s="1220"/>
      <c r="M19" s="1220"/>
      <c r="N19" s="1220"/>
      <c r="O19" s="1220"/>
      <c r="P19" s="1220"/>
      <c r="Q19" s="1220"/>
      <c r="R19" s="1220"/>
      <c r="S19" s="1220"/>
      <c r="T19" s="1220"/>
      <c r="U19" s="1220"/>
      <c r="V19" s="1220"/>
      <c r="W19" s="1220"/>
      <c r="X19" s="1219"/>
    </row>
    <row r="20" spans="2:24" x14ac:dyDescent="0.25">
      <c r="B20" s="1218"/>
      <c r="C20" s="1220"/>
      <c r="D20" s="1220"/>
      <c r="E20" s="1220"/>
      <c r="F20" s="1220"/>
      <c r="G20" s="1220"/>
      <c r="H20" s="1220"/>
      <c r="I20" s="1220"/>
      <c r="J20" s="1220"/>
      <c r="K20" s="1220"/>
      <c r="L20" s="1220"/>
      <c r="M20" s="1220"/>
      <c r="N20" s="1220"/>
      <c r="O20" s="1220"/>
      <c r="P20" s="1220"/>
      <c r="Q20" s="1220"/>
      <c r="R20" s="1220"/>
      <c r="S20" s="1220"/>
      <c r="T20" s="1220"/>
      <c r="U20" s="1220"/>
      <c r="V20" s="1220"/>
      <c r="W20" s="1220"/>
      <c r="X20" s="1219"/>
    </row>
    <row r="21" spans="2:24" x14ac:dyDescent="0.25">
      <c r="B21" s="1218"/>
      <c r="C21" s="1220"/>
      <c r="D21" s="1220"/>
      <c r="E21" s="1220"/>
      <c r="F21" s="1220"/>
      <c r="G21" s="1220"/>
      <c r="H21" s="1220"/>
      <c r="I21" s="1220"/>
      <c r="J21" s="1220"/>
      <c r="K21" s="1220"/>
      <c r="L21" s="1220"/>
      <c r="M21" s="1220"/>
      <c r="N21" s="1220"/>
      <c r="O21" s="1220"/>
      <c r="P21" s="1220"/>
      <c r="Q21" s="1220"/>
      <c r="R21" s="1220"/>
      <c r="S21" s="1220"/>
      <c r="T21" s="1220"/>
      <c r="U21" s="1220"/>
      <c r="V21" s="1220"/>
      <c r="W21" s="1220"/>
      <c r="X21" s="1219"/>
    </row>
    <row r="22" spans="2:24" x14ac:dyDescent="0.25">
      <c r="B22" s="1218"/>
      <c r="C22" s="1220"/>
      <c r="D22" s="1220"/>
      <c r="E22" s="1220"/>
      <c r="F22" s="1220"/>
      <c r="G22" s="1220"/>
      <c r="H22" s="1220"/>
      <c r="I22" s="1220"/>
      <c r="J22" s="1220"/>
      <c r="K22" s="1220"/>
      <c r="L22" s="1220"/>
      <c r="M22" s="1220"/>
      <c r="N22" s="1220"/>
      <c r="O22" s="1220"/>
      <c r="P22" s="1220"/>
      <c r="Q22" s="1220"/>
      <c r="R22" s="1220"/>
      <c r="S22" s="1220"/>
      <c r="T22" s="1220"/>
      <c r="U22" s="1220"/>
      <c r="V22" s="1220"/>
      <c r="W22" s="1220"/>
      <c r="X22" s="1219"/>
    </row>
    <row r="23" spans="2:24" x14ac:dyDescent="0.25">
      <c r="B23" s="1218"/>
      <c r="C23" s="1220"/>
      <c r="D23" s="1220"/>
      <c r="E23" s="1220"/>
      <c r="F23" s="1220"/>
      <c r="G23" s="1220"/>
      <c r="H23" s="1220"/>
      <c r="I23" s="1220"/>
      <c r="J23" s="1220"/>
      <c r="K23" s="1220"/>
      <c r="L23" s="1220"/>
      <c r="M23" s="1220"/>
      <c r="N23" s="1220"/>
      <c r="O23" s="1220"/>
      <c r="P23" s="1220"/>
      <c r="Q23" s="1220"/>
      <c r="R23" s="1220"/>
      <c r="S23" s="1220"/>
      <c r="T23" s="1220"/>
      <c r="U23" s="1220"/>
      <c r="V23" s="1220"/>
      <c r="W23" s="1220"/>
      <c r="X23" s="1219"/>
    </row>
    <row r="24" spans="2:24" x14ac:dyDescent="0.25">
      <c r="B24" s="1218"/>
      <c r="C24" s="1220"/>
      <c r="D24" s="1220"/>
      <c r="E24" s="1220"/>
      <c r="F24" s="1220"/>
      <c r="G24" s="1220"/>
      <c r="H24" s="1220"/>
      <c r="I24" s="1220"/>
      <c r="J24" s="1220"/>
      <c r="K24" s="1220"/>
      <c r="L24" s="1220"/>
      <c r="M24" s="1220"/>
      <c r="N24" s="1220"/>
      <c r="O24" s="1220"/>
      <c r="P24" s="1220"/>
      <c r="Q24" s="1220"/>
      <c r="R24" s="1220"/>
      <c r="S24" s="1220"/>
      <c r="T24" s="1220"/>
      <c r="U24" s="1220"/>
      <c r="V24" s="1220"/>
      <c r="W24" s="1220"/>
      <c r="X24" s="1219"/>
    </row>
    <row r="25" spans="2:24" x14ac:dyDescent="0.25">
      <c r="B25" s="1218"/>
      <c r="C25" s="1220"/>
      <c r="D25" s="1220"/>
      <c r="E25" s="1220"/>
      <c r="F25" s="1220"/>
      <c r="G25" s="1220"/>
      <c r="H25" s="1220"/>
      <c r="I25" s="1220"/>
      <c r="J25" s="1220"/>
      <c r="K25" s="1220"/>
      <c r="L25" s="1220"/>
      <c r="M25" s="1220"/>
      <c r="N25" s="1220"/>
      <c r="O25" s="1220"/>
      <c r="P25" s="1220"/>
      <c r="Q25" s="1220"/>
      <c r="R25" s="1220"/>
      <c r="S25" s="1220"/>
      <c r="T25" s="1220"/>
      <c r="U25" s="1220"/>
      <c r="V25" s="1220"/>
      <c r="W25" s="1220"/>
      <c r="X25" s="1219"/>
    </row>
    <row r="26" spans="2:24" x14ac:dyDescent="0.25">
      <c r="B26" s="1218"/>
      <c r="C26" s="1220"/>
      <c r="D26" s="1220"/>
      <c r="E26" s="1220"/>
      <c r="F26" s="1220"/>
      <c r="G26" s="1220"/>
      <c r="H26" s="1220"/>
      <c r="I26" s="1220"/>
      <c r="J26" s="1220"/>
      <c r="K26" s="1220"/>
      <c r="L26" s="1220"/>
      <c r="M26" s="1220"/>
      <c r="N26" s="1220"/>
      <c r="O26" s="1220"/>
      <c r="P26" s="1220"/>
      <c r="Q26" s="1220"/>
      <c r="R26" s="1220"/>
      <c r="S26" s="1220"/>
      <c r="T26" s="1220"/>
      <c r="U26" s="1220"/>
      <c r="V26" s="1220"/>
      <c r="W26" s="1220"/>
      <c r="X26" s="1219"/>
    </row>
    <row r="27" spans="2:24" x14ac:dyDescent="0.25">
      <c r="B27" s="1218"/>
      <c r="C27" s="1220"/>
      <c r="D27" s="1220"/>
      <c r="E27" s="1220"/>
      <c r="F27" s="1220"/>
      <c r="G27" s="1220"/>
      <c r="H27" s="1220"/>
      <c r="I27" s="1220"/>
      <c r="J27" s="1220"/>
      <c r="K27" s="1220"/>
      <c r="L27" s="1220"/>
      <c r="M27" s="1220"/>
      <c r="N27" s="1220"/>
      <c r="O27" s="1220"/>
      <c r="P27" s="1220"/>
      <c r="Q27" s="1220"/>
      <c r="R27" s="1220"/>
      <c r="S27" s="1220"/>
      <c r="T27" s="1220"/>
      <c r="U27" s="1220"/>
      <c r="V27" s="1220"/>
      <c r="W27" s="1220"/>
      <c r="X27" s="1219"/>
    </row>
    <row r="28" spans="2:24" x14ac:dyDescent="0.25">
      <c r="B28" s="1218"/>
      <c r="C28" s="1220"/>
      <c r="D28" s="1220"/>
      <c r="E28" s="1220"/>
      <c r="F28" s="1220"/>
      <c r="G28" s="1220"/>
      <c r="H28" s="1220"/>
      <c r="I28" s="1220"/>
      <c r="J28" s="1220"/>
      <c r="K28" s="1220"/>
      <c r="L28" s="1220"/>
      <c r="M28" s="1220"/>
      <c r="N28" s="1220"/>
      <c r="O28" s="1220"/>
      <c r="P28" s="1220"/>
      <c r="Q28" s="1220"/>
      <c r="R28" s="1220"/>
      <c r="S28" s="1220"/>
      <c r="T28" s="1220"/>
      <c r="U28" s="1220"/>
      <c r="V28" s="1220"/>
      <c r="W28" s="1220"/>
      <c r="X28" s="1219"/>
    </row>
    <row r="29" spans="2:24" x14ac:dyDescent="0.25">
      <c r="B29" s="1218"/>
      <c r="C29" s="1220"/>
      <c r="D29" s="1220"/>
      <c r="E29" s="1220"/>
      <c r="F29" s="1220"/>
      <c r="G29" s="1220"/>
      <c r="H29" s="1220"/>
      <c r="I29" s="1220"/>
      <c r="J29" s="1220"/>
      <c r="K29" s="1220"/>
      <c r="L29" s="1220"/>
      <c r="M29" s="1220"/>
      <c r="N29" s="1220"/>
      <c r="O29" s="1220"/>
      <c r="P29" s="1220"/>
      <c r="Q29" s="1220"/>
      <c r="R29" s="1220"/>
      <c r="S29" s="1220"/>
      <c r="T29" s="1220"/>
      <c r="U29" s="1220"/>
      <c r="V29" s="1220"/>
      <c r="W29" s="1220"/>
      <c r="X29" s="1219"/>
    </row>
    <row r="30" spans="2:24" x14ac:dyDescent="0.25">
      <c r="B30" s="1218"/>
      <c r="C30" s="1220"/>
      <c r="D30" s="1220"/>
      <c r="E30" s="1220"/>
      <c r="F30" s="1220"/>
      <c r="G30" s="1220"/>
      <c r="H30" s="1220"/>
      <c r="I30" s="1220"/>
      <c r="J30" s="1220"/>
      <c r="K30" s="1220"/>
      <c r="L30" s="1220"/>
      <c r="M30" s="1220"/>
      <c r="N30" s="1220"/>
      <c r="O30" s="1220"/>
      <c r="P30" s="1220"/>
      <c r="Q30" s="1220"/>
      <c r="R30" s="1220"/>
      <c r="S30" s="1220"/>
      <c r="T30" s="1220"/>
      <c r="U30" s="1220"/>
      <c r="V30" s="1220"/>
      <c r="W30" s="1220"/>
      <c r="X30" s="1219"/>
    </row>
    <row r="31" spans="2:24" x14ac:dyDescent="0.25">
      <c r="B31" s="1218"/>
      <c r="C31" s="1220"/>
      <c r="D31" s="1220"/>
      <c r="E31" s="1220"/>
      <c r="F31" s="1220"/>
      <c r="G31" s="1220"/>
      <c r="H31" s="1220"/>
      <c r="I31" s="1220"/>
      <c r="J31" s="1220"/>
      <c r="K31" s="1220"/>
      <c r="L31" s="1220"/>
      <c r="M31" s="1220"/>
      <c r="N31" s="1220"/>
      <c r="O31" s="1220"/>
      <c r="P31" s="1220"/>
      <c r="Q31" s="1220"/>
      <c r="R31" s="1220"/>
      <c r="S31" s="1220"/>
      <c r="T31" s="1220"/>
      <c r="U31" s="1220"/>
      <c r="V31" s="1220"/>
      <c r="W31" s="1220"/>
      <c r="X31" s="1219"/>
    </row>
    <row r="32" spans="2:24" x14ac:dyDescent="0.25">
      <c r="B32" s="1218"/>
      <c r="C32" s="1220"/>
      <c r="D32" s="1220"/>
      <c r="E32" s="1220"/>
      <c r="F32" s="1220"/>
      <c r="G32" s="1220"/>
      <c r="H32" s="1220"/>
      <c r="I32" s="1220"/>
      <c r="J32" s="1220"/>
      <c r="K32" s="1220"/>
      <c r="L32" s="1220"/>
      <c r="M32" s="1220"/>
      <c r="N32" s="1220"/>
      <c r="O32" s="1220"/>
      <c r="P32" s="1220"/>
      <c r="Q32" s="1220"/>
      <c r="R32" s="1220"/>
      <c r="S32" s="1220"/>
      <c r="T32" s="1220"/>
      <c r="U32" s="1220"/>
      <c r="V32" s="1220"/>
      <c r="W32" s="1220"/>
      <c r="X32" s="1219"/>
    </row>
    <row r="33" spans="2:24" x14ac:dyDescent="0.25">
      <c r="B33" s="1218"/>
      <c r="C33" s="1220"/>
      <c r="D33" s="1220"/>
      <c r="E33" s="1220"/>
      <c r="F33" s="1220"/>
      <c r="G33" s="1220"/>
      <c r="H33" s="1220"/>
      <c r="I33" s="1220"/>
      <c r="J33" s="1220"/>
      <c r="K33" s="1220"/>
      <c r="L33" s="1220"/>
      <c r="M33" s="1220"/>
      <c r="N33" s="1220"/>
      <c r="O33" s="1220"/>
      <c r="P33" s="1220"/>
      <c r="Q33" s="1220"/>
      <c r="R33" s="1220"/>
      <c r="S33" s="1220"/>
      <c r="T33" s="1220"/>
      <c r="U33" s="1220"/>
      <c r="V33" s="1220"/>
      <c r="W33" s="1220"/>
      <c r="X33" s="1219"/>
    </row>
    <row r="34" spans="2:24" x14ac:dyDescent="0.25">
      <c r="B34" s="1221"/>
      <c r="C34" s="1222"/>
      <c r="D34" s="1222"/>
      <c r="E34" s="1222"/>
      <c r="F34" s="1222"/>
      <c r="G34" s="1222"/>
      <c r="H34" s="1222"/>
      <c r="I34" s="1222"/>
      <c r="J34" s="1222"/>
      <c r="K34" s="1222"/>
      <c r="L34" s="1222"/>
      <c r="M34" s="1222"/>
      <c r="N34" s="1222"/>
      <c r="O34" s="1222"/>
      <c r="P34" s="1222"/>
      <c r="Q34" s="1222"/>
      <c r="R34" s="1222"/>
      <c r="S34" s="1222"/>
      <c r="T34" s="1222"/>
      <c r="U34" s="1222"/>
      <c r="V34" s="1222"/>
      <c r="W34" s="1222"/>
      <c r="X34" s="1223"/>
    </row>
    <row r="36" spans="2:24" x14ac:dyDescent="0.25">
      <c r="B36" s="1216"/>
      <c r="C36" s="1227" t="s">
        <v>21744</v>
      </c>
      <c r="D36" s="1227"/>
      <c r="E36" s="1227"/>
      <c r="F36" s="1227"/>
      <c r="G36" s="1227"/>
      <c r="H36" s="1227"/>
      <c r="I36" s="1227"/>
      <c r="J36" s="1227"/>
      <c r="K36" s="1227"/>
      <c r="L36" s="1227"/>
      <c r="M36" s="1227"/>
      <c r="N36" s="1227"/>
      <c r="O36" s="1227"/>
      <c r="P36" s="1227"/>
      <c r="Q36" s="1227"/>
      <c r="R36" s="1227"/>
      <c r="S36" s="1227"/>
      <c r="T36" s="1227"/>
      <c r="U36" s="1227"/>
      <c r="V36" s="1227"/>
      <c r="W36" s="1227"/>
      <c r="X36" s="1217"/>
    </row>
    <row r="37" spans="2:24" ht="44.25" customHeight="1" x14ac:dyDescent="0.25">
      <c r="B37" s="1218"/>
      <c r="C37" s="1228"/>
      <c r="D37" s="1228"/>
      <c r="E37" s="1228"/>
      <c r="F37" s="1228"/>
      <c r="G37" s="1228"/>
      <c r="H37" s="1228"/>
      <c r="I37" s="1228"/>
      <c r="J37" s="1228"/>
      <c r="K37" s="1228"/>
      <c r="L37" s="1228"/>
      <c r="M37" s="1228"/>
      <c r="N37" s="1228"/>
      <c r="O37" s="1228"/>
      <c r="P37" s="1228"/>
      <c r="Q37" s="1228"/>
      <c r="R37" s="1228"/>
      <c r="S37" s="1228"/>
      <c r="T37" s="1228"/>
      <c r="U37" s="1228"/>
      <c r="V37" s="1228"/>
      <c r="W37" s="1228"/>
      <c r="X37" s="1219"/>
    </row>
    <row r="38" spans="2:24" x14ac:dyDescent="0.25">
      <c r="B38" s="1218"/>
      <c r="C38" s="1220"/>
      <c r="D38" s="1220"/>
      <c r="E38" s="1220"/>
      <c r="F38" s="1220"/>
      <c r="G38" s="1220"/>
      <c r="H38" s="1220"/>
      <c r="I38" s="1220"/>
      <c r="J38" s="1220"/>
      <c r="K38" s="1220"/>
      <c r="L38" s="1220"/>
      <c r="M38" s="1220"/>
      <c r="N38" s="1220"/>
      <c r="O38" s="1220"/>
      <c r="P38" s="1220"/>
      <c r="Q38" s="1220"/>
      <c r="R38" s="1220"/>
      <c r="S38" s="1220"/>
      <c r="T38" s="1220"/>
      <c r="U38" s="1220"/>
      <c r="V38" s="1220"/>
      <c r="W38" s="1220"/>
      <c r="X38" s="1219"/>
    </row>
    <row r="39" spans="2:24" x14ac:dyDescent="0.25">
      <c r="B39" s="1218"/>
      <c r="C39" s="1220"/>
      <c r="D39" s="1220"/>
      <c r="E39" s="1220"/>
      <c r="F39" s="1220"/>
      <c r="G39" s="1220"/>
      <c r="H39" s="1220"/>
      <c r="I39" s="1220"/>
      <c r="J39" s="1220"/>
      <c r="K39" s="1220"/>
      <c r="L39" s="1220"/>
      <c r="M39" s="1220"/>
      <c r="N39" s="1220"/>
      <c r="O39" s="1220"/>
      <c r="P39" s="1220"/>
      <c r="Q39" s="1220"/>
      <c r="R39" s="1220"/>
      <c r="S39" s="1220"/>
      <c r="T39" s="1220"/>
      <c r="U39" s="1220"/>
      <c r="V39" s="1220"/>
      <c r="W39" s="1220"/>
      <c r="X39" s="1219"/>
    </row>
    <row r="40" spans="2:24" x14ac:dyDescent="0.25">
      <c r="B40" s="1218"/>
      <c r="C40" s="1220"/>
      <c r="D40" s="1220"/>
      <c r="E40" s="1220"/>
      <c r="F40" s="1220"/>
      <c r="G40" s="1220"/>
      <c r="H40" s="1220"/>
      <c r="I40" s="1220"/>
      <c r="J40" s="1220"/>
      <c r="K40" s="1220"/>
      <c r="L40" s="1220"/>
      <c r="M40" s="1220"/>
      <c r="N40" s="1220"/>
      <c r="O40" s="1220"/>
      <c r="P40" s="1220"/>
      <c r="Q40" s="1220"/>
      <c r="R40" s="1220"/>
      <c r="S40" s="1220"/>
      <c r="T40" s="1220"/>
      <c r="U40" s="1220"/>
      <c r="V40" s="1220"/>
      <c r="W40" s="1220"/>
      <c r="X40" s="1219"/>
    </row>
    <row r="41" spans="2:24" x14ac:dyDescent="0.25">
      <c r="B41" s="1218"/>
      <c r="C41" s="1220"/>
      <c r="D41" s="1220"/>
      <c r="E41" s="1220"/>
      <c r="F41" s="1220"/>
      <c r="G41" s="1220"/>
      <c r="H41" s="1220"/>
      <c r="I41" s="1220"/>
      <c r="J41" s="1220"/>
      <c r="K41" s="1220"/>
      <c r="L41" s="1220"/>
      <c r="M41" s="1220"/>
      <c r="N41" s="1220"/>
      <c r="O41" s="1220"/>
      <c r="P41" s="1220"/>
      <c r="Q41" s="1220"/>
      <c r="R41" s="1220"/>
      <c r="S41" s="1220"/>
      <c r="T41" s="1220"/>
      <c r="U41" s="1220"/>
      <c r="V41" s="1220"/>
      <c r="W41" s="1220"/>
      <c r="X41" s="1219"/>
    </row>
    <row r="42" spans="2:24" x14ac:dyDescent="0.25">
      <c r="B42" s="1218"/>
      <c r="C42" s="1220"/>
      <c r="D42" s="1220"/>
      <c r="E42" s="1220"/>
      <c r="F42" s="1220"/>
      <c r="G42" s="1220"/>
      <c r="H42" s="1220"/>
      <c r="I42" s="1220"/>
      <c r="J42" s="1220"/>
      <c r="K42" s="1220"/>
      <c r="L42" s="1220"/>
      <c r="M42" s="1220"/>
      <c r="N42" s="1220"/>
      <c r="O42" s="1220"/>
      <c r="P42" s="1220"/>
      <c r="Q42" s="1220"/>
      <c r="R42" s="1220"/>
      <c r="S42" s="1220"/>
      <c r="T42" s="1220"/>
      <c r="U42" s="1220"/>
      <c r="V42" s="1220"/>
      <c r="W42" s="1220"/>
      <c r="X42" s="1219"/>
    </row>
    <row r="43" spans="2:24" x14ac:dyDescent="0.25">
      <c r="B43" s="1218"/>
      <c r="C43" s="1220"/>
      <c r="D43" s="1220"/>
      <c r="E43" s="1220"/>
      <c r="F43" s="1220"/>
      <c r="G43" s="1220"/>
      <c r="H43" s="1220"/>
      <c r="I43" s="1220"/>
      <c r="J43" s="1220"/>
      <c r="K43" s="1220"/>
      <c r="L43" s="1220"/>
      <c r="M43" s="1220"/>
      <c r="N43" s="1220"/>
      <c r="O43" s="1220"/>
      <c r="P43" s="1220"/>
      <c r="Q43" s="1220"/>
      <c r="R43" s="1220"/>
      <c r="S43" s="1220"/>
      <c r="T43" s="1220"/>
      <c r="U43" s="1220"/>
      <c r="V43" s="1220"/>
      <c r="W43" s="1220"/>
      <c r="X43" s="1219"/>
    </row>
    <row r="44" spans="2:24" x14ac:dyDescent="0.25">
      <c r="B44" s="1218"/>
      <c r="C44" s="1220"/>
      <c r="D44" s="1220"/>
      <c r="E44" s="1220"/>
      <c r="F44" s="1220"/>
      <c r="G44" s="1220"/>
      <c r="H44" s="1220"/>
      <c r="I44" s="1220"/>
      <c r="J44" s="1220"/>
      <c r="K44" s="1220"/>
      <c r="L44" s="1220"/>
      <c r="M44" s="1220"/>
      <c r="N44" s="1220"/>
      <c r="O44" s="1220"/>
      <c r="P44" s="1220"/>
      <c r="Q44" s="1220"/>
      <c r="R44" s="1220"/>
      <c r="S44" s="1220"/>
      <c r="T44" s="1220"/>
      <c r="U44" s="1220"/>
      <c r="V44" s="1220"/>
      <c r="W44" s="1220"/>
      <c r="X44" s="1219"/>
    </row>
    <row r="45" spans="2:24" x14ac:dyDescent="0.25">
      <c r="B45" s="1218"/>
      <c r="C45" s="1220"/>
      <c r="D45" s="1220"/>
      <c r="E45" s="1220"/>
      <c r="F45" s="1220"/>
      <c r="G45" s="1220"/>
      <c r="H45" s="1220"/>
      <c r="I45" s="1220"/>
      <c r="J45" s="1220"/>
      <c r="K45" s="1220"/>
      <c r="L45" s="1220"/>
      <c r="M45" s="1220"/>
      <c r="N45" s="1220"/>
      <c r="O45" s="1220"/>
      <c r="P45" s="1220"/>
      <c r="Q45" s="1220"/>
      <c r="R45" s="1220"/>
      <c r="S45" s="1220"/>
      <c r="T45" s="1220"/>
      <c r="U45" s="1220"/>
      <c r="V45" s="1220"/>
      <c r="W45" s="1220"/>
      <c r="X45" s="1219"/>
    </row>
    <row r="46" spans="2:24" x14ac:dyDescent="0.25">
      <c r="B46" s="1218"/>
      <c r="C46" s="1220"/>
      <c r="D46" s="1220"/>
      <c r="E46" s="1220"/>
      <c r="F46" s="1220"/>
      <c r="G46" s="1220"/>
      <c r="H46" s="1220"/>
      <c r="I46" s="1220"/>
      <c r="J46" s="1220"/>
      <c r="K46" s="1220"/>
      <c r="L46" s="1220"/>
      <c r="M46" s="1220"/>
      <c r="N46" s="1220"/>
      <c r="O46" s="1220"/>
      <c r="P46" s="1220"/>
      <c r="Q46" s="1220"/>
      <c r="R46" s="1220"/>
      <c r="S46" s="1220"/>
      <c r="T46" s="1220"/>
      <c r="U46" s="1220"/>
      <c r="V46" s="1220"/>
      <c r="W46" s="1220"/>
      <c r="X46" s="1219"/>
    </row>
    <row r="47" spans="2:24" x14ac:dyDescent="0.25">
      <c r="B47" s="1218"/>
      <c r="C47" s="1220"/>
      <c r="D47" s="1220"/>
      <c r="E47" s="1220"/>
      <c r="F47" s="1220"/>
      <c r="G47" s="1220"/>
      <c r="H47" s="1220"/>
      <c r="I47" s="1220"/>
      <c r="J47" s="1220"/>
      <c r="K47" s="1220"/>
      <c r="L47" s="1220"/>
      <c r="M47" s="1220"/>
      <c r="N47" s="1220"/>
      <c r="O47" s="1220"/>
      <c r="P47" s="1220"/>
      <c r="Q47" s="1220"/>
      <c r="R47" s="1220"/>
      <c r="S47" s="1220"/>
      <c r="T47" s="1220"/>
      <c r="U47" s="1220"/>
      <c r="V47" s="1220"/>
      <c r="W47" s="1220"/>
      <c r="X47" s="1219"/>
    </row>
    <row r="48" spans="2:24" x14ac:dyDescent="0.25">
      <c r="B48" s="1218"/>
      <c r="C48" s="1220"/>
      <c r="D48" s="1220"/>
      <c r="E48" s="1220"/>
      <c r="F48" s="1220"/>
      <c r="G48" s="1220"/>
      <c r="H48" s="1220"/>
      <c r="I48" s="1220"/>
      <c r="J48" s="1220"/>
      <c r="K48" s="1220"/>
      <c r="L48" s="1220"/>
      <c r="M48" s="1220"/>
      <c r="N48" s="1220"/>
      <c r="O48" s="1220"/>
      <c r="P48" s="1220"/>
      <c r="Q48" s="1220"/>
      <c r="R48" s="1220"/>
      <c r="S48" s="1220"/>
      <c r="T48" s="1220"/>
      <c r="U48" s="1220"/>
      <c r="V48" s="1220"/>
      <c r="W48" s="1220"/>
      <c r="X48" s="1219"/>
    </row>
    <row r="49" spans="2:24" x14ac:dyDescent="0.25">
      <c r="B49" s="1218"/>
      <c r="C49" s="1220"/>
      <c r="D49" s="1220"/>
      <c r="E49" s="1220"/>
      <c r="F49" s="1220"/>
      <c r="G49" s="1220"/>
      <c r="H49" s="1220"/>
      <c r="I49" s="1220"/>
      <c r="J49" s="1220"/>
      <c r="K49" s="1220"/>
      <c r="L49" s="1220"/>
      <c r="M49" s="1220"/>
      <c r="N49" s="1220"/>
      <c r="O49" s="1220"/>
      <c r="P49" s="1220"/>
      <c r="Q49" s="1220"/>
      <c r="R49" s="1220"/>
      <c r="S49" s="1220"/>
      <c r="T49" s="1220"/>
      <c r="U49" s="1220"/>
      <c r="V49" s="1220"/>
      <c r="W49" s="1220"/>
      <c r="X49" s="1219"/>
    </row>
    <row r="50" spans="2:24" x14ac:dyDescent="0.25">
      <c r="B50" s="1218"/>
      <c r="C50" s="1220"/>
      <c r="D50" s="1220"/>
      <c r="E50" s="1220"/>
      <c r="F50" s="1220"/>
      <c r="G50" s="1220"/>
      <c r="H50" s="1220"/>
      <c r="I50" s="1220"/>
      <c r="J50" s="1220"/>
      <c r="K50" s="1220"/>
      <c r="L50" s="1220"/>
      <c r="M50" s="1220"/>
      <c r="N50" s="1220"/>
      <c r="O50" s="1220"/>
      <c r="P50" s="1220"/>
      <c r="Q50" s="1220"/>
      <c r="R50" s="1220"/>
      <c r="S50" s="1220"/>
      <c r="T50" s="1220"/>
      <c r="U50" s="1220"/>
      <c r="V50" s="1220"/>
      <c r="W50" s="1220"/>
      <c r="X50" s="1219"/>
    </row>
    <row r="51" spans="2:24" x14ac:dyDescent="0.25">
      <c r="B51" s="1218"/>
      <c r="C51" s="1220"/>
      <c r="D51" s="1220"/>
      <c r="E51" s="1220"/>
      <c r="F51" s="1220"/>
      <c r="G51" s="1220"/>
      <c r="H51" s="1220"/>
      <c r="I51" s="1220"/>
      <c r="J51" s="1220"/>
      <c r="K51" s="1220"/>
      <c r="L51" s="1220"/>
      <c r="M51" s="1220"/>
      <c r="N51" s="1220"/>
      <c r="O51" s="1220"/>
      <c r="P51" s="1220"/>
      <c r="Q51" s="1220"/>
      <c r="R51" s="1220"/>
      <c r="S51" s="1220"/>
      <c r="T51" s="1220"/>
      <c r="U51" s="1220"/>
      <c r="V51" s="1220"/>
      <c r="W51" s="1220"/>
      <c r="X51" s="1219"/>
    </row>
    <row r="52" spans="2:24" x14ac:dyDescent="0.25">
      <c r="B52" s="1218"/>
      <c r="C52" s="1220"/>
      <c r="D52" s="1220"/>
      <c r="E52" s="1220"/>
      <c r="F52" s="1220"/>
      <c r="G52" s="1220"/>
      <c r="H52" s="1220"/>
      <c r="I52" s="1220"/>
      <c r="J52" s="1220"/>
      <c r="K52" s="1220"/>
      <c r="L52" s="1220"/>
      <c r="M52" s="1220"/>
      <c r="N52" s="1220"/>
      <c r="O52" s="1220"/>
      <c r="P52" s="1220"/>
      <c r="Q52" s="1220"/>
      <c r="R52" s="1220"/>
      <c r="S52" s="1220"/>
      <c r="T52" s="1220"/>
      <c r="U52" s="1220"/>
      <c r="V52" s="1220"/>
      <c r="W52" s="1220"/>
      <c r="X52" s="1219"/>
    </row>
    <row r="53" spans="2:24" x14ac:dyDescent="0.25">
      <c r="B53" s="1218"/>
      <c r="C53" s="1220"/>
      <c r="D53" s="1220"/>
      <c r="E53" s="1220"/>
      <c r="F53" s="1220"/>
      <c r="G53" s="1220"/>
      <c r="H53" s="1220"/>
      <c r="I53" s="1220"/>
      <c r="J53" s="1220"/>
      <c r="K53" s="1220"/>
      <c r="L53" s="1220"/>
      <c r="M53" s="1220"/>
      <c r="N53" s="1220"/>
      <c r="O53" s="1220"/>
      <c r="P53" s="1220"/>
      <c r="Q53" s="1220"/>
      <c r="R53" s="1220"/>
      <c r="S53" s="1220"/>
      <c r="T53" s="1220"/>
      <c r="U53" s="1220"/>
      <c r="V53" s="1220"/>
      <c r="W53" s="1220"/>
      <c r="X53" s="1219"/>
    </row>
    <row r="54" spans="2:24" x14ac:dyDescent="0.25">
      <c r="B54" s="1218"/>
      <c r="C54" s="1220"/>
      <c r="D54" s="1220"/>
      <c r="E54" s="1220"/>
      <c r="F54" s="1220"/>
      <c r="G54" s="1220"/>
      <c r="H54" s="1220"/>
      <c r="I54" s="1220"/>
      <c r="J54" s="1220"/>
      <c r="K54" s="1220"/>
      <c r="L54" s="1220"/>
      <c r="M54" s="1220"/>
      <c r="N54" s="1220"/>
      <c r="O54" s="1220"/>
      <c r="P54" s="1220"/>
      <c r="Q54" s="1220"/>
      <c r="R54" s="1220"/>
      <c r="S54" s="1220"/>
      <c r="T54" s="1220"/>
      <c r="U54" s="1220"/>
      <c r="V54" s="1220"/>
      <c r="W54" s="1220"/>
      <c r="X54" s="1219"/>
    </row>
    <row r="55" spans="2:24" x14ac:dyDescent="0.25">
      <c r="B55" s="1218"/>
      <c r="C55" s="1220"/>
      <c r="D55" s="1220"/>
      <c r="E55" s="1220"/>
      <c r="F55" s="1220"/>
      <c r="G55" s="1220"/>
      <c r="H55" s="1220"/>
      <c r="I55" s="1220"/>
      <c r="J55" s="1220"/>
      <c r="K55" s="1220"/>
      <c r="L55" s="1220"/>
      <c r="M55" s="1220"/>
      <c r="N55" s="1220"/>
      <c r="O55" s="1220"/>
      <c r="P55" s="1220"/>
      <c r="Q55" s="1220"/>
      <c r="R55" s="1220"/>
      <c r="S55" s="1220"/>
      <c r="T55" s="1220"/>
      <c r="U55" s="1220"/>
      <c r="V55" s="1220"/>
      <c r="W55" s="1220"/>
      <c r="X55" s="1219"/>
    </row>
    <row r="56" spans="2:24" x14ac:dyDescent="0.25">
      <c r="B56" s="1218"/>
      <c r="C56" s="1220"/>
      <c r="D56" s="1220"/>
      <c r="E56" s="1220"/>
      <c r="F56" s="1220"/>
      <c r="G56" s="1220"/>
      <c r="H56" s="1220"/>
      <c r="I56" s="1220"/>
      <c r="J56" s="1220"/>
      <c r="K56" s="1220"/>
      <c r="L56" s="1220"/>
      <c r="M56" s="1220"/>
      <c r="N56" s="1220"/>
      <c r="O56" s="1220"/>
      <c r="P56" s="1220"/>
      <c r="Q56" s="1220"/>
      <c r="R56" s="1220"/>
      <c r="S56" s="1220"/>
      <c r="T56" s="1220"/>
      <c r="U56" s="1220"/>
      <c r="V56" s="1220"/>
      <c r="W56" s="1220"/>
      <c r="X56" s="1219"/>
    </row>
    <row r="57" spans="2:24" x14ac:dyDescent="0.25">
      <c r="B57" s="1218"/>
      <c r="C57" s="1220"/>
      <c r="D57" s="1220"/>
      <c r="E57" s="1220"/>
      <c r="F57" s="1220"/>
      <c r="G57" s="1220"/>
      <c r="H57" s="1220"/>
      <c r="I57" s="1220"/>
      <c r="J57" s="1220"/>
      <c r="K57" s="1220"/>
      <c r="L57" s="1220"/>
      <c r="M57" s="1220"/>
      <c r="N57" s="1220"/>
      <c r="O57" s="1220"/>
      <c r="P57" s="1220"/>
      <c r="Q57" s="1220"/>
      <c r="R57" s="1220"/>
      <c r="S57" s="1220"/>
      <c r="T57" s="1220"/>
      <c r="U57" s="1220"/>
      <c r="V57" s="1220"/>
      <c r="W57" s="1220"/>
      <c r="X57" s="1219"/>
    </row>
    <row r="58" spans="2:24" x14ac:dyDescent="0.25">
      <c r="B58" s="1218"/>
      <c r="C58" s="1220"/>
      <c r="D58" s="1220"/>
      <c r="E58" s="1220"/>
      <c r="F58" s="1220"/>
      <c r="G58" s="1220"/>
      <c r="H58" s="1220"/>
      <c r="I58" s="1220"/>
      <c r="J58" s="1220"/>
      <c r="K58" s="1220"/>
      <c r="L58" s="1220"/>
      <c r="M58" s="1220"/>
      <c r="N58" s="1220"/>
      <c r="O58" s="1220"/>
      <c r="P58" s="1220"/>
      <c r="Q58" s="1220"/>
      <c r="R58" s="1220"/>
      <c r="S58" s="1220"/>
      <c r="T58" s="1220"/>
      <c r="U58" s="1220"/>
      <c r="V58" s="1220"/>
      <c r="W58" s="1220"/>
      <c r="X58" s="1219"/>
    </row>
    <row r="59" spans="2:24" x14ac:dyDescent="0.25">
      <c r="B59" s="1218"/>
      <c r="C59" s="1220"/>
      <c r="D59" s="1220"/>
      <c r="E59" s="1220"/>
      <c r="F59" s="1220"/>
      <c r="G59" s="1220"/>
      <c r="H59" s="1220"/>
      <c r="I59" s="1220"/>
      <c r="J59" s="1220"/>
      <c r="K59" s="1220"/>
      <c r="L59" s="1220"/>
      <c r="M59" s="1220"/>
      <c r="N59" s="1220"/>
      <c r="O59" s="1220"/>
      <c r="P59" s="1220"/>
      <c r="Q59" s="1220"/>
      <c r="R59" s="1220"/>
      <c r="S59" s="1220"/>
      <c r="T59" s="1220"/>
      <c r="U59" s="1220"/>
      <c r="V59" s="1220"/>
      <c r="W59" s="1220"/>
      <c r="X59" s="1219"/>
    </row>
    <row r="60" spans="2:24" x14ac:dyDescent="0.25">
      <c r="B60" s="1218"/>
      <c r="C60" s="1220"/>
      <c r="D60" s="1220"/>
      <c r="E60" s="1220"/>
      <c r="F60" s="1220"/>
      <c r="G60" s="1220"/>
      <c r="H60" s="1220"/>
      <c r="I60" s="1220"/>
      <c r="J60" s="1220"/>
      <c r="K60" s="1220"/>
      <c r="L60" s="1220"/>
      <c r="M60" s="1220"/>
      <c r="N60" s="1220"/>
      <c r="O60" s="1220"/>
      <c r="P60" s="1220"/>
      <c r="Q60" s="1220"/>
      <c r="R60" s="1220"/>
      <c r="S60" s="1220"/>
      <c r="T60" s="1220"/>
      <c r="U60" s="1220"/>
      <c r="V60" s="1220"/>
      <c r="W60" s="1220"/>
      <c r="X60" s="1219"/>
    </row>
    <row r="61" spans="2:24" x14ac:dyDescent="0.25">
      <c r="B61" s="1218"/>
      <c r="C61" s="1220"/>
      <c r="D61" s="1220"/>
      <c r="E61" s="1220"/>
      <c r="F61" s="1220"/>
      <c r="G61" s="1220"/>
      <c r="H61" s="1220"/>
      <c r="I61" s="1220"/>
      <c r="J61" s="1220"/>
      <c r="K61" s="1220"/>
      <c r="L61" s="1220"/>
      <c r="M61" s="1220"/>
      <c r="N61" s="1220"/>
      <c r="O61" s="1220"/>
      <c r="P61" s="1220"/>
      <c r="Q61" s="1220"/>
      <c r="R61" s="1220"/>
      <c r="S61" s="1220"/>
      <c r="T61" s="1220"/>
      <c r="U61" s="1220"/>
      <c r="V61" s="1220"/>
      <c r="W61" s="1220"/>
      <c r="X61" s="1219"/>
    </row>
    <row r="62" spans="2:24" x14ac:dyDescent="0.25">
      <c r="B62" s="1218"/>
      <c r="C62" s="1220"/>
      <c r="D62" s="1220"/>
      <c r="E62" s="1220"/>
      <c r="F62" s="1220"/>
      <c r="G62" s="1220"/>
      <c r="H62" s="1220"/>
      <c r="I62" s="1220"/>
      <c r="J62" s="1220"/>
      <c r="K62" s="1220"/>
      <c r="L62" s="1220"/>
      <c r="M62" s="1220"/>
      <c r="N62" s="1220"/>
      <c r="O62" s="1220"/>
      <c r="P62" s="1220"/>
      <c r="Q62" s="1220"/>
      <c r="R62" s="1220"/>
      <c r="S62" s="1220"/>
      <c r="T62" s="1220"/>
      <c r="U62" s="1220"/>
      <c r="V62" s="1220"/>
      <c r="W62" s="1220"/>
      <c r="X62" s="1219"/>
    </row>
    <row r="63" spans="2:24" x14ac:dyDescent="0.25">
      <c r="B63" s="1218"/>
      <c r="C63" s="1220"/>
      <c r="D63" s="1220"/>
      <c r="E63" s="1220"/>
      <c r="F63" s="1220"/>
      <c r="G63" s="1220"/>
      <c r="H63" s="1220"/>
      <c r="I63" s="1220"/>
      <c r="J63" s="1220"/>
      <c r="K63" s="1220"/>
      <c r="L63" s="1220"/>
      <c r="M63" s="1220"/>
      <c r="N63" s="1220"/>
      <c r="O63" s="1220"/>
      <c r="P63" s="1220"/>
      <c r="Q63" s="1220"/>
      <c r="R63" s="1220"/>
      <c r="S63" s="1220"/>
      <c r="T63" s="1220"/>
      <c r="U63" s="1220"/>
      <c r="V63" s="1220"/>
      <c r="W63" s="1220"/>
      <c r="X63" s="1219"/>
    </row>
    <row r="64" spans="2:24" x14ac:dyDescent="0.25">
      <c r="B64" s="1218"/>
      <c r="C64" s="1220"/>
      <c r="D64" s="1220"/>
      <c r="E64" s="1220"/>
      <c r="F64" s="1220"/>
      <c r="G64" s="1220"/>
      <c r="H64" s="1220"/>
      <c r="I64" s="1220"/>
      <c r="J64" s="1220"/>
      <c r="K64" s="1220"/>
      <c r="L64" s="1220"/>
      <c r="M64" s="1220"/>
      <c r="N64" s="1220"/>
      <c r="O64" s="1220"/>
      <c r="P64" s="1220"/>
      <c r="Q64" s="1220"/>
      <c r="R64" s="1220"/>
      <c r="S64" s="1220"/>
      <c r="T64" s="1220"/>
      <c r="U64" s="1220"/>
      <c r="V64" s="1220"/>
      <c r="W64" s="1220"/>
      <c r="X64" s="1219"/>
    </row>
    <row r="65" spans="2:24" x14ac:dyDescent="0.25">
      <c r="B65" s="1218"/>
      <c r="C65" s="1220"/>
      <c r="D65" s="1220"/>
      <c r="E65" s="1220"/>
      <c r="F65" s="1220"/>
      <c r="G65" s="1220"/>
      <c r="H65" s="1220"/>
      <c r="I65" s="1220"/>
      <c r="J65" s="1220"/>
      <c r="K65" s="1220"/>
      <c r="L65" s="1220"/>
      <c r="M65" s="1220"/>
      <c r="N65" s="1220"/>
      <c r="O65" s="1220"/>
      <c r="P65" s="1220"/>
      <c r="Q65" s="1220"/>
      <c r="R65" s="1220"/>
      <c r="S65" s="1220"/>
      <c r="T65" s="1220"/>
      <c r="U65" s="1220"/>
      <c r="V65" s="1220"/>
      <c r="W65" s="1220"/>
      <c r="X65" s="1219"/>
    </row>
    <row r="66" spans="2:24" x14ac:dyDescent="0.25">
      <c r="B66" s="1218"/>
      <c r="C66" s="1220"/>
      <c r="D66" s="1220"/>
      <c r="E66" s="1220"/>
      <c r="F66" s="1220"/>
      <c r="G66" s="1220"/>
      <c r="H66" s="1220"/>
      <c r="I66" s="1220"/>
      <c r="J66" s="1220"/>
      <c r="K66" s="1220"/>
      <c r="L66" s="1220"/>
      <c r="M66" s="1220"/>
      <c r="N66" s="1220"/>
      <c r="O66" s="1220"/>
      <c r="P66" s="1220"/>
      <c r="Q66" s="1220"/>
      <c r="R66" s="1220"/>
      <c r="S66" s="1220"/>
      <c r="T66" s="1220"/>
      <c r="U66" s="1220"/>
      <c r="V66" s="1220"/>
      <c r="W66" s="1220"/>
      <c r="X66" s="1219"/>
    </row>
    <row r="67" spans="2:24" x14ac:dyDescent="0.25">
      <c r="B67" s="1218"/>
      <c r="C67" s="1220"/>
      <c r="D67" s="1220"/>
      <c r="E67" s="1220"/>
      <c r="F67" s="1220"/>
      <c r="G67" s="1220"/>
      <c r="H67" s="1220"/>
      <c r="I67" s="1220"/>
      <c r="J67" s="1220"/>
      <c r="K67" s="1220"/>
      <c r="L67" s="1220"/>
      <c r="M67" s="1220"/>
      <c r="N67" s="1220"/>
      <c r="O67" s="1220"/>
      <c r="P67" s="1220"/>
      <c r="Q67" s="1220"/>
      <c r="R67" s="1220"/>
      <c r="S67" s="1220"/>
      <c r="T67" s="1220"/>
      <c r="U67" s="1220"/>
      <c r="V67" s="1220"/>
      <c r="W67" s="1220"/>
      <c r="X67" s="1219"/>
    </row>
    <row r="68" spans="2:24" x14ac:dyDescent="0.25">
      <c r="B68" s="1218"/>
      <c r="C68" s="1220"/>
      <c r="D68" s="1220"/>
      <c r="E68" s="1220"/>
      <c r="F68" s="1220"/>
      <c r="G68" s="1220"/>
      <c r="H68" s="1220"/>
      <c r="I68" s="1220"/>
      <c r="J68" s="1220"/>
      <c r="K68" s="1220"/>
      <c r="L68" s="1220"/>
      <c r="M68" s="1220"/>
      <c r="N68" s="1220"/>
      <c r="O68" s="1220"/>
      <c r="P68" s="1220"/>
      <c r="Q68" s="1220"/>
      <c r="R68" s="1220"/>
      <c r="S68" s="1220"/>
      <c r="T68" s="1220"/>
      <c r="U68" s="1220"/>
      <c r="V68" s="1220"/>
      <c r="W68" s="1220"/>
      <c r="X68" s="1219"/>
    </row>
    <row r="69" spans="2:24" x14ac:dyDescent="0.25">
      <c r="B69" s="1218"/>
      <c r="C69" s="1220"/>
      <c r="D69" s="1220"/>
      <c r="E69" s="1220"/>
      <c r="F69" s="1220"/>
      <c r="G69" s="1220"/>
      <c r="H69" s="1220"/>
      <c r="I69" s="1220"/>
      <c r="J69" s="1220"/>
      <c r="K69" s="1220"/>
      <c r="L69" s="1220"/>
      <c r="M69" s="1220"/>
      <c r="N69" s="1220"/>
      <c r="O69" s="1220"/>
      <c r="P69" s="1220"/>
      <c r="Q69" s="1220"/>
      <c r="R69" s="1220"/>
      <c r="S69" s="1220"/>
      <c r="T69" s="1220"/>
      <c r="U69" s="1220"/>
      <c r="V69" s="1220"/>
      <c r="W69" s="1220"/>
      <c r="X69" s="1219"/>
    </row>
    <row r="70" spans="2:24" x14ac:dyDescent="0.25">
      <c r="B70" s="1218"/>
      <c r="C70" s="1220"/>
      <c r="D70" s="1220"/>
      <c r="E70" s="1220"/>
      <c r="F70" s="1220"/>
      <c r="G70" s="1220"/>
      <c r="H70" s="1220"/>
      <c r="I70" s="1220"/>
      <c r="J70" s="1220"/>
      <c r="K70" s="1220"/>
      <c r="L70" s="1220"/>
      <c r="M70" s="1220"/>
      <c r="N70" s="1220"/>
      <c r="O70" s="1220"/>
      <c r="P70" s="1220"/>
      <c r="Q70" s="1220"/>
      <c r="R70" s="1220"/>
      <c r="S70" s="1220"/>
      <c r="T70" s="1220"/>
      <c r="U70" s="1220"/>
      <c r="V70" s="1220"/>
      <c r="W70" s="1220"/>
      <c r="X70" s="1219"/>
    </row>
    <row r="71" spans="2:24" x14ac:dyDescent="0.25">
      <c r="B71" s="1218"/>
      <c r="C71" s="1220" t="s">
        <v>21743</v>
      </c>
      <c r="D71" s="1220"/>
      <c r="E71" s="1220"/>
      <c r="F71" s="1220"/>
      <c r="G71" s="1220"/>
      <c r="H71" s="1220"/>
      <c r="I71" s="1220"/>
      <c r="J71" s="1220"/>
      <c r="K71" s="1220"/>
      <c r="L71" s="1220"/>
      <c r="M71" s="1220"/>
      <c r="N71" s="1220"/>
      <c r="O71" s="1220"/>
      <c r="P71" s="1220"/>
      <c r="Q71" s="1220"/>
      <c r="R71" s="1220"/>
      <c r="S71" s="1220"/>
      <c r="T71" s="1220"/>
      <c r="U71" s="1220"/>
      <c r="V71" s="1220"/>
      <c r="W71" s="1220"/>
      <c r="X71" s="1219"/>
    </row>
    <row r="72" spans="2:24" x14ac:dyDescent="0.25">
      <c r="B72" s="1218"/>
      <c r="C72" s="1220"/>
      <c r="D72" s="1220"/>
      <c r="E72" s="1220"/>
      <c r="F72" s="1220"/>
      <c r="G72" s="1220"/>
      <c r="H72" s="1220"/>
      <c r="I72" s="1220"/>
      <c r="J72" s="1220"/>
      <c r="K72" s="1220"/>
      <c r="L72" s="1220"/>
      <c r="M72" s="1220"/>
      <c r="N72" s="1220"/>
      <c r="O72" s="1220"/>
      <c r="P72" s="1220"/>
      <c r="Q72" s="1220"/>
      <c r="R72" s="1220"/>
      <c r="S72" s="1220"/>
      <c r="T72" s="1220"/>
      <c r="U72" s="1220"/>
      <c r="V72" s="1220"/>
      <c r="W72" s="1220"/>
      <c r="X72" s="1219"/>
    </row>
    <row r="73" spans="2:24" x14ac:dyDescent="0.25">
      <c r="B73" s="1218"/>
      <c r="C73" s="1220"/>
      <c r="D73" s="1220"/>
      <c r="E73" s="1220"/>
      <c r="F73" s="1220"/>
      <c r="G73" s="1220"/>
      <c r="H73" s="1220"/>
      <c r="I73" s="1220"/>
      <c r="J73" s="1220"/>
      <c r="K73" s="1220"/>
      <c r="L73" s="1220"/>
      <c r="M73" s="1220"/>
      <c r="N73" s="1220"/>
      <c r="O73" s="1220"/>
      <c r="P73" s="1220"/>
      <c r="Q73" s="1220"/>
      <c r="R73" s="1220"/>
      <c r="S73" s="1220"/>
      <c r="T73" s="1220"/>
      <c r="U73" s="1220"/>
      <c r="V73" s="1220"/>
      <c r="W73" s="1220"/>
      <c r="X73" s="1219"/>
    </row>
    <row r="74" spans="2:24" x14ac:dyDescent="0.25">
      <c r="B74" s="1218"/>
      <c r="C74" s="1220"/>
      <c r="D74" s="1220"/>
      <c r="E74" s="1220"/>
      <c r="F74" s="1220"/>
      <c r="G74" s="1220"/>
      <c r="H74" s="1220"/>
      <c r="I74" s="1220"/>
      <c r="J74" s="1220"/>
      <c r="K74" s="1220"/>
      <c r="L74" s="1220"/>
      <c r="M74" s="1220"/>
      <c r="N74" s="1220"/>
      <c r="O74" s="1220"/>
      <c r="P74" s="1220"/>
      <c r="Q74" s="1220"/>
      <c r="R74" s="1220"/>
      <c r="S74" s="1220"/>
      <c r="T74" s="1220"/>
      <c r="U74" s="1220"/>
      <c r="V74" s="1220"/>
      <c r="W74" s="1220"/>
      <c r="X74" s="1219"/>
    </row>
    <row r="75" spans="2:24" x14ac:dyDescent="0.25">
      <c r="B75" s="1218"/>
      <c r="C75" s="1220"/>
      <c r="D75" s="1220"/>
      <c r="E75" s="1220"/>
      <c r="F75" s="1220"/>
      <c r="G75" s="1220"/>
      <c r="H75" s="1220"/>
      <c r="I75" s="1220"/>
      <c r="J75" s="1220"/>
      <c r="K75" s="1220"/>
      <c r="L75" s="1220"/>
      <c r="M75" s="1220"/>
      <c r="N75" s="1220"/>
      <c r="O75" s="1220"/>
      <c r="P75" s="1220"/>
      <c r="Q75" s="1220"/>
      <c r="R75" s="1220"/>
      <c r="S75" s="1220"/>
      <c r="T75" s="1220"/>
      <c r="U75" s="1220"/>
      <c r="V75" s="1220"/>
      <c r="W75" s="1220"/>
      <c r="X75" s="1219"/>
    </row>
    <row r="76" spans="2:24" x14ac:dyDescent="0.25">
      <c r="B76" s="1218"/>
      <c r="C76" s="1220"/>
      <c r="D76" s="1220"/>
      <c r="E76" s="1220"/>
      <c r="F76" s="1220"/>
      <c r="G76" s="1220"/>
      <c r="H76" s="1220"/>
      <c r="I76" s="1220"/>
      <c r="J76" s="1220"/>
      <c r="K76" s="1220"/>
      <c r="L76" s="1220"/>
      <c r="M76" s="1220"/>
      <c r="N76" s="1220"/>
      <c r="O76" s="1220"/>
      <c r="P76" s="1220"/>
      <c r="Q76" s="1220"/>
      <c r="R76" s="1220"/>
      <c r="S76" s="1220"/>
      <c r="T76" s="1220"/>
      <c r="U76" s="1220"/>
      <c r="V76" s="1220"/>
      <c r="W76" s="1220"/>
      <c r="X76" s="1219"/>
    </row>
    <row r="77" spans="2:24" x14ac:dyDescent="0.25">
      <c r="B77" s="1218"/>
      <c r="C77" s="1220"/>
      <c r="D77" s="1220"/>
      <c r="E77" s="1220"/>
      <c r="F77" s="1220"/>
      <c r="G77" s="1220"/>
      <c r="H77" s="1220"/>
      <c r="I77" s="1220"/>
      <c r="J77" s="1220"/>
      <c r="K77" s="1220"/>
      <c r="L77" s="1220"/>
      <c r="M77" s="1220"/>
      <c r="N77" s="1220"/>
      <c r="O77" s="1220"/>
      <c r="P77" s="1220"/>
      <c r="Q77" s="1220"/>
      <c r="R77" s="1220"/>
      <c r="S77" s="1220"/>
      <c r="T77" s="1220"/>
      <c r="U77" s="1220"/>
      <c r="V77" s="1220"/>
      <c r="W77" s="1220"/>
      <c r="X77" s="1219"/>
    </row>
    <row r="78" spans="2:24" x14ac:dyDescent="0.25">
      <c r="B78" s="1218"/>
      <c r="C78" s="1220"/>
      <c r="D78" s="1220"/>
      <c r="E78" s="1220"/>
      <c r="F78" s="1220"/>
      <c r="G78" s="1220"/>
      <c r="H78" s="1220"/>
      <c r="I78" s="1220"/>
      <c r="J78" s="1220"/>
      <c r="K78" s="1220"/>
      <c r="L78" s="1220"/>
      <c r="M78" s="1220"/>
      <c r="N78" s="1220"/>
      <c r="O78" s="1220"/>
      <c r="P78" s="1220"/>
      <c r="Q78" s="1220"/>
      <c r="R78" s="1220"/>
      <c r="S78" s="1220"/>
      <c r="T78" s="1220"/>
      <c r="U78" s="1220"/>
      <c r="V78" s="1220"/>
      <c r="W78" s="1220"/>
      <c r="X78" s="1219"/>
    </row>
    <row r="79" spans="2:24" x14ac:dyDescent="0.25">
      <c r="B79" s="1218"/>
      <c r="C79" s="1220"/>
      <c r="D79" s="1220"/>
      <c r="E79" s="1220"/>
      <c r="F79" s="1220"/>
      <c r="G79" s="1220"/>
      <c r="H79" s="1220"/>
      <c r="I79" s="1220"/>
      <c r="J79" s="1220"/>
      <c r="K79" s="1220"/>
      <c r="L79" s="1220"/>
      <c r="M79" s="1220"/>
      <c r="N79" s="1220"/>
      <c r="O79" s="1220"/>
      <c r="P79" s="1220"/>
      <c r="Q79" s="1220"/>
      <c r="R79" s="1220"/>
      <c r="S79" s="1220"/>
      <c r="T79" s="1220"/>
      <c r="U79" s="1220"/>
      <c r="V79" s="1220"/>
      <c r="W79" s="1220"/>
      <c r="X79" s="1219"/>
    </row>
    <row r="80" spans="2:24" x14ac:dyDescent="0.25">
      <c r="B80" s="1218"/>
      <c r="C80" s="1220"/>
      <c r="D80" s="1220"/>
      <c r="E80" s="1220"/>
      <c r="F80" s="1220"/>
      <c r="G80" s="1220"/>
      <c r="H80" s="1220"/>
      <c r="I80" s="1220"/>
      <c r="J80" s="1220"/>
      <c r="K80" s="1220"/>
      <c r="L80" s="1220"/>
      <c r="M80" s="1220"/>
      <c r="N80" s="1220"/>
      <c r="O80" s="1220"/>
      <c r="P80" s="1220"/>
      <c r="Q80" s="1220"/>
      <c r="R80" s="1220"/>
      <c r="S80" s="1220"/>
      <c r="T80" s="1220"/>
      <c r="U80" s="1220"/>
      <c r="V80" s="1220"/>
      <c r="W80" s="1220"/>
      <c r="X80" s="1219"/>
    </row>
    <row r="81" spans="2:24" x14ac:dyDescent="0.25">
      <c r="B81" s="1218"/>
      <c r="C81" s="1220"/>
      <c r="D81" s="1220"/>
      <c r="E81" s="1220"/>
      <c r="F81" s="1220"/>
      <c r="G81" s="1220"/>
      <c r="H81" s="1220"/>
      <c r="I81" s="1220"/>
      <c r="J81" s="1220"/>
      <c r="K81" s="1220"/>
      <c r="L81" s="1220"/>
      <c r="M81" s="1220"/>
      <c r="N81" s="1220"/>
      <c r="O81" s="1220"/>
      <c r="P81" s="1220"/>
      <c r="Q81" s="1220"/>
      <c r="R81" s="1220"/>
      <c r="S81" s="1220"/>
      <c r="T81" s="1220"/>
      <c r="U81" s="1220"/>
      <c r="V81" s="1220"/>
      <c r="W81" s="1220"/>
      <c r="X81" s="1219"/>
    </row>
    <row r="82" spans="2:24" x14ac:dyDescent="0.25">
      <c r="B82" s="1218"/>
      <c r="C82" s="1220"/>
      <c r="D82" s="1220"/>
      <c r="E82" s="1220"/>
      <c r="F82" s="1220"/>
      <c r="G82" s="1220"/>
      <c r="H82" s="1220"/>
      <c r="I82" s="1220"/>
      <c r="J82" s="1220"/>
      <c r="K82" s="1220"/>
      <c r="L82" s="1220"/>
      <c r="M82" s="1220"/>
      <c r="N82" s="1220"/>
      <c r="O82" s="1220"/>
      <c r="P82" s="1220"/>
      <c r="Q82" s="1220"/>
      <c r="R82" s="1220"/>
      <c r="S82" s="1220"/>
      <c r="T82" s="1220"/>
      <c r="U82" s="1220"/>
      <c r="V82" s="1220"/>
      <c r="W82" s="1220"/>
      <c r="X82" s="1219"/>
    </row>
    <row r="83" spans="2:24" x14ac:dyDescent="0.25">
      <c r="B83" s="1218"/>
      <c r="C83" s="1220"/>
      <c r="D83" s="1220"/>
      <c r="E83" s="1220"/>
      <c r="F83" s="1220"/>
      <c r="G83" s="1220"/>
      <c r="H83" s="1220"/>
      <c r="I83" s="1220"/>
      <c r="J83" s="1220"/>
      <c r="K83" s="1220"/>
      <c r="L83" s="1220"/>
      <c r="M83" s="1220"/>
      <c r="N83" s="1220"/>
      <c r="O83" s="1220"/>
      <c r="P83" s="1220"/>
      <c r="Q83" s="1220"/>
      <c r="R83" s="1220"/>
      <c r="S83" s="1220"/>
      <c r="T83" s="1220"/>
      <c r="U83" s="1220"/>
      <c r="V83" s="1220"/>
      <c r="W83" s="1220"/>
      <c r="X83" s="1219"/>
    </row>
    <row r="84" spans="2:24" x14ac:dyDescent="0.25">
      <c r="B84" s="1218"/>
      <c r="C84" s="1220"/>
      <c r="D84" s="1220"/>
      <c r="E84" s="1220"/>
      <c r="F84" s="1220"/>
      <c r="G84" s="1220"/>
      <c r="H84" s="1220"/>
      <c r="I84" s="1220"/>
      <c r="J84" s="1220"/>
      <c r="K84" s="1220"/>
      <c r="L84" s="1220"/>
      <c r="M84" s="1220"/>
      <c r="N84" s="1220"/>
      <c r="O84" s="1220"/>
      <c r="P84" s="1220"/>
      <c r="Q84" s="1220"/>
      <c r="R84" s="1220"/>
      <c r="S84" s="1220"/>
      <c r="T84" s="1220"/>
      <c r="U84" s="1220"/>
      <c r="V84" s="1220"/>
      <c r="W84" s="1220"/>
      <c r="X84" s="1219"/>
    </row>
    <row r="85" spans="2:24" x14ac:dyDescent="0.25">
      <c r="B85" s="1218"/>
      <c r="C85" s="1220"/>
      <c r="D85" s="1220"/>
      <c r="E85" s="1220"/>
      <c r="F85" s="1220"/>
      <c r="G85" s="1220"/>
      <c r="H85" s="1220"/>
      <c r="I85" s="1220"/>
      <c r="J85" s="1220"/>
      <c r="K85" s="1220"/>
      <c r="L85" s="1220"/>
      <c r="M85" s="1220"/>
      <c r="N85" s="1220"/>
      <c r="O85" s="1220"/>
      <c r="P85" s="1220"/>
      <c r="Q85" s="1220"/>
      <c r="R85" s="1220"/>
      <c r="S85" s="1220"/>
      <c r="T85" s="1220"/>
      <c r="U85" s="1220"/>
      <c r="V85" s="1220"/>
      <c r="W85" s="1220"/>
      <c r="X85" s="1219"/>
    </row>
    <row r="86" spans="2:24" x14ac:dyDescent="0.25">
      <c r="B86" s="1218"/>
      <c r="C86" s="1220"/>
      <c r="D86" s="1220"/>
      <c r="E86" s="1220"/>
      <c r="F86" s="1220"/>
      <c r="G86" s="1220"/>
      <c r="H86" s="1220"/>
      <c r="I86" s="1220"/>
      <c r="J86" s="1220"/>
      <c r="K86" s="1220"/>
      <c r="L86" s="1220"/>
      <c r="M86" s="1220"/>
      <c r="N86" s="1220"/>
      <c r="O86" s="1220"/>
      <c r="P86" s="1220"/>
      <c r="Q86" s="1220"/>
      <c r="R86" s="1220"/>
      <c r="S86" s="1220"/>
      <c r="T86" s="1220"/>
      <c r="U86" s="1220"/>
      <c r="V86" s="1220"/>
      <c r="W86" s="1220"/>
      <c r="X86" s="1219"/>
    </row>
    <row r="87" spans="2:24" x14ac:dyDescent="0.25">
      <c r="B87" s="1218"/>
      <c r="C87" s="1220"/>
      <c r="D87" s="1220"/>
      <c r="E87" s="1220"/>
      <c r="F87" s="1220"/>
      <c r="G87" s="1220"/>
      <c r="H87" s="1220"/>
      <c r="I87" s="1220"/>
      <c r="J87" s="1220"/>
      <c r="K87" s="1220"/>
      <c r="L87" s="1220"/>
      <c r="M87" s="1220"/>
      <c r="N87" s="1220"/>
      <c r="O87" s="1220"/>
      <c r="P87" s="1220"/>
      <c r="Q87" s="1220"/>
      <c r="R87" s="1220"/>
      <c r="S87" s="1220"/>
      <c r="T87" s="1220"/>
      <c r="U87" s="1220"/>
      <c r="V87" s="1220"/>
      <c r="W87" s="1220"/>
      <c r="X87" s="1219"/>
    </row>
    <row r="88" spans="2:24" x14ac:dyDescent="0.25">
      <c r="B88" s="1218"/>
      <c r="C88" s="1220"/>
      <c r="D88" s="1220"/>
      <c r="E88" s="1220"/>
      <c r="F88" s="1220"/>
      <c r="G88" s="1220"/>
      <c r="H88" s="1220"/>
      <c r="I88" s="1220"/>
      <c r="J88" s="1220"/>
      <c r="K88" s="1220"/>
      <c r="L88" s="1220"/>
      <c r="M88" s="1220"/>
      <c r="N88" s="1220"/>
      <c r="O88" s="1220"/>
      <c r="P88" s="1220"/>
      <c r="Q88" s="1220"/>
      <c r="R88" s="1220"/>
      <c r="S88" s="1220"/>
      <c r="T88" s="1220"/>
      <c r="U88" s="1220"/>
      <c r="V88" s="1220"/>
      <c r="W88" s="1220"/>
      <c r="X88" s="1219"/>
    </row>
    <row r="89" spans="2:24" x14ac:dyDescent="0.25">
      <c r="B89" s="1218"/>
      <c r="C89" s="1220"/>
      <c r="D89" s="1220"/>
      <c r="E89" s="1220"/>
      <c r="F89" s="1220"/>
      <c r="G89" s="1220"/>
      <c r="H89" s="1220"/>
      <c r="I89" s="1220"/>
      <c r="J89" s="1220"/>
      <c r="K89" s="1220"/>
      <c r="L89" s="1220"/>
      <c r="M89" s="1220"/>
      <c r="N89" s="1220"/>
      <c r="O89" s="1220"/>
      <c r="P89" s="1220"/>
      <c r="Q89" s="1220"/>
      <c r="R89" s="1220"/>
      <c r="S89" s="1220"/>
      <c r="T89" s="1220"/>
      <c r="U89" s="1220"/>
      <c r="V89" s="1220"/>
      <c r="W89" s="1220"/>
      <c r="X89" s="1219"/>
    </row>
    <row r="90" spans="2:24" x14ac:dyDescent="0.25">
      <c r="B90" s="1218"/>
      <c r="C90" s="1220"/>
      <c r="D90" s="1220"/>
      <c r="E90" s="1220"/>
      <c r="F90" s="1220"/>
      <c r="G90" s="1220"/>
      <c r="H90" s="1220"/>
      <c r="I90" s="1220"/>
      <c r="J90" s="1220"/>
      <c r="K90" s="1220"/>
      <c r="L90" s="1220"/>
      <c r="M90" s="1220"/>
      <c r="N90" s="1220"/>
      <c r="O90" s="1220"/>
      <c r="P90" s="1220"/>
      <c r="Q90" s="1220"/>
      <c r="R90" s="1220"/>
      <c r="S90" s="1220"/>
      <c r="T90" s="1220"/>
      <c r="U90" s="1220"/>
      <c r="V90" s="1220"/>
      <c r="W90" s="1220"/>
      <c r="X90" s="1219"/>
    </row>
    <row r="91" spans="2:24" x14ac:dyDescent="0.25">
      <c r="B91" s="1218"/>
      <c r="C91" s="1220"/>
      <c r="D91" s="1220"/>
      <c r="E91" s="1220"/>
      <c r="F91" s="1220"/>
      <c r="G91" s="1220"/>
      <c r="H91" s="1220"/>
      <c r="I91" s="1220"/>
      <c r="J91" s="1220"/>
      <c r="K91" s="1220"/>
      <c r="L91" s="1220"/>
      <c r="M91" s="1220"/>
      <c r="N91" s="1220"/>
      <c r="O91" s="1220"/>
      <c r="P91" s="1220"/>
      <c r="Q91" s="1220"/>
      <c r="R91" s="1220"/>
      <c r="S91" s="1220"/>
      <c r="T91" s="1220"/>
      <c r="U91" s="1220"/>
      <c r="V91" s="1220"/>
      <c r="W91" s="1220"/>
      <c r="X91" s="1219"/>
    </row>
    <row r="92" spans="2:24" x14ac:dyDescent="0.25">
      <c r="B92" s="1218"/>
      <c r="C92" s="1220"/>
      <c r="D92" s="1220"/>
      <c r="E92" s="1220"/>
      <c r="F92" s="1220"/>
      <c r="G92" s="1220"/>
      <c r="H92" s="1220"/>
      <c r="I92" s="1220"/>
      <c r="J92" s="1220"/>
      <c r="K92" s="1220"/>
      <c r="L92" s="1220"/>
      <c r="M92" s="1220"/>
      <c r="N92" s="1220"/>
      <c r="O92" s="1220"/>
      <c r="P92" s="1220"/>
      <c r="Q92" s="1220"/>
      <c r="R92" s="1220"/>
      <c r="S92" s="1220"/>
      <c r="T92" s="1220"/>
      <c r="U92" s="1220"/>
      <c r="V92" s="1220"/>
      <c r="W92" s="1220"/>
      <c r="X92" s="1219"/>
    </row>
    <row r="93" spans="2:24" x14ac:dyDescent="0.25">
      <c r="B93" s="1218"/>
      <c r="C93" s="1220"/>
      <c r="D93" s="1220"/>
      <c r="E93" s="1220"/>
      <c r="F93" s="1220"/>
      <c r="G93" s="1220"/>
      <c r="H93" s="1220"/>
      <c r="I93" s="1220"/>
      <c r="J93" s="1220"/>
      <c r="K93" s="1220"/>
      <c r="L93" s="1220"/>
      <c r="M93" s="1220"/>
      <c r="N93" s="1220"/>
      <c r="O93" s="1220"/>
      <c r="P93" s="1220"/>
      <c r="Q93" s="1220"/>
      <c r="R93" s="1220"/>
      <c r="S93" s="1220"/>
      <c r="T93" s="1220"/>
      <c r="U93" s="1220"/>
      <c r="V93" s="1220"/>
      <c r="W93" s="1220"/>
      <c r="X93" s="1219"/>
    </row>
    <row r="94" spans="2:24" x14ac:dyDescent="0.25">
      <c r="B94" s="1218"/>
      <c r="C94" s="1220"/>
      <c r="D94" s="1220"/>
      <c r="E94" s="1220"/>
      <c r="F94" s="1220"/>
      <c r="G94" s="1220"/>
      <c r="H94" s="1220"/>
      <c r="I94" s="1220"/>
      <c r="J94" s="1220"/>
      <c r="K94" s="1220"/>
      <c r="L94" s="1220"/>
      <c r="M94" s="1220"/>
      <c r="N94" s="1220"/>
      <c r="O94" s="1220"/>
      <c r="P94" s="1220"/>
      <c r="Q94" s="1220"/>
      <c r="R94" s="1220"/>
      <c r="S94" s="1220"/>
      <c r="T94" s="1220"/>
      <c r="U94" s="1220"/>
      <c r="V94" s="1220"/>
      <c r="W94" s="1220"/>
      <c r="X94" s="1219"/>
    </row>
    <row r="95" spans="2:24" x14ac:dyDescent="0.25">
      <c r="B95" s="1218"/>
      <c r="C95" s="1220"/>
      <c r="D95" s="1220"/>
      <c r="E95" s="1220"/>
      <c r="F95" s="1220"/>
      <c r="G95" s="1220"/>
      <c r="H95" s="1220"/>
      <c r="I95" s="1220"/>
      <c r="J95" s="1220"/>
      <c r="K95" s="1220"/>
      <c r="L95" s="1220"/>
      <c r="M95" s="1220"/>
      <c r="N95" s="1220"/>
      <c r="O95" s="1220"/>
      <c r="P95" s="1220"/>
      <c r="Q95" s="1220"/>
      <c r="R95" s="1220"/>
      <c r="S95" s="1220"/>
      <c r="T95" s="1220"/>
      <c r="U95" s="1220"/>
      <c r="V95" s="1220"/>
      <c r="W95" s="1220"/>
      <c r="X95" s="1219"/>
    </row>
    <row r="96" spans="2:24" x14ac:dyDescent="0.25">
      <c r="B96" s="1218"/>
      <c r="C96" s="1220"/>
      <c r="D96" s="1220"/>
      <c r="E96" s="1220"/>
      <c r="F96" s="1220"/>
      <c r="G96" s="1220"/>
      <c r="H96" s="1220"/>
      <c r="I96" s="1220"/>
      <c r="J96" s="1220"/>
      <c r="K96" s="1220"/>
      <c r="L96" s="1220"/>
      <c r="M96" s="1220"/>
      <c r="N96" s="1220"/>
      <c r="O96" s="1220"/>
      <c r="P96" s="1220"/>
      <c r="Q96" s="1220"/>
      <c r="R96" s="1220"/>
      <c r="S96" s="1220"/>
      <c r="T96" s="1220"/>
      <c r="U96" s="1220"/>
      <c r="V96" s="1220"/>
      <c r="W96" s="1220"/>
      <c r="X96" s="1219"/>
    </row>
    <row r="97" spans="2:24" x14ac:dyDescent="0.25">
      <c r="B97" s="1218"/>
      <c r="C97" s="1220"/>
      <c r="D97" s="1220"/>
      <c r="E97" s="1220"/>
      <c r="F97" s="1220"/>
      <c r="G97" s="1220"/>
      <c r="H97" s="1220"/>
      <c r="I97" s="1220"/>
      <c r="J97" s="1220"/>
      <c r="K97" s="1220"/>
      <c r="L97" s="1220"/>
      <c r="M97" s="1220"/>
      <c r="N97" s="1220"/>
      <c r="O97" s="1220"/>
      <c r="P97" s="1220"/>
      <c r="Q97" s="1220"/>
      <c r="R97" s="1220"/>
      <c r="S97" s="1220"/>
      <c r="T97" s="1220"/>
      <c r="U97" s="1220"/>
      <c r="V97" s="1220"/>
      <c r="W97" s="1220"/>
      <c r="X97" s="1219"/>
    </row>
    <row r="98" spans="2:24" x14ac:dyDescent="0.25">
      <c r="B98" s="1218"/>
      <c r="C98" s="1220"/>
      <c r="D98" s="1220"/>
      <c r="E98" s="1220"/>
      <c r="F98" s="1220"/>
      <c r="G98" s="1220"/>
      <c r="H98" s="1220"/>
      <c r="I98" s="1220"/>
      <c r="J98" s="1220"/>
      <c r="K98" s="1220"/>
      <c r="L98" s="1220"/>
      <c r="M98" s="1220"/>
      <c r="N98" s="1220"/>
      <c r="O98" s="1220"/>
      <c r="P98" s="1220"/>
      <c r="Q98" s="1220"/>
      <c r="R98" s="1220"/>
      <c r="S98" s="1220"/>
      <c r="T98" s="1220"/>
      <c r="U98" s="1220"/>
      <c r="V98" s="1220"/>
      <c r="W98" s="1220"/>
      <c r="X98" s="1219"/>
    </row>
    <row r="99" spans="2:24" x14ac:dyDescent="0.25">
      <c r="B99" s="1218"/>
      <c r="C99" s="1220"/>
      <c r="D99" s="1220"/>
      <c r="E99" s="1220"/>
      <c r="F99" s="1220"/>
      <c r="G99" s="1220"/>
      <c r="H99" s="1220"/>
      <c r="I99" s="1220"/>
      <c r="J99" s="1220"/>
      <c r="K99" s="1220"/>
      <c r="L99" s="1220"/>
      <c r="M99" s="1220"/>
      <c r="N99" s="1220"/>
      <c r="O99" s="1220"/>
      <c r="P99" s="1220"/>
      <c r="Q99" s="1220"/>
      <c r="R99" s="1220"/>
      <c r="S99" s="1220"/>
      <c r="T99" s="1220"/>
      <c r="U99" s="1220"/>
      <c r="V99" s="1220"/>
      <c r="W99" s="1220"/>
      <c r="X99" s="1219"/>
    </row>
    <row r="100" spans="2:24" x14ac:dyDescent="0.25">
      <c r="B100" s="1218"/>
      <c r="C100" s="1220"/>
      <c r="D100" s="1220"/>
      <c r="E100" s="1220"/>
      <c r="F100" s="1220"/>
      <c r="G100" s="1220"/>
      <c r="H100" s="1220"/>
      <c r="I100" s="1220"/>
      <c r="J100" s="1220"/>
      <c r="K100" s="1220"/>
      <c r="L100" s="1220"/>
      <c r="M100" s="1220"/>
      <c r="N100" s="1220"/>
      <c r="O100" s="1220"/>
      <c r="P100" s="1220"/>
      <c r="Q100" s="1220"/>
      <c r="R100" s="1220"/>
      <c r="S100" s="1220"/>
      <c r="T100" s="1220"/>
      <c r="U100" s="1220"/>
      <c r="V100" s="1220"/>
      <c r="W100" s="1220"/>
      <c r="X100" s="1219"/>
    </row>
    <row r="101" spans="2:24" x14ac:dyDescent="0.25">
      <c r="B101" s="1218"/>
      <c r="C101" s="1220"/>
      <c r="D101" s="1220"/>
      <c r="E101" s="1220"/>
      <c r="F101" s="1220"/>
      <c r="G101" s="1220"/>
      <c r="H101" s="1220"/>
      <c r="I101" s="1220"/>
      <c r="J101" s="1220"/>
      <c r="K101" s="1220"/>
      <c r="L101" s="1220"/>
      <c r="M101" s="1220"/>
      <c r="N101" s="1220"/>
      <c r="O101" s="1220"/>
      <c r="P101" s="1220"/>
      <c r="Q101" s="1220"/>
      <c r="R101" s="1220"/>
      <c r="S101" s="1220"/>
      <c r="T101" s="1220"/>
      <c r="U101" s="1220"/>
      <c r="V101" s="1220"/>
      <c r="W101" s="1220"/>
      <c r="X101" s="1219"/>
    </row>
    <row r="102" spans="2:24" x14ac:dyDescent="0.25">
      <c r="B102" s="1218"/>
      <c r="C102" s="1220"/>
      <c r="D102" s="1220"/>
      <c r="E102" s="1220"/>
      <c r="F102" s="1220"/>
      <c r="G102" s="1220"/>
      <c r="H102" s="1220"/>
      <c r="I102" s="1220"/>
      <c r="J102" s="1220"/>
      <c r="K102" s="1220"/>
      <c r="L102" s="1220"/>
      <c r="M102" s="1220"/>
      <c r="N102" s="1220"/>
      <c r="O102" s="1220"/>
      <c r="P102" s="1220"/>
      <c r="Q102" s="1220"/>
      <c r="R102" s="1220"/>
      <c r="S102" s="1220"/>
      <c r="T102" s="1220"/>
      <c r="U102" s="1220"/>
      <c r="V102" s="1220"/>
      <c r="W102" s="1220"/>
      <c r="X102" s="1219"/>
    </row>
    <row r="103" spans="2:24" x14ac:dyDescent="0.25">
      <c r="B103" s="1218"/>
      <c r="C103" s="1220"/>
      <c r="D103" s="1220"/>
      <c r="E103" s="1220"/>
      <c r="F103" s="1220"/>
      <c r="G103" s="1220"/>
      <c r="H103" s="1220"/>
      <c r="I103" s="1220"/>
      <c r="J103" s="1220"/>
      <c r="K103" s="1220"/>
      <c r="L103" s="1220"/>
      <c r="M103" s="1220"/>
      <c r="N103" s="1220"/>
      <c r="O103" s="1220"/>
      <c r="P103" s="1220"/>
      <c r="Q103" s="1220"/>
      <c r="R103" s="1220"/>
      <c r="S103" s="1220"/>
      <c r="T103" s="1220"/>
      <c r="U103" s="1220"/>
      <c r="V103" s="1220"/>
      <c r="W103" s="1220"/>
      <c r="X103" s="1219"/>
    </row>
    <row r="104" spans="2:24" x14ac:dyDescent="0.25">
      <c r="B104" s="1218"/>
      <c r="C104" s="1220"/>
      <c r="D104" s="1220"/>
      <c r="E104" s="1220"/>
      <c r="F104" s="1220"/>
      <c r="G104" s="1220"/>
      <c r="H104" s="1220"/>
      <c r="I104" s="1220"/>
      <c r="J104" s="1220"/>
      <c r="K104" s="1220"/>
      <c r="L104" s="1220"/>
      <c r="M104" s="1220"/>
      <c r="N104" s="1220"/>
      <c r="O104" s="1220"/>
      <c r="P104" s="1220"/>
      <c r="Q104" s="1220"/>
      <c r="R104" s="1220"/>
      <c r="S104" s="1220"/>
      <c r="T104" s="1220"/>
      <c r="U104" s="1220"/>
      <c r="V104" s="1220"/>
      <c r="W104" s="1220"/>
      <c r="X104" s="1219"/>
    </row>
    <row r="105" spans="2:24" x14ac:dyDescent="0.25">
      <c r="B105" s="1218"/>
      <c r="C105" s="1220"/>
      <c r="D105" s="1220"/>
      <c r="E105" s="1220"/>
      <c r="F105" s="1220"/>
      <c r="G105" s="1220"/>
      <c r="H105" s="1220"/>
      <c r="I105" s="1220"/>
      <c r="J105" s="1220"/>
      <c r="K105" s="1220"/>
      <c r="L105" s="1220"/>
      <c r="M105" s="1220"/>
      <c r="N105" s="1220"/>
      <c r="O105" s="1220"/>
      <c r="P105" s="1220"/>
      <c r="Q105" s="1220"/>
      <c r="R105" s="1220"/>
      <c r="S105" s="1220"/>
      <c r="T105" s="1220"/>
      <c r="U105" s="1220"/>
      <c r="V105" s="1220"/>
      <c r="W105" s="1220"/>
      <c r="X105" s="1219"/>
    </row>
    <row r="106" spans="2:24" x14ac:dyDescent="0.25">
      <c r="B106" s="1218"/>
      <c r="C106" s="1220"/>
      <c r="D106" s="1220"/>
      <c r="E106" s="1220"/>
      <c r="F106" s="1220"/>
      <c r="G106" s="1220"/>
      <c r="H106" s="1220"/>
      <c r="I106" s="1220"/>
      <c r="J106" s="1220"/>
      <c r="K106" s="1220"/>
      <c r="L106" s="1220"/>
      <c r="M106" s="1220"/>
      <c r="N106" s="1220"/>
      <c r="O106" s="1220"/>
      <c r="P106" s="1220"/>
      <c r="Q106" s="1220"/>
      <c r="R106" s="1220"/>
      <c r="S106" s="1220"/>
      <c r="T106" s="1220"/>
      <c r="U106" s="1220"/>
      <c r="V106" s="1220"/>
      <c r="W106" s="1220"/>
      <c r="X106" s="1219"/>
    </row>
    <row r="107" spans="2:24" x14ac:dyDescent="0.25">
      <c r="B107" s="1218"/>
      <c r="C107" s="1220"/>
      <c r="D107" s="1220"/>
      <c r="E107" s="1220"/>
      <c r="F107" s="1220"/>
      <c r="G107" s="1220"/>
      <c r="H107" s="1220"/>
      <c r="I107" s="1220"/>
      <c r="J107" s="1220"/>
      <c r="K107" s="1220"/>
      <c r="L107" s="1220"/>
      <c r="M107" s="1220"/>
      <c r="N107" s="1220"/>
      <c r="O107" s="1220"/>
      <c r="P107" s="1220"/>
      <c r="Q107" s="1220"/>
      <c r="R107" s="1220"/>
      <c r="S107" s="1220"/>
      <c r="T107" s="1220"/>
      <c r="U107" s="1220"/>
      <c r="V107" s="1220"/>
      <c r="W107" s="1220"/>
      <c r="X107" s="1219"/>
    </row>
    <row r="108" spans="2:24" x14ac:dyDescent="0.25">
      <c r="B108" s="1218"/>
      <c r="C108" s="1220"/>
      <c r="D108" s="1220"/>
      <c r="E108" s="1220"/>
      <c r="F108" s="1220"/>
      <c r="G108" s="1220"/>
      <c r="H108" s="1220"/>
      <c r="I108" s="1220"/>
      <c r="J108" s="1220"/>
      <c r="K108" s="1220"/>
      <c r="L108" s="1220"/>
      <c r="M108" s="1220"/>
      <c r="N108" s="1220"/>
      <c r="O108" s="1220"/>
      <c r="P108" s="1220"/>
      <c r="Q108" s="1220"/>
      <c r="R108" s="1220"/>
      <c r="S108" s="1220"/>
      <c r="T108" s="1220"/>
      <c r="U108" s="1220"/>
      <c r="V108" s="1220"/>
      <c r="W108" s="1220"/>
      <c r="X108" s="1219"/>
    </row>
    <row r="109" spans="2:24" x14ac:dyDescent="0.25">
      <c r="B109" s="1218"/>
      <c r="C109" s="1220"/>
      <c r="D109" s="1220"/>
      <c r="E109" s="1220"/>
      <c r="F109" s="1220"/>
      <c r="G109" s="1220"/>
      <c r="H109" s="1220"/>
      <c r="I109" s="1220"/>
      <c r="J109" s="1220"/>
      <c r="K109" s="1220"/>
      <c r="L109" s="1220"/>
      <c r="M109" s="1220"/>
      <c r="N109" s="1220"/>
      <c r="O109" s="1220"/>
      <c r="P109" s="1220"/>
      <c r="Q109" s="1220"/>
      <c r="R109" s="1220"/>
      <c r="S109" s="1220"/>
      <c r="T109" s="1220"/>
      <c r="U109" s="1220"/>
      <c r="V109" s="1220"/>
      <c r="W109" s="1220"/>
      <c r="X109" s="1219"/>
    </row>
    <row r="110" spans="2:24" x14ac:dyDescent="0.25">
      <c r="B110" s="1218"/>
      <c r="C110" s="1220"/>
      <c r="D110" s="1220"/>
      <c r="E110" s="1220"/>
      <c r="F110" s="1220"/>
      <c r="G110" s="1220"/>
      <c r="H110" s="1220"/>
      <c r="I110" s="1220"/>
      <c r="J110" s="1220"/>
      <c r="K110" s="1220"/>
      <c r="L110" s="1220"/>
      <c r="M110" s="1220"/>
      <c r="N110" s="1220"/>
      <c r="O110" s="1220"/>
      <c r="P110" s="1220"/>
      <c r="Q110" s="1220"/>
      <c r="R110" s="1220"/>
      <c r="S110" s="1220"/>
      <c r="T110" s="1220"/>
      <c r="U110" s="1220"/>
      <c r="V110" s="1220"/>
      <c r="W110" s="1220"/>
      <c r="X110" s="1219"/>
    </row>
    <row r="111" spans="2:24" x14ac:dyDescent="0.25">
      <c r="B111" s="1218"/>
      <c r="C111" s="1220"/>
      <c r="D111" s="1220"/>
      <c r="E111" s="1220"/>
      <c r="F111" s="1220"/>
      <c r="G111" s="1220"/>
      <c r="H111" s="1220"/>
      <c r="I111" s="1220"/>
      <c r="J111" s="1220"/>
      <c r="K111" s="1220"/>
      <c r="L111" s="1220"/>
      <c r="M111" s="1220"/>
      <c r="N111" s="1220"/>
      <c r="O111" s="1220"/>
      <c r="P111" s="1220"/>
      <c r="Q111" s="1220"/>
      <c r="R111" s="1220"/>
      <c r="S111" s="1220"/>
      <c r="T111" s="1220"/>
      <c r="U111" s="1220"/>
      <c r="V111" s="1220"/>
      <c r="W111" s="1220"/>
      <c r="X111" s="1219"/>
    </row>
    <row r="112" spans="2:24" x14ac:dyDescent="0.25">
      <c r="B112" s="1218"/>
      <c r="C112" s="1220"/>
      <c r="D112" s="1220"/>
      <c r="E112" s="1220"/>
      <c r="F112" s="1220"/>
      <c r="G112" s="1220"/>
      <c r="H112" s="1220"/>
      <c r="I112" s="1220"/>
      <c r="J112" s="1220"/>
      <c r="K112" s="1220"/>
      <c r="L112" s="1220"/>
      <c r="M112" s="1220"/>
      <c r="N112" s="1220"/>
      <c r="O112" s="1220"/>
      <c r="P112" s="1220"/>
      <c r="Q112" s="1220"/>
      <c r="R112" s="1220"/>
      <c r="S112" s="1220"/>
      <c r="T112" s="1220"/>
      <c r="U112" s="1220"/>
      <c r="V112" s="1220"/>
      <c r="W112" s="1220"/>
      <c r="X112" s="1219"/>
    </row>
    <row r="113" spans="2:24" x14ac:dyDescent="0.25">
      <c r="B113" s="1218"/>
      <c r="C113" s="1220"/>
      <c r="D113" s="1220"/>
      <c r="E113" s="1220"/>
      <c r="F113" s="1220"/>
      <c r="G113" s="1220"/>
      <c r="H113" s="1220"/>
      <c r="I113" s="1220"/>
      <c r="J113" s="1220"/>
      <c r="K113" s="1220"/>
      <c r="L113" s="1220"/>
      <c r="M113" s="1220"/>
      <c r="N113" s="1220"/>
      <c r="O113" s="1220"/>
      <c r="P113" s="1220"/>
      <c r="Q113" s="1220"/>
      <c r="R113" s="1220"/>
      <c r="S113" s="1220"/>
      <c r="T113" s="1220"/>
      <c r="U113" s="1220"/>
      <c r="V113" s="1220"/>
      <c r="W113" s="1220"/>
      <c r="X113" s="1219"/>
    </row>
    <row r="114" spans="2:24" x14ac:dyDescent="0.25">
      <c r="B114" s="1218"/>
      <c r="C114" s="1220"/>
      <c r="D114" s="1220"/>
      <c r="E114" s="1220"/>
      <c r="F114" s="1220"/>
      <c r="G114" s="1220"/>
      <c r="H114" s="1220"/>
      <c r="I114" s="1220"/>
      <c r="J114" s="1220"/>
      <c r="K114" s="1220"/>
      <c r="L114" s="1220"/>
      <c r="M114" s="1220"/>
      <c r="N114" s="1220"/>
      <c r="O114" s="1220"/>
      <c r="P114" s="1220"/>
      <c r="Q114" s="1220"/>
      <c r="R114" s="1220"/>
      <c r="S114" s="1220"/>
      <c r="T114" s="1220"/>
      <c r="U114" s="1220"/>
      <c r="V114" s="1220"/>
      <c r="W114" s="1220"/>
      <c r="X114" s="1219"/>
    </row>
    <row r="115" spans="2:24" x14ac:dyDescent="0.25">
      <c r="B115" s="1218"/>
      <c r="C115" s="1220"/>
      <c r="D115" s="1220"/>
      <c r="E115" s="1220"/>
      <c r="F115" s="1220"/>
      <c r="G115" s="1220"/>
      <c r="H115" s="1220"/>
      <c r="I115" s="1220"/>
      <c r="J115" s="1220"/>
      <c r="K115" s="1220"/>
      <c r="L115" s="1220"/>
      <c r="M115" s="1220"/>
      <c r="N115" s="1220"/>
      <c r="O115" s="1220"/>
      <c r="P115" s="1220"/>
      <c r="Q115" s="1220"/>
      <c r="R115" s="1220"/>
      <c r="S115" s="1220"/>
      <c r="T115" s="1220"/>
      <c r="U115" s="1220"/>
      <c r="V115" s="1220"/>
      <c r="W115" s="1220"/>
      <c r="X115" s="1219"/>
    </row>
    <row r="116" spans="2:24" x14ac:dyDescent="0.25">
      <c r="B116" s="1218"/>
      <c r="C116" s="1220"/>
      <c r="D116" s="1220"/>
      <c r="E116" s="1220"/>
      <c r="F116" s="1220"/>
      <c r="G116" s="1220"/>
      <c r="H116" s="1220"/>
      <c r="I116" s="1220"/>
      <c r="J116" s="1220"/>
      <c r="K116" s="1220"/>
      <c r="L116" s="1220"/>
      <c r="M116" s="1220"/>
      <c r="N116" s="1220"/>
      <c r="O116" s="1220"/>
      <c r="P116" s="1220"/>
      <c r="Q116" s="1220"/>
      <c r="R116" s="1220"/>
      <c r="S116" s="1220"/>
      <c r="T116" s="1220"/>
      <c r="U116" s="1220"/>
      <c r="V116" s="1220"/>
      <c r="W116" s="1220"/>
      <c r="X116" s="1219"/>
    </row>
    <row r="117" spans="2:24" x14ac:dyDescent="0.25">
      <c r="B117" s="1218"/>
      <c r="C117" s="1220"/>
      <c r="D117" s="1220"/>
      <c r="E117" s="1220"/>
      <c r="F117" s="1220"/>
      <c r="G117" s="1220"/>
      <c r="H117" s="1220"/>
      <c r="I117" s="1220"/>
      <c r="J117" s="1220"/>
      <c r="K117" s="1220"/>
      <c r="L117" s="1220"/>
      <c r="M117" s="1220"/>
      <c r="N117" s="1220"/>
      <c r="O117" s="1220"/>
      <c r="P117" s="1220"/>
      <c r="Q117" s="1220"/>
      <c r="R117" s="1220"/>
      <c r="S117" s="1220"/>
      <c r="T117" s="1220"/>
      <c r="U117" s="1220"/>
      <c r="V117" s="1220"/>
      <c r="W117" s="1220"/>
      <c r="X117" s="1219"/>
    </row>
    <row r="118" spans="2:24" x14ac:dyDescent="0.25">
      <c r="B118" s="1218"/>
      <c r="C118" s="1220"/>
      <c r="D118" s="1220"/>
      <c r="E118" s="1220"/>
      <c r="F118" s="1220"/>
      <c r="G118" s="1220"/>
      <c r="H118" s="1220"/>
      <c r="I118" s="1220"/>
      <c r="J118" s="1220"/>
      <c r="K118" s="1220"/>
      <c r="L118" s="1220"/>
      <c r="M118" s="1220"/>
      <c r="N118" s="1220"/>
      <c r="O118" s="1220"/>
      <c r="P118" s="1220"/>
      <c r="Q118" s="1220"/>
      <c r="R118" s="1220"/>
      <c r="S118" s="1220"/>
      <c r="T118" s="1220"/>
      <c r="U118" s="1220"/>
      <c r="V118" s="1220"/>
      <c r="W118" s="1220"/>
      <c r="X118" s="1219"/>
    </row>
    <row r="119" spans="2:24" x14ac:dyDescent="0.25">
      <c r="B119" s="1218"/>
      <c r="C119" s="1220"/>
      <c r="D119" s="1220"/>
      <c r="E119" s="1220"/>
      <c r="F119" s="1220"/>
      <c r="G119" s="1220"/>
      <c r="H119" s="1220"/>
      <c r="I119" s="1220"/>
      <c r="J119" s="1220"/>
      <c r="K119" s="1220"/>
      <c r="L119" s="1220"/>
      <c r="M119" s="1220"/>
      <c r="N119" s="1220"/>
      <c r="O119" s="1220"/>
      <c r="P119" s="1220"/>
      <c r="Q119" s="1220"/>
      <c r="R119" s="1220"/>
      <c r="S119" s="1220"/>
      <c r="T119" s="1220"/>
      <c r="U119" s="1220"/>
      <c r="V119" s="1220"/>
      <c r="W119" s="1220"/>
      <c r="X119" s="1219"/>
    </row>
    <row r="120" spans="2:24" x14ac:dyDescent="0.25">
      <c r="B120" s="1218"/>
      <c r="C120" s="1220"/>
      <c r="D120" s="1220"/>
      <c r="E120" s="1220"/>
      <c r="F120" s="1220"/>
      <c r="G120" s="1220"/>
      <c r="H120" s="1220"/>
      <c r="I120" s="1220"/>
      <c r="J120" s="1220"/>
      <c r="K120" s="1220"/>
      <c r="L120" s="1220"/>
      <c r="M120" s="1220"/>
      <c r="N120" s="1220"/>
      <c r="O120" s="1220"/>
      <c r="P120" s="1220"/>
      <c r="Q120" s="1220"/>
      <c r="R120" s="1220"/>
      <c r="S120" s="1220"/>
      <c r="T120" s="1220"/>
      <c r="U120" s="1220"/>
      <c r="V120" s="1220"/>
      <c r="W120" s="1220"/>
      <c r="X120" s="1219"/>
    </row>
    <row r="121" spans="2:24" x14ac:dyDescent="0.25">
      <c r="B121" s="1218"/>
      <c r="C121" s="1220"/>
      <c r="D121" s="1220"/>
      <c r="E121" s="1220"/>
      <c r="F121" s="1220"/>
      <c r="G121" s="1220"/>
      <c r="H121" s="1220"/>
      <c r="I121" s="1220"/>
      <c r="J121" s="1220"/>
      <c r="K121" s="1220"/>
      <c r="L121" s="1220"/>
      <c r="M121" s="1220"/>
      <c r="N121" s="1220"/>
      <c r="O121" s="1220"/>
      <c r="P121" s="1220"/>
      <c r="Q121" s="1220"/>
      <c r="R121" s="1220"/>
      <c r="S121" s="1220"/>
      <c r="T121" s="1220"/>
      <c r="U121" s="1220"/>
      <c r="V121" s="1220"/>
      <c r="W121" s="1220"/>
      <c r="X121" s="1219"/>
    </row>
    <row r="122" spans="2:24" x14ac:dyDescent="0.25">
      <c r="B122" s="1218"/>
      <c r="C122" s="1220"/>
      <c r="D122" s="1220"/>
      <c r="E122" s="1220"/>
      <c r="F122" s="1220"/>
      <c r="G122" s="1220"/>
      <c r="H122" s="1220"/>
      <c r="I122" s="1220"/>
      <c r="J122" s="1220"/>
      <c r="K122" s="1220"/>
      <c r="L122" s="1220"/>
      <c r="M122" s="1220"/>
      <c r="N122" s="1220"/>
      <c r="O122" s="1220"/>
      <c r="P122" s="1220"/>
      <c r="Q122" s="1220"/>
      <c r="R122" s="1220"/>
      <c r="S122" s="1220"/>
      <c r="T122" s="1220"/>
      <c r="U122" s="1220"/>
      <c r="V122" s="1220"/>
      <c r="W122" s="1220"/>
      <c r="X122" s="1219"/>
    </row>
    <row r="123" spans="2:24" x14ac:dyDescent="0.25">
      <c r="B123" s="1218"/>
      <c r="C123" s="1220"/>
      <c r="D123" s="1220"/>
      <c r="E123" s="1220"/>
      <c r="F123" s="1220"/>
      <c r="G123" s="1220"/>
      <c r="H123" s="1220"/>
      <c r="I123" s="1220"/>
      <c r="J123" s="1220"/>
      <c r="K123" s="1220"/>
      <c r="L123" s="1220"/>
      <c r="M123" s="1220"/>
      <c r="N123" s="1220"/>
      <c r="O123" s="1220"/>
      <c r="P123" s="1220"/>
      <c r="Q123" s="1220"/>
      <c r="R123" s="1220"/>
      <c r="S123" s="1220"/>
      <c r="T123" s="1220"/>
      <c r="U123" s="1220"/>
      <c r="V123" s="1220"/>
      <c r="W123" s="1220"/>
      <c r="X123" s="1219"/>
    </row>
    <row r="124" spans="2:24" x14ac:dyDescent="0.25">
      <c r="B124" s="1218"/>
      <c r="C124" s="1220"/>
      <c r="D124" s="1220"/>
      <c r="E124" s="1220"/>
      <c r="F124" s="1220"/>
      <c r="G124" s="1220"/>
      <c r="H124" s="1220"/>
      <c r="I124" s="1220"/>
      <c r="J124" s="1220"/>
      <c r="K124" s="1220"/>
      <c r="L124" s="1220"/>
      <c r="M124" s="1220"/>
      <c r="N124" s="1220"/>
      <c r="O124" s="1220"/>
      <c r="P124" s="1220"/>
      <c r="Q124" s="1220"/>
      <c r="R124" s="1220"/>
      <c r="S124" s="1220"/>
      <c r="T124" s="1220"/>
      <c r="U124" s="1220"/>
      <c r="V124" s="1220"/>
      <c r="W124" s="1220"/>
      <c r="X124" s="1219"/>
    </row>
    <row r="125" spans="2:24" x14ac:dyDescent="0.25">
      <c r="B125" s="1218"/>
      <c r="C125" s="1220"/>
      <c r="D125" s="1220"/>
      <c r="E125" s="1220"/>
      <c r="F125" s="1220"/>
      <c r="G125" s="1220"/>
      <c r="H125" s="1220"/>
      <c r="I125" s="1220"/>
      <c r="J125" s="1220"/>
      <c r="K125" s="1220"/>
      <c r="L125" s="1220"/>
      <c r="M125" s="1220"/>
      <c r="N125" s="1220"/>
      <c r="O125" s="1220"/>
      <c r="P125" s="1220"/>
      <c r="Q125" s="1220"/>
      <c r="R125" s="1220"/>
      <c r="S125" s="1220"/>
      <c r="T125" s="1220"/>
      <c r="U125" s="1220"/>
      <c r="V125" s="1220"/>
      <c r="W125" s="1220"/>
      <c r="X125" s="1219"/>
    </row>
    <row r="126" spans="2:24" x14ac:dyDescent="0.25">
      <c r="B126" s="1218"/>
      <c r="C126" s="1220"/>
      <c r="D126" s="1220"/>
      <c r="E126" s="1220"/>
      <c r="F126" s="1220"/>
      <c r="G126" s="1220"/>
      <c r="H126" s="1220"/>
      <c r="I126" s="1220"/>
      <c r="J126" s="1220"/>
      <c r="K126" s="1220"/>
      <c r="L126" s="1220"/>
      <c r="M126" s="1220"/>
      <c r="N126" s="1220"/>
      <c r="O126" s="1220"/>
      <c r="P126" s="1220"/>
      <c r="Q126" s="1220"/>
      <c r="R126" s="1220"/>
      <c r="S126" s="1220"/>
      <c r="T126" s="1220"/>
      <c r="U126" s="1220"/>
      <c r="V126" s="1220"/>
      <c r="W126" s="1220"/>
      <c r="X126" s="1219"/>
    </row>
    <row r="127" spans="2:24" x14ac:dyDescent="0.25">
      <c r="B127" s="1218"/>
      <c r="C127" s="1220"/>
      <c r="D127" s="1220"/>
      <c r="E127" s="1220"/>
      <c r="F127" s="1220"/>
      <c r="G127" s="1220"/>
      <c r="H127" s="1220"/>
      <c r="I127" s="1220"/>
      <c r="J127" s="1220"/>
      <c r="K127" s="1220"/>
      <c r="L127" s="1220"/>
      <c r="M127" s="1220"/>
      <c r="N127" s="1220"/>
      <c r="O127" s="1220"/>
      <c r="P127" s="1220"/>
      <c r="Q127" s="1220"/>
      <c r="R127" s="1220"/>
      <c r="S127" s="1220"/>
      <c r="T127" s="1220"/>
      <c r="U127" s="1220"/>
      <c r="V127" s="1220"/>
      <c r="W127" s="1220"/>
      <c r="X127" s="1219"/>
    </row>
    <row r="128" spans="2:24" x14ac:dyDescent="0.25">
      <c r="B128" s="1218"/>
      <c r="C128" s="1220"/>
      <c r="D128" s="1220"/>
      <c r="E128" s="1220"/>
      <c r="F128" s="1220"/>
      <c r="G128" s="1220"/>
      <c r="H128" s="1220"/>
      <c r="I128" s="1220"/>
      <c r="J128" s="1220"/>
      <c r="K128" s="1220"/>
      <c r="L128" s="1220"/>
      <c r="M128" s="1220"/>
      <c r="N128" s="1220"/>
      <c r="O128" s="1220"/>
      <c r="P128" s="1220"/>
      <c r="Q128" s="1220"/>
      <c r="R128" s="1220"/>
      <c r="S128" s="1220"/>
      <c r="T128" s="1220"/>
      <c r="U128" s="1220"/>
      <c r="V128" s="1220"/>
      <c r="W128" s="1220"/>
      <c r="X128" s="1219"/>
    </row>
    <row r="129" spans="2:24" x14ac:dyDescent="0.25">
      <c r="B129" s="1218"/>
      <c r="C129" s="1220"/>
      <c r="D129" s="1220"/>
      <c r="E129" s="1220"/>
      <c r="F129" s="1220"/>
      <c r="G129" s="1220"/>
      <c r="H129" s="1220"/>
      <c r="I129" s="1220"/>
      <c r="J129" s="1220"/>
      <c r="K129" s="1220"/>
      <c r="L129" s="1220"/>
      <c r="M129" s="1220"/>
      <c r="N129" s="1220"/>
      <c r="O129" s="1220"/>
      <c r="P129" s="1220"/>
      <c r="Q129" s="1220"/>
      <c r="R129" s="1220"/>
      <c r="S129" s="1220"/>
      <c r="T129" s="1220"/>
      <c r="U129" s="1220"/>
      <c r="V129" s="1220"/>
      <c r="W129" s="1220"/>
      <c r="X129" s="1219"/>
    </row>
    <row r="130" spans="2:24" x14ac:dyDescent="0.25">
      <c r="B130" s="1218"/>
      <c r="C130" s="1220"/>
      <c r="D130" s="1220"/>
      <c r="E130" s="1220"/>
      <c r="F130" s="1220"/>
      <c r="G130" s="1220"/>
      <c r="H130" s="1220"/>
      <c r="I130" s="1220"/>
      <c r="J130" s="1220"/>
      <c r="K130" s="1220"/>
      <c r="L130" s="1220"/>
      <c r="M130" s="1220"/>
      <c r="N130" s="1220"/>
      <c r="O130" s="1220"/>
      <c r="P130" s="1220"/>
      <c r="Q130" s="1220"/>
      <c r="R130" s="1220"/>
      <c r="S130" s="1220"/>
      <c r="T130" s="1220"/>
      <c r="U130" s="1220"/>
      <c r="V130" s="1220"/>
      <c r="W130" s="1220"/>
      <c r="X130" s="1219"/>
    </row>
    <row r="131" spans="2:24" x14ac:dyDescent="0.25">
      <c r="B131" s="1218"/>
      <c r="C131" s="1220"/>
      <c r="D131" s="1220"/>
      <c r="E131" s="1220"/>
      <c r="F131" s="1220"/>
      <c r="G131" s="1220"/>
      <c r="H131" s="1220"/>
      <c r="I131" s="1220"/>
      <c r="J131" s="1220"/>
      <c r="K131" s="1220"/>
      <c r="L131" s="1220"/>
      <c r="M131" s="1220"/>
      <c r="N131" s="1220"/>
      <c r="O131" s="1220"/>
      <c r="P131" s="1220"/>
      <c r="Q131" s="1220"/>
      <c r="R131" s="1220"/>
      <c r="S131" s="1220"/>
      <c r="T131" s="1220"/>
      <c r="U131" s="1220"/>
      <c r="V131" s="1220"/>
      <c r="W131" s="1220"/>
      <c r="X131" s="1219"/>
    </row>
    <row r="132" spans="2:24" x14ac:dyDescent="0.25">
      <c r="B132" s="1218"/>
      <c r="C132" s="1220"/>
      <c r="D132" s="1220"/>
      <c r="E132" s="1220"/>
      <c r="F132" s="1220"/>
      <c r="G132" s="1220"/>
      <c r="H132" s="1220"/>
      <c r="I132" s="1220"/>
      <c r="J132" s="1220"/>
      <c r="K132" s="1220"/>
      <c r="L132" s="1220"/>
      <c r="M132" s="1220"/>
      <c r="N132" s="1220"/>
      <c r="O132" s="1220"/>
      <c r="P132" s="1220"/>
      <c r="Q132" s="1220"/>
      <c r="R132" s="1220"/>
      <c r="S132" s="1220"/>
      <c r="T132" s="1220"/>
      <c r="U132" s="1220"/>
      <c r="V132" s="1220"/>
      <c r="W132" s="1220"/>
      <c r="X132" s="1219"/>
    </row>
    <row r="133" spans="2:24" x14ac:dyDescent="0.25">
      <c r="B133" s="1218"/>
      <c r="C133" s="1220"/>
      <c r="D133" s="1220"/>
      <c r="E133" s="1220"/>
      <c r="F133" s="1220"/>
      <c r="G133" s="1220"/>
      <c r="H133" s="1220"/>
      <c r="I133" s="1220"/>
      <c r="J133" s="1220"/>
      <c r="K133" s="1220"/>
      <c r="L133" s="1220"/>
      <c r="M133" s="1220"/>
      <c r="N133" s="1220"/>
      <c r="O133" s="1220"/>
      <c r="P133" s="1220"/>
      <c r="Q133" s="1220"/>
      <c r="R133" s="1220"/>
      <c r="S133" s="1220"/>
      <c r="T133" s="1220"/>
      <c r="U133" s="1220"/>
      <c r="V133" s="1220"/>
      <c r="W133" s="1220"/>
      <c r="X133" s="1219"/>
    </row>
    <row r="134" spans="2:24" x14ac:dyDescent="0.25">
      <c r="B134" s="1218"/>
      <c r="C134" s="1220"/>
      <c r="D134" s="1220"/>
      <c r="E134" s="1220"/>
      <c r="F134" s="1220"/>
      <c r="G134" s="1220"/>
      <c r="H134" s="1220"/>
      <c r="I134" s="1220"/>
      <c r="J134" s="1220"/>
      <c r="K134" s="1220"/>
      <c r="L134" s="1220"/>
      <c r="M134" s="1220"/>
      <c r="N134" s="1220"/>
      <c r="O134" s="1220"/>
      <c r="P134" s="1220"/>
      <c r="Q134" s="1220"/>
      <c r="R134" s="1220"/>
      <c r="S134" s="1220"/>
      <c r="T134" s="1220"/>
      <c r="U134" s="1220"/>
      <c r="V134" s="1220"/>
      <c r="W134" s="1220"/>
      <c r="X134" s="1219"/>
    </row>
    <row r="135" spans="2:24" x14ac:dyDescent="0.25">
      <c r="B135" s="1218"/>
      <c r="C135" s="1220"/>
      <c r="D135" s="1220"/>
      <c r="E135" s="1220"/>
      <c r="F135" s="1220"/>
      <c r="G135" s="1220"/>
      <c r="H135" s="1220"/>
      <c r="I135" s="1220"/>
      <c r="J135" s="1220"/>
      <c r="K135" s="1220"/>
      <c r="L135" s="1220"/>
      <c r="M135" s="1220"/>
      <c r="N135" s="1220"/>
      <c r="O135" s="1220"/>
      <c r="P135" s="1220"/>
      <c r="Q135" s="1220"/>
      <c r="R135" s="1220"/>
      <c r="S135" s="1220"/>
      <c r="T135" s="1220"/>
      <c r="U135" s="1220"/>
      <c r="V135" s="1220"/>
      <c r="W135" s="1220"/>
      <c r="X135" s="1219"/>
    </row>
    <row r="136" spans="2:24" x14ac:dyDescent="0.25">
      <c r="B136" s="1218"/>
      <c r="C136" s="1220"/>
      <c r="D136" s="1220"/>
      <c r="E136" s="1220"/>
      <c r="F136" s="1220"/>
      <c r="G136" s="1220"/>
      <c r="H136" s="1220"/>
      <c r="I136" s="1220"/>
      <c r="J136" s="1220"/>
      <c r="K136" s="1220"/>
      <c r="L136" s="1220"/>
      <c r="M136" s="1220"/>
      <c r="N136" s="1220"/>
      <c r="O136" s="1220"/>
      <c r="P136" s="1220"/>
      <c r="Q136" s="1220"/>
      <c r="R136" s="1220"/>
      <c r="S136" s="1220"/>
      <c r="T136" s="1220"/>
      <c r="U136" s="1220"/>
      <c r="V136" s="1220"/>
      <c r="W136" s="1220"/>
      <c r="X136" s="1219"/>
    </row>
    <row r="137" spans="2:24" x14ac:dyDescent="0.25">
      <c r="B137" s="1218"/>
      <c r="C137" s="1220"/>
      <c r="D137" s="1220"/>
      <c r="E137" s="1220"/>
      <c r="F137" s="1220"/>
      <c r="G137" s="1220"/>
      <c r="H137" s="1220"/>
      <c r="I137" s="1220"/>
      <c r="J137" s="1220"/>
      <c r="K137" s="1220"/>
      <c r="L137" s="1220"/>
      <c r="M137" s="1220"/>
      <c r="N137" s="1220"/>
      <c r="O137" s="1220"/>
      <c r="P137" s="1220"/>
      <c r="Q137" s="1220"/>
      <c r="R137" s="1220"/>
      <c r="S137" s="1220"/>
      <c r="T137" s="1220"/>
      <c r="U137" s="1220"/>
      <c r="V137" s="1220"/>
      <c r="W137" s="1220"/>
      <c r="X137" s="1219"/>
    </row>
    <row r="138" spans="2:24" x14ac:dyDescent="0.25">
      <c r="B138" s="1218"/>
      <c r="C138" s="1220"/>
      <c r="D138" s="1220"/>
      <c r="E138" s="1220"/>
      <c r="F138" s="1220"/>
      <c r="G138" s="1220"/>
      <c r="H138" s="1220"/>
      <c r="I138" s="1220"/>
      <c r="J138" s="1220"/>
      <c r="K138" s="1220"/>
      <c r="L138" s="1220"/>
      <c r="M138" s="1220"/>
      <c r="N138" s="1220"/>
      <c r="O138" s="1220"/>
      <c r="P138" s="1220"/>
      <c r="Q138" s="1220"/>
      <c r="R138" s="1220"/>
      <c r="S138" s="1220"/>
      <c r="T138" s="1220"/>
      <c r="U138" s="1220"/>
      <c r="V138" s="1220"/>
      <c r="W138" s="1220"/>
      <c r="X138" s="1219"/>
    </row>
    <row r="139" spans="2:24" x14ac:dyDescent="0.25">
      <c r="B139" s="1218"/>
      <c r="C139" s="1220"/>
      <c r="D139" s="1220"/>
      <c r="E139" s="1220"/>
      <c r="F139" s="1220"/>
      <c r="G139" s="1220"/>
      <c r="H139" s="1220"/>
      <c r="I139" s="1220"/>
      <c r="J139" s="1220"/>
      <c r="K139" s="1220"/>
      <c r="L139" s="1220"/>
      <c r="M139" s="1220"/>
      <c r="N139" s="1220"/>
      <c r="O139" s="1220"/>
      <c r="P139" s="1220"/>
      <c r="Q139" s="1220"/>
      <c r="R139" s="1220"/>
      <c r="S139" s="1220"/>
      <c r="T139" s="1220"/>
      <c r="U139" s="1220"/>
      <c r="V139" s="1220"/>
      <c r="W139" s="1220"/>
      <c r="X139" s="1219"/>
    </row>
    <row r="140" spans="2:24" x14ac:dyDescent="0.25">
      <c r="B140" s="1218"/>
      <c r="C140" s="1220"/>
      <c r="D140" s="1220"/>
      <c r="E140" s="1220"/>
      <c r="F140" s="1220"/>
      <c r="G140" s="1220"/>
      <c r="H140" s="1220"/>
      <c r="I140" s="1220"/>
      <c r="J140" s="1220"/>
      <c r="K140" s="1220"/>
      <c r="L140" s="1220"/>
      <c r="M140" s="1220"/>
      <c r="N140" s="1220"/>
      <c r="O140" s="1220"/>
      <c r="P140" s="1220"/>
      <c r="Q140" s="1220"/>
      <c r="R140" s="1220"/>
      <c r="S140" s="1220"/>
      <c r="T140" s="1220"/>
      <c r="U140" s="1220"/>
      <c r="V140" s="1220"/>
      <c r="W140" s="1220"/>
      <c r="X140" s="1219"/>
    </row>
    <row r="141" spans="2:24" x14ac:dyDescent="0.25">
      <c r="B141" s="1218"/>
      <c r="C141" s="1220"/>
      <c r="D141" s="1220"/>
      <c r="E141" s="1220"/>
      <c r="F141" s="1220"/>
      <c r="G141" s="1220"/>
      <c r="H141" s="1220"/>
      <c r="I141" s="1220"/>
      <c r="J141" s="1220"/>
      <c r="K141" s="1220"/>
      <c r="L141" s="1220"/>
      <c r="M141" s="1220"/>
      <c r="N141" s="1220"/>
      <c r="O141" s="1220"/>
      <c r="P141" s="1220"/>
      <c r="Q141" s="1220"/>
      <c r="R141" s="1220"/>
      <c r="S141" s="1220"/>
      <c r="T141" s="1220"/>
      <c r="U141" s="1220"/>
      <c r="V141" s="1220"/>
      <c r="W141" s="1220"/>
      <c r="X141" s="1219"/>
    </row>
    <row r="142" spans="2:24" x14ac:dyDescent="0.25">
      <c r="B142" s="1218"/>
      <c r="C142" s="1220"/>
      <c r="D142" s="1220"/>
      <c r="E142" s="1220"/>
      <c r="F142" s="1220"/>
      <c r="G142" s="1220"/>
      <c r="H142" s="1220"/>
      <c r="I142" s="1220"/>
      <c r="J142" s="1220"/>
      <c r="K142" s="1220"/>
      <c r="L142" s="1220"/>
      <c r="M142" s="1220"/>
      <c r="N142" s="1220"/>
      <c r="O142" s="1220"/>
      <c r="P142" s="1220"/>
      <c r="Q142" s="1220"/>
      <c r="R142" s="1220"/>
      <c r="S142" s="1220"/>
      <c r="T142" s="1220"/>
      <c r="U142" s="1220"/>
      <c r="V142" s="1220"/>
      <c r="W142" s="1220"/>
      <c r="X142" s="1219"/>
    </row>
    <row r="143" spans="2:24" x14ac:dyDescent="0.25">
      <c r="B143" s="1218"/>
      <c r="C143" s="1220"/>
      <c r="D143" s="1220"/>
      <c r="E143" s="1220"/>
      <c r="F143" s="1220"/>
      <c r="G143" s="1220"/>
      <c r="H143" s="1220"/>
      <c r="I143" s="1220"/>
      <c r="J143" s="1220"/>
      <c r="K143" s="1220"/>
      <c r="L143" s="1220"/>
      <c r="M143" s="1220"/>
      <c r="N143" s="1220"/>
      <c r="O143" s="1220"/>
      <c r="P143" s="1220"/>
      <c r="Q143" s="1220"/>
      <c r="R143" s="1220"/>
      <c r="S143" s="1220"/>
      <c r="T143" s="1220"/>
      <c r="U143" s="1220"/>
      <c r="V143" s="1220"/>
      <c r="W143" s="1220"/>
      <c r="X143" s="1219"/>
    </row>
    <row r="144" spans="2:24" x14ac:dyDescent="0.25">
      <c r="B144" s="1218"/>
      <c r="C144" s="1220"/>
      <c r="D144" s="1220"/>
      <c r="E144" s="1220"/>
      <c r="F144" s="1220"/>
      <c r="G144" s="1220"/>
      <c r="H144" s="1220"/>
      <c r="I144" s="1220"/>
      <c r="J144" s="1220"/>
      <c r="K144" s="1220"/>
      <c r="L144" s="1220"/>
      <c r="M144" s="1220"/>
      <c r="N144" s="1220"/>
      <c r="O144" s="1220"/>
      <c r="P144" s="1220"/>
      <c r="Q144" s="1220"/>
      <c r="R144" s="1220"/>
      <c r="S144" s="1220"/>
      <c r="T144" s="1220"/>
      <c r="U144" s="1220"/>
      <c r="V144" s="1220"/>
      <c r="W144" s="1220"/>
      <c r="X144" s="1219"/>
    </row>
    <row r="145" spans="2:24" x14ac:dyDescent="0.25">
      <c r="B145" s="1218"/>
      <c r="C145" s="1220"/>
      <c r="D145" s="1220"/>
      <c r="E145" s="1220"/>
      <c r="F145" s="1220"/>
      <c r="G145" s="1220"/>
      <c r="H145" s="1220"/>
      <c r="I145" s="1220"/>
      <c r="J145" s="1220"/>
      <c r="K145" s="1220"/>
      <c r="L145" s="1220"/>
      <c r="M145" s="1220"/>
      <c r="N145" s="1220"/>
      <c r="O145" s="1220"/>
      <c r="P145" s="1220"/>
      <c r="Q145" s="1220"/>
      <c r="R145" s="1220"/>
      <c r="S145" s="1220"/>
      <c r="T145" s="1220"/>
      <c r="U145" s="1220"/>
      <c r="V145" s="1220"/>
      <c r="W145" s="1220"/>
      <c r="X145" s="1219"/>
    </row>
    <row r="146" spans="2:24" x14ac:dyDescent="0.25">
      <c r="B146" s="1218"/>
      <c r="C146" s="1220"/>
      <c r="D146" s="1220"/>
      <c r="E146" s="1220"/>
      <c r="F146" s="1220"/>
      <c r="G146" s="1220"/>
      <c r="H146" s="1220"/>
      <c r="I146" s="1220"/>
      <c r="J146" s="1220"/>
      <c r="K146" s="1220"/>
      <c r="L146" s="1220"/>
      <c r="M146" s="1220"/>
      <c r="N146" s="1220"/>
      <c r="O146" s="1220"/>
      <c r="P146" s="1220"/>
      <c r="Q146" s="1220"/>
      <c r="R146" s="1220"/>
      <c r="S146" s="1220"/>
      <c r="T146" s="1220"/>
      <c r="U146" s="1220"/>
      <c r="V146" s="1220"/>
      <c r="W146" s="1220"/>
      <c r="X146" s="1219"/>
    </row>
    <row r="147" spans="2:24" x14ac:dyDescent="0.25">
      <c r="B147" s="1218"/>
      <c r="C147" s="1220"/>
      <c r="D147" s="1220"/>
      <c r="E147" s="1220"/>
      <c r="F147" s="1220"/>
      <c r="G147" s="1220"/>
      <c r="H147" s="1220"/>
      <c r="I147" s="1220"/>
      <c r="J147" s="1220"/>
      <c r="K147" s="1220"/>
      <c r="L147" s="1220"/>
      <c r="M147" s="1220"/>
      <c r="N147" s="1220"/>
      <c r="O147" s="1220"/>
      <c r="P147" s="1220"/>
      <c r="Q147" s="1220"/>
      <c r="R147" s="1220"/>
      <c r="S147" s="1220"/>
      <c r="T147" s="1220"/>
      <c r="U147" s="1220"/>
      <c r="V147" s="1220"/>
      <c r="W147" s="1220"/>
      <c r="X147" s="1219"/>
    </row>
    <row r="148" spans="2:24" x14ac:dyDescent="0.25">
      <c r="B148" s="1218"/>
      <c r="C148" s="1220"/>
      <c r="D148" s="1220"/>
      <c r="E148" s="1220"/>
      <c r="F148" s="1220"/>
      <c r="G148" s="1220"/>
      <c r="H148" s="1220"/>
      <c r="I148" s="1220"/>
      <c r="J148" s="1220"/>
      <c r="K148" s="1220"/>
      <c r="L148" s="1220"/>
      <c r="M148" s="1220"/>
      <c r="N148" s="1220"/>
      <c r="O148" s="1220"/>
      <c r="P148" s="1220"/>
      <c r="Q148" s="1220"/>
      <c r="R148" s="1220"/>
      <c r="S148" s="1220"/>
      <c r="T148" s="1220"/>
      <c r="U148" s="1220"/>
      <c r="V148" s="1220"/>
      <c r="W148" s="1220"/>
      <c r="X148" s="1219"/>
    </row>
    <row r="149" spans="2:24" x14ac:dyDescent="0.25">
      <c r="B149" s="1218"/>
      <c r="C149" s="1220"/>
      <c r="D149" s="1220"/>
      <c r="E149" s="1220"/>
      <c r="F149" s="1220"/>
      <c r="G149" s="1220"/>
      <c r="H149" s="1220"/>
      <c r="I149" s="1220"/>
      <c r="J149" s="1220"/>
      <c r="K149" s="1220"/>
      <c r="L149" s="1220"/>
      <c r="M149" s="1220"/>
      <c r="N149" s="1220"/>
      <c r="O149" s="1220"/>
      <c r="P149" s="1220"/>
      <c r="Q149" s="1220"/>
      <c r="R149" s="1220"/>
      <c r="S149" s="1220"/>
      <c r="T149" s="1220"/>
      <c r="U149" s="1220"/>
      <c r="V149" s="1220"/>
      <c r="W149" s="1220"/>
      <c r="X149" s="1219"/>
    </row>
    <row r="150" spans="2:24" x14ac:dyDescent="0.25">
      <c r="B150" s="1218"/>
      <c r="C150" s="1220"/>
      <c r="D150" s="1220"/>
      <c r="E150" s="1220"/>
      <c r="F150" s="1220"/>
      <c r="G150" s="1220"/>
      <c r="H150" s="1220"/>
      <c r="I150" s="1220"/>
      <c r="J150" s="1220"/>
      <c r="K150" s="1220"/>
      <c r="L150" s="1220"/>
      <c r="M150" s="1220"/>
      <c r="N150" s="1220"/>
      <c r="O150" s="1220"/>
      <c r="P150" s="1220"/>
      <c r="Q150" s="1220"/>
      <c r="R150" s="1220"/>
      <c r="S150" s="1220"/>
      <c r="T150" s="1220"/>
      <c r="U150" s="1220"/>
      <c r="V150" s="1220"/>
      <c r="W150" s="1220"/>
      <c r="X150" s="1219"/>
    </row>
    <row r="151" spans="2:24" x14ac:dyDescent="0.25">
      <c r="B151" s="1218"/>
      <c r="C151" s="1220"/>
      <c r="D151" s="1220"/>
      <c r="E151" s="1220"/>
      <c r="F151" s="1220"/>
      <c r="G151" s="1220"/>
      <c r="H151" s="1220"/>
      <c r="I151" s="1220"/>
      <c r="J151" s="1220"/>
      <c r="K151" s="1220"/>
      <c r="L151" s="1220"/>
      <c r="M151" s="1220"/>
      <c r="N151" s="1220"/>
      <c r="O151" s="1220"/>
      <c r="P151" s="1220"/>
      <c r="Q151" s="1220"/>
      <c r="R151" s="1220"/>
      <c r="S151" s="1220"/>
      <c r="T151" s="1220"/>
      <c r="U151" s="1220"/>
      <c r="V151" s="1220"/>
      <c r="W151" s="1220"/>
      <c r="X151" s="1219"/>
    </row>
    <row r="152" spans="2:24" x14ac:dyDescent="0.25">
      <c r="B152" s="1218"/>
      <c r="C152" s="1220"/>
      <c r="D152" s="1220"/>
      <c r="E152" s="1220"/>
      <c r="F152" s="1220"/>
      <c r="G152" s="1220"/>
      <c r="H152" s="1220"/>
      <c r="I152" s="1220"/>
      <c r="J152" s="1220"/>
      <c r="K152" s="1220"/>
      <c r="L152" s="1220"/>
      <c r="M152" s="1220"/>
      <c r="N152" s="1220"/>
      <c r="O152" s="1220"/>
      <c r="P152" s="1220"/>
      <c r="Q152" s="1220"/>
      <c r="R152" s="1220"/>
      <c r="S152" s="1220"/>
      <c r="T152" s="1220"/>
      <c r="U152" s="1220"/>
      <c r="V152" s="1220"/>
      <c r="W152" s="1220"/>
      <c r="X152" s="1219"/>
    </row>
    <row r="153" spans="2:24" x14ac:dyDescent="0.25">
      <c r="B153" s="1218"/>
      <c r="C153" s="1220"/>
      <c r="D153" s="1220"/>
      <c r="E153" s="1220"/>
      <c r="F153" s="1220"/>
      <c r="G153" s="1220"/>
      <c r="H153" s="1220"/>
      <c r="I153" s="1220"/>
      <c r="J153" s="1220"/>
      <c r="K153" s="1220"/>
      <c r="L153" s="1220"/>
      <c r="M153" s="1220"/>
      <c r="N153" s="1220"/>
      <c r="O153" s="1220"/>
      <c r="P153" s="1220"/>
      <c r="Q153" s="1220"/>
      <c r="R153" s="1220"/>
      <c r="S153" s="1220"/>
      <c r="T153" s="1220"/>
      <c r="U153" s="1220"/>
      <c r="V153" s="1220"/>
      <c r="W153" s="1220"/>
      <c r="X153" s="1219"/>
    </row>
    <row r="154" spans="2:24" x14ac:dyDescent="0.25">
      <c r="B154" s="1218"/>
      <c r="C154" s="1220"/>
      <c r="D154" s="1220"/>
      <c r="E154" s="1220"/>
      <c r="F154" s="1220"/>
      <c r="G154" s="1220"/>
      <c r="H154" s="1220"/>
      <c r="I154" s="1220"/>
      <c r="J154" s="1220"/>
      <c r="K154" s="1220"/>
      <c r="L154" s="1220"/>
      <c r="M154" s="1220"/>
      <c r="N154" s="1220"/>
      <c r="O154" s="1220"/>
      <c r="P154" s="1220"/>
      <c r="Q154" s="1220"/>
      <c r="R154" s="1220"/>
      <c r="S154" s="1220"/>
      <c r="T154" s="1220"/>
      <c r="U154" s="1220"/>
      <c r="V154" s="1220"/>
      <c r="W154" s="1220"/>
      <c r="X154" s="1219"/>
    </row>
    <row r="155" spans="2:24" x14ac:dyDescent="0.25">
      <c r="B155" s="1218"/>
      <c r="C155" s="1220"/>
      <c r="D155" s="1220"/>
      <c r="E155" s="1220"/>
      <c r="F155" s="1220"/>
      <c r="G155" s="1220"/>
      <c r="H155" s="1220"/>
      <c r="I155" s="1220"/>
      <c r="J155" s="1220"/>
      <c r="K155" s="1220"/>
      <c r="L155" s="1220"/>
      <c r="M155" s="1220"/>
      <c r="N155" s="1220"/>
      <c r="O155" s="1220"/>
      <c r="P155" s="1220"/>
      <c r="Q155" s="1220"/>
      <c r="R155" s="1220"/>
      <c r="S155" s="1220"/>
      <c r="T155" s="1220"/>
      <c r="U155" s="1220"/>
      <c r="V155" s="1220"/>
      <c r="W155" s="1220"/>
      <c r="X155" s="1219"/>
    </row>
    <row r="156" spans="2:24" x14ac:dyDescent="0.25">
      <c r="B156" s="1218"/>
      <c r="C156" s="1220"/>
      <c r="D156" s="1220"/>
      <c r="E156" s="1220"/>
      <c r="F156" s="1220"/>
      <c r="G156" s="1220"/>
      <c r="H156" s="1220"/>
      <c r="I156" s="1220"/>
      <c r="J156" s="1220"/>
      <c r="K156" s="1220"/>
      <c r="L156" s="1220"/>
      <c r="M156" s="1220"/>
      <c r="N156" s="1220"/>
      <c r="O156" s="1220"/>
      <c r="P156" s="1220"/>
      <c r="Q156" s="1220"/>
      <c r="R156" s="1220"/>
      <c r="S156" s="1220"/>
      <c r="T156" s="1220"/>
      <c r="U156" s="1220"/>
      <c r="V156" s="1220"/>
      <c r="W156" s="1220"/>
      <c r="X156" s="1219"/>
    </row>
    <row r="157" spans="2:24" x14ac:dyDescent="0.25">
      <c r="B157" s="1218"/>
      <c r="C157" s="1220"/>
      <c r="D157" s="1220"/>
      <c r="E157" s="1220"/>
      <c r="F157" s="1220"/>
      <c r="G157" s="1220"/>
      <c r="H157" s="1220"/>
      <c r="I157" s="1220"/>
      <c r="J157" s="1220"/>
      <c r="K157" s="1220"/>
      <c r="L157" s="1220"/>
      <c r="M157" s="1220"/>
      <c r="N157" s="1220"/>
      <c r="O157" s="1220"/>
      <c r="P157" s="1220"/>
      <c r="Q157" s="1220"/>
      <c r="R157" s="1220"/>
      <c r="S157" s="1220"/>
      <c r="T157" s="1220"/>
      <c r="U157" s="1220"/>
      <c r="V157" s="1220"/>
      <c r="W157" s="1220"/>
      <c r="X157" s="1219"/>
    </row>
    <row r="158" spans="2:24" x14ac:dyDescent="0.25">
      <c r="B158" s="1218"/>
      <c r="C158" s="1220"/>
      <c r="D158" s="1220"/>
      <c r="E158" s="1220"/>
      <c r="F158" s="1220"/>
      <c r="G158" s="1220"/>
      <c r="H158" s="1220"/>
      <c r="I158" s="1220"/>
      <c r="J158" s="1220"/>
      <c r="K158" s="1220"/>
      <c r="L158" s="1220"/>
      <c r="M158" s="1220"/>
      <c r="N158" s="1220"/>
      <c r="O158" s="1220"/>
      <c r="P158" s="1220"/>
      <c r="Q158" s="1220"/>
      <c r="R158" s="1220"/>
      <c r="S158" s="1220"/>
      <c r="T158" s="1220"/>
      <c r="U158" s="1220"/>
      <c r="V158" s="1220"/>
      <c r="W158" s="1220"/>
      <c r="X158" s="1219"/>
    </row>
    <row r="159" spans="2:24" x14ac:dyDescent="0.25">
      <c r="B159" s="1218"/>
      <c r="C159" s="1220"/>
      <c r="D159" s="1220"/>
      <c r="E159" s="1220"/>
      <c r="F159" s="1220"/>
      <c r="G159" s="1220"/>
      <c r="H159" s="1220"/>
      <c r="I159" s="1220"/>
      <c r="J159" s="1220"/>
      <c r="K159" s="1220"/>
      <c r="L159" s="1220"/>
      <c r="M159" s="1220"/>
      <c r="N159" s="1220"/>
      <c r="O159" s="1220"/>
      <c r="P159" s="1220"/>
      <c r="Q159" s="1220"/>
      <c r="R159" s="1220"/>
      <c r="S159" s="1220"/>
      <c r="T159" s="1220"/>
      <c r="U159" s="1220"/>
      <c r="V159" s="1220"/>
      <c r="W159" s="1220"/>
      <c r="X159" s="1219"/>
    </row>
    <row r="160" spans="2:24" x14ac:dyDescent="0.25">
      <c r="B160" s="1218"/>
      <c r="C160" s="1220"/>
      <c r="D160" s="1220"/>
      <c r="E160" s="1220"/>
      <c r="F160" s="1220"/>
      <c r="G160" s="1220"/>
      <c r="H160" s="1220"/>
      <c r="I160" s="1220"/>
      <c r="J160" s="1220"/>
      <c r="K160" s="1220"/>
      <c r="L160" s="1220"/>
      <c r="M160" s="1220"/>
      <c r="N160" s="1220"/>
      <c r="O160" s="1220"/>
      <c r="P160" s="1220"/>
      <c r="Q160" s="1220"/>
      <c r="R160" s="1220"/>
      <c r="S160" s="1220"/>
      <c r="T160" s="1220"/>
      <c r="U160" s="1220"/>
      <c r="V160" s="1220"/>
      <c r="W160" s="1220"/>
      <c r="X160" s="1219"/>
    </row>
    <row r="161" spans="2:24" x14ac:dyDescent="0.25">
      <c r="B161" s="1218"/>
      <c r="C161" s="1220"/>
      <c r="D161" s="1220"/>
      <c r="E161" s="1220"/>
      <c r="F161" s="1220"/>
      <c r="G161" s="1220"/>
      <c r="H161" s="1220"/>
      <c r="I161" s="1220"/>
      <c r="J161" s="1220"/>
      <c r="K161" s="1220"/>
      <c r="L161" s="1220"/>
      <c r="M161" s="1220"/>
      <c r="N161" s="1220"/>
      <c r="O161" s="1220"/>
      <c r="P161" s="1220"/>
      <c r="Q161" s="1220"/>
      <c r="R161" s="1220"/>
      <c r="S161" s="1220"/>
      <c r="T161" s="1220"/>
      <c r="U161" s="1220"/>
      <c r="V161" s="1220"/>
      <c r="W161" s="1220"/>
      <c r="X161" s="1219"/>
    </row>
    <row r="162" spans="2:24" x14ac:dyDescent="0.25">
      <c r="B162" s="1218"/>
      <c r="C162" s="1220"/>
      <c r="D162" s="1220"/>
      <c r="E162" s="1220"/>
      <c r="F162" s="1220"/>
      <c r="G162" s="1220"/>
      <c r="H162" s="1220"/>
      <c r="I162" s="1220"/>
      <c r="J162" s="1220"/>
      <c r="K162" s="1220"/>
      <c r="L162" s="1220"/>
      <c r="M162" s="1220"/>
      <c r="N162" s="1220"/>
      <c r="O162" s="1220"/>
      <c r="P162" s="1220"/>
      <c r="Q162" s="1220"/>
      <c r="R162" s="1220"/>
      <c r="S162" s="1220"/>
      <c r="T162" s="1220"/>
      <c r="U162" s="1220"/>
      <c r="V162" s="1220"/>
      <c r="W162" s="1220"/>
      <c r="X162" s="1219"/>
    </row>
    <row r="163" spans="2:24" x14ac:dyDescent="0.25">
      <c r="B163" s="1218"/>
      <c r="C163" s="1220"/>
      <c r="D163" s="1220"/>
      <c r="E163" s="1220"/>
      <c r="F163" s="1220"/>
      <c r="G163" s="1220"/>
      <c r="H163" s="1220"/>
      <c r="I163" s="1220"/>
      <c r="J163" s="1220"/>
      <c r="K163" s="1220"/>
      <c r="L163" s="1220"/>
      <c r="M163" s="1220"/>
      <c r="N163" s="1220"/>
      <c r="O163" s="1220"/>
      <c r="P163" s="1220"/>
      <c r="Q163" s="1220"/>
      <c r="R163" s="1220"/>
      <c r="S163" s="1220"/>
      <c r="T163" s="1220"/>
      <c r="U163" s="1220"/>
      <c r="V163" s="1220"/>
      <c r="W163" s="1220"/>
      <c r="X163" s="1219"/>
    </row>
    <row r="164" spans="2:24" x14ac:dyDescent="0.25">
      <c r="B164" s="1218"/>
      <c r="C164" s="1220"/>
      <c r="D164" s="1220"/>
      <c r="E164" s="1220"/>
      <c r="F164" s="1220"/>
      <c r="G164" s="1220"/>
      <c r="H164" s="1220"/>
      <c r="I164" s="1220"/>
      <c r="J164" s="1220"/>
      <c r="K164" s="1220"/>
      <c r="L164" s="1220"/>
      <c r="M164" s="1220"/>
      <c r="N164" s="1220"/>
      <c r="O164" s="1220"/>
      <c r="P164" s="1220"/>
      <c r="Q164" s="1220"/>
      <c r="R164" s="1220"/>
      <c r="S164" s="1220"/>
      <c r="T164" s="1220"/>
      <c r="U164" s="1220"/>
      <c r="V164" s="1220"/>
      <c r="W164" s="1220"/>
      <c r="X164" s="1219"/>
    </row>
    <row r="165" spans="2:24" x14ac:dyDescent="0.25">
      <c r="B165" s="1218"/>
      <c r="C165" s="1220"/>
      <c r="D165" s="1220"/>
      <c r="E165" s="1220"/>
      <c r="F165" s="1220"/>
      <c r="G165" s="1220"/>
      <c r="H165" s="1220"/>
      <c r="I165" s="1220"/>
      <c r="J165" s="1220"/>
      <c r="K165" s="1220"/>
      <c r="L165" s="1220"/>
      <c r="M165" s="1220"/>
      <c r="N165" s="1220"/>
      <c r="O165" s="1220"/>
      <c r="P165" s="1220"/>
      <c r="Q165" s="1220"/>
      <c r="R165" s="1220"/>
      <c r="S165" s="1220"/>
      <c r="T165" s="1220"/>
      <c r="U165" s="1220"/>
      <c r="V165" s="1220"/>
      <c r="W165" s="1220"/>
      <c r="X165" s="1219"/>
    </row>
    <row r="166" spans="2:24" x14ac:dyDescent="0.25">
      <c r="B166" s="1218"/>
      <c r="C166" s="1220"/>
      <c r="D166" s="1220"/>
      <c r="E166" s="1220"/>
      <c r="F166" s="1220"/>
      <c r="G166" s="1220"/>
      <c r="H166" s="1220"/>
      <c r="I166" s="1220"/>
      <c r="J166" s="1220"/>
      <c r="K166" s="1220"/>
      <c r="L166" s="1220"/>
      <c r="M166" s="1220"/>
      <c r="N166" s="1220"/>
      <c r="O166" s="1220"/>
      <c r="P166" s="1220"/>
      <c r="Q166" s="1220"/>
      <c r="R166" s="1220"/>
      <c r="S166" s="1220"/>
      <c r="T166" s="1220"/>
      <c r="U166" s="1220"/>
      <c r="V166" s="1220"/>
      <c r="W166" s="1220"/>
      <c r="X166" s="1219"/>
    </row>
    <row r="167" spans="2:24" x14ac:dyDescent="0.25">
      <c r="B167" s="1218"/>
      <c r="C167" s="1220"/>
      <c r="D167" s="1220"/>
      <c r="E167" s="1220"/>
      <c r="F167" s="1220"/>
      <c r="G167" s="1220"/>
      <c r="H167" s="1220"/>
      <c r="I167" s="1220"/>
      <c r="J167" s="1220"/>
      <c r="K167" s="1220"/>
      <c r="L167" s="1220"/>
      <c r="M167" s="1220"/>
      <c r="N167" s="1220"/>
      <c r="O167" s="1220"/>
      <c r="P167" s="1220"/>
      <c r="Q167" s="1220"/>
      <c r="R167" s="1220"/>
      <c r="S167" s="1220"/>
      <c r="T167" s="1220"/>
      <c r="U167" s="1220"/>
      <c r="V167" s="1220"/>
      <c r="W167" s="1220"/>
      <c r="X167" s="1219"/>
    </row>
    <row r="168" spans="2:24" x14ac:dyDescent="0.25">
      <c r="B168" s="1218"/>
      <c r="C168" s="1220"/>
      <c r="D168" s="1220"/>
      <c r="E168" s="1220"/>
      <c r="F168" s="1220"/>
      <c r="G168" s="1220"/>
      <c r="H168" s="1220"/>
      <c r="I168" s="1220"/>
      <c r="J168" s="1220"/>
      <c r="K168" s="1220"/>
      <c r="L168" s="1220"/>
      <c r="M168" s="1220"/>
      <c r="N168" s="1220"/>
      <c r="O168" s="1220"/>
      <c r="P168" s="1220"/>
      <c r="Q168" s="1220"/>
      <c r="R168" s="1220"/>
      <c r="S168" s="1220"/>
      <c r="T168" s="1220"/>
      <c r="U168" s="1220"/>
      <c r="V168" s="1220"/>
      <c r="W168" s="1220"/>
      <c r="X168" s="1219"/>
    </row>
    <row r="169" spans="2:24" x14ac:dyDescent="0.25">
      <c r="B169" s="1218"/>
      <c r="C169" s="1220"/>
      <c r="D169" s="1220"/>
      <c r="E169" s="1220"/>
      <c r="F169" s="1220"/>
      <c r="G169" s="1220"/>
      <c r="H169" s="1220"/>
      <c r="I169" s="1220"/>
      <c r="J169" s="1220"/>
      <c r="K169" s="1220"/>
      <c r="L169" s="1220"/>
      <c r="M169" s="1220"/>
      <c r="N169" s="1220"/>
      <c r="O169" s="1220"/>
      <c r="P169" s="1220"/>
      <c r="Q169" s="1220"/>
      <c r="R169" s="1220"/>
      <c r="S169" s="1220"/>
      <c r="T169" s="1220"/>
      <c r="U169" s="1220"/>
      <c r="V169" s="1220"/>
      <c r="W169" s="1220"/>
      <c r="X169" s="1219"/>
    </row>
    <row r="170" spans="2:24" x14ac:dyDescent="0.25">
      <c r="B170" s="1218"/>
      <c r="C170" s="1220"/>
      <c r="D170" s="1220"/>
      <c r="E170" s="1220"/>
      <c r="F170" s="1220"/>
      <c r="G170" s="1220"/>
      <c r="H170" s="1220"/>
      <c r="I170" s="1220"/>
      <c r="J170" s="1220"/>
      <c r="K170" s="1220"/>
      <c r="L170" s="1220"/>
      <c r="M170" s="1220"/>
      <c r="N170" s="1220"/>
      <c r="O170" s="1220"/>
      <c r="P170" s="1220"/>
      <c r="Q170" s="1220"/>
      <c r="R170" s="1220"/>
      <c r="S170" s="1220"/>
      <c r="T170" s="1220"/>
      <c r="U170" s="1220"/>
      <c r="V170" s="1220"/>
      <c r="W170" s="1220"/>
      <c r="X170" s="1219"/>
    </row>
    <row r="171" spans="2:24" x14ac:dyDescent="0.25">
      <c r="B171" s="1218"/>
      <c r="C171" s="1220"/>
      <c r="D171" s="1220"/>
      <c r="E171" s="1220"/>
      <c r="F171" s="1220"/>
      <c r="G171" s="1220"/>
      <c r="H171" s="1220"/>
      <c r="I171" s="1220"/>
      <c r="J171" s="1220"/>
      <c r="K171" s="1220"/>
      <c r="L171" s="1220"/>
      <c r="M171" s="1220"/>
      <c r="N171" s="1220"/>
      <c r="O171" s="1220"/>
      <c r="P171" s="1220"/>
      <c r="Q171" s="1220"/>
      <c r="R171" s="1220"/>
      <c r="S171" s="1220"/>
      <c r="T171" s="1220"/>
      <c r="U171" s="1220"/>
      <c r="V171" s="1220"/>
      <c r="W171" s="1220"/>
      <c r="X171" s="1219"/>
    </row>
    <row r="172" spans="2:24" x14ac:dyDescent="0.25">
      <c r="B172" s="1218"/>
      <c r="C172" s="1220"/>
      <c r="D172" s="1220"/>
      <c r="E172" s="1220"/>
      <c r="F172" s="1220"/>
      <c r="G172" s="1220"/>
      <c r="H172" s="1220"/>
      <c r="I172" s="1220"/>
      <c r="J172" s="1220"/>
      <c r="K172" s="1220"/>
      <c r="L172" s="1220"/>
      <c r="M172" s="1220"/>
      <c r="N172" s="1220"/>
      <c r="O172" s="1220"/>
      <c r="P172" s="1220"/>
      <c r="Q172" s="1220"/>
      <c r="R172" s="1220"/>
      <c r="S172" s="1220"/>
      <c r="T172" s="1220"/>
      <c r="U172" s="1220"/>
      <c r="V172" s="1220"/>
      <c r="W172" s="1220"/>
      <c r="X172" s="1219"/>
    </row>
    <row r="173" spans="2:24" x14ac:dyDescent="0.25">
      <c r="B173" s="1218"/>
      <c r="C173" s="1220"/>
      <c r="D173" s="1220"/>
      <c r="E173" s="1220"/>
      <c r="F173" s="1220"/>
      <c r="G173" s="1220"/>
      <c r="H173" s="1220"/>
      <c r="I173" s="1220"/>
      <c r="J173" s="1220"/>
      <c r="K173" s="1220"/>
      <c r="L173" s="1220"/>
      <c r="M173" s="1220"/>
      <c r="N173" s="1220"/>
      <c r="O173" s="1220"/>
      <c r="P173" s="1220"/>
      <c r="Q173" s="1220"/>
      <c r="R173" s="1220"/>
      <c r="S173" s="1220"/>
      <c r="T173" s="1220"/>
      <c r="U173" s="1220"/>
      <c r="V173" s="1220"/>
      <c r="W173" s="1220"/>
      <c r="X173" s="1219"/>
    </row>
    <row r="174" spans="2:24" x14ac:dyDescent="0.25">
      <c r="B174" s="1218"/>
      <c r="C174" s="1220"/>
      <c r="D174" s="1220"/>
      <c r="E174" s="1220"/>
      <c r="F174" s="1220"/>
      <c r="G174" s="1220"/>
      <c r="H174" s="1220"/>
      <c r="I174" s="1220"/>
      <c r="J174" s="1220"/>
      <c r="K174" s="1220"/>
      <c r="L174" s="1220"/>
      <c r="M174" s="1220"/>
      <c r="N174" s="1220"/>
      <c r="O174" s="1220"/>
      <c r="P174" s="1220"/>
      <c r="Q174" s="1220"/>
      <c r="R174" s="1220"/>
      <c r="S174" s="1220"/>
      <c r="T174" s="1220"/>
      <c r="U174" s="1220"/>
      <c r="V174" s="1220"/>
      <c r="W174" s="1220"/>
      <c r="X174" s="1219"/>
    </row>
    <row r="175" spans="2:24" x14ac:dyDescent="0.25">
      <c r="B175" s="1218"/>
      <c r="C175" s="1220"/>
      <c r="D175" s="1220"/>
      <c r="E175" s="1220"/>
      <c r="F175" s="1220"/>
      <c r="G175" s="1220"/>
      <c r="H175" s="1220"/>
      <c r="I175" s="1220"/>
      <c r="J175" s="1220"/>
      <c r="K175" s="1220"/>
      <c r="L175" s="1220"/>
      <c r="M175" s="1220"/>
      <c r="N175" s="1220"/>
      <c r="O175" s="1220"/>
      <c r="P175" s="1220"/>
      <c r="Q175" s="1220"/>
      <c r="R175" s="1220"/>
      <c r="S175" s="1220"/>
      <c r="T175" s="1220"/>
      <c r="U175" s="1220"/>
      <c r="V175" s="1220"/>
      <c r="W175" s="1220"/>
      <c r="X175" s="1219"/>
    </row>
    <row r="176" spans="2:24" x14ac:dyDescent="0.25">
      <c r="B176" s="1218"/>
      <c r="C176" s="1220"/>
      <c r="D176" s="1220"/>
      <c r="E176" s="1220"/>
      <c r="F176" s="1220"/>
      <c r="G176" s="1220"/>
      <c r="H176" s="1220"/>
      <c r="I176" s="1220"/>
      <c r="J176" s="1220"/>
      <c r="K176" s="1220"/>
      <c r="L176" s="1220"/>
      <c r="M176" s="1220"/>
      <c r="N176" s="1220"/>
      <c r="O176" s="1220"/>
      <c r="P176" s="1220"/>
      <c r="Q176" s="1220"/>
      <c r="R176" s="1220"/>
      <c r="S176" s="1220"/>
      <c r="T176" s="1220"/>
      <c r="U176" s="1220"/>
      <c r="V176" s="1220"/>
      <c r="W176" s="1220"/>
      <c r="X176" s="1219"/>
    </row>
    <row r="177" spans="2:24" x14ac:dyDescent="0.25">
      <c r="B177" s="1218"/>
      <c r="C177" s="1220"/>
      <c r="D177" s="1220"/>
      <c r="E177" s="1220"/>
      <c r="F177" s="1220"/>
      <c r="G177" s="1220"/>
      <c r="H177" s="1220"/>
      <c r="I177" s="1220"/>
      <c r="J177" s="1220"/>
      <c r="K177" s="1220"/>
      <c r="L177" s="1220"/>
      <c r="M177" s="1220"/>
      <c r="N177" s="1220"/>
      <c r="O177" s="1220"/>
      <c r="P177" s="1220"/>
      <c r="Q177" s="1220"/>
      <c r="R177" s="1220"/>
      <c r="S177" s="1220"/>
      <c r="T177" s="1220"/>
      <c r="U177" s="1220"/>
      <c r="V177" s="1220"/>
      <c r="W177" s="1220"/>
      <c r="X177" s="1219"/>
    </row>
    <row r="178" spans="2:24" x14ac:dyDescent="0.25">
      <c r="B178" s="1218"/>
      <c r="C178" s="1220"/>
      <c r="D178" s="1220"/>
      <c r="E178" s="1220"/>
      <c r="F178" s="1220"/>
      <c r="G178" s="1220"/>
      <c r="H178" s="1220"/>
      <c r="I178" s="1220"/>
      <c r="J178" s="1220"/>
      <c r="K178" s="1220"/>
      <c r="L178" s="1220"/>
      <c r="M178" s="1220"/>
      <c r="N178" s="1220"/>
      <c r="O178" s="1220"/>
      <c r="P178" s="1220"/>
      <c r="Q178" s="1220"/>
      <c r="R178" s="1220"/>
      <c r="S178" s="1220"/>
      <c r="T178" s="1220"/>
      <c r="U178" s="1220"/>
      <c r="V178" s="1220"/>
      <c r="W178" s="1220"/>
      <c r="X178" s="1219"/>
    </row>
    <row r="179" spans="2:24" x14ac:dyDescent="0.25">
      <c r="B179" s="1218"/>
      <c r="C179" s="1220"/>
      <c r="D179" s="1220"/>
      <c r="E179" s="1220"/>
      <c r="F179" s="1220"/>
      <c r="G179" s="1220"/>
      <c r="H179" s="1220"/>
      <c r="I179" s="1220"/>
      <c r="J179" s="1220"/>
      <c r="K179" s="1220"/>
      <c r="L179" s="1220"/>
      <c r="M179" s="1220"/>
      <c r="N179" s="1220"/>
      <c r="O179" s="1220"/>
      <c r="P179" s="1220"/>
      <c r="Q179" s="1220"/>
      <c r="R179" s="1220"/>
      <c r="S179" s="1220"/>
      <c r="T179" s="1220"/>
      <c r="U179" s="1220"/>
      <c r="V179" s="1220"/>
      <c r="W179" s="1220"/>
      <c r="X179" s="1219"/>
    </row>
    <row r="180" spans="2:24" x14ac:dyDescent="0.25">
      <c r="B180" s="1218"/>
      <c r="C180" s="1220"/>
      <c r="D180" s="1220"/>
      <c r="E180" s="1220"/>
      <c r="F180" s="1220"/>
      <c r="G180" s="1220"/>
      <c r="H180" s="1220"/>
      <c r="I180" s="1220"/>
      <c r="J180" s="1220"/>
      <c r="K180" s="1220"/>
      <c r="L180" s="1220"/>
      <c r="M180" s="1220"/>
      <c r="N180" s="1220"/>
      <c r="O180" s="1220"/>
      <c r="P180" s="1220"/>
      <c r="Q180" s="1220"/>
      <c r="R180" s="1220"/>
      <c r="S180" s="1220"/>
      <c r="T180" s="1220"/>
      <c r="U180" s="1220"/>
      <c r="V180" s="1220"/>
      <c r="W180" s="1220"/>
      <c r="X180" s="1219"/>
    </row>
    <row r="181" spans="2:24" x14ac:dyDescent="0.25">
      <c r="B181" s="1218"/>
      <c r="C181" s="1220"/>
      <c r="D181" s="1220"/>
      <c r="E181" s="1220"/>
      <c r="F181" s="1220"/>
      <c r="G181" s="1220"/>
      <c r="H181" s="1220"/>
      <c r="I181" s="1220"/>
      <c r="J181" s="1220"/>
      <c r="K181" s="1220"/>
      <c r="L181" s="1220"/>
      <c r="M181" s="1220"/>
      <c r="N181" s="1220"/>
      <c r="O181" s="1220"/>
      <c r="P181" s="1220"/>
      <c r="Q181" s="1220"/>
      <c r="R181" s="1220"/>
      <c r="S181" s="1220"/>
      <c r="T181" s="1220"/>
      <c r="U181" s="1220"/>
      <c r="V181" s="1220"/>
      <c r="W181" s="1220"/>
      <c r="X181" s="1219"/>
    </row>
    <row r="182" spans="2:24" x14ac:dyDescent="0.25">
      <c r="B182" s="1218"/>
      <c r="C182" s="1220"/>
      <c r="D182" s="1220"/>
      <c r="E182" s="1220"/>
      <c r="F182" s="1220"/>
      <c r="G182" s="1220"/>
      <c r="H182" s="1220"/>
      <c r="I182" s="1220"/>
      <c r="J182" s="1220"/>
      <c r="K182" s="1220"/>
      <c r="L182" s="1220"/>
      <c r="M182" s="1220"/>
      <c r="N182" s="1220"/>
      <c r="O182" s="1220"/>
      <c r="P182" s="1220"/>
      <c r="Q182" s="1220"/>
      <c r="R182" s="1220"/>
      <c r="S182" s="1220"/>
      <c r="T182" s="1220"/>
      <c r="U182" s="1220"/>
      <c r="V182" s="1220"/>
      <c r="W182" s="1220"/>
      <c r="X182" s="1219"/>
    </row>
    <row r="183" spans="2:24" x14ac:dyDescent="0.25">
      <c r="B183" s="1218"/>
      <c r="C183" s="1220"/>
      <c r="D183" s="1220"/>
      <c r="E183" s="1220"/>
      <c r="F183" s="1220"/>
      <c r="G183" s="1220"/>
      <c r="H183" s="1220"/>
      <c r="I183" s="1220"/>
      <c r="J183" s="1220"/>
      <c r="K183" s="1220"/>
      <c r="L183" s="1220"/>
      <c r="M183" s="1220"/>
      <c r="N183" s="1220"/>
      <c r="O183" s="1220"/>
      <c r="P183" s="1220"/>
      <c r="Q183" s="1220"/>
      <c r="R183" s="1220"/>
      <c r="S183" s="1220"/>
      <c r="T183" s="1220"/>
      <c r="U183" s="1220"/>
      <c r="V183" s="1220"/>
      <c r="W183" s="1220"/>
      <c r="X183" s="1219"/>
    </row>
    <row r="184" spans="2:24" x14ac:dyDescent="0.25">
      <c r="B184" s="1218"/>
      <c r="C184" s="1220"/>
      <c r="D184" s="1220"/>
      <c r="E184" s="1220"/>
      <c r="F184" s="1220"/>
      <c r="G184" s="1220"/>
      <c r="H184" s="1220"/>
      <c r="I184" s="1220"/>
      <c r="J184" s="1220"/>
      <c r="K184" s="1220"/>
      <c r="L184" s="1220"/>
      <c r="M184" s="1220"/>
      <c r="N184" s="1220"/>
      <c r="O184" s="1220"/>
      <c r="P184" s="1220"/>
      <c r="Q184" s="1220"/>
      <c r="R184" s="1220"/>
      <c r="S184" s="1220"/>
      <c r="T184" s="1220"/>
      <c r="U184" s="1220"/>
      <c r="V184" s="1220"/>
      <c r="W184" s="1220"/>
      <c r="X184" s="1219"/>
    </row>
    <row r="185" spans="2:24" x14ac:dyDescent="0.25">
      <c r="B185" s="1218"/>
      <c r="C185" s="1220"/>
      <c r="D185" s="1220"/>
      <c r="E185" s="1220"/>
      <c r="F185" s="1220"/>
      <c r="G185" s="1220"/>
      <c r="H185" s="1220"/>
      <c r="I185" s="1220"/>
      <c r="J185" s="1220"/>
      <c r="K185" s="1220"/>
      <c r="L185" s="1220"/>
      <c r="M185" s="1220"/>
      <c r="N185" s="1220"/>
      <c r="O185" s="1220"/>
      <c r="P185" s="1220"/>
      <c r="Q185" s="1220"/>
      <c r="R185" s="1220"/>
      <c r="S185" s="1220"/>
      <c r="T185" s="1220"/>
      <c r="U185" s="1220"/>
      <c r="V185" s="1220"/>
      <c r="W185" s="1220"/>
      <c r="X185" s="1219"/>
    </row>
    <row r="186" spans="2:24" x14ac:dyDescent="0.25">
      <c r="B186" s="1218"/>
      <c r="C186" s="1220"/>
      <c r="D186" s="1220"/>
      <c r="E186" s="1220"/>
      <c r="F186" s="1220"/>
      <c r="G186" s="1220"/>
      <c r="H186" s="1220"/>
      <c r="I186" s="1220"/>
      <c r="J186" s="1220"/>
      <c r="K186" s="1220"/>
      <c r="L186" s="1220"/>
      <c r="M186" s="1220"/>
      <c r="N186" s="1220"/>
      <c r="O186" s="1220"/>
      <c r="P186" s="1220"/>
      <c r="Q186" s="1220"/>
      <c r="R186" s="1220"/>
      <c r="S186" s="1220"/>
      <c r="T186" s="1220"/>
      <c r="U186" s="1220"/>
      <c r="V186" s="1220"/>
      <c r="W186" s="1220"/>
      <c r="X186" s="1219"/>
    </row>
    <row r="187" spans="2:24" x14ac:dyDescent="0.25">
      <c r="B187" s="1218"/>
      <c r="C187" s="1220"/>
      <c r="D187" s="1220"/>
      <c r="E187" s="1220"/>
      <c r="F187" s="1220"/>
      <c r="G187" s="1220"/>
      <c r="H187" s="1220"/>
      <c r="I187" s="1220"/>
      <c r="J187" s="1220"/>
      <c r="K187" s="1220"/>
      <c r="L187" s="1220"/>
      <c r="M187" s="1220"/>
      <c r="N187" s="1220"/>
      <c r="O187" s="1220"/>
      <c r="P187" s="1220"/>
      <c r="Q187" s="1220"/>
      <c r="R187" s="1220"/>
      <c r="S187" s="1220"/>
      <c r="T187" s="1220"/>
      <c r="U187" s="1220"/>
      <c r="V187" s="1220"/>
      <c r="W187" s="1220"/>
      <c r="X187" s="1219"/>
    </row>
    <row r="188" spans="2:24" x14ac:dyDescent="0.25">
      <c r="B188" s="1218"/>
      <c r="C188" s="1220"/>
      <c r="D188" s="1220"/>
      <c r="E188" s="1220"/>
      <c r="F188" s="1220"/>
      <c r="G188" s="1220"/>
      <c r="H188" s="1220"/>
      <c r="I188" s="1220"/>
      <c r="J188" s="1220"/>
      <c r="K188" s="1220"/>
      <c r="L188" s="1220"/>
      <c r="M188" s="1220"/>
      <c r="N188" s="1220"/>
      <c r="O188" s="1220"/>
      <c r="P188" s="1220"/>
      <c r="Q188" s="1220"/>
      <c r="R188" s="1220"/>
      <c r="S188" s="1220"/>
      <c r="T188" s="1220"/>
      <c r="U188" s="1220"/>
      <c r="V188" s="1220"/>
      <c r="W188" s="1220"/>
      <c r="X188" s="1219"/>
    </row>
    <row r="189" spans="2:24" x14ac:dyDescent="0.25">
      <c r="B189" s="1218"/>
      <c r="C189" s="1220"/>
      <c r="D189" s="1220"/>
      <c r="E189" s="1220"/>
      <c r="F189" s="1220"/>
      <c r="G189" s="1220"/>
      <c r="H189" s="1220"/>
      <c r="I189" s="1220"/>
      <c r="J189" s="1220"/>
      <c r="K189" s="1220"/>
      <c r="L189" s="1220"/>
      <c r="M189" s="1220"/>
      <c r="N189" s="1220"/>
      <c r="O189" s="1220"/>
      <c r="P189" s="1220"/>
      <c r="Q189" s="1220"/>
      <c r="R189" s="1220"/>
      <c r="S189" s="1220"/>
      <c r="T189" s="1220"/>
      <c r="U189" s="1220"/>
      <c r="V189" s="1220"/>
      <c r="W189" s="1220"/>
      <c r="X189" s="1219"/>
    </row>
    <row r="190" spans="2:24" x14ac:dyDescent="0.25">
      <c r="B190" s="1218"/>
      <c r="C190" s="1220"/>
      <c r="D190" s="1220"/>
      <c r="E190" s="1220"/>
      <c r="F190" s="1220"/>
      <c r="G190" s="1220"/>
      <c r="H190" s="1220"/>
      <c r="I190" s="1220"/>
      <c r="J190" s="1220"/>
      <c r="K190" s="1220"/>
      <c r="L190" s="1220"/>
      <c r="M190" s="1220"/>
      <c r="N190" s="1220"/>
      <c r="O190" s="1220"/>
      <c r="P190" s="1220"/>
      <c r="Q190" s="1220"/>
      <c r="R190" s="1220"/>
      <c r="S190" s="1220"/>
      <c r="T190" s="1220"/>
      <c r="U190" s="1220"/>
      <c r="V190" s="1220"/>
      <c r="W190" s="1220"/>
      <c r="X190" s="1219"/>
    </row>
    <row r="191" spans="2:24" x14ac:dyDescent="0.25">
      <c r="B191" s="1218"/>
      <c r="C191" s="1220"/>
      <c r="D191" s="1220"/>
      <c r="E191" s="1220"/>
      <c r="F191" s="1220"/>
      <c r="G191" s="1220"/>
      <c r="H191" s="1220"/>
      <c r="I191" s="1220"/>
      <c r="J191" s="1220"/>
      <c r="K191" s="1220"/>
      <c r="L191" s="1220"/>
      <c r="M191" s="1220"/>
      <c r="N191" s="1220"/>
      <c r="O191" s="1220"/>
      <c r="P191" s="1220"/>
      <c r="Q191" s="1220"/>
      <c r="R191" s="1220"/>
      <c r="S191" s="1220"/>
      <c r="T191" s="1220"/>
      <c r="U191" s="1220"/>
      <c r="V191" s="1220"/>
      <c r="W191" s="1220"/>
      <c r="X191" s="1219"/>
    </row>
    <row r="192" spans="2:24" x14ac:dyDescent="0.25">
      <c r="B192" s="1218"/>
      <c r="C192" s="1220"/>
      <c r="D192" s="1220"/>
      <c r="E192" s="1220"/>
      <c r="F192" s="1220"/>
      <c r="G192" s="1220"/>
      <c r="H192" s="1220"/>
      <c r="I192" s="1220"/>
      <c r="J192" s="1220"/>
      <c r="K192" s="1220"/>
      <c r="L192" s="1220"/>
      <c r="M192" s="1220"/>
      <c r="N192" s="1220"/>
      <c r="O192" s="1220"/>
      <c r="P192" s="1220"/>
      <c r="Q192" s="1220"/>
      <c r="R192" s="1220"/>
      <c r="S192" s="1220"/>
      <c r="T192" s="1220"/>
      <c r="U192" s="1220"/>
      <c r="V192" s="1220"/>
      <c r="W192" s="1220"/>
      <c r="X192" s="1219"/>
    </row>
    <row r="193" spans="2:24" x14ac:dyDescent="0.25">
      <c r="B193" s="1218"/>
      <c r="C193" s="1220"/>
      <c r="D193" s="1220"/>
      <c r="E193" s="1220"/>
      <c r="F193" s="1220"/>
      <c r="G193" s="1220"/>
      <c r="H193" s="1220"/>
      <c r="I193" s="1220"/>
      <c r="J193" s="1220"/>
      <c r="K193" s="1220"/>
      <c r="L193" s="1220"/>
      <c r="M193" s="1220"/>
      <c r="N193" s="1220"/>
      <c r="O193" s="1220"/>
      <c r="P193" s="1220"/>
      <c r="Q193" s="1220"/>
      <c r="R193" s="1220"/>
      <c r="S193" s="1220"/>
      <c r="T193" s="1220"/>
      <c r="U193" s="1220"/>
      <c r="V193" s="1220"/>
      <c r="W193" s="1220"/>
      <c r="X193" s="1219"/>
    </row>
    <row r="194" spans="2:24" x14ac:dyDescent="0.25">
      <c r="B194" s="1218"/>
      <c r="C194" s="1220"/>
      <c r="D194" s="1220"/>
      <c r="E194" s="1220"/>
      <c r="F194" s="1220"/>
      <c r="G194" s="1220"/>
      <c r="H194" s="1220"/>
      <c r="I194" s="1220"/>
      <c r="J194" s="1220"/>
      <c r="K194" s="1220"/>
      <c r="L194" s="1220"/>
      <c r="M194" s="1220"/>
      <c r="N194" s="1220"/>
      <c r="O194" s="1220"/>
      <c r="P194" s="1220"/>
      <c r="Q194" s="1220"/>
      <c r="R194" s="1220"/>
      <c r="S194" s="1220"/>
      <c r="T194" s="1220"/>
      <c r="U194" s="1220"/>
      <c r="V194" s="1220"/>
      <c r="W194" s="1220"/>
      <c r="X194" s="1219"/>
    </row>
    <row r="195" spans="2:24" x14ac:dyDescent="0.25">
      <c r="B195" s="1218"/>
      <c r="C195" s="1220"/>
      <c r="D195" s="1220"/>
      <c r="E195" s="1220"/>
      <c r="F195" s="1220"/>
      <c r="G195" s="1220"/>
      <c r="H195" s="1220"/>
      <c r="I195" s="1220"/>
      <c r="J195" s="1220"/>
      <c r="K195" s="1220"/>
      <c r="L195" s="1220"/>
      <c r="M195" s="1220"/>
      <c r="N195" s="1220"/>
      <c r="O195" s="1220"/>
      <c r="P195" s="1220"/>
      <c r="Q195" s="1220"/>
      <c r="R195" s="1220"/>
      <c r="S195" s="1220"/>
      <c r="T195" s="1220"/>
      <c r="U195" s="1220"/>
      <c r="V195" s="1220"/>
      <c r="W195" s="1220"/>
      <c r="X195" s="1219"/>
    </row>
    <row r="196" spans="2:24" x14ac:dyDescent="0.25">
      <c r="B196" s="1218"/>
      <c r="C196" s="1220"/>
      <c r="D196" s="1220"/>
      <c r="E196" s="1220"/>
      <c r="F196" s="1220"/>
      <c r="G196" s="1220"/>
      <c r="H196" s="1220"/>
      <c r="I196" s="1220"/>
      <c r="J196" s="1220"/>
      <c r="K196" s="1220"/>
      <c r="L196" s="1220"/>
      <c r="M196" s="1220"/>
      <c r="N196" s="1220"/>
      <c r="O196" s="1220"/>
      <c r="P196" s="1220"/>
      <c r="Q196" s="1220"/>
      <c r="R196" s="1220"/>
      <c r="S196" s="1220"/>
      <c r="T196" s="1220"/>
      <c r="U196" s="1220"/>
      <c r="V196" s="1220"/>
      <c r="W196" s="1220"/>
      <c r="X196" s="1219"/>
    </row>
    <row r="197" spans="2:24" x14ac:dyDescent="0.25">
      <c r="B197" s="1218"/>
      <c r="C197" s="1220"/>
      <c r="D197" s="1220"/>
      <c r="E197" s="1220"/>
      <c r="F197" s="1220"/>
      <c r="G197" s="1220"/>
      <c r="H197" s="1220"/>
      <c r="I197" s="1220"/>
      <c r="J197" s="1220"/>
      <c r="K197" s="1220"/>
      <c r="L197" s="1220"/>
      <c r="M197" s="1220"/>
      <c r="N197" s="1220"/>
      <c r="O197" s="1220"/>
      <c r="P197" s="1220"/>
      <c r="Q197" s="1220"/>
      <c r="R197" s="1220"/>
      <c r="S197" s="1220"/>
      <c r="T197" s="1220"/>
      <c r="U197" s="1220"/>
      <c r="V197" s="1220"/>
      <c r="W197" s="1220"/>
      <c r="X197" s="1219"/>
    </row>
    <row r="198" spans="2:24" x14ac:dyDescent="0.25">
      <c r="B198" s="1218"/>
      <c r="C198" s="1220"/>
      <c r="D198" s="1220"/>
      <c r="E198" s="1220"/>
      <c r="F198" s="1220"/>
      <c r="G198" s="1220"/>
      <c r="H198" s="1220"/>
      <c r="I198" s="1220"/>
      <c r="J198" s="1220"/>
      <c r="K198" s="1220"/>
      <c r="L198" s="1220"/>
      <c r="M198" s="1220"/>
      <c r="N198" s="1220"/>
      <c r="O198" s="1220"/>
      <c r="P198" s="1220"/>
      <c r="Q198" s="1220"/>
      <c r="R198" s="1220"/>
      <c r="S198" s="1220"/>
      <c r="T198" s="1220"/>
      <c r="U198" s="1220"/>
      <c r="V198" s="1220"/>
      <c r="W198" s="1220"/>
      <c r="X198" s="1219"/>
    </row>
    <row r="199" spans="2:24" x14ac:dyDescent="0.25">
      <c r="B199" s="1218"/>
      <c r="C199" s="1220"/>
      <c r="D199" s="1220"/>
      <c r="E199" s="1220"/>
      <c r="F199" s="1220"/>
      <c r="G199" s="1220"/>
      <c r="H199" s="1220"/>
      <c r="I199" s="1220"/>
      <c r="J199" s="1220"/>
      <c r="K199" s="1220"/>
      <c r="L199" s="1220"/>
      <c r="M199" s="1220"/>
      <c r="N199" s="1220"/>
      <c r="O199" s="1220"/>
      <c r="P199" s="1220"/>
      <c r="Q199" s="1220"/>
      <c r="R199" s="1220"/>
      <c r="S199" s="1220"/>
      <c r="T199" s="1220"/>
      <c r="U199" s="1220"/>
      <c r="V199" s="1220"/>
      <c r="W199" s="1220"/>
      <c r="X199" s="1219"/>
    </row>
    <row r="200" spans="2:24" x14ac:dyDescent="0.25">
      <c r="B200" s="1218"/>
      <c r="C200" s="1220"/>
      <c r="D200" s="1220"/>
      <c r="E200" s="1220"/>
      <c r="F200" s="1220"/>
      <c r="G200" s="1220"/>
      <c r="H200" s="1220"/>
      <c r="I200" s="1220"/>
      <c r="J200" s="1220"/>
      <c r="K200" s="1220"/>
      <c r="L200" s="1220"/>
      <c r="M200" s="1220"/>
      <c r="N200" s="1220"/>
      <c r="O200" s="1220"/>
      <c r="P200" s="1220"/>
      <c r="Q200" s="1220"/>
      <c r="R200" s="1220"/>
      <c r="S200" s="1220"/>
      <c r="T200" s="1220"/>
      <c r="U200" s="1220"/>
      <c r="V200" s="1220"/>
      <c r="W200" s="1220"/>
      <c r="X200" s="1219"/>
    </row>
    <row r="201" spans="2:24" x14ac:dyDescent="0.25">
      <c r="B201" s="1218"/>
      <c r="C201" s="1220"/>
      <c r="D201" s="1220"/>
      <c r="E201" s="1220"/>
      <c r="F201" s="1220"/>
      <c r="G201" s="1220"/>
      <c r="H201" s="1220"/>
      <c r="I201" s="1220"/>
      <c r="J201" s="1220"/>
      <c r="K201" s="1220"/>
      <c r="L201" s="1220"/>
      <c r="M201" s="1220"/>
      <c r="N201" s="1220"/>
      <c r="O201" s="1220"/>
      <c r="P201" s="1220"/>
      <c r="Q201" s="1220"/>
      <c r="R201" s="1220"/>
      <c r="S201" s="1220"/>
      <c r="T201" s="1220"/>
      <c r="U201" s="1220"/>
      <c r="V201" s="1220"/>
      <c r="W201" s="1220"/>
      <c r="X201" s="1219"/>
    </row>
    <row r="202" spans="2:24" x14ac:dyDescent="0.25">
      <c r="B202" s="1218"/>
      <c r="C202" s="1220"/>
      <c r="D202" s="1220"/>
      <c r="E202" s="1220"/>
      <c r="F202" s="1220"/>
      <c r="G202" s="1220"/>
      <c r="H202" s="1220"/>
      <c r="I202" s="1220"/>
      <c r="J202" s="1220"/>
      <c r="K202" s="1220"/>
      <c r="L202" s="1220"/>
      <c r="M202" s="1220"/>
      <c r="N202" s="1220"/>
      <c r="O202" s="1220"/>
      <c r="P202" s="1220"/>
      <c r="Q202" s="1220"/>
      <c r="R202" s="1220"/>
      <c r="S202" s="1220"/>
      <c r="T202" s="1220"/>
      <c r="U202" s="1220"/>
      <c r="V202" s="1220"/>
      <c r="W202" s="1220"/>
      <c r="X202" s="1219"/>
    </row>
    <row r="203" spans="2:24" x14ac:dyDescent="0.25">
      <c r="B203" s="1218"/>
      <c r="C203" s="1220"/>
      <c r="D203" s="1220"/>
      <c r="E203" s="1220"/>
      <c r="F203" s="1220"/>
      <c r="G203" s="1220"/>
      <c r="H203" s="1220"/>
      <c r="I203" s="1220"/>
      <c r="J203" s="1220"/>
      <c r="K203" s="1220"/>
      <c r="L203" s="1220"/>
      <c r="M203" s="1220"/>
      <c r="N203" s="1220"/>
      <c r="O203" s="1220"/>
      <c r="P203" s="1220"/>
      <c r="Q203" s="1220"/>
      <c r="R203" s="1220"/>
      <c r="S203" s="1220"/>
      <c r="T203" s="1220"/>
      <c r="U203" s="1220"/>
      <c r="V203" s="1220"/>
      <c r="W203" s="1220"/>
      <c r="X203" s="1219"/>
    </row>
    <row r="204" spans="2:24" x14ac:dyDescent="0.25">
      <c r="B204" s="1218"/>
      <c r="C204" s="1220"/>
      <c r="D204" s="1220"/>
      <c r="E204" s="1220"/>
      <c r="F204" s="1220"/>
      <c r="G204" s="1220"/>
      <c r="H204" s="1220"/>
      <c r="I204" s="1220"/>
      <c r="J204" s="1220"/>
      <c r="K204" s="1220"/>
      <c r="L204" s="1220"/>
      <c r="M204" s="1220"/>
      <c r="N204" s="1220"/>
      <c r="O204" s="1220"/>
      <c r="P204" s="1220"/>
      <c r="Q204" s="1220"/>
      <c r="R204" s="1220"/>
      <c r="S204" s="1220"/>
      <c r="T204" s="1220"/>
      <c r="U204" s="1220"/>
      <c r="V204" s="1220"/>
      <c r="W204" s="1220"/>
      <c r="X204" s="1219"/>
    </row>
    <row r="205" spans="2:24" x14ac:dyDescent="0.25">
      <c r="B205" s="1218"/>
      <c r="C205" s="1220"/>
      <c r="D205" s="1220"/>
      <c r="E205" s="1220"/>
      <c r="F205" s="1220"/>
      <c r="G205" s="1220"/>
      <c r="H205" s="1220"/>
      <c r="I205" s="1220"/>
      <c r="J205" s="1220"/>
      <c r="K205" s="1220"/>
      <c r="L205" s="1220"/>
      <c r="M205" s="1220"/>
      <c r="N205" s="1220"/>
      <c r="O205" s="1220"/>
      <c r="P205" s="1220"/>
      <c r="Q205" s="1220"/>
      <c r="R205" s="1220"/>
      <c r="S205" s="1220"/>
      <c r="T205" s="1220"/>
      <c r="U205" s="1220"/>
      <c r="V205" s="1220"/>
      <c r="W205" s="1220"/>
      <c r="X205" s="1219"/>
    </row>
    <row r="206" spans="2:24" x14ac:dyDescent="0.25">
      <c r="B206" s="1218"/>
      <c r="C206" s="1220"/>
      <c r="D206" s="1220"/>
      <c r="E206" s="1220"/>
      <c r="F206" s="1220"/>
      <c r="G206" s="1220"/>
      <c r="H206" s="1220"/>
      <c r="I206" s="1220"/>
      <c r="J206" s="1220"/>
      <c r="K206" s="1220"/>
      <c r="L206" s="1220"/>
      <c r="M206" s="1220"/>
      <c r="N206" s="1220"/>
      <c r="O206" s="1220"/>
      <c r="P206" s="1220"/>
      <c r="Q206" s="1220"/>
      <c r="R206" s="1220"/>
      <c r="S206" s="1220"/>
      <c r="T206" s="1220"/>
      <c r="U206" s="1220"/>
      <c r="V206" s="1220"/>
      <c r="W206" s="1220"/>
      <c r="X206" s="1219"/>
    </row>
    <row r="207" spans="2:24" x14ac:dyDescent="0.25">
      <c r="B207" s="1218"/>
      <c r="C207" s="1220"/>
      <c r="D207" s="1220"/>
      <c r="E207" s="1220"/>
      <c r="F207" s="1220"/>
      <c r="G207" s="1220"/>
      <c r="H207" s="1220"/>
      <c r="I207" s="1220"/>
      <c r="J207" s="1220"/>
      <c r="K207" s="1220"/>
      <c r="L207" s="1220"/>
      <c r="M207" s="1220"/>
      <c r="N207" s="1220"/>
      <c r="O207" s="1220"/>
      <c r="P207" s="1220"/>
      <c r="Q207" s="1220"/>
      <c r="R207" s="1220"/>
      <c r="S207" s="1220"/>
      <c r="T207" s="1220"/>
      <c r="U207" s="1220"/>
      <c r="V207" s="1220"/>
      <c r="W207" s="1220"/>
      <c r="X207" s="1219"/>
    </row>
    <row r="208" spans="2:24" x14ac:dyDescent="0.25">
      <c r="B208" s="1218"/>
      <c r="C208" s="1220"/>
      <c r="D208" s="1220"/>
      <c r="E208" s="1220"/>
      <c r="F208" s="1220"/>
      <c r="G208" s="1220"/>
      <c r="H208" s="1220"/>
      <c r="I208" s="1220"/>
      <c r="J208" s="1220"/>
      <c r="K208" s="1220"/>
      <c r="L208" s="1220"/>
      <c r="M208" s="1220"/>
      <c r="N208" s="1220"/>
      <c r="O208" s="1220"/>
      <c r="P208" s="1220"/>
      <c r="Q208" s="1220"/>
      <c r="R208" s="1220"/>
      <c r="S208" s="1220"/>
      <c r="T208" s="1220"/>
      <c r="U208" s="1220"/>
      <c r="V208" s="1220"/>
      <c r="W208" s="1220"/>
      <c r="X208" s="1219"/>
    </row>
    <row r="209" spans="2:24" x14ac:dyDescent="0.25">
      <c r="B209" s="1218"/>
      <c r="C209" s="1220"/>
      <c r="D209" s="1220"/>
      <c r="E209" s="1220"/>
      <c r="F209" s="1220"/>
      <c r="G209" s="1220"/>
      <c r="H209" s="1220"/>
      <c r="I209" s="1220"/>
      <c r="J209" s="1220"/>
      <c r="K209" s="1220"/>
      <c r="L209" s="1220"/>
      <c r="M209" s="1220"/>
      <c r="N209" s="1220"/>
      <c r="O209" s="1220"/>
      <c r="P209" s="1220"/>
      <c r="Q209" s="1220"/>
      <c r="R209" s="1220"/>
      <c r="S209" s="1220"/>
      <c r="T209" s="1220"/>
      <c r="U209" s="1220"/>
      <c r="V209" s="1220"/>
      <c r="W209" s="1220"/>
      <c r="X209" s="1219"/>
    </row>
    <row r="210" spans="2:24" x14ac:dyDescent="0.25">
      <c r="B210" s="1218"/>
      <c r="C210" s="1220"/>
      <c r="D210" s="1220"/>
      <c r="E210" s="1220"/>
      <c r="F210" s="1220"/>
      <c r="G210" s="1220"/>
      <c r="H210" s="1220"/>
      <c r="I210" s="1220"/>
      <c r="J210" s="1220"/>
      <c r="K210" s="1220"/>
      <c r="L210" s="1220"/>
      <c r="M210" s="1220"/>
      <c r="N210" s="1220"/>
      <c r="O210" s="1220"/>
      <c r="P210" s="1220"/>
      <c r="Q210" s="1220"/>
      <c r="R210" s="1220"/>
      <c r="S210" s="1220"/>
      <c r="T210" s="1220"/>
      <c r="U210" s="1220"/>
      <c r="V210" s="1220"/>
      <c r="W210" s="1220"/>
      <c r="X210" s="1219"/>
    </row>
    <row r="211" spans="2:24" x14ac:dyDescent="0.25">
      <c r="B211" s="1218"/>
      <c r="C211" s="1220"/>
      <c r="D211" s="1220"/>
      <c r="E211" s="1220"/>
      <c r="F211" s="1220"/>
      <c r="G211" s="1220"/>
      <c r="H211" s="1220"/>
      <c r="I211" s="1220"/>
      <c r="J211" s="1220"/>
      <c r="K211" s="1220"/>
      <c r="L211" s="1220"/>
      <c r="M211" s="1220"/>
      <c r="N211" s="1220"/>
      <c r="O211" s="1220"/>
      <c r="P211" s="1220"/>
      <c r="Q211" s="1220"/>
      <c r="R211" s="1220"/>
      <c r="S211" s="1220"/>
      <c r="T211" s="1220"/>
      <c r="U211" s="1220"/>
      <c r="V211" s="1220"/>
      <c r="W211" s="1220"/>
      <c r="X211" s="1219"/>
    </row>
    <row r="212" spans="2:24" x14ac:dyDescent="0.25">
      <c r="B212" s="1221"/>
      <c r="C212" s="1222"/>
      <c r="D212" s="1222"/>
      <c r="E212" s="1222"/>
      <c r="F212" s="1222"/>
      <c r="G212" s="1222"/>
      <c r="H212" s="1222"/>
      <c r="I212" s="1222"/>
      <c r="J212" s="1222"/>
      <c r="K212" s="1222"/>
      <c r="L212" s="1222"/>
      <c r="M212" s="1222"/>
      <c r="N212" s="1222"/>
      <c r="O212" s="1222"/>
      <c r="P212" s="1222"/>
      <c r="Q212" s="1222"/>
      <c r="R212" s="1222"/>
      <c r="S212" s="1222"/>
      <c r="T212" s="1222"/>
      <c r="U212" s="1222"/>
      <c r="V212" s="1222"/>
      <c r="W212" s="1222"/>
      <c r="X212" s="1223"/>
    </row>
    <row r="215" spans="2:24" x14ac:dyDescent="0.25">
      <c r="B215" s="1216"/>
      <c r="C215" s="1224"/>
      <c r="D215" s="1224"/>
      <c r="E215" s="1224"/>
      <c r="F215" s="1224"/>
      <c r="G215" s="1224"/>
      <c r="H215" s="1224"/>
      <c r="I215" s="1224"/>
      <c r="J215" s="1224"/>
      <c r="K215" s="1224"/>
      <c r="L215" s="1224"/>
      <c r="M215" s="1224"/>
      <c r="N215" s="1224"/>
      <c r="O215" s="1224"/>
      <c r="P215" s="1224"/>
      <c r="Q215" s="1224"/>
      <c r="R215" s="1224"/>
      <c r="S215" s="1224"/>
      <c r="T215" s="1224"/>
      <c r="U215" s="1224"/>
      <c r="V215" s="1224"/>
      <c r="W215" s="1224"/>
      <c r="X215" s="1217"/>
    </row>
    <row r="216" spans="2:24" x14ac:dyDescent="0.25">
      <c r="B216" s="1218"/>
      <c r="C216" s="1229" t="s">
        <v>21746</v>
      </c>
      <c r="D216" s="1229"/>
      <c r="E216" s="1229"/>
      <c r="F216" s="1229"/>
      <c r="G216" s="1229"/>
      <c r="H216" s="1229"/>
      <c r="I216" s="1229"/>
      <c r="J216" s="1229"/>
      <c r="K216" s="1229"/>
      <c r="L216" s="1229"/>
      <c r="M216" s="1229"/>
      <c r="N216" s="1229"/>
      <c r="O216" s="1229"/>
      <c r="P216" s="1229"/>
      <c r="Q216" s="1229"/>
      <c r="R216" s="1229"/>
      <c r="S216" s="1229"/>
      <c r="T216" s="1229"/>
      <c r="U216" s="1229"/>
      <c r="V216" s="1229"/>
      <c r="W216" s="1229"/>
      <c r="X216" s="1219"/>
    </row>
    <row r="217" spans="2:24" x14ac:dyDescent="0.25">
      <c r="B217" s="1218"/>
      <c r="C217" s="1229"/>
      <c r="D217" s="1229"/>
      <c r="E217" s="1229"/>
      <c r="F217" s="1229"/>
      <c r="G217" s="1229"/>
      <c r="H217" s="1229"/>
      <c r="I217" s="1229"/>
      <c r="J217" s="1229"/>
      <c r="K217" s="1229"/>
      <c r="L217" s="1229"/>
      <c r="M217" s="1229"/>
      <c r="N217" s="1229"/>
      <c r="O217" s="1229"/>
      <c r="P217" s="1229"/>
      <c r="Q217" s="1229"/>
      <c r="R217" s="1229"/>
      <c r="S217" s="1229"/>
      <c r="T217" s="1229"/>
      <c r="U217" s="1229"/>
      <c r="V217" s="1229"/>
      <c r="W217" s="1229"/>
      <c r="X217" s="1219"/>
    </row>
    <row r="218" spans="2:24" x14ac:dyDescent="0.25">
      <c r="B218" s="1218"/>
      <c r="C218" s="1229"/>
      <c r="D218" s="1229"/>
      <c r="E218" s="1229"/>
      <c r="F218" s="1229"/>
      <c r="G218" s="1229"/>
      <c r="H218" s="1229"/>
      <c r="I218" s="1229"/>
      <c r="J218" s="1229"/>
      <c r="K218" s="1229"/>
      <c r="L218" s="1229"/>
      <c r="M218" s="1229"/>
      <c r="N218" s="1229"/>
      <c r="O218" s="1229"/>
      <c r="P218" s="1229"/>
      <c r="Q218" s="1229"/>
      <c r="R218" s="1229"/>
      <c r="S218" s="1229"/>
      <c r="T218" s="1229"/>
      <c r="U218" s="1229"/>
      <c r="V218" s="1229"/>
      <c r="W218" s="1229"/>
      <c r="X218" s="1219"/>
    </row>
    <row r="219" spans="2:24" x14ac:dyDescent="0.25">
      <c r="B219" s="1218"/>
      <c r="C219" s="1229"/>
      <c r="D219" s="1229"/>
      <c r="E219" s="1229"/>
      <c r="F219" s="1229"/>
      <c r="G219" s="1229"/>
      <c r="H219" s="1229"/>
      <c r="I219" s="1229"/>
      <c r="J219" s="1229"/>
      <c r="K219" s="1229"/>
      <c r="L219" s="1229"/>
      <c r="M219" s="1229"/>
      <c r="N219" s="1229"/>
      <c r="O219" s="1229"/>
      <c r="P219" s="1229"/>
      <c r="Q219" s="1229"/>
      <c r="R219" s="1229"/>
      <c r="S219" s="1229"/>
      <c r="T219" s="1229"/>
      <c r="U219" s="1229"/>
      <c r="V219" s="1229"/>
      <c r="W219" s="1229"/>
      <c r="X219" s="1219"/>
    </row>
    <row r="220" spans="2:24" x14ac:dyDescent="0.25">
      <c r="B220" s="1218"/>
      <c r="C220" s="1220"/>
      <c r="D220" s="1220"/>
      <c r="E220" s="1220"/>
      <c r="F220" s="1220"/>
      <c r="G220" s="1220"/>
      <c r="H220" s="1220"/>
      <c r="I220" s="1220"/>
      <c r="J220" s="1220"/>
      <c r="K220" s="1220"/>
      <c r="L220" s="1220"/>
      <c r="M220" s="1220"/>
      <c r="N220" s="1220"/>
      <c r="O220" s="1220"/>
      <c r="P220" s="1220"/>
      <c r="Q220" s="1220"/>
      <c r="R220" s="1220"/>
      <c r="S220" s="1220"/>
      <c r="T220" s="1220"/>
      <c r="U220" s="1220"/>
      <c r="V220" s="1220"/>
      <c r="W220" s="1220"/>
      <c r="X220" s="1219"/>
    </row>
    <row r="221" spans="2:24" x14ac:dyDescent="0.25">
      <c r="B221" s="1218"/>
      <c r="C221" s="1220"/>
      <c r="D221" s="1220"/>
      <c r="E221" s="1220"/>
      <c r="F221" s="1220"/>
      <c r="G221" s="1220"/>
      <c r="H221" s="1220"/>
      <c r="I221" s="1220"/>
      <c r="J221" s="1220"/>
      <c r="K221" s="1220"/>
      <c r="L221" s="1220"/>
      <c r="M221" s="1220"/>
      <c r="N221" s="1220"/>
      <c r="O221" s="1220"/>
      <c r="P221" s="1220"/>
      <c r="Q221" s="1220"/>
      <c r="R221" s="1220"/>
      <c r="S221" s="1220"/>
      <c r="T221" s="1220"/>
      <c r="U221" s="1220"/>
      <c r="V221" s="1220"/>
      <c r="W221" s="1220"/>
      <c r="X221" s="1219"/>
    </row>
    <row r="222" spans="2:24" x14ac:dyDescent="0.25">
      <c r="B222" s="1218"/>
      <c r="C222" s="1220"/>
      <c r="D222" s="1220"/>
      <c r="E222" s="1220"/>
      <c r="F222" s="1220"/>
      <c r="G222" s="1220"/>
      <c r="H222" s="1220"/>
      <c r="I222" s="1220"/>
      <c r="J222" s="1220"/>
      <c r="K222" s="1220"/>
      <c r="L222" s="1220"/>
      <c r="M222" s="1220"/>
      <c r="N222" s="1220"/>
      <c r="O222" s="1220"/>
      <c r="P222" s="1220"/>
      <c r="Q222" s="1220"/>
      <c r="R222" s="1220"/>
      <c r="S222" s="1220"/>
      <c r="T222" s="1220"/>
      <c r="U222" s="1220"/>
      <c r="V222" s="1220"/>
      <c r="W222" s="1220"/>
      <c r="X222" s="1219"/>
    </row>
    <row r="223" spans="2:24" x14ac:dyDescent="0.25">
      <c r="B223" s="1218"/>
      <c r="C223" s="1220"/>
      <c r="D223" s="1220"/>
      <c r="E223" s="1220"/>
      <c r="F223" s="1220"/>
      <c r="G223" s="1220"/>
      <c r="H223" s="1220"/>
      <c r="I223" s="1220"/>
      <c r="J223" s="1220"/>
      <c r="K223" s="1220"/>
      <c r="L223" s="1220"/>
      <c r="M223" s="1220"/>
      <c r="N223" s="1220"/>
      <c r="O223" s="1220"/>
      <c r="P223" s="1220"/>
      <c r="Q223" s="1220"/>
      <c r="R223" s="1220"/>
      <c r="S223" s="1220"/>
      <c r="T223" s="1220"/>
      <c r="U223" s="1220"/>
      <c r="V223" s="1220"/>
      <c r="W223" s="1220"/>
      <c r="X223" s="1219"/>
    </row>
    <row r="224" spans="2:24" x14ac:dyDescent="0.25">
      <c r="B224" s="1218"/>
      <c r="C224" s="1220"/>
      <c r="D224" s="1220"/>
      <c r="E224" s="1220"/>
      <c r="F224" s="1220"/>
      <c r="G224" s="1220"/>
      <c r="H224" s="1220"/>
      <c r="I224" s="1220"/>
      <c r="J224" s="1220"/>
      <c r="K224" s="1220"/>
      <c r="L224" s="1220"/>
      <c r="M224" s="1220"/>
      <c r="N224" s="1220"/>
      <c r="O224" s="1220"/>
      <c r="P224" s="1220"/>
      <c r="Q224" s="1220"/>
      <c r="R224" s="1220"/>
      <c r="S224" s="1220"/>
      <c r="T224" s="1220"/>
      <c r="U224" s="1220"/>
      <c r="V224" s="1220"/>
      <c r="W224" s="1220"/>
      <c r="X224" s="1219"/>
    </row>
    <row r="225" spans="2:24" x14ac:dyDescent="0.25">
      <c r="B225" s="1218"/>
      <c r="C225" s="1220"/>
      <c r="D225" s="1220"/>
      <c r="E225" s="1220"/>
      <c r="F225" s="1220"/>
      <c r="G225" s="1220"/>
      <c r="H225" s="1220"/>
      <c r="I225" s="1220"/>
      <c r="J225" s="1220"/>
      <c r="K225" s="1220"/>
      <c r="L225" s="1220"/>
      <c r="M225" s="1220"/>
      <c r="N225" s="1220"/>
      <c r="O225" s="1220"/>
      <c r="P225" s="1220"/>
      <c r="Q225" s="1220"/>
      <c r="R225" s="1220"/>
      <c r="S225" s="1220"/>
      <c r="T225" s="1220"/>
      <c r="U225" s="1220"/>
      <c r="V225" s="1220"/>
      <c r="W225" s="1220"/>
      <c r="X225" s="1219"/>
    </row>
    <row r="226" spans="2:24" x14ac:dyDescent="0.25">
      <c r="B226" s="1218"/>
      <c r="C226" s="1220"/>
      <c r="D226" s="1220"/>
      <c r="E226" s="1220"/>
      <c r="F226" s="1220"/>
      <c r="G226" s="1220"/>
      <c r="H226" s="1220"/>
      <c r="I226" s="1220"/>
      <c r="J226" s="1220"/>
      <c r="K226" s="1220"/>
      <c r="L226" s="1220"/>
      <c r="M226" s="1220"/>
      <c r="N226" s="1220"/>
      <c r="O226" s="1220"/>
      <c r="P226" s="1220"/>
      <c r="Q226" s="1220"/>
      <c r="R226" s="1220"/>
      <c r="S226" s="1220"/>
      <c r="T226" s="1220"/>
      <c r="U226" s="1220"/>
      <c r="V226" s="1220"/>
      <c r="W226" s="1220"/>
      <c r="X226" s="1219"/>
    </row>
    <row r="227" spans="2:24" x14ac:dyDescent="0.25">
      <c r="B227" s="1218"/>
      <c r="C227" s="1220"/>
      <c r="D227" s="1220"/>
      <c r="E227" s="1220"/>
      <c r="F227" s="1220"/>
      <c r="G227" s="1220"/>
      <c r="H227" s="1220"/>
      <c r="I227" s="1220"/>
      <c r="J227" s="1220"/>
      <c r="K227" s="1220"/>
      <c r="L227" s="1220"/>
      <c r="M227" s="1220"/>
      <c r="N227" s="1220"/>
      <c r="O227" s="1220"/>
      <c r="P227" s="1220"/>
      <c r="Q227" s="1220"/>
      <c r="R227" s="1220"/>
      <c r="S227" s="1220"/>
      <c r="T227" s="1220"/>
      <c r="U227" s="1220"/>
      <c r="V227" s="1220"/>
      <c r="W227" s="1220"/>
      <c r="X227" s="1219"/>
    </row>
    <row r="228" spans="2:24" x14ac:dyDescent="0.25">
      <c r="B228" s="1218"/>
      <c r="C228" s="1220"/>
      <c r="D228" s="1220"/>
      <c r="E228" s="1220"/>
      <c r="F228" s="1220"/>
      <c r="G228" s="1220"/>
      <c r="H228" s="1220"/>
      <c r="I228" s="1220"/>
      <c r="J228" s="1220"/>
      <c r="K228" s="1220"/>
      <c r="L228" s="1220"/>
      <c r="M228" s="1220"/>
      <c r="N228" s="1220"/>
      <c r="O228" s="1220"/>
      <c r="P228" s="1220"/>
      <c r="Q228" s="1220"/>
      <c r="R228" s="1220"/>
      <c r="S228" s="1220"/>
      <c r="T228" s="1220"/>
      <c r="U228" s="1220"/>
      <c r="V228" s="1220"/>
      <c r="W228" s="1220"/>
      <c r="X228" s="1219"/>
    </row>
    <row r="229" spans="2:24" x14ac:dyDescent="0.25">
      <c r="B229" s="1218"/>
      <c r="C229" s="1220"/>
      <c r="D229" s="1220"/>
      <c r="E229" s="1220"/>
      <c r="F229" s="1220"/>
      <c r="G229" s="1220"/>
      <c r="H229" s="1220"/>
      <c r="I229" s="1220"/>
      <c r="J229" s="1220"/>
      <c r="K229" s="1220"/>
      <c r="L229" s="1220"/>
      <c r="M229" s="1220"/>
      <c r="N229" s="1220"/>
      <c r="O229" s="1220"/>
      <c r="P229" s="1220"/>
      <c r="Q229" s="1220"/>
      <c r="R229" s="1220"/>
      <c r="S229" s="1220"/>
      <c r="T229" s="1220"/>
      <c r="U229" s="1220"/>
      <c r="V229" s="1220"/>
      <c r="W229" s="1220"/>
      <c r="X229" s="1219"/>
    </row>
    <row r="230" spans="2:24" x14ac:dyDescent="0.25">
      <c r="B230" s="1218"/>
      <c r="C230" s="1220"/>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19"/>
    </row>
    <row r="231" spans="2:24" x14ac:dyDescent="0.25">
      <c r="B231" s="1218"/>
      <c r="C231" s="1220"/>
      <c r="D231" s="1220"/>
      <c r="E231" s="1220"/>
      <c r="F231" s="1220"/>
      <c r="G231" s="1220"/>
      <c r="H231" s="1220"/>
      <c r="I231" s="1220"/>
      <c r="J231" s="1220"/>
      <c r="K231" s="1220"/>
      <c r="L231" s="1220"/>
      <c r="M231" s="1220"/>
      <c r="N231" s="1220"/>
      <c r="O231" s="1220"/>
      <c r="P231" s="1220"/>
      <c r="Q231" s="1220"/>
      <c r="R231" s="1220"/>
      <c r="S231" s="1220"/>
      <c r="T231" s="1220"/>
      <c r="U231" s="1220"/>
      <c r="V231" s="1220"/>
      <c r="W231" s="1220"/>
      <c r="X231" s="1219"/>
    </row>
    <row r="232" spans="2:24" x14ac:dyDescent="0.25">
      <c r="B232" s="1218"/>
      <c r="C232" s="1220"/>
      <c r="D232" s="1220"/>
      <c r="E232" s="1220"/>
      <c r="F232" s="1220"/>
      <c r="G232" s="1220"/>
      <c r="H232" s="1220"/>
      <c r="I232" s="1220"/>
      <c r="J232" s="1220"/>
      <c r="K232" s="1220"/>
      <c r="L232" s="1220"/>
      <c r="M232" s="1220"/>
      <c r="N232" s="1220"/>
      <c r="O232" s="1220"/>
      <c r="P232" s="1220"/>
      <c r="Q232" s="1220"/>
      <c r="R232" s="1220"/>
      <c r="S232" s="1220"/>
      <c r="T232" s="1220"/>
      <c r="U232" s="1220"/>
      <c r="V232" s="1220"/>
      <c r="W232" s="1220"/>
      <c r="X232" s="1219"/>
    </row>
    <row r="233" spans="2:24" x14ac:dyDescent="0.25">
      <c r="B233" s="1218"/>
      <c r="C233" s="1220"/>
      <c r="D233" s="1220"/>
      <c r="E233" s="1220"/>
      <c r="F233" s="1220"/>
      <c r="G233" s="1220"/>
      <c r="H233" s="1220"/>
      <c r="I233" s="1220"/>
      <c r="J233" s="1220"/>
      <c r="K233" s="1220"/>
      <c r="L233" s="1220"/>
      <c r="M233" s="1220"/>
      <c r="N233" s="1220"/>
      <c r="O233" s="1220"/>
      <c r="P233" s="1220"/>
      <c r="Q233" s="1220"/>
      <c r="R233" s="1220"/>
      <c r="S233" s="1220"/>
      <c r="T233" s="1220"/>
      <c r="U233" s="1220"/>
      <c r="V233" s="1220"/>
      <c r="W233" s="1220"/>
      <c r="X233" s="1219"/>
    </row>
    <row r="234" spans="2:24" x14ac:dyDescent="0.25">
      <c r="B234" s="1218"/>
      <c r="C234" s="1220"/>
      <c r="D234" s="1220"/>
      <c r="E234" s="1220"/>
      <c r="F234" s="1220"/>
      <c r="G234" s="1220"/>
      <c r="H234" s="1220"/>
      <c r="I234" s="1220"/>
      <c r="J234" s="1220"/>
      <c r="K234" s="1220"/>
      <c r="L234" s="1220"/>
      <c r="M234" s="1220"/>
      <c r="N234" s="1220"/>
      <c r="O234" s="1220"/>
      <c r="P234" s="1220"/>
      <c r="Q234" s="1220"/>
      <c r="R234" s="1220"/>
      <c r="S234" s="1220"/>
      <c r="T234" s="1220"/>
      <c r="U234" s="1220"/>
      <c r="V234" s="1220"/>
      <c r="W234" s="1220"/>
      <c r="X234" s="1219"/>
    </row>
    <row r="235" spans="2:24" x14ac:dyDescent="0.25">
      <c r="B235" s="1218"/>
      <c r="C235" s="1220"/>
      <c r="D235" s="1220"/>
      <c r="E235" s="1220"/>
      <c r="F235" s="1220"/>
      <c r="G235" s="1220"/>
      <c r="H235" s="1220"/>
      <c r="I235" s="1220"/>
      <c r="J235" s="1220"/>
      <c r="K235" s="1220"/>
      <c r="L235" s="1220"/>
      <c r="M235" s="1220"/>
      <c r="N235" s="1220"/>
      <c r="O235" s="1220"/>
      <c r="P235" s="1220"/>
      <c r="Q235" s="1220"/>
      <c r="R235" s="1220"/>
      <c r="S235" s="1220"/>
      <c r="T235" s="1220"/>
      <c r="U235" s="1220"/>
      <c r="V235" s="1220"/>
      <c r="W235" s="1220"/>
      <c r="X235" s="1219"/>
    </row>
    <row r="236" spans="2:24" x14ac:dyDescent="0.25">
      <c r="B236" s="1218"/>
      <c r="C236" s="1220"/>
      <c r="D236" s="1220"/>
      <c r="E236" s="1220"/>
      <c r="F236" s="1220"/>
      <c r="G236" s="1220"/>
      <c r="H236" s="1220"/>
      <c r="I236" s="1220"/>
      <c r="J236" s="1220"/>
      <c r="K236" s="1220"/>
      <c r="L236" s="1220"/>
      <c r="M236" s="1220"/>
      <c r="N236" s="1220"/>
      <c r="O236" s="1220"/>
      <c r="P236" s="1220"/>
      <c r="Q236" s="1220"/>
      <c r="R236" s="1220"/>
      <c r="S236" s="1220"/>
      <c r="T236" s="1220"/>
      <c r="U236" s="1220"/>
      <c r="V236" s="1220"/>
      <c r="W236" s="1220"/>
      <c r="X236" s="1219"/>
    </row>
    <row r="237" spans="2:24" x14ac:dyDescent="0.25">
      <c r="B237" s="1218"/>
      <c r="C237" s="1220"/>
      <c r="D237" s="1220"/>
      <c r="E237" s="1220"/>
      <c r="F237" s="1220"/>
      <c r="G237" s="1220"/>
      <c r="H237" s="1220"/>
      <c r="I237" s="1220"/>
      <c r="J237" s="1220"/>
      <c r="K237" s="1220"/>
      <c r="L237" s="1220"/>
      <c r="M237" s="1220"/>
      <c r="N237" s="1220"/>
      <c r="O237" s="1220"/>
      <c r="P237" s="1220"/>
      <c r="Q237" s="1220"/>
      <c r="R237" s="1220"/>
      <c r="S237" s="1220"/>
      <c r="T237" s="1220"/>
      <c r="U237" s="1220"/>
      <c r="V237" s="1220"/>
      <c r="W237" s="1220"/>
      <c r="X237" s="1219"/>
    </row>
    <row r="238" spans="2:24" x14ac:dyDescent="0.25">
      <c r="B238" s="1218"/>
      <c r="C238" s="1220"/>
      <c r="D238" s="1220"/>
      <c r="E238" s="1220"/>
      <c r="F238" s="1220"/>
      <c r="G238" s="1220"/>
      <c r="H238" s="1220"/>
      <c r="I238" s="1220"/>
      <c r="J238" s="1220"/>
      <c r="K238" s="1220"/>
      <c r="L238" s="1220"/>
      <c r="M238" s="1220"/>
      <c r="N238" s="1220"/>
      <c r="O238" s="1220"/>
      <c r="P238" s="1220"/>
      <c r="Q238" s="1220"/>
      <c r="R238" s="1220"/>
      <c r="S238" s="1220"/>
      <c r="T238" s="1220"/>
      <c r="U238" s="1220"/>
      <c r="V238" s="1220"/>
      <c r="W238" s="1220"/>
      <c r="X238" s="1219"/>
    </row>
    <row r="239" spans="2:24" x14ac:dyDescent="0.25">
      <c r="B239" s="1218"/>
      <c r="C239" s="1220"/>
      <c r="D239" s="1220"/>
      <c r="E239" s="1220"/>
      <c r="F239" s="1220"/>
      <c r="G239" s="1220"/>
      <c r="H239" s="1220"/>
      <c r="I239" s="1220"/>
      <c r="J239" s="1220"/>
      <c r="K239" s="1220"/>
      <c r="L239" s="1220"/>
      <c r="M239" s="1220"/>
      <c r="N239" s="1220"/>
      <c r="O239" s="1220"/>
      <c r="P239" s="1220"/>
      <c r="Q239" s="1220"/>
      <c r="R239" s="1220"/>
      <c r="S239" s="1220"/>
      <c r="T239" s="1220"/>
      <c r="U239" s="1220"/>
      <c r="V239" s="1220"/>
      <c r="W239" s="1220"/>
      <c r="X239" s="1219"/>
    </row>
    <row r="240" spans="2:24" x14ac:dyDescent="0.25">
      <c r="B240" s="1218"/>
      <c r="C240" s="1220"/>
      <c r="D240" s="1220"/>
      <c r="E240" s="1220"/>
      <c r="F240" s="1220"/>
      <c r="G240" s="1220"/>
      <c r="H240" s="1220"/>
      <c r="I240" s="1220"/>
      <c r="J240" s="1220"/>
      <c r="K240" s="1220"/>
      <c r="L240" s="1220"/>
      <c r="M240" s="1220"/>
      <c r="N240" s="1220"/>
      <c r="O240" s="1220"/>
      <c r="P240" s="1220"/>
      <c r="Q240" s="1220"/>
      <c r="R240" s="1220"/>
      <c r="S240" s="1220"/>
      <c r="T240" s="1220"/>
      <c r="U240" s="1220"/>
      <c r="V240" s="1220"/>
      <c r="W240" s="1220"/>
      <c r="X240" s="1219"/>
    </row>
    <row r="241" spans="2:24" x14ac:dyDescent="0.25">
      <c r="B241" s="1218"/>
      <c r="C241" s="1220"/>
      <c r="D241" s="1220"/>
      <c r="E241" s="1220"/>
      <c r="F241" s="1220"/>
      <c r="G241" s="1220"/>
      <c r="H241" s="1220"/>
      <c r="I241" s="1220"/>
      <c r="J241" s="1220"/>
      <c r="K241" s="1220"/>
      <c r="L241" s="1220"/>
      <c r="M241" s="1220"/>
      <c r="N241" s="1220"/>
      <c r="O241" s="1220"/>
      <c r="P241" s="1220"/>
      <c r="Q241" s="1220"/>
      <c r="R241" s="1220"/>
      <c r="S241" s="1220"/>
      <c r="T241" s="1220"/>
      <c r="U241" s="1220"/>
      <c r="V241" s="1220"/>
      <c r="W241" s="1220"/>
      <c r="X241" s="1219"/>
    </row>
    <row r="242" spans="2:24" x14ac:dyDescent="0.25">
      <c r="B242" s="1218"/>
      <c r="C242" s="1220"/>
      <c r="D242" s="1220"/>
      <c r="E242" s="1220"/>
      <c r="F242" s="1220"/>
      <c r="G242" s="1220"/>
      <c r="H242" s="1220"/>
      <c r="I242" s="1220"/>
      <c r="J242" s="1220"/>
      <c r="K242" s="1220"/>
      <c r="L242" s="1220"/>
      <c r="M242" s="1220"/>
      <c r="N242" s="1220"/>
      <c r="O242" s="1220"/>
      <c r="P242" s="1220"/>
      <c r="Q242" s="1220"/>
      <c r="R242" s="1220"/>
      <c r="S242" s="1220"/>
      <c r="T242" s="1220"/>
      <c r="U242" s="1220"/>
      <c r="V242" s="1220"/>
      <c r="W242" s="1220"/>
      <c r="X242" s="1219"/>
    </row>
    <row r="243" spans="2:24" x14ac:dyDescent="0.25">
      <c r="B243" s="1218"/>
      <c r="C243" s="1220"/>
      <c r="D243" s="1220"/>
      <c r="E243" s="1220"/>
      <c r="F243" s="1220"/>
      <c r="G243" s="1220"/>
      <c r="H243" s="1220"/>
      <c r="I243" s="1220"/>
      <c r="J243" s="1220"/>
      <c r="K243" s="1220"/>
      <c r="L243" s="1220"/>
      <c r="M243" s="1220"/>
      <c r="N243" s="1220"/>
      <c r="O243" s="1220"/>
      <c r="P243" s="1220"/>
      <c r="Q243" s="1220"/>
      <c r="R243" s="1220"/>
      <c r="S243" s="1220"/>
      <c r="T243" s="1220"/>
      <c r="U243" s="1220"/>
      <c r="V243" s="1220"/>
      <c r="W243" s="1220"/>
      <c r="X243" s="1219"/>
    </row>
    <row r="244" spans="2:24" x14ac:dyDescent="0.25">
      <c r="B244" s="1218"/>
      <c r="C244" s="1220"/>
      <c r="D244" s="1220"/>
      <c r="E244" s="1220"/>
      <c r="F244" s="1220"/>
      <c r="G244" s="1220"/>
      <c r="H244" s="1220"/>
      <c r="I244" s="1220"/>
      <c r="J244" s="1220"/>
      <c r="K244" s="1220"/>
      <c r="L244" s="1220"/>
      <c r="M244" s="1220"/>
      <c r="N244" s="1220"/>
      <c r="O244" s="1220"/>
      <c r="P244" s="1220"/>
      <c r="Q244" s="1220"/>
      <c r="R244" s="1220"/>
      <c r="S244" s="1220"/>
      <c r="T244" s="1220"/>
      <c r="U244" s="1220"/>
      <c r="V244" s="1220"/>
      <c r="W244" s="1220"/>
      <c r="X244" s="1219"/>
    </row>
    <row r="245" spans="2:24" x14ac:dyDescent="0.25">
      <c r="B245" s="1218"/>
      <c r="C245" s="1220"/>
      <c r="D245" s="1220"/>
      <c r="E245" s="1220"/>
      <c r="F245" s="1220"/>
      <c r="G245" s="1220"/>
      <c r="H245" s="1220"/>
      <c r="I245" s="1220"/>
      <c r="J245" s="1220"/>
      <c r="K245" s="1220"/>
      <c r="L245" s="1220"/>
      <c r="M245" s="1220"/>
      <c r="N245" s="1220"/>
      <c r="O245" s="1220"/>
      <c r="P245" s="1220"/>
      <c r="Q245" s="1220"/>
      <c r="R245" s="1220"/>
      <c r="S245" s="1220"/>
      <c r="T245" s="1220"/>
      <c r="U245" s="1220"/>
      <c r="V245" s="1220"/>
      <c r="W245" s="1220"/>
      <c r="X245" s="1219"/>
    </row>
    <row r="246" spans="2:24" x14ac:dyDescent="0.25">
      <c r="B246" s="1218"/>
      <c r="C246" s="1220"/>
      <c r="D246" s="1220"/>
      <c r="E246" s="1220"/>
      <c r="F246" s="1220"/>
      <c r="G246" s="1220"/>
      <c r="H246" s="1220"/>
      <c r="I246" s="1220"/>
      <c r="J246" s="1220"/>
      <c r="K246" s="1220"/>
      <c r="L246" s="1220"/>
      <c r="M246" s="1220"/>
      <c r="N246" s="1220"/>
      <c r="O246" s="1220"/>
      <c r="P246" s="1220"/>
      <c r="Q246" s="1220"/>
      <c r="R246" s="1220"/>
      <c r="S246" s="1220"/>
      <c r="T246" s="1220"/>
      <c r="U246" s="1220"/>
      <c r="V246" s="1220"/>
      <c r="W246" s="1220"/>
      <c r="X246" s="1219"/>
    </row>
    <row r="247" spans="2:24" x14ac:dyDescent="0.25">
      <c r="B247" s="1218"/>
      <c r="C247" s="1220"/>
      <c r="D247" s="1220"/>
      <c r="E247" s="1220"/>
      <c r="F247" s="1220"/>
      <c r="G247" s="1220"/>
      <c r="H247" s="1220"/>
      <c r="I247" s="1220"/>
      <c r="J247" s="1220"/>
      <c r="K247" s="1220"/>
      <c r="L247" s="1220"/>
      <c r="M247" s="1220"/>
      <c r="N247" s="1220"/>
      <c r="O247" s="1220"/>
      <c r="P247" s="1220"/>
      <c r="Q247" s="1220"/>
      <c r="R247" s="1220"/>
      <c r="S247" s="1220"/>
      <c r="T247" s="1220"/>
      <c r="U247" s="1220"/>
      <c r="V247" s="1220"/>
      <c r="W247" s="1220"/>
      <c r="X247" s="1219"/>
    </row>
    <row r="248" spans="2:24" x14ac:dyDescent="0.25">
      <c r="B248" s="1218"/>
      <c r="C248" s="1220"/>
      <c r="D248" s="1220"/>
      <c r="E248" s="1220"/>
      <c r="F248" s="1220"/>
      <c r="G248" s="1220"/>
      <c r="H248" s="1220"/>
      <c r="I248" s="1220"/>
      <c r="J248" s="1220"/>
      <c r="K248" s="1220"/>
      <c r="L248" s="1220"/>
      <c r="M248" s="1220"/>
      <c r="N248" s="1220"/>
      <c r="O248" s="1220"/>
      <c r="P248" s="1220"/>
      <c r="Q248" s="1220"/>
      <c r="R248" s="1220"/>
      <c r="S248" s="1220"/>
      <c r="T248" s="1220"/>
      <c r="U248" s="1220"/>
      <c r="V248" s="1220"/>
      <c r="W248" s="1220"/>
      <c r="X248" s="1219"/>
    </row>
    <row r="249" spans="2:24" x14ac:dyDescent="0.25">
      <c r="B249" s="1218"/>
      <c r="C249" s="1220"/>
      <c r="D249" s="1220"/>
      <c r="E249" s="1220"/>
      <c r="F249" s="1220"/>
      <c r="G249" s="1220"/>
      <c r="H249" s="1220"/>
      <c r="I249" s="1220"/>
      <c r="J249" s="1220"/>
      <c r="K249" s="1220"/>
      <c r="L249" s="1220"/>
      <c r="M249" s="1220"/>
      <c r="N249" s="1220"/>
      <c r="O249" s="1220"/>
      <c r="P249" s="1220"/>
      <c r="Q249" s="1220"/>
      <c r="R249" s="1220"/>
      <c r="S249" s="1220"/>
      <c r="T249" s="1220"/>
      <c r="U249" s="1220"/>
      <c r="V249" s="1220"/>
      <c r="W249" s="1220"/>
      <c r="X249" s="1219"/>
    </row>
    <row r="250" spans="2:24" x14ac:dyDescent="0.25">
      <c r="B250" s="1218"/>
      <c r="C250" s="1220"/>
      <c r="D250" s="1220"/>
      <c r="E250" s="1220"/>
      <c r="F250" s="1220"/>
      <c r="G250" s="1220"/>
      <c r="H250" s="1220"/>
      <c r="I250" s="1220"/>
      <c r="J250" s="1220"/>
      <c r="K250" s="1220"/>
      <c r="L250" s="1220"/>
      <c r="M250" s="1220"/>
      <c r="N250" s="1220"/>
      <c r="O250" s="1220"/>
      <c r="P250" s="1220"/>
      <c r="Q250" s="1220"/>
      <c r="R250" s="1220"/>
      <c r="S250" s="1220"/>
      <c r="T250" s="1220"/>
      <c r="U250" s="1220"/>
      <c r="V250" s="1220"/>
      <c r="W250" s="1220"/>
      <c r="X250" s="1219"/>
    </row>
    <row r="251" spans="2:24" x14ac:dyDescent="0.25">
      <c r="B251" s="1218"/>
      <c r="C251" s="1220"/>
      <c r="D251" s="1220"/>
      <c r="E251" s="1220"/>
      <c r="F251" s="1220"/>
      <c r="G251" s="1220"/>
      <c r="H251" s="1220"/>
      <c r="I251" s="1220"/>
      <c r="J251" s="1220"/>
      <c r="K251" s="1220"/>
      <c r="L251" s="1220"/>
      <c r="M251" s="1220"/>
      <c r="N251" s="1220"/>
      <c r="O251" s="1220"/>
      <c r="P251" s="1220"/>
      <c r="Q251" s="1220"/>
      <c r="R251" s="1220"/>
      <c r="S251" s="1220"/>
      <c r="T251" s="1220"/>
      <c r="U251" s="1220"/>
      <c r="V251" s="1220"/>
      <c r="W251" s="1220"/>
      <c r="X251" s="1219"/>
    </row>
    <row r="252" spans="2:24" x14ac:dyDescent="0.25">
      <c r="B252" s="1221"/>
      <c r="C252" s="1222"/>
      <c r="D252" s="1222"/>
      <c r="E252" s="1222"/>
      <c r="F252" s="1222"/>
      <c r="G252" s="1222"/>
      <c r="H252" s="1222"/>
      <c r="I252" s="1222"/>
      <c r="J252" s="1222"/>
      <c r="K252" s="1222"/>
      <c r="L252" s="1222"/>
      <c r="M252" s="1222"/>
      <c r="N252" s="1222"/>
      <c r="O252" s="1222"/>
      <c r="P252" s="1222"/>
      <c r="Q252" s="1222"/>
      <c r="R252" s="1222"/>
      <c r="S252" s="1222"/>
      <c r="T252" s="1222"/>
      <c r="U252" s="1222"/>
      <c r="V252" s="1222"/>
      <c r="W252" s="1222"/>
      <c r="X252" s="1223"/>
    </row>
    <row r="254" spans="2:24" x14ac:dyDescent="0.25">
      <c r="B254" s="1216"/>
      <c r="C254" s="1224"/>
      <c r="D254" s="1224"/>
      <c r="E254" s="1224"/>
      <c r="F254" s="1224"/>
      <c r="G254" s="1224"/>
      <c r="H254" s="1224"/>
      <c r="I254" s="1224"/>
      <c r="J254" s="1224"/>
      <c r="K254" s="1224"/>
      <c r="L254" s="1224"/>
      <c r="M254" s="1224"/>
      <c r="N254" s="1224"/>
      <c r="O254" s="1224"/>
      <c r="P254" s="1224"/>
      <c r="Q254" s="1224"/>
      <c r="R254" s="1224"/>
      <c r="S254" s="1224"/>
      <c r="T254" s="1224"/>
      <c r="U254" s="1224"/>
      <c r="V254" s="1224"/>
      <c r="W254" s="1224"/>
      <c r="X254" s="1217"/>
    </row>
    <row r="255" spans="2:24" x14ac:dyDescent="0.25">
      <c r="B255" s="1218"/>
      <c r="C255" s="1230" t="s">
        <v>21747</v>
      </c>
      <c r="D255" s="1230"/>
      <c r="E255" s="1230"/>
      <c r="F255" s="1230"/>
      <c r="G255" s="1230"/>
      <c r="H255" s="1230"/>
      <c r="I255" s="1230"/>
      <c r="J255" s="1230"/>
      <c r="K255" s="1230"/>
      <c r="L255" s="1230"/>
      <c r="M255" s="1230"/>
      <c r="N255" s="1230"/>
      <c r="O255" s="1230"/>
      <c r="P255" s="1230"/>
      <c r="Q255" s="1230"/>
      <c r="R255" s="1230"/>
      <c r="S255" s="1230"/>
      <c r="T255" s="1230"/>
      <c r="U255" s="1230"/>
      <c r="V255" s="1230"/>
      <c r="W255" s="1230"/>
      <c r="X255" s="1219"/>
    </row>
    <row r="256" spans="2:24" x14ac:dyDescent="0.25">
      <c r="B256" s="1218"/>
      <c r="C256" s="1230"/>
      <c r="D256" s="1230"/>
      <c r="E256" s="1230"/>
      <c r="F256" s="1230"/>
      <c r="G256" s="1230"/>
      <c r="H256" s="1230"/>
      <c r="I256" s="1230"/>
      <c r="J256" s="1230"/>
      <c r="K256" s="1230"/>
      <c r="L256" s="1230"/>
      <c r="M256" s="1230"/>
      <c r="N256" s="1230"/>
      <c r="O256" s="1230"/>
      <c r="P256" s="1230"/>
      <c r="Q256" s="1230"/>
      <c r="R256" s="1230"/>
      <c r="S256" s="1230"/>
      <c r="T256" s="1230"/>
      <c r="U256" s="1230"/>
      <c r="V256" s="1230"/>
      <c r="W256" s="1230"/>
      <c r="X256" s="1219"/>
    </row>
    <row r="257" spans="2:24" x14ac:dyDescent="0.25">
      <c r="B257" s="1218"/>
      <c r="C257" s="1220"/>
      <c r="D257" s="1220"/>
      <c r="E257" s="1220"/>
      <c r="F257" s="1220"/>
      <c r="G257" s="1220"/>
      <c r="H257" s="1220"/>
      <c r="I257" s="1220"/>
      <c r="J257" s="1220"/>
      <c r="K257" s="1220"/>
      <c r="L257" s="1220"/>
      <c r="M257" s="1220"/>
      <c r="N257" s="1220"/>
      <c r="O257" s="1220"/>
      <c r="P257" s="1220"/>
      <c r="Q257" s="1220"/>
      <c r="R257" s="1220"/>
      <c r="S257" s="1220"/>
      <c r="T257" s="1220"/>
      <c r="U257" s="1220"/>
      <c r="V257" s="1220"/>
      <c r="W257" s="1220"/>
      <c r="X257" s="1219"/>
    </row>
    <row r="258" spans="2:24" x14ac:dyDescent="0.25">
      <c r="B258" s="1218"/>
      <c r="C258" s="1220"/>
      <c r="D258" s="1220"/>
      <c r="E258" s="1220"/>
      <c r="F258" s="1220"/>
      <c r="G258" s="1220"/>
      <c r="H258" s="1220"/>
      <c r="I258" s="1220"/>
      <c r="J258" s="1220"/>
      <c r="K258" s="1220"/>
      <c r="L258" s="1220"/>
      <c r="M258" s="1220"/>
      <c r="N258" s="1220"/>
      <c r="O258" s="1220"/>
      <c r="P258" s="1220"/>
      <c r="Q258" s="1220"/>
      <c r="R258" s="1220"/>
      <c r="S258" s="1220"/>
      <c r="T258" s="1220"/>
      <c r="U258" s="1220"/>
      <c r="V258" s="1220"/>
      <c r="W258" s="1220"/>
      <c r="X258" s="1219"/>
    </row>
    <row r="259" spans="2:24" x14ac:dyDescent="0.25">
      <c r="B259" s="1218"/>
      <c r="C259" s="1220"/>
      <c r="D259" s="1220"/>
      <c r="E259" s="1220"/>
      <c r="F259" s="1220"/>
      <c r="G259" s="1220"/>
      <c r="H259" s="1220"/>
      <c r="I259" s="1220"/>
      <c r="J259" s="1220"/>
      <c r="K259" s="1220"/>
      <c r="L259" s="1220"/>
      <c r="M259" s="1220"/>
      <c r="N259" s="1220"/>
      <c r="O259" s="1220"/>
      <c r="P259" s="1220"/>
      <c r="Q259" s="1220"/>
      <c r="R259" s="1220"/>
      <c r="S259" s="1220"/>
      <c r="T259" s="1220"/>
      <c r="U259" s="1220"/>
      <c r="V259" s="1220"/>
      <c r="W259" s="1220"/>
      <c r="X259" s="1219"/>
    </row>
    <row r="260" spans="2:24" x14ac:dyDescent="0.25">
      <c r="B260" s="1218"/>
      <c r="C260" s="1220"/>
      <c r="D260" s="1220"/>
      <c r="E260" s="1220"/>
      <c r="F260" s="1220"/>
      <c r="G260" s="1220"/>
      <c r="H260" s="1220"/>
      <c r="I260" s="1220"/>
      <c r="J260" s="1220"/>
      <c r="K260" s="1220"/>
      <c r="L260" s="1220"/>
      <c r="M260" s="1220"/>
      <c r="N260" s="1220"/>
      <c r="O260" s="1220"/>
      <c r="P260" s="1220"/>
      <c r="Q260" s="1220"/>
      <c r="R260" s="1220"/>
      <c r="S260" s="1220"/>
      <c r="T260" s="1220"/>
      <c r="U260" s="1220"/>
      <c r="V260" s="1220"/>
      <c r="W260" s="1220"/>
      <c r="X260" s="1219"/>
    </row>
    <row r="261" spans="2:24" x14ac:dyDescent="0.25">
      <c r="B261" s="1218"/>
      <c r="C261" s="1220"/>
      <c r="D261" s="1220"/>
      <c r="E261" s="1220"/>
      <c r="F261" s="1220"/>
      <c r="G261" s="1220"/>
      <c r="H261" s="1220"/>
      <c r="I261" s="1220"/>
      <c r="J261" s="1220"/>
      <c r="K261" s="1220"/>
      <c r="L261" s="1220"/>
      <c r="M261" s="1220"/>
      <c r="N261" s="1220"/>
      <c r="O261" s="1220"/>
      <c r="P261" s="1220"/>
      <c r="Q261" s="1220"/>
      <c r="R261" s="1220"/>
      <c r="S261" s="1220"/>
      <c r="T261" s="1220"/>
      <c r="U261" s="1220"/>
      <c r="V261" s="1220"/>
      <c r="W261" s="1220"/>
      <c r="X261" s="1219"/>
    </row>
    <row r="262" spans="2:24" x14ac:dyDescent="0.25">
      <c r="B262" s="1218"/>
      <c r="C262" s="1220"/>
      <c r="D262" s="1220"/>
      <c r="E262" s="1220"/>
      <c r="F262" s="1220"/>
      <c r="G262" s="1220"/>
      <c r="H262" s="1220"/>
      <c r="I262" s="1220"/>
      <c r="J262" s="1220"/>
      <c r="K262" s="1220"/>
      <c r="L262" s="1220"/>
      <c r="M262" s="1220"/>
      <c r="N262" s="1220"/>
      <c r="O262" s="1220"/>
      <c r="P262" s="1220"/>
      <c r="Q262" s="1220"/>
      <c r="R262" s="1220"/>
      <c r="S262" s="1220"/>
      <c r="T262" s="1220"/>
      <c r="U262" s="1220"/>
      <c r="V262" s="1220"/>
      <c r="W262" s="1220"/>
      <c r="X262" s="1219"/>
    </row>
    <row r="263" spans="2:24" x14ac:dyDescent="0.25">
      <c r="B263" s="1218"/>
      <c r="C263" s="1220"/>
      <c r="D263" s="1220"/>
      <c r="E263" s="1220"/>
      <c r="F263" s="1220"/>
      <c r="G263" s="1220"/>
      <c r="H263" s="1220"/>
      <c r="I263" s="1220"/>
      <c r="J263" s="1220"/>
      <c r="K263" s="1220"/>
      <c r="L263" s="1220"/>
      <c r="M263" s="1220"/>
      <c r="N263" s="1220"/>
      <c r="O263" s="1220"/>
      <c r="P263" s="1220"/>
      <c r="Q263" s="1220"/>
      <c r="R263" s="1220"/>
      <c r="S263" s="1220"/>
      <c r="T263" s="1220"/>
      <c r="U263" s="1220"/>
      <c r="V263" s="1220"/>
      <c r="W263" s="1220"/>
      <c r="X263" s="1219"/>
    </row>
    <row r="264" spans="2:24" x14ac:dyDescent="0.25">
      <c r="B264" s="1218"/>
      <c r="C264" s="1220"/>
      <c r="D264" s="1220"/>
      <c r="E264" s="1220"/>
      <c r="F264" s="1220"/>
      <c r="G264" s="1220"/>
      <c r="H264" s="1220"/>
      <c r="I264" s="1220"/>
      <c r="J264" s="1220"/>
      <c r="K264" s="1220"/>
      <c r="L264" s="1220"/>
      <c r="M264" s="1220"/>
      <c r="N264" s="1220"/>
      <c r="O264" s="1220"/>
      <c r="P264" s="1220"/>
      <c r="Q264" s="1220"/>
      <c r="R264" s="1220"/>
      <c r="S264" s="1220"/>
      <c r="T264" s="1220"/>
      <c r="U264" s="1220"/>
      <c r="V264" s="1220"/>
      <c r="W264" s="1220"/>
      <c r="X264" s="1219"/>
    </row>
    <row r="265" spans="2:24" x14ac:dyDescent="0.25">
      <c r="B265" s="1218"/>
      <c r="C265" s="1220"/>
      <c r="D265" s="1220"/>
      <c r="E265" s="1220"/>
      <c r="F265" s="1220"/>
      <c r="G265" s="1220"/>
      <c r="H265" s="1220"/>
      <c r="I265" s="1220"/>
      <c r="J265" s="1220"/>
      <c r="K265" s="1220"/>
      <c r="L265" s="1220"/>
      <c r="M265" s="1220"/>
      <c r="N265" s="1220"/>
      <c r="O265" s="1220"/>
      <c r="P265" s="1220"/>
      <c r="Q265" s="1220"/>
      <c r="R265" s="1220"/>
      <c r="S265" s="1220"/>
      <c r="T265" s="1220"/>
      <c r="U265" s="1220"/>
      <c r="V265" s="1220"/>
      <c r="W265" s="1220"/>
      <c r="X265" s="1219"/>
    </row>
    <row r="266" spans="2:24" x14ac:dyDescent="0.25">
      <c r="B266" s="1218"/>
      <c r="C266" s="1220"/>
      <c r="D266" s="1220"/>
      <c r="E266" s="1220"/>
      <c r="F266" s="1220"/>
      <c r="G266" s="1220"/>
      <c r="H266" s="1220"/>
      <c r="I266" s="1220"/>
      <c r="J266" s="1220"/>
      <c r="K266" s="1220"/>
      <c r="L266" s="1220"/>
      <c r="M266" s="1220"/>
      <c r="N266" s="1220"/>
      <c r="O266" s="1220"/>
      <c r="P266" s="1220"/>
      <c r="Q266" s="1220"/>
      <c r="R266" s="1220"/>
      <c r="S266" s="1220"/>
      <c r="T266" s="1220"/>
      <c r="U266" s="1220"/>
      <c r="V266" s="1220"/>
      <c r="W266" s="1220"/>
      <c r="X266" s="1219"/>
    </row>
    <row r="267" spans="2:24" x14ac:dyDescent="0.25">
      <c r="B267" s="1218"/>
      <c r="C267" s="1220"/>
      <c r="D267" s="1220"/>
      <c r="E267" s="1220"/>
      <c r="F267" s="1220"/>
      <c r="G267" s="1220"/>
      <c r="H267" s="1220"/>
      <c r="I267" s="1220"/>
      <c r="J267" s="1220"/>
      <c r="K267" s="1220"/>
      <c r="L267" s="1220"/>
      <c r="M267" s="1220"/>
      <c r="N267" s="1220"/>
      <c r="O267" s="1220"/>
      <c r="P267" s="1220"/>
      <c r="Q267" s="1220"/>
      <c r="R267" s="1220"/>
      <c r="S267" s="1220"/>
      <c r="T267" s="1220"/>
      <c r="U267" s="1220"/>
      <c r="V267" s="1220"/>
      <c r="W267" s="1220"/>
      <c r="X267" s="1219"/>
    </row>
    <row r="268" spans="2:24" x14ac:dyDescent="0.25">
      <c r="B268" s="1218"/>
      <c r="C268" s="1220"/>
      <c r="D268" s="1220"/>
      <c r="E268" s="1220"/>
      <c r="F268" s="1220"/>
      <c r="G268" s="1220"/>
      <c r="H268" s="1220"/>
      <c r="I268" s="1220"/>
      <c r="J268" s="1220"/>
      <c r="K268" s="1220"/>
      <c r="L268" s="1220"/>
      <c r="M268" s="1220"/>
      <c r="N268" s="1220"/>
      <c r="O268" s="1220"/>
      <c r="P268" s="1220"/>
      <c r="Q268" s="1220"/>
      <c r="R268" s="1220"/>
      <c r="S268" s="1220"/>
      <c r="T268" s="1220"/>
      <c r="U268" s="1220"/>
      <c r="V268" s="1220"/>
      <c r="W268" s="1220"/>
      <c r="X268" s="1219"/>
    </row>
    <row r="269" spans="2:24" x14ac:dyDescent="0.25">
      <c r="B269" s="1218"/>
      <c r="C269" s="1220"/>
      <c r="D269" s="1220"/>
      <c r="E269" s="1220"/>
      <c r="F269" s="1220"/>
      <c r="G269" s="1220"/>
      <c r="H269" s="1220"/>
      <c r="I269" s="1220"/>
      <c r="J269" s="1220"/>
      <c r="K269" s="1220"/>
      <c r="L269" s="1220"/>
      <c r="M269" s="1220"/>
      <c r="N269" s="1220"/>
      <c r="O269" s="1220"/>
      <c r="P269" s="1220"/>
      <c r="Q269" s="1220"/>
      <c r="R269" s="1220"/>
      <c r="S269" s="1220"/>
      <c r="T269" s="1220"/>
      <c r="U269" s="1220"/>
      <c r="V269" s="1220"/>
      <c r="W269" s="1220"/>
      <c r="X269" s="1219"/>
    </row>
    <row r="270" spans="2:24" x14ac:dyDescent="0.25">
      <c r="B270" s="1218"/>
      <c r="C270" s="1220"/>
      <c r="D270" s="1220"/>
      <c r="E270" s="1220"/>
      <c r="F270" s="1220"/>
      <c r="G270" s="1220"/>
      <c r="H270" s="1220"/>
      <c r="I270" s="1220"/>
      <c r="J270" s="1220"/>
      <c r="K270" s="1220"/>
      <c r="L270" s="1220"/>
      <c r="M270" s="1220"/>
      <c r="N270" s="1220"/>
      <c r="O270" s="1220"/>
      <c r="P270" s="1220"/>
      <c r="Q270" s="1220"/>
      <c r="R270" s="1220"/>
      <c r="S270" s="1220"/>
      <c r="T270" s="1220"/>
      <c r="U270" s="1220"/>
      <c r="V270" s="1220"/>
      <c r="W270" s="1220"/>
      <c r="X270" s="1219"/>
    </row>
    <row r="271" spans="2:24" x14ac:dyDescent="0.25">
      <c r="B271" s="1218"/>
      <c r="C271" s="1220"/>
      <c r="D271" s="1220"/>
      <c r="E271" s="1220"/>
      <c r="F271" s="1220"/>
      <c r="G271" s="1220"/>
      <c r="H271" s="1220"/>
      <c r="I271" s="1220"/>
      <c r="J271" s="1220"/>
      <c r="K271" s="1220"/>
      <c r="L271" s="1220"/>
      <c r="M271" s="1220"/>
      <c r="N271" s="1220"/>
      <c r="O271" s="1220"/>
      <c r="P271" s="1220"/>
      <c r="Q271" s="1220"/>
      <c r="R271" s="1220"/>
      <c r="S271" s="1220"/>
      <c r="T271" s="1220"/>
      <c r="U271" s="1220"/>
      <c r="V271" s="1220"/>
      <c r="W271" s="1220"/>
      <c r="X271" s="1219"/>
    </row>
    <row r="272" spans="2:24" x14ac:dyDescent="0.25">
      <c r="B272" s="1218"/>
      <c r="C272" s="1220"/>
      <c r="D272" s="1220"/>
      <c r="E272" s="1220"/>
      <c r="F272" s="1220"/>
      <c r="G272" s="1220"/>
      <c r="H272" s="1220"/>
      <c r="I272" s="1220"/>
      <c r="J272" s="1220"/>
      <c r="K272" s="1220"/>
      <c r="L272" s="1220"/>
      <c r="M272" s="1220"/>
      <c r="N272" s="1220"/>
      <c r="O272" s="1220"/>
      <c r="P272" s="1220"/>
      <c r="Q272" s="1220"/>
      <c r="R272" s="1220"/>
      <c r="S272" s="1220"/>
      <c r="T272" s="1220"/>
      <c r="U272" s="1220"/>
      <c r="V272" s="1220"/>
      <c r="W272" s="1220"/>
      <c r="X272" s="1219"/>
    </row>
    <row r="273" spans="2:24" x14ac:dyDescent="0.25">
      <c r="B273" s="1218"/>
      <c r="C273" s="1220"/>
      <c r="D273" s="1220"/>
      <c r="E273" s="1220"/>
      <c r="F273" s="1220"/>
      <c r="G273" s="1220"/>
      <c r="H273" s="1220"/>
      <c r="I273" s="1220"/>
      <c r="J273" s="1220"/>
      <c r="K273" s="1220"/>
      <c r="L273" s="1220"/>
      <c r="M273" s="1220"/>
      <c r="N273" s="1220"/>
      <c r="O273" s="1220"/>
      <c r="P273" s="1220"/>
      <c r="Q273" s="1220"/>
      <c r="R273" s="1220"/>
      <c r="S273" s="1220"/>
      <c r="T273" s="1220"/>
      <c r="U273" s="1220"/>
      <c r="V273" s="1220"/>
      <c r="W273" s="1220"/>
      <c r="X273" s="1219"/>
    </row>
    <row r="274" spans="2:24" x14ac:dyDescent="0.25">
      <c r="B274" s="1218"/>
      <c r="C274" s="1220"/>
      <c r="D274" s="1220"/>
      <c r="E274" s="1220"/>
      <c r="F274" s="1220"/>
      <c r="G274" s="1220"/>
      <c r="H274" s="1220"/>
      <c r="I274" s="1220"/>
      <c r="J274" s="1220"/>
      <c r="K274" s="1220"/>
      <c r="L274" s="1220"/>
      <c r="M274" s="1220"/>
      <c r="N274" s="1220"/>
      <c r="O274" s="1220"/>
      <c r="P274" s="1220"/>
      <c r="Q274" s="1220"/>
      <c r="R274" s="1220"/>
      <c r="S274" s="1220"/>
      <c r="T274" s="1220"/>
      <c r="U274" s="1220"/>
      <c r="V274" s="1220"/>
      <c r="W274" s="1220"/>
      <c r="X274" s="1219"/>
    </row>
    <row r="275" spans="2:24" x14ac:dyDescent="0.25">
      <c r="B275" s="1218"/>
      <c r="C275" s="1220"/>
      <c r="D275" s="1220"/>
      <c r="E275" s="1220"/>
      <c r="F275" s="1220"/>
      <c r="G275" s="1220"/>
      <c r="H275" s="1220"/>
      <c r="I275" s="1220"/>
      <c r="J275" s="1220"/>
      <c r="K275" s="1220"/>
      <c r="L275" s="1220"/>
      <c r="M275" s="1220"/>
      <c r="N275" s="1220"/>
      <c r="O275" s="1220"/>
      <c r="P275" s="1220"/>
      <c r="Q275" s="1220"/>
      <c r="R275" s="1220"/>
      <c r="S275" s="1220"/>
      <c r="T275" s="1220"/>
      <c r="U275" s="1220"/>
      <c r="V275" s="1220"/>
      <c r="W275" s="1220"/>
      <c r="X275" s="1219"/>
    </row>
    <row r="276" spans="2:24" x14ac:dyDescent="0.25">
      <c r="B276" s="1218"/>
      <c r="C276" s="1220"/>
      <c r="D276" s="1220"/>
      <c r="E276" s="1220"/>
      <c r="F276" s="1220"/>
      <c r="G276" s="1220"/>
      <c r="H276" s="1220"/>
      <c r="I276" s="1220"/>
      <c r="J276" s="1220"/>
      <c r="K276" s="1220"/>
      <c r="L276" s="1220"/>
      <c r="M276" s="1220"/>
      <c r="N276" s="1220"/>
      <c r="O276" s="1220"/>
      <c r="P276" s="1220"/>
      <c r="Q276" s="1220"/>
      <c r="R276" s="1220"/>
      <c r="S276" s="1220"/>
      <c r="T276" s="1220"/>
      <c r="U276" s="1220"/>
      <c r="V276" s="1220"/>
      <c r="W276" s="1220"/>
      <c r="X276" s="1219"/>
    </row>
    <row r="277" spans="2:24" x14ac:dyDescent="0.25">
      <c r="B277" s="1218"/>
      <c r="C277" s="1220"/>
      <c r="D277" s="1220"/>
      <c r="E277" s="1220"/>
      <c r="F277" s="1220"/>
      <c r="G277" s="1220"/>
      <c r="H277" s="1220"/>
      <c r="I277" s="1220"/>
      <c r="J277" s="1220"/>
      <c r="K277" s="1220"/>
      <c r="L277" s="1220"/>
      <c r="M277" s="1220"/>
      <c r="N277" s="1220"/>
      <c r="O277" s="1220"/>
      <c r="P277" s="1220"/>
      <c r="Q277" s="1220"/>
      <c r="R277" s="1220"/>
      <c r="S277" s="1220"/>
      <c r="T277" s="1220"/>
      <c r="U277" s="1220"/>
      <c r="V277" s="1220"/>
      <c r="W277" s="1220"/>
      <c r="X277" s="1219"/>
    </row>
    <row r="278" spans="2:24" x14ac:dyDescent="0.25">
      <c r="B278" s="1218"/>
      <c r="C278" s="1220"/>
      <c r="D278" s="1220"/>
      <c r="E278" s="1220"/>
      <c r="F278" s="1220"/>
      <c r="G278" s="1220"/>
      <c r="H278" s="1220"/>
      <c r="I278" s="1220"/>
      <c r="J278" s="1220"/>
      <c r="K278" s="1220"/>
      <c r="L278" s="1220"/>
      <c r="M278" s="1220"/>
      <c r="N278" s="1220"/>
      <c r="O278" s="1220"/>
      <c r="P278" s="1220"/>
      <c r="Q278" s="1220"/>
      <c r="R278" s="1220"/>
      <c r="S278" s="1220"/>
      <c r="T278" s="1220"/>
      <c r="U278" s="1220"/>
      <c r="V278" s="1220"/>
      <c r="W278" s="1220"/>
      <c r="X278" s="1219"/>
    </row>
    <row r="279" spans="2:24" x14ac:dyDescent="0.25">
      <c r="B279" s="1218"/>
      <c r="C279" s="1220"/>
      <c r="D279" s="1220"/>
      <c r="E279" s="1220"/>
      <c r="F279" s="1220"/>
      <c r="G279" s="1220"/>
      <c r="H279" s="1220"/>
      <c r="I279" s="1220"/>
      <c r="J279" s="1220"/>
      <c r="K279" s="1220"/>
      <c r="L279" s="1220"/>
      <c r="M279" s="1220"/>
      <c r="N279" s="1220"/>
      <c r="O279" s="1220"/>
      <c r="P279" s="1220"/>
      <c r="Q279" s="1220"/>
      <c r="R279" s="1220"/>
      <c r="S279" s="1220"/>
      <c r="T279" s="1220"/>
      <c r="U279" s="1220"/>
      <c r="V279" s="1220"/>
      <c r="W279" s="1220"/>
      <c r="X279" s="1219"/>
    </row>
    <row r="280" spans="2:24" x14ac:dyDescent="0.25">
      <c r="B280" s="1221"/>
      <c r="C280" s="1222"/>
      <c r="D280" s="1222"/>
      <c r="E280" s="1222"/>
      <c r="F280" s="1222"/>
      <c r="G280" s="1222"/>
      <c r="H280" s="1222"/>
      <c r="I280" s="1222"/>
      <c r="J280" s="1222"/>
      <c r="K280" s="1222"/>
      <c r="L280" s="1222"/>
      <c r="M280" s="1222"/>
      <c r="N280" s="1222"/>
      <c r="O280" s="1222"/>
      <c r="P280" s="1222"/>
      <c r="Q280" s="1222"/>
      <c r="R280" s="1222"/>
      <c r="S280" s="1222"/>
      <c r="T280" s="1222"/>
      <c r="U280" s="1222"/>
      <c r="V280" s="1222"/>
      <c r="W280" s="1222"/>
      <c r="X280" s="1223"/>
    </row>
    <row r="283" spans="2:24" x14ac:dyDescent="0.25">
      <c r="B283" s="1216"/>
      <c r="C283" s="1224"/>
      <c r="D283" s="1224"/>
      <c r="E283" s="1224"/>
      <c r="F283" s="1224"/>
      <c r="G283" s="1224"/>
      <c r="H283" s="1224"/>
      <c r="I283" s="1224"/>
      <c r="J283" s="1224"/>
      <c r="K283" s="1224"/>
      <c r="L283" s="1224"/>
      <c r="M283" s="1224"/>
      <c r="N283" s="1224"/>
      <c r="O283" s="1224"/>
      <c r="P283" s="1224"/>
      <c r="Q283" s="1224"/>
      <c r="R283" s="1224"/>
      <c r="S283" s="1224"/>
      <c r="T283" s="1224"/>
      <c r="U283" s="1224"/>
      <c r="V283" s="1224"/>
      <c r="W283" s="1224"/>
      <c r="X283" s="1217"/>
    </row>
    <row r="284" spans="2:24" x14ac:dyDescent="0.25">
      <c r="B284" s="1218"/>
      <c r="C284" s="1231" t="s">
        <v>21748</v>
      </c>
      <c r="D284" s="1231"/>
      <c r="E284" s="1231"/>
      <c r="F284" s="1231"/>
      <c r="G284" s="1231"/>
      <c r="H284" s="1231"/>
      <c r="I284" s="1231"/>
      <c r="J284" s="1231"/>
      <c r="K284" s="1231"/>
      <c r="L284" s="1231"/>
      <c r="M284" s="1231"/>
      <c r="N284" s="1231"/>
      <c r="O284" s="1231"/>
      <c r="P284" s="1231"/>
      <c r="Q284" s="1231"/>
      <c r="R284" s="1231"/>
      <c r="S284" s="1231"/>
      <c r="T284" s="1231"/>
      <c r="U284" s="1231"/>
      <c r="V284" s="1231"/>
      <c r="W284" s="1231"/>
      <c r="X284" s="1219"/>
    </row>
    <row r="285" spans="2:24" x14ac:dyDescent="0.25">
      <c r="B285" s="1218"/>
      <c r="C285" s="1231"/>
      <c r="D285" s="1231"/>
      <c r="E285" s="1231"/>
      <c r="F285" s="1231"/>
      <c r="G285" s="1231"/>
      <c r="H285" s="1231"/>
      <c r="I285" s="1231"/>
      <c r="J285" s="1231"/>
      <c r="K285" s="1231"/>
      <c r="L285" s="1231"/>
      <c r="M285" s="1231"/>
      <c r="N285" s="1231"/>
      <c r="O285" s="1231"/>
      <c r="P285" s="1231"/>
      <c r="Q285" s="1231"/>
      <c r="R285" s="1231"/>
      <c r="S285" s="1231"/>
      <c r="T285" s="1231"/>
      <c r="U285" s="1231"/>
      <c r="V285" s="1231"/>
      <c r="W285" s="1231"/>
      <c r="X285" s="1219"/>
    </row>
    <row r="286" spans="2:24" x14ac:dyDescent="0.25">
      <c r="B286" s="1218"/>
      <c r="C286" s="1220"/>
      <c r="D286" s="1220"/>
      <c r="E286" s="1220"/>
      <c r="F286" s="1220"/>
      <c r="G286" s="1220"/>
      <c r="H286" s="1220"/>
      <c r="I286" s="1220"/>
      <c r="J286" s="1220"/>
      <c r="K286" s="1220"/>
      <c r="L286" s="1220"/>
      <c r="M286" s="1220"/>
      <c r="N286" s="1220"/>
      <c r="O286" s="1220"/>
      <c r="P286" s="1220"/>
      <c r="Q286" s="1220"/>
      <c r="R286" s="1220"/>
      <c r="S286" s="1220"/>
      <c r="T286" s="1220"/>
      <c r="U286" s="1220"/>
      <c r="V286" s="1220"/>
      <c r="W286" s="1220"/>
      <c r="X286" s="1219"/>
    </row>
    <row r="287" spans="2:24" x14ac:dyDescent="0.25">
      <c r="B287" s="1218"/>
      <c r="C287" s="1220"/>
      <c r="D287" s="1220"/>
      <c r="E287" s="1220"/>
      <c r="F287" s="1220"/>
      <c r="G287" s="1220"/>
      <c r="H287" s="1220"/>
      <c r="I287" s="1220"/>
      <c r="J287" s="1220"/>
      <c r="K287" s="1220"/>
      <c r="L287" s="1220"/>
      <c r="M287" s="1220"/>
      <c r="N287" s="1220"/>
      <c r="O287" s="1220"/>
      <c r="P287" s="1220"/>
      <c r="Q287" s="1220"/>
      <c r="R287" s="1220"/>
      <c r="S287" s="1220"/>
      <c r="T287" s="1220"/>
      <c r="U287" s="1220"/>
      <c r="V287" s="1220"/>
      <c r="W287" s="1220"/>
      <c r="X287" s="1219"/>
    </row>
    <row r="288" spans="2:24" x14ac:dyDescent="0.25">
      <c r="B288" s="1218"/>
      <c r="C288" s="1220"/>
      <c r="D288" s="1220"/>
      <c r="E288" s="1220"/>
      <c r="F288" s="1220"/>
      <c r="G288" s="1220"/>
      <c r="H288" s="1220"/>
      <c r="I288" s="1220"/>
      <c r="J288" s="1220"/>
      <c r="K288" s="1220"/>
      <c r="L288" s="1220"/>
      <c r="M288" s="1220"/>
      <c r="N288" s="1220"/>
      <c r="O288" s="1220"/>
      <c r="P288" s="1220"/>
      <c r="Q288" s="1220"/>
      <c r="R288" s="1220"/>
      <c r="S288" s="1220"/>
      <c r="T288" s="1220"/>
      <c r="U288" s="1220"/>
      <c r="V288" s="1220"/>
      <c r="W288" s="1220"/>
      <c r="X288" s="1219"/>
    </row>
    <row r="289" spans="2:24" x14ac:dyDescent="0.25">
      <c r="B289" s="1218"/>
      <c r="C289" s="1220"/>
      <c r="D289" s="1220"/>
      <c r="E289" s="1220"/>
      <c r="F289" s="1220"/>
      <c r="G289" s="1220"/>
      <c r="H289" s="1220"/>
      <c r="I289" s="1220"/>
      <c r="J289" s="1220"/>
      <c r="K289" s="1220"/>
      <c r="L289" s="1220"/>
      <c r="M289" s="1220"/>
      <c r="N289" s="1220"/>
      <c r="O289" s="1220"/>
      <c r="P289" s="1220"/>
      <c r="Q289" s="1220"/>
      <c r="R289" s="1220"/>
      <c r="S289" s="1220"/>
      <c r="T289" s="1220"/>
      <c r="U289" s="1220"/>
      <c r="V289" s="1220"/>
      <c r="W289" s="1220"/>
      <c r="X289" s="1219"/>
    </row>
    <row r="290" spans="2:24" x14ac:dyDescent="0.25">
      <c r="B290" s="1218"/>
      <c r="C290" s="1220"/>
      <c r="D290" s="1220"/>
      <c r="E290" s="1220"/>
      <c r="F290" s="1220"/>
      <c r="G290" s="1220"/>
      <c r="H290" s="1220"/>
      <c r="I290" s="1220"/>
      <c r="J290" s="1220"/>
      <c r="K290" s="1220"/>
      <c r="L290" s="1220"/>
      <c r="M290" s="1220"/>
      <c r="N290" s="1220"/>
      <c r="O290" s="1220"/>
      <c r="P290" s="1220"/>
      <c r="Q290" s="1220"/>
      <c r="R290" s="1220"/>
      <c r="S290" s="1220"/>
      <c r="T290" s="1220"/>
      <c r="U290" s="1220"/>
      <c r="V290" s="1220"/>
      <c r="W290" s="1220"/>
      <c r="X290" s="1219"/>
    </row>
    <row r="291" spans="2:24" x14ac:dyDescent="0.25">
      <c r="B291" s="1218"/>
      <c r="C291" s="1220"/>
      <c r="D291" s="1220"/>
      <c r="E291" s="1220"/>
      <c r="F291" s="1220"/>
      <c r="G291" s="1220"/>
      <c r="H291" s="1220"/>
      <c r="I291" s="1220"/>
      <c r="J291" s="1220"/>
      <c r="K291" s="1220"/>
      <c r="L291" s="1220"/>
      <c r="M291" s="1220"/>
      <c r="N291" s="1220"/>
      <c r="O291" s="1220"/>
      <c r="P291" s="1220"/>
      <c r="Q291" s="1220"/>
      <c r="R291" s="1220"/>
      <c r="S291" s="1220"/>
      <c r="T291" s="1220"/>
      <c r="U291" s="1220"/>
      <c r="V291" s="1220"/>
      <c r="W291" s="1220"/>
      <c r="X291" s="1219"/>
    </row>
    <row r="292" spans="2:24" x14ac:dyDescent="0.25">
      <c r="B292" s="1218"/>
      <c r="C292" s="1220"/>
      <c r="D292" s="1220"/>
      <c r="E292" s="1220"/>
      <c r="F292" s="1220"/>
      <c r="G292" s="1220"/>
      <c r="H292" s="1220"/>
      <c r="I292" s="1220"/>
      <c r="J292" s="1220"/>
      <c r="K292" s="1220"/>
      <c r="L292" s="1220"/>
      <c r="M292" s="1220"/>
      <c r="N292" s="1220"/>
      <c r="O292" s="1220"/>
      <c r="P292" s="1220"/>
      <c r="Q292" s="1220"/>
      <c r="R292" s="1220"/>
      <c r="S292" s="1220"/>
      <c r="T292" s="1220"/>
      <c r="U292" s="1220"/>
      <c r="V292" s="1220"/>
      <c r="W292" s="1220"/>
      <c r="X292" s="1219"/>
    </row>
    <row r="293" spans="2:24" x14ac:dyDescent="0.25">
      <c r="B293" s="1218"/>
      <c r="C293" s="1220"/>
      <c r="D293" s="1220"/>
      <c r="E293" s="1220"/>
      <c r="F293" s="1220"/>
      <c r="G293" s="1220"/>
      <c r="H293" s="1220"/>
      <c r="I293" s="1220"/>
      <c r="J293" s="1220"/>
      <c r="K293" s="1220"/>
      <c r="L293" s="1220"/>
      <c r="M293" s="1220"/>
      <c r="N293" s="1220"/>
      <c r="O293" s="1220"/>
      <c r="P293" s="1220"/>
      <c r="Q293" s="1220"/>
      <c r="R293" s="1220"/>
      <c r="S293" s="1220"/>
      <c r="T293" s="1220"/>
      <c r="U293" s="1220"/>
      <c r="V293" s="1220"/>
      <c r="W293" s="1220"/>
      <c r="X293" s="1219"/>
    </row>
    <row r="294" spans="2:24" x14ac:dyDescent="0.25">
      <c r="B294" s="1218"/>
      <c r="C294" s="1220"/>
      <c r="D294" s="1220"/>
      <c r="E294" s="1220"/>
      <c r="F294" s="1220"/>
      <c r="G294" s="1220"/>
      <c r="H294" s="1220"/>
      <c r="I294" s="1220"/>
      <c r="J294" s="1220"/>
      <c r="K294" s="1220"/>
      <c r="L294" s="1220"/>
      <c r="M294" s="1220"/>
      <c r="N294" s="1220"/>
      <c r="O294" s="1220"/>
      <c r="P294" s="1220"/>
      <c r="Q294" s="1220"/>
      <c r="R294" s="1220"/>
      <c r="S294" s="1220"/>
      <c r="T294" s="1220"/>
      <c r="U294" s="1220"/>
      <c r="V294" s="1220"/>
      <c r="W294" s="1220"/>
      <c r="X294" s="1219"/>
    </row>
    <row r="295" spans="2:24" x14ac:dyDescent="0.25">
      <c r="B295" s="1218"/>
      <c r="C295" s="1220"/>
      <c r="D295" s="1220"/>
      <c r="E295" s="1220"/>
      <c r="F295" s="1220"/>
      <c r="G295" s="1220"/>
      <c r="H295" s="1220"/>
      <c r="I295" s="1220"/>
      <c r="J295" s="1220"/>
      <c r="K295" s="1220"/>
      <c r="L295" s="1220"/>
      <c r="M295" s="1220"/>
      <c r="N295" s="1220"/>
      <c r="O295" s="1220"/>
      <c r="P295" s="1220"/>
      <c r="Q295" s="1220"/>
      <c r="R295" s="1220"/>
      <c r="S295" s="1220"/>
      <c r="T295" s="1220"/>
      <c r="U295" s="1220"/>
      <c r="V295" s="1220"/>
      <c r="W295" s="1220"/>
      <c r="X295" s="1219"/>
    </row>
    <row r="296" spans="2:24" x14ac:dyDescent="0.25">
      <c r="B296" s="1218"/>
      <c r="C296" s="1220"/>
      <c r="D296" s="1220"/>
      <c r="E296" s="1220"/>
      <c r="F296" s="1220"/>
      <c r="G296" s="1220"/>
      <c r="H296" s="1220"/>
      <c r="I296" s="1220"/>
      <c r="J296" s="1220"/>
      <c r="K296" s="1220"/>
      <c r="L296" s="1220"/>
      <c r="M296" s="1220"/>
      <c r="N296" s="1220"/>
      <c r="O296" s="1220"/>
      <c r="P296" s="1220"/>
      <c r="Q296" s="1220"/>
      <c r="R296" s="1220"/>
      <c r="S296" s="1220"/>
      <c r="T296" s="1220"/>
      <c r="U296" s="1220"/>
      <c r="V296" s="1220"/>
      <c r="W296" s="1220"/>
      <c r="X296" s="1219"/>
    </row>
    <row r="297" spans="2:24" x14ac:dyDescent="0.25">
      <c r="B297" s="1218"/>
      <c r="C297" s="1220"/>
      <c r="D297" s="1220"/>
      <c r="E297" s="1220"/>
      <c r="F297" s="1220"/>
      <c r="G297" s="1220"/>
      <c r="H297" s="1220"/>
      <c r="I297" s="1220"/>
      <c r="J297" s="1220"/>
      <c r="K297" s="1220"/>
      <c r="L297" s="1220"/>
      <c r="M297" s="1220"/>
      <c r="N297" s="1220"/>
      <c r="O297" s="1220"/>
      <c r="P297" s="1220"/>
      <c r="Q297" s="1220"/>
      <c r="R297" s="1220"/>
      <c r="S297" s="1220"/>
      <c r="T297" s="1220"/>
      <c r="U297" s="1220"/>
      <c r="V297" s="1220"/>
      <c r="W297" s="1220"/>
      <c r="X297" s="1219"/>
    </row>
    <row r="298" spans="2:24" x14ac:dyDescent="0.25">
      <c r="B298" s="1218"/>
      <c r="C298" s="1220"/>
      <c r="D298" s="1220"/>
      <c r="E298" s="1220"/>
      <c r="F298" s="1220"/>
      <c r="G298" s="1220"/>
      <c r="H298" s="1220"/>
      <c r="I298" s="1220"/>
      <c r="J298" s="1220"/>
      <c r="K298" s="1220"/>
      <c r="L298" s="1220"/>
      <c r="M298" s="1220"/>
      <c r="N298" s="1220"/>
      <c r="O298" s="1220"/>
      <c r="P298" s="1220"/>
      <c r="Q298" s="1220"/>
      <c r="R298" s="1220"/>
      <c r="S298" s="1220"/>
      <c r="T298" s="1220"/>
      <c r="U298" s="1220"/>
      <c r="V298" s="1220"/>
      <c r="W298" s="1220"/>
      <c r="X298" s="1219"/>
    </row>
    <row r="299" spans="2:24" x14ac:dyDescent="0.25">
      <c r="B299" s="1218"/>
      <c r="C299" s="1220"/>
      <c r="D299" s="1220"/>
      <c r="E299" s="1220"/>
      <c r="F299" s="1220"/>
      <c r="G299" s="1220"/>
      <c r="H299" s="1220"/>
      <c r="I299" s="1220"/>
      <c r="J299" s="1220"/>
      <c r="K299" s="1220"/>
      <c r="L299" s="1220"/>
      <c r="M299" s="1220"/>
      <c r="N299" s="1220"/>
      <c r="O299" s="1220"/>
      <c r="P299" s="1220"/>
      <c r="Q299" s="1220"/>
      <c r="R299" s="1220"/>
      <c r="S299" s="1220"/>
      <c r="T299" s="1220"/>
      <c r="U299" s="1220"/>
      <c r="V299" s="1220"/>
      <c r="W299" s="1220"/>
      <c r="X299" s="1219"/>
    </row>
    <row r="300" spans="2:24" x14ac:dyDescent="0.25">
      <c r="B300" s="1218"/>
      <c r="C300" s="1220"/>
      <c r="D300" s="1220"/>
      <c r="E300" s="1220"/>
      <c r="F300" s="1220"/>
      <c r="G300" s="1220"/>
      <c r="H300" s="1220"/>
      <c r="I300" s="1220"/>
      <c r="J300" s="1220"/>
      <c r="K300" s="1220"/>
      <c r="L300" s="1220"/>
      <c r="M300" s="1220"/>
      <c r="N300" s="1220"/>
      <c r="O300" s="1220"/>
      <c r="P300" s="1220"/>
      <c r="Q300" s="1220"/>
      <c r="R300" s="1220"/>
      <c r="S300" s="1220"/>
      <c r="T300" s="1220"/>
      <c r="U300" s="1220"/>
      <c r="V300" s="1220"/>
      <c r="W300" s="1220"/>
      <c r="X300" s="1219"/>
    </row>
    <row r="301" spans="2:24" x14ac:dyDescent="0.25">
      <c r="B301" s="1218"/>
      <c r="C301" s="1220"/>
      <c r="D301" s="1220"/>
      <c r="E301" s="1220"/>
      <c r="F301" s="1220"/>
      <c r="G301" s="1220"/>
      <c r="H301" s="1220"/>
      <c r="I301" s="1220"/>
      <c r="J301" s="1220"/>
      <c r="K301" s="1220"/>
      <c r="L301" s="1220"/>
      <c r="M301" s="1220"/>
      <c r="N301" s="1220"/>
      <c r="O301" s="1220"/>
      <c r="P301" s="1220"/>
      <c r="Q301" s="1220"/>
      <c r="R301" s="1220"/>
      <c r="S301" s="1220"/>
      <c r="T301" s="1220"/>
      <c r="U301" s="1220"/>
      <c r="V301" s="1220"/>
      <c r="W301" s="1220"/>
      <c r="X301" s="1219"/>
    </row>
    <row r="302" spans="2:24" x14ac:dyDescent="0.25">
      <c r="B302" s="1218"/>
      <c r="C302" s="1220"/>
      <c r="D302" s="1220"/>
      <c r="E302" s="1220"/>
      <c r="F302" s="1220"/>
      <c r="G302" s="1220"/>
      <c r="H302" s="1220"/>
      <c r="I302" s="1220"/>
      <c r="J302" s="1220"/>
      <c r="K302" s="1220"/>
      <c r="L302" s="1220"/>
      <c r="M302" s="1220"/>
      <c r="N302" s="1220"/>
      <c r="O302" s="1220"/>
      <c r="P302" s="1220"/>
      <c r="Q302" s="1220"/>
      <c r="R302" s="1220"/>
      <c r="S302" s="1220"/>
      <c r="T302" s="1220"/>
      <c r="U302" s="1220"/>
      <c r="V302" s="1220"/>
      <c r="W302" s="1220"/>
      <c r="X302" s="1219"/>
    </row>
    <row r="303" spans="2:24" x14ac:dyDescent="0.25">
      <c r="B303" s="1218"/>
      <c r="C303" s="1220"/>
      <c r="D303" s="1220"/>
      <c r="E303" s="1220"/>
      <c r="F303" s="1220"/>
      <c r="G303" s="1220"/>
      <c r="H303" s="1220"/>
      <c r="I303" s="1220"/>
      <c r="J303" s="1220"/>
      <c r="K303" s="1220"/>
      <c r="L303" s="1220"/>
      <c r="M303" s="1220"/>
      <c r="N303" s="1220"/>
      <c r="O303" s="1220"/>
      <c r="P303" s="1220"/>
      <c r="Q303" s="1220"/>
      <c r="R303" s="1220"/>
      <c r="S303" s="1220"/>
      <c r="T303" s="1220"/>
      <c r="U303" s="1220"/>
      <c r="V303" s="1220"/>
      <c r="W303" s="1220"/>
      <c r="X303" s="1219"/>
    </row>
    <row r="304" spans="2:24" x14ac:dyDescent="0.25">
      <c r="B304" s="1218"/>
      <c r="C304" s="1220"/>
      <c r="D304" s="1220"/>
      <c r="E304" s="1220"/>
      <c r="F304" s="1220"/>
      <c r="G304" s="1220"/>
      <c r="H304" s="1220"/>
      <c r="I304" s="1220"/>
      <c r="J304" s="1220"/>
      <c r="K304" s="1220"/>
      <c r="L304" s="1220"/>
      <c r="M304" s="1220"/>
      <c r="N304" s="1220"/>
      <c r="O304" s="1220"/>
      <c r="P304" s="1220"/>
      <c r="Q304" s="1220"/>
      <c r="R304" s="1220"/>
      <c r="S304" s="1220"/>
      <c r="T304" s="1220"/>
      <c r="U304" s="1220"/>
      <c r="V304" s="1220"/>
      <c r="W304" s="1220"/>
      <c r="X304" s="1219"/>
    </row>
    <row r="305" spans="2:24" x14ac:dyDescent="0.25">
      <c r="B305" s="1218"/>
      <c r="C305" s="1220"/>
      <c r="D305" s="1220"/>
      <c r="E305" s="1220"/>
      <c r="F305" s="1220"/>
      <c r="G305" s="1220"/>
      <c r="H305" s="1220"/>
      <c r="I305" s="1220"/>
      <c r="J305" s="1220"/>
      <c r="K305" s="1220"/>
      <c r="L305" s="1220"/>
      <c r="M305" s="1220"/>
      <c r="N305" s="1220"/>
      <c r="O305" s="1220"/>
      <c r="P305" s="1220"/>
      <c r="Q305" s="1220"/>
      <c r="R305" s="1220"/>
      <c r="S305" s="1220"/>
      <c r="T305" s="1220"/>
      <c r="U305" s="1220"/>
      <c r="V305" s="1220"/>
      <c r="W305" s="1220"/>
      <c r="X305" s="1219"/>
    </row>
    <row r="306" spans="2:24" x14ac:dyDescent="0.25">
      <c r="B306" s="1218"/>
      <c r="C306" s="1220"/>
      <c r="D306" s="1220"/>
      <c r="E306" s="1220"/>
      <c r="F306" s="1220"/>
      <c r="G306" s="1220"/>
      <c r="H306" s="1220"/>
      <c r="I306" s="1220"/>
      <c r="J306" s="1220"/>
      <c r="K306" s="1220"/>
      <c r="L306" s="1220"/>
      <c r="M306" s="1220"/>
      <c r="N306" s="1220"/>
      <c r="O306" s="1220"/>
      <c r="P306" s="1220"/>
      <c r="Q306" s="1220"/>
      <c r="R306" s="1220"/>
      <c r="S306" s="1220"/>
      <c r="T306" s="1220"/>
      <c r="U306" s="1220"/>
      <c r="V306" s="1220"/>
      <c r="W306" s="1220"/>
      <c r="X306" s="1219"/>
    </row>
    <row r="307" spans="2:24" x14ac:dyDescent="0.25">
      <c r="B307" s="1218"/>
      <c r="C307" s="1220"/>
      <c r="D307" s="1220"/>
      <c r="E307" s="1220"/>
      <c r="F307" s="1220"/>
      <c r="G307" s="1220"/>
      <c r="H307" s="1220"/>
      <c r="I307" s="1220"/>
      <c r="J307" s="1220"/>
      <c r="K307" s="1220"/>
      <c r="L307" s="1220"/>
      <c r="M307" s="1220"/>
      <c r="N307" s="1220"/>
      <c r="O307" s="1220"/>
      <c r="P307" s="1220"/>
      <c r="Q307" s="1220"/>
      <c r="R307" s="1220"/>
      <c r="S307" s="1220"/>
      <c r="T307" s="1220"/>
      <c r="U307" s="1220"/>
      <c r="V307" s="1220"/>
      <c r="W307" s="1220"/>
      <c r="X307" s="1219"/>
    </row>
    <row r="308" spans="2:24" x14ac:dyDescent="0.25">
      <c r="B308" s="1218"/>
      <c r="C308" s="1220"/>
      <c r="D308" s="1220"/>
      <c r="E308" s="1220"/>
      <c r="F308" s="1220"/>
      <c r="G308" s="1220"/>
      <c r="H308" s="1220"/>
      <c r="I308" s="1220"/>
      <c r="J308" s="1220"/>
      <c r="K308" s="1220"/>
      <c r="L308" s="1220"/>
      <c r="M308" s="1220"/>
      <c r="N308" s="1220"/>
      <c r="O308" s="1220"/>
      <c r="P308" s="1220"/>
      <c r="Q308" s="1220"/>
      <c r="R308" s="1220"/>
      <c r="S308" s="1220"/>
      <c r="T308" s="1220"/>
      <c r="U308" s="1220"/>
      <c r="V308" s="1220"/>
      <c r="W308" s="1220"/>
      <c r="X308" s="1219"/>
    </row>
    <row r="309" spans="2:24" x14ac:dyDescent="0.25">
      <c r="B309" s="1218"/>
      <c r="C309" s="1220"/>
      <c r="D309" s="1220"/>
      <c r="E309" s="1220"/>
      <c r="F309" s="1220"/>
      <c r="G309" s="1220"/>
      <c r="H309" s="1220"/>
      <c r="I309" s="1220"/>
      <c r="J309" s="1220"/>
      <c r="K309" s="1220"/>
      <c r="L309" s="1220"/>
      <c r="M309" s="1220"/>
      <c r="N309" s="1220"/>
      <c r="O309" s="1220"/>
      <c r="P309" s="1220"/>
      <c r="Q309" s="1220"/>
      <c r="R309" s="1220"/>
      <c r="S309" s="1220"/>
      <c r="T309" s="1220"/>
      <c r="U309" s="1220"/>
      <c r="V309" s="1220"/>
      <c r="W309" s="1220"/>
      <c r="X309" s="1219"/>
    </row>
    <row r="310" spans="2:24" x14ac:dyDescent="0.25">
      <c r="B310" s="1218"/>
      <c r="C310" s="1220"/>
      <c r="D310" s="1220"/>
      <c r="E310" s="1220"/>
      <c r="F310" s="1220"/>
      <c r="G310" s="1220"/>
      <c r="H310" s="1220"/>
      <c r="I310" s="1220"/>
      <c r="J310" s="1220"/>
      <c r="K310" s="1220"/>
      <c r="L310" s="1220"/>
      <c r="M310" s="1220"/>
      <c r="N310" s="1220"/>
      <c r="O310" s="1220"/>
      <c r="P310" s="1220"/>
      <c r="Q310" s="1220"/>
      <c r="R310" s="1220"/>
      <c r="S310" s="1220"/>
      <c r="T310" s="1220"/>
      <c r="U310" s="1220"/>
      <c r="V310" s="1220"/>
      <c r="W310" s="1220"/>
      <c r="X310" s="1219"/>
    </row>
    <row r="311" spans="2:24" x14ac:dyDescent="0.25">
      <c r="B311" s="1218"/>
      <c r="C311" s="1220"/>
      <c r="D311" s="1220"/>
      <c r="E311" s="1220"/>
      <c r="F311" s="1220"/>
      <c r="G311" s="1220"/>
      <c r="H311" s="1220"/>
      <c r="I311" s="1220"/>
      <c r="J311" s="1220"/>
      <c r="K311" s="1220"/>
      <c r="L311" s="1220"/>
      <c r="M311" s="1220"/>
      <c r="N311" s="1220"/>
      <c r="O311" s="1220"/>
      <c r="P311" s="1220"/>
      <c r="Q311" s="1220"/>
      <c r="R311" s="1220"/>
      <c r="S311" s="1220"/>
      <c r="T311" s="1220"/>
      <c r="U311" s="1220"/>
      <c r="V311" s="1220"/>
      <c r="W311" s="1220"/>
      <c r="X311" s="1219"/>
    </row>
    <row r="312" spans="2:24" x14ac:dyDescent="0.25">
      <c r="B312" s="1218"/>
      <c r="C312" s="1220"/>
      <c r="D312" s="1220"/>
      <c r="E312" s="1220"/>
      <c r="F312" s="1220"/>
      <c r="G312" s="1220"/>
      <c r="H312" s="1220"/>
      <c r="I312" s="1220"/>
      <c r="J312" s="1220"/>
      <c r="K312" s="1220"/>
      <c r="L312" s="1220"/>
      <c r="M312" s="1220"/>
      <c r="N312" s="1220"/>
      <c r="O312" s="1220"/>
      <c r="P312" s="1220"/>
      <c r="Q312" s="1220"/>
      <c r="R312" s="1220"/>
      <c r="S312" s="1220"/>
      <c r="T312" s="1220"/>
      <c r="U312" s="1220"/>
      <c r="V312" s="1220"/>
      <c r="W312" s="1220"/>
      <c r="X312" s="1219"/>
    </row>
    <row r="313" spans="2:24" x14ac:dyDescent="0.25">
      <c r="B313" s="1218"/>
      <c r="C313" s="1220"/>
      <c r="D313" s="1220"/>
      <c r="E313" s="1220"/>
      <c r="F313" s="1220"/>
      <c r="G313" s="1220"/>
      <c r="H313" s="1220"/>
      <c r="I313" s="1220"/>
      <c r="J313" s="1220"/>
      <c r="K313" s="1220"/>
      <c r="L313" s="1220"/>
      <c r="M313" s="1220"/>
      <c r="N313" s="1220"/>
      <c r="O313" s="1220"/>
      <c r="P313" s="1220"/>
      <c r="Q313" s="1220"/>
      <c r="R313" s="1220"/>
      <c r="S313" s="1220"/>
      <c r="T313" s="1220"/>
      <c r="U313" s="1220"/>
      <c r="V313" s="1220"/>
      <c r="W313" s="1220"/>
      <c r="X313" s="1219"/>
    </row>
    <row r="314" spans="2:24" x14ac:dyDescent="0.25">
      <c r="B314" s="1218"/>
      <c r="C314" s="1220"/>
      <c r="D314" s="1220"/>
      <c r="E314" s="1220"/>
      <c r="F314" s="1220"/>
      <c r="G314" s="1220"/>
      <c r="H314" s="1220"/>
      <c r="I314" s="1220"/>
      <c r="J314" s="1220"/>
      <c r="K314" s="1220"/>
      <c r="L314" s="1220"/>
      <c r="M314" s="1220"/>
      <c r="N314" s="1220"/>
      <c r="O314" s="1220"/>
      <c r="P314" s="1220"/>
      <c r="Q314" s="1220"/>
      <c r="R314" s="1220"/>
      <c r="S314" s="1220"/>
      <c r="T314" s="1220"/>
      <c r="U314" s="1220"/>
      <c r="V314" s="1220"/>
      <c r="W314" s="1220"/>
      <c r="X314" s="1219"/>
    </row>
    <row r="315" spans="2:24" x14ac:dyDescent="0.25">
      <c r="B315" s="1221"/>
      <c r="C315" s="1222"/>
      <c r="D315" s="1222"/>
      <c r="E315" s="1222"/>
      <c r="F315" s="1222"/>
      <c r="G315" s="1222"/>
      <c r="H315" s="1222"/>
      <c r="I315" s="1222"/>
      <c r="J315" s="1222"/>
      <c r="K315" s="1222"/>
      <c r="L315" s="1222"/>
      <c r="M315" s="1222"/>
      <c r="N315" s="1222"/>
      <c r="O315" s="1222"/>
      <c r="P315" s="1222"/>
      <c r="Q315" s="1222"/>
      <c r="R315" s="1222"/>
      <c r="S315" s="1222"/>
      <c r="T315" s="1222"/>
      <c r="U315" s="1222"/>
      <c r="V315" s="1222"/>
      <c r="W315" s="1222"/>
      <c r="X315" s="1223"/>
    </row>
  </sheetData>
  <mergeCells count="5">
    <mergeCell ref="C36:W37"/>
    <mergeCell ref="C6:W9"/>
    <mergeCell ref="C216:W219"/>
    <mergeCell ref="C255:W256"/>
    <mergeCell ref="C284:W285"/>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9B2E8-3A80-4022-AC8E-A3CE98BB531F}">
  <sheetPr>
    <tabColor theme="5"/>
    <pageSetUpPr fitToPage="1"/>
  </sheetPr>
  <dimension ref="A1:G45"/>
  <sheetViews>
    <sheetView showGridLines="0" workbookViewId="0">
      <selection sqref="A1:G2"/>
    </sheetView>
  </sheetViews>
  <sheetFormatPr baseColWidth="10" defaultRowHeight="15" x14ac:dyDescent="0.25"/>
  <cols>
    <col min="1" max="1" width="42.7109375" bestFit="1" customWidth="1"/>
    <col min="2" max="2" width="11.5703125" bestFit="1" customWidth="1"/>
    <col min="3" max="3" width="24.5703125" bestFit="1" customWidth="1"/>
    <col min="4" max="4" width="27.7109375" bestFit="1" customWidth="1"/>
    <col min="5" max="5" width="25.5703125" bestFit="1" customWidth="1"/>
    <col min="6" max="6" width="26" bestFit="1" customWidth="1"/>
    <col min="7" max="7" width="20.140625" bestFit="1" customWidth="1"/>
  </cols>
  <sheetData>
    <row r="1" spans="1:7" x14ac:dyDescent="0.25">
      <c r="A1" s="1293" t="s">
        <v>415</v>
      </c>
      <c r="B1" s="1293"/>
      <c r="C1" s="1293"/>
      <c r="D1" s="1293"/>
      <c r="E1" s="1293"/>
      <c r="F1" s="1293"/>
      <c r="G1" s="1293"/>
    </row>
    <row r="2" spans="1:7" x14ac:dyDescent="0.25">
      <c r="A2" s="1293"/>
      <c r="B2" s="1293"/>
      <c r="C2" s="1293"/>
      <c r="D2" s="1293"/>
      <c r="E2" s="1293"/>
      <c r="F2" s="1293"/>
      <c r="G2" s="1293"/>
    </row>
    <row r="4" spans="1:7" x14ac:dyDescent="0.25">
      <c r="A4" s="1294" t="s">
        <v>307</v>
      </c>
      <c r="B4" s="1294" t="s">
        <v>284</v>
      </c>
      <c r="C4" s="1294" t="s">
        <v>285</v>
      </c>
      <c r="D4" s="1294"/>
      <c r="E4" s="1294"/>
      <c r="F4" s="1294"/>
      <c r="G4" s="1294"/>
    </row>
    <row r="5" spans="1:7" x14ac:dyDescent="0.25">
      <c r="A5" s="1294"/>
      <c r="B5" s="1294"/>
      <c r="C5" s="39" t="s">
        <v>286</v>
      </c>
      <c r="D5" s="39" t="s">
        <v>287</v>
      </c>
      <c r="E5" s="39" t="s">
        <v>288</v>
      </c>
      <c r="F5" s="39" t="s">
        <v>289</v>
      </c>
      <c r="G5" s="39" t="s">
        <v>21</v>
      </c>
    </row>
    <row r="6" spans="1:7" x14ac:dyDescent="0.25">
      <c r="A6" s="22" t="s">
        <v>292</v>
      </c>
      <c r="B6" s="28">
        <v>3303</v>
      </c>
      <c r="C6" s="7">
        <v>1004</v>
      </c>
      <c r="D6" s="7">
        <v>993</v>
      </c>
      <c r="E6" s="7">
        <v>702</v>
      </c>
      <c r="F6" s="7">
        <v>476</v>
      </c>
      <c r="G6" s="7">
        <v>128</v>
      </c>
    </row>
    <row r="7" spans="1:7" x14ac:dyDescent="0.25">
      <c r="A7" s="22" t="s">
        <v>293</v>
      </c>
      <c r="B7" s="28">
        <v>3301</v>
      </c>
      <c r="C7" s="7">
        <v>1006</v>
      </c>
      <c r="D7" s="7">
        <v>992</v>
      </c>
      <c r="E7" s="7">
        <v>699</v>
      </c>
      <c r="F7" s="7">
        <v>477</v>
      </c>
      <c r="G7" s="7">
        <v>127</v>
      </c>
    </row>
    <row r="8" spans="1:7" x14ac:dyDescent="0.25">
      <c r="A8" s="22" t="s">
        <v>294</v>
      </c>
      <c r="B8" s="28">
        <v>3086</v>
      </c>
      <c r="C8" s="7">
        <v>956</v>
      </c>
      <c r="D8" s="7">
        <v>946</v>
      </c>
      <c r="E8" s="7">
        <v>689</v>
      </c>
      <c r="F8" s="7">
        <v>476</v>
      </c>
      <c r="G8" s="7">
        <v>19</v>
      </c>
    </row>
    <row r="9" spans="1:7" x14ac:dyDescent="0.25">
      <c r="A9" s="22" t="s">
        <v>295</v>
      </c>
      <c r="B9" s="28">
        <v>18</v>
      </c>
      <c r="C9" s="7">
        <v>5</v>
      </c>
      <c r="D9" s="7">
        <v>3</v>
      </c>
      <c r="E9" s="7">
        <v>0</v>
      </c>
      <c r="F9" s="7">
        <v>0</v>
      </c>
      <c r="G9" s="7">
        <v>10</v>
      </c>
    </row>
    <row r="10" spans="1:7" x14ac:dyDescent="0.25">
      <c r="A10" s="22" t="s">
        <v>296</v>
      </c>
      <c r="B10" s="28">
        <v>4</v>
      </c>
      <c r="C10" s="7">
        <v>0</v>
      </c>
      <c r="D10" s="7">
        <v>0</v>
      </c>
      <c r="E10" s="7">
        <v>0</v>
      </c>
      <c r="F10" s="7">
        <v>0</v>
      </c>
      <c r="G10" s="7">
        <v>4</v>
      </c>
    </row>
    <row r="11" spans="1:7" x14ac:dyDescent="0.25">
      <c r="A11" s="22" t="s">
        <v>297</v>
      </c>
      <c r="B11" s="28">
        <v>14</v>
      </c>
      <c r="C11" s="7">
        <v>5</v>
      </c>
      <c r="D11" s="7">
        <v>3</v>
      </c>
      <c r="E11" s="7">
        <v>0</v>
      </c>
      <c r="F11" s="7">
        <v>0</v>
      </c>
      <c r="G11" s="7">
        <v>6</v>
      </c>
    </row>
    <row r="12" spans="1:7" x14ac:dyDescent="0.25">
      <c r="A12" s="22" t="s">
        <v>298</v>
      </c>
      <c r="B12" s="28">
        <v>14959</v>
      </c>
      <c r="C12" s="7">
        <v>5402</v>
      </c>
      <c r="D12" s="7">
        <v>4124</v>
      </c>
      <c r="E12" s="7">
        <v>2394</v>
      </c>
      <c r="F12" s="7">
        <v>1866</v>
      </c>
      <c r="G12" s="7">
        <v>1173</v>
      </c>
    </row>
    <row r="13" spans="1:7" x14ac:dyDescent="0.25">
      <c r="A13" s="22" t="s">
        <v>299</v>
      </c>
      <c r="B13" s="28">
        <v>4.5316570736140562</v>
      </c>
      <c r="C13" s="7">
        <v>5.3697813121272366</v>
      </c>
      <c r="D13" s="7">
        <v>4.157258064516129</v>
      </c>
      <c r="E13" s="7">
        <v>3.4248927038626609</v>
      </c>
      <c r="F13" s="7">
        <v>3.9119496855345912</v>
      </c>
      <c r="G13" s="7">
        <v>9.2362204724409445</v>
      </c>
    </row>
    <row r="14" spans="1:7" x14ac:dyDescent="0.25">
      <c r="A14" s="22" t="s">
        <v>300</v>
      </c>
      <c r="B14" s="28">
        <v>59</v>
      </c>
      <c r="C14" s="7">
        <v>17</v>
      </c>
      <c r="D14" s="7">
        <v>14</v>
      </c>
      <c r="E14" s="7">
        <v>15</v>
      </c>
      <c r="F14" s="7">
        <v>10</v>
      </c>
      <c r="G14" s="7">
        <v>3</v>
      </c>
    </row>
    <row r="15" spans="1:7" x14ac:dyDescent="0.25">
      <c r="A15" s="22" t="s">
        <v>301</v>
      </c>
      <c r="B15" s="28">
        <v>21535</v>
      </c>
      <c r="C15" s="7">
        <v>6205</v>
      </c>
      <c r="D15" s="7">
        <v>5110</v>
      </c>
      <c r="E15" s="7">
        <v>5475</v>
      </c>
      <c r="F15" s="7">
        <v>3650</v>
      </c>
      <c r="G15" s="7">
        <v>1095</v>
      </c>
    </row>
    <row r="16" spans="1:7" x14ac:dyDescent="0.25">
      <c r="A16" s="22" t="s">
        <v>302</v>
      </c>
      <c r="B16" s="28">
        <v>11370</v>
      </c>
      <c r="C16" s="7">
        <v>4305</v>
      </c>
      <c r="D16" s="7">
        <v>2891</v>
      </c>
      <c r="E16" s="7">
        <v>1822</v>
      </c>
      <c r="F16" s="7">
        <v>1378</v>
      </c>
      <c r="G16" s="7">
        <v>974</v>
      </c>
    </row>
    <row r="17" spans="1:7" x14ac:dyDescent="0.25">
      <c r="A17" s="22" t="s">
        <v>303</v>
      </c>
      <c r="B17" s="28">
        <v>52.797771070350592</v>
      </c>
      <c r="C17" s="7">
        <v>69.379532634971795</v>
      </c>
      <c r="D17" s="7">
        <v>56.575342465753423</v>
      </c>
      <c r="E17" s="7">
        <v>33.278538812785385</v>
      </c>
      <c r="F17" s="7">
        <v>37.753424657534246</v>
      </c>
      <c r="G17" s="7">
        <v>88.949771689497723</v>
      </c>
    </row>
    <row r="18" spans="1:7" x14ac:dyDescent="0.25">
      <c r="A18" s="22" t="s">
        <v>304</v>
      </c>
      <c r="B18" s="28">
        <v>55.949152542372879</v>
      </c>
      <c r="C18" s="7">
        <v>59.176470588235297</v>
      </c>
      <c r="D18" s="7">
        <v>70.857142857142861</v>
      </c>
      <c r="E18" s="7">
        <v>46.6</v>
      </c>
      <c r="F18" s="7">
        <v>47.7</v>
      </c>
      <c r="G18" s="7">
        <v>42.333333333333336</v>
      </c>
    </row>
    <row r="19" spans="1:7" x14ac:dyDescent="0.25">
      <c r="A19" s="22" t="s">
        <v>305</v>
      </c>
      <c r="B19" s="28">
        <v>0.54495912806539515</v>
      </c>
      <c r="C19" s="7">
        <v>0.49800796812749004</v>
      </c>
      <c r="D19" s="7">
        <v>0.30211480362537763</v>
      </c>
      <c r="E19" s="7">
        <v>0</v>
      </c>
      <c r="F19" s="7">
        <v>0</v>
      </c>
      <c r="G19" s="7">
        <v>7.8125</v>
      </c>
    </row>
    <row r="20" spans="1:7" x14ac:dyDescent="0.25">
      <c r="A20" s="22" t="s">
        <v>306</v>
      </c>
      <c r="B20" s="28">
        <f>+B6/365</f>
        <v>9.0493150684931507</v>
      </c>
      <c r="C20" s="7">
        <f>+C6/365</f>
        <v>2.7506849315068491</v>
      </c>
      <c r="D20" s="7">
        <f t="shared" ref="D20:G20" si="0">+D6/365</f>
        <v>2.7205479452054795</v>
      </c>
      <c r="E20" s="7">
        <f t="shared" si="0"/>
        <v>1.9232876712328768</v>
      </c>
      <c r="F20" s="7">
        <f t="shared" si="0"/>
        <v>1.3041095890410959</v>
      </c>
      <c r="G20" s="7">
        <f t="shared" si="0"/>
        <v>0.35068493150684932</v>
      </c>
    </row>
    <row r="24" spans="1:7" hidden="1" x14ac:dyDescent="0.25"/>
    <row r="25" spans="1:7" hidden="1" x14ac:dyDescent="0.25">
      <c r="A25" t="s">
        <v>375</v>
      </c>
      <c r="D25" t="s">
        <v>376</v>
      </c>
    </row>
    <row r="26" spans="1:7" hidden="1" x14ac:dyDescent="0.25"/>
    <row r="27" spans="1:7" hidden="1" x14ac:dyDescent="0.25">
      <c r="A27" t="s">
        <v>312</v>
      </c>
      <c r="B27" t="s">
        <v>105</v>
      </c>
      <c r="C27" t="s">
        <v>313</v>
      </c>
    </row>
    <row r="28" spans="1:7" hidden="1" x14ac:dyDescent="0.25">
      <c r="C28" t="s">
        <v>314</v>
      </c>
      <c r="D28" t="s">
        <v>377</v>
      </c>
      <c r="E28" t="s">
        <v>316</v>
      </c>
      <c r="F28" t="s">
        <v>317</v>
      </c>
      <c r="G28" t="s">
        <v>21</v>
      </c>
    </row>
    <row r="29" spans="1:7" hidden="1" x14ac:dyDescent="0.25">
      <c r="A29" t="s">
        <v>292</v>
      </c>
      <c r="B29">
        <v>3303</v>
      </c>
      <c r="C29">
        <v>1004</v>
      </c>
      <c r="D29">
        <v>993</v>
      </c>
      <c r="E29">
        <v>702</v>
      </c>
      <c r="F29">
        <v>476</v>
      </c>
      <c r="G29">
        <v>128</v>
      </c>
    </row>
    <row r="30" spans="1:7" hidden="1" x14ac:dyDescent="0.25">
      <c r="A30" t="s">
        <v>293</v>
      </c>
      <c r="B30">
        <v>3301</v>
      </c>
      <c r="C30">
        <v>1006</v>
      </c>
      <c r="D30">
        <v>992</v>
      </c>
      <c r="E30">
        <v>699</v>
      </c>
      <c r="F30">
        <v>477</v>
      </c>
      <c r="G30">
        <v>127</v>
      </c>
    </row>
    <row r="31" spans="1:7" hidden="1" x14ac:dyDescent="0.25">
      <c r="A31" t="s">
        <v>294</v>
      </c>
      <c r="B31">
        <v>3086</v>
      </c>
      <c r="C31">
        <v>956</v>
      </c>
      <c r="D31">
        <v>946</v>
      </c>
      <c r="E31">
        <v>689</v>
      </c>
      <c r="F31">
        <v>476</v>
      </c>
      <c r="G31">
        <v>19</v>
      </c>
    </row>
    <row r="32" spans="1:7" hidden="1" x14ac:dyDescent="0.25">
      <c r="A32" t="s">
        <v>295</v>
      </c>
      <c r="B32">
        <v>18</v>
      </c>
      <c r="C32">
        <v>5</v>
      </c>
      <c r="D32">
        <v>3</v>
      </c>
      <c r="E32">
        <v>0</v>
      </c>
      <c r="F32">
        <v>0</v>
      </c>
      <c r="G32">
        <v>10</v>
      </c>
    </row>
    <row r="33" spans="1:7" hidden="1" x14ac:dyDescent="0.25">
      <c r="A33" t="s">
        <v>296</v>
      </c>
      <c r="B33">
        <v>4</v>
      </c>
      <c r="C33">
        <v>0</v>
      </c>
      <c r="D33">
        <v>0</v>
      </c>
      <c r="E33">
        <v>0</v>
      </c>
      <c r="F33">
        <v>0</v>
      </c>
      <c r="G33">
        <v>4</v>
      </c>
    </row>
    <row r="34" spans="1:7" hidden="1" x14ac:dyDescent="0.25">
      <c r="A34" t="s">
        <v>297</v>
      </c>
      <c r="B34">
        <v>14</v>
      </c>
      <c r="C34">
        <v>5</v>
      </c>
      <c r="D34">
        <v>3</v>
      </c>
      <c r="E34">
        <v>0</v>
      </c>
      <c r="F34">
        <v>0</v>
      </c>
      <c r="G34">
        <v>6</v>
      </c>
    </row>
    <row r="35" spans="1:7" hidden="1" x14ac:dyDescent="0.25">
      <c r="A35" t="s">
        <v>298</v>
      </c>
      <c r="B35">
        <v>14959</v>
      </c>
      <c r="C35">
        <v>5402</v>
      </c>
      <c r="D35">
        <v>4124</v>
      </c>
      <c r="E35">
        <v>2394</v>
      </c>
      <c r="F35">
        <v>1866</v>
      </c>
      <c r="G35">
        <v>1173</v>
      </c>
    </row>
    <row r="36" spans="1:7" hidden="1" x14ac:dyDescent="0.25">
      <c r="A36" t="s">
        <v>299</v>
      </c>
      <c r="B36">
        <v>4.5316570736140562</v>
      </c>
      <c r="C36">
        <v>5.3697813121272366</v>
      </c>
      <c r="D36">
        <v>4.157258064516129</v>
      </c>
      <c r="E36">
        <v>3.4248927038626609</v>
      </c>
      <c r="F36">
        <v>3.9119496855345912</v>
      </c>
      <c r="G36">
        <v>9.2362204724409445</v>
      </c>
    </row>
    <row r="37" spans="1:7" hidden="1" x14ac:dyDescent="0.25">
      <c r="A37" t="s">
        <v>300</v>
      </c>
      <c r="B37">
        <v>59</v>
      </c>
      <c r="C37">
        <v>17</v>
      </c>
      <c r="D37">
        <v>14</v>
      </c>
      <c r="E37">
        <v>15</v>
      </c>
      <c r="F37">
        <v>10</v>
      </c>
      <c r="G37">
        <v>3</v>
      </c>
    </row>
    <row r="38" spans="1:7" hidden="1" x14ac:dyDescent="0.25">
      <c r="A38" t="s">
        <v>301</v>
      </c>
      <c r="B38">
        <v>21535</v>
      </c>
      <c r="C38">
        <v>6205</v>
      </c>
      <c r="D38">
        <v>5110</v>
      </c>
      <c r="E38">
        <v>5475</v>
      </c>
      <c r="F38">
        <v>3650</v>
      </c>
      <c r="G38">
        <v>1095</v>
      </c>
    </row>
    <row r="39" spans="1:7" hidden="1" x14ac:dyDescent="0.25">
      <c r="A39" t="s">
        <v>302</v>
      </c>
      <c r="B39">
        <v>11370</v>
      </c>
      <c r="C39">
        <v>4305</v>
      </c>
      <c r="D39">
        <v>2891</v>
      </c>
      <c r="E39">
        <v>1822</v>
      </c>
      <c r="F39">
        <v>1378</v>
      </c>
      <c r="G39">
        <v>974</v>
      </c>
    </row>
    <row r="40" spans="1:7" hidden="1" x14ac:dyDescent="0.25">
      <c r="A40" t="s">
        <v>303</v>
      </c>
      <c r="B40">
        <v>52.797771070350592</v>
      </c>
      <c r="C40">
        <v>69.379532634971795</v>
      </c>
      <c r="D40">
        <v>56.575342465753423</v>
      </c>
      <c r="E40">
        <v>33.278538812785385</v>
      </c>
      <c r="F40">
        <v>37.753424657534246</v>
      </c>
      <c r="G40">
        <v>88.949771689497723</v>
      </c>
    </row>
    <row r="41" spans="1:7" hidden="1" x14ac:dyDescent="0.25">
      <c r="A41" t="s">
        <v>304</v>
      </c>
      <c r="B41">
        <v>55.949152542372879</v>
      </c>
      <c r="C41">
        <v>59.176470588235297</v>
      </c>
      <c r="D41">
        <v>70.857142857142861</v>
      </c>
      <c r="E41">
        <v>46.6</v>
      </c>
      <c r="F41">
        <v>47.7</v>
      </c>
      <c r="G41">
        <v>42.333333333333336</v>
      </c>
    </row>
    <row r="42" spans="1:7" hidden="1" x14ac:dyDescent="0.25">
      <c r="A42" t="s">
        <v>305</v>
      </c>
      <c r="B42">
        <v>0.54495912806539515</v>
      </c>
      <c r="C42">
        <v>0.49800796812749004</v>
      </c>
      <c r="D42">
        <v>0.30211480362537763</v>
      </c>
      <c r="E42">
        <v>0</v>
      </c>
      <c r="F42">
        <v>0</v>
      </c>
      <c r="G42">
        <v>7.8125</v>
      </c>
    </row>
    <row r="43" spans="1:7" hidden="1" x14ac:dyDescent="0.25">
      <c r="A43" t="s">
        <v>306</v>
      </c>
      <c r="B43">
        <v>31.150684931506849</v>
      </c>
      <c r="C43">
        <v>11.794520547945206</v>
      </c>
      <c r="D43">
        <v>7.9205479452054792</v>
      </c>
      <c r="E43">
        <v>4.9917808219178079</v>
      </c>
      <c r="F43">
        <v>3.7753424657534245</v>
      </c>
      <c r="G43">
        <v>2.6684931506849314</v>
      </c>
    </row>
    <row r="44" spans="1:7" hidden="1" x14ac:dyDescent="0.25"/>
    <row r="45" spans="1:7" hidden="1" x14ac:dyDescent="0.25"/>
  </sheetData>
  <mergeCells count="4">
    <mergeCell ref="A1:G2"/>
    <mergeCell ref="A4:A5"/>
    <mergeCell ref="B4:B5"/>
    <mergeCell ref="C4:G4"/>
  </mergeCells>
  <pageMargins left="1.4" right="0.7" top="1.46" bottom="0.75" header="0.3" footer="0.3"/>
  <pageSetup paperSize="5" scale="8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14480-B9F5-4291-8DB8-5C22928ECD8D}">
  <sheetPr>
    <tabColor theme="5"/>
    <pageSetUpPr fitToPage="1"/>
  </sheetPr>
  <dimension ref="A1:H42"/>
  <sheetViews>
    <sheetView showGridLines="0" workbookViewId="0">
      <selection activeCell="B9" sqref="B9"/>
    </sheetView>
  </sheetViews>
  <sheetFormatPr baseColWidth="10" defaultRowHeight="15" x14ac:dyDescent="0.25"/>
  <cols>
    <col min="1" max="1" width="27.42578125" bestFit="1" customWidth="1"/>
    <col min="2" max="2" width="11.5703125" bestFit="1" customWidth="1"/>
    <col min="3" max="3" width="24.5703125" bestFit="1" customWidth="1"/>
    <col min="4" max="4" width="27.7109375" bestFit="1" customWidth="1"/>
    <col min="5" max="5" width="25.5703125" bestFit="1" customWidth="1"/>
    <col min="6" max="6" width="26" bestFit="1" customWidth="1"/>
    <col min="7" max="7" width="20" bestFit="1" customWidth="1"/>
    <col min="8" max="8" width="35.7109375" bestFit="1" customWidth="1"/>
  </cols>
  <sheetData>
    <row r="1" spans="1:8" x14ac:dyDescent="0.25">
      <c r="A1" s="1292" t="s">
        <v>416</v>
      </c>
      <c r="B1" s="1292"/>
      <c r="C1" s="1292"/>
      <c r="D1" s="1292"/>
      <c r="E1" s="1292"/>
      <c r="F1" s="1292"/>
      <c r="G1" s="1292"/>
      <c r="H1" s="1292"/>
    </row>
    <row r="2" spans="1:8" x14ac:dyDescent="0.25">
      <c r="A2" s="1292"/>
      <c r="B2" s="1292"/>
      <c r="C2" s="1292"/>
      <c r="D2" s="1292"/>
      <c r="E2" s="1292"/>
      <c r="F2" s="1292"/>
      <c r="G2" s="1292"/>
      <c r="H2" s="1292"/>
    </row>
    <row r="4" spans="1:8" x14ac:dyDescent="0.25">
      <c r="A4" s="1294" t="s">
        <v>307</v>
      </c>
      <c r="B4" s="1294" t="s">
        <v>284</v>
      </c>
      <c r="C4" s="1294" t="s">
        <v>285</v>
      </c>
      <c r="D4" s="1294"/>
      <c r="E4" s="1294"/>
      <c r="F4" s="1294"/>
      <c r="G4" s="1294"/>
      <c r="H4" s="1294"/>
    </row>
    <row r="5" spans="1:8" x14ac:dyDescent="0.25">
      <c r="A5" s="1294"/>
      <c r="B5" s="1294"/>
      <c r="C5" s="39" t="s">
        <v>286</v>
      </c>
      <c r="D5" s="39" t="s">
        <v>287</v>
      </c>
      <c r="E5" s="39" t="s">
        <v>288</v>
      </c>
      <c r="F5" s="39" t="s">
        <v>289</v>
      </c>
      <c r="G5" s="39" t="s">
        <v>368</v>
      </c>
      <c r="H5" s="39" t="s">
        <v>290</v>
      </c>
    </row>
    <row r="6" spans="1:8" x14ac:dyDescent="0.25">
      <c r="A6" s="49" t="s">
        <v>353</v>
      </c>
      <c r="B6" s="47">
        <f t="shared" ref="B6:B12" si="0">SUM(C6:I6)</f>
        <v>5161</v>
      </c>
      <c r="C6" s="51">
        <v>1171</v>
      </c>
      <c r="D6" s="51">
        <v>1825</v>
      </c>
      <c r="E6" s="51">
        <v>1034</v>
      </c>
      <c r="F6" s="51">
        <v>760</v>
      </c>
      <c r="G6" s="51">
        <v>201</v>
      </c>
      <c r="H6" s="51">
        <v>170</v>
      </c>
    </row>
    <row r="7" spans="1:8" x14ac:dyDescent="0.25">
      <c r="A7" s="49" t="s">
        <v>354</v>
      </c>
      <c r="B7" s="47">
        <f t="shared" si="0"/>
        <v>5197</v>
      </c>
      <c r="C7" s="51">
        <v>1176</v>
      </c>
      <c r="D7" s="51">
        <v>1836</v>
      </c>
      <c r="E7" s="51">
        <v>1029</v>
      </c>
      <c r="F7" s="51">
        <v>768</v>
      </c>
      <c r="G7" s="51">
        <v>206</v>
      </c>
      <c r="H7" s="51">
        <v>182</v>
      </c>
    </row>
    <row r="8" spans="1:8" x14ac:dyDescent="0.25">
      <c r="A8" s="49" t="s">
        <v>355</v>
      </c>
      <c r="B8" s="47">
        <f t="shared" si="0"/>
        <v>5137</v>
      </c>
      <c r="C8" s="51">
        <v>1119</v>
      </c>
      <c r="D8" s="51">
        <v>1836</v>
      </c>
      <c r="E8" s="51">
        <v>1029</v>
      </c>
      <c r="F8" s="51">
        <v>768</v>
      </c>
      <c r="G8" s="51">
        <v>204</v>
      </c>
      <c r="H8" s="51">
        <v>181</v>
      </c>
    </row>
    <row r="9" spans="1:8" x14ac:dyDescent="0.25">
      <c r="A9" s="49" t="s">
        <v>356</v>
      </c>
      <c r="B9" s="47">
        <f t="shared" si="0"/>
        <v>60</v>
      </c>
      <c r="C9" s="51">
        <v>57</v>
      </c>
      <c r="D9" s="51"/>
      <c r="E9" s="51"/>
      <c r="F9" s="51"/>
      <c r="G9" s="51">
        <v>2</v>
      </c>
      <c r="H9" s="51">
        <v>1</v>
      </c>
    </row>
    <row r="10" spans="1:8" x14ac:dyDescent="0.25">
      <c r="A10" s="49" t="s">
        <v>357</v>
      </c>
      <c r="B10" s="47">
        <f t="shared" si="0"/>
        <v>20</v>
      </c>
      <c r="C10" s="51">
        <v>8</v>
      </c>
      <c r="D10" s="51">
        <v>1</v>
      </c>
      <c r="E10" s="51">
        <v>0</v>
      </c>
      <c r="F10" s="51">
        <v>0</v>
      </c>
      <c r="G10" s="51">
        <v>7</v>
      </c>
      <c r="H10" s="51">
        <v>4</v>
      </c>
    </row>
    <row r="11" spans="1:8" x14ac:dyDescent="0.25">
      <c r="A11" s="49" t="s">
        <v>358</v>
      </c>
      <c r="B11" s="47">
        <f t="shared" si="0"/>
        <v>92</v>
      </c>
      <c r="C11" s="51">
        <v>49</v>
      </c>
      <c r="D11" s="51">
        <v>6</v>
      </c>
      <c r="E11" s="51">
        <v>0</v>
      </c>
      <c r="F11" s="51">
        <v>0</v>
      </c>
      <c r="G11" s="51">
        <v>31</v>
      </c>
      <c r="H11" s="51">
        <v>6</v>
      </c>
    </row>
    <row r="12" spans="1:8" x14ac:dyDescent="0.25">
      <c r="A12" s="49" t="s">
        <v>359</v>
      </c>
      <c r="B12" s="47">
        <f t="shared" si="0"/>
        <v>22490</v>
      </c>
      <c r="C12" s="51">
        <v>8367</v>
      </c>
      <c r="D12" s="51">
        <v>6211</v>
      </c>
      <c r="E12" s="51">
        <v>2894</v>
      </c>
      <c r="F12" s="51">
        <v>2596</v>
      </c>
      <c r="G12" s="51">
        <v>1468</v>
      </c>
      <c r="H12" s="51">
        <v>954</v>
      </c>
    </row>
    <row r="13" spans="1:8" x14ac:dyDescent="0.25">
      <c r="A13" s="49" t="s">
        <v>360</v>
      </c>
      <c r="B13" s="47">
        <f>B12/B7</f>
        <v>4.3274966326726956</v>
      </c>
      <c r="C13" s="50">
        <f t="shared" ref="C13:H13" si="1">C12/C7</f>
        <v>7.1147959183673466</v>
      </c>
      <c r="D13" s="50">
        <f t="shared" si="1"/>
        <v>3.3828976034858389</v>
      </c>
      <c r="E13" s="50">
        <f t="shared" si="1"/>
        <v>2.8124392614188531</v>
      </c>
      <c r="F13" s="50">
        <f t="shared" si="1"/>
        <v>3.3802083333333335</v>
      </c>
      <c r="G13" s="50">
        <f t="shared" si="1"/>
        <v>7.1262135922330101</v>
      </c>
      <c r="H13" s="50">
        <f t="shared" si="1"/>
        <v>5.2417582417582418</v>
      </c>
    </row>
    <row r="14" spans="1:8" x14ac:dyDescent="0.25">
      <c r="A14" s="49" t="s">
        <v>361</v>
      </c>
      <c r="B14" s="47">
        <f>SUM(C14:I14)</f>
        <v>137</v>
      </c>
      <c r="C14" s="51">
        <v>42</v>
      </c>
      <c r="D14" s="51">
        <v>37</v>
      </c>
      <c r="E14" s="51">
        <v>18</v>
      </c>
      <c r="F14" s="51">
        <v>16</v>
      </c>
      <c r="G14" s="51">
        <v>8</v>
      </c>
      <c r="H14" s="51">
        <v>16</v>
      </c>
    </row>
    <row r="15" spans="1:8" x14ac:dyDescent="0.25">
      <c r="A15" s="49" t="s">
        <v>362</v>
      </c>
      <c r="B15" s="47">
        <f>B14*365</f>
        <v>50005</v>
      </c>
      <c r="C15" s="50">
        <f t="shared" ref="C15:H15" si="2">C14*365</f>
        <v>15330</v>
      </c>
      <c r="D15" s="50">
        <f t="shared" si="2"/>
        <v>13505</v>
      </c>
      <c r="E15" s="50">
        <f t="shared" si="2"/>
        <v>6570</v>
      </c>
      <c r="F15" s="50">
        <f t="shared" si="2"/>
        <v>5840</v>
      </c>
      <c r="G15" s="50">
        <f t="shared" si="2"/>
        <v>2920</v>
      </c>
      <c r="H15" s="50">
        <f t="shared" si="2"/>
        <v>5840</v>
      </c>
    </row>
    <row r="16" spans="1:8" x14ac:dyDescent="0.25">
      <c r="A16" s="49" t="s">
        <v>363</v>
      </c>
      <c r="B16" s="47">
        <f>SUM(C16:I16)</f>
        <v>22510</v>
      </c>
      <c r="C16" s="51">
        <v>8375</v>
      </c>
      <c r="D16" s="51">
        <v>6212</v>
      </c>
      <c r="E16" s="51">
        <v>2894</v>
      </c>
      <c r="F16" s="51">
        <v>2596</v>
      </c>
      <c r="G16" s="51">
        <v>1475</v>
      </c>
      <c r="H16" s="51">
        <v>958</v>
      </c>
    </row>
    <row r="17" spans="1:8" x14ac:dyDescent="0.25">
      <c r="A17" s="49" t="s">
        <v>364</v>
      </c>
      <c r="B17" s="47">
        <f>(B16*100)/B15</f>
        <v>45.015498450154986</v>
      </c>
      <c r="C17" s="50">
        <f t="shared" ref="C17:H17" si="3">(C16*100)/C15</f>
        <v>54.631441617742986</v>
      </c>
      <c r="D17" s="50">
        <f t="shared" si="3"/>
        <v>45.997778600518323</v>
      </c>
      <c r="E17" s="50">
        <f t="shared" si="3"/>
        <v>44.048706240487064</v>
      </c>
      <c r="F17" s="50">
        <f t="shared" si="3"/>
        <v>44.452054794520549</v>
      </c>
      <c r="G17" s="50">
        <f t="shared" si="3"/>
        <v>50.513698630136986</v>
      </c>
      <c r="H17" s="50">
        <f t="shared" si="3"/>
        <v>16.404109589041095</v>
      </c>
    </row>
    <row r="18" spans="1:8" x14ac:dyDescent="0.25">
      <c r="A18" s="49" t="s">
        <v>365</v>
      </c>
      <c r="B18" s="47">
        <f>B7/B14</f>
        <v>37.934306569343065</v>
      </c>
      <c r="C18" s="50">
        <f t="shared" ref="C18:H18" si="4">C7/C14</f>
        <v>28</v>
      </c>
      <c r="D18" s="50">
        <f t="shared" si="4"/>
        <v>49.621621621621621</v>
      </c>
      <c r="E18" s="50">
        <f t="shared" si="4"/>
        <v>57.166666666666664</v>
      </c>
      <c r="F18" s="50">
        <f t="shared" si="4"/>
        <v>48</v>
      </c>
      <c r="G18" s="50">
        <f t="shared" si="4"/>
        <v>25.75</v>
      </c>
      <c r="H18" s="50">
        <f t="shared" si="4"/>
        <v>11.375</v>
      </c>
    </row>
    <row r="19" spans="1:8" x14ac:dyDescent="0.25">
      <c r="A19" s="49" t="s">
        <v>366</v>
      </c>
      <c r="B19" s="47">
        <f>(B9*100)/B6</f>
        <v>1.1625653943034295</v>
      </c>
      <c r="C19" s="50">
        <f t="shared" ref="C19:H19" si="5">(C9*100)/C6</f>
        <v>4.8676345004269859</v>
      </c>
      <c r="D19" s="50">
        <f t="shared" si="5"/>
        <v>0</v>
      </c>
      <c r="E19" s="50">
        <f t="shared" si="5"/>
        <v>0</v>
      </c>
      <c r="F19" s="50">
        <f t="shared" si="5"/>
        <v>0</v>
      </c>
      <c r="G19" s="50">
        <f t="shared" si="5"/>
        <v>0.99502487562189057</v>
      </c>
      <c r="H19" s="50">
        <f t="shared" si="5"/>
        <v>0.58823529411764708</v>
      </c>
    </row>
    <row r="20" spans="1:8" x14ac:dyDescent="0.25">
      <c r="A20" s="49" t="s">
        <v>367</v>
      </c>
      <c r="B20" s="47">
        <f>+B6/365</f>
        <v>14.139726027397261</v>
      </c>
      <c r="C20" s="47">
        <f t="shared" ref="C20:H20" si="6">+C6/365</f>
        <v>3.2082191780821918</v>
      </c>
      <c r="D20" s="47">
        <f t="shared" si="6"/>
        <v>5</v>
      </c>
      <c r="E20" s="47">
        <f t="shared" si="6"/>
        <v>2.8328767123287673</v>
      </c>
      <c r="F20" s="47">
        <f t="shared" si="6"/>
        <v>2.0821917808219177</v>
      </c>
      <c r="G20" s="47">
        <f t="shared" si="6"/>
        <v>0.55068493150684927</v>
      </c>
      <c r="H20" s="47">
        <f t="shared" si="6"/>
        <v>0.46575342465753422</v>
      </c>
    </row>
    <row r="23" spans="1:8" hidden="1" x14ac:dyDescent="0.25"/>
    <row r="24" spans="1:8" hidden="1" x14ac:dyDescent="0.25">
      <c r="D24" t="s">
        <v>340</v>
      </c>
    </row>
    <row r="25" spans="1:8" hidden="1" x14ac:dyDescent="0.25">
      <c r="A25" t="s">
        <v>311</v>
      </c>
      <c r="B25" t="s">
        <v>105</v>
      </c>
      <c r="C25" t="s">
        <v>341</v>
      </c>
      <c r="D25" t="s">
        <v>342</v>
      </c>
      <c r="E25" t="s">
        <v>343</v>
      </c>
      <c r="F25" t="s">
        <v>344</v>
      </c>
      <c r="G25" t="s">
        <v>345</v>
      </c>
      <c r="H25" t="s">
        <v>346</v>
      </c>
    </row>
    <row r="26" spans="1:8" hidden="1" x14ac:dyDescent="0.25">
      <c r="A26">
        <v>2024</v>
      </c>
      <c r="C26" t="s">
        <v>347</v>
      </c>
      <c r="D26" t="s">
        <v>348</v>
      </c>
      <c r="E26" t="s">
        <v>349</v>
      </c>
      <c r="F26" t="s">
        <v>350</v>
      </c>
      <c r="G26" t="s">
        <v>351</v>
      </c>
      <c r="H26" t="s">
        <v>352</v>
      </c>
    </row>
    <row r="27" spans="1:8" hidden="1" x14ac:dyDescent="0.25">
      <c r="A27" t="s">
        <v>353</v>
      </c>
      <c r="B27">
        <v>5161</v>
      </c>
      <c r="C27">
        <v>1171</v>
      </c>
      <c r="D27">
        <v>1825</v>
      </c>
      <c r="E27">
        <v>1034</v>
      </c>
      <c r="F27">
        <v>760</v>
      </c>
      <c r="G27">
        <v>201</v>
      </c>
      <c r="H27">
        <v>170</v>
      </c>
    </row>
    <row r="28" spans="1:8" hidden="1" x14ac:dyDescent="0.25">
      <c r="A28" t="s">
        <v>354</v>
      </c>
      <c r="B28">
        <v>5197</v>
      </c>
      <c r="C28">
        <v>1176</v>
      </c>
      <c r="D28">
        <v>1836</v>
      </c>
      <c r="E28">
        <v>1029</v>
      </c>
      <c r="F28">
        <v>768</v>
      </c>
      <c r="G28">
        <v>206</v>
      </c>
      <c r="H28">
        <v>182</v>
      </c>
    </row>
    <row r="29" spans="1:8" hidden="1" x14ac:dyDescent="0.25">
      <c r="A29" t="s">
        <v>355</v>
      </c>
      <c r="B29">
        <v>5137</v>
      </c>
      <c r="C29">
        <v>1119</v>
      </c>
      <c r="D29">
        <v>1836</v>
      </c>
      <c r="E29">
        <v>1029</v>
      </c>
      <c r="F29">
        <v>768</v>
      </c>
      <c r="G29">
        <v>204</v>
      </c>
      <c r="H29">
        <v>181</v>
      </c>
    </row>
    <row r="30" spans="1:8" hidden="1" x14ac:dyDescent="0.25">
      <c r="A30" t="s">
        <v>356</v>
      </c>
      <c r="B30">
        <v>60</v>
      </c>
      <c r="C30">
        <v>57</v>
      </c>
      <c r="G30">
        <v>2</v>
      </c>
      <c r="H30">
        <v>1</v>
      </c>
    </row>
    <row r="31" spans="1:8" hidden="1" x14ac:dyDescent="0.25">
      <c r="A31" t="s">
        <v>357</v>
      </c>
      <c r="B31">
        <v>20</v>
      </c>
      <c r="C31">
        <v>8</v>
      </c>
      <c r="D31">
        <v>1</v>
      </c>
      <c r="E31">
        <v>0</v>
      </c>
      <c r="F31">
        <v>0</v>
      </c>
      <c r="G31">
        <v>7</v>
      </c>
      <c r="H31">
        <v>4</v>
      </c>
    </row>
    <row r="32" spans="1:8" hidden="1" x14ac:dyDescent="0.25">
      <c r="A32" t="s">
        <v>358</v>
      </c>
      <c r="B32">
        <v>92</v>
      </c>
      <c r="C32">
        <v>49</v>
      </c>
      <c r="D32">
        <v>6</v>
      </c>
      <c r="E32">
        <v>0</v>
      </c>
      <c r="F32">
        <v>0</v>
      </c>
      <c r="G32">
        <v>31</v>
      </c>
      <c r="H32">
        <v>6</v>
      </c>
    </row>
    <row r="33" spans="1:8" hidden="1" x14ac:dyDescent="0.25">
      <c r="A33" t="s">
        <v>359</v>
      </c>
      <c r="B33">
        <v>22490</v>
      </c>
      <c r="C33">
        <v>8367</v>
      </c>
      <c r="D33">
        <v>6211</v>
      </c>
      <c r="E33">
        <v>2894</v>
      </c>
      <c r="F33">
        <v>2596</v>
      </c>
      <c r="G33">
        <v>1468</v>
      </c>
      <c r="H33">
        <v>954</v>
      </c>
    </row>
    <row r="34" spans="1:8" hidden="1" x14ac:dyDescent="0.25">
      <c r="A34" t="s">
        <v>360</v>
      </c>
      <c r="B34">
        <v>4.3274966326726956</v>
      </c>
      <c r="C34">
        <v>7.1147959183673466</v>
      </c>
      <c r="D34">
        <v>3.3828976034858389</v>
      </c>
      <c r="E34">
        <v>2.8124392614188531</v>
      </c>
      <c r="F34">
        <v>3.3802083333333335</v>
      </c>
      <c r="G34">
        <v>7.1262135922330101</v>
      </c>
      <c r="H34">
        <v>5.2417582417582418</v>
      </c>
    </row>
    <row r="35" spans="1:8" hidden="1" x14ac:dyDescent="0.25">
      <c r="A35" t="s">
        <v>361</v>
      </c>
      <c r="B35">
        <v>137</v>
      </c>
      <c r="C35">
        <v>42</v>
      </c>
      <c r="D35">
        <v>37</v>
      </c>
      <c r="E35">
        <v>18</v>
      </c>
      <c r="F35">
        <v>16</v>
      </c>
      <c r="G35">
        <v>8</v>
      </c>
      <c r="H35">
        <v>16</v>
      </c>
    </row>
    <row r="36" spans="1:8" hidden="1" x14ac:dyDescent="0.25">
      <c r="A36" t="s">
        <v>362</v>
      </c>
      <c r="B36">
        <v>50005</v>
      </c>
      <c r="C36">
        <v>15330</v>
      </c>
      <c r="D36">
        <v>13505</v>
      </c>
      <c r="E36">
        <v>6570</v>
      </c>
      <c r="F36">
        <v>5840</v>
      </c>
      <c r="G36">
        <v>2920</v>
      </c>
      <c r="H36">
        <v>5840</v>
      </c>
    </row>
    <row r="37" spans="1:8" hidden="1" x14ac:dyDescent="0.25">
      <c r="A37" t="s">
        <v>363</v>
      </c>
      <c r="B37">
        <v>22510</v>
      </c>
      <c r="C37">
        <v>8375</v>
      </c>
      <c r="D37">
        <v>6212</v>
      </c>
      <c r="E37">
        <v>2894</v>
      </c>
      <c r="F37">
        <v>2596</v>
      </c>
      <c r="G37">
        <v>1475</v>
      </c>
      <c r="H37">
        <v>958</v>
      </c>
    </row>
    <row r="38" spans="1:8" hidden="1" x14ac:dyDescent="0.25">
      <c r="A38" t="s">
        <v>364</v>
      </c>
      <c r="B38">
        <v>45.015498450154986</v>
      </c>
      <c r="C38">
        <v>54.631441617742986</v>
      </c>
      <c r="D38">
        <v>45.997778600518323</v>
      </c>
      <c r="E38">
        <v>44.048706240487064</v>
      </c>
      <c r="F38">
        <v>44.452054794520549</v>
      </c>
      <c r="G38">
        <v>50.513698630136986</v>
      </c>
      <c r="H38">
        <v>16.404109589041095</v>
      </c>
    </row>
    <row r="39" spans="1:8" hidden="1" x14ac:dyDescent="0.25">
      <c r="A39" t="s">
        <v>365</v>
      </c>
      <c r="B39">
        <v>37.934306569343065</v>
      </c>
      <c r="C39">
        <v>28</v>
      </c>
      <c r="D39">
        <v>49.621621621621621</v>
      </c>
      <c r="E39">
        <v>57.166666666666664</v>
      </c>
      <c r="F39">
        <v>48</v>
      </c>
      <c r="G39">
        <v>25.75</v>
      </c>
      <c r="H39">
        <v>11.375</v>
      </c>
    </row>
    <row r="40" spans="1:8" hidden="1" x14ac:dyDescent="0.25">
      <c r="A40" t="s">
        <v>366</v>
      </c>
      <c r="B40">
        <v>1.1625653943034295</v>
      </c>
      <c r="C40">
        <v>4.8676345004269859</v>
      </c>
      <c r="D40">
        <v>0</v>
      </c>
      <c r="E40">
        <v>0</v>
      </c>
      <c r="F40">
        <v>0</v>
      </c>
      <c r="G40">
        <v>0.99502487562189057</v>
      </c>
      <c r="H40">
        <v>0.58823529411764708</v>
      </c>
    </row>
    <row r="41" spans="1:8" hidden="1" x14ac:dyDescent="0.25">
      <c r="A41" t="s">
        <v>367</v>
      </c>
      <c r="B41">
        <v>61.671232876712331</v>
      </c>
      <c r="C41">
        <v>22.945205479452056</v>
      </c>
      <c r="D41">
        <v>17.019178082191782</v>
      </c>
      <c r="E41">
        <v>7.9287671232876713</v>
      </c>
      <c r="F41">
        <v>7.1123287671232873</v>
      </c>
      <c r="G41">
        <v>4.0410958904109586</v>
      </c>
      <c r="H41">
        <v>2.6246575342465754</v>
      </c>
    </row>
    <row r="42" spans="1:8" hidden="1" x14ac:dyDescent="0.25"/>
  </sheetData>
  <mergeCells count="4">
    <mergeCell ref="A1:H2"/>
    <mergeCell ref="A4:A5"/>
    <mergeCell ref="B4:B5"/>
    <mergeCell ref="C4:H4"/>
  </mergeCells>
  <pageMargins left="1.57" right="0.7" top="1.99" bottom="0.75" header="0.3" footer="0.3"/>
  <pageSetup paperSize="5" scale="7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1D2AB-E7CC-40DB-B1A9-0F1E41720E2A}">
  <sheetPr>
    <tabColor theme="5"/>
    <pageSetUpPr fitToPage="1"/>
  </sheetPr>
  <dimension ref="A1:J42"/>
  <sheetViews>
    <sheetView showGridLines="0" workbookViewId="0">
      <selection sqref="A1:I20"/>
    </sheetView>
  </sheetViews>
  <sheetFormatPr baseColWidth="10" defaultRowHeight="15" x14ac:dyDescent="0.25"/>
  <cols>
    <col min="1" max="1" width="42.7109375" bestFit="1" customWidth="1"/>
    <col min="2" max="2" width="15.5703125" bestFit="1" customWidth="1"/>
    <col min="3" max="3" width="24.85546875" bestFit="1" customWidth="1"/>
    <col min="4" max="4" width="28" bestFit="1" customWidth="1"/>
    <col min="5" max="5" width="25.85546875" bestFit="1" customWidth="1"/>
    <col min="6" max="6" width="26.28515625" bestFit="1" customWidth="1"/>
    <col min="7" max="7" width="30.28515625" bestFit="1" customWidth="1"/>
    <col min="8" max="8" width="36" bestFit="1" customWidth="1"/>
    <col min="9" max="9" width="38.5703125" bestFit="1" customWidth="1"/>
    <col min="10" max="10" width="38" bestFit="1" customWidth="1"/>
  </cols>
  <sheetData>
    <row r="1" spans="1:9" x14ac:dyDescent="0.25">
      <c r="A1" s="1292" t="s">
        <v>417</v>
      </c>
      <c r="B1" s="1292"/>
      <c r="C1" s="1292"/>
      <c r="D1" s="1292"/>
      <c r="E1" s="1292"/>
      <c r="F1" s="1292"/>
      <c r="G1" s="1292"/>
      <c r="H1" s="1292"/>
      <c r="I1" s="1292"/>
    </row>
    <row r="2" spans="1:9" x14ac:dyDescent="0.25">
      <c r="A2" s="1292"/>
      <c r="B2" s="1292"/>
      <c r="C2" s="1292"/>
      <c r="D2" s="1292"/>
      <c r="E2" s="1292"/>
      <c r="F2" s="1292"/>
      <c r="G2" s="1292"/>
      <c r="H2" s="1292"/>
      <c r="I2" s="1292"/>
    </row>
    <row r="4" spans="1:9" x14ac:dyDescent="0.25">
      <c r="A4" s="1294" t="s">
        <v>307</v>
      </c>
      <c r="B4" s="1294" t="s">
        <v>284</v>
      </c>
      <c r="C4" s="1294" t="s">
        <v>285</v>
      </c>
      <c r="D4" s="1294"/>
      <c r="E4" s="1294"/>
      <c r="F4" s="1294"/>
      <c r="G4" s="1294"/>
      <c r="H4" s="1294"/>
      <c r="I4" s="1294"/>
    </row>
    <row r="5" spans="1:9" x14ac:dyDescent="0.25">
      <c r="A5" s="1294"/>
      <c r="B5" s="1294"/>
      <c r="C5" s="39" t="s">
        <v>286</v>
      </c>
      <c r="D5" s="39" t="s">
        <v>287</v>
      </c>
      <c r="E5" s="39" t="s">
        <v>288</v>
      </c>
      <c r="F5" s="39" t="s">
        <v>289</v>
      </c>
      <c r="G5" s="39" t="s">
        <v>21</v>
      </c>
      <c r="H5" s="39" t="s">
        <v>290</v>
      </c>
      <c r="I5" s="39" t="s">
        <v>291</v>
      </c>
    </row>
    <row r="6" spans="1:9" x14ac:dyDescent="0.25">
      <c r="A6" s="5" t="s">
        <v>292</v>
      </c>
      <c r="B6" s="228">
        <v>3929</v>
      </c>
      <c r="C6" s="80">
        <v>1257</v>
      </c>
      <c r="D6" s="80">
        <v>1339</v>
      </c>
      <c r="E6" s="80">
        <v>703</v>
      </c>
      <c r="F6" s="80">
        <v>507</v>
      </c>
      <c r="G6" s="80">
        <v>0</v>
      </c>
      <c r="H6" s="80">
        <v>0</v>
      </c>
      <c r="I6" s="80">
        <v>123</v>
      </c>
    </row>
    <row r="7" spans="1:9" x14ac:dyDescent="0.25">
      <c r="A7" s="5" t="s">
        <v>293</v>
      </c>
      <c r="B7" s="228">
        <v>4255</v>
      </c>
      <c r="C7" s="80">
        <v>1443</v>
      </c>
      <c r="D7" s="80">
        <v>1424</v>
      </c>
      <c r="E7" s="80">
        <v>730</v>
      </c>
      <c r="F7" s="80">
        <v>539</v>
      </c>
      <c r="G7" s="80">
        <v>0</v>
      </c>
      <c r="H7" s="80">
        <v>0</v>
      </c>
      <c r="I7" s="80">
        <v>119</v>
      </c>
    </row>
    <row r="8" spans="1:9" x14ac:dyDescent="0.25">
      <c r="A8" s="5" t="s">
        <v>294</v>
      </c>
      <c r="B8" s="228">
        <v>4170</v>
      </c>
      <c r="C8" s="80">
        <v>1376</v>
      </c>
      <c r="D8" s="80">
        <v>1417</v>
      </c>
      <c r="E8" s="80">
        <v>730</v>
      </c>
      <c r="F8" s="80">
        <v>539</v>
      </c>
      <c r="G8" s="80">
        <v>0</v>
      </c>
      <c r="H8" s="80">
        <v>0</v>
      </c>
      <c r="I8" s="80">
        <v>108</v>
      </c>
    </row>
    <row r="9" spans="1:9" x14ac:dyDescent="0.25">
      <c r="A9" s="5" t="s">
        <v>295</v>
      </c>
      <c r="B9" s="228">
        <v>85</v>
      </c>
      <c r="C9" s="80">
        <v>67</v>
      </c>
      <c r="D9" s="80">
        <v>7</v>
      </c>
      <c r="E9" s="80">
        <v>0</v>
      </c>
      <c r="F9" s="80">
        <v>0</v>
      </c>
      <c r="G9" s="80">
        <v>0</v>
      </c>
      <c r="H9" s="80">
        <v>0</v>
      </c>
      <c r="I9" s="80">
        <v>11</v>
      </c>
    </row>
    <row r="10" spans="1:9" x14ac:dyDescent="0.25">
      <c r="A10" s="5" t="s">
        <v>296</v>
      </c>
      <c r="B10" s="228">
        <v>18</v>
      </c>
      <c r="C10" s="80">
        <v>10</v>
      </c>
      <c r="D10" s="80">
        <v>1</v>
      </c>
      <c r="E10" s="80">
        <v>0</v>
      </c>
      <c r="F10" s="80">
        <v>0</v>
      </c>
      <c r="G10" s="80">
        <v>0</v>
      </c>
      <c r="H10" s="80">
        <v>0</v>
      </c>
      <c r="I10" s="80">
        <v>7</v>
      </c>
    </row>
    <row r="11" spans="1:9" x14ac:dyDescent="0.25">
      <c r="A11" s="5" t="s">
        <v>297</v>
      </c>
      <c r="B11" s="228">
        <v>67</v>
      </c>
      <c r="C11" s="80">
        <v>57</v>
      </c>
      <c r="D11" s="80">
        <v>6</v>
      </c>
      <c r="E11" s="80">
        <v>0</v>
      </c>
      <c r="F11" s="80">
        <v>0</v>
      </c>
      <c r="G11" s="80">
        <v>0</v>
      </c>
      <c r="H11" s="80">
        <v>0</v>
      </c>
      <c r="I11" s="80">
        <v>4</v>
      </c>
    </row>
    <row r="12" spans="1:9" x14ac:dyDescent="0.25">
      <c r="A12" s="5" t="s">
        <v>298</v>
      </c>
      <c r="B12" s="228">
        <v>21172</v>
      </c>
      <c r="C12" s="80">
        <v>9927</v>
      </c>
      <c r="D12" s="80">
        <v>6032</v>
      </c>
      <c r="E12" s="80">
        <v>2377</v>
      </c>
      <c r="F12" s="80">
        <v>2378</v>
      </c>
      <c r="G12" s="80">
        <v>0</v>
      </c>
      <c r="H12" s="80">
        <v>0</v>
      </c>
      <c r="I12" s="80">
        <v>458</v>
      </c>
    </row>
    <row r="13" spans="1:9" x14ac:dyDescent="0.25">
      <c r="A13" s="5" t="s">
        <v>299</v>
      </c>
      <c r="B13" s="228">
        <v>4.975793184488837</v>
      </c>
      <c r="C13" s="80">
        <v>6.8794178794178791</v>
      </c>
      <c r="D13" s="80">
        <v>4.2359550561797752</v>
      </c>
      <c r="E13" s="80">
        <v>3.2561643835616438</v>
      </c>
      <c r="F13" s="80">
        <v>4.4118738404452689</v>
      </c>
      <c r="G13" s="80" t="e">
        <v>#DIV/0!</v>
      </c>
      <c r="H13" s="80" t="e">
        <v>#DIV/0!</v>
      </c>
      <c r="I13" s="80">
        <v>3.8487394957983194</v>
      </c>
    </row>
    <row r="14" spans="1:9" x14ac:dyDescent="0.25">
      <c r="A14" s="5" t="s">
        <v>300</v>
      </c>
      <c r="B14" s="228">
        <v>63</v>
      </c>
      <c r="C14" s="80">
        <v>23</v>
      </c>
      <c r="D14" s="80">
        <v>17</v>
      </c>
      <c r="E14" s="80">
        <v>12</v>
      </c>
      <c r="F14" s="80">
        <v>8</v>
      </c>
      <c r="G14" s="80">
        <v>0</v>
      </c>
      <c r="H14" s="80">
        <v>0</v>
      </c>
      <c r="I14" s="80">
        <v>3</v>
      </c>
    </row>
    <row r="15" spans="1:9" x14ac:dyDescent="0.25">
      <c r="A15" s="5" t="s">
        <v>301</v>
      </c>
      <c r="B15" s="228">
        <v>22995</v>
      </c>
      <c r="C15" s="80">
        <v>8395</v>
      </c>
      <c r="D15" s="80">
        <v>6205</v>
      </c>
      <c r="E15" s="80">
        <v>4380</v>
      </c>
      <c r="F15" s="80">
        <v>2920</v>
      </c>
      <c r="G15" s="80">
        <v>0</v>
      </c>
      <c r="H15" s="80">
        <v>0</v>
      </c>
      <c r="I15" s="80">
        <v>1095</v>
      </c>
    </row>
    <row r="16" spans="1:9" x14ac:dyDescent="0.25">
      <c r="A16" s="5" t="s">
        <v>302</v>
      </c>
      <c r="B16" s="228">
        <v>18715</v>
      </c>
      <c r="C16" s="80">
        <v>8351</v>
      </c>
      <c r="D16" s="80">
        <v>5358</v>
      </c>
      <c r="E16" s="80">
        <v>2295</v>
      </c>
      <c r="F16" s="80">
        <v>2214</v>
      </c>
      <c r="G16" s="80">
        <v>0</v>
      </c>
      <c r="H16" s="80">
        <v>0</v>
      </c>
      <c r="I16" s="80">
        <v>497</v>
      </c>
    </row>
    <row r="17" spans="1:10" x14ac:dyDescent="0.25">
      <c r="A17" s="5" t="s">
        <v>303</v>
      </c>
      <c r="B17" s="228">
        <v>81.387258099586873</v>
      </c>
      <c r="C17" s="80">
        <v>99.475878499106614</v>
      </c>
      <c r="D17" s="80">
        <v>86.349717969379526</v>
      </c>
      <c r="E17" s="80">
        <v>52.397260273972606</v>
      </c>
      <c r="F17" s="80">
        <v>75.821917808219183</v>
      </c>
      <c r="G17" s="80" t="e">
        <v>#DIV/0!</v>
      </c>
      <c r="H17" s="80" t="e">
        <v>#DIV/0!</v>
      </c>
      <c r="I17" s="80">
        <v>45.388127853881279</v>
      </c>
    </row>
    <row r="18" spans="1:10" x14ac:dyDescent="0.25">
      <c r="A18" s="5" t="s">
        <v>304</v>
      </c>
      <c r="B18" s="228">
        <v>67.539682539682545</v>
      </c>
      <c r="C18" s="80">
        <v>62.739130434782609</v>
      </c>
      <c r="D18" s="80">
        <v>83.764705882352942</v>
      </c>
      <c r="E18" s="80">
        <v>60.833333333333336</v>
      </c>
      <c r="F18" s="80">
        <v>67.375</v>
      </c>
      <c r="G18" s="80" t="e">
        <v>#DIV/0!</v>
      </c>
      <c r="H18" s="80" t="e">
        <v>#DIV/0!</v>
      </c>
      <c r="I18" s="80">
        <v>39.666666666666664</v>
      </c>
    </row>
    <row r="19" spans="1:10" x14ac:dyDescent="0.25">
      <c r="A19" s="5" t="s">
        <v>305</v>
      </c>
      <c r="B19" s="228">
        <v>2.1634003563247646</v>
      </c>
      <c r="C19" s="80">
        <v>5.3301511535401751</v>
      </c>
      <c r="D19" s="80">
        <v>0.52277819268110526</v>
      </c>
      <c r="E19" s="80">
        <v>0</v>
      </c>
      <c r="F19" s="80">
        <v>0</v>
      </c>
      <c r="G19" s="80" t="e">
        <v>#DIV/0!</v>
      </c>
      <c r="H19" s="80" t="e">
        <v>#DIV/0!</v>
      </c>
      <c r="I19" s="80">
        <v>8.9430894308943092</v>
      </c>
    </row>
    <row r="20" spans="1:10" x14ac:dyDescent="0.25">
      <c r="A20" s="5" t="s">
        <v>306</v>
      </c>
      <c r="B20" s="228">
        <f>+B6/365</f>
        <v>10.764383561643836</v>
      </c>
      <c r="C20" s="80">
        <f t="shared" ref="C20:I20" si="0">+C6/365</f>
        <v>3.4438356164383563</v>
      </c>
      <c r="D20" s="80">
        <f t="shared" si="0"/>
        <v>3.6684931506849314</v>
      </c>
      <c r="E20" s="80">
        <f t="shared" si="0"/>
        <v>1.9260273972602739</v>
      </c>
      <c r="F20" s="80">
        <f t="shared" si="0"/>
        <v>1.3890410958904109</v>
      </c>
      <c r="G20" s="80">
        <f t="shared" si="0"/>
        <v>0</v>
      </c>
      <c r="H20" s="80">
        <f t="shared" si="0"/>
        <v>0</v>
      </c>
      <c r="I20" s="80">
        <f t="shared" si="0"/>
        <v>0.33698630136986302</v>
      </c>
    </row>
    <row r="23" spans="1:10" hidden="1" x14ac:dyDescent="0.25"/>
    <row r="24" spans="1:10" hidden="1" x14ac:dyDescent="0.25"/>
    <row r="25" spans="1:10" hidden="1" x14ac:dyDescent="0.25">
      <c r="A25" t="s">
        <v>311</v>
      </c>
      <c r="B25" t="s">
        <v>284</v>
      </c>
      <c r="C25" t="s">
        <v>285</v>
      </c>
    </row>
    <row r="26" spans="1:10" hidden="1" x14ac:dyDescent="0.25">
      <c r="C26" t="s">
        <v>286</v>
      </c>
      <c r="E26" t="s">
        <v>287</v>
      </c>
      <c r="F26" t="s">
        <v>288</v>
      </c>
      <c r="G26" t="s">
        <v>319</v>
      </c>
      <c r="H26" t="s">
        <v>320</v>
      </c>
      <c r="I26" t="s">
        <v>321</v>
      </c>
      <c r="J26" t="s">
        <v>291</v>
      </c>
    </row>
    <row r="27" spans="1:10" hidden="1" x14ac:dyDescent="0.25">
      <c r="A27" t="s">
        <v>292</v>
      </c>
      <c r="B27">
        <v>3929</v>
      </c>
      <c r="C27">
        <v>1257</v>
      </c>
      <c r="E27">
        <v>1339</v>
      </c>
      <c r="F27">
        <v>703</v>
      </c>
      <c r="G27">
        <v>507</v>
      </c>
      <c r="H27">
        <v>0</v>
      </c>
      <c r="I27">
        <v>0</v>
      </c>
      <c r="J27">
        <v>123</v>
      </c>
    </row>
    <row r="28" spans="1:10" hidden="1" x14ac:dyDescent="0.25">
      <c r="A28" t="s">
        <v>293</v>
      </c>
      <c r="B28">
        <v>4255</v>
      </c>
      <c r="C28">
        <v>1443</v>
      </c>
      <c r="E28">
        <v>1424</v>
      </c>
      <c r="F28">
        <v>730</v>
      </c>
      <c r="G28">
        <v>539</v>
      </c>
      <c r="H28">
        <v>0</v>
      </c>
      <c r="I28">
        <v>0</v>
      </c>
      <c r="J28">
        <v>119</v>
      </c>
    </row>
    <row r="29" spans="1:10" hidden="1" x14ac:dyDescent="0.25">
      <c r="A29" t="s">
        <v>294</v>
      </c>
      <c r="B29">
        <v>4170</v>
      </c>
      <c r="C29">
        <v>1376</v>
      </c>
      <c r="E29">
        <v>1417</v>
      </c>
      <c r="F29">
        <v>730</v>
      </c>
      <c r="G29">
        <v>539</v>
      </c>
      <c r="H29">
        <v>0</v>
      </c>
      <c r="I29">
        <v>0</v>
      </c>
      <c r="J29">
        <v>108</v>
      </c>
    </row>
    <row r="30" spans="1:10" hidden="1" x14ac:dyDescent="0.25">
      <c r="A30" t="s">
        <v>295</v>
      </c>
      <c r="B30">
        <v>85</v>
      </c>
      <c r="C30">
        <v>67</v>
      </c>
      <c r="E30">
        <v>7</v>
      </c>
      <c r="F30">
        <v>0</v>
      </c>
      <c r="G30">
        <v>0</v>
      </c>
      <c r="H30">
        <v>0</v>
      </c>
      <c r="I30">
        <v>0</v>
      </c>
      <c r="J30">
        <v>11</v>
      </c>
    </row>
    <row r="31" spans="1:10" hidden="1" x14ac:dyDescent="0.25">
      <c r="A31" t="s">
        <v>296</v>
      </c>
      <c r="B31">
        <v>18</v>
      </c>
      <c r="C31">
        <v>10</v>
      </c>
      <c r="E31">
        <v>1</v>
      </c>
      <c r="F31">
        <v>0</v>
      </c>
      <c r="G31">
        <v>0</v>
      </c>
      <c r="H31">
        <v>0</v>
      </c>
      <c r="I31">
        <v>0</v>
      </c>
      <c r="J31">
        <v>7</v>
      </c>
    </row>
    <row r="32" spans="1:10" hidden="1" x14ac:dyDescent="0.25">
      <c r="A32" t="s">
        <v>297</v>
      </c>
      <c r="B32">
        <v>67</v>
      </c>
      <c r="C32">
        <v>57</v>
      </c>
      <c r="E32">
        <v>6</v>
      </c>
      <c r="F32">
        <v>0</v>
      </c>
      <c r="G32">
        <v>0</v>
      </c>
      <c r="H32">
        <v>0</v>
      </c>
      <c r="I32">
        <v>0</v>
      </c>
      <c r="J32">
        <v>4</v>
      </c>
    </row>
    <row r="33" spans="1:10" hidden="1" x14ac:dyDescent="0.25">
      <c r="A33" t="s">
        <v>298</v>
      </c>
      <c r="B33">
        <v>21172</v>
      </c>
      <c r="C33">
        <v>9927</v>
      </c>
      <c r="E33">
        <v>6032</v>
      </c>
      <c r="F33">
        <v>2377</v>
      </c>
      <c r="G33">
        <v>2378</v>
      </c>
      <c r="H33">
        <v>0</v>
      </c>
      <c r="I33">
        <v>0</v>
      </c>
      <c r="J33">
        <v>458</v>
      </c>
    </row>
    <row r="34" spans="1:10" hidden="1" x14ac:dyDescent="0.25">
      <c r="A34" t="s">
        <v>299</v>
      </c>
      <c r="B34">
        <v>4.975793184488837</v>
      </c>
      <c r="C34">
        <v>6.8794178794178791</v>
      </c>
      <c r="E34">
        <v>4.2359550561797752</v>
      </c>
      <c r="F34">
        <v>3.2561643835616438</v>
      </c>
      <c r="G34">
        <v>4.4118738404452689</v>
      </c>
      <c r="H34" t="e">
        <v>#DIV/0!</v>
      </c>
      <c r="I34" t="e">
        <v>#DIV/0!</v>
      </c>
      <c r="J34">
        <v>3.8487394957983194</v>
      </c>
    </row>
    <row r="35" spans="1:10" hidden="1" x14ac:dyDescent="0.25">
      <c r="A35" t="s">
        <v>300</v>
      </c>
      <c r="B35">
        <v>63</v>
      </c>
      <c r="C35">
        <v>23</v>
      </c>
      <c r="E35">
        <v>17</v>
      </c>
      <c r="F35">
        <v>12</v>
      </c>
      <c r="G35">
        <v>8</v>
      </c>
      <c r="H35">
        <v>0</v>
      </c>
      <c r="I35">
        <v>0</v>
      </c>
      <c r="J35">
        <v>3</v>
      </c>
    </row>
    <row r="36" spans="1:10" hidden="1" x14ac:dyDescent="0.25">
      <c r="A36" t="s">
        <v>301</v>
      </c>
      <c r="B36">
        <v>22995</v>
      </c>
      <c r="C36">
        <v>8395</v>
      </c>
      <c r="E36">
        <v>6205</v>
      </c>
      <c r="F36">
        <v>4380</v>
      </c>
      <c r="G36">
        <v>2920</v>
      </c>
      <c r="H36">
        <v>0</v>
      </c>
      <c r="I36">
        <v>0</v>
      </c>
      <c r="J36">
        <v>1095</v>
      </c>
    </row>
    <row r="37" spans="1:10" hidden="1" x14ac:dyDescent="0.25">
      <c r="A37" t="s">
        <v>302</v>
      </c>
      <c r="B37">
        <v>18715</v>
      </c>
      <c r="C37">
        <v>8351</v>
      </c>
      <c r="E37">
        <v>5358</v>
      </c>
      <c r="F37">
        <v>2295</v>
      </c>
      <c r="G37">
        <v>2214</v>
      </c>
      <c r="H37">
        <v>0</v>
      </c>
      <c r="I37">
        <v>0</v>
      </c>
      <c r="J37">
        <v>497</v>
      </c>
    </row>
    <row r="38" spans="1:10" hidden="1" x14ac:dyDescent="0.25">
      <c r="A38" t="s">
        <v>303</v>
      </c>
      <c r="B38">
        <v>81.387258099586873</v>
      </c>
      <c r="C38">
        <v>99.475878499106614</v>
      </c>
      <c r="E38">
        <v>86.349717969379526</v>
      </c>
      <c r="F38">
        <v>52.397260273972606</v>
      </c>
      <c r="G38">
        <v>75.821917808219183</v>
      </c>
      <c r="H38" t="e">
        <v>#DIV/0!</v>
      </c>
      <c r="I38" t="e">
        <v>#DIV/0!</v>
      </c>
      <c r="J38">
        <v>45.388127853881279</v>
      </c>
    </row>
    <row r="39" spans="1:10" hidden="1" x14ac:dyDescent="0.25">
      <c r="A39" t="s">
        <v>304</v>
      </c>
      <c r="B39">
        <v>67.539682539682545</v>
      </c>
      <c r="C39">
        <v>62.739130434782609</v>
      </c>
      <c r="E39">
        <v>83.764705882352942</v>
      </c>
      <c r="F39">
        <v>60.833333333333336</v>
      </c>
      <c r="G39">
        <v>67.375</v>
      </c>
      <c r="H39" t="e">
        <v>#DIV/0!</v>
      </c>
      <c r="I39" t="e">
        <v>#DIV/0!</v>
      </c>
      <c r="J39">
        <v>39.666666666666664</v>
      </c>
    </row>
    <row r="40" spans="1:10" hidden="1" x14ac:dyDescent="0.25">
      <c r="A40" t="s">
        <v>305</v>
      </c>
      <c r="B40">
        <v>2.1634003563247646</v>
      </c>
      <c r="C40">
        <v>5.3301511535401751</v>
      </c>
      <c r="E40">
        <v>0.52277819268110526</v>
      </c>
      <c r="F40">
        <v>0</v>
      </c>
      <c r="G40">
        <v>0</v>
      </c>
      <c r="H40" t="e">
        <v>#DIV/0!</v>
      </c>
      <c r="I40" t="e">
        <v>#DIV/0!</v>
      </c>
      <c r="J40">
        <v>8.9430894308943092</v>
      </c>
    </row>
    <row r="41" spans="1:10" hidden="1" x14ac:dyDescent="0.25">
      <c r="A41" t="s">
        <v>306</v>
      </c>
      <c r="B41">
        <v>51.273972602739725</v>
      </c>
      <c r="C41">
        <v>22.87945205479452</v>
      </c>
      <c r="E41">
        <v>14.67945205479452</v>
      </c>
      <c r="F41">
        <v>6.2876712328767121</v>
      </c>
      <c r="G41">
        <v>6.065753424657534</v>
      </c>
      <c r="H41">
        <v>0</v>
      </c>
      <c r="I41">
        <v>0</v>
      </c>
      <c r="J41">
        <v>1.3616438356164384</v>
      </c>
    </row>
    <row r="42" spans="1:10" hidden="1" x14ac:dyDescent="0.25"/>
  </sheetData>
  <mergeCells count="4">
    <mergeCell ref="A1:I2"/>
    <mergeCell ref="A4:A5"/>
    <mergeCell ref="B4:B5"/>
    <mergeCell ref="C4:I4"/>
  </mergeCells>
  <pageMargins left="1.51" right="0.7" top="1.83" bottom="0.75" header="0.3" footer="0.3"/>
  <pageSetup paperSize="5" scale="56"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BC72F-E6AF-4CCC-8BB6-D8A7367A4F84}">
  <sheetPr>
    <tabColor theme="5"/>
    <pageSetUpPr fitToPage="1"/>
  </sheetPr>
  <dimension ref="A1:F43"/>
  <sheetViews>
    <sheetView showGridLines="0" workbookViewId="0">
      <selection sqref="A1:F20"/>
    </sheetView>
  </sheetViews>
  <sheetFormatPr baseColWidth="10" defaultRowHeight="15" x14ac:dyDescent="0.25"/>
  <cols>
    <col min="1" max="1" width="31" bestFit="1" customWidth="1"/>
    <col min="2" max="2" width="11.5703125" bestFit="1" customWidth="1"/>
    <col min="3" max="3" width="24.5703125" bestFit="1" customWidth="1"/>
    <col min="4" max="4" width="27.7109375" bestFit="1" customWidth="1"/>
    <col min="5" max="5" width="25.5703125" bestFit="1" customWidth="1"/>
    <col min="6" max="6" width="26" bestFit="1" customWidth="1"/>
  </cols>
  <sheetData>
    <row r="1" spans="1:6" x14ac:dyDescent="0.25">
      <c r="A1" s="1295" t="s">
        <v>418</v>
      </c>
      <c r="B1" s="1295"/>
      <c r="C1" s="1295"/>
      <c r="D1" s="1295"/>
      <c r="E1" s="1295"/>
      <c r="F1" s="1295"/>
    </row>
    <row r="2" spans="1:6" x14ac:dyDescent="0.25">
      <c r="A2" s="1295"/>
      <c r="B2" s="1295"/>
      <c r="C2" s="1295"/>
      <c r="D2" s="1295"/>
      <c r="E2" s="1295"/>
      <c r="F2" s="1295"/>
    </row>
    <row r="4" spans="1:6" x14ac:dyDescent="0.25">
      <c r="A4" s="1294" t="s">
        <v>307</v>
      </c>
      <c r="B4" s="1294" t="s">
        <v>284</v>
      </c>
      <c r="C4" s="1294" t="s">
        <v>285</v>
      </c>
      <c r="D4" s="1294"/>
      <c r="E4" s="1294"/>
      <c r="F4" s="1294"/>
    </row>
    <row r="5" spans="1:6" x14ac:dyDescent="0.25">
      <c r="A5" s="1294"/>
      <c r="B5" s="1294"/>
      <c r="C5" s="39" t="s">
        <v>286</v>
      </c>
      <c r="D5" s="39" t="s">
        <v>287</v>
      </c>
      <c r="E5" s="39" t="s">
        <v>288</v>
      </c>
      <c r="F5" s="39" t="s">
        <v>289</v>
      </c>
    </row>
    <row r="6" spans="1:6" x14ac:dyDescent="0.25">
      <c r="A6" s="46" t="s">
        <v>324</v>
      </c>
      <c r="B6" s="47">
        <f t="shared" ref="B6:B12" si="0">SUM(C6:J6)</f>
        <v>496</v>
      </c>
      <c r="C6" s="40">
        <v>333</v>
      </c>
      <c r="D6" s="40">
        <v>92</v>
      </c>
      <c r="E6" s="40">
        <v>40</v>
      </c>
      <c r="F6" s="40">
        <v>31</v>
      </c>
    </row>
    <row r="7" spans="1:6" x14ac:dyDescent="0.25">
      <c r="A7" s="46" t="s">
        <v>325</v>
      </c>
      <c r="B7" s="47">
        <f t="shared" si="0"/>
        <v>497</v>
      </c>
      <c r="C7" s="40">
        <v>336</v>
      </c>
      <c r="D7" s="40">
        <v>90</v>
      </c>
      <c r="E7" s="40">
        <v>40</v>
      </c>
      <c r="F7" s="40">
        <v>31</v>
      </c>
    </row>
    <row r="8" spans="1:6" x14ac:dyDescent="0.25">
      <c r="A8" s="46" t="s">
        <v>326</v>
      </c>
      <c r="B8" s="47">
        <f t="shared" si="0"/>
        <v>489</v>
      </c>
      <c r="C8" s="40">
        <v>328</v>
      </c>
      <c r="D8" s="40">
        <v>90</v>
      </c>
      <c r="E8" s="40">
        <v>40</v>
      </c>
      <c r="F8" s="40">
        <v>31</v>
      </c>
    </row>
    <row r="9" spans="1:6" x14ac:dyDescent="0.25">
      <c r="A9" s="46" t="s">
        <v>327</v>
      </c>
      <c r="B9" s="47">
        <f t="shared" si="0"/>
        <v>8</v>
      </c>
      <c r="C9" s="40">
        <v>8</v>
      </c>
      <c r="D9" s="40">
        <v>0</v>
      </c>
      <c r="E9" s="40">
        <v>0</v>
      </c>
      <c r="F9" s="40">
        <v>0</v>
      </c>
    </row>
    <row r="10" spans="1:6" x14ac:dyDescent="0.25">
      <c r="A10" s="46" t="s">
        <v>328</v>
      </c>
      <c r="B10" s="47">
        <f t="shared" si="0"/>
        <v>4</v>
      </c>
      <c r="C10" s="40">
        <v>4</v>
      </c>
      <c r="D10" s="40">
        <v>0</v>
      </c>
      <c r="E10" s="40">
        <v>0</v>
      </c>
      <c r="F10" s="40">
        <v>0</v>
      </c>
    </row>
    <row r="11" spans="1:6" x14ac:dyDescent="0.25">
      <c r="A11" s="46" t="s">
        <v>329</v>
      </c>
      <c r="B11" s="47">
        <f t="shared" si="0"/>
        <v>4</v>
      </c>
      <c r="C11" s="40">
        <v>4</v>
      </c>
      <c r="D11" s="40">
        <v>0</v>
      </c>
      <c r="E11" s="40">
        <v>0</v>
      </c>
      <c r="F11" s="40">
        <v>0</v>
      </c>
    </row>
    <row r="12" spans="1:6" x14ac:dyDescent="0.25">
      <c r="A12" s="46" t="s">
        <v>330</v>
      </c>
      <c r="B12" s="47">
        <f t="shared" si="0"/>
        <v>1221</v>
      </c>
      <c r="C12" s="40">
        <v>808</v>
      </c>
      <c r="D12" s="40">
        <v>256</v>
      </c>
      <c r="E12" s="40">
        <v>99</v>
      </c>
      <c r="F12" s="40">
        <v>58</v>
      </c>
    </row>
    <row r="13" spans="1:6" x14ac:dyDescent="0.25">
      <c r="A13" s="46" t="s">
        <v>331</v>
      </c>
      <c r="B13" s="47">
        <f>B12/B7</f>
        <v>2.4567404426559358</v>
      </c>
      <c r="C13" s="40">
        <f>+C12/C7</f>
        <v>2.4047619047619047</v>
      </c>
      <c r="D13" s="40">
        <f>+D12/D7</f>
        <v>2.8444444444444446</v>
      </c>
      <c r="E13" s="40">
        <f>+E12/E7</f>
        <v>2.4750000000000001</v>
      </c>
      <c r="F13" s="40">
        <f>+F12/F7</f>
        <v>1.8709677419354838</v>
      </c>
    </row>
    <row r="14" spans="1:6" x14ac:dyDescent="0.25">
      <c r="A14" s="46" t="s">
        <v>332</v>
      </c>
      <c r="B14" s="47">
        <f>SUM(C14:J14)</f>
        <v>22</v>
      </c>
      <c r="C14" s="40">
        <v>10</v>
      </c>
      <c r="D14" s="40">
        <v>4</v>
      </c>
      <c r="E14" s="40">
        <v>4</v>
      </c>
      <c r="F14" s="40">
        <v>4</v>
      </c>
    </row>
    <row r="15" spans="1:6" x14ac:dyDescent="0.25">
      <c r="A15" s="46" t="s">
        <v>333</v>
      </c>
      <c r="B15" s="47">
        <f>B14*365</f>
        <v>8030</v>
      </c>
      <c r="C15" s="40">
        <f>+C14*365</f>
        <v>3650</v>
      </c>
      <c r="D15" s="40">
        <f>+D14*365</f>
        <v>1460</v>
      </c>
      <c r="E15" s="40">
        <f>+E14*365</f>
        <v>1460</v>
      </c>
      <c r="F15" s="40">
        <f>+F14*365</f>
        <v>1460</v>
      </c>
    </row>
    <row r="16" spans="1:6" x14ac:dyDescent="0.25">
      <c r="A16" s="46" t="s">
        <v>334</v>
      </c>
      <c r="B16" s="47">
        <f>SUM(C16:J16)</f>
        <v>1129</v>
      </c>
      <c r="C16" s="40">
        <v>731</v>
      </c>
      <c r="D16" s="40">
        <v>245</v>
      </c>
      <c r="E16" s="40">
        <v>97</v>
      </c>
      <c r="F16" s="40">
        <v>56</v>
      </c>
    </row>
    <row r="17" spans="1:6" x14ac:dyDescent="0.25">
      <c r="A17" s="46" t="s">
        <v>335</v>
      </c>
      <c r="B17" s="47">
        <f>(B16*100)/B15</f>
        <v>14.059775840597759</v>
      </c>
      <c r="C17" s="40">
        <f>+C16*100/C15</f>
        <v>20.027397260273972</v>
      </c>
      <c r="D17" s="40">
        <f>+D16*100/D15</f>
        <v>16.780821917808218</v>
      </c>
      <c r="E17" s="40">
        <f>+E16*100/E15</f>
        <v>6.6438356164383565</v>
      </c>
      <c r="F17" s="40">
        <f>+F16*100/F15</f>
        <v>3.8356164383561642</v>
      </c>
    </row>
    <row r="18" spans="1:6" x14ac:dyDescent="0.25">
      <c r="A18" s="46" t="s">
        <v>336</v>
      </c>
      <c r="B18" s="47">
        <f>B7/B14</f>
        <v>22.59090909090909</v>
      </c>
      <c r="C18" s="40">
        <f>+C7/C14</f>
        <v>33.6</v>
      </c>
      <c r="D18" s="40">
        <f>+D7/D14</f>
        <v>22.5</v>
      </c>
      <c r="E18" s="40">
        <f>+E7/E14</f>
        <v>10</v>
      </c>
      <c r="F18" s="40">
        <f>+F7/F14</f>
        <v>7.75</v>
      </c>
    </row>
    <row r="19" spans="1:6" x14ac:dyDescent="0.25">
      <c r="A19" s="46" t="s">
        <v>337</v>
      </c>
      <c r="B19" s="47">
        <f>(B9*100)/B6</f>
        <v>1.6129032258064515</v>
      </c>
      <c r="C19" s="40">
        <f>+C9*100/C6</f>
        <v>2.4024024024024024</v>
      </c>
      <c r="D19" s="40">
        <f>+D9*100/D6</f>
        <v>0</v>
      </c>
      <c r="E19" s="40">
        <f>+E9*100/E6</f>
        <v>0</v>
      </c>
      <c r="F19" s="40">
        <f>+F9*100/F6</f>
        <v>0</v>
      </c>
    </row>
    <row r="20" spans="1:6" x14ac:dyDescent="0.25">
      <c r="A20" s="46" t="s">
        <v>306</v>
      </c>
      <c r="B20" s="47">
        <f>+B6/365</f>
        <v>1.3589041095890411</v>
      </c>
      <c r="C20" s="47">
        <f t="shared" ref="C20:F20" si="1">+C6/365</f>
        <v>0.9123287671232877</v>
      </c>
      <c r="D20" s="47">
        <f t="shared" si="1"/>
        <v>0.25205479452054796</v>
      </c>
      <c r="E20" s="47">
        <f t="shared" si="1"/>
        <v>0.1095890410958904</v>
      </c>
      <c r="F20" s="47">
        <f t="shared" si="1"/>
        <v>8.4931506849315067E-2</v>
      </c>
    </row>
    <row r="23" spans="1:6" hidden="1" x14ac:dyDescent="0.25"/>
    <row r="24" spans="1:6" hidden="1" x14ac:dyDescent="0.25"/>
    <row r="25" spans="1:6" hidden="1" x14ac:dyDescent="0.25">
      <c r="A25" t="s">
        <v>311</v>
      </c>
      <c r="B25" t="s">
        <v>79</v>
      </c>
      <c r="C25" t="s">
        <v>322</v>
      </c>
    </row>
    <row r="26" spans="1:6" hidden="1" x14ac:dyDescent="0.25">
      <c r="C26" t="s">
        <v>16</v>
      </c>
      <c r="D26" t="s">
        <v>17</v>
      </c>
      <c r="E26" t="s">
        <v>323</v>
      </c>
      <c r="F26" t="s">
        <v>19</v>
      </c>
    </row>
    <row r="27" spans="1:6" hidden="1" x14ac:dyDescent="0.25">
      <c r="A27" t="s">
        <v>324</v>
      </c>
      <c r="B27">
        <v>496</v>
      </c>
      <c r="C27">
        <v>333</v>
      </c>
      <c r="D27">
        <v>92</v>
      </c>
      <c r="E27">
        <v>40</v>
      </c>
      <c r="F27">
        <v>31</v>
      </c>
    </row>
    <row r="28" spans="1:6" hidden="1" x14ac:dyDescent="0.25">
      <c r="A28" t="s">
        <v>325</v>
      </c>
      <c r="B28">
        <v>497</v>
      </c>
      <c r="C28">
        <v>336</v>
      </c>
      <c r="D28">
        <v>90</v>
      </c>
      <c r="E28">
        <v>40</v>
      </c>
      <c r="F28">
        <v>31</v>
      </c>
    </row>
    <row r="29" spans="1:6" hidden="1" x14ac:dyDescent="0.25">
      <c r="A29" t="s">
        <v>326</v>
      </c>
      <c r="B29">
        <v>489</v>
      </c>
      <c r="C29">
        <v>328</v>
      </c>
      <c r="D29">
        <v>90</v>
      </c>
      <c r="E29">
        <v>40</v>
      </c>
      <c r="F29">
        <v>31</v>
      </c>
    </row>
    <row r="30" spans="1:6" hidden="1" x14ac:dyDescent="0.25">
      <c r="A30" t="s">
        <v>327</v>
      </c>
      <c r="B30">
        <v>8</v>
      </c>
      <c r="C30">
        <v>8</v>
      </c>
      <c r="D30">
        <v>0</v>
      </c>
      <c r="E30">
        <v>0</v>
      </c>
      <c r="F30">
        <v>0</v>
      </c>
    </row>
    <row r="31" spans="1:6" hidden="1" x14ac:dyDescent="0.25">
      <c r="A31" t="s">
        <v>328</v>
      </c>
      <c r="B31">
        <v>4</v>
      </c>
      <c r="C31">
        <v>4</v>
      </c>
      <c r="D31">
        <v>0</v>
      </c>
      <c r="E31">
        <v>0</v>
      </c>
      <c r="F31">
        <v>0</v>
      </c>
    </row>
    <row r="32" spans="1:6" hidden="1" x14ac:dyDescent="0.25">
      <c r="A32" t="s">
        <v>329</v>
      </c>
      <c r="B32">
        <v>4</v>
      </c>
      <c r="C32">
        <v>4</v>
      </c>
      <c r="D32">
        <v>0</v>
      </c>
      <c r="E32">
        <v>0</v>
      </c>
      <c r="F32">
        <v>0</v>
      </c>
    </row>
    <row r="33" spans="1:6" hidden="1" x14ac:dyDescent="0.25">
      <c r="A33" t="s">
        <v>330</v>
      </c>
      <c r="B33">
        <v>1221</v>
      </c>
      <c r="C33">
        <v>808</v>
      </c>
      <c r="D33">
        <v>256</v>
      </c>
      <c r="E33">
        <v>99</v>
      </c>
      <c r="F33">
        <v>58</v>
      </c>
    </row>
    <row r="34" spans="1:6" hidden="1" x14ac:dyDescent="0.25">
      <c r="A34" t="s">
        <v>331</v>
      </c>
      <c r="B34">
        <v>2.4567404426559358</v>
      </c>
      <c r="C34">
        <v>2.4047619047619047</v>
      </c>
      <c r="D34">
        <v>2.8444444444444446</v>
      </c>
      <c r="E34">
        <v>2.4750000000000001</v>
      </c>
      <c r="F34">
        <v>1.8709677419354838</v>
      </c>
    </row>
    <row r="35" spans="1:6" hidden="1" x14ac:dyDescent="0.25">
      <c r="A35" t="s">
        <v>332</v>
      </c>
      <c r="B35">
        <v>22</v>
      </c>
      <c r="C35">
        <v>10</v>
      </c>
      <c r="D35">
        <v>4</v>
      </c>
      <c r="E35">
        <v>4</v>
      </c>
      <c r="F35">
        <v>4</v>
      </c>
    </row>
    <row r="36" spans="1:6" hidden="1" x14ac:dyDescent="0.25">
      <c r="A36" t="s">
        <v>333</v>
      </c>
      <c r="B36">
        <v>8030</v>
      </c>
      <c r="C36">
        <v>3650</v>
      </c>
      <c r="D36">
        <v>1460</v>
      </c>
      <c r="E36">
        <v>1460</v>
      </c>
      <c r="F36">
        <v>1460</v>
      </c>
    </row>
    <row r="37" spans="1:6" hidden="1" x14ac:dyDescent="0.25">
      <c r="A37" t="s">
        <v>334</v>
      </c>
      <c r="B37">
        <v>1129</v>
      </c>
      <c r="C37">
        <v>731</v>
      </c>
      <c r="D37">
        <v>245</v>
      </c>
      <c r="E37">
        <v>97</v>
      </c>
      <c r="F37">
        <v>56</v>
      </c>
    </row>
    <row r="38" spans="1:6" hidden="1" x14ac:dyDescent="0.25">
      <c r="A38" t="s">
        <v>335</v>
      </c>
      <c r="B38">
        <v>14.059775840597759</v>
      </c>
      <c r="C38">
        <v>20.027397260273972</v>
      </c>
      <c r="D38">
        <v>16.780821917808218</v>
      </c>
      <c r="E38">
        <v>6.6438356164383565</v>
      </c>
      <c r="F38">
        <v>3.8356164383561642</v>
      </c>
    </row>
    <row r="39" spans="1:6" hidden="1" x14ac:dyDescent="0.25">
      <c r="A39" t="s">
        <v>336</v>
      </c>
      <c r="B39">
        <v>22.59090909090909</v>
      </c>
      <c r="C39">
        <v>33.6</v>
      </c>
      <c r="D39">
        <v>22.5</v>
      </c>
      <c r="E39">
        <v>10</v>
      </c>
      <c r="F39">
        <v>7.75</v>
      </c>
    </row>
    <row r="40" spans="1:6" hidden="1" x14ac:dyDescent="0.25">
      <c r="A40" t="s">
        <v>337</v>
      </c>
      <c r="B40">
        <v>1.6129032258064515</v>
      </c>
      <c r="C40">
        <v>2.4024024024024024</v>
      </c>
      <c r="D40">
        <v>0</v>
      </c>
      <c r="E40">
        <v>0</v>
      </c>
      <c r="F40">
        <v>0</v>
      </c>
    </row>
    <row r="41" spans="1:6" hidden="1" x14ac:dyDescent="0.25">
      <c r="A41" t="s">
        <v>306</v>
      </c>
      <c r="B41">
        <v>3.0931506849315067</v>
      </c>
      <c r="C41">
        <v>2.0027397260273974</v>
      </c>
      <c r="D41">
        <v>0.67123287671232879</v>
      </c>
      <c r="E41">
        <v>0.26575342465753427</v>
      </c>
      <c r="F41">
        <v>0.15342465753424658</v>
      </c>
    </row>
    <row r="42" spans="1:6" hidden="1" x14ac:dyDescent="0.25"/>
    <row r="43" spans="1:6" hidden="1" x14ac:dyDescent="0.25"/>
  </sheetData>
  <mergeCells count="4">
    <mergeCell ref="A1:F2"/>
    <mergeCell ref="A4:A5"/>
    <mergeCell ref="B4:B5"/>
    <mergeCell ref="C4:F4"/>
  </mergeCells>
  <pageMargins left="1.49" right="0.7" top="1.69" bottom="0.75" header="0.3" footer="0.3"/>
  <pageSetup paperSize="5"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3F685-C462-4B9D-A8FD-180CCA2E2E30}">
  <sheetPr>
    <tabColor theme="5"/>
    <pageSetUpPr fitToPage="1"/>
  </sheetPr>
  <dimension ref="A1:I42"/>
  <sheetViews>
    <sheetView showGridLines="0" workbookViewId="0">
      <selection sqref="A1:G20"/>
    </sheetView>
  </sheetViews>
  <sheetFormatPr baseColWidth="10" defaultRowHeight="15" x14ac:dyDescent="0.25"/>
  <cols>
    <col min="1" max="1" width="45.28515625" bestFit="1" customWidth="1"/>
    <col min="2" max="2" width="11.5703125" bestFit="1" customWidth="1"/>
    <col min="3" max="3" width="24.5703125" bestFit="1" customWidth="1"/>
    <col min="4" max="4" width="27.7109375" bestFit="1" customWidth="1"/>
    <col min="5" max="5" width="25.5703125" bestFit="1" customWidth="1"/>
    <col min="6" max="6" width="26" bestFit="1" customWidth="1"/>
    <col min="7" max="7" width="20.140625" bestFit="1" customWidth="1"/>
    <col min="9" max="9" width="0" hidden="1" customWidth="1"/>
  </cols>
  <sheetData>
    <row r="1" spans="1:9" x14ac:dyDescent="0.25">
      <c r="A1" s="1293" t="s">
        <v>419</v>
      </c>
      <c r="B1" s="1293"/>
      <c r="C1" s="1293"/>
      <c r="D1" s="1293"/>
      <c r="E1" s="1293"/>
      <c r="F1" s="1293"/>
      <c r="G1" s="1293"/>
    </row>
    <row r="2" spans="1:9" x14ac:dyDescent="0.25">
      <c r="A2" s="1293"/>
      <c r="B2" s="1293"/>
      <c r="C2" s="1293"/>
      <c r="D2" s="1293"/>
      <c r="E2" s="1293"/>
      <c r="F2" s="1293"/>
      <c r="G2" s="1293"/>
    </row>
    <row r="4" spans="1:9" x14ac:dyDescent="0.25">
      <c r="A4" s="1294" t="s">
        <v>307</v>
      </c>
      <c r="B4" s="1294" t="s">
        <v>284</v>
      </c>
      <c r="C4" s="1294" t="s">
        <v>285</v>
      </c>
      <c r="D4" s="1294"/>
      <c r="E4" s="1294"/>
      <c r="F4" s="1294"/>
      <c r="G4" s="1294"/>
    </row>
    <row r="5" spans="1:9" x14ac:dyDescent="0.25">
      <c r="A5" s="1294"/>
      <c r="B5" s="1294"/>
      <c r="C5" s="39" t="s">
        <v>286</v>
      </c>
      <c r="D5" s="39" t="s">
        <v>287</v>
      </c>
      <c r="E5" s="39" t="s">
        <v>288</v>
      </c>
      <c r="F5" s="39" t="s">
        <v>289</v>
      </c>
      <c r="G5" s="39" t="s">
        <v>21</v>
      </c>
    </row>
    <row r="6" spans="1:9" x14ac:dyDescent="0.25">
      <c r="A6" s="46" t="s">
        <v>292</v>
      </c>
      <c r="B6" s="48">
        <f t="shared" ref="B6:B12" si="0">SUM(C6:H6)</f>
        <v>490</v>
      </c>
      <c r="C6" s="48">
        <v>163</v>
      </c>
      <c r="D6" s="48">
        <v>158</v>
      </c>
      <c r="E6" s="48">
        <v>129</v>
      </c>
      <c r="F6" s="48">
        <v>40</v>
      </c>
      <c r="G6" s="48">
        <v>0</v>
      </c>
    </row>
    <row r="7" spans="1:9" x14ac:dyDescent="0.25">
      <c r="A7" s="46" t="s">
        <v>293</v>
      </c>
      <c r="B7" s="48">
        <f t="shared" si="0"/>
        <v>489</v>
      </c>
      <c r="C7" s="48">
        <v>163</v>
      </c>
      <c r="D7" s="48">
        <v>157</v>
      </c>
      <c r="E7" s="48">
        <v>129</v>
      </c>
      <c r="F7" s="48">
        <v>40</v>
      </c>
      <c r="G7" s="48">
        <v>0</v>
      </c>
    </row>
    <row r="8" spans="1:9" x14ac:dyDescent="0.25">
      <c r="A8" s="46" t="s">
        <v>294</v>
      </c>
      <c r="B8" s="48">
        <f t="shared" si="0"/>
        <v>484</v>
      </c>
      <c r="C8" s="48">
        <v>158</v>
      </c>
      <c r="D8" s="48">
        <v>157</v>
      </c>
      <c r="E8" s="48">
        <v>129</v>
      </c>
      <c r="F8" s="48">
        <v>40</v>
      </c>
      <c r="G8" s="48">
        <v>0</v>
      </c>
    </row>
    <row r="9" spans="1:9" x14ac:dyDescent="0.25">
      <c r="A9" s="46" t="s">
        <v>295</v>
      </c>
      <c r="B9" s="48">
        <f t="shared" si="0"/>
        <v>5</v>
      </c>
      <c r="C9" s="48">
        <v>5</v>
      </c>
      <c r="D9" s="48">
        <v>0</v>
      </c>
      <c r="E9" s="48">
        <v>0</v>
      </c>
      <c r="F9" s="48">
        <v>0</v>
      </c>
      <c r="G9" s="48">
        <v>0</v>
      </c>
    </row>
    <row r="10" spans="1:9" x14ac:dyDescent="0.25">
      <c r="A10" s="46" t="s">
        <v>296</v>
      </c>
      <c r="B10" s="48">
        <f t="shared" si="0"/>
        <v>1</v>
      </c>
      <c r="C10" s="48">
        <v>1</v>
      </c>
      <c r="D10" s="48">
        <v>0</v>
      </c>
      <c r="E10" s="48">
        <v>0</v>
      </c>
      <c r="F10" s="48">
        <v>0</v>
      </c>
      <c r="G10" s="48">
        <v>0</v>
      </c>
    </row>
    <row r="11" spans="1:9" x14ac:dyDescent="0.25">
      <c r="A11" s="46" t="s">
        <v>297</v>
      </c>
      <c r="B11" s="48">
        <f t="shared" si="0"/>
        <v>4</v>
      </c>
      <c r="C11" s="48">
        <v>4</v>
      </c>
      <c r="D11" s="48">
        <v>0</v>
      </c>
      <c r="E11" s="48">
        <v>0</v>
      </c>
      <c r="F11" s="48">
        <v>0</v>
      </c>
      <c r="G11" s="48">
        <v>0</v>
      </c>
    </row>
    <row r="12" spans="1:9" x14ac:dyDescent="0.25">
      <c r="A12" s="46" t="s">
        <v>298</v>
      </c>
      <c r="B12" s="48">
        <f t="shared" si="0"/>
        <v>2188</v>
      </c>
      <c r="C12" s="48">
        <v>933</v>
      </c>
      <c r="D12" s="48">
        <v>566</v>
      </c>
      <c r="E12" s="48">
        <v>481</v>
      </c>
      <c r="F12" s="48">
        <v>208</v>
      </c>
      <c r="G12" s="48">
        <v>0</v>
      </c>
    </row>
    <row r="13" spans="1:9" x14ac:dyDescent="0.25">
      <c r="A13" s="46" t="s">
        <v>299</v>
      </c>
      <c r="B13" s="48">
        <f>B12/B7</f>
        <v>4.4744376278118612</v>
      </c>
      <c r="C13" s="48">
        <f>+C12/C7</f>
        <v>5.7239263803680984</v>
      </c>
      <c r="D13" s="48">
        <f>+D12/D7</f>
        <v>3.605095541401274</v>
      </c>
      <c r="E13" s="48">
        <f>+E12/E7</f>
        <v>3.7286821705426356</v>
      </c>
      <c r="F13" s="48">
        <f>+F12/F7</f>
        <v>5.2</v>
      </c>
      <c r="G13" s="48" t="e">
        <f>+G12/G7</f>
        <v>#DIV/0!</v>
      </c>
    </row>
    <row r="14" spans="1:9" x14ac:dyDescent="0.25">
      <c r="A14" s="46" t="s">
        <v>300</v>
      </c>
      <c r="B14" s="48">
        <f>SUM(C14:H14)</f>
        <v>23</v>
      </c>
      <c r="C14" s="48">
        <v>11</v>
      </c>
      <c r="D14" s="48">
        <v>4</v>
      </c>
      <c r="E14" s="48">
        <v>3</v>
      </c>
      <c r="F14" s="48">
        <v>2</v>
      </c>
      <c r="G14" s="48">
        <v>3</v>
      </c>
      <c r="I14" s="82"/>
    </row>
    <row r="15" spans="1:9" x14ac:dyDescent="0.25">
      <c r="A15" s="46" t="s">
        <v>301</v>
      </c>
      <c r="B15" s="48">
        <f>B14*365</f>
        <v>8395</v>
      </c>
      <c r="C15" s="48">
        <f>+C14*365</f>
        <v>4015</v>
      </c>
      <c r="D15" s="48">
        <f>+D14*365</f>
        <v>1460</v>
      </c>
      <c r="E15" s="48">
        <f>+E14*365</f>
        <v>1095</v>
      </c>
      <c r="F15" s="48">
        <f>+F14*365</f>
        <v>730</v>
      </c>
      <c r="G15" s="48">
        <f>+G14*365</f>
        <v>1095</v>
      </c>
    </row>
    <row r="16" spans="1:9" x14ac:dyDescent="0.25">
      <c r="A16" s="46" t="s">
        <v>302</v>
      </c>
      <c r="B16" s="48">
        <f>SUM(C16:H16)</f>
        <v>2905</v>
      </c>
      <c r="C16" s="48">
        <v>770</v>
      </c>
      <c r="D16" s="48">
        <v>1009</v>
      </c>
      <c r="E16" s="48">
        <v>339</v>
      </c>
      <c r="F16" s="48">
        <v>787</v>
      </c>
      <c r="G16" s="48">
        <v>0</v>
      </c>
    </row>
    <row r="17" spans="1:9" x14ac:dyDescent="0.25">
      <c r="A17" s="46" t="s">
        <v>303</v>
      </c>
      <c r="B17" s="48">
        <f>(B16*100)/B15</f>
        <v>34.603930911256704</v>
      </c>
      <c r="C17" s="48">
        <f>+C16*100/C15</f>
        <v>19.17808219178082</v>
      </c>
      <c r="D17" s="48">
        <f>+D16*100/D15</f>
        <v>69.109589041095887</v>
      </c>
      <c r="E17" s="48">
        <f>+E16*100/E15</f>
        <v>30.958904109589042</v>
      </c>
      <c r="F17" s="48">
        <f>+F16*100/F15</f>
        <v>107.8082191780822</v>
      </c>
      <c r="G17" s="48">
        <f>+G16*100/G15</f>
        <v>0</v>
      </c>
    </row>
    <row r="18" spans="1:9" x14ac:dyDescent="0.25">
      <c r="A18" s="46" t="s">
        <v>304</v>
      </c>
      <c r="B18" s="48">
        <f>B7/B14</f>
        <v>21.260869565217391</v>
      </c>
      <c r="C18" s="48">
        <f>+C7/C14</f>
        <v>14.818181818181818</v>
      </c>
      <c r="D18" s="48">
        <f>+D7/D14</f>
        <v>39.25</v>
      </c>
      <c r="E18" s="48">
        <f>+E7/E14</f>
        <v>43</v>
      </c>
      <c r="F18" s="48">
        <f>+F7/F14</f>
        <v>20</v>
      </c>
      <c r="G18" s="48">
        <f>+G7/G14</f>
        <v>0</v>
      </c>
    </row>
    <row r="19" spans="1:9" x14ac:dyDescent="0.25">
      <c r="A19" s="46" t="s">
        <v>305</v>
      </c>
      <c r="B19" s="48">
        <f>(B9*100)/B6</f>
        <v>1.0204081632653061</v>
      </c>
      <c r="C19" s="48">
        <f>+C9*100/C6</f>
        <v>3.0674846625766872</v>
      </c>
      <c r="D19" s="48">
        <f>+D9*100/D6</f>
        <v>0</v>
      </c>
      <c r="E19" s="48">
        <f>+E9*100/E6</f>
        <v>0</v>
      </c>
      <c r="F19" s="48">
        <f>+F9*100/F6</f>
        <v>0</v>
      </c>
      <c r="G19" s="48" t="e">
        <f>+G9*100/G6</f>
        <v>#DIV/0!</v>
      </c>
    </row>
    <row r="20" spans="1:9" x14ac:dyDescent="0.25">
      <c r="A20" s="46" t="s">
        <v>306</v>
      </c>
      <c r="B20" s="48">
        <f>+B6/365</f>
        <v>1.3424657534246576</v>
      </c>
      <c r="C20" s="48">
        <f t="shared" ref="C20:G20" si="1">+C6/365</f>
        <v>0.44657534246575342</v>
      </c>
      <c r="D20" s="48">
        <f t="shared" si="1"/>
        <v>0.43287671232876712</v>
      </c>
      <c r="E20" s="48">
        <f t="shared" si="1"/>
        <v>0.35342465753424657</v>
      </c>
      <c r="F20" s="48">
        <f t="shared" si="1"/>
        <v>0.1095890410958904</v>
      </c>
      <c r="G20" s="48">
        <f t="shared" si="1"/>
        <v>0</v>
      </c>
    </row>
    <row r="23" spans="1:9" hidden="1" x14ac:dyDescent="0.25"/>
    <row r="24" spans="1:9" hidden="1" x14ac:dyDescent="0.25"/>
    <row r="25" spans="1:9" hidden="1" x14ac:dyDescent="0.25">
      <c r="A25" s="82" t="s">
        <v>312</v>
      </c>
      <c r="B25" s="82" t="s">
        <v>105</v>
      </c>
      <c r="C25" s="82" t="s">
        <v>313</v>
      </c>
      <c r="D25" s="82"/>
      <c r="E25" s="82"/>
      <c r="F25" s="82"/>
      <c r="G25" s="82"/>
      <c r="H25" s="82"/>
      <c r="I25" s="82"/>
    </row>
    <row r="26" spans="1:9" hidden="1" x14ac:dyDescent="0.25">
      <c r="C26" t="s">
        <v>314</v>
      </c>
      <c r="D26" t="s">
        <v>315</v>
      </c>
      <c r="E26" t="s">
        <v>316</v>
      </c>
      <c r="F26" t="s">
        <v>317</v>
      </c>
      <c r="G26" t="s">
        <v>21</v>
      </c>
    </row>
    <row r="27" spans="1:9" hidden="1" x14ac:dyDescent="0.25">
      <c r="A27" t="s">
        <v>292</v>
      </c>
      <c r="B27">
        <v>490</v>
      </c>
      <c r="C27">
        <v>163</v>
      </c>
      <c r="D27">
        <v>158</v>
      </c>
      <c r="E27">
        <v>129</v>
      </c>
      <c r="F27">
        <v>40</v>
      </c>
      <c r="G27">
        <v>0</v>
      </c>
    </row>
    <row r="28" spans="1:9" hidden="1" x14ac:dyDescent="0.25">
      <c r="A28" t="s">
        <v>293</v>
      </c>
      <c r="B28">
        <v>489</v>
      </c>
      <c r="C28">
        <v>163</v>
      </c>
      <c r="D28">
        <v>157</v>
      </c>
      <c r="E28">
        <v>129</v>
      </c>
      <c r="F28">
        <v>40</v>
      </c>
      <c r="G28">
        <v>0</v>
      </c>
    </row>
    <row r="29" spans="1:9" hidden="1" x14ac:dyDescent="0.25">
      <c r="A29" t="s">
        <v>294</v>
      </c>
      <c r="B29">
        <v>484</v>
      </c>
      <c r="C29">
        <v>158</v>
      </c>
      <c r="D29">
        <v>157</v>
      </c>
      <c r="E29">
        <v>129</v>
      </c>
      <c r="F29">
        <v>40</v>
      </c>
      <c r="G29">
        <v>0</v>
      </c>
    </row>
    <row r="30" spans="1:9" hidden="1" x14ac:dyDescent="0.25">
      <c r="A30" t="s">
        <v>295</v>
      </c>
      <c r="B30">
        <v>5</v>
      </c>
      <c r="C30">
        <v>5</v>
      </c>
      <c r="D30">
        <v>0</v>
      </c>
      <c r="E30">
        <v>0</v>
      </c>
      <c r="F30">
        <v>0</v>
      </c>
      <c r="G30">
        <v>0</v>
      </c>
    </row>
    <row r="31" spans="1:9" hidden="1" x14ac:dyDescent="0.25">
      <c r="A31" t="s">
        <v>296</v>
      </c>
      <c r="B31">
        <v>1</v>
      </c>
      <c r="C31">
        <v>1</v>
      </c>
      <c r="D31">
        <v>0</v>
      </c>
      <c r="E31">
        <v>0</v>
      </c>
      <c r="F31">
        <v>0</v>
      </c>
      <c r="G31">
        <v>0</v>
      </c>
    </row>
    <row r="32" spans="1:9" hidden="1" x14ac:dyDescent="0.25">
      <c r="A32" t="s">
        <v>297</v>
      </c>
      <c r="B32">
        <v>4</v>
      </c>
      <c r="C32">
        <v>4</v>
      </c>
      <c r="D32">
        <v>0</v>
      </c>
      <c r="E32">
        <v>0</v>
      </c>
      <c r="F32">
        <v>0</v>
      </c>
      <c r="G32">
        <v>0</v>
      </c>
    </row>
    <row r="33" spans="1:7" hidden="1" x14ac:dyDescent="0.25">
      <c r="A33" t="s">
        <v>298</v>
      </c>
      <c r="B33">
        <v>2188</v>
      </c>
      <c r="C33">
        <v>933</v>
      </c>
      <c r="D33">
        <v>566</v>
      </c>
      <c r="E33">
        <v>481</v>
      </c>
      <c r="F33">
        <v>208</v>
      </c>
      <c r="G33">
        <v>0</v>
      </c>
    </row>
    <row r="34" spans="1:7" hidden="1" x14ac:dyDescent="0.25">
      <c r="A34" t="s">
        <v>299</v>
      </c>
      <c r="B34">
        <v>4.4744376278118612</v>
      </c>
      <c r="C34">
        <v>5.7239263803680984</v>
      </c>
      <c r="D34">
        <v>3.605095541401274</v>
      </c>
      <c r="E34">
        <v>3.7286821705426356</v>
      </c>
      <c r="F34">
        <v>5.2</v>
      </c>
      <c r="G34" t="e">
        <v>#DIV/0!</v>
      </c>
    </row>
    <row r="35" spans="1:7" hidden="1" x14ac:dyDescent="0.25">
      <c r="A35" t="s">
        <v>300</v>
      </c>
      <c r="B35">
        <v>0</v>
      </c>
      <c r="C35">
        <v>0</v>
      </c>
      <c r="D35">
        <v>0</v>
      </c>
      <c r="E35">
        <v>0</v>
      </c>
      <c r="F35">
        <v>0</v>
      </c>
      <c r="G35">
        <v>0</v>
      </c>
    </row>
    <row r="36" spans="1:7" hidden="1" x14ac:dyDescent="0.25">
      <c r="A36" t="s">
        <v>301</v>
      </c>
      <c r="B36">
        <v>0</v>
      </c>
      <c r="C36">
        <v>0</v>
      </c>
      <c r="D36">
        <v>0</v>
      </c>
      <c r="E36">
        <v>0</v>
      </c>
      <c r="F36">
        <v>0</v>
      </c>
      <c r="G36">
        <v>0</v>
      </c>
    </row>
    <row r="37" spans="1:7" hidden="1" x14ac:dyDescent="0.25">
      <c r="A37" t="s">
        <v>302</v>
      </c>
      <c r="B37">
        <v>2905</v>
      </c>
      <c r="C37">
        <v>770</v>
      </c>
      <c r="D37">
        <v>1009</v>
      </c>
      <c r="E37">
        <v>339</v>
      </c>
      <c r="F37">
        <v>787</v>
      </c>
      <c r="G37">
        <v>0</v>
      </c>
    </row>
    <row r="38" spans="1:7" hidden="1" x14ac:dyDescent="0.25">
      <c r="A38" t="s">
        <v>303</v>
      </c>
      <c r="B38" t="e">
        <v>#DIV/0!</v>
      </c>
      <c r="C38" t="e">
        <v>#DIV/0!</v>
      </c>
      <c r="D38" t="e">
        <v>#DIV/0!</v>
      </c>
      <c r="E38" t="e">
        <v>#DIV/0!</v>
      </c>
      <c r="F38" t="e">
        <v>#DIV/0!</v>
      </c>
      <c r="G38" t="e">
        <v>#DIV/0!</v>
      </c>
    </row>
    <row r="39" spans="1:7" hidden="1" x14ac:dyDescent="0.25">
      <c r="A39" t="s">
        <v>304</v>
      </c>
      <c r="B39" t="e">
        <v>#DIV/0!</v>
      </c>
      <c r="C39" t="e">
        <v>#DIV/0!</v>
      </c>
      <c r="D39" t="e">
        <v>#DIV/0!</v>
      </c>
      <c r="E39" t="e">
        <v>#DIV/0!</v>
      </c>
      <c r="F39" t="e">
        <v>#DIV/0!</v>
      </c>
      <c r="G39" t="e">
        <v>#DIV/0!</v>
      </c>
    </row>
    <row r="40" spans="1:7" hidden="1" x14ac:dyDescent="0.25">
      <c r="A40" t="s">
        <v>305</v>
      </c>
      <c r="B40">
        <v>1.0204081632653061</v>
      </c>
      <c r="C40">
        <v>3.0674846625766872</v>
      </c>
      <c r="D40">
        <v>0</v>
      </c>
      <c r="E40">
        <v>0</v>
      </c>
      <c r="F40">
        <v>0</v>
      </c>
      <c r="G40" t="e">
        <v>#DIV/0!</v>
      </c>
    </row>
    <row r="41" spans="1:7" hidden="1" x14ac:dyDescent="0.25">
      <c r="A41" t="s">
        <v>306</v>
      </c>
      <c r="B41">
        <v>7.9589041095890414</v>
      </c>
      <c r="C41">
        <v>2.1095890410958904</v>
      </c>
      <c r="D41">
        <v>2.7643835616438355</v>
      </c>
      <c r="E41">
        <v>0.92876712328767119</v>
      </c>
      <c r="F41">
        <v>2.1561643835616437</v>
      </c>
      <c r="G41">
        <v>0</v>
      </c>
    </row>
    <row r="42" spans="1:7" hidden="1" x14ac:dyDescent="0.25"/>
  </sheetData>
  <mergeCells count="4">
    <mergeCell ref="A1:G2"/>
    <mergeCell ref="A4:A5"/>
    <mergeCell ref="B4:B5"/>
    <mergeCell ref="C4:G4"/>
  </mergeCells>
  <pageMargins left="1.63" right="0.7" top="1.81" bottom="0.75" header="0.3" footer="0.3"/>
  <pageSetup paperSize="5" scale="82"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EC3B2-35C2-4095-9DC0-00EAC391DDC6}">
  <sheetPr>
    <tabColor theme="5"/>
    <pageSetUpPr fitToPage="1"/>
  </sheetPr>
  <dimension ref="A1:I40"/>
  <sheetViews>
    <sheetView showGridLines="0" workbookViewId="0">
      <selection sqref="A1:I20"/>
    </sheetView>
  </sheetViews>
  <sheetFormatPr baseColWidth="10" defaultRowHeight="15" x14ac:dyDescent="0.25"/>
  <cols>
    <col min="1" max="1" width="45.28515625" bestFit="1" customWidth="1"/>
    <col min="2" max="2" width="11.5703125" bestFit="1" customWidth="1"/>
    <col min="3" max="3" width="24.5703125" bestFit="1" customWidth="1"/>
    <col min="4" max="4" width="27.7109375" bestFit="1" customWidth="1"/>
    <col min="5" max="5" width="25.5703125" bestFit="1" customWidth="1"/>
    <col min="6" max="6" width="26" bestFit="1" customWidth="1"/>
    <col min="7" max="7" width="20.140625" bestFit="1" customWidth="1"/>
    <col min="8" max="8" width="36.42578125" bestFit="1" customWidth="1"/>
    <col min="9" max="9" width="39.42578125" bestFit="1" customWidth="1"/>
  </cols>
  <sheetData>
    <row r="1" spans="1:9" ht="15" customHeight="1" x14ac:dyDescent="0.25">
      <c r="A1" s="1292" t="s">
        <v>420</v>
      </c>
      <c r="B1" s="1292"/>
      <c r="C1" s="1292"/>
      <c r="D1" s="1292"/>
      <c r="E1" s="1292"/>
      <c r="F1" s="1292"/>
      <c r="G1" s="1292"/>
      <c r="H1" s="1292"/>
      <c r="I1" s="1292"/>
    </row>
    <row r="2" spans="1:9" ht="15" customHeight="1" x14ac:dyDescent="0.25">
      <c r="A2" s="1292"/>
      <c r="B2" s="1292"/>
      <c r="C2" s="1292"/>
      <c r="D2" s="1292"/>
      <c r="E2" s="1292"/>
      <c r="F2" s="1292"/>
      <c r="G2" s="1292"/>
      <c r="H2" s="1292"/>
      <c r="I2" s="1292"/>
    </row>
    <row r="4" spans="1:9" x14ac:dyDescent="0.25">
      <c r="A4" s="1294" t="s">
        <v>307</v>
      </c>
      <c r="B4" s="1294" t="s">
        <v>284</v>
      </c>
      <c r="C4" s="1294" t="s">
        <v>285</v>
      </c>
      <c r="D4" s="1294"/>
      <c r="E4" s="1294"/>
      <c r="F4" s="1294"/>
      <c r="G4" s="1294"/>
      <c r="H4" s="1294"/>
      <c r="I4" s="1294"/>
    </row>
    <row r="5" spans="1:9" x14ac:dyDescent="0.25">
      <c r="A5" s="1294"/>
      <c r="B5" s="1294"/>
      <c r="C5" s="39" t="s">
        <v>286</v>
      </c>
      <c r="D5" s="39" t="s">
        <v>287</v>
      </c>
      <c r="E5" s="39" t="s">
        <v>288</v>
      </c>
      <c r="F5" s="39" t="s">
        <v>289</v>
      </c>
      <c r="G5" s="39" t="s">
        <v>21</v>
      </c>
      <c r="H5" s="39" t="s">
        <v>290</v>
      </c>
      <c r="I5" s="39" t="s">
        <v>291</v>
      </c>
    </row>
    <row r="6" spans="1:9" x14ac:dyDescent="0.25">
      <c r="A6" s="46" t="s">
        <v>292</v>
      </c>
      <c r="B6" s="47">
        <f t="shared" ref="B6:B12" si="0">SUM(C6:I6)</f>
        <v>716</v>
      </c>
      <c r="C6" s="40">
        <v>348</v>
      </c>
      <c r="D6" s="40">
        <v>181</v>
      </c>
      <c r="E6" s="40">
        <v>121</v>
      </c>
      <c r="F6" s="40">
        <v>65</v>
      </c>
      <c r="G6" s="40">
        <v>0</v>
      </c>
      <c r="H6" s="40">
        <v>0</v>
      </c>
      <c r="I6" s="40">
        <v>1</v>
      </c>
    </row>
    <row r="7" spans="1:9" x14ac:dyDescent="0.25">
      <c r="A7" s="46" t="s">
        <v>293</v>
      </c>
      <c r="B7" s="47">
        <f t="shared" si="0"/>
        <v>712</v>
      </c>
      <c r="C7" s="40">
        <v>190</v>
      </c>
      <c r="D7" s="40">
        <v>290</v>
      </c>
      <c r="E7" s="40">
        <v>140</v>
      </c>
      <c r="F7" s="40">
        <v>91</v>
      </c>
      <c r="G7" s="40">
        <v>0</v>
      </c>
      <c r="H7" s="40">
        <v>0</v>
      </c>
      <c r="I7" s="40">
        <v>1</v>
      </c>
    </row>
    <row r="8" spans="1:9" x14ac:dyDescent="0.25">
      <c r="A8" s="46" t="s">
        <v>294</v>
      </c>
      <c r="B8" s="47">
        <f t="shared" si="0"/>
        <v>705</v>
      </c>
      <c r="C8" s="40">
        <v>185</v>
      </c>
      <c r="D8" s="40">
        <v>289</v>
      </c>
      <c r="E8" s="40">
        <v>140</v>
      </c>
      <c r="F8" s="40">
        <v>91</v>
      </c>
      <c r="G8" s="40">
        <v>0</v>
      </c>
      <c r="H8" s="40">
        <v>0</v>
      </c>
      <c r="I8" s="40">
        <v>0</v>
      </c>
    </row>
    <row r="9" spans="1:9" x14ac:dyDescent="0.25">
      <c r="A9" s="46" t="s">
        <v>295</v>
      </c>
      <c r="B9" s="47">
        <f t="shared" si="0"/>
        <v>7</v>
      </c>
      <c r="C9" s="40">
        <v>5</v>
      </c>
      <c r="D9" s="40">
        <v>1</v>
      </c>
      <c r="E9" s="40">
        <v>0</v>
      </c>
      <c r="F9" s="40">
        <v>0</v>
      </c>
      <c r="G9" s="40">
        <v>0</v>
      </c>
      <c r="H9" s="40">
        <v>0</v>
      </c>
      <c r="I9" s="40">
        <v>1</v>
      </c>
    </row>
    <row r="10" spans="1:9" x14ac:dyDescent="0.25">
      <c r="A10" s="46" t="s">
        <v>296</v>
      </c>
      <c r="B10" s="47">
        <f t="shared" si="0"/>
        <v>1</v>
      </c>
      <c r="C10" s="40">
        <v>0</v>
      </c>
      <c r="D10" s="40">
        <v>1</v>
      </c>
      <c r="E10" s="40">
        <v>0</v>
      </c>
      <c r="F10" s="40">
        <v>0</v>
      </c>
      <c r="G10" s="40">
        <v>0</v>
      </c>
      <c r="H10" s="40">
        <v>0</v>
      </c>
      <c r="I10" s="40">
        <v>0</v>
      </c>
    </row>
    <row r="11" spans="1:9" x14ac:dyDescent="0.25">
      <c r="A11" s="46" t="s">
        <v>297</v>
      </c>
      <c r="B11" s="47">
        <f t="shared" si="0"/>
        <v>6</v>
      </c>
      <c r="C11" s="40">
        <v>5</v>
      </c>
      <c r="D11" s="40">
        <v>0</v>
      </c>
      <c r="E11" s="40">
        <v>0</v>
      </c>
      <c r="F11" s="40">
        <v>0</v>
      </c>
      <c r="G11" s="40">
        <v>0</v>
      </c>
      <c r="H11" s="40">
        <v>0</v>
      </c>
      <c r="I11" s="40">
        <v>1</v>
      </c>
    </row>
    <row r="12" spans="1:9" x14ac:dyDescent="0.25">
      <c r="A12" s="46" t="s">
        <v>298</v>
      </c>
      <c r="B12" s="47">
        <f t="shared" si="0"/>
        <v>2744</v>
      </c>
      <c r="C12" s="40">
        <v>811</v>
      </c>
      <c r="D12" s="40">
        <v>1013</v>
      </c>
      <c r="E12" s="40">
        <v>461</v>
      </c>
      <c r="F12" s="40">
        <v>451</v>
      </c>
      <c r="G12" s="40">
        <v>0</v>
      </c>
      <c r="H12" s="40">
        <v>0</v>
      </c>
      <c r="I12" s="40">
        <v>8</v>
      </c>
    </row>
    <row r="13" spans="1:9" x14ac:dyDescent="0.25">
      <c r="A13" s="46" t="s">
        <v>299</v>
      </c>
      <c r="B13" s="47">
        <f>B12/B7</f>
        <v>3.8539325842696628</v>
      </c>
      <c r="C13" s="40">
        <f t="shared" ref="C13:I13" si="1">+C12/C7</f>
        <v>4.2684210526315791</v>
      </c>
      <c r="D13" s="40">
        <f t="shared" si="1"/>
        <v>3.4931034482758623</v>
      </c>
      <c r="E13" s="40">
        <f t="shared" si="1"/>
        <v>3.2928571428571427</v>
      </c>
      <c r="F13" s="40">
        <f t="shared" si="1"/>
        <v>4.9560439560439562</v>
      </c>
      <c r="G13" s="40" t="e">
        <f t="shared" si="1"/>
        <v>#DIV/0!</v>
      </c>
      <c r="H13" s="40" t="e">
        <f t="shared" si="1"/>
        <v>#DIV/0!</v>
      </c>
      <c r="I13" s="40">
        <f t="shared" si="1"/>
        <v>8</v>
      </c>
    </row>
    <row r="14" spans="1:9" x14ac:dyDescent="0.25">
      <c r="A14" s="46" t="s">
        <v>300</v>
      </c>
      <c r="B14" s="47">
        <f>SUM(C14:I14)</f>
        <v>42</v>
      </c>
      <c r="C14" s="40">
        <v>19</v>
      </c>
      <c r="D14" s="40">
        <v>9</v>
      </c>
      <c r="E14" s="40">
        <v>4</v>
      </c>
      <c r="F14" s="40">
        <v>7</v>
      </c>
      <c r="G14" s="40"/>
      <c r="H14" s="40"/>
      <c r="I14" s="40">
        <v>3</v>
      </c>
    </row>
    <row r="15" spans="1:9" x14ac:dyDescent="0.25">
      <c r="A15" s="46" t="s">
        <v>301</v>
      </c>
      <c r="B15" s="47">
        <f>B14*365</f>
        <v>15330</v>
      </c>
      <c r="C15" s="40">
        <f t="shared" ref="C15:I15" si="2">+C14*365</f>
        <v>6935</v>
      </c>
      <c r="D15" s="40">
        <f t="shared" si="2"/>
        <v>3285</v>
      </c>
      <c r="E15" s="40">
        <f t="shared" si="2"/>
        <v>1460</v>
      </c>
      <c r="F15" s="40">
        <f t="shared" si="2"/>
        <v>2555</v>
      </c>
      <c r="G15" s="40">
        <f t="shared" si="2"/>
        <v>0</v>
      </c>
      <c r="H15" s="40">
        <f t="shared" si="2"/>
        <v>0</v>
      </c>
      <c r="I15" s="40">
        <f t="shared" si="2"/>
        <v>1095</v>
      </c>
    </row>
    <row r="16" spans="1:9" x14ac:dyDescent="0.25">
      <c r="A16" s="46" t="s">
        <v>302</v>
      </c>
      <c r="B16" s="47">
        <f>SUM(C16:I16)</f>
        <v>2894</v>
      </c>
      <c r="C16" s="40">
        <v>815</v>
      </c>
      <c r="D16" s="40">
        <v>1084</v>
      </c>
      <c r="E16" s="40">
        <v>475</v>
      </c>
      <c r="F16" s="40">
        <v>503</v>
      </c>
      <c r="G16" s="40">
        <v>0</v>
      </c>
      <c r="H16" s="40">
        <v>0</v>
      </c>
      <c r="I16" s="40">
        <v>17</v>
      </c>
    </row>
    <row r="17" spans="1:9" x14ac:dyDescent="0.25">
      <c r="A17" s="46" t="s">
        <v>303</v>
      </c>
      <c r="B17" s="47">
        <f>(B16*100)/B15</f>
        <v>18.87801696020874</v>
      </c>
      <c r="C17" s="40">
        <f t="shared" ref="C17:I17" si="3">+C16*100/C15</f>
        <v>11.751982696467195</v>
      </c>
      <c r="D17" s="40">
        <f t="shared" si="3"/>
        <v>32.99847792998478</v>
      </c>
      <c r="E17" s="40">
        <f t="shared" si="3"/>
        <v>32.534246575342465</v>
      </c>
      <c r="F17" s="40">
        <f t="shared" si="3"/>
        <v>19.68688845401174</v>
      </c>
      <c r="G17" s="40" t="e">
        <f t="shared" si="3"/>
        <v>#DIV/0!</v>
      </c>
      <c r="H17" s="40" t="e">
        <f t="shared" si="3"/>
        <v>#DIV/0!</v>
      </c>
      <c r="I17" s="40">
        <f t="shared" si="3"/>
        <v>1.5525114155251141</v>
      </c>
    </row>
    <row r="18" spans="1:9" x14ac:dyDescent="0.25">
      <c r="A18" s="46" t="s">
        <v>304</v>
      </c>
      <c r="B18" s="47">
        <f>B7/B14</f>
        <v>16.952380952380953</v>
      </c>
      <c r="C18" s="40">
        <f t="shared" ref="C18:I18" si="4">+C7/C14</f>
        <v>10</v>
      </c>
      <c r="D18" s="40">
        <f t="shared" si="4"/>
        <v>32.222222222222221</v>
      </c>
      <c r="E18" s="40">
        <f t="shared" si="4"/>
        <v>35</v>
      </c>
      <c r="F18" s="40">
        <f t="shared" si="4"/>
        <v>13</v>
      </c>
      <c r="G18" s="40" t="e">
        <f t="shared" si="4"/>
        <v>#DIV/0!</v>
      </c>
      <c r="H18" s="40" t="e">
        <f t="shared" si="4"/>
        <v>#DIV/0!</v>
      </c>
      <c r="I18" s="40">
        <f t="shared" si="4"/>
        <v>0.33333333333333331</v>
      </c>
    </row>
    <row r="19" spans="1:9" x14ac:dyDescent="0.25">
      <c r="A19" s="46" t="s">
        <v>305</v>
      </c>
      <c r="B19" s="47">
        <f>(B9*100)/B6</f>
        <v>0.97765363128491622</v>
      </c>
      <c r="C19" s="40">
        <f t="shared" ref="C19:I19" si="5">+C9*100/C6</f>
        <v>1.4367816091954022</v>
      </c>
      <c r="D19" s="40">
        <f t="shared" si="5"/>
        <v>0.5524861878453039</v>
      </c>
      <c r="E19" s="40">
        <f t="shared" si="5"/>
        <v>0</v>
      </c>
      <c r="F19" s="40">
        <f t="shared" si="5"/>
        <v>0</v>
      </c>
      <c r="G19" s="40" t="e">
        <f t="shared" si="5"/>
        <v>#DIV/0!</v>
      </c>
      <c r="H19" s="40" t="e">
        <f t="shared" si="5"/>
        <v>#DIV/0!</v>
      </c>
      <c r="I19" s="40">
        <f t="shared" si="5"/>
        <v>100</v>
      </c>
    </row>
    <row r="20" spans="1:9" x14ac:dyDescent="0.25">
      <c r="A20" s="46" t="s">
        <v>306</v>
      </c>
      <c r="B20" s="47">
        <f>+B6/365</f>
        <v>1.9616438356164383</v>
      </c>
      <c r="C20" s="47">
        <f t="shared" ref="C20:I20" si="6">+C6/365</f>
        <v>0.95342465753424654</v>
      </c>
      <c r="D20" s="47">
        <f t="shared" si="6"/>
        <v>0.49589041095890413</v>
      </c>
      <c r="E20" s="47">
        <f t="shared" si="6"/>
        <v>0.33150684931506852</v>
      </c>
      <c r="F20" s="47">
        <f t="shared" si="6"/>
        <v>0.17808219178082191</v>
      </c>
      <c r="G20" s="47">
        <f t="shared" si="6"/>
        <v>0</v>
      </c>
      <c r="H20" s="47">
        <f t="shared" si="6"/>
        <v>0</v>
      </c>
      <c r="I20" s="47">
        <f t="shared" si="6"/>
        <v>2.7397260273972603E-3</v>
      </c>
    </row>
    <row r="22" spans="1:9" hidden="1" x14ac:dyDescent="0.25"/>
    <row r="23" spans="1:9" hidden="1" x14ac:dyDescent="0.25">
      <c r="A23" t="s">
        <v>311</v>
      </c>
      <c r="B23" t="s">
        <v>284</v>
      </c>
      <c r="C23" t="s">
        <v>285</v>
      </c>
    </row>
    <row r="24" spans="1:9" hidden="1" x14ac:dyDescent="0.25">
      <c r="C24" t="s">
        <v>286</v>
      </c>
      <c r="D24" t="s">
        <v>287</v>
      </c>
      <c r="E24" t="s">
        <v>288</v>
      </c>
      <c r="F24" t="s">
        <v>289</v>
      </c>
      <c r="G24" t="s">
        <v>21</v>
      </c>
      <c r="H24" t="s">
        <v>290</v>
      </c>
      <c r="I24" t="s">
        <v>291</v>
      </c>
    </row>
    <row r="25" spans="1:9" hidden="1" x14ac:dyDescent="0.25">
      <c r="A25" t="s">
        <v>292</v>
      </c>
      <c r="B25">
        <v>716</v>
      </c>
      <c r="C25">
        <v>348</v>
      </c>
      <c r="D25">
        <v>181</v>
      </c>
      <c r="E25">
        <v>121</v>
      </c>
      <c r="F25">
        <v>65</v>
      </c>
      <c r="G25">
        <v>0</v>
      </c>
      <c r="H25">
        <v>0</v>
      </c>
      <c r="I25">
        <v>1</v>
      </c>
    </row>
    <row r="26" spans="1:9" hidden="1" x14ac:dyDescent="0.25">
      <c r="A26" t="s">
        <v>293</v>
      </c>
      <c r="B26">
        <v>712</v>
      </c>
      <c r="C26">
        <v>190</v>
      </c>
      <c r="D26">
        <v>290</v>
      </c>
      <c r="E26">
        <v>140</v>
      </c>
      <c r="F26">
        <v>91</v>
      </c>
      <c r="G26">
        <v>0</v>
      </c>
      <c r="H26">
        <v>0</v>
      </c>
      <c r="I26">
        <v>1</v>
      </c>
    </row>
    <row r="27" spans="1:9" hidden="1" x14ac:dyDescent="0.25">
      <c r="A27" t="s">
        <v>294</v>
      </c>
      <c r="B27">
        <v>705</v>
      </c>
      <c r="C27">
        <v>185</v>
      </c>
      <c r="D27">
        <v>289</v>
      </c>
      <c r="E27">
        <v>140</v>
      </c>
      <c r="F27">
        <v>91</v>
      </c>
      <c r="G27">
        <v>0</v>
      </c>
      <c r="H27">
        <v>0</v>
      </c>
      <c r="I27">
        <v>0</v>
      </c>
    </row>
    <row r="28" spans="1:9" hidden="1" x14ac:dyDescent="0.25">
      <c r="A28" t="s">
        <v>295</v>
      </c>
      <c r="B28">
        <v>7</v>
      </c>
      <c r="C28">
        <v>5</v>
      </c>
      <c r="D28">
        <v>1</v>
      </c>
      <c r="E28">
        <v>0</v>
      </c>
      <c r="F28">
        <v>0</v>
      </c>
      <c r="G28">
        <v>0</v>
      </c>
      <c r="H28">
        <v>0</v>
      </c>
      <c r="I28">
        <v>1</v>
      </c>
    </row>
    <row r="29" spans="1:9" hidden="1" x14ac:dyDescent="0.25">
      <c r="A29" t="s">
        <v>296</v>
      </c>
      <c r="B29">
        <v>1</v>
      </c>
      <c r="C29">
        <v>0</v>
      </c>
      <c r="D29">
        <v>1</v>
      </c>
      <c r="E29">
        <v>0</v>
      </c>
      <c r="F29">
        <v>0</v>
      </c>
      <c r="G29">
        <v>0</v>
      </c>
      <c r="H29">
        <v>0</v>
      </c>
      <c r="I29">
        <v>0</v>
      </c>
    </row>
    <row r="30" spans="1:9" hidden="1" x14ac:dyDescent="0.25">
      <c r="A30" t="s">
        <v>297</v>
      </c>
      <c r="B30">
        <v>6</v>
      </c>
      <c r="C30">
        <v>5</v>
      </c>
      <c r="D30">
        <v>0</v>
      </c>
      <c r="E30">
        <v>0</v>
      </c>
      <c r="F30">
        <v>0</v>
      </c>
      <c r="G30">
        <v>0</v>
      </c>
      <c r="H30">
        <v>0</v>
      </c>
      <c r="I30">
        <v>1</v>
      </c>
    </row>
    <row r="31" spans="1:9" hidden="1" x14ac:dyDescent="0.25">
      <c r="A31" t="s">
        <v>298</v>
      </c>
      <c r="B31">
        <v>2744</v>
      </c>
      <c r="C31">
        <v>811</v>
      </c>
      <c r="D31">
        <v>1013</v>
      </c>
      <c r="E31">
        <v>461</v>
      </c>
      <c r="F31">
        <v>451</v>
      </c>
      <c r="G31">
        <v>0</v>
      </c>
      <c r="H31">
        <v>0</v>
      </c>
      <c r="I31">
        <v>8</v>
      </c>
    </row>
    <row r="32" spans="1:9" hidden="1" x14ac:dyDescent="0.25">
      <c r="A32" t="s">
        <v>299</v>
      </c>
      <c r="B32">
        <v>3.8539325842696628</v>
      </c>
      <c r="C32">
        <v>4.2684210526315791</v>
      </c>
      <c r="D32">
        <v>3.4931034482758623</v>
      </c>
      <c r="E32">
        <v>3.2928571428571427</v>
      </c>
      <c r="F32">
        <v>4.9560439560439562</v>
      </c>
      <c r="G32" t="e">
        <v>#DIV/0!</v>
      </c>
      <c r="H32" t="e">
        <v>#DIV/0!</v>
      </c>
      <c r="I32">
        <v>8</v>
      </c>
    </row>
    <row r="33" spans="1:9" hidden="1" x14ac:dyDescent="0.25">
      <c r="A33" t="s">
        <v>300</v>
      </c>
      <c r="B33">
        <v>42</v>
      </c>
      <c r="C33">
        <v>19</v>
      </c>
      <c r="D33">
        <v>9</v>
      </c>
      <c r="E33">
        <v>4</v>
      </c>
      <c r="F33">
        <v>7</v>
      </c>
      <c r="I33">
        <v>3</v>
      </c>
    </row>
    <row r="34" spans="1:9" hidden="1" x14ac:dyDescent="0.25">
      <c r="A34" t="s">
        <v>301</v>
      </c>
      <c r="B34">
        <v>15330</v>
      </c>
      <c r="C34">
        <v>6935</v>
      </c>
      <c r="D34">
        <v>3285</v>
      </c>
      <c r="E34">
        <v>1460</v>
      </c>
      <c r="F34">
        <v>2555</v>
      </c>
      <c r="G34">
        <v>0</v>
      </c>
      <c r="H34">
        <v>0</v>
      </c>
      <c r="I34">
        <v>1095</v>
      </c>
    </row>
    <row r="35" spans="1:9" hidden="1" x14ac:dyDescent="0.25">
      <c r="A35" t="s">
        <v>302</v>
      </c>
      <c r="B35">
        <v>2894</v>
      </c>
      <c r="C35">
        <v>815</v>
      </c>
      <c r="D35">
        <v>1084</v>
      </c>
      <c r="E35">
        <v>475</v>
      </c>
      <c r="F35">
        <v>503</v>
      </c>
      <c r="G35">
        <v>0</v>
      </c>
      <c r="H35">
        <v>0</v>
      </c>
      <c r="I35">
        <v>17</v>
      </c>
    </row>
    <row r="36" spans="1:9" hidden="1" x14ac:dyDescent="0.25">
      <c r="A36" t="s">
        <v>303</v>
      </c>
      <c r="B36">
        <v>18.87801696020874</v>
      </c>
      <c r="C36">
        <v>11.751982696467195</v>
      </c>
      <c r="D36">
        <v>32.99847792998478</v>
      </c>
      <c r="E36">
        <v>32.534246575342465</v>
      </c>
      <c r="F36">
        <v>19.68688845401174</v>
      </c>
      <c r="G36" t="e">
        <v>#DIV/0!</v>
      </c>
      <c r="H36" t="e">
        <v>#DIV/0!</v>
      </c>
      <c r="I36">
        <v>1.5525114155251141</v>
      </c>
    </row>
    <row r="37" spans="1:9" hidden="1" x14ac:dyDescent="0.25">
      <c r="A37" t="s">
        <v>304</v>
      </c>
      <c r="B37">
        <v>16.952380952380953</v>
      </c>
      <c r="C37">
        <v>10</v>
      </c>
      <c r="D37">
        <v>32.222222222222221</v>
      </c>
      <c r="E37">
        <v>35</v>
      </c>
      <c r="F37">
        <v>13</v>
      </c>
      <c r="G37" t="e">
        <v>#DIV/0!</v>
      </c>
      <c r="H37" t="e">
        <v>#DIV/0!</v>
      </c>
      <c r="I37">
        <v>0.33333333333333331</v>
      </c>
    </row>
    <row r="38" spans="1:9" hidden="1" x14ac:dyDescent="0.25">
      <c r="A38" t="s">
        <v>305</v>
      </c>
      <c r="B38">
        <v>0.97765363128491622</v>
      </c>
      <c r="C38">
        <v>1.4367816091954022</v>
      </c>
      <c r="D38">
        <v>0.5524861878453039</v>
      </c>
      <c r="E38">
        <v>0</v>
      </c>
      <c r="F38">
        <v>0</v>
      </c>
      <c r="G38" t="e">
        <v>#DIV/0!</v>
      </c>
      <c r="H38" t="e">
        <v>#DIV/0!</v>
      </c>
      <c r="I38">
        <v>100</v>
      </c>
    </row>
    <row r="39" spans="1:9" hidden="1" x14ac:dyDescent="0.25">
      <c r="A39" t="s">
        <v>306</v>
      </c>
      <c r="B39">
        <v>7.9287671232876713</v>
      </c>
      <c r="C39">
        <v>2.2328767123287672</v>
      </c>
      <c r="D39">
        <v>2.9698630136986299</v>
      </c>
      <c r="E39">
        <v>1.3013698630136987</v>
      </c>
      <c r="F39">
        <v>1.3780821917808219</v>
      </c>
      <c r="G39">
        <v>0</v>
      </c>
      <c r="H39">
        <v>0</v>
      </c>
      <c r="I39">
        <v>4.6575342465753428E-2</v>
      </c>
    </row>
    <row r="40" spans="1:9" hidden="1" x14ac:dyDescent="0.25"/>
  </sheetData>
  <mergeCells count="4">
    <mergeCell ref="A4:A5"/>
    <mergeCell ref="B4:B5"/>
    <mergeCell ref="A1:I2"/>
    <mergeCell ref="C4:I4"/>
  </mergeCells>
  <pageMargins left="1.43" right="0.7" top="2.04" bottom="0.75" header="0.3" footer="0.3"/>
  <pageSetup paperSize="5" scale="58"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CF5FE-4900-4AB1-80D2-325E76FF86EB}">
  <sheetPr>
    <tabColor theme="5"/>
    <pageSetUpPr fitToPage="1"/>
  </sheetPr>
  <dimension ref="A1:K42"/>
  <sheetViews>
    <sheetView showGridLines="0" workbookViewId="0">
      <selection sqref="A1:I20"/>
    </sheetView>
  </sheetViews>
  <sheetFormatPr baseColWidth="10" defaultRowHeight="15" x14ac:dyDescent="0.25"/>
  <cols>
    <col min="1" max="1" width="42.7109375" bestFit="1" customWidth="1"/>
    <col min="2" max="2" width="11.5703125" bestFit="1" customWidth="1"/>
    <col min="3" max="3" width="24.5703125" bestFit="1" customWidth="1"/>
    <col min="4" max="4" width="27.7109375" bestFit="1" customWidth="1"/>
    <col min="5" max="5" width="25.5703125" bestFit="1" customWidth="1"/>
    <col min="6" max="6" width="26" bestFit="1" customWidth="1"/>
    <col min="7" max="7" width="35.7109375" bestFit="1" customWidth="1"/>
    <col min="8" max="8" width="36.42578125" bestFit="1" customWidth="1"/>
    <col min="9" max="9" width="38" bestFit="1" customWidth="1"/>
  </cols>
  <sheetData>
    <row r="1" spans="1:11" ht="15" customHeight="1" x14ac:dyDescent="0.25">
      <c r="A1" s="1292" t="s">
        <v>421</v>
      </c>
      <c r="B1" s="1292"/>
      <c r="C1" s="1292"/>
      <c r="D1" s="1292"/>
      <c r="E1" s="1292"/>
      <c r="F1" s="1292"/>
      <c r="G1" s="1292"/>
      <c r="H1" s="1292"/>
      <c r="I1" s="1292"/>
    </row>
    <row r="2" spans="1:11" ht="15" customHeight="1" x14ac:dyDescent="0.25">
      <c r="A2" s="1292"/>
      <c r="B2" s="1292"/>
      <c r="C2" s="1292"/>
      <c r="D2" s="1292"/>
      <c r="E2" s="1292"/>
      <c r="F2" s="1292"/>
      <c r="G2" s="1292"/>
      <c r="H2" s="1292"/>
      <c r="I2" s="1292"/>
    </row>
    <row r="4" spans="1:11" x14ac:dyDescent="0.25">
      <c r="A4" s="1294" t="s">
        <v>307</v>
      </c>
      <c r="B4" s="1294" t="s">
        <v>284</v>
      </c>
      <c r="C4" s="1294" t="s">
        <v>285</v>
      </c>
      <c r="D4" s="1294"/>
      <c r="E4" s="1294"/>
      <c r="F4" s="1294"/>
      <c r="G4" s="1294"/>
      <c r="H4" s="1294"/>
      <c r="I4" s="1294"/>
    </row>
    <row r="5" spans="1:11" x14ac:dyDescent="0.25">
      <c r="A5" s="1294"/>
      <c r="B5" s="1294"/>
      <c r="C5" s="39" t="s">
        <v>286</v>
      </c>
      <c r="D5" s="39" t="s">
        <v>287</v>
      </c>
      <c r="E5" s="39" t="s">
        <v>288</v>
      </c>
      <c r="F5" s="39" t="s">
        <v>289</v>
      </c>
      <c r="G5" s="39" t="s">
        <v>338</v>
      </c>
      <c r="H5" s="39" t="s">
        <v>290</v>
      </c>
      <c r="I5" s="39" t="s">
        <v>291</v>
      </c>
    </row>
    <row r="6" spans="1:11" x14ac:dyDescent="0.25">
      <c r="A6" s="5" t="s">
        <v>292</v>
      </c>
      <c r="B6" s="80">
        <v>259</v>
      </c>
      <c r="C6" s="80">
        <v>194</v>
      </c>
      <c r="D6" s="80">
        <v>0</v>
      </c>
      <c r="E6" s="80">
        <v>30</v>
      </c>
      <c r="F6" s="80">
        <v>35</v>
      </c>
      <c r="G6" s="80">
        <v>0</v>
      </c>
      <c r="H6" s="80">
        <v>0</v>
      </c>
      <c r="I6" s="80">
        <v>0</v>
      </c>
    </row>
    <row r="7" spans="1:11" x14ac:dyDescent="0.25">
      <c r="A7" s="5" t="s">
        <v>293</v>
      </c>
      <c r="B7" s="80">
        <v>260</v>
      </c>
      <c r="C7" s="80">
        <v>195</v>
      </c>
      <c r="D7" s="80">
        <v>0</v>
      </c>
      <c r="E7" s="80">
        <v>30</v>
      </c>
      <c r="F7" s="80">
        <v>35</v>
      </c>
      <c r="G7" s="80">
        <v>0</v>
      </c>
      <c r="H7" s="80">
        <v>0</v>
      </c>
      <c r="I7" s="80">
        <v>0</v>
      </c>
    </row>
    <row r="8" spans="1:11" x14ac:dyDescent="0.25">
      <c r="A8" s="5" t="s">
        <v>294</v>
      </c>
      <c r="B8" s="80">
        <v>261</v>
      </c>
      <c r="C8" s="80">
        <v>196</v>
      </c>
      <c r="D8" s="80">
        <v>0</v>
      </c>
      <c r="E8" s="80">
        <v>30</v>
      </c>
      <c r="F8" s="80">
        <v>35</v>
      </c>
      <c r="G8" s="80">
        <v>0</v>
      </c>
      <c r="H8" s="80">
        <v>0</v>
      </c>
      <c r="I8" s="80">
        <v>0</v>
      </c>
    </row>
    <row r="9" spans="1:11" x14ac:dyDescent="0.25">
      <c r="A9" s="5" t="s">
        <v>295</v>
      </c>
      <c r="B9" s="80">
        <v>5</v>
      </c>
      <c r="C9" s="80">
        <v>5</v>
      </c>
      <c r="D9" s="80">
        <v>0</v>
      </c>
      <c r="E9" s="80">
        <v>0</v>
      </c>
      <c r="F9" s="80">
        <v>0</v>
      </c>
      <c r="G9" s="80">
        <v>0</v>
      </c>
      <c r="H9" s="80">
        <v>0</v>
      </c>
      <c r="I9" s="80">
        <v>0</v>
      </c>
    </row>
    <row r="10" spans="1:11" x14ac:dyDescent="0.25">
      <c r="A10" s="5" t="s">
        <v>296</v>
      </c>
      <c r="B10" s="80">
        <v>3</v>
      </c>
      <c r="C10" s="80">
        <v>3</v>
      </c>
      <c r="D10" s="80">
        <v>0</v>
      </c>
      <c r="E10" s="80">
        <v>0</v>
      </c>
      <c r="F10" s="80">
        <v>0</v>
      </c>
      <c r="G10" s="80">
        <v>0</v>
      </c>
      <c r="H10" s="80">
        <v>0</v>
      </c>
      <c r="I10" s="80">
        <v>0</v>
      </c>
    </row>
    <row r="11" spans="1:11" x14ac:dyDescent="0.25">
      <c r="A11" s="5" t="s">
        <v>297</v>
      </c>
      <c r="B11" s="80">
        <v>2</v>
      </c>
      <c r="C11" s="80">
        <v>2</v>
      </c>
      <c r="D11" s="80">
        <v>0</v>
      </c>
      <c r="E11" s="80">
        <v>0</v>
      </c>
      <c r="F11" s="80">
        <v>0</v>
      </c>
      <c r="G11" s="80">
        <v>0</v>
      </c>
      <c r="H11" s="80">
        <v>0</v>
      </c>
      <c r="I11" s="80">
        <v>0</v>
      </c>
    </row>
    <row r="12" spans="1:11" x14ac:dyDescent="0.25">
      <c r="A12" s="5" t="s">
        <v>318</v>
      </c>
      <c r="B12" s="80">
        <v>922</v>
      </c>
      <c r="C12" s="80">
        <v>689</v>
      </c>
      <c r="D12" s="80">
        <v>0</v>
      </c>
      <c r="E12" s="80">
        <v>96</v>
      </c>
      <c r="F12" s="80">
        <v>137</v>
      </c>
      <c r="G12" s="80">
        <v>0</v>
      </c>
      <c r="H12" s="80">
        <v>0</v>
      </c>
      <c r="I12" s="80">
        <v>0</v>
      </c>
    </row>
    <row r="13" spans="1:11" x14ac:dyDescent="0.25">
      <c r="A13" s="5" t="s">
        <v>299</v>
      </c>
      <c r="B13" s="80">
        <v>3.546153846153846</v>
      </c>
      <c r="C13" s="80">
        <v>3.5333333333333332</v>
      </c>
      <c r="D13" s="80" t="e">
        <v>#DIV/0!</v>
      </c>
      <c r="E13" s="80">
        <v>3.2</v>
      </c>
      <c r="F13" s="80">
        <v>3.9142857142857141</v>
      </c>
      <c r="G13" s="80" t="e">
        <v>#DIV/0!</v>
      </c>
      <c r="H13" s="80" t="e">
        <v>#DIV/0!</v>
      </c>
      <c r="I13" s="80" t="e">
        <v>#DIV/0!</v>
      </c>
    </row>
    <row r="14" spans="1:11" x14ac:dyDescent="0.25">
      <c r="A14" s="5" t="s">
        <v>300</v>
      </c>
      <c r="B14" s="80">
        <v>13</v>
      </c>
      <c r="C14" s="80">
        <v>7</v>
      </c>
      <c r="D14" s="80">
        <v>1</v>
      </c>
      <c r="E14" s="80">
        <v>1</v>
      </c>
      <c r="F14" s="80">
        <v>2</v>
      </c>
      <c r="G14" s="80">
        <v>2</v>
      </c>
      <c r="H14" s="80">
        <v>0</v>
      </c>
      <c r="I14" s="80">
        <v>0</v>
      </c>
      <c r="K14" s="82"/>
    </row>
    <row r="15" spans="1:11" x14ac:dyDescent="0.25">
      <c r="A15" s="5" t="s">
        <v>301</v>
      </c>
      <c r="B15" s="80">
        <v>4745</v>
      </c>
      <c r="C15" s="80">
        <v>2555</v>
      </c>
      <c r="D15" s="80">
        <v>365</v>
      </c>
      <c r="E15" s="80">
        <v>365</v>
      </c>
      <c r="F15" s="80">
        <v>730</v>
      </c>
      <c r="G15" s="80">
        <v>730</v>
      </c>
      <c r="H15" s="80">
        <v>0</v>
      </c>
      <c r="I15" s="80">
        <v>0</v>
      </c>
    </row>
    <row r="16" spans="1:11" x14ac:dyDescent="0.25">
      <c r="A16" s="5" t="s">
        <v>302</v>
      </c>
      <c r="B16" s="80">
        <v>967</v>
      </c>
      <c r="C16" s="80">
        <v>689</v>
      </c>
      <c r="D16" s="80">
        <v>0</v>
      </c>
      <c r="E16" s="80">
        <v>101</v>
      </c>
      <c r="F16" s="80">
        <v>177</v>
      </c>
      <c r="G16" s="80">
        <v>0</v>
      </c>
      <c r="H16" s="80">
        <v>0</v>
      </c>
      <c r="I16" s="80">
        <v>0</v>
      </c>
    </row>
    <row r="17" spans="1:9" x14ac:dyDescent="0.25">
      <c r="A17" s="5" t="s">
        <v>303</v>
      </c>
      <c r="B17" s="80">
        <v>20.379346680716544</v>
      </c>
      <c r="C17" s="80">
        <v>26.966731898238748</v>
      </c>
      <c r="D17" s="80">
        <v>0</v>
      </c>
      <c r="E17" s="80">
        <v>27.671232876712327</v>
      </c>
      <c r="F17" s="80">
        <v>24.246575342465754</v>
      </c>
      <c r="G17" s="80">
        <v>0</v>
      </c>
      <c r="H17" s="80" t="e">
        <v>#DIV/0!</v>
      </c>
      <c r="I17" s="80" t="e">
        <v>#DIV/0!</v>
      </c>
    </row>
    <row r="18" spans="1:9" x14ac:dyDescent="0.25">
      <c r="A18" s="5" t="s">
        <v>304</v>
      </c>
      <c r="B18" s="80">
        <v>20</v>
      </c>
      <c r="C18" s="80">
        <v>27.857142857142858</v>
      </c>
      <c r="D18" s="80">
        <v>0</v>
      </c>
      <c r="E18" s="80">
        <v>30</v>
      </c>
      <c r="F18" s="80">
        <v>17.5</v>
      </c>
      <c r="G18" s="80">
        <v>0</v>
      </c>
      <c r="H18" s="80" t="e">
        <v>#DIV/0!</v>
      </c>
      <c r="I18" s="80" t="e">
        <v>#DIV/0!</v>
      </c>
    </row>
    <row r="19" spans="1:9" x14ac:dyDescent="0.25">
      <c r="A19" s="5" t="s">
        <v>305</v>
      </c>
      <c r="B19" s="80">
        <v>1.9305019305019304</v>
      </c>
      <c r="C19" s="80">
        <v>2.5773195876288661</v>
      </c>
      <c r="D19" s="80" t="e">
        <v>#DIV/0!</v>
      </c>
      <c r="E19" s="80">
        <v>0</v>
      </c>
      <c r="F19" s="80">
        <v>0</v>
      </c>
      <c r="G19" s="80" t="e">
        <v>#DIV/0!</v>
      </c>
      <c r="H19" s="80" t="e">
        <v>#DIV/0!</v>
      </c>
      <c r="I19" s="80" t="e">
        <v>#DIV/0!</v>
      </c>
    </row>
    <row r="20" spans="1:9" x14ac:dyDescent="0.25">
      <c r="A20" s="5" t="s">
        <v>306</v>
      </c>
      <c r="B20" s="80">
        <v>0.70958904109589038</v>
      </c>
      <c r="C20" s="80">
        <v>0.53150684931506853</v>
      </c>
      <c r="D20" s="80">
        <v>0</v>
      </c>
      <c r="E20" s="80">
        <v>8.2191780821917804E-2</v>
      </c>
      <c r="F20" s="80">
        <v>9.5890410958904104E-2</v>
      </c>
      <c r="G20" s="80">
        <v>0</v>
      </c>
      <c r="H20" s="80">
        <v>0</v>
      </c>
      <c r="I20" s="80">
        <v>0</v>
      </c>
    </row>
    <row r="23" spans="1:9" hidden="1" x14ac:dyDescent="0.25"/>
    <row r="24" spans="1:9" hidden="1" x14ac:dyDescent="0.25">
      <c r="A24" s="82" t="s">
        <v>311</v>
      </c>
      <c r="B24" s="82" t="s">
        <v>284</v>
      </c>
      <c r="C24" s="82" t="s">
        <v>285</v>
      </c>
      <c r="D24" s="82"/>
      <c r="E24" s="82"/>
      <c r="F24" s="82"/>
    </row>
    <row r="25" spans="1:9" hidden="1" x14ac:dyDescent="0.25">
      <c r="C25" t="s">
        <v>286</v>
      </c>
      <c r="D25" t="s">
        <v>287</v>
      </c>
      <c r="E25" t="s">
        <v>288</v>
      </c>
      <c r="F25" t="s">
        <v>289</v>
      </c>
      <c r="G25" t="s">
        <v>338</v>
      </c>
      <c r="H25" t="s">
        <v>290</v>
      </c>
      <c r="I25" t="s">
        <v>291</v>
      </c>
    </row>
    <row r="26" spans="1:9" hidden="1" x14ac:dyDescent="0.25">
      <c r="A26" t="s">
        <v>292</v>
      </c>
      <c r="B26">
        <v>259</v>
      </c>
      <c r="C26">
        <v>194</v>
      </c>
      <c r="D26">
        <v>0</v>
      </c>
      <c r="E26">
        <v>30</v>
      </c>
      <c r="F26">
        <v>35</v>
      </c>
      <c r="G26">
        <v>0</v>
      </c>
      <c r="H26">
        <v>0</v>
      </c>
      <c r="I26">
        <v>0</v>
      </c>
    </row>
    <row r="27" spans="1:9" hidden="1" x14ac:dyDescent="0.25">
      <c r="A27" t="s">
        <v>293</v>
      </c>
      <c r="B27">
        <v>260</v>
      </c>
      <c r="C27">
        <v>195</v>
      </c>
      <c r="D27">
        <v>0</v>
      </c>
      <c r="E27">
        <v>30</v>
      </c>
      <c r="F27">
        <v>35</v>
      </c>
      <c r="G27">
        <v>0</v>
      </c>
      <c r="H27">
        <v>0</v>
      </c>
      <c r="I27">
        <v>0</v>
      </c>
    </row>
    <row r="28" spans="1:9" hidden="1" x14ac:dyDescent="0.25">
      <c r="A28" t="s">
        <v>294</v>
      </c>
      <c r="B28">
        <v>261</v>
      </c>
      <c r="C28">
        <v>196</v>
      </c>
      <c r="D28">
        <v>0</v>
      </c>
      <c r="E28">
        <v>30</v>
      </c>
      <c r="F28">
        <v>35</v>
      </c>
      <c r="G28">
        <v>0</v>
      </c>
      <c r="H28">
        <v>0</v>
      </c>
      <c r="I28">
        <v>0</v>
      </c>
    </row>
    <row r="29" spans="1:9" hidden="1" x14ac:dyDescent="0.25">
      <c r="A29" t="s">
        <v>295</v>
      </c>
      <c r="B29">
        <v>5</v>
      </c>
      <c r="C29">
        <v>5</v>
      </c>
      <c r="D29">
        <v>0</v>
      </c>
      <c r="E29">
        <v>0</v>
      </c>
      <c r="F29">
        <v>0</v>
      </c>
      <c r="G29">
        <v>0</v>
      </c>
      <c r="H29">
        <v>0</v>
      </c>
      <c r="I29">
        <v>0</v>
      </c>
    </row>
    <row r="30" spans="1:9" hidden="1" x14ac:dyDescent="0.25">
      <c r="A30" t="s">
        <v>296</v>
      </c>
      <c r="B30">
        <v>3</v>
      </c>
      <c r="C30">
        <v>3</v>
      </c>
      <c r="D30">
        <v>0</v>
      </c>
      <c r="E30">
        <v>0</v>
      </c>
      <c r="F30">
        <v>0</v>
      </c>
      <c r="G30">
        <v>0</v>
      </c>
      <c r="H30">
        <v>0</v>
      </c>
      <c r="I30">
        <v>0</v>
      </c>
    </row>
    <row r="31" spans="1:9" hidden="1" x14ac:dyDescent="0.25">
      <c r="A31" t="s">
        <v>297</v>
      </c>
      <c r="B31">
        <v>2</v>
      </c>
      <c r="C31">
        <v>2</v>
      </c>
      <c r="D31">
        <v>0</v>
      </c>
      <c r="E31">
        <v>0</v>
      </c>
      <c r="F31">
        <v>0</v>
      </c>
      <c r="G31">
        <v>0</v>
      </c>
      <c r="H31">
        <v>0</v>
      </c>
      <c r="I31">
        <v>0</v>
      </c>
    </row>
    <row r="32" spans="1:9" hidden="1" x14ac:dyDescent="0.25">
      <c r="A32" t="s">
        <v>318</v>
      </c>
      <c r="B32">
        <v>922</v>
      </c>
      <c r="C32">
        <v>689</v>
      </c>
      <c r="D32">
        <v>0</v>
      </c>
      <c r="E32">
        <v>96</v>
      </c>
      <c r="F32">
        <v>137</v>
      </c>
      <c r="G32">
        <v>0</v>
      </c>
      <c r="H32">
        <v>0</v>
      </c>
      <c r="I32">
        <v>0</v>
      </c>
    </row>
    <row r="33" spans="1:9" hidden="1" x14ac:dyDescent="0.25">
      <c r="A33" t="s">
        <v>299</v>
      </c>
      <c r="B33">
        <v>3.546153846153846</v>
      </c>
      <c r="C33">
        <v>3.5333333333333332</v>
      </c>
      <c r="D33" t="e">
        <v>#DIV/0!</v>
      </c>
      <c r="E33">
        <v>3.2</v>
      </c>
      <c r="F33">
        <v>3.9142857142857141</v>
      </c>
      <c r="G33" t="e">
        <v>#DIV/0!</v>
      </c>
      <c r="H33" t="e">
        <v>#DIV/0!</v>
      </c>
      <c r="I33" t="e">
        <v>#DIV/0!</v>
      </c>
    </row>
    <row r="34" spans="1:9" hidden="1" x14ac:dyDescent="0.25">
      <c r="A34" t="s">
        <v>300</v>
      </c>
      <c r="B34">
        <v>144</v>
      </c>
      <c r="C34">
        <v>84</v>
      </c>
      <c r="D34">
        <v>0</v>
      </c>
      <c r="E34">
        <v>12</v>
      </c>
      <c r="F34">
        <v>24</v>
      </c>
      <c r="G34">
        <v>24</v>
      </c>
      <c r="H34">
        <v>0</v>
      </c>
      <c r="I34">
        <v>0</v>
      </c>
    </row>
    <row r="35" spans="1:9" hidden="1" x14ac:dyDescent="0.25">
      <c r="A35" t="s">
        <v>301</v>
      </c>
      <c r="B35">
        <v>52560</v>
      </c>
      <c r="C35">
        <v>30660</v>
      </c>
      <c r="D35">
        <v>0</v>
      </c>
      <c r="E35">
        <v>4380</v>
      </c>
      <c r="F35">
        <v>8760</v>
      </c>
      <c r="G35">
        <v>8760</v>
      </c>
      <c r="H35">
        <v>0</v>
      </c>
      <c r="I35">
        <v>0</v>
      </c>
    </row>
    <row r="36" spans="1:9" hidden="1" x14ac:dyDescent="0.25">
      <c r="A36" t="s">
        <v>302</v>
      </c>
      <c r="B36">
        <v>967</v>
      </c>
      <c r="C36">
        <v>689</v>
      </c>
      <c r="D36">
        <v>0</v>
      </c>
      <c r="E36">
        <v>101</v>
      </c>
      <c r="F36">
        <v>177</v>
      </c>
      <c r="G36">
        <v>0</v>
      </c>
      <c r="H36">
        <v>0</v>
      </c>
      <c r="I36">
        <v>0</v>
      </c>
    </row>
    <row r="37" spans="1:9" hidden="1" x14ac:dyDescent="0.25">
      <c r="A37" t="s">
        <v>303</v>
      </c>
      <c r="B37">
        <v>1.8398021308980212</v>
      </c>
      <c r="C37">
        <v>2.2472276581865622</v>
      </c>
      <c r="D37" t="e">
        <v>#DIV/0!</v>
      </c>
      <c r="E37">
        <v>2.3059360730593608</v>
      </c>
      <c r="F37">
        <v>2.0205479452054793</v>
      </c>
      <c r="G37">
        <v>0</v>
      </c>
      <c r="H37" t="e">
        <v>#DIV/0!</v>
      </c>
      <c r="I37" t="e">
        <v>#DIV/0!</v>
      </c>
    </row>
    <row r="38" spans="1:9" hidden="1" x14ac:dyDescent="0.25">
      <c r="A38" t="s">
        <v>304</v>
      </c>
      <c r="B38">
        <v>1.8055555555555556</v>
      </c>
      <c r="C38">
        <v>2.3214285714285716</v>
      </c>
      <c r="D38" t="e">
        <v>#DIV/0!</v>
      </c>
      <c r="E38">
        <v>2.5</v>
      </c>
      <c r="F38">
        <v>1.4583333333333333</v>
      </c>
      <c r="G38">
        <v>0</v>
      </c>
      <c r="H38" t="e">
        <v>#DIV/0!</v>
      </c>
      <c r="I38" t="e">
        <v>#DIV/0!</v>
      </c>
    </row>
    <row r="39" spans="1:9" hidden="1" x14ac:dyDescent="0.25">
      <c r="A39" t="s">
        <v>305</v>
      </c>
      <c r="B39">
        <v>1.9305019305019304</v>
      </c>
      <c r="C39">
        <v>2.5773195876288661</v>
      </c>
      <c r="D39" t="e">
        <v>#DIV/0!</v>
      </c>
      <c r="E39">
        <v>0</v>
      </c>
      <c r="F39">
        <v>0</v>
      </c>
      <c r="G39" t="e">
        <v>#DIV/0!</v>
      </c>
      <c r="H39" t="e">
        <v>#DIV/0!</v>
      </c>
      <c r="I39" t="e">
        <v>#DIV/0!</v>
      </c>
    </row>
    <row r="40" spans="1:9" hidden="1" x14ac:dyDescent="0.25">
      <c r="A40" t="s">
        <v>306</v>
      </c>
      <c r="B40">
        <v>2.6493150684931508</v>
      </c>
      <c r="C40">
        <v>1.8876712328767122</v>
      </c>
      <c r="D40">
        <v>0</v>
      </c>
      <c r="E40">
        <v>0.27671232876712326</v>
      </c>
      <c r="F40">
        <v>0.48493150684931507</v>
      </c>
      <c r="G40">
        <v>0</v>
      </c>
      <c r="H40">
        <v>0</v>
      </c>
      <c r="I40">
        <v>0</v>
      </c>
    </row>
    <row r="41" spans="1:9" hidden="1" x14ac:dyDescent="0.25"/>
    <row r="42" spans="1:9" hidden="1" x14ac:dyDescent="0.25"/>
  </sheetData>
  <mergeCells count="4">
    <mergeCell ref="C4:I4"/>
    <mergeCell ref="A4:A5"/>
    <mergeCell ref="B4:B5"/>
    <mergeCell ref="A1:I2"/>
  </mergeCells>
  <pageMargins left="1.28" right="0.7" top="1.68" bottom="0.75" header="0.3" footer="0.3"/>
  <pageSetup paperSize="5" scale="57"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AD7C2-783C-4C9D-9D92-18D6DF26E04F}">
  <sheetPr>
    <tabColor theme="5"/>
    <pageSetUpPr fitToPage="1"/>
  </sheetPr>
  <dimension ref="A1:I45"/>
  <sheetViews>
    <sheetView showGridLines="0" workbookViewId="0">
      <selection activeCell="F48" sqref="F48"/>
    </sheetView>
  </sheetViews>
  <sheetFormatPr baseColWidth="10" defaultRowHeight="15" x14ac:dyDescent="0.25"/>
  <cols>
    <col min="1" max="1" width="45.28515625" bestFit="1" customWidth="1"/>
    <col min="2" max="2" width="11.5703125" bestFit="1" customWidth="1"/>
    <col min="3" max="3" width="24.5703125" bestFit="1" customWidth="1"/>
    <col min="4" max="4" width="27.7109375" bestFit="1" customWidth="1"/>
    <col min="5" max="5" width="25.5703125" bestFit="1" customWidth="1"/>
    <col min="6" max="6" width="26" bestFit="1" customWidth="1"/>
    <col min="7" max="7" width="20.140625" bestFit="1" customWidth="1"/>
    <col min="8" max="8" width="35.7109375" bestFit="1" customWidth="1"/>
    <col min="9" max="9" width="38.28515625" bestFit="1" customWidth="1"/>
  </cols>
  <sheetData>
    <row r="1" spans="1:9" x14ac:dyDescent="0.25">
      <c r="A1" s="1292" t="s">
        <v>422</v>
      </c>
      <c r="B1" s="1292"/>
      <c r="C1" s="1292"/>
      <c r="D1" s="1292"/>
      <c r="E1" s="1292"/>
      <c r="F1" s="1292"/>
      <c r="G1" s="1292"/>
      <c r="H1" s="1292"/>
      <c r="I1" s="1292"/>
    </row>
    <row r="2" spans="1:9" x14ac:dyDescent="0.25">
      <c r="A2" s="1292"/>
      <c r="B2" s="1292"/>
      <c r="C2" s="1292"/>
      <c r="D2" s="1292"/>
      <c r="E2" s="1292"/>
      <c r="F2" s="1292"/>
      <c r="G2" s="1292"/>
      <c r="H2" s="1292"/>
      <c r="I2" s="1292"/>
    </row>
    <row r="4" spans="1:9" x14ac:dyDescent="0.25">
      <c r="A4" s="1294" t="s">
        <v>307</v>
      </c>
      <c r="B4" s="1294" t="s">
        <v>284</v>
      </c>
      <c r="C4" s="1294" t="s">
        <v>285</v>
      </c>
      <c r="D4" s="1294"/>
      <c r="E4" s="1294"/>
      <c r="F4" s="1294"/>
      <c r="G4" s="1294"/>
      <c r="H4" s="1294"/>
      <c r="I4" s="1294"/>
    </row>
    <row r="5" spans="1:9" x14ac:dyDescent="0.25">
      <c r="A5" s="1294"/>
      <c r="B5" s="1294"/>
      <c r="C5" s="39" t="s">
        <v>286</v>
      </c>
      <c r="D5" s="39" t="s">
        <v>287</v>
      </c>
      <c r="E5" s="39" t="s">
        <v>288</v>
      </c>
      <c r="F5" s="39" t="s">
        <v>289</v>
      </c>
      <c r="G5" s="39" t="s">
        <v>21</v>
      </c>
      <c r="H5" s="39" t="s">
        <v>290</v>
      </c>
      <c r="I5" s="39" t="s">
        <v>291</v>
      </c>
    </row>
    <row r="6" spans="1:9" x14ac:dyDescent="0.25">
      <c r="A6" s="46" t="s">
        <v>292</v>
      </c>
      <c r="B6" s="47">
        <f t="shared" ref="B6:B12" si="0">SUM(C6:J6)</f>
        <v>84</v>
      </c>
      <c r="C6" s="40">
        <v>28</v>
      </c>
      <c r="D6" s="40">
        <v>25</v>
      </c>
      <c r="E6" s="40">
        <v>25</v>
      </c>
      <c r="F6" s="40">
        <v>6</v>
      </c>
      <c r="G6" s="40">
        <v>0</v>
      </c>
      <c r="H6" s="40">
        <v>0</v>
      </c>
      <c r="I6" s="40">
        <v>0</v>
      </c>
    </row>
    <row r="7" spans="1:9" x14ac:dyDescent="0.25">
      <c r="A7" s="46" t="s">
        <v>293</v>
      </c>
      <c r="B7" s="47">
        <f t="shared" si="0"/>
        <v>83</v>
      </c>
      <c r="C7" s="40">
        <v>27</v>
      </c>
      <c r="D7" s="40">
        <v>25</v>
      </c>
      <c r="E7" s="40">
        <v>25</v>
      </c>
      <c r="F7" s="40">
        <v>6</v>
      </c>
      <c r="G7" s="40">
        <v>0</v>
      </c>
      <c r="H7" s="40">
        <v>0</v>
      </c>
      <c r="I7" s="40">
        <v>0</v>
      </c>
    </row>
    <row r="8" spans="1:9" x14ac:dyDescent="0.25">
      <c r="A8" s="46" t="s">
        <v>294</v>
      </c>
      <c r="B8" s="47">
        <f t="shared" si="0"/>
        <v>80</v>
      </c>
      <c r="C8" s="40">
        <v>27</v>
      </c>
      <c r="D8" s="40">
        <v>25</v>
      </c>
      <c r="E8" s="40">
        <v>25</v>
      </c>
      <c r="F8" s="40">
        <v>3</v>
      </c>
      <c r="G8" s="40">
        <v>0</v>
      </c>
      <c r="H8" s="40">
        <v>0</v>
      </c>
      <c r="I8" s="40">
        <v>0</v>
      </c>
    </row>
    <row r="9" spans="1:9" x14ac:dyDescent="0.25">
      <c r="A9" s="46" t="s">
        <v>295</v>
      </c>
      <c r="B9" s="47">
        <f t="shared" si="0"/>
        <v>0</v>
      </c>
      <c r="C9" s="40">
        <v>0</v>
      </c>
      <c r="D9" s="40">
        <v>0</v>
      </c>
      <c r="E9" s="40">
        <v>0</v>
      </c>
      <c r="F9" s="40">
        <v>0</v>
      </c>
      <c r="G9" s="40">
        <v>0</v>
      </c>
      <c r="H9" s="40">
        <v>0</v>
      </c>
      <c r="I9" s="40">
        <v>0</v>
      </c>
    </row>
    <row r="10" spans="1:9" x14ac:dyDescent="0.25">
      <c r="A10" s="46" t="s">
        <v>296</v>
      </c>
      <c r="B10" s="47">
        <f t="shared" si="0"/>
        <v>0</v>
      </c>
      <c r="C10" s="40">
        <v>0</v>
      </c>
      <c r="D10" s="40">
        <v>0</v>
      </c>
      <c r="E10" s="40">
        <v>0</v>
      </c>
      <c r="F10" s="40">
        <v>0</v>
      </c>
      <c r="G10" s="40">
        <v>0</v>
      </c>
      <c r="H10" s="40">
        <v>0</v>
      </c>
      <c r="I10" s="40">
        <v>0</v>
      </c>
    </row>
    <row r="11" spans="1:9" x14ac:dyDescent="0.25">
      <c r="A11" s="46" t="s">
        <v>297</v>
      </c>
      <c r="B11" s="47">
        <f t="shared" si="0"/>
        <v>0</v>
      </c>
      <c r="C11" s="40">
        <v>0</v>
      </c>
      <c r="D11" s="40">
        <v>0</v>
      </c>
      <c r="E11" s="40">
        <v>0</v>
      </c>
      <c r="F11" s="40">
        <v>0</v>
      </c>
      <c r="G11" s="40">
        <v>0</v>
      </c>
      <c r="H11" s="40">
        <v>0</v>
      </c>
      <c r="I11" s="40">
        <v>0</v>
      </c>
    </row>
    <row r="12" spans="1:9" x14ac:dyDescent="0.25">
      <c r="A12" s="46" t="s">
        <v>318</v>
      </c>
      <c r="B12" s="47">
        <f t="shared" si="0"/>
        <v>391</v>
      </c>
      <c r="C12" s="40">
        <v>149</v>
      </c>
      <c r="D12" s="40">
        <v>136</v>
      </c>
      <c r="E12" s="40">
        <v>90</v>
      </c>
      <c r="F12" s="40">
        <v>16</v>
      </c>
      <c r="G12" s="40">
        <v>0</v>
      </c>
      <c r="H12" s="40">
        <v>0</v>
      </c>
      <c r="I12" s="40">
        <v>0</v>
      </c>
    </row>
    <row r="13" spans="1:9" x14ac:dyDescent="0.25">
      <c r="A13" s="46" t="s">
        <v>299</v>
      </c>
      <c r="B13" s="47">
        <f>B12/B7</f>
        <v>4.7108433734939759</v>
      </c>
      <c r="C13" s="40">
        <f t="shared" ref="C13:I13" si="1">+C12/C7</f>
        <v>5.5185185185185182</v>
      </c>
      <c r="D13" s="40">
        <f t="shared" si="1"/>
        <v>5.44</v>
      </c>
      <c r="E13" s="40">
        <f t="shared" si="1"/>
        <v>3.6</v>
      </c>
      <c r="F13" s="40">
        <f t="shared" si="1"/>
        <v>2.6666666666666665</v>
      </c>
      <c r="G13" s="40" t="e">
        <f t="shared" si="1"/>
        <v>#DIV/0!</v>
      </c>
      <c r="H13" s="40" t="e">
        <f t="shared" si="1"/>
        <v>#DIV/0!</v>
      </c>
      <c r="I13" s="40" t="e">
        <f t="shared" si="1"/>
        <v>#DIV/0!</v>
      </c>
    </row>
    <row r="14" spans="1:9" x14ac:dyDescent="0.25">
      <c r="A14" s="46" t="s">
        <v>300</v>
      </c>
      <c r="B14" s="47">
        <f>SUM(C14:J14)</f>
        <v>10</v>
      </c>
      <c r="C14" s="40">
        <v>4</v>
      </c>
      <c r="D14" s="40">
        <v>2</v>
      </c>
      <c r="E14" s="40">
        <v>2</v>
      </c>
      <c r="F14" s="40">
        <v>2</v>
      </c>
      <c r="G14" s="40">
        <v>0</v>
      </c>
      <c r="H14" s="40">
        <v>0</v>
      </c>
      <c r="I14" s="40">
        <v>0</v>
      </c>
    </row>
    <row r="15" spans="1:9" x14ac:dyDescent="0.25">
      <c r="A15" s="46" t="s">
        <v>301</v>
      </c>
      <c r="B15" s="47">
        <f>B14*365</f>
        <v>3650</v>
      </c>
      <c r="C15" s="40">
        <f t="shared" ref="C15:I15" si="2">+C14*365</f>
        <v>1460</v>
      </c>
      <c r="D15" s="40">
        <f t="shared" si="2"/>
        <v>730</v>
      </c>
      <c r="E15" s="40">
        <f t="shared" si="2"/>
        <v>730</v>
      </c>
      <c r="F15" s="40">
        <f t="shared" si="2"/>
        <v>730</v>
      </c>
      <c r="G15" s="40">
        <f t="shared" si="2"/>
        <v>0</v>
      </c>
      <c r="H15" s="40">
        <f t="shared" si="2"/>
        <v>0</v>
      </c>
      <c r="I15" s="40">
        <f t="shared" si="2"/>
        <v>0</v>
      </c>
    </row>
    <row r="16" spans="1:9" x14ac:dyDescent="0.25">
      <c r="A16" s="46" t="s">
        <v>302</v>
      </c>
      <c r="B16" s="47">
        <f>SUM(C16:J16)</f>
        <v>391</v>
      </c>
      <c r="C16" s="40">
        <v>149</v>
      </c>
      <c r="D16" s="40">
        <v>136</v>
      </c>
      <c r="E16" s="40">
        <v>90</v>
      </c>
      <c r="F16" s="40">
        <v>16</v>
      </c>
      <c r="G16" s="40">
        <v>0</v>
      </c>
      <c r="H16" s="40">
        <v>0</v>
      </c>
      <c r="I16" s="40">
        <v>0</v>
      </c>
    </row>
    <row r="17" spans="1:9" x14ac:dyDescent="0.25">
      <c r="A17" s="46" t="s">
        <v>303</v>
      </c>
      <c r="B17" s="47">
        <f>(B16*100)/B15</f>
        <v>10.712328767123287</v>
      </c>
      <c r="C17" s="40">
        <f t="shared" ref="C17:I17" si="3">+C16*100/C15</f>
        <v>10.205479452054794</v>
      </c>
      <c r="D17" s="40">
        <f t="shared" si="3"/>
        <v>18.63013698630137</v>
      </c>
      <c r="E17" s="40">
        <f t="shared" si="3"/>
        <v>12.328767123287671</v>
      </c>
      <c r="F17" s="40">
        <f t="shared" si="3"/>
        <v>2.1917808219178081</v>
      </c>
      <c r="G17" s="40" t="e">
        <f t="shared" si="3"/>
        <v>#DIV/0!</v>
      </c>
      <c r="H17" s="40" t="e">
        <f t="shared" si="3"/>
        <v>#DIV/0!</v>
      </c>
      <c r="I17" s="40" t="e">
        <f t="shared" si="3"/>
        <v>#DIV/0!</v>
      </c>
    </row>
    <row r="18" spans="1:9" x14ac:dyDescent="0.25">
      <c r="A18" s="46" t="s">
        <v>304</v>
      </c>
      <c r="B18" s="47">
        <f>B7/B14</f>
        <v>8.3000000000000007</v>
      </c>
      <c r="C18" s="40">
        <f t="shared" ref="C18:I18" si="4">+C7/C14</f>
        <v>6.75</v>
      </c>
      <c r="D18" s="40">
        <f t="shared" si="4"/>
        <v>12.5</v>
      </c>
      <c r="E18" s="40">
        <f t="shared" si="4"/>
        <v>12.5</v>
      </c>
      <c r="F18" s="40">
        <f t="shared" si="4"/>
        <v>3</v>
      </c>
      <c r="G18" s="40" t="e">
        <f t="shared" si="4"/>
        <v>#DIV/0!</v>
      </c>
      <c r="H18" s="40" t="e">
        <f t="shared" si="4"/>
        <v>#DIV/0!</v>
      </c>
      <c r="I18" s="40" t="e">
        <f t="shared" si="4"/>
        <v>#DIV/0!</v>
      </c>
    </row>
    <row r="19" spans="1:9" x14ac:dyDescent="0.25">
      <c r="A19" s="46" t="s">
        <v>305</v>
      </c>
      <c r="B19" s="47">
        <f>(B9*100)/B6</f>
        <v>0</v>
      </c>
      <c r="C19" s="40">
        <f t="shared" ref="C19:I19" si="5">+C9*100/C6</f>
        <v>0</v>
      </c>
      <c r="D19" s="40">
        <f t="shared" si="5"/>
        <v>0</v>
      </c>
      <c r="E19" s="40">
        <f t="shared" si="5"/>
        <v>0</v>
      </c>
      <c r="F19" s="40">
        <f t="shared" si="5"/>
        <v>0</v>
      </c>
      <c r="G19" s="40" t="e">
        <f t="shared" si="5"/>
        <v>#DIV/0!</v>
      </c>
      <c r="H19" s="40" t="e">
        <f t="shared" si="5"/>
        <v>#DIV/0!</v>
      </c>
      <c r="I19" s="40" t="e">
        <f t="shared" si="5"/>
        <v>#DIV/0!</v>
      </c>
    </row>
    <row r="20" spans="1:9" x14ac:dyDescent="0.25">
      <c r="A20" s="46" t="s">
        <v>306</v>
      </c>
      <c r="B20" s="47">
        <f>+B6/365</f>
        <v>0.23013698630136986</v>
      </c>
      <c r="C20" s="47">
        <f t="shared" ref="C20:I20" si="6">+C6/365</f>
        <v>7.6712328767123292E-2</v>
      </c>
      <c r="D20" s="47">
        <f t="shared" si="6"/>
        <v>6.8493150684931503E-2</v>
      </c>
      <c r="E20" s="47">
        <f t="shared" si="6"/>
        <v>6.8493150684931503E-2</v>
      </c>
      <c r="F20" s="47">
        <f t="shared" si="6"/>
        <v>1.643835616438356E-2</v>
      </c>
      <c r="G20" s="47">
        <f t="shared" si="6"/>
        <v>0</v>
      </c>
      <c r="H20" s="47">
        <f t="shared" si="6"/>
        <v>0</v>
      </c>
      <c r="I20" s="47">
        <f t="shared" si="6"/>
        <v>0</v>
      </c>
    </row>
    <row r="23" spans="1:9" hidden="1" x14ac:dyDescent="0.25"/>
    <row r="24" spans="1:9" hidden="1" x14ac:dyDescent="0.25"/>
    <row r="25" spans="1:9" hidden="1" x14ac:dyDescent="0.25">
      <c r="A25" t="s">
        <v>311</v>
      </c>
      <c r="B25" t="s">
        <v>79</v>
      </c>
      <c r="C25" t="s">
        <v>285</v>
      </c>
    </row>
    <row r="26" spans="1:9" hidden="1" x14ac:dyDescent="0.25">
      <c r="C26" t="s">
        <v>286</v>
      </c>
      <c r="D26" t="s">
        <v>287</v>
      </c>
      <c r="E26" t="s">
        <v>288</v>
      </c>
      <c r="F26" t="s">
        <v>289</v>
      </c>
      <c r="G26" t="s">
        <v>21</v>
      </c>
      <c r="H26" t="s">
        <v>290</v>
      </c>
      <c r="I26" t="s">
        <v>291</v>
      </c>
    </row>
    <row r="27" spans="1:9" hidden="1" x14ac:dyDescent="0.25">
      <c r="A27" t="s">
        <v>292</v>
      </c>
      <c r="B27">
        <v>84</v>
      </c>
      <c r="C27">
        <v>28</v>
      </c>
      <c r="D27">
        <v>25</v>
      </c>
      <c r="E27">
        <v>25</v>
      </c>
      <c r="F27">
        <v>6</v>
      </c>
      <c r="G27">
        <v>0</v>
      </c>
      <c r="H27">
        <v>0</v>
      </c>
      <c r="I27">
        <v>0</v>
      </c>
    </row>
    <row r="28" spans="1:9" hidden="1" x14ac:dyDescent="0.25">
      <c r="A28" t="s">
        <v>293</v>
      </c>
      <c r="B28">
        <v>83</v>
      </c>
      <c r="C28">
        <v>27</v>
      </c>
      <c r="D28">
        <v>25</v>
      </c>
      <c r="E28">
        <v>25</v>
      </c>
      <c r="F28">
        <v>6</v>
      </c>
      <c r="G28">
        <v>0</v>
      </c>
      <c r="H28">
        <v>0</v>
      </c>
      <c r="I28">
        <v>0</v>
      </c>
    </row>
    <row r="29" spans="1:9" hidden="1" x14ac:dyDescent="0.25">
      <c r="A29" t="s">
        <v>294</v>
      </c>
      <c r="B29">
        <v>80</v>
      </c>
      <c r="C29">
        <v>27</v>
      </c>
      <c r="D29">
        <v>25</v>
      </c>
      <c r="E29">
        <v>25</v>
      </c>
      <c r="F29">
        <v>3</v>
      </c>
      <c r="G29">
        <v>0</v>
      </c>
      <c r="H29">
        <v>0</v>
      </c>
      <c r="I29">
        <v>0</v>
      </c>
    </row>
    <row r="30" spans="1:9" hidden="1" x14ac:dyDescent="0.25">
      <c r="A30" t="s">
        <v>295</v>
      </c>
      <c r="B30">
        <v>0</v>
      </c>
      <c r="C30">
        <v>0</v>
      </c>
      <c r="D30">
        <v>0</v>
      </c>
      <c r="E30">
        <v>0</v>
      </c>
      <c r="F30">
        <v>0</v>
      </c>
      <c r="G30">
        <v>0</v>
      </c>
      <c r="H30">
        <v>0</v>
      </c>
      <c r="I30">
        <v>0</v>
      </c>
    </row>
    <row r="31" spans="1:9" hidden="1" x14ac:dyDescent="0.25">
      <c r="A31" t="s">
        <v>296</v>
      </c>
      <c r="B31">
        <v>0</v>
      </c>
      <c r="C31">
        <v>0</v>
      </c>
      <c r="D31">
        <v>0</v>
      </c>
      <c r="E31">
        <v>0</v>
      </c>
      <c r="F31">
        <v>0</v>
      </c>
      <c r="G31">
        <v>0</v>
      </c>
      <c r="H31">
        <v>0</v>
      </c>
      <c r="I31">
        <v>0</v>
      </c>
    </row>
    <row r="32" spans="1:9" hidden="1" x14ac:dyDescent="0.25">
      <c r="A32" t="s">
        <v>297</v>
      </c>
      <c r="B32">
        <v>0</v>
      </c>
      <c r="C32">
        <v>0</v>
      </c>
      <c r="D32">
        <v>0</v>
      </c>
      <c r="E32">
        <v>0</v>
      </c>
      <c r="F32">
        <v>0</v>
      </c>
      <c r="G32">
        <v>0</v>
      </c>
      <c r="H32">
        <v>0</v>
      </c>
      <c r="I32">
        <v>0</v>
      </c>
    </row>
    <row r="33" spans="1:9" hidden="1" x14ac:dyDescent="0.25">
      <c r="A33" t="s">
        <v>318</v>
      </c>
      <c r="B33">
        <v>391</v>
      </c>
      <c r="C33">
        <v>149</v>
      </c>
      <c r="D33">
        <v>136</v>
      </c>
      <c r="E33">
        <v>90</v>
      </c>
      <c r="F33">
        <v>16</v>
      </c>
      <c r="G33">
        <v>0</v>
      </c>
      <c r="H33">
        <v>0</v>
      </c>
      <c r="I33">
        <v>0</v>
      </c>
    </row>
    <row r="34" spans="1:9" hidden="1" x14ac:dyDescent="0.25">
      <c r="A34" t="s">
        <v>299</v>
      </c>
      <c r="B34">
        <v>4.7108433734939759</v>
      </c>
      <c r="C34">
        <v>5.5185185185185182</v>
      </c>
      <c r="D34">
        <v>5.44</v>
      </c>
      <c r="E34">
        <v>3.6</v>
      </c>
      <c r="F34">
        <v>2.6666666666666665</v>
      </c>
      <c r="G34" t="e">
        <v>#DIV/0!</v>
      </c>
      <c r="H34" t="e">
        <v>#DIV/0!</v>
      </c>
      <c r="I34" t="e">
        <v>#DIV/0!</v>
      </c>
    </row>
    <row r="35" spans="1:9" hidden="1" x14ac:dyDescent="0.25">
      <c r="A35" t="s">
        <v>300</v>
      </c>
      <c r="B35">
        <v>10</v>
      </c>
      <c r="C35">
        <v>4</v>
      </c>
      <c r="D35">
        <v>2</v>
      </c>
      <c r="E35">
        <v>2</v>
      </c>
      <c r="F35">
        <v>2</v>
      </c>
      <c r="G35">
        <v>0</v>
      </c>
      <c r="H35">
        <v>0</v>
      </c>
      <c r="I35">
        <v>0</v>
      </c>
    </row>
    <row r="36" spans="1:9" hidden="1" x14ac:dyDescent="0.25">
      <c r="A36" t="s">
        <v>301</v>
      </c>
      <c r="B36">
        <v>3650</v>
      </c>
      <c r="C36">
        <v>1460</v>
      </c>
      <c r="D36">
        <v>730</v>
      </c>
      <c r="E36">
        <v>730</v>
      </c>
      <c r="F36">
        <v>730</v>
      </c>
      <c r="G36">
        <v>0</v>
      </c>
      <c r="H36">
        <v>0</v>
      </c>
      <c r="I36">
        <v>0</v>
      </c>
    </row>
    <row r="37" spans="1:9" hidden="1" x14ac:dyDescent="0.25">
      <c r="A37" t="s">
        <v>302</v>
      </c>
      <c r="B37">
        <v>391</v>
      </c>
      <c r="C37">
        <v>149</v>
      </c>
      <c r="D37">
        <v>136</v>
      </c>
      <c r="E37">
        <v>90</v>
      </c>
      <c r="F37">
        <v>16</v>
      </c>
      <c r="G37">
        <v>0</v>
      </c>
      <c r="H37">
        <v>0</v>
      </c>
      <c r="I37">
        <v>0</v>
      </c>
    </row>
    <row r="38" spans="1:9" hidden="1" x14ac:dyDescent="0.25">
      <c r="A38" t="s">
        <v>303</v>
      </c>
      <c r="B38">
        <v>10.712328767123287</v>
      </c>
      <c r="C38">
        <v>10.205479452054794</v>
      </c>
      <c r="D38">
        <v>18.63013698630137</v>
      </c>
      <c r="E38">
        <v>12.328767123287671</v>
      </c>
      <c r="F38">
        <v>2.1917808219178081</v>
      </c>
      <c r="G38" t="e">
        <v>#DIV/0!</v>
      </c>
      <c r="H38" t="e">
        <v>#DIV/0!</v>
      </c>
      <c r="I38" t="e">
        <v>#DIV/0!</v>
      </c>
    </row>
    <row r="39" spans="1:9" hidden="1" x14ac:dyDescent="0.25">
      <c r="A39" t="s">
        <v>304</v>
      </c>
      <c r="B39">
        <v>8.3000000000000007</v>
      </c>
      <c r="C39">
        <v>6.75</v>
      </c>
      <c r="D39">
        <v>12.5</v>
      </c>
      <c r="E39">
        <v>12.5</v>
      </c>
      <c r="F39">
        <v>3</v>
      </c>
      <c r="G39" t="e">
        <v>#DIV/0!</v>
      </c>
      <c r="H39" t="e">
        <v>#DIV/0!</v>
      </c>
      <c r="I39" t="e">
        <v>#DIV/0!</v>
      </c>
    </row>
    <row r="40" spans="1:9" hidden="1" x14ac:dyDescent="0.25">
      <c r="A40" t="s">
        <v>305</v>
      </c>
      <c r="B40">
        <v>0</v>
      </c>
      <c r="C40">
        <v>0</v>
      </c>
      <c r="D40">
        <v>0</v>
      </c>
      <c r="E40">
        <v>0</v>
      </c>
      <c r="F40">
        <v>0</v>
      </c>
      <c r="G40" t="e">
        <v>#DIV/0!</v>
      </c>
      <c r="H40" t="e">
        <v>#DIV/0!</v>
      </c>
      <c r="I40" t="e">
        <v>#DIV/0!</v>
      </c>
    </row>
    <row r="41" spans="1:9" hidden="1" x14ac:dyDescent="0.25">
      <c r="A41" t="s">
        <v>306</v>
      </c>
      <c r="B41">
        <v>1.0712328767123287</v>
      </c>
      <c r="C41">
        <v>0.40821917808219177</v>
      </c>
      <c r="D41">
        <v>0.37260273972602742</v>
      </c>
      <c r="E41">
        <v>0.24657534246575341</v>
      </c>
      <c r="F41">
        <v>4.3835616438356165E-2</v>
      </c>
      <c r="G41">
        <v>0</v>
      </c>
      <c r="H41">
        <v>0</v>
      </c>
      <c r="I41">
        <v>0</v>
      </c>
    </row>
    <row r="42" spans="1:9" hidden="1" x14ac:dyDescent="0.25"/>
    <row r="43" spans="1:9" hidden="1" x14ac:dyDescent="0.25"/>
    <row r="44" spans="1:9" hidden="1" x14ac:dyDescent="0.25"/>
    <row r="45" spans="1:9" hidden="1" x14ac:dyDescent="0.25"/>
  </sheetData>
  <mergeCells count="4">
    <mergeCell ref="A1:I2"/>
    <mergeCell ref="A4:A5"/>
    <mergeCell ref="B4:B5"/>
    <mergeCell ref="C4:I4"/>
  </mergeCells>
  <pageMargins left="1.1499999999999999" right="0.7" top="1.57" bottom="0.75" header="0.3" footer="0.3"/>
  <pageSetup paperSize="5" scale="6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40CB0-A72E-4ED2-8ED0-54A7B2934340}">
  <sheetPr>
    <tabColor theme="5"/>
    <pageSetUpPr fitToPage="1"/>
  </sheetPr>
  <dimension ref="A1:F41"/>
  <sheetViews>
    <sheetView showGridLines="0" workbookViewId="0">
      <selection sqref="A1:F20"/>
    </sheetView>
  </sheetViews>
  <sheetFormatPr baseColWidth="10" defaultRowHeight="15" x14ac:dyDescent="0.25"/>
  <cols>
    <col min="1" max="1" width="46.140625" bestFit="1" customWidth="1"/>
    <col min="2" max="2" width="11.5703125" bestFit="1" customWidth="1"/>
    <col min="3" max="3" width="24.5703125" bestFit="1" customWidth="1"/>
    <col min="4" max="4" width="27.7109375" bestFit="1" customWidth="1"/>
    <col min="5" max="5" width="25.5703125" bestFit="1" customWidth="1"/>
    <col min="6" max="6" width="26" bestFit="1" customWidth="1"/>
  </cols>
  <sheetData>
    <row r="1" spans="1:6" x14ac:dyDescent="0.25">
      <c r="A1" s="1295" t="s">
        <v>425</v>
      </c>
      <c r="B1" s="1295"/>
      <c r="C1" s="1295"/>
      <c r="D1" s="1295"/>
      <c r="E1" s="1295"/>
      <c r="F1" s="1295"/>
    </row>
    <row r="2" spans="1:6" x14ac:dyDescent="0.25">
      <c r="A2" s="1295"/>
      <c r="B2" s="1295"/>
      <c r="C2" s="1295"/>
      <c r="D2" s="1295"/>
      <c r="E2" s="1295"/>
      <c r="F2" s="1295"/>
    </row>
    <row r="4" spans="1:6" x14ac:dyDescent="0.25">
      <c r="A4" s="1294" t="s">
        <v>307</v>
      </c>
      <c r="B4" s="1294" t="s">
        <v>284</v>
      </c>
      <c r="C4" s="1294" t="s">
        <v>285</v>
      </c>
      <c r="D4" s="1294"/>
      <c r="E4" s="1294"/>
      <c r="F4" s="1294"/>
    </row>
    <row r="5" spans="1:6" x14ac:dyDescent="0.25">
      <c r="A5" s="1294"/>
      <c r="B5" s="1294"/>
      <c r="C5" s="39" t="s">
        <v>286</v>
      </c>
      <c r="D5" s="39" t="s">
        <v>287</v>
      </c>
      <c r="E5" s="39" t="s">
        <v>288</v>
      </c>
      <c r="F5" s="39" t="s">
        <v>289</v>
      </c>
    </row>
    <row r="6" spans="1:6" x14ac:dyDescent="0.25">
      <c r="A6" s="44" t="s">
        <v>292</v>
      </c>
      <c r="B6" s="45">
        <f t="shared" ref="B6:B12" si="0">SUM(C6:F6)</f>
        <v>44</v>
      </c>
      <c r="C6" s="40">
        <v>44</v>
      </c>
      <c r="D6" s="40"/>
      <c r="E6" s="40"/>
      <c r="F6" s="40"/>
    </row>
    <row r="7" spans="1:6" x14ac:dyDescent="0.25">
      <c r="A7" s="44" t="s">
        <v>293</v>
      </c>
      <c r="B7" s="45">
        <f t="shared" si="0"/>
        <v>44</v>
      </c>
      <c r="C7" s="40">
        <v>44</v>
      </c>
      <c r="D7" s="40"/>
      <c r="E7" s="40"/>
      <c r="F7" s="40"/>
    </row>
    <row r="8" spans="1:6" x14ac:dyDescent="0.25">
      <c r="A8" s="44" t="s">
        <v>294</v>
      </c>
      <c r="B8" s="45">
        <f t="shared" si="0"/>
        <v>44</v>
      </c>
      <c r="C8" s="40">
        <v>44</v>
      </c>
      <c r="D8" s="40"/>
      <c r="E8" s="40"/>
      <c r="F8" s="40"/>
    </row>
    <row r="9" spans="1:6" x14ac:dyDescent="0.25">
      <c r="A9" s="44" t="s">
        <v>295</v>
      </c>
      <c r="B9" s="45">
        <f t="shared" si="0"/>
        <v>0</v>
      </c>
      <c r="C9" s="40">
        <v>0</v>
      </c>
      <c r="D9" s="40"/>
      <c r="E9" s="40"/>
      <c r="F9" s="40"/>
    </row>
    <row r="10" spans="1:6" x14ac:dyDescent="0.25">
      <c r="A10" s="44" t="s">
        <v>296</v>
      </c>
      <c r="B10" s="45">
        <f t="shared" si="0"/>
        <v>0</v>
      </c>
      <c r="C10" s="40">
        <v>0</v>
      </c>
      <c r="D10" s="40"/>
      <c r="E10" s="40"/>
      <c r="F10" s="40"/>
    </row>
    <row r="11" spans="1:6" x14ac:dyDescent="0.25">
      <c r="A11" s="44" t="s">
        <v>297</v>
      </c>
      <c r="B11" s="45">
        <f t="shared" si="0"/>
        <v>0</v>
      </c>
      <c r="C11" s="40">
        <v>0</v>
      </c>
      <c r="D11" s="40"/>
      <c r="E11" s="40"/>
      <c r="F11" s="40"/>
    </row>
    <row r="12" spans="1:6" x14ac:dyDescent="0.25">
      <c r="A12" s="44" t="s">
        <v>298</v>
      </c>
      <c r="B12" s="45">
        <f t="shared" si="0"/>
        <v>145</v>
      </c>
      <c r="C12" s="40">
        <v>145</v>
      </c>
      <c r="D12" s="40"/>
      <c r="E12" s="40"/>
      <c r="F12" s="40"/>
    </row>
    <row r="13" spans="1:6" x14ac:dyDescent="0.25">
      <c r="A13" s="44" t="s">
        <v>299</v>
      </c>
      <c r="B13" s="45">
        <f>B12/B7</f>
        <v>3.2954545454545454</v>
      </c>
      <c r="C13" s="40">
        <f>+C12/C7</f>
        <v>3.2954545454545454</v>
      </c>
      <c r="D13" s="40"/>
      <c r="E13" s="40"/>
      <c r="F13" s="40"/>
    </row>
    <row r="14" spans="1:6" x14ac:dyDescent="0.25">
      <c r="A14" s="44" t="s">
        <v>300</v>
      </c>
      <c r="B14" s="45">
        <f>SUM(C14:F14)</f>
        <v>14</v>
      </c>
      <c r="C14" s="40">
        <v>14</v>
      </c>
      <c r="D14" s="40"/>
      <c r="E14" s="40"/>
      <c r="F14" s="40"/>
    </row>
    <row r="15" spans="1:6" x14ac:dyDescent="0.25">
      <c r="A15" s="44" t="s">
        <v>301</v>
      </c>
      <c r="B15" s="45">
        <f>B14*365</f>
        <v>5110</v>
      </c>
      <c r="C15" s="40">
        <f>+C14*365</f>
        <v>5110</v>
      </c>
      <c r="D15" s="40"/>
      <c r="E15" s="40"/>
      <c r="F15" s="40"/>
    </row>
    <row r="16" spans="1:6" x14ac:dyDescent="0.25">
      <c r="A16" s="44" t="s">
        <v>302</v>
      </c>
      <c r="B16" s="45">
        <f>SUM(C16:F16)</f>
        <v>106</v>
      </c>
      <c r="C16" s="40">
        <v>106</v>
      </c>
      <c r="D16" s="40"/>
      <c r="E16" s="40"/>
      <c r="F16" s="40"/>
    </row>
    <row r="17" spans="1:6" x14ac:dyDescent="0.25">
      <c r="A17" s="44" t="s">
        <v>303</v>
      </c>
      <c r="B17" s="45">
        <f>(B16*100)/B15</f>
        <v>2.0743639921722115</v>
      </c>
      <c r="C17" s="40">
        <f>+C16*100/C15</f>
        <v>2.0743639921722115</v>
      </c>
      <c r="D17" s="40"/>
      <c r="E17" s="40"/>
      <c r="F17" s="40"/>
    </row>
    <row r="18" spans="1:6" x14ac:dyDescent="0.25">
      <c r="A18" s="44" t="s">
        <v>304</v>
      </c>
      <c r="B18" s="45">
        <f>B7/B14</f>
        <v>3.1428571428571428</v>
      </c>
      <c r="C18" s="40">
        <f>+C7/C14</f>
        <v>3.1428571428571428</v>
      </c>
      <c r="D18" s="40"/>
      <c r="E18" s="40"/>
      <c r="F18" s="40"/>
    </row>
    <row r="19" spans="1:6" x14ac:dyDescent="0.25">
      <c r="A19" s="44" t="s">
        <v>305</v>
      </c>
      <c r="B19" s="45">
        <f>(B9*100)/B6</f>
        <v>0</v>
      </c>
      <c r="C19" s="40">
        <f>+C9*100/C6</f>
        <v>0</v>
      </c>
      <c r="D19" s="40"/>
      <c r="E19" s="40"/>
      <c r="F19" s="40"/>
    </row>
    <row r="20" spans="1:6" x14ac:dyDescent="0.25">
      <c r="A20" s="44" t="s">
        <v>306</v>
      </c>
      <c r="B20" s="45">
        <f>+B6/365</f>
        <v>0.12054794520547946</v>
      </c>
      <c r="C20" s="45">
        <f t="shared" ref="C20:F20" si="1">+C6/365</f>
        <v>0.12054794520547946</v>
      </c>
      <c r="D20" s="45">
        <f t="shared" si="1"/>
        <v>0</v>
      </c>
      <c r="E20" s="45">
        <f t="shared" si="1"/>
        <v>0</v>
      </c>
      <c r="F20" s="45">
        <f t="shared" si="1"/>
        <v>0</v>
      </c>
    </row>
    <row r="22" spans="1:6" hidden="1" x14ac:dyDescent="0.25"/>
    <row r="23" spans="1:6" hidden="1" x14ac:dyDescent="0.25"/>
    <row r="24" spans="1:6" hidden="1" x14ac:dyDescent="0.25">
      <c r="A24" t="s">
        <v>311</v>
      </c>
      <c r="B24" t="s">
        <v>79</v>
      </c>
      <c r="C24" t="s">
        <v>285</v>
      </c>
    </row>
    <row r="25" spans="1:6" hidden="1" x14ac:dyDescent="0.25">
      <c r="C25" t="s">
        <v>286</v>
      </c>
      <c r="D25" t="s">
        <v>287</v>
      </c>
      <c r="E25" t="s">
        <v>288</v>
      </c>
      <c r="F25" t="s">
        <v>289</v>
      </c>
    </row>
    <row r="26" spans="1:6" hidden="1" x14ac:dyDescent="0.25">
      <c r="A26" t="s">
        <v>292</v>
      </c>
      <c r="B26">
        <v>44</v>
      </c>
      <c r="C26">
        <v>44</v>
      </c>
    </row>
    <row r="27" spans="1:6" hidden="1" x14ac:dyDescent="0.25">
      <c r="A27" t="s">
        <v>293</v>
      </c>
      <c r="B27">
        <v>44</v>
      </c>
      <c r="C27">
        <v>44</v>
      </c>
    </row>
    <row r="28" spans="1:6" hidden="1" x14ac:dyDescent="0.25">
      <c r="A28" t="s">
        <v>294</v>
      </c>
      <c r="B28">
        <v>44</v>
      </c>
      <c r="C28">
        <v>44</v>
      </c>
    </row>
    <row r="29" spans="1:6" hidden="1" x14ac:dyDescent="0.25">
      <c r="A29" t="s">
        <v>295</v>
      </c>
      <c r="B29">
        <v>0</v>
      </c>
      <c r="C29">
        <v>0</v>
      </c>
    </row>
    <row r="30" spans="1:6" hidden="1" x14ac:dyDescent="0.25">
      <c r="A30" t="s">
        <v>296</v>
      </c>
      <c r="B30">
        <v>0</v>
      </c>
      <c r="C30">
        <v>0</v>
      </c>
    </row>
    <row r="31" spans="1:6" hidden="1" x14ac:dyDescent="0.25">
      <c r="A31" t="s">
        <v>297</v>
      </c>
      <c r="B31">
        <v>0</v>
      </c>
      <c r="C31">
        <v>0</v>
      </c>
    </row>
    <row r="32" spans="1:6" hidden="1" x14ac:dyDescent="0.25">
      <c r="A32" t="s">
        <v>298</v>
      </c>
      <c r="B32">
        <v>145</v>
      </c>
      <c r="C32">
        <v>145</v>
      </c>
    </row>
    <row r="33" spans="1:3" hidden="1" x14ac:dyDescent="0.25">
      <c r="A33" t="s">
        <v>299</v>
      </c>
      <c r="B33">
        <v>3.2954545454545454</v>
      </c>
      <c r="C33">
        <v>3.2954545454545454</v>
      </c>
    </row>
    <row r="34" spans="1:3" hidden="1" x14ac:dyDescent="0.25">
      <c r="A34" t="s">
        <v>300</v>
      </c>
      <c r="B34">
        <v>14</v>
      </c>
      <c r="C34">
        <v>14</v>
      </c>
    </row>
    <row r="35" spans="1:3" hidden="1" x14ac:dyDescent="0.25">
      <c r="A35" t="s">
        <v>301</v>
      </c>
      <c r="B35">
        <v>5110</v>
      </c>
      <c r="C35">
        <v>5110</v>
      </c>
    </row>
    <row r="36" spans="1:3" hidden="1" x14ac:dyDescent="0.25">
      <c r="A36" t="s">
        <v>302</v>
      </c>
      <c r="B36">
        <v>106</v>
      </c>
      <c r="C36">
        <v>106</v>
      </c>
    </row>
    <row r="37" spans="1:3" hidden="1" x14ac:dyDescent="0.25">
      <c r="A37" t="s">
        <v>303</v>
      </c>
      <c r="B37">
        <v>2.0743639921722115</v>
      </c>
      <c r="C37">
        <v>2.0743639921722115</v>
      </c>
    </row>
    <row r="38" spans="1:3" hidden="1" x14ac:dyDescent="0.25">
      <c r="A38" t="s">
        <v>304</v>
      </c>
      <c r="B38">
        <v>3.1428571428571428</v>
      </c>
      <c r="C38">
        <v>3.1428571428571428</v>
      </c>
    </row>
    <row r="39" spans="1:3" hidden="1" x14ac:dyDescent="0.25">
      <c r="A39" t="s">
        <v>305</v>
      </c>
      <c r="B39">
        <v>0</v>
      </c>
      <c r="C39">
        <v>0</v>
      </c>
    </row>
    <row r="40" spans="1:3" hidden="1" x14ac:dyDescent="0.25">
      <c r="A40" t="s">
        <v>306</v>
      </c>
      <c r="B40">
        <v>0.29041095890410956</v>
      </c>
      <c r="C40">
        <v>0.29041095890410956</v>
      </c>
    </row>
    <row r="41" spans="1:3" hidden="1" x14ac:dyDescent="0.25"/>
  </sheetData>
  <mergeCells count="4">
    <mergeCell ref="A1:F2"/>
    <mergeCell ref="A4:A5"/>
    <mergeCell ref="B4:B5"/>
    <mergeCell ref="C4:F4"/>
  </mergeCells>
  <pageMargins left="1.33" right="0.7" top="1.29" bottom="0.75" header="0.3" footer="0.3"/>
  <pageSetup paperSize="5" scale="94"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EDACE-7745-4DB9-8FDB-CADFB3BD500D}">
  <sheetPr>
    <tabColor theme="5"/>
    <pageSetUpPr fitToPage="1"/>
  </sheetPr>
  <dimension ref="A1:F43"/>
  <sheetViews>
    <sheetView showGridLines="0" workbookViewId="0">
      <selection sqref="A1:F20"/>
    </sheetView>
  </sheetViews>
  <sheetFormatPr baseColWidth="10" defaultRowHeight="15" x14ac:dyDescent="0.25"/>
  <cols>
    <col min="1" max="1" width="42.7109375" bestFit="1" customWidth="1"/>
    <col min="2" max="2" width="12" bestFit="1" customWidth="1"/>
    <col min="3" max="3" width="24.28515625" bestFit="1" customWidth="1"/>
    <col min="4" max="4" width="26.85546875" bestFit="1" customWidth="1"/>
    <col min="5" max="5" width="25.28515625" bestFit="1" customWidth="1"/>
    <col min="6" max="6" width="25.85546875" bestFit="1" customWidth="1"/>
  </cols>
  <sheetData>
    <row r="1" spans="1:6" x14ac:dyDescent="0.25">
      <c r="A1" s="1295" t="s">
        <v>424</v>
      </c>
      <c r="B1" s="1295"/>
      <c r="C1" s="1295"/>
      <c r="D1" s="1295"/>
      <c r="E1" s="1295"/>
      <c r="F1" s="1295"/>
    </row>
    <row r="2" spans="1:6" x14ac:dyDescent="0.25">
      <c r="A2" s="1295"/>
      <c r="B2" s="1295"/>
      <c r="C2" s="1295"/>
      <c r="D2" s="1295"/>
      <c r="E2" s="1295"/>
      <c r="F2" s="1295"/>
    </row>
    <row r="4" spans="1:6" x14ac:dyDescent="0.25">
      <c r="A4" s="1294" t="s">
        <v>307</v>
      </c>
      <c r="B4" s="1294" t="s">
        <v>284</v>
      </c>
      <c r="C4" s="1294" t="s">
        <v>285</v>
      </c>
      <c r="D4" s="1294"/>
      <c r="E4" s="1294"/>
      <c r="F4" s="1294"/>
    </row>
    <row r="5" spans="1:6" x14ac:dyDescent="0.25">
      <c r="A5" s="1294"/>
      <c r="B5" s="1294"/>
      <c r="C5" s="39" t="s">
        <v>286</v>
      </c>
      <c r="D5" s="39" t="s">
        <v>287</v>
      </c>
      <c r="E5" s="39" t="s">
        <v>288</v>
      </c>
      <c r="F5" s="39" t="s">
        <v>289</v>
      </c>
    </row>
    <row r="6" spans="1:6" x14ac:dyDescent="0.25">
      <c r="A6" s="22" t="s">
        <v>292</v>
      </c>
      <c r="B6" s="28">
        <v>230</v>
      </c>
      <c r="C6" s="7">
        <v>224</v>
      </c>
      <c r="D6" s="7">
        <v>0</v>
      </c>
      <c r="E6" s="7">
        <v>1</v>
      </c>
      <c r="F6" s="7">
        <v>5</v>
      </c>
    </row>
    <row r="7" spans="1:6" x14ac:dyDescent="0.25">
      <c r="A7" s="22" t="s">
        <v>293</v>
      </c>
      <c r="B7" s="28">
        <v>230</v>
      </c>
      <c r="C7" s="7">
        <v>224</v>
      </c>
      <c r="D7" s="7">
        <v>0</v>
      </c>
      <c r="E7" s="7">
        <v>1</v>
      </c>
      <c r="F7" s="7">
        <v>5</v>
      </c>
    </row>
    <row r="8" spans="1:6" x14ac:dyDescent="0.25">
      <c r="A8" s="22" t="s">
        <v>294</v>
      </c>
      <c r="B8" s="28">
        <v>230</v>
      </c>
      <c r="C8" s="7">
        <v>224</v>
      </c>
      <c r="D8" s="7">
        <v>0</v>
      </c>
      <c r="E8" s="7">
        <v>1</v>
      </c>
      <c r="F8" s="7">
        <v>5</v>
      </c>
    </row>
    <row r="9" spans="1:6" x14ac:dyDescent="0.25">
      <c r="A9" s="22" t="s">
        <v>295</v>
      </c>
      <c r="B9" s="28">
        <v>0</v>
      </c>
      <c r="C9" s="7">
        <v>0</v>
      </c>
      <c r="D9" s="7">
        <v>0</v>
      </c>
      <c r="E9" s="7">
        <v>0</v>
      </c>
      <c r="F9" s="7">
        <v>0</v>
      </c>
    </row>
    <row r="10" spans="1:6" x14ac:dyDescent="0.25">
      <c r="A10" s="22" t="s">
        <v>296</v>
      </c>
      <c r="B10" s="28">
        <v>0</v>
      </c>
      <c r="C10" s="7">
        <v>0</v>
      </c>
      <c r="D10" s="7">
        <v>0</v>
      </c>
      <c r="E10" s="7">
        <v>0</v>
      </c>
      <c r="F10" s="7">
        <v>0</v>
      </c>
    </row>
    <row r="11" spans="1:6" x14ac:dyDescent="0.25">
      <c r="A11" s="22" t="s">
        <v>297</v>
      </c>
      <c r="B11" s="28">
        <v>0</v>
      </c>
      <c r="C11" s="7">
        <v>0</v>
      </c>
      <c r="D11" s="7">
        <v>0</v>
      </c>
      <c r="E11" s="7">
        <v>0</v>
      </c>
      <c r="F11" s="7">
        <v>0</v>
      </c>
    </row>
    <row r="12" spans="1:6" x14ac:dyDescent="0.25">
      <c r="A12" s="22" t="s">
        <v>298</v>
      </c>
      <c r="B12" s="28">
        <v>283</v>
      </c>
      <c r="C12" s="7">
        <v>273</v>
      </c>
      <c r="D12" s="7">
        <v>0</v>
      </c>
      <c r="E12" s="7">
        <v>2</v>
      </c>
      <c r="F12" s="7">
        <v>8</v>
      </c>
    </row>
    <row r="13" spans="1:6" x14ac:dyDescent="0.25">
      <c r="A13" s="22" t="s">
        <v>299</v>
      </c>
      <c r="B13" s="28">
        <v>1.2304347826086957</v>
      </c>
      <c r="C13" s="7">
        <v>1.21875</v>
      </c>
      <c r="D13" s="7" t="e">
        <v>#DIV/0!</v>
      </c>
      <c r="E13" s="7">
        <v>2</v>
      </c>
      <c r="F13" s="7">
        <v>1.6</v>
      </c>
    </row>
    <row r="14" spans="1:6" x14ac:dyDescent="0.25">
      <c r="A14" s="22" t="s">
        <v>300</v>
      </c>
      <c r="B14" s="28">
        <v>10</v>
      </c>
      <c r="C14" s="7">
        <v>6</v>
      </c>
      <c r="D14" s="7">
        <v>0</v>
      </c>
      <c r="E14" s="7">
        <v>1</v>
      </c>
      <c r="F14" s="7">
        <v>3</v>
      </c>
    </row>
    <row r="15" spans="1:6" x14ac:dyDescent="0.25">
      <c r="A15" s="22" t="s">
        <v>301</v>
      </c>
      <c r="B15" s="28">
        <v>3650</v>
      </c>
      <c r="C15" s="7">
        <v>2190</v>
      </c>
      <c r="D15" s="7">
        <v>0</v>
      </c>
      <c r="E15" s="7">
        <v>365</v>
      </c>
      <c r="F15" s="7">
        <v>1095</v>
      </c>
    </row>
    <row r="16" spans="1:6" x14ac:dyDescent="0.25">
      <c r="A16" s="22" t="s">
        <v>302</v>
      </c>
      <c r="B16" s="28">
        <v>288</v>
      </c>
      <c r="C16" s="7">
        <v>279</v>
      </c>
      <c r="D16" s="7">
        <v>0</v>
      </c>
      <c r="E16" s="7">
        <v>0</v>
      </c>
      <c r="F16" s="7">
        <v>9</v>
      </c>
    </row>
    <row r="17" spans="1:6" x14ac:dyDescent="0.25">
      <c r="A17" s="22" t="s">
        <v>303</v>
      </c>
      <c r="B17" s="28">
        <v>7.8904109589041092</v>
      </c>
      <c r="C17" s="7">
        <v>12.739726027397261</v>
      </c>
      <c r="D17" s="7" t="e">
        <v>#DIV/0!</v>
      </c>
      <c r="E17" s="7">
        <v>0</v>
      </c>
      <c r="F17" s="7">
        <v>0.82191780821917804</v>
      </c>
    </row>
    <row r="18" spans="1:6" x14ac:dyDescent="0.25">
      <c r="A18" s="22" t="s">
        <v>304</v>
      </c>
      <c r="B18" s="28">
        <v>23</v>
      </c>
      <c r="C18" s="7">
        <v>37.333333333333336</v>
      </c>
      <c r="D18" s="7" t="e">
        <v>#DIV/0!</v>
      </c>
      <c r="E18" s="7">
        <v>1</v>
      </c>
      <c r="F18" s="7">
        <v>1.6666666666666667</v>
      </c>
    </row>
    <row r="19" spans="1:6" x14ac:dyDescent="0.25">
      <c r="A19" s="22" t="s">
        <v>305</v>
      </c>
      <c r="B19" s="28">
        <v>0</v>
      </c>
      <c r="C19" s="7">
        <v>0</v>
      </c>
      <c r="D19" s="7" t="e">
        <v>#DIV/0!</v>
      </c>
      <c r="E19" s="7">
        <v>0</v>
      </c>
      <c r="F19" s="7">
        <v>0</v>
      </c>
    </row>
    <row r="20" spans="1:6" x14ac:dyDescent="0.25">
      <c r="A20" s="22" t="s">
        <v>306</v>
      </c>
      <c r="B20" s="28">
        <f>+B6/365</f>
        <v>0.63013698630136983</v>
      </c>
      <c r="C20" s="28">
        <f t="shared" ref="C20:F20" si="0">+C6/365</f>
        <v>0.61369863013698633</v>
      </c>
      <c r="D20" s="28">
        <f t="shared" si="0"/>
        <v>0</v>
      </c>
      <c r="E20" s="28">
        <f t="shared" si="0"/>
        <v>2.7397260273972603E-3</v>
      </c>
      <c r="F20" s="28">
        <f t="shared" si="0"/>
        <v>1.3698630136986301E-2</v>
      </c>
    </row>
    <row r="24" spans="1:6" hidden="1" x14ac:dyDescent="0.25"/>
    <row r="25" spans="1:6" hidden="1" x14ac:dyDescent="0.25">
      <c r="A25" t="s">
        <v>378</v>
      </c>
    </row>
    <row r="26" spans="1:6" hidden="1" x14ac:dyDescent="0.25">
      <c r="A26" t="s">
        <v>311</v>
      </c>
      <c r="B26" t="s">
        <v>79</v>
      </c>
      <c r="C26" t="s">
        <v>285</v>
      </c>
    </row>
    <row r="27" spans="1:6" hidden="1" x14ac:dyDescent="0.25">
      <c r="C27" t="s">
        <v>286</v>
      </c>
      <c r="D27" t="s">
        <v>287</v>
      </c>
      <c r="E27" t="s">
        <v>288</v>
      </c>
      <c r="F27" t="s">
        <v>289</v>
      </c>
    </row>
    <row r="28" spans="1:6" hidden="1" x14ac:dyDescent="0.25">
      <c r="A28" t="s">
        <v>292</v>
      </c>
      <c r="B28">
        <v>230</v>
      </c>
      <c r="C28">
        <v>224</v>
      </c>
      <c r="D28">
        <v>0</v>
      </c>
      <c r="E28">
        <v>1</v>
      </c>
      <c r="F28">
        <v>5</v>
      </c>
    </row>
    <row r="29" spans="1:6" hidden="1" x14ac:dyDescent="0.25">
      <c r="A29" t="s">
        <v>293</v>
      </c>
      <c r="B29">
        <v>230</v>
      </c>
      <c r="C29">
        <v>224</v>
      </c>
      <c r="D29">
        <v>0</v>
      </c>
      <c r="E29">
        <v>1</v>
      </c>
      <c r="F29">
        <v>5</v>
      </c>
    </row>
    <row r="30" spans="1:6" hidden="1" x14ac:dyDescent="0.25">
      <c r="A30" t="s">
        <v>294</v>
      </c>
      <c r="B30">
        <v>230</v>
      </c>
      <c r="C30">
        <v>224</v>
      </c>
      <c r="D30">
        <v>0</v>
      </c>
      <c r="E30">
        <v>1</v>
      </c>
      <c r="F30">
        <v>5</v>
      </c>
    </row>
    <row r="31" spans="1:6" hidden="1" x14ac:dyDescent="0.25">
      <c r="A31" t="s">
        <v>295</v>
      </c>
      <c r="B31">
        <v>0</v>
      </c>
      <c r="C31">
        <v>0</v>
      </c>
      <c r="D31">
        <v>0</v>
      </c>
      <c r="E31">
        <v>0</v>
      </c>
      <c r="F31">
        <v>0</v>
      </c>
    </row>
    <row r="32" spans="1:6" hidden="1" x14ac:dyDescent="0.25">
      <c r="A32" t="s">
        <v>296</v>
      </c>
      <c r="B32">
        <v>0</v>
      </c>
      <c r="C32">
        <v>0</v>
      </c>
      <c r="D32">
        <v>0</v>
      </c>
      <c r="E32">
        <v>0</v>
      </c>
      <c r="F32">
        <v>0</v>
      </c>
    </row>
    <row r="33" spans="1:6" hidden="1" x14ac:dyDescent="0.25">
      <c r="A33" t="s">
        <v>297</v>
      </c>
      <c r="B33">
        <v>0</v>
      </c>
      <c r="C33">
        <v>0</v>
      </c>
      <c r="D33">
        <v>0</v>
      </c>
      <c r="E33">
        <v>0</v>
      </c>
      <c r="F33">
        <v>0</v>
      </c>
    </row>
    <row r="34" spans="1:6" hidden="1" x14ac:dyDescent="0.25">
      <c r="A34" t="s">
        <v>298</v>
      </c>
      <c r="B34">
        <v>283</v>
      </c>
      <c r="C34">
        <v>273</v>
      </c>
      <c r="D34">
        <v>0</v>
      </c>
      <c r="E34">
        <v>2</v>
      </c>
      <c r="F34">
        <v>8</v>
      </c>
    </row>
    <row r="35" spans="1:6" hidden="1" x14ac:dyDescent="0.25">
      <c r="A35" t="s">
        <v>299</v>
      </c>
      <c r="B35">
        <v>1.2304347826086957</v>
      </c>
      <c r="C35">
        <v>1.21875</v>
      </c>
      <c r="D35" t="e">
        <v>#DIV/0!</v>
      </c>
      <c r="E35">
        <v>2</v>
      </c>
      <c r="F35">
        <v>1.6</v>
      </c>
    </row>
    <row r="36" spans="1:6" hidden="1" x14ac:dyDescent="0.25">
      <c r="A36" t="s">
        <v>300</v>
      </c>
      <c r="B36">
        <v>10</v>
      </c>
      <c r="C36">
        <v>6</v>
      </c>
      <c r="D36">
        <v>0</v>
      </c>
      <c r="E36">
        <v>1</v>
      </c>
      <c r="F36">
        <v>3</v>
      </c>
    </row>
    <row r="37" spans="1:6" hidden="1" x14ac:dyDescent="0.25">
      <c r="A37" t="s">
        <v>301</v>
      </c>
      <c r="B37">
        <v>3650</v>
      </c>
      <c r="C37">
        <v>2190</v>
      </c>
      <c r="D37">
        <v>0</v>
      </c>
      <c r="E37">
        <v>365</v>
      </c>
      <c r="F37">
        <v>1095</v>
      </c>
    </row>
    <row r="38" spans="1:6" hidden="1" x14ac:dyDescent="0.25">
      <c r="A38" t="s">
        <v>302</v>
      </c>
      <c r="B38">
        <v>288</v>
      </c>
      <c r="C38">
        <v>279</v>
      </c>
      <c r="D38">
        <v>0</v>
      </c>
      <c r="E38">
        <v>0</v>
      </c>
      <c r="F38">
        <v>9</v>
      </c>
    </row>
    <row r="39" spans="1:6" hidden="1" x14ac:dyDescent="0.25">
      <c r="A39" t="s">
        <v>303</v>
      </c>
      <c r="B39">
        <v>7.8904109589041092</v>
      </c>
      <c r="C39">
        <v>12.739726027397261</v>
      </c>
      <c r="D39" t="e">
        <v>#DIV/0!</v>
      </c>
      <c r="E39">
        <v>0</v>
      </c>
      <c r="F39">
        <v>0.82191780821917804</v>
      </c>
    </row>
    <row r="40" spans="1:6" hidden="1" x14ac:dyDescent="0.25">
      <c r="A40" t="s">
        <v>304</v>
      </c>
      <c r="B40">
        <v>23</v>
      </c>
      <c r="C40">
        <v>37.333333333333336</v>
      </c>
      <c r="D40" t="e">
        <v>#DIV/0!</v>
      </c>
      <c r="E40">
        <v>1</v>
      </c>
      <c r="F40">
        <v>1.6666666666666667</v>
      </c>
    </row>
    <row r="41" spans="1:6" hidden="1" x14ac:dyDescent="0.25">
      <c r="A41" t="s">
        <v>305</v>
      </c>
      <c r="B41">
        <v>0</v>
      </c>
      <c r="C41">
        <v>0</v>
      </c>
      <c r="D41" t="e">
        <v>#DIV/0!</v>
      </c>
      <c r="E41">
        <v>0</v>
      </c>
      <c r="F41">
        <v>0</v>
      </c>
    </row>
    <row r="42" spans="1:6" hidden="1" x14ac:dyDescent="0.25">
      <c r="A42" t="s">
        <v>306</v>
      </c>
      <c r="B42">
        <v>0.78904109589041094</v>
      </c>
      <c r="C42">
        <v>0.76438356164383559</v>
      </c>
      <c r="D42">
        <v>0</v>
      </c>
      <c r="E42">
        <v>0</v>
      </c>
      <c r="F42">
        <v>2.4657534246575342E-2</v>
      </c>
    </row>
    <row r="43" spans="1:6" hidden="1" x14ac:dyDescent="0.25"/>
  </sheetData>
  <mergeCells count="4">
    <mergeCell ref="A1:F2"/>
    <mergeCell ref="A4:A5"/>
    <mergeCell ref="B4:B5"/>
    <mergeCell ref="C4:F4"/>
  </mergeCells>
  <pageMargins left="1.41" right="0.7" top="1.48" bottom="0.75" header="0.3" footer="0.3"/>
  <pageSetup paperSize="5" scale="9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8A87B-3190-4A1B-80A1-32CF60AA3DA7}">
  <sheetPr>
    <tabColor theme="5"/>
    <pageSetUpPr fitToPage="1"/>
  </sheetPr>
  <dimension ref="A1:J24"/>
  <sheetViews>
    <sheetView showGridLines="0" workbookViewId="0"/>
  </sheetViews>
  <sheetFormatPr baseColWidth="10" defaultRowHeight="15" x14ac:dyDescent="0.25"/>
  <cols>
    <col min="1" max="1" width="19.28515625" customWidth="1"/>
    <col min="2" max="2" width="18.28515625" customWidth="1"/>
    <col min="4" max="4" width="16.42578125" customWidth="1"/>
    <col min="6" max="6" width="15.85546875" customWidth="1"/>
    <col min="9" max="9" width="13.7109375" customWidth="1"/>
    <col min="10" max="10" width="16" customWidth="1"/>
  </cols>
  <sheetData>
    <row r="1" spans="1:10" ht="18.75" x14ac:dyDescent="0.3">
      <c r="A1" s="128"/>
      <c r="B1" s="128"/>
      <c r="C1" s="128"/>
      <c r="D1" s="128"/>
      <c r="E1" s="128"/>
      <c r="F1" s="128"/>
      <c r="G1" s="128"/>
      <c r="H1" s="128"/>
      <c r="I1" s="128"/>
      <c r="J1" s="128"/>
    </row>
    <row r="2" spans="1:10" ht="18.75" x14ac:dyDescent="0.3">
      <c r="A2" s="1233" t="s">
        <v>59</v>
      </c>
      <c r="B2" s="1233"/>
      <c r="C2" s="1233"/>
      <c r="D2" s="1233"/>
      <c r="E2" s="1233"/>
      <c r="F2" s="1233"/>
      <c r="G2" s="1233"/>
      <c r="H2" s="1233"/>
      <c r="I2" s="1233"/>
      <c r="J2" s="1233"/>
    </row>
    <row r="3" spans="1:10" ht="18.75" x14ac:dyDescent="0.3">
      <c r="A3" s="1234" t="s">
        <v>60</v>
      </c>
      <c r="B3" s="1234"/>
      <c r="C3" s="1234"/>
      <c r="D3" s="1234"/>
      <c r="E3" s="1234"/>
      <c r="F3" s="1234"/>
      <c r="G3" s="1234"/>
      <c r="H3" s="1234"/>
      <c r="I3" s="1234"/>
      <c r="J3" s="1234"/>
    </row>
    <row r="4" spans="1:10" ht="18.75" x14ac:dyDescent="0.3">
      <c r="A4" s="129"/>
      <c r="B4" s="129"/>
      <c r="C4" s="129"/>
      <c r="D4" s="129"/>
      <c r="E4" s="129"/>
      <c r="F4" s="129"/>
      <c r="G4" s="129"/>
      <c r="H4" s="129"/>
      <c r="I4" s="129"/>
      <c r="J4" s="129"/>
    </row>
    <row r="5" spans="1:10" x14ac:dyDescent="0.25">
      <c r="A5" s="1235" t="s">
        <v>61</v>
      </c>
      <c r="B5" s="1235" t="s">
        <v>62</v>
      </c>
      <c r="C5" s="1235" t="s">
        <v>63</v>
      </c>
      <c r="D5" s="1235"/>
      <c r="E5" s="1235" t="s">
        <v>64</v>
      </c>
      <c r="F5" s="1235"/>
      <c r="G5" s="1235"/>
      <c r="H5" s="1235" t="s">
        <v>65</v>
      </c>
      <c r="I5" s="1235"/>
      <c r="J5" s="1235" t="s">
        <v>66</v>
      </c>
    </row>
    <row r="6" spans="1:10" x14ac:dyDescent="0.25">
      <c r="A6" s="1235"/>
      <c r="B6" s="1236"/>
      <c r="C6" s="1235" t="s">
        <v>67</v>
      </c>
      <c r="D6" s="1235" t="s">
        <v>68</v>
      </c>
      <c r="E6" s="1237" t="s">
        <v>69</v>
      </c>
      <c r="F6" s="1237" t="s">
        <v>70</v>
      </c>
      <c r="G6" s="1235" t="s">
        <v>71</v>
      </c>
      <c r="H6" s="1235" t="s">
        <v>67</v>
      </c>
      <c r="I6" s="1235" t="s">
        <v>68</v>
      </c>
      <c r="J6" s="1235"/>
    </row>
    <row r="7" spans="1:10" x14ac:dyDescent="0.25">
      <c r="A7" s="1235"/>
      <c r="B7" s="1236"/>
      <c r="C7" s="1235"/>
      <c r="D7" s="1235"/>
      <c r="E7" s="1237"/>
      <c r="F7" s="1237"/>
      <c r="G7" s="1235"/>
      <c r="H7" s="1235"/>
      <c r="I7" s="1235"/>
      <c r="J7" s="1235"/>
    </row>
    <row r="8" spans="1:10" x14ac:dyDescent="0.25">
      <c r="A8" s="10" t="s">
        <v>72</v>
      </c>
      <c r="B8" s="205">
        <v>1294</v>
      </c>
      <c r="C8" s="206">
        <f>5457+960+1265+17430</f>
        <v>25112</v>
      </c>
      <c r="D8" s="206">
        <f>4049+1204+1258+12401</f>
        <v>18912</v>
      </c>
      <c r="E8" s="206">
        <f>4759+79+791+82+38</f>
        <v>5749</v>
      </c>
      <c r="F8" s="206">
        <f>1829+42+437+46+22</f>
        <v>2376</v>
      </c>
      <c r="G8" s="206">
        <f>351+338+25+233</f>
        <v>947</v>
      </c>
      <c r="H8" s="206">
        <f>9+3</f>
        <v>12</v>
      </c>
      <c r="I8" s="206">
        <v>6</v>
      </c>
      <c r="J8" s="207">
        <f t="shared" ref="J8:J22" si="0">SUM(C8:I8)</f>
        <v>53114</v>
      </c>
    </row>
    <row r="9" spans="1:10" x14ac:dyDescent="0.25">
      <c r="A9" s="11" t="s">
        <v>73</v>
      </c>
      <c r="B9" s="205">
        <v>768</v>
      </c>
      <c r="C9" s="206">
        <f>849+472+592+12449</f>
        <v>14362</v>
      </c>
      <c r="D9" s="206">
        <f>761+640+761+12431</f>
        <v>14593</v>
      </c>
      <c r="E9" s="206">
        <f>3598+91+928+66+7</f>
        <v>4690</v>
      </c>
      <c r="F9" s="206">
        <f>1763+80+456+33+4</f>
        <v>2336</v>
      </c>
      <c r="G9" s="206">
        <f>502+469+35+6</f>
        <v>1012</v>
      </c>
      <c r="H9" s="206">
        <v>18</v>
      </c>
      <c r="I9" s="206">
        <v>11</v>
      </c>
      <c r="J9" s="207">
        <f t="shared" si="0"/>
        <v>37022</v>
      </c>
    </row>
    <row r="10" spans="1:10" x14ac:dyDescent="0.25">
      <c r="A10" s="12" t="s">
        <v>74</v>
      </c>
      <c r="B10" s="205">
        <v>1387</v>
      </c>
      <c r="C10" s="206">
        <f>2002+1771+153+43352</f>
        <v>47278</v>
      </c>
      <c r="D10" s="206">
        <f>1975+3183+52+42892</f>
        <v>48102</v>
      </c>
      <c r="E10" s="206">
        <f>7254+1+2083+103+15</f>
        <v>9456</v>
      </c>
      <c r="F10" s="206">
        <f>4556+1228+78+18</f>
        <v>5880</v>
      </c>
      <c r="G10" s="206">
        <f>1381+1583+69+16</f>
        <v>3049</v>
      </c>
      <c r="H10" s="206">
        <v>122</v>
      </c>
      <c r="I10" s="206">
        <v>94</v>
      </c>
      <c r="J10" s="207">
        <f t="shared" si="0"/>
        <v>113981</v>
      </c>
    </row>
    <row r="11" spans="1:10" x14ac:dyDescent="0.25">
      <c r="A11" s="12" t="s">
        <v>35</v>
      </c>
      <c r="B11" s="208">
        <v>35</v>
      </c>
      <c r="C11" s="206">
        <f>178+45+414</f>
        <v>637</v>
      </c>
      <c r="D11" s="206">
        <f>201+67+251</f>
        <v>519</v>
      </c>
      <c r="E11" s="206">
        <f>205+90</f>
        <v>295</v>
      </c>
      <c r="F11" s="206">
        <f>114+66</f>
        <v>180</v>
      </c>
      <c r="G11" s="206">
        <v>257</v>
      </c>
      <c r="H11" s="206">
        <v>0</v>
      </c>
      <c r="I11" s="206">
        <v>0</v>
      </c>
      <c r="J11" s="207">
        <f>SUM(C11:I11)</f>
        <v>1888</v>
      </c>
    </row>
    <row r="12" spans="1:10" x14ac:dyDescent="0.25">
      <c r="A12" s="12" t="s">
        <v>49</v>
      </c>
      <c r="B12" s="205">
        <v>98</v>
      </c>
      <c r="C12" s="206">
        <f>720+70+2+1484</f>
        <v>2276</v>
      </c>
      <c r="D12" s="206">
        <f>580+66+1354</f>
        <v>2000</v>
      </c>
      <c r="E12" s="206">
        <f>370+9+83+37+7+1</f>
        <v>507</v>
      </c>
      <c r="F12" s="206">
        <f>142+8+22+20+1+1</f>
        <v>194</v>
      </c>
      <c r="G12" s="206">
        <f>40+62+6</f>
        <v>108</v>
      </c>
      <c r="H12" s="206">
        <v>0</v>
      </c>
      <c r="I12" s="206">
        <v>0</v>
      </c>
      <c r="J12" s="207">
        <f>SUM(C12:I12)</f>
        <v>5085</v>
      </c>
    </row>
    <row r="13" spans="1:10" x14ac:dyDescent="0.25">
      <c r="A13" s="10" t="s">
        <v>75</v>
      </c>
      <c r="B13" s="205">
        <v>96</v>
      </c>
      <c r="C13" s="206">
        <f>993+24+291+1430</f>
        <v>2738</v>
      </c>
      <c r="D13" s="206">
        <f>985+31+503+1459</f>
        <v>2978</v>
      </c>
      <c r="E13" s="206">
        <f>162+4+4+7</f>
        <v>177</v>
      </c>
      <c r="F13" s="206">
        <f>110+2+2+4</f>
        <v>118</v>
      </c>
      <c r="G13" s="206">
        <f>69+1</f>
        <v>70</v>
      </c>
      <c r="H13" s="206">
        <v>0</v>
      </c>
      <c r="I13" s="206">
        <v>0</v>
      </c>
      <c r="J13" s="207">
        <f t="shared" si="0"/>
        <v>6081</v>
      </c>
    </row>
    <row r="14" spans="1:10" x14ac:dyDescent="0.25">
      <c r="A14" s="12" t="s">
        <v>76</v>
      </c>
      <c r="B14" s="205">
        <v>85</v>
      </c>
      <c r="C14" s="206">
        <f>305+54+1548</f>
        <v>1907</v>
      </c>
      <c r="D14" s="206">
        <f>237+90+1400</f>
        <v>1727</v>
      </c>
      <c r="E14" s="206">
        <f>633+7+42+7+3+1</f>
        <v>693</v>
      </c>
      <c r="F14" s="206">
        <f>304+2+18+5</f>
        <v>329</v>
      </c>
      <c r="G14" s="206">
        <f>102+26+4</f>
        <v>132</v>
      </c>
      <c r="H14" s="206">
        <v>0</v>
      </c>
      <c r="I14" s="206">
        <v>0</v>
      </c>
      <c r="J14" s="207">
        <f t="shared" si="0"/>
        <v>4788</v>
      </c>
    </row>
    <row r="15" spans="1:10" x14ac:dyDescent="0.25">
      <c r="A15" s="12" t="s">
        <v>39</v>
      </c>
      <c r="B15" s="208">
        <v>6</v>
      </c>
      <c r="C15" s="206">
        <f>13+9+120</f>
        <v>142</v>
      </c>
      <c r="D15" s="206">
        <f>15+11+84</f>
        <v>110</v>
      </c>
      <c r="E15" s="209">
        <v>8</v>
      </c>
      <c r="F15" s="206">
        <v>2</v>
      </c>
      <c r="G15" s="206">
        <v>18</v>
      </c>
      <c r="H15" s="206">
        <v>0</v>
      </c>
      <c r="I15" s="206">
        <v>0</v>
      </c>
      <c r="J15" s="207">
        <f t="shared" si="0"/>
        <v>280</v>
      </c>
    </row>
    <row r="16" spans="1:10" x14ac:dyDescent="0.25">
      <c r="A16" s="12" t="s">
        <v>77</v>
      </c>
      <c r="B16" s="205">
        <v>58</v>
      </c>
      <c r="C16" s="206">
        <f>361+63+636+1751</f>
        <v>2811</v>
      </c>
      <c r="D16" s="206">
        <f>372+86+963+2092</f>
        <v>3513</v>
      </c>
      <c r="E16" s="206">
        <f>454+33+6+2</f>
        <v>495</v>
      </c>
      <c r="F16" s="206">
        <f>264+18+2</f>
        <v>284</v>
      </c>
      <c r="G16" s="206">
        <f>97+16+6</f>
        <v>119</v>
      </c>
      <c r="H16" s="206">
        <v>0</v>
      </c>
      <c r="I16" s="206">
        <v>0</v>
      </c>
      <c r="J16" s="207">
        <f t="shared" si="0"/>
        <v>7222</v>
      </c>
    </row>
    <row r="17" spans="1:10" x14ac:dyDescent="0.25">
      <c r="A17" s="12" t="s">
        <v>78</v>
      </c>
      <c r="B17" s="205">
        <v>28</v>
      </c>
      <c r="C17" s="206">
        <f>425+35+103+754</f>
        <v>1317</v>
      </c>
      <c r="D17" s="206">
        <f>456+77+106+1034</f>
        <v>1673</v>
      </c>
      <c r="E17" s="206">
        <f>9+38+91+1+1</f>
        <v>140</v>
      </c>
      <c r="F17" s="206">
        <f>4+20+39+1</f>
        <v>64</v>
      </c>
      <c r="G17" s="206">
        <v>65</v>
      </c>
      <c r="H17" s="206">
        <v>0</v>
      </c>
      <c r="I17" s="206">
        <v>0</v>
      </c>
      <c r="J17" s="207">
        <f t="shared" si="0"/>
        <v>3259</v>
      </c>
    </row>
    <row r="18" spans="1:10" x14ac:dyDescent="0.25">
      <c r="A18" s="13" t="s">
        <v>56</v>
      </c>
      <c r="B18" s="205">
        <v>4</v>
      </c>
      <c r="C18" s="206">
        <f>157+5+83+226</f>
        <v>471</v>
      </c>
      <c r="D18" s="206">
        <f>205+10+141+121</f>
        <v>477</v>
      </c>
      <c r="E18" s="206">
        <f>16+5</f>
        <v>21</v>
      </c>
      <c r="F18" s="206">
        <f>12+2</f>
        <v>14</v>
      </c>
      <c r="G18" s="206">
        <v>10</v>
      </c>
      <c r="H18" s="206">
        <v>0</v>
      </c>
      <c r="I18" s="206">
        <v>0</v>
      </c>
      <c r="J18" s="207">
        <f>SUM(C18:I18)</f>
        <v>993</v>
      </c>
    </row>
    <row r="19" spans="1:10" x14ac:dyDescent="0.25">
      <c r="A19" s="10" t="s">
        <v>55</v>
      </c>
      <c r="B19" s="205">
        <v>3</v>
      </c>
      <c r="C19" s="206">
        <f>79+5+7+175</f>
        <v>266</v>
      </c>
      <c r="D19" s="206">
        <f>86+9+2+144</f>
        <v>241</v>
      </c>
      <c r="E19" s="206">
        <v>18</v>
      </c>
      <c r="F19" s="206">
        <v>8</v>
      </c>
      <c r="G19" s="206">
        <v>3</v>
      </c>
      <c r="H19" s="206">
        <v>0</v>
      </c>
      <c r="I19" s="206">
        <v>0</v>
      </c>
      <c r="J19" s="207">
        <f t="shared" si="0"/>
        <v>536</v>
      </c>
    </row>
    <row r="20" spans="1:10" x14ac:dyDescent="0.25">
      <c r="A20" s="10" t="s">
        <v>40</v>
      </c>
      <c r="B20" s="205">
        <v>3</v>
      </c>
      <c r="C20" s="206">
        <f>25+3+87</f>
        <v>115</v>
      </c>
      <c r="D20" s="206">
        <f>40+4+149</f>
        <v>193</v>
      </c>
      <c r="E20" s="206">
        <v>20</v>
      </c>
      <c r="F20" s="206">
        <v>9</v>
      </c>
      <c r="G20" s="206">
        <v>8</v>
      </c>
      <c r="H20" s="206">
        <v>0</v>
      </c>
      <c r="I20" s="206">
        <v>0</v>
      </c>
      <c r="J20" s="207">
        <f t="shared" si="0"/>
        <v>345</v>
      </c>
    </row>
    <row r="21" spans="1:10" x14ac:dyDescent="0.25">
      <c r="A21" s="12" t="s">
        <v>38</v>
      </c>
      <c r="B21" s="205">
        <v>35</v>
      </c>
      <c r="C21" s="206">
        <f>63+39+693</f>
        <v>795</v>
      </c>
      <c r="D21" s="206">
        <f>49+71+363</f>
        <v>483</v>
      </c>
      <c r="E21" s="206">
        <f>26+1</f>
        <v>27</v>
      </c>
      <c r="F21" s="206">
        <f>15+1</f>
        <v>16</v>
      </c>
      <c r="G21" s="206">
        <f>54+1</f>
        <v>55</v>
      </c>
      <c r="H21" s="210">
        <v>1</v>
      </c>
      <c r="I21" s="206">
        <v>3</v>
      </c>
      <c r="J21" s="207">
        <f>SUM(C21:I21)</f>
        <v>1380</v>
      </c>
    </row>
    <row r="22" spans="1:10" ht="15.75" thickBot="1" x14ac:dyDescent="0.3">
      <c r="A22" s="14" t="s">
        <v>54</v>
      </c>
      <c r="B22" s="211">
        <v>23</v>
      </c>
      <c r="C22" s="212">
        <f>164+40+684</f>
        <v>888</v>
      </c>
      <c r="D22" s="213">
        <f>99+51+379</f>
        <v>529</v>
      </c>
      <c r="E22" s="213">
        <f>79+2+7</f>
        <v>88</v>
      </c>
      <c r="F22" s="213">
        <f>37+3</f>
        <v>40</v>
      </c>
      <c r="G22" s="213">
        <f>3+13+9</f>
        <v>25</v>
      </c>
      <c r="H22" s="213">
        <v>0</v>
      </c>
      <c r="I22" s="213">
        <v>0</v>
      </c>
      <c r="J22" s="214">
        <f t="shared" si="0"/>
        <v>1570</v>
      </c>
    </row>
    <row r="23" spans="1:10" ht="15.75" thickBot="1" x14ac:dyDescent="0.3">
      <c r="A23" s="15" t="s">
        <v>79</v>
      </c>
      <c r="B23" s="215">
        <f>SUM(B8:B22)</f>
        <v>3923</v>
      </c>
      <c r="C23" s="216">
        <f>SUM(C8:C22)</f>
        <v>101115</v>
      </c>
      <c r="D23" s="216">
        <f t="shared" ref="D23:I23" si="1">SUM(D8:D22)</f>
        <v>96050</v>
      </c>
      <c r="E23" s="216">
        <f t="shared" si="1"/>
        <v>22384</v>
      </c>
      <c r="F23" s="216">
        <f t="shared" si="1"/>
        <v>11850</v>
      </c>
      <c r="G23" s="216">
        <f t="shared" si="1"/>
        <v>5878</v>
      </c>
      <c r="H23" s="216">
        <f t="shared" si="1"/>
        <v>153</v>
      </c>
      <c r="I23" s="216">
        <f t="shared" si="1"/>
        <v>114</v>
      </c>
      <c r="J23" s="216">
        <f>SUM(J8:J22)</f>
        <v>237544</v>
      </c>
    </row>
    <row r="24" spans="1:10" ht="15.75" thickTop="1" x14ac:dyDescent="0.25">
      <c r="A24" s="1232" t="s">
        <v>80</v>
      </c>
      <c r="B24" s="1232"/>
      <c r="C24" s="1232"/>
      <c r="D24" s="1232"/>
      <c r="E24" s="1232"/>
      <c r="F24" s="1232"/>
      <c r="G24" s="1232"/>
      <c r="H24" s="1232"/>
      <c r="I24" s="1232"/>
      <c r="J24" s="1232"/>
    </row>
  </sheetData>
  <mergeCells count="16">
    <mergeCell ref="A24:J24"/>
    <mergeCell ref="A2:J2"/>
    <mergeCell ref="A3:J3"/>
    <mergeCell ref="A5:A7"/>
    <mergeCell ref="B5:B7"/>
    <mergeCell ref="C5:D5"/>
    <mergeCell ref="E5:G5"/>
    <mergeCell ref="H5:I5"/>
    <mergeCell ref="J5:J7"/>
    <mergeCell ref="C6:C7"/>
    <mergeCell ref="D6:D7"/>
    <mergeCell ref="E6:E7"/>
    <mergeCell ref="F6:F7"/>
    <mergeCell ref="G6:G7"/>
    <mergeCell ref="H6:H7"/>
    <mergeCell ref="I6:I7"/>
  </mergeCells>
  <pageMargins left="1.1599999999999999" right="0.7" top="1.19" bottom="0.75" header="0.3" footer="0.3"/>
  <pageSetup paperSize="5"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A767D-CAE4-40B6-9582-CCC77F1C930C}">
  <sheetPr>
    <tabColor theme="5"/>
    <pageSetUpPr fitToPage="1"/>
  </sheetPr>
  <dimension ref="A1:I44"/>
  <sheetViews>
    <sheetView showGridLines="0" workbookViewId="0">
      <selection sqref="A1:I20"/>
    </sheetView>
  </sheetViews>
  <sheetFormatPr baseColWidth="10" defaultRowHeight="15" x14ac:dyDescent="0.25"/>
  <cols>
    <col min="1" max="1" width="45.28515625" bestFit="1" customWidth="1"/>
    <col min="2" max="2" width="11.5703125" bestFit="1" customWidth="1"/>
    <col min="3" max="3" width="24.5703125" bestFit="1" customWidth="1"/>
    <col min="4" max="4" width="27.7109375" bestFit="1" customWidth="1"/>
    <col min="5" max="5" width="25.5703125" bestFit="1" customWidth="1"/>
    <col min="6" max="6" width="26" bestFit="1" customWidth="1"/>
    <col min="7" max="7" width="16.5703125" bestFit="1" customWidth="1"/>
    <col min="8" max="8" width="35.7109375" bestFit="1" customWidth="1"/>
    <col min="9" max="9" width="38.28515625" bestFit="1" customWidth="1"/>
  </cols>
  <sheetData>
    <row r="1" spans="1:9" x14ac:dyDescent="0.25">
      <c r="A1" s="1292" t="s">
        <v>423</v>
      </c>
      <c r="B1" s="1292"/>
      <c r="C1" s="1292"/>
      <c r="D1" s="1292"/>
      <c r="E1" s="1292"/>
      <c r="F1" s="1292"/>
      <c r="G1" s="1292"/>
      <c r="H1" s="1292"/>
      <c r="I1" s="1292"/>
    </row>
    <row r="2" spans="1:9" x14ac:dyDescent="0.25">
      <c r="A2" s="1292"/>
      <c r="B2" s="1292"/>
      <c r="C2" s="1292"/>
      <c r="D2" s="1292"/>
      <c r="E2" s="1292"/>
      <c r="F2" s="1292"/>
      <c r="G2" s="1292"/>
      <c r="H2" s="1292"/>
      <c r="I2" s="1292"/>
    </row>
    <row r="4" spans="1:9" x14ac:dyDescent="0.25">
      <c r="A4" s="1294" t="s">
        <v>307</v>
      </c>
      <c r="B4" s="1294" t="s">
        <v>284</v>
      </c>
      <c r="C4" s="1294" t="s">
        <v>285</v>
      </c>
      <c r="D4" s="1294"/>
      <c r="E4" s="1294"/>
      <c r="F4" s="1294"/>
      <c r="G4" s="1294"/>
      <c r="H4" s="1294"/>
      <c r="I4" s="1294"/>
    </row>
    <row r="5" spans="1:9" x14ac:dyDescent="0.25">
      <c r="A5" s="1294"/>
      <c r="B5" s="1294"/>
      <c r="C5" s="39" t="s">
        <v>286</v>
      </c>
      <c r="D5" s="39" t="s">
        <v>287</v>
      </c>
      <c r="E5" s="39" t="s">
        <v>288</v>
      </c>
      <c r="F5" s="39" t="s">
        <v>289</v>
      </c>
      <c r="G5" s="39" t="s">
        <v>207</v>
      </c>
      <c r="H5" s="39" t="s">
        <v>290</v>
      </c>
      <c r="I5" s="39" t="s">
        <v>291</v>
      </c>
    </row>
    <row r="6" spans="1:9" x14ac:dyDescent="0.25">
      <c r="A6" s="46" t="s">
        <v>292</v>
      </c>
      <c r="B6" s="47">
        <f t="shared" ref="B6:B12" si="0">SUM(C6:I6)</f>
        <v>156</v>
      </c>
      <c r="C6" s="40">
        <v>51</v>
      </c>
      <c r="D6" s="40">
        <v>26</v>
      </c>
      <c r="E6" s="40">
        <v>41</v>
      </c>
      <c r="F6" s="40">
        <v>31</v>
      </c>
      <c r="G6" s="40">
        <v>7</v>
      </c>
      <c r="H6" s="40">
        <v>0</v>
      </c>
      <c r="I6" s="40">
        <v>0</v>
      </c>
    </row>
    <row r="7" spans="1:9" x14ac:dyDescent="0.25">
      <c r="A7" s="46" t="s">
        <v>293</v>
      </c>
      <c r="B7" s="47">
        <f t="shared" si="0"/>
        <v>154</v>
      </c>
      <c r="C7" s="40">
        <v>49</v>
      </c>
      <c r="D7" s="40">
        <v>25</v>
      </c>
      <c r="E7" s="40">
        <v>41</v>
      </c>
      <c r="F7" s="40">
        <v>32</v>
      </c>
      <c r="G7" s="40">
        <v>7</v>
      </c>
      <c r="H7" s="40">
        <v>0</v>
      </c>
      <c r="I7" s="40">
        <v>0</v>
      </c>
    </row>
    <row r="8" spans="1:9" x14ac:dyDescent="0.25">
      <c r="A8" s="46" t="s">
        <v>294</v>
      </c>
      <c r="B8" s="47">
        <f t="shared" si="0"/>
        <v>154</v>
      </c>
      <c r="C8" s="40">
        <v>49</v>
      </c>
      <c r="D8" s="40">
        <v>25</v>
      </c>
      <c r="E8" s="40">
        <v>41</v>
      </c>
      <c r="F8" s="40">
        <v>32</v>
      </c>
      <c r="G8" s="40">
        <v>7</v>
      </c>
      <c r="H8" s="40">
        <v>0</v>
      </c>
      <c r="I8" s="40">
        <v>0</v>
      </c>
    </row>
    <row r="9" spans="1:9" x14ac:dyDescent="0.25">
      <c r="A9" s="46" t="s">
        <v>295</v>
      </c>
      <c r="B9" s="47">
        <f t="shared" si="0"/>
        <v>0</v>
      </c>
      <c r="C9" s="40">
        <v>0</v>
      </c>
      <c r="D9" s="40">
        <v>0</v>
      </c>
      <c r="E9" s="40">
        <v>0</v>
      </c>
      <c r="F9" s="40">
        <v>0</v>
      </c>
      <c r="G9" s="40">
        <v>0</v>
      </c>
      <c r="H9" s="40">
        <v>0</v>
      </c>
      <c r="I9" s="40">
        <v>0</v>
      </c>
    </row>
    <row r="10" spans="1:9" x14ac:dyDescent="0.25">
      <c r="A10" s="46" t="s">
        <v>296</v>
      </c>
      <c r="B10" s="47">
        <f t="shared" si="0"/>
        <v>0</v>
      </c>
      <c r="C10" s="40">
        <v>0</v>
      </c>
      <c r="D10" s="40">
        <v>0</v>
      </c>
      <c r="E10" s="40">
        <v>0</v>
      </c>
      <c r="F10" s="40">
        <v>0</v>
      </c>
      <c r="G10" s="40">
        <v>0</v>
      </c>
      <c r="H10" s="40">
        <v>0</v>
      </c>
      <c r="I10" s="40">
        <v>0</v>
      </c>
    </row>
    <row r="11" spans="1:9" x14ac:dyDescent="0.25">
      <c r="A11" s="46" t="s">
        <v>297</v>
      </c>
      <c r="B11" s="47">
        <f t="shared" si="0"/>
        <v>0</v>
      </c>
      <c r="C11" s="40">
        <v>0</v>
      </c>
      <c r="D11" s="40">
        <v>0</v>
      </c>
      <c r="E11" s="40">
        <v>0</v>
      </c>
      <c r="F11" s="40">
        <v>0</v>
      </c>
      <c r="G11" s="40">
        <v>0</v>
      </c>
      <c r="H11" s="40">
        <v>0</v>
      </c>
      <c r="I11" s="40">
        <v>0</v>
      </c>
    </row>
    <row r="12" spans="1:9" x14ac:dyDescent="0.25">
      <c r="A12" s="46" t="s">
        <v>298</v>
      </c>
      <c r="B12" s="47">
        <f t="shared" si="0"/>
        <v>502</v>
      </c>
      <c r="C12" s="40">
        <v>201</v>
      </c>
      <c r="D12" s="40">
        <v>70</v>
      </c>
      <c r="E12" s="40">
        <v>84</v>
      </c>
      <c r="F12" s="40">
        <v>120</v>
      </c>
      <c r="G12" s="40">
        <v>27</v>
      </c>
      <c r="H12" s="40">
        <v>0</v>
      </c>
      <c r="I12" s="40">
        <v>0</v>
      </c>
    </row>
    <row r="13" spans="1:9" x14ac:dyDescent="0.25">
      <c r="A13" s="46" t="s">
        <v>299</v>
      </c>
      <c r="B13" s="47">
        <f>B12/B7</f>
        <v>3.2597402597402598</v>
      </c>
      <c r="C13" s="40">
        <f t="shared" ref="C13:I13" si="1">+C12/C7</f>
        <v>4.1020408163265305</v>
      </c>
      <c r="D13" s="40">
        <f t="shared" si="1"/>
        <v>2.8</v>
      </c>
      <c r="E13" s="40">
        <f t="shared" si="1"/>
        <v>2.0487804878048781</v>
      </c>
      <c r="F13" s="40">
        <f t="shared" si="1"/>
        <v>3.75</v>
      </c>
      <c r="G13" s="40">
        <f t="shared" si="1"/>
        <v>3.8571428571428572</v>
      </c>
      <c r="H13" s="40" t="e">
        <f t="shared" si="1"/>
        <v>#DIV/0!</v>
      </c>
      <c r="I13" s="40" t="e">
        <f t="shared" si="1"/>
        <v>#DIV/0!</v>
      </c>
    </row>
    <row r="14" spans="1:9" x14ac:dyDescent="0.25">
      <c r="A14" s="46" t="s">
        <v>300</v>
      </c>
      <c r="B14" s="47">
        <f>SUM(C14:I14)</f>
        <v>8</v>
      </c>
      <c r="C14" s="40">
        <v>2</v>
      </c>
      <c r="D14" s="40">
        <v>2</v>
      </c>
      <c r="E14" s="40">
        <v>1</v>
      </c>
      <c r="F14" s="40">
        <v>2</v>
      </c>
      <c r="G14" s="40">
        <v>1</v>
      </c>
      <c r="H14" s="40">
        <v>0</v>
      </c>
      <c r="I14" s="40">
        <v>0</v>
      </c>
    </row>
    <row r="15" spans="1:9" x14ac:dyDescent="0.25">
      <c r="A15" s="46" t="s">
        <v>301</v>
      </c>
      <c r="B15" s="47">
        <f>B14*365</f>
        <v>2920</v>
      </c>
      <c r="C15" s="40">
        <f t="shared" ref="C15:I15" si="2">+C14*365</f>
        <v>730</v>
      </c>
      <c r="D15" s="40">
        <f t="shared" si="2"/>
        <v>730</v>
      </c>
      <c r="E15" s="40">
        <f t="shared" si="2"/>
        <v>365</v>
      </c>
      <c r="F15" s="40">
        <f t="shared" si="2"/>
        <v>730</v>
      </c>
      <c r="G15" s="40">
        <f t="shared" si="2"/>
        <v>365</v>
      </c>
      <c r="H15" s="40">
        <f t="shared" si="2"/>
        <v>0</v>
      </c>
      <c r="I15" s="40">
        <f t="shared" si="2"/>
        <v>0</v>
      </c>
    </row>
    <row r="16" spans="1:9" x14ac:dyDescent="0.25">
      <c r="A16" s="46" t="s">
        <v>302</v>
      </c>
      <c r="B16" s="47">
        <f>SUM(C16:I16)</f>
        <v>502</v>
      </c>
      <c r="C16" s="40">
        <v>201</v>
      </c>
      <c r="D16" s="40">
        <v>70</v>
      </c>
      <c r="E16" s="40">
        <v>84</v>
      </c>
      <c r="F16" s="40">
        <v>120</v>
      </c>
      <c r="G16" s="40">
        <v>27</v>
      </c>
      <c r="H16" s="40">
        <v>0</v>
      </c>
      <c r="I16" s="40">
        <v>0</v>
      </c>
    </row>
    <row r="17" spans="1:9" x14ac:dyDescent="0.25">
      <c r="A17" s="46" t="s">
        <v>303</v>
      </c>
      <c r="B17" s="47">
        <f>(B16*100)/B15</f>
        <v>17.19178082191781</v>
      </c>
      <c r="C17" s="40">
        <f t="shared" ref="C17:I17" si="3">+C16*100/C15</f>
        <v>27.534246575342465</v>
      </c>
      <c r="D17" s="40">
        <f t="shared" si="3"/>
        <v>9.5890410958904102</v>
      </c>
      <c r="E17" s="40">
        <f t="shared" si="3"/>
        <v>23.013698630136986</v>
      </c>
      <c r="F17" s="40">
        <f t="shared" si="3"/>
        <v>16.438356164383563</v>
      </c>
      <c r="G17" s="40">
        <f t="shared" si="3"/>
        <v>7.397260273972603</v>
      </c>
      <c r="H17" s="40" t="e">
        <f t="shared" si="3"/>
        <v>#DIV/0!</v>
      </c>
      <c r="I17" s="40" t="e">
        <f t="shared" si="3"/>
        <v>#DIV/0!</v>
      </c>
    </row>
    <row r="18" spans="1:9" x14ac:dyDescent="0.25">
      <c r="A18" s="46" t="s">
        <v>304</v>
      </c>
      <c r="B18" s="47">
        <f>B7/B14</f>
        <v>19.25</v>
      </c>
      <c r="C18" s="40">
        <f t="shared" ref="C18:I18" si="4">+C7/C14</f>
        <v>24.5</v>
      </c>
      <c r="D18" s="40">
        <f t="shared" si="4"/>
        <v>12.5</v>
      </c>
      <c r="E18" s="40">
        <f t="shared" si="4"/>
        <v>41</v>
      </c>
      <c r="F18" s="40">
        <f t="shared" si="4"/>
        <v>16</v>
      </c>
      <c r="G18" s="40">
        <f t="shared" si="4"/>
        <v>7</v>
      </c>
      <c r="H18" s="40" t="e">
        <f t="shared" si="4"/>
        <v>#DIV/0!</v>
      </c>
      <c r="I18" s="40" t="e">
        <f t="shared" si="4"/>
        <v>#DIV/0!</v>
      </c>
    </row>
    <row r="19" spans="1:9" x14ac:dyDescent="0.25">
      <c r="A19" s="46" t="s">
        <v>305</v>
      </c>
      <c r="B19" s="47">
        <f>(B9*100)/B6</f>
        <v>0</v>
      </c>
      <c r="C19" s="40">
        <f t="shared" ref="C19:I19" si="5">+C9*100/C6</f>
        <v>0</v>
      </c>
      <c r="D19" s="40">
        <f t="shared" si="5"/>
        <v>0</v>
      </c>
      <c r="E19" s="40">
        <f t="shared" si="5"/>
        <v>0</v>
      </c>
      <c r="F19" s="40">
        <f t="shared" si="5"/>
        <v>0</v>
      </c>
      <c r="G19" s="40">
        <f t="shared" si="5"/>
        <v>0</v>
      </c>
      <c r="H19" s="40" t="e">
        <f t="shared" si="5"/>
        <v>#DIV/0!</v>
      </c>
      <c r="I19" s="40" t="e">
        <f t="shared" si="5"/>
        <v>#DIV/0!</v>
      </c>
    </row>
    <row r="20" spans="1:9" x14ac:dyDescent="0.25">
      <c r="A20" s="46" t="s">
        <v>306</v>
      </c>
      <c r="B20" s="47">
        <f>+B6/365</f>
        <v>0.42739726027397262</v>
      </c>
      <c r="C20" s="47">
        <f t="shared" ref="C20:I20" si="6">+C6/365</f>
        <v>0.13972602739726028</v>
      </c>
      <c r="D20" s="47">
        <f t="shared" si="6"/>
        <v>7.1232876712328766E-2</v>
      </c>
      <c r="E20" s="47">
        <f t="shared" si="6"/>
        <v>0.11232876712328767</v>
      </c>
      <c r="F20" s="47">
        <f t="shared" si="6"/>
        <v>8.4931506849315067E-2</v>
      </c>
      <c r="G20" s="47">
        <f t="shared" si="6"/>
        <v>1.9178082191780823E-2</v>
      </c>
      <c r="H20" s="47">
        <f t="shared" si="6"/>
        <v>0</v>
      </c>
      <c r="I20" s="47">
        <f t="shared" si="6"/>
        <v>0</v>
      </c>
    </row>
    <row r="22" spans="1:9" hidden="1" x14ac:dyDescent="0.25"/>
    <row r="23" spans="1:9" hidden="1" x14ac:dyDescent="0.25"/>
    <row r="24" spans="1:9" hidden="1" x14ac:dyDescent="0.25">
      <c r="A24" t="s">
        <v>311</v>
      </c>
      <c r="B24" t="s">
        <v>79</v>
      </c>
      <c r="C24" t="s">
        <v>285</v>
      </c>
    </row>
    <row r="25" spans="1:9" hidden="1" x14ac:dyDescent="0.25">
      <c r="C25" t="s">
        <v>286</v>
      </c>
      <c r="D25" t="s">
        <v>287</v>
      </c>
      <c r="E25" t="s">
        <v>288</v>
      </c>
      <c r="F25" t="s">
        <v>289</v>
      </c>
      <c r="G25" t="s">
        <v>207</v>
      </c>
      <c r="H25" t="s">
        <v>290</v>
      </c>
      <c r="I25" t="s">
        <v>291</v>
      </c>
    </row>
    <row r="26" spans="1:9" hidden="1" x14ac:dyDescent="0.25">
      <c r="A26" t="s">
        <v>292</v>
      </c>
      <c r="B26">
        <v>156</v>
      </c>
      <c r="C26">
        <v>51</v>
      </c>
      <c r="D26">
        <v>26</v>
      </c>
      <c r="E26">
        <v>41</v>
      </c>
      <c r="F26">
        <v>31</v>
      </c>
      <c r="G26">
        <v>7</v>
      </c>
      <c r="H26">
        <v>0</v>
      </c>
      <c r="I26">
        <v>0</v>
      </c>
    </row>
    <row r="27" spans="1:9" hidden="1" x14ac:dyDescent="0.25">
      <c r="A27" t="s">
        <v>293</v>
      </c>
      <c r="B27">
        <v>154</v>
      </c>
      <c r="C27">
        <v>49</v>
      </c>
      <c r="D27">
        <v>25</v>
      </c>
      <c r="E27">
        <v>41</v>
      </c>
      <c r="F27">
        <v>32</v>
      </c>
      <c r="G27">
        <v>7</v>
      </c>
      <c r="H27">
        <v>0</v>
      </c>
      <c r="I27">
        <v>0</v>
      </c>
    </row>
    <row r="28" spans="1:9" hidden="1" x14ac:dyDescent="0.25">
      <c r="A28" t="s">
        <v>294</v>
      </c>
      <c r="B28">
        <v>154</v>
      </c>
      <c r="C28">
        <v>49</v>
      </c>
      <c r="D28">
        <v>25</v>
      </c>
      <c r="E28">
        <v>41</v>
      </c>
      <c r="F28">
        <v>32</v>
      </c>
      <c r="G28">
        <v>7</v>
      </c>
      <c r="H28">
        <v>0</v>
      </c>
      <c r="I28">
        <v>0</v>
      </c>
    </row>
    <row r="29" spans="1:9" hidden="1" x14ac:dyDescent="0.25">
      <c r="A29" t="s">
        <v>295</v>
      </c>
      <c r="B29">
        <v>0</v>
      </c>
      <c r="C29">
        <v>0</v>
      </c>
      <c r="D29">
        <v>0</v>
      </c>
      <c r="E29">
        <v>0</v>
      </c>
      <c r="F29">
        <v>0</v>
      </c>
      <c r="G29">
        <v>0</v>
      </c>
      <c r="H29">
        <v>0</v>
      </c>
      <c r="I29">
        <v>0</v>
      </c>
    </row>
    <row r="30" spans="1:9" hidden="1" x14ac:dyDescent="0.25">
      <c r="A30" t="s">
        <v>296</v>
      </c>
      <c r="B30">
        <v>0</v>
      </c>
      <c r="C30">
        <v>0</v>
      </c>
      <c r="D30">
        <v>0</v>
      </c>
      <c r="E30">
        <v>0</v>
      </c>
      <c r="F30">
        <v>0</v>
      </c>
      <c r="G30">
        <v>0</v>
      </c>
      <c r="H30">
        <v>0</v>
      </c>
      <c r="I30">
        <v>0</v>
      </c>
    </row>
    <row r="31" spans="1:9" hidden="1" x14ac:dyDescent="0.25">
      <c r="A31" t="s">
        <v>297</v>
      </c>
      <c r="B31">
        <v>0</v>
      </c>
      <c r="C31">
        <v>0</v>
      </c>
      <c r="D31">
        <v>0</v>
      </c>
      <c r="E31">
        <v>0</v>
      </c>
      <c r="F31">
        <v>0</v>
      </c>
      <c r="G31">
        <v>0</v>
      </c>
      <c r="H31">
        <v>0</v>
      </c>
      <c r="I31">
        <v>0</v>
      </c>
    </row>
    <row r="32" spans="1:9" hidden="1" x14ac:dyDescent="0.25">
      <c r="A32" t="s">
        <v>298</v>
      </c>
      <c r="B32">
        <v>502</v>
      </c>
      <c r="C32">
        <v>201</v>
      </c>
      <c r="D32">
        <v>70</v>
      </c>
      <c r="E32">
        <v>84</v>
      </c>
      <c r="F32">
        <v>120</v>
      </c>
      <c r="G32">
        <v>27</v>
      </c>
      <c r="H32">
        <v>0</v>
      </c>
      <c r="I32">
        <v>0</v>
      </c>
    </row>
    <row r="33" spans="1:9" hidden="1" x14ac:dyDescent="0.25">
      <c r="A33" t="s">
        <v>299</v>
      </c>
      <c r="B33">
        <v>3.2597402597402598</v>
      </c>
      <c r="C33">
        <v>4.1020408163265305</v>
      </c>
      <c r="D33">
        <v>2.8</v>
      </c>
      <c r="E33">
        <v>2.0487804878048781</v>
      </c>
      <c r="F33">
        <v>3.75</v>
      </c>
      <c r="G33">
        <v>3.8571428571428572</v>
      </c>
      <c r="H33" t="e">
        <v>#DIV/0!</v>
      </c>
      <c r="I33" t="e">
        <v>#DIV/0!</v>
      </c>
    </row>
    <row r="34" spans="1:9" hidden="1" x14ac:dyDescent="0.25">
      <c r="A34" t="s">
        <v>300</v>
      </c>
      <c r="B34">
        <v>8</v>
      </c>
      <c r="C34">
        <v>2</v>
      </c>
      <c r="D34">
        <v>2</v>
      </c>
      <c r="E34">
        <v>1</v>
      </c>
      <c r="F34">
        <v>2</v>
      </c>
      <c r="G34">
        <v>1</v>
      </c>
      <c r="H34">
        <v>0</v>
      </c>
      <c r="I34">
        <v>0</v>
      </c>
    </row>
    <row r="35" spans="1:9" hidden="1" x14ac:dyDescent="0.25">
      <c r="A35" t="s">
        <v>301</v>
      </c>
      <c r="B35">
        <v>2920</v>
      </c>
      <c r="C35">
        <v>730</v>
      </c>
      <c r="D35">
        <v>730</v>
      </c>
      <c r="E35">
        <v>365</v>
      </c>
      <c r="F35">
        <v>730</v>
      </c>
      <c r="G35">
        <v>365</v>
      </c>
      <c r="H35">
        <v>0</v>
      </c>
      <c r="I35">
        <v>0</v>
      </c>
    </row>
    <row r="36" spans="1:9" hidden="1" x14ac:dyDescent="0.25">
      <c r="A36" t="s">
        <v>302</v>
      </c>
      <c r="B36">
        <v>502</v>
      </c>
      <c r="C36">
        <v>201</v>
      </c>
      <c r="D36">
        <v>70</v>
      </c>
      <c r="E36">
        <v>84</v>
      </c>
      <c r="F36">
        <v>120</v>
      </c>
      <c r="G36">
        <v>27</v>
      </c>
      <c r="H36">
        <v>0</v>
      </c>
      <c r="I36">
        <v>0</v>
      </c>
    </row>
    <row r="37" spans="1:9" hidden="1" x14ac:dyDescent="0.25">
      <c r="A37" t="s">
        <v>303</v>
      </c>
      <c r="B37">
        <v>17.19178082191781</v>
      </c>
      <c r="C37">
        <v>27.534246575342465</v>
      </c>
      <c r="D37">
        <v>9.5890410958904102</v>
      </c>
      <c r="E37">
        <v>23.013698630136986</v>
      </c>
      <c r="F37">
        <v>16.438356164383563</v>
      </c>
      <c r="G37">
        <v>7.397260273972603</v>
      </c>
      <c r="H37" t="e">
        <v>#DIV/0!</v>
      </c>
      <c r="I37" t="e">
        <v>#DIV/0!</v>
      </c>
    </row>
    <row r="38" spans="1:9" hidden="1" x14ac:dyDescent="0.25">
      <c r="A38" t="s">
        <v>304</v>
      </c>
      <c r="B38">
        <v>19.25</v>
      </c>
      <c r="C38">
        <v>24.5</v>
      </c>
      <c r="D38">
        <v>12.5</v>
      </c>
      <c r="E38">
        <v>41</v>
      </c>
      <c r="F38">
        <v>16</v>
      </c>
      <c r="G38">
        <v>7</v>
      </c>
      <c r="H38" t="e">
        <v>#DIV/0!</v>
      </c>
      <c r="I38" t="e">
        <v>#DIV/0!</v>
      </c>
    </row>
    <row r="39" spans="1:9" hidden="1" x14ac:dyDescent="0.25">
      <c r="A39" t="s">
        <v>305</v>
      </c>
      <c r="B39">
        <v>0</v>
      </c>
      <c r="C39">
        <v>0</v>
      </c>
      <c r="D39">
        <v>0</v>
      </c>
      <c r="E39">
        <v>0</v>
      </c>
      <c r="F39">
        <v>0</v>
      </c>
      <c r="G39">
        <v>0</v>
      </c>
      <c r="H39" t="e">
        <v>#DIV/0!</v>
      </c>
      <c r="I39" t="e">
        <v>#DIV/0!</v>
      </c>
    </row>
    <row r="40" spans="1:9" hidden="1" x14ac:dyDescent="0.25">
      <c r="A40" t="s">
        <v>306</v>
      </c>
      <c r="B40">
        <v>1.3753424657534246</v>
      </c>
      <c r="C40">
        <v>0.55068493150684927</v>
      </c>
      <c r="D40">
        <v>0.19178082191780821</v>
      </c>
      <c r="E40">
        <v>0.23013698630136986</v>
      </c>
      <c r="F40">
        <v>0.32876712328767121</v>
      </c>
      <c r="G40">
        <v>7.3972602739726029E-2</v>
      </c>
      <c r="H40">
        <v>0</v>
      </c>
      <c r="I40">
        <v>0</v>
      </c>
    </row>
    <row r="41" spans="1:9" hidden="1" x14ac:dyDescent="0.25"/>
    <row r="42" spans="1:9" hidden="1" x14ac:dyDescent="0.25"/>
    <row r="43" spans="1:9" hidden="1" x14ac:dyDescent="0.25"/>
    <row r="44" spans="1:9" hidden="1" x14ac:dyDescent="0.25"/>
  </sheetData>
  <mergeCells count="4">
    <mergeCell ref="A1:I2"/>
    <mergeCell ref="A4:A5"/>
    <mergeCell ref="B4:B5"/>
    <mergeCell ref="C4:I4"/>
  </mergeCells>
  <pageMargins left="1.48" right="0.7" top="1.72" bottom="0.75" header="0.3" footer="0.3"/>
  <pageSetup paperSize="5" scale="5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EB360-DA78-4F8B-9E3D-DCB42489A211}">
  <sheetPr>
    <tabColor theme="5"/>
    <pageSetUpPr fitToPage="1"/>
  </sheetPr>
  <dimension ref="A1:I40"/>
  <sheetViews>
    <sheetView showGridLines="0" workbookViewId="0">
      <selection sqref="A1:I20"/>
    </sheetView>
  </sheetViews>
  <sheetFormatPr baseColWidth="10" defaultRowHeight="15" x14ac:dyDescent="0.25"/>
  <cols>
    <col min="1" max="1" width="42.7109375" bestFit="1" customWidth="1"/>
    <col min="2" max="2" width="12" bestFit="1" customWidth="1"/>
    <col min="3" max="3" width="24.28515625" bestFit="1" customWidth="1"/>
    <col min="4" max="4" width="26.85546875" bestFit="1" customWidth="1"/>
    <col min="5" max="5" width="25.28515625" bestFit="1" customWidth="1"/>
    <col min="6" max="6" width="25.85546875" bestFit="1" customWidth="1"/>
    <col min="7" max="7" width="20" bestFit="1" customWidth="1"/>
    <col min="8" max="8" width="35.5703125" bestFit="1" customWidth="1"/>
    <col min="9" max="9" width="38" bestFit="1" customWidth="1"/>
  </cols>
  <sheetData>
    <row r="1" spans="1:9" x14ac:dyDescent="0.25">
      <c r="A1" s="1292" t="s">
        <v>308</v>
      </c>
      <c r="B1" s="1292"/>
      <c r="C1" s="1292"/>
      <c r="D1" s="1292"/>
      <c r="E1" s="1292"/>
      <c r="F1" s="1292"/>
      <c r="G1" s="1292"/>
      <c r="H1" s="1292"/>
      <c r="I1" s="1292"/>
    </row>
    <row r="2" spans="1:9" x14ac:dyDescent="0.25">
      <c r="A2" s="1292"/>
      <c r="B2" s="1292"/>
      <c r="C2" s="1292"/>
      <c r="D2" s="1292"/>
      <c r="E2" s="1292"/>
      <c r="F2" s="1292"/>
      <c r="G2" s="1292"/>
      <c r="H2" s="1292"/>
      <c r="I2" s="1292"/>
    </row>
    <row r="4" spans="1:9" x14ac:dyDescent="0.25">
      <c r="A4" s="1294" t="s">
        <v>307</v>
      </c>
      <c r="B4" s="1294" t="s">
        <v>284</v>
      </c>
      <c r="C4" s="1294" t="s">
        <v>285</v>
      </c>
      <c r="D4" s="1294"/>
      <c r="E4" s="1294"/>
      <c r="F4" s="1294"/>
      <c r="G4" s="1294"/>
      <c r="H4" s="1294"/>
      <c r="I4" s="1294"/>
    </row>
    <row r="5" spans="1:9" x14ac:dyDescent="0.25">
      <c r="A5" s="1294"/>
      <c r="B5" s="1294"/>
      <c r="C5" s="39" t="s">
        <v>286</v>
      </c>
      <c r="D5" s="39" t="s">
        <v>287</v>
      </c>
      <c r="E5" s="39" t="s">
        <v>288</v>
      </c>
      <c r="F5" s="39" t="s">
        <v>289</v>
      </c>
      <c r="G5" s="39" t="s">
        <v>21</v>
      </c>
      <c r="H5" s="39" t="s">
        <v>290</v>
      </c>
      <c r="I5" s="39" t="s">
        <v>291</v>
      </c>
    </row>
    <row r="6" spans="1:9" x14ac:dyDescent="0.25">
      <c r="A6" s="34" t="s">
        <v>292</v>
      </c>
      <c r="B6" s="37">
        <v>566</v>
      </c>
      <c r="C6" s="7">
        <v>176</v>
      </c>
      <c r="D6" s="7">
        <v>240</v>
      </c>
      <c r="E6" s="7">
        <v>88</v>
      </c>
      <c r="F6" s="7">
        <v>25</v>
      </c>
      <c r="G6" s="7">
        <v>0</v>
      </c>
      <c r="H6" s="7">
        <v>4</v>
      </c>
      <c r="I6" s="7">
        <v>33</v>
      </c>
    </row>
    <row r="7" spans="1:9" x14ac:dyDescent="0.25">
      <c r="A7" s="34" t="s">
        <v>293</v>
      </c>
      <c r="B7" s="37">
        <v>567</v>
      </c>
      <c r="C7" s="7">
        <v>177</v>
      </c>
      <c r="D7" s="7">
        <v>240</v>
      </c>
      <c r="E7" s="7">
        <v>88</v>
      </c>
      <c r="F7" s="7">
        <v>25</v>
      </c>
      <c r="G7" s="7"/>
      <c r="H7" s="7">
        <v>4</v>
      </c>
      <c r="I7" s="7">
        <v>33</v>
      </c>
    </row>
    <row r="8" spans="1:9" x14ac:dyDescent="0.25">
      <c r="A8" s="34" t="s">
        <v>294</v>
      </c>
      <c r="B8" s="37">
        <v>554</v>
      </c>
      <c r="C8" s="7">
        <v>170</v>
      </c>
      <c r="D8" s="7">
        <v>240</v>
      </c>
      <c r="E8" s="7">
        <v>88</v>
      </c>
      <c r="F8" s="7">
        <v>25</v>
      </c>
      <c r="G8" s="7">
        <v>0</v>
      </c>
      <c r="H8" s="7">
        <v>4</v>
      </c>
      <c r="I8" s="7">
        <v>27</v>
      </c>
    </row>
    <row r="9" spans="1:9" x14ac:dyDescent="0.25">
      <c r="A9" s="34" t="s">
        <v>295</v>
      </c>
      <c r="B9" s="37">
        <v>13</v>
      </c>
      <c r="C9" s="7">
        <v>7</v>
      </c>
      <c r="D9" s="7">
        <v>0</v>
      </c>
      <c r="E9" s="7">
        <v>0</v>
      </c>
      <c r="F9" s="7">
        <v>0</v>
      </c>
      <c r="G9" s="7"/>
      <c r="H9" s="7">
        <v>0</v>
      </c>
      <c r="I9" s="7">
        <v>6</v>
      </c>
    </row>
    <row r="10" spans="1:9" x14ac:dyDescent="0.25">
      <c r="A10" s="34" t="s">
        <v>296</v>
      </c>
      <c r="B10" s="37">
        <v>13</v>
      </c>
      <c r="C10" s="7">
        <v>7</v>
      </c>
      <c r="D10" s="7">
        <v>0</v>
      </c>
      <c r="E10" s="7">
        <v>0</v>
      </c>
      <c r="F10" s="7">
        <v>0</v>
      </c>
      <c r="G10" s="7">
        <v>0</v>
      </c>
      <c r="H10" s="7">
        <v>0</v>
      </c>
      <c r="I10" s="7">
        <v>6</v>
      </c>
    </row>
    <row r="11" spans="1:9" x14ac:dyDescent="0.25">
      <c r="A11" s="34" t="s">
        <v>297</v>
      </c>
      <c r="B11" s="37">
        <v>0</v>
      </c>
      <c r="C11" s="7">
        <v>0</v>
      </c>
      <c r="D11" s="7">
        <v>0</v>
      </c>
      <c r="E11" s="7">
        <v>0</v>
      </c>
      <c r="F11" s="7">
        <v>0</v>
      </c>
      <c r="G11" s="7">
        <v>0</v>
      </c>
      <c r="H11" s="7">
        <v>0</v>
      </c>
      <c r="I11" s="7">
        <v>0</v>
      </c>
    </row>
    <row r="12" spans="1:9" x14ac:dyDescent="0.25">
      <c r="A12" s="34" t="s">
        <v>298</v>
      </c>
      <c r="B12" s="37">
        <v>1713</v>
      </c>
      <c r="C12" s="7">
        <v>593</v>
      </c>
      <c r="D12" s="7">
        <v>681</v>
      </c>
      <c r="E12" s="7">
        <v>210</v>
      </c>
      <c r="F12" s="7">
        <v>54</v>
      </c>
      <c r="G12" s="7">
        <v>0</v>
      </c>
      <c r="H12" s="7">
        <v>21</v>
      </c>
      <c r="I12" s="7">
        <v>154</v>
      </c>
    </row>
    <row r="13" spans="1:9" x14ac:dyDescent="0.25">
      <c r="A13" s="34" t="s">
        <v>299</v>
      </c>
      <c r="B13" s="37">
        <v>3.0211640211640214</v>
      </c>
      <c r="C13" s="7">
        <v>3.3502824858757063</v>
      </c>
      <c r="D13" s="7">
        <v>2.8374999999999999</v>
      </c>
      <c r="E13" s="7">
        <v>2.3863636363636362</v>
      </c>
      <c r="F13" s="7">
        <v>2.16</v>
      </c>
      <c r="G13" s="7"/>
      <c r="H13" s="7">
        <v>5.25</v>
      </c>
      <c r="I13" s="7">
        <v>4.666666666666667</v>
      </c>
    </row>
    <row r="14" spans="1:9" x14ac:dyDescent="0.25">
      <c r="A14" s="34" t="s">
        <v>300</v>
      </c>
      <c r="B14" s="37">
        <v>8</v>
      </c>
      <c r="C14" s="7">
        <v>2.4166666666666665</v>
      </c>
      <c r="D14" s="7">
        <v>2.5</v>
      </c>
      <c r="E14" s="7">
        <v>1</v>
      </c>
      <c r="F14" s="7">
        <v>1</v>
      </c>
      <c r="G14" s="7">
        <v>0</v>
      </c>
      <c r="H14" s="7">
        <v>0.16666666666666666</v>
      </c>
      <c r="I14" s="7">
        <v>0.91666666666666674</v>
      </c>
    </row>
    <row r="15" spans="1:9" x14ac:dyDescent="0.25">
      <c r="A15" s="34" t="s">
        <v>301</v>
      </c>
      <c r="B15" s="37">
        <v>2920</v>
      </c>
      <c r="C15" s="7">
        <v>882.08333333333326</v>
      </c>
      <c r="D15" s="7">
        <v>912.5</v>
      </c>
      <c r="E15" s="7">
        <v>365</v>
      </c>
      <c r="F15" s="7">
        <v>365</v>
      </c>
      <c r="G15" s="7"/>
      <c r="H15" s="7">
        <v>60.833333333333329</v>
      </c>
      <c r="I15" s="7">
        <v>334.58333333333337</v>
      </c>
    </row>
    <row r="16" spans="1:9" x14ac:dyDescent="0.25">
      <c r="A16" s="34" t="s">
        <v>302</v>
      </c>
      <c r="B16" s="37">
        <v>1713</v>
      </c>
      <c r="C16" s="7">
        <v>593</v>
      </c>
      <c r="D16" s="7">
        <v>681</v>
      </c>
      <c r="E16" s="7">
        <v>210</v>
      </c>
      <c r="F16" s="7">
        <v>54</v>
      </c>
      <c r="G16" s="7"/>
      <c r="H16" s="7">
        <v>21</v>
      </c>
      <c r="I16" s="7">
        <v>154</v>
      </c>
    </row>
    <row r="17" spans="1:9" x14ac:dyDescent="0.25">
      <c r="A17" s="34" t="s">
        <v>303</v>
      </c>
      <c r="B17" s="37">
        <v>58.664383561643838</v>
      </c>
      <c r="C17" s="7">
        <v>67.227208313651403</v>
      </c>
      <c r="D17" s="7">
        <v>74.630136986301366</v>
      </c>
      <c r="E17" s="7">
        <v>57.534246575342465</v>
      </c>
      <c r="F17" s="7">
        <v>14.794520547945206</v>
      </c>
      <c r="G17" s="7"/>
      <c r="H17" s="7">
        <v>34.520547945205479</v>
      </c>
      <c r="I17" s="7">
        <v>46.027397260273965</v>
      </c>
    </row>
    <row r="18" spans="1:9" x14ac:dyDescent="0.25">
      <c r="A18" s="34" t="s">
        <v>304</v>
      </c>
      <c r="B18" s="37">
        <v>70.875</v>
      </c>
      <c r="C18" s="7">
        <v>73.241379310344826</v>
      </c>
      <c r="D18" s="7">
        <v>96</v>
      </c>
      <c r="E18" s="7">
        <v>88</v>
      </c>
      <c r="F18" s="7">
        <v>25</v>
      </c>
      <c r="G18" s="7"/>
      <c r="H18" s="7">
        <v>24</v>
      </c>
      <c r="I18" s="7">
        <v>36</v>
      </c>
    </row>
    <row r="19" spans="1:9" x14ac:dyDescent="0.25">
      <c r="A19" s="34" t="s">
        <v>305</v>
      </c>
      <c r="B19" s="37">
        <v>2.2968197879858656</v>
      </c>
      <c r="C19" s="7">
        <v>3.9772727272727271</v>
      </c>
      <c r="D19" s="7">
        <v>0</v>
      </c>
      <c r="E19" s="7">
        <v>0</v>
      </c>
      <c r="F19" s="7">
        <v>0</v>
      </c>
      <c r="G19" s="7"/>
      <c r="H19" s="7">
        <v>0</v>
      </c>
      <c r="I19" s="7">
        <v>18.181818181818183</v>
      </c>
    </row>
    <row r="20" spans="1:9" x14ac:dyDescent="0.25">
      <c r="A20" s="34" t="s">
        <v>306</v>
      </c>
      <c r="B20" s="37">
        <f>+B6/365</f>
        <v>1.5506849315068494</v>
      </c>
      <c r="C20" s="81">
        <f t="shared" ref="C20:I20" si="0">+C6/365</f>
        <v>0.48219178082191783</v>
      </c>
      <c r="D20" s="81">
        <f t="shared" si="0"/>
        <v>0.65753424657534243</v>
      </c>
      <c r="E20" s="81">
        <f t="shared" si="0"/>
        <v>0.24109589041095891</v>
      </c>
      <c r="F20" s="81">
        <f t="shared" si="0"/>
        <v>6.8493150684931503E-2</v>
      </c>
      <c r="G20" s="81">
        <f t="shared" si="0"/>
        <v>0</v>
      </c>
      <c r="H20" s="81">
        <f t="shared" si="0"/>
        <v>1.0958904109589041E-2</v>
      </c>
      <c r="I20" s="81">
        <f t="shared" si="0"/>
        <v>9.0410958904109592E-2</v>
      </c>
    </row>
    <row r="21" spans="1:9" s="43" customFormat="1" x14ac:dyDescent="0.25">
      <c r="A21" s="31"/>
      <c r="B21" s="41"/>
      <c r="C21" s="42"/>
      <c r="D21" s="42"/>
      <c r="E21" s="42"/>
      <c r="F21" s="42"/>
      <c r="G21" s="42"/>
      <c r="H21" s="42"/>
      <c r="I21" s="42"/>
    </row>
    <row r="23" spans="1:9" ht="15" hidden="1" customHeight="1" x14ac:dyDescent="0.25">
      <c r="A23" t="s">
        <v>311</v>
      </c>
      <c r="B23" t="s">
        <v>284</v>
      </c>
      <c r="C23" t="s">
        <v>285</v>
      </c>
    </row>
    <row r="24" spans="1:9" hidden="1" x14ac:dyDescent="0.25">
      <c r="C24" t="s">
        <v>286</v>
      </c>
      <c r="D24" t="s">
        <v>287</v>
      </c>
      <c r="E24" t="s">
        <v>288</v>
      </c>
      <c r="F24" t="s">
        <v>289</v>
      </c>
      <c r="G24" t="s">
        <v>21</v>
      </c>
      <c r="H24" t="s">
        <v>290</v>
      </c>
      <c r="I24" t="s">
        <v>291</v>
      </c>
    </row>
    <row r="25" spans="1:9" hidden="1" x14ac:dyDescent="0.25">
      <c r="A25" t="s">
        <v>292</v>
      </c>
      <c r="B25">
        <v>566</v>
      </c>
      <c r="C25">
        <v>176</v>
      </c>
      <c r="D25">
        <v>240</v>
      </c>
      <c r="E25">
        <v>88</v>
      </c>
      <c r="F25">
        <v>25</v>
      </c>
      <c r="G25">
        <v>0</v>
      </c>
      <c r="H25">
        <v>4</v>
      </c>
      <c r="I25">
        <v>33</v>
      </c>
    </row>
    <row r="26" spans="1:9" hidden="1" x14ac:dyDescent="0.25">
      <c r="A26" t="s">
        <v>293</v>
      </c>
      <c r="B26">
        <v>567</v>
      </c>
      <c r="C26">
        <v>177</v>
      </c>
      <c r="D26">
        <v>240</v>
      </c>
      <c r="E26">
        <v>88</v>
      </c>
      <c r="F26">
        <v>25</v>
      </c>
      <c r="H26">
        <v>4</v>
      </c>
      <c r="I26">
        <v>33</v>
      </c>
    </row>
    <row r="27" spans="1:9" hidden="1" x14ac:dyDescent="0.25">
      <c r="A27" t="s">
        <v>294</v>
      </c>
      <c r="B27">
        <v>554</v>
      </c>
      <c r="C27">
        <v>170</v>
      </c>
      <c r="D27">
        <v>240</v>
      </c>
      <c r="E27">
        <v>88</v>
      </c>
      <c r="F27">
        <v>25</v>
      </c>
      <c r="G27">
        <v>0</v>
      </c>
      <c r="H27">
        <v>4</v>
      </c>
      <c r="I27">
        <v>27</v>
      </c>
    </row>
    <row r="28" spans="1:9" hidden="1" x14ac:dyDescent="0.25">
      <c r="A28" t="s">
        <v>295</v>
      </c>
      <c r="B28">
        <v>13</v>
      </c>
      <c r="C28">
        <v>7</v>
      </c>
      <c r="D28">
        <v>0</v>
      </c>
      <c r="E28">
        <v>0</v>
      </c>
      <c r="F28">
        <v>0</v>
      </c>
      <c r="H28">
        <v>0</v>
      </c>
      <c r="I28">
        <v>6</v>
      </c>
    </row>
    <row r="29" spans="1:9" hidden="1" x14ac:dyDescent="0.25">
      <c r="A29" t="s">
        <v>296</v>
      </c>
      <c r="B29">
        <v>13</v>
      </c>
      <c r="C29">
        <v>7</v>
      </c>
      <c r="D29">
        <v>0</v>
      </c>
      <c r="E29">
        <v>0</v>
      </c>
      <c r="F29">
        <v>0</v>
      </c>
      <c r="G29">
        <v>0</v>
      </c>
      <c r="H29">
        <v>0</v>
      </c>
      <c r="I29">
        <v>6</v>
      </c>
    </row>
    <row r="30" spans="1:9" hidden="1" x14ac:dyDescent="0.25">
      <c r="A30" t="s">
        <v>297</v>
      </c>
      <c r="B30">
        <v>0</v>
      </c>
      <c r="C30">
        <v>0</v>
      </c>
      <c r="D30">
        <v>0</v>
      </c>
      <c r="E30">
        <v>0</v>
      </c>
      <c r="F30">
        <v>0</v>
      </c>
      <c r="G30">
        <v>0</v>
      </c>
      <c r="H30">
        <v>0</v>
      </c>
      <c r="I30">
        <v>0</v>
      </c>
    </row>
    <row r="31" spans="1:9" hidden="1" x14ac:dyDescent="0.25">
      <c r="A31" t="s">
        <v>298</v>
      </c>
      <c r="B31">
        <v>1713</v>
      </c>
      <c r="C31">
        <v>593</v>
      </c>
      <c r="D31">
        <v>681</v>
      </c>
      <c r="E31">
        <v>210</v>
      </c>
      <c r="F31">
        <v>54</v>
      </c>
      <c r="G31">
        <v>0</v>
      </c>
      <c r="H31">
        <v>21</v>
      </c>
      <c r="I31">
        <v>154</v>
      </c>
    </row>
    <row r="32" spans="1:9" hidden="1" x14ac:dyDescent="0.25">
      <c r="A32" t="s">
        <v>299</v>
      </c>
      <c r="B32">
        <v>3.0211640211640214</v>
      </c>
      <c r="C32">
        <v>3.3502824858757063</v>
      </c>
      <c r="D32">
        <v>2.8374999999999999</v>
      </c>
      <c r="E32">
        <v>2.3863636363636362</v>
      </c>
      <c r="F32">
        <v>2.16</v>
      </c>
      <c r="H32">
        <v>5.25</v>
      </c>
      <c r="I32">
        <v>4.666666666666667</v>
      </c>
    </row>
    <row r="33" spans="1:9" hidden="1" x14ac:dyDescent="0.25">
      <c r="A33" t="s">
        <v>300</v>
      </c>
      <c r="B33">
        <v>8</v>
      </c>
      <c r="C33">
        <v>2.4166666666666665</v>
      </c>
      <c r="D33">
        <v>2.5</v>
      </c>
      <c r="E33">
        <v>1</v>
      </c>
      <c r="F33">
        <v>1</v>
      </c>
      <c r="G33">
        <v>0</v>
      </c>
      <c r="H33">
        <v>0.16666666666666666</v>
      </c>
      <c r="I33">
        <v>0.91666666666666674</v>
      </c>
    </row>
    <row r="34" spans="1:9" hidden="1" x14ac:dyDescent="0.25">
      <c r="A34" t="s">
        <v>301</v>
      </c>
      <c r="B34">
        <v>2920</v>
      </c>
      <c r="C34">
        <v>882.08333333333326</v>
      </c>
      <c r="D34">
        <v>912.5</v>
      </c>
      <c r="E34">
        <v>365</v>
      </c>
      <c r="F34">
        <v>365</v>
      </c>
      <c r="H34">
        <v>60.833333333333329</v>
      </c>
      <c r="I34">
        <v>334.58333333333337</v>
      </c>
    </row>
    <row r="35" spans="1:9" hidden="1" x14ac:dyDescent="0.25">
      <c r="A35" t="s">
        <v>302</v>
      </c>
      <c r="B35">
        <v>1713</v>
      </c>
      <c r="C35">
        <v>593</v>
      </c>
      <c r="D35">
        <v>681</v>
      </c>
      <c r="E35">
        <v>210</v>
      </c>
      <c r="F35">
        <v>54</v>
      </c>
      <c r="H35">
        <v>21</v>
      </c>
      <c r="I35">
        <v>154</v>
      </c>
    </row>
    <row r="36" spans="1:9" hidden="1" x14ac:dyDescent="0.25">
      <c r="A36" t="s">
        <v>303</v>
      </c>
      <c r="B36">
        <v>58.664383561643838</v>
      </c>
      <c r="C36">
        <v>67.227208313651403</v>
      </c>
      <c r="D36">
        <v>74.630136986301366</v>
      </c>
      <c r="E36">
        <v>57.534246575342465</v>
      </c>
      <c r="F36">
        <v>14.794520547945206</v>
      </c>
      <c r="H36">
        <v>34.520547945205479</v>
      </c>
      <c r="I36">
        <v>46.027397260273965</v>
      </c>
    </row>
    <row r="37" spans="1:9" hidden="1" x14ac:dyDescent="0.25">
      <c r="A37" t="s">
        <v>304</v>
      </c>
      <c r="B37">
        <v>70.875</v>
      </c>
      <c r="C37">
        <v>73.241379310344826</v>
      </c>
      <c r="D37">
        <v>96</v>
      </c>
      <c r="E37">
        <v>88</v>
      </c>
      <c r="F37">
        <v>25</v>
      </c>
      <c r="H37">
        <v>24</v>
      </c>
      <c r="I37">
        <v>36</v>
      </c>
    </row>
    <row r="38" spans="1:9" hidden="1" x14ac:dyDescent="0.25">
      <c r="A38" t="s">
        <v>305</v>
      </c>
      <c r="B38">
        <v>2.2968197879858656</v>
      </c>
      <c r="C38">
        <v>3.9772727272727271</v>
      </c>
      <c r="D38">
        <v>0</v>
      </c>
      <c r="E38">
        <v>0</v>
      </c>
      <c r="F38">
        <v>0</v>
      </c>
      <c r="H38">
        <v>0</v>
      </c>
      <c r="I38">
        <v>18.181818181818183</v>
      </c>
    </row>
    <row r="39" spans="1:9" hidden="1" x14ac:dyDescent="0.25">
      <c r="A39" t="s">
        <v>306</v>
      </c>
      <c r="B39">
        <v>4.6931506849315072</v>
      </c>
      <c r="C39">
        <v>1.6246575342465754</v>
      </c>
      <c r="D39">
        <v>1.8657534246575342</v>
      </c>
      <c r="E39">
        <v>0.57534246575342463</v>
      </c>
      <c r="F39">
        <v>0.14794520547945206</v>
      </c>
      <c r="H39">
        <v>5.7534246575342465E-2</v>
      </c>
      <c r="I39">
        <v>0.42191780821917807</v>
      </c>
    </row>
    <row r="40" spans="1:9" hidden="1" x14ac:dyDescent="0.25"/>
  </sheetData>
  <mergeCells count="4">
    <mergeCell ref="A1:I2"/>
    <mergeCell ref="A4:A5"/>
    <mergeCell ref="B4:B5"/>
    <mergeCell ref="C4:I4"/>
  </mergeCells>
  <pageMargins left="1.34" right="0.7" top="1.46" bottom="0.75" header="0.3" footer="0.3"/>
  <pageSetup paperSize="5" scale="6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39601-14C7-4211-943A-08F85E954E60}">
  <sheetPr>
    <tabColor theme="5"/>
    <pageSetUpPr fitToPage="1"/>
  </sheetPr>
  <dimension ref="A1:I41"/>
  <sheetViews>
    <sheetView showGridLines="0" workbookViewId="0">
      <selection sqref="A1:I20"/>
    </sheetView>
  </sheetViews>
  <sheetFormatPr baseColWidth="10" defaultRowHeight="15" x14ac:dyDescent="0.25"/>
  <cols>
    <col min="1" max="1" width="45.28515625" bestFit="1" customWidth="1"/>
    <col min="2" max="2" width="11.5703125" bestFit="1" customWidth="1"/>
    <col min="3" max="3" width="24.5703125" bestFit="1" customWidth="1"/>
    <col min="4" max="4" width="27.7109375" bestFit="1" customWidth="1"/>
    <col min="5" max="5" width="25.5703125" bestFit="1" customWidth="1"/>
    <col min="6" max="6" width="26" bestFit="1" customWidth="1"/>
    <col min="7" max="7" width="20" bestFit="1" customWidth="1"/>
    <col min="8" max="8" width="35.7109375" bestFit="1" customWidth="1"/>
    <col min="9" max="9" width="38.28515625" bestFit="1" customWidth="1"/>
  </cols>
  <sheetData>
    <row r="1" spans="1:9" x14ac:dyDescent="0.25">
      <c r="A1" s="1292" t="s">
        <v>426</v>
      </c>
      <c r="B1" s="1292"/>
      <c r="C1" s="1292"/>
      <c r="D1" s="1292"/>
      <c r="E1" s="1292"/>
      <c r="F1" s="1292"/>
      <c r="G1" s="1292"/>
      <c r="H1" s="1292"/>
      <c r="I1" s="1292"/>
    </row>
    <row r="2" spans="1:9" x14ac:dyDescent="0.25">
      <c r="A2" s="1292"/>
      <c r="B2" s="1292"/>
      <c r="C2" s="1292"/>
      <c r="D2" s="1292"/>
      <c r="E2" s="1292"/>
      <c r="F2" s="1292"/>
      <c r="G2" s="1292"/>
      <c r="H2" s="1292"/>
      <c r="I2" s="1292"/>
    </row>
    <row r="4" spans="1:9" x14ac:dyDescent="0.25">
      <c r="A4" s="1294" t="s">
        <v>307</v>
      </c>
      <c r="B4" s="1294" t="s">
        <v>284</v>
      </c>
      <c r="C4" s="1294" t="s">
        <v>285</v>
      </c>
      <c r="D4" s="1294"/>
      <c r="E4" s="1294"/>
      <c r="F4" s="1294"/>
      <c r="G4" s="1294"/>
      <c r="H4" s="1294"/>
      <c r="I4" s="1294"/>
    </row>
    <row r="5" spans="1:9" x14ac:dyDescent="0.25">
      <c r="A5" s="1294"/>
      <c r="B5" s="1294"/>
      <c r="C5" s="39" t="s">
        <v>286</v>
      </c>
      <c r="D5" s="39" t="s">
        <v>287</v>
      </c>
      <c r="E5" s="39" t="s">
        <v>288</v>
      </c>
      <c r="F5" s="39" t="s">
        <v>289</v>
      </c>
      <c r="G5" s="39" t="s">
        <v>339</v>
      </c>
      <c r="H5" s="39" t="s">
        <v>290</v>
      </c>
      <c r="I5" s="39" t="s">
        <v>291</v>
      </c>
    </row>
    <row r="6" spans="1:9" x14ac:dyDescent="0.25">
      <c r="A6" s="46" t="s">
        <v>292</v>
      </c>
      <c r="B6" s="47">
        <f t="shared" ref="B6:B12" si="0">SUM(C6:I6)</f>
        <v>220</v>
      </c>
      <c r="C6" s="46">
        <v>77</v>
      </c>
      <c r="D6" s="46">
        <v>86</v>
      </c>
      <c r="E6" s="46">
        <v>32</v>
      </c>
      <c r="F6" s="46">
        <v>25</v>
      </c>
      <c r="G6" s="46">
        <v>0</v>
      </c>
      <c r="H6" s="46">
        <v>0</v>
      </c>
      <c r="I6" s="46">
        <v>0</v>
      </c>
    </row>
    <row r="7" spans="1:9" x14ac:dyDescent="0.25">
      <c r="A7" s="46" t="s">
        <v>293</v>
      </c>
      <c r="B7" s="47">
        <f t="shared" si="0"/>
        <v>217</v>
      </c>
      <c r="C7" s="46">
        <v>74</v>
      </c>
      <c r="D7" s="46">
        <v>86</v>
      </c>
      <c r="E7" s="46">
        <v>32</v>
      </c>
      <c r="F7" s="46">
        <v>25</v>
      </c>
      <c r="G7" s="46">
        <v>0</v>
      </c>
      <c r="H7" s="46">
        <v>0</v>
      </c>
      <c r="I7" s="46">
        <v>0</v>
      </c>
    </row>
    <row r="8" spans="1:9" x14ac:dyDescent="0.25">
      <c r="A8" s="46" t="s">
        <v>294</v>
      </c>
      <c r="B8" s="47">
        <f t="shared" si="0"/>
        <v>217</v>
      </c>
      <c r="C8" s="46">
        <v>74</v>
      </c>
      <c r="D8" s="46">
        <v>86</v>
      </c>
      <c r="E8" s="46">
        <v>32</v>
      </c>
      <c r="F8" s="46">
        <v>25</v>
      </c>
      <c r="G8" s="46">
        <v>0</v>
      </c>
      <c r="H8" s="46">
        <v>0</v>
      </c>
      <c r="I8" s="46">
        <v>0</v>
      </c>
    </row>
    <row r="9" spans="1:9" x14ac:dyDescent="0.25">
      <c r="A9" s="46" t="s">
        <v>295</v>
      </c>
      <c r="B9" s="47">
        <f t="shared" si="0"/>
        <v>3</v>
      </c>
      <c r="C9" s="46">
        <v>3</v>
      </c>
      <c r="D9" s="46">
        <v>0</v>
      </c>
      <c r="E9" s="46">
        <v>0</v>
      </c>
      <c r="F9" s="46">
        <v>0</v>
      </c>
      <c r="G9" s="46">
        <v>0</v>
      </c>
      <c r="H9" s="46">
        <v>0</v>
      </c>
      <c r="I9" s="46">
        <v>0</v>
      </c>
    </row>
    <row r="10" spans="1:9" x14ac:dyDescent="0.25">
      <c r="A10" s="46" t="s">
        <v>296</v>
      </c>
      <c r="B10" s="47">
        <f t="shared" si="0"/>
        <v>1</v>
      </c>
      <c r="C10" s="46">
        <v>1</v>
      </c>
      <c r="D10" s="46">
        <v>0</v>
      </c>
      <c r="E10" s="46">
        <v>0</v>
      </c>
      <c r="F10" s="46">
        <v>0</v>
      </c>
      <c r="G10" s="46">
        <v>0</v>
      </c>
      <c r="H10" s="46">
        <v>0</v>
      </c>
      <c r="I10" s="46">
        <v>0</v>
      </c>
    </row>
    <row r="11" spans="1:9" x14ac:dyDescent="0.25">
      <c r="A11" s="46" t="s">
        <v>297</v>
      </c>
      <c r="B11" s="47">
        <f t="shared" si="0"/>
        <v>2</v>
      </c>
      <c r="C11" s="46">
        <v>2</v>
      </c>
      <c r="D11" s="46">
        <v>0</v>
      </c>
      <c r="E11" s="46">
        <v>0</v>
      </c>
      <c r="F11" s="46">
        <v>0</v>
      </c>
      <c r="G11" s="46">
        <v>0</v>
      </c>
      <c r="H11" s="46">
        <v>0</v>
      </c>
      <c r="I11" s="46">
        <v>0</v>
      </c>
    </row>
    <row r="12" spans="1:9" x14ac:dyDescent="0.25">
      <c r="A12" s="46" t="s">
        <v>298</v>
      </c>
      <c r="B12" s="47">
        <f t="shared" si="0"/>
        <v>732</v>
      </c>
      <c r="C12" s="46">
        <v>351</v>
      </c>
      <c r="D12" s="46">
        <v>235</v>
      </c>
      <c r="E12" s="46">
        <v>56</v>
      </c>
      <c r="F12" s="46">
        <v>90</v>
      </c>
      <c r="G12" s="46">
        <v>0</v>
      </c>
      <c r="H12" s="46">
        <v>0</v>
      </c>
      <c r="I12" s="46">
        <v>0</v>
      </c>
    </row>
    <row r="13" spans="1:9" x14ac:dyDescent="0.25">
      <c r="A13" s="46" t="s">
        <v>299</v>
      </c>
      <c r="B13" s="47">
        <f>B12/B7</f>
        <v>3.3732718894009217</v>
      </c>
      <c r="C13" s="47">
        <f t="shared" ref="C13:I13" si="1">C12/C7</f>
        <v>4.743243243243243</v>
      </c>
      <c r="D13" s="47">
        <f t="shared" si="1"/>
        <v>2.7325581395348837</v>
      </c>
      <c r="E13" s="47">
        <f t="shared" si="1"/>
        <v>1.75</v>
      </c>
      <c r="F13" s="47">
        <f t="shared" si="1"/>
        <v>3.6</v>
      </c>
      <c r="G13" s="47" t="e">
        <f t="shared" si="1"/>
        <v>#DIV/0!</v>
      </c>
      <c r="H13" s="47" t="e">
        <f t="shared" si="1"/>
        <v>#DIV/0!</v>
      </c>
      <c r="I13" s="47" t="e">
        <f t="shared" si="1"/>
        <v>#DIV/0!</v>
      </c>
    </row>
    <row r="14" spans="1:9" x14ac:dyDescent="0.25">
      <c r="A14" s="46" t="s">
        <v>300</v>
      </c>
      <c r="B14" s="47">
        <f>SUM(C14:I14)</f>
        <v>14</v>
      </c>
      <c r="C14" s="46">
        <v>8</v>
      </c>
      <c r="D14" s="46">
        <v>2</v>
      </c>
      <c r="E14" s="46">
        <v>1</v>
      </c>
      <c r="F14" s="46">
        <v>2</v>
      </c>
      <c r="G14" s="46">
        <v>1</v>
      </c>
      <c r="H14" s="46">
        <v>0</v>
      </c>
      <c r="I14" s="46">
        <v>0</v>
      </c>
    </row>
    <row r="15" spans="1:9" x14ac:dyDescent="0.25">
      <c r="A15" s="46" t="s">
        <v>301</v>
      </c>
      <c r="B15" s="47">
        <f>B14*365</f>
        <v>5110</v>
      </c>
      <c r="C15" s="47">
        <f t="shared" ref="C15:I15" si="2">C14*365</f>
        <v>2920</v>
      </c>
      <c r="D15" s="47">
        <f t="shared" si="2"/>
        <v>730</v>
      </c>
      <c r="E15" s="47">
        <f t="shared" si="2"/>
        <v>365</v>
      </c>
      <c r="F15" s="47">
        <f t="shared" si="2"/>
        <v>730</v>
      </c>
      <c r="G15" s="47">
        <f t="shared" si="2"/>
        <v>365</v>
      </c>
      <c r="H15" s="47">
        <f t="shared" si="2"/>
        <v>0</v>
      </c>
      <c r="I15" s="47">
        <f t="shared" si="2"/>
        <v>0</v>
      </c>
    </row>
    <row r="16" spans="1:9" x14ac:dyDescent="0.25">
      <c r="A16" s="46" t="s">
        <v>302</v>
      </c>
      <c r="B16" s="47">
        <f>SUM(C16:I16)</f>
        <v>949</v>
      </c>
      <c r="C16" s="46">
        <v>422</v>
      </c>
      <c r="D16" s="46">
        <v>305</v>
      </c>
      <c r="E16" s="46">
        <v>103</v>
      </c>
      <c r="F16" s="46">
        <v>119</v>
      </c>
      <c r="G16" s="46">
        <v>0</v>
      </c>
      <c r="H16" s="46">
        <v>0</v>
      </c>
      <c r="I16" s="46">
        <v>0</v>
      </c>
    </row>
    <row r="17" spans="1:9" x14ac:dyDescent="0.25">
      <c r="A17" s="46" t="s">
        <v>303</v>
      </c>
      <c r="B17" s="47">
        <f>(B16*100)/B15</f>
        <v>18.571428571428573</v>
      </c>
      <c r="C17" s="47">
        <f t="shared" ref="C17:I17" si="3">(C16*100)/C15</f>
        <v>14.452054794520548</v>
      </c>
      <c r="D17" s="47">
        <f t="shared" si="3"/>
        <v>41.780821917808218</v>
      </c>
      <c r="E17" s="47">
        <f t="shared" si="3"/>
        <v>28.219178082191782</v>
      </c>
      <c r="F17" s="47">
        <f t="shared" si="3"/>
        <v>16.301369863013697</v>
      </c>
      <c r="G17" s="47">
        <f t="shared" si="3"/>
        <v>0</v>
      </c>
      <c r="H17" s="47" t="e">
        <f t="shared" si="3"/>
        <v>#DIV/0!</v>
      </c>
      <c r="I17" s="47" t="e">
        <f t="shared" si="3"/>
        <v>#DIV/0!</v>
      </c>
    </row>
    <row r="18" spans="1:9" x14ac:dyDescent="0.25">
      <c r="A18" s="46" t="s">
        <v>304</v>
      </c>
      <c r="B18" s="47">
        <f>B7/B14</f>
        <v>15.5</v>
      </c>
      <c r="C18" s="47">
        <f t="shared" ref="C18:I18" si="4">C7/C14</f>
        <v>9.25</v>
      </c>
      <c r="D18" s="47">
        <f t="shared" si="4"/>
        <v>43</v>
      </c>
      <c r="E18" s="47">
        <f t="shared" si="4"/>
        <v>32</v>
      </c>
      <c r="F18" s="47">
        <f t="shared" si="4"/>
        <v>12.5</v>
      </c>
      <c r="G18" s="47">
        <f t="shared" si="4"/>
        <v>0</v>
      </c>
      <c r="H18" s="47" t="e">
        <f t="shared" si="4"/>
        <v>#DIV/0!</v>
      </c>
      <c r="I18" s="47" t="e">
        <f t="shared" si="4"/>
        <v>#DIV/0!</v>
      </c>
    </row>
    <row r="19" spans="1:9" x14ac:dyDescent="0.25">
      <c r="A19" s="46" t="s">
        <v>305</v>
      </c>
      <c r="B19" s="47">
        <f>(B9*100)/B6</f>
        <v>1.3636363636363635</v>
      </c>
      <c r="C19" s="47">
        <f t="shared" ref="C19:I19" si="5">(C9*100)/C6</f>
        <v>3.8961038961038961</v>
      </c>
      <c r="D19" s="47">
        <f t="shared" si="5"/>
        <v>0</v>
      </c>
      <c r="E19" s="47">
        <f t="shared" si="5"/>
        <v>0</v>
      </c>
      <c r="F19" s="47">
        <f t="shared" si="5"/>
        <v>0</v>
      </c>
      <c r="G19" s="47" t="e">
        <f t="shared" si="5"/>
        <v>#DIV/0!</v>
      </c>
      <c r="H19" s="47" t="e">
        <f t="shared" si="5"/>
        <v>#DIV/0!</v>
      </c>
      <c r="I19" s="47" t="e">
        <f t="shared" si="5"/>
        <v>#DIV/0!</v>
      </c>
    </row>
    <row r="20" spans="1:9" x14ac:dyDescent="0.25">
      <c r="A20" s="46" t="s">
        <v>306</v>
      </c>
      <c r="B20" s="47">
        <f>+B6/365</f>
        <v>0.60273972602739723</v>
      </c>
      <c r="C20" s="47">
        <f t="shared" ref="C20:I20" si="6">+C6/365</f>
        <v>0.21095890410958903</v>
      </c>
      <c r="D20" s="47">
        <f t="shared" si="6"/>
        <v>0.23561643835616439</v>
      </c>
      <c r="E20" s="47">
        <f t="shared" si="6"/>
        <v>8.7671232876712329E-2</v>
      </c>
      <c r="F20" s="47">
        <f t="shared" si="6"/>
        <v>6.8493150684931503E-2</v>
      </c>
      <c r="G20" s="47">
        <f t="shared" si="6"/>
        <v>0</v>
      </c>
      <c r="H20" s="47">
        <f t="shared" si="6"/>
        <v>0</v>
      </c>
      <c r="I20" s="47">
        <f t="shared" si="6"/>
        <v>0</v>
      </c>
    </row>
    <row r="22" spans="1:9" hidden="1" x14ac:dyDescent="0.25"/>
    <row r="23" spans="1:9" hidden="1" x14ac:dyDescent="0.25"/>
    <row r="24" spans="1:9" hidden="1" x14ac:dyDescent="0.25">
      <c r="A24" t="s">
        <v>311</v>
      </c>
      <c r="B24" t="s">
        <v>79</v>
      </c>
      <c r="C24" t="s">
        <v>285</v>
      </c>
    </row>
    <row r="25" spans="1:9" hidden="1" x14ac:dyDescent="0.25">
      <c r="C25" t="s">
        <v>286</v>
      </c>
      <c r="D25" t="s">
        <v>287</v>
      </c>
      <c r="E25" t="s">
        <v>288</v>
      </c>
      <c r="F25" t="s">
        <v>289</v>
      </c>
      <c r="G25" t="s">
        <v>339</v>
      </c>
      <c r="H25" t="s">
        <v>290</v>
      </c>
      <c r="I25" t="s">
        <v>291</v>
      </c>
    </row>
    <row r="26" spans="1:9" hidden="1" x14ac:dyDescent="0.25">
      <c r="A26" t="s">
        <v>292</v>
      </c>
      <c r="B26">
        <v>220</v>
      </c>
      <c r="C26">
        <v>77</v>
      </c>
      <c r="D26">
        <v>86</v>
      </c>
      <c r="E26">
        <v>32</v>
      </c>
      <c r="F26">
        <v>25</v>
      </c>
      <c r="G26">
        <v>0</v>
      </c>
      <c r="H26">
        <v>0</v>
      </c>
      <c r="I26">
        <v>0</v>
      </c>
    </row>
    <row r="27" spans="1:9" hidden="1" x14ac:dyDescent="0.25">
      <c r="A27" t="s">
        <v>293</v>
      </c>
      <c r="B27">
        <v>217</v>
      </c>
      <c r="C27">
        <v>74</v>
      </c>
      <c r="D27">
        <v>86</v>
      </c>
      <c r="E27">
        <v>32</v>
      </c>
      <c r="F27">
        <v>25</v>
      </c>
      <c r="G27">
        <v>0</v>
      </c>
      <c r="H27">
        <v>0</v>
      </c>
      <c r="I27">
        <v>0</v>
      </c>
    </row>
    <row r="28" spans="1:9" hidden="1" x14ac:dyDescent="0.25">
      <c r="A28" t="s">
        <v>294</v>
      </c>
      <c r="B28">
        <v>217</v>
      </c>
      <c r="C28">
        <v>74</v>
      </c>
      <c r="D28">
        <v>86</v>
      </c>
      <c r="E28">
        <v>32</v>
      </c>
      <c r="F28">
        <v>25</v>
      </c>
      <c r="G28">
        <v>0</v>
      </c>
      <c r="H28">
        <v>0</v>
      </c>
      <c r="I28">
        <v>0</v>
      </c>
    </row>
    <row r="29" spans="1:9" hidden="1" x14ac:dyDescent="0.25">
      <c r="A29" t="s">
        <v>295</v>
      </c>
      <c r="B29">
        <v>3</v>
      </c>
      <c r="C29">
        <v>3</v>
      </c>
      <c r="D29">
        <v>0</v>
      </c>
      <c r="E29">
        <v>0</v>
      </c>
      <c r="F29">
        <v>0</v>
      </c>
      <c r="G29">
        <v>0</v>
      </c>
      <c r="H29">
        <v>0</v>
      </c>
      <c r="I29">
        <v>0</v>
      </c>
    </row>
    <row r="30" spans="1:9" hidden="1" x14ac:dyDescent="0.25">
      <c r="A30" t="s">
        <v>296</v>
      </c>
      <c r="B30">
        <v>1</v>
      </c>
      <c r="C30">
        <v>1</v>
      </c>
      <c r="D30">
        <v>0</v>
      </c>
      <c r="E30">
        <v>0</v>
      </c>
      <c r="F30">
        <v>0</v>
      </c>
      <c r="G30">
        <v>0</v>
      </c>
      <c r="H30">
        <v>0</v>
      </c>
      <c r="I30">
        <v>0</v>
      </c>
    </row>
    <row r="31" spans="1:9" hidden="1" x14ac:dyDescent="0.25">
      <c r="A31" t="s">
        <v>297</v>
      </c>
      <c r="B31">
        <v>2</v>
      </c>
      <c r="C31">
        <v>2</v>
      </c>
      <c r="D31">
        <v>0</v>
      </c>
      <c r="E31">
        <v>0</v>
      </c>
      <c r="F31">
        <v>0</v>
      </c>
      <c r="G31">
        <v>0</v>
      </c>
      <c r="H31">
        <v>0</v>
      </c>
      <c r="I31">
        <v>0</v>
      </c>
    </row>
    <row r="32" spans="1:9" hidden="1" x14ac:dyDescent="0.25">
      <c r="A32" t="s">
        <v>298</v>
      </c>
      <c r="B32">
        <v>732</v>
      </c>
      <c r="C32">
        <v>351</v>
      </c>
      <c r="D32">
        <v>235</v>
      </c>
      <c r="E32">
        <v>56</v>
      </c>
      <c r="F32">
        <v>90</v>
      </c>
      <c r="G32">
        <v>0</v>
      </c>
      <c r="H32">
        <v>0</v>
      </c>
      <c r="I32">
        <v>0</v>
      </c>
    </row>
    <row r="33" spans="1:9" hidden="1" x14ac:dyDescent="0.25">
      <c r="A33" t="s">
        <v>299</v>
      </c>
      <c r="B33">
        <v>3.3732718894009217</v>
      </c>
      <c r="C33">
        <v>4.743243243243243</v>
      </c>
      <c r="D33">
        <v>2.7325581395348837</v>
      </c>
      <c r="E33">
        <v>1.75</v>
      </c>
      <c r="F33">
        <v>3.6</v>
      </c>
      <c r="G33" t="e">
        <v>#DIV/0!</v>
      </c>
      <c r="H33" t="e">
        <v>#DIV/0!</v>
      </c>
      <c r="I33" t="e">
        <v>#DIV/0!</v>
      </c>
    </row>
    <row r="34" spans="1:9" hidden="1" x14ac:dyDescent="0.25">
      <c r="A34" t="s">
        <v>300</v>
      </c>
      <c r="B34">
        <v>168</v>
      </c>
      <c r="C34">
        <v>96</v>
      </c>
      <c r="D34">
        <v>24</v>
      </c>
      <c r="E34">
        <v>12</v>
      </c>
      <c r="F34">
        <v>24</v>
      </c>
      <c r="G34">
        <v>12</v>
      </c>
      <c r="H34">
        <v>0</v>
      </c>
      <c r="I34">
        <v>0</v>
      </c>
    </row>
    <row r="35" spans="1:9" hidden="1" x14ac:dyDescent="0.25">
      <c r="A35" t="s">
        <v>301</v>
      </c>
      <c r="B35">
        <v>61320</v>
      </c>
      <c r="C35">
        <v>35040</v>
      </c>
      <c r="D35">
        <v>8760</v>
      </c>
      <c r="E35">
        <v>4380</v>
      </c>
      <c r="F35">
        <v>8760</v>
      </c>
      <c r="G35">
        <v>4380</v>
      </c>
      <c r="H35">
        <v>0</v>
      </c>
      <c r="I35">
        <v>0</v>
      </c>
    </row>
    <row r="36" spans="1:9" hidden="1" x14ac:dyDescent="0.25">
      <c r="A36" t="s">
        <v>302</v>
      </c>
      <c r="B36">
        <v>949</v>
      </c>
      <c r="C36">
        <v>422</v>
      </c>
      <c r="D36">
        <v>305</v>
      </c>
      <c r="E36">
        <v>103</v>
      </c>
      <c r="F36">
        <v>119</v>
      </c>
      <c r="G36">
        <v>0</v>
      </c>
      <c r="H36">
        <v>0</v>
      </c>
      <c r="I36">
        <v>0</v>
      </c>
    </row>
    <row r="37" spans="1:9" hidden="1" x14ac:dyDescent="0.25">
      <c r="A37" t="s">
        <v>303</v>
      </c>
      <c r="B37">
        <v>1.5476190476190477</v>
      </c>
      <c r="C37">
        <v>1.2043378995433789</v>
      </c>
      <c r="D37">
        <v>3.4817351598173514</v>
      </c>
      <c r="E37">
        <v>2.3515981735159817</v>
      </c>
      <c r="F37">
        <v>1.3584474885844748</v>
      </c>
      <c r="G37">
        <v>0</v>
      </c>
      <c r="H37" t="e">
        <v>#DIV/0!</v>
      </c>
      <c r="I37" t="e">
        <v>#DIV/0!</v>
      </c>
    </row>
    <row r="38" spans="1:9" hidden="1" x14ac:dyDescent="0.25">
      <c r="A38" t="s">
        <v>304</v>
      </c>
      <c r="B38">
        <v>1.2916666666666667</v>
      </c>
      <c r="C38">
        <v>0.77083333333333337</v>
      </c>
      <c r="D38">
        <v>3.5833333333333335</v>
      </c>
      <c r="E38">
        <v>2.6666666666666665</v>
      </c>
      <c r="F38">
        <v>1.0416666666666667</v>
      </c>
      <c r="G38">
        <v>0</v>
      </c>
      <c r="H38" t="e">
        <v>#DIV/0!</v>
      </c>
      <c r="I38" t="e">
        <v>#DIV/0!</v>
      </c>
    </row>
    <row r="39" spans="1:9" hidden="1" x14ac:dyDescent="0.25">
      <c r="A39" t="s">
        <v>305</v>
      </c>
      <c r="B39">
        <v>1.3636363636363635</v>
      </c>
      <c r="C39">
        <v>3.8961038961038961</v>
      </c>
      <c r="D39">
        <v>0</v>
      </c>
      <c r="E39">
        <v>0</v>
      </c>
      <c r="F39">
        <v>0</v>
      </c>
      <c r="G39" t="e">
        <v>#DIV/0!</v>
      </c>
      <c r="H39" t="e">
        <v>#DIV/0!</v>
      </c>
      <c r="I39" t="e">
        <v>#DIV/0!</v>
      </c>
    </row>
    <row r="40" spans="1:9" hidden="1" x14ac:dyDescent="0.25">
      <c r="A40" t="s">
        <v>306</v>
      </c>
      <c r="B40">
        <v>2.6</v>
      </c>
      <c r="C40">
        <v>1.1561643835616437</v>
      </c>
      <c r="D40">
        <v>0.83561643835616439</v>
      </c>
      <c r="E40">
        <v>0.28219178082191781</v>
      </c>
      <c r="F40">
        <v>0.32602739726027397</v>
      </c>
      <c r="G40">
        <v>0</v>
      </c>
      <c r="H40">
        <v>0</v>
      </c>
      <c r="I40">
        <v>0</v>
      </c>
    </row>
    <row r="41" spans="1:9" hidden="1" x14ac:dyDescent="0.25"/>
  </sheetData>
  <mergeCells count="4">
    <mergeCell ref="A1:I2"/>
    <mergeCell ref="A4:A5"/>
    <mergeCell ref="B4:B5"/>
    <mergeCell ref="C4:I4"/>
  </mergeCells>
  <pageMargins left="1.23" right="0.7" top="1.71" bottom="0.75" header="0.3" footer="0.3"/>
  <pageSetup paperSize="5" scale="6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032AC-D892-40FD-AB56-58EACD3D2A92}">
  <sheetPr>
    <tabColor theme="9" tint="-0.249977111117893"/>
    <pageSetUpPr fitToPage="1"/>
  </sheetPr>
  <dimension ref="A1:N21"/>
  <sheetViews>
    <sheetView showGridLines="0" workbookViewId="0">
      <selection sqref="A1:N2"/>
    </sheetView>
  </sheetViews>
  <sheetFormatPr baseColWidth="10" defaultRowHeight="15" x14ac:dyDescent="0.25"/>
  <cols>
    <col min="1" max="1" width="27.28515625" customWidth="1"/>
    <col min="2" max="2" width="16.85546875" customWidth="1"/>
    <col min="3" max="3" width="9.140625" customWidth="1"/>
    <col min="4" max="4" width="8.28515625" customWidth="1"/>
    <col min="5" max="5" width="11" customWidth="1"/>
    <col min="6" max="6" width="8.140625" customWidth="1"/>
    <col min="7" max="7" width="6.5703125" customWidth="1"/>
    <col min="8" max="8" width="8.5703125" customWidth="1"/>
    <col min="9" max="11" width="6.42578125" customWidth="1"/>
    <col min="12" max="14" width="6.28515625" customWidth="1"/>
  </cols>
  <sheetData>
    <row r="1" spans="1:14" x14ac:dyDescent="0.25">
      <c r="A1" s="1268" t="s">
        <v>427</v>
      </c>
      <c r="B1" s="1268"/>
      <c r="C1" s="1268"/>
      <c r="D1" s="1268"/>
      <c r="E1" s="1268"/>
      <c r="F1" s="1268"/>
      <c r="G1" s="1268"/>
      <c r="H1" s="1268"/>
      <c r="I1" s="1268"/>
      <c r="J1" s="1268"/>
      <c r="K1" s="1268"/>
      <c r="L1" s="1268"/>
      <c r="M1" s="1268"/>
      <c r="N1" s="1268"/>
    </row>
    <row r="2" spans="1:14" ht="27.75" customHeight="1" x14ac:dyDescent="0.25">
      <c r="A2" s="1268"/>
      <c r="B2" s="1268"/>
      <c r="C2" s="1268"/>
      <c r="D2" s="1268"/>
      <c r="E2" s="1268"/>
      <c r="F2" s="1268"/>
      <c r="G2" s="1268"/>
      <c r="H2" s="1268"/>
      <c r="I2" s="1268"/>
      <c r="J2" s="1268"/>
      <c r="K2" s="1268"/>
      <c r="L2" s="1268"/>
      <c r="M2" s="1268"/>
      <c r="N2" s="1268"/>
    </row>
    <row r="5" spans="1:14" x14ac:dyDescent="0.25">
      <c r="A5" s="1297" t="s">
        <v>386</v>
      </c>
      <c r="B5" s="1298" t="s">
        <v>390</v>
      </c>
      <c r="C5" s="1297" t="s">
        <v>431</v>
      </c>
      <c r="D5" s="1297"/>
      <c r="E5" s="1297"/>
      <c r="F5" s="1296" t="s">
        <v>385</v>
      </c>
      <c r="G5" s="1296"/>
      <c r="H5" s="1296"/>
      <c r="I5" s="1296"/>
      <c r="J5" s="1296"/>
      <c r="K5" s="1296"/>
      <c r="L5" s="1296"/>
      <c r="M5" s="1296"/>
      <c r="N5" s="1296"/>
    </row>
    <row r="6" spans="1:14" x14ac:dyDescent="0.25">
      <c r="A6" s="1297"/>
      <c r="B6" s="1298"/>
      <c r="C6" s="1297"/>
      <c r="D6" s="1297"/>
      <c r="E6" s="1297"/>
      <c r="F6" s="1296" t="s">
        <v>387</v>
      </c>
      <c r="G6" s="1296"/>
      <c r="H6" s="1296"/>
      <c r="I6" s="1296" t="s">
        <v>388</v>
      </c>
      <c r="J6" s="1296"/>
      <c r="K6" s="1296"/>
      <c r="L6" s="1296" t="s">
        <v>389</v>
      </c>
      <c r="M6" s="1296"/>
      <c r="N6" s="1296"/>
    </row>
    <row r="7" spans="1:14" ht="25.5" customHeight="1" x14ac:dyDescent="0.25">
      <c r="A7" s="1297"/>
      <c r="B7" s="1298"/>
      <c r="C7" s="55" t="s">
        <v>391</v>
      </c>
      <c r="D7" s="55" t="s">
        <v>392</v>
      </c>
      <c r="E7" s="55" t="s">
        <v>384</v>
      </c>
      <c r="F7" s="55" t="s">
        <v>391</v>
      </c>
      <c r="G7" s="55" t="s">
        <v>392</v>
      </c>
      <c r="H7" s="55" t="s">
        <v>384</v>
      </c>
      <c r="I7" s="55" t="s">
        <v>391</v>
      </c>
      <c r="J7" s="55" t="s">
        <v>392</v>
      </c>
      <c r="K7" s="55" t="s">
        <v>384</v>
      </c>
      <c r="L7" s="55" t="s">
        <v>391</v>
      </c>
      <c r="M7" s="55" t="s">
        <v>392</v>
      </c>
      <c r="N7" s="55" t="s">
        <v>384</v>
      </c>
    </row>
    <row r="8" spans="1:14" x14ac:dyDescent="0.25">
      <c r="A8" s="84" t="s">
        <v>393</v>
      </c>
      <c r="B8" s="83">
        <f>SUM(C8:E8)</f>
        <v>53</v>
      </c>
      <c r="C8" s="86">
        <f>+F8+I8+L8</f>
        <v>41</v>
      </c>
      <c r="D8" s="86">
        <f>+G8+J8+M8</f>
        <v>12</v>
      </c>
      <c r="E8" s="86">
        <f>+H8+K8+N8</f>
        <v>0</v>
      </c>
      <c r="F8" s="83">
        <v>24</v>
      </c>
      <c r="G8" s="83">
        <v>11</v>
      </c>
      <c r="H8" s="83">
        <v>0</v>
      </c>
      <c r="I8" s="83">
        <v>1</v>
      </c>
      <c r="J8" s="83">
        <v>0</v>
      </c>
      <c r="K8" s="83">
        <v>0</v>
      </c>
      <c r="L8" s="83">
        <v>16</v>
      </c>
      <c r="M8" s="83">
        <v>1</v>
      </c>
      <c r="N8" s="83">
        <v>0</v>
      </c>
    </row>
    <row r="9" spans="1:14" x14ac:dyDescent="0.25">
      <c r="A9" s="85" t="s">
        <v>394</v>
      </c>
      <c r="B9" s="83">
        <f t="shared" ref="B9:B20" si="0">SUM(C9:E9)</f>
        <v>2776</v>
      </c>
      <c r="C9" s="86">
        <f t="shared" ref="C9:C19" si="1">+F9+I9+L9</f>
        <v>2770</v>
      </c>
      <c r="D9" s="86">
        <f t="shared" ref="D9:D19" si="2">+G9+J9+M9</f>
        <v>6</v>
      </c>
      <c r="E9" s="86">
        <f t="shared" ref="E9:E19" si="3">+H9+K9+N9</f>
        <v>0</v>
      </c>
      <c r="F9" s="86">
        <v>1938</v>
      </c>
      <c r="G9" s="86">
        <v>6</v>
      </c>
      <c r="H9" s="86">
        <v>0</v>
      </c>
      <c r="I9" s="86">
        <v>80</v>
      </c>
      <c r="J9" s="86">
        <v>0</v>
      </c>
      <c r="K9" s="86">
        <v>0</v>
      </c>
      <c r="L9" s="86">
        <v>752</v>
      </c>
      <c r="M9" s="86">
        <v>0</v>
      </c>
      <c r="N9" s="86">
        <v>0</v>
      </c>
    </row>
    <row r="10" spans="1:14" x14ac:dyDescent="0.25">
      <c r="A10" s="85" t="s">
        <v>395</v>
      </c>
      <c r="B10" s="83">
        <f t="shared" si="0"/>
        <v>1476</v>
      </c>
      <c r="C10" s="86">
        <f t="shared" si="1"/>
        <v>1473</v>
      </c>
      <c r="D10" s="86">
        <f t="shared" si="2"/>
        <v>3</v>
      </c>
      <c r="E10" s="86">
        <f t="shared" si="3"/>
        <v>0</v>
      </c>
      <c r="F10" s="83">
        <v>926</v>
      </c>
      <c r="G10" s="83">
        <v>2</v>
      </c>
      <c r="H10" s="83">
        <v>0</v>
      </c>
      <c r="I10" s="83">
        <v>174</v>
      </c>
      <c r="J10" s="83">
        <v>0</v>
      </c>
      <c r="K10" s="83">
        <v>0</v>
      </c>
      <c r="L10" s="83">
        <v>373</v>
      </c>
      <c r="M10" s="83">
        <v>1</v>
      </c>
      <c r="N10" s="83">
        <v>0</v>
      </c>
    </row>
    <row r="11" spans="1:14" x14ac:dyDescent="0.25">
      <c r="A11" s="85" t="s">
        <v>396</v>
      </c>
      <c r="B11" s="83">
        <f t="shared" si="0"/>
        <v>2</v>
      </c>
      <c r="C11" s="86">
        <f t="shared" si="1"/>
        <v>2</v>
      </c>
      <c r="D11" s="86">
        <f t="shared" si="2"/>
        <v>0</v>
      </c>
      <c r="E11" s="86">
        <f t="shared" si="3"/>
        <v>0</v>
      </c>
      <c r="F11" s="83">
        <v>1</v>
      </c>
      <c r="G11" s="83">
        <v>0</v>
      </c>
      <c r="H11" s="83">
        <v>0</v>
      </c>
      <c r="I11" s="83">
        <v>1</v>
      </c>
      <c r="J11" s="83">
        <v>0</v>
      </c>
      <c r="K11" s="83">
        <v>0</v>
      </c>
      <c r="L11" s="83">
        <v>0</v>
      </c>
      <c r="M11" s="83">
        <v>0</v>
      </c>
      <c r="N11" s="83">
        <v>0</v>
      </c>
    </row>
    <row r="12" spans="1:14" x14ac:dyDescent="0.25">
      <c r="A12" s="84" t="s">
        <v>397</v>
      </c>
      <c r="B12" s="83">
        <f t="shared" si="0"/>
        <v>3045</v>
      </c>
      <c r="C12" s="86">
        <f t="shared" si="1"/>
        <v>3045</v>
      </c>
      <c r="D12" s="86">
        <f t="shared" si="2"/>
        <v>0</v>
      </c>
      <c r="E12" s="86">
        <f t="shared" si="3"/>
        <v>0</v>
      </c>
      <c r="F12" s="83">
        <v>1328</v>
      </c>
      <c r="G12" s="83">
        <v>0</v>
      </c>
      <c r="H12" s="83">
        <v>0</v>
      </c>
      <c r="I12" s="83">
        <v>785</v>
      </c>
      <c r="J12" s="83">
        <v>0</v>
      </c>
      <c r="K12" s="83">
        <v>0</v>
      </c>
      <c r="L12" s="83">
        <v>932</v>
      </c>
      <c r="M12" s="83">
        <v>0</v>
      </c>
      <c r="N12" s="83">
        <v>0</v>
      </c>
    </row>
    <row r="13" spans="1:14" x14ac:dyDescent="0.25">
      <c r="A13" s="84" t="s">
        <v>398</v>
      </c>
      <c r="B13" s="83">
        <f t="shared" si="0"/>
        <v>345</v>
      </c>
      <c r="C13" s="86">
        <f t="shared" si="1"/>
        <v>345</v>
      </c>
      <c r="D13" s="86">
        <f t="shared" si="2"/>
        <v>0</v>
      </c>
      <c r="E13" s="86">
        <f t="shared" si="3"/>
        <v>0</v>
      </c>
      <c r="F13" s="83">
        <v>235</v>
      </c>
      <c r="G13" s="83">
        <v>0</v>
      </c>
      <c r="H13" s="83">
        <v>0</v>
      </c>
      <c r="I13" s="83">
        <v>11</v>
      </c>
      <c r="J13" s="83">
        <v>0</v>
      </c>
      <c r="K13" s="83">
        <v>0</v>
      </c>
      <c r="L13" s="83">
        <v>99</v>
      </c>
      <c r="M13" s="83">
        <v>0</v>
      </c>
      <c r="N13" s="83">
        <v>0</v>
      </c>
    </row>
    <row r="14" spans="1:14" x14ac:dyDescent="0.25">
      <c r="A14" s="85" t="s">
        <v>399</v>
      </c>
      <c r="B14" s="83">
        <f t="shared" si="0"/>
        <v>14</v>
      </c>
      <c r="C14" s="86">
        <f t="shared" si="1"/>
        <v>14</v>
      </c>
      <c r="D14" s="86">
        <f t="shared" si="2"/>
        <v>0</v>
      </c>
      <c r="E14" s="86">
        <f t="shared" si="3"/>
        <v>0</v>
      </c>
      <c r="F14" s="83">
        <v>14</v>
      </c>
      <c r="G14" s="83">
        <v>0</v>
      </c>
      <c r="H14" s="83">
        <v>0</v>
      </c>
      <c r="I14" s="83">
        <v>0</v>
      </c>
      <c r="J14" s="83">
        <v>0</v>
      </c>
      <c r="K14" s="83">
        <v>0</v>
      </c>
      <c r="L14" s="83">
        <v>0</v>
      </c>
      <c r="M14" s="83">
        <v>0</v>
      </c>
      <c r="N14" s="83">
        <v>0</v>
      </c>
    </row>
    <row r="15" spans="1:14" x14ac:dyDescent="0.25">
      <c r="A15" s="85" t="s">
        <v>400</v>
      </c>
      <c r="B15" s="83">
        <f t="shared" si="0"/>
        <v>4821</v>
      </c>
      <c r="C15" s="86">
        <f t="shared" si="1"/>
        <v>4821</v>
      </c>
      <c r="D15" s="86">
        <f t="shared" si="2"/>
        <v>0</v>
      </c>
      <c r="E15" s="86">
        <f t="shared" si="3"/>
        <v>0</v>
      </c>
      <c r="F15" s="83">
        <v>3364</v>
      </c>
      <c r="G15" s="83">
        <v>0</v>
      </c>
      <c r="H15" s="83">
        <v>0</v>
      </c>
      <c r="I15" s="83">
        <v>761</v>
      </c>
      <c r="J15" s="83">
        <v>0</v>
      </c>
      <c r="K15" s="83">
        <v>0</v>
      </c>
      <c r="L15" s="83">
        <v>696</v>
      </c>
      <c r="M15" s="83">
        <v>0</v>
      </c>
      <c r="N15" s="83">
        <v>0</v>
      </c>
    </row>
    <row r="16" spans="1:14" x14ac:dyDescent="0.25">
      <c r="A16" s="85" t="s">
        <v>401</v>
      </c>
      <c r="B16" s="83">
        <f t="shared" si="0"/>
        <v>143</v>
      </c>
      <c r="C16" s="86">
        <f t="shared" si="1"/>
        <v>143</v>
      </c>
      <c r="D16" s="86">
        <f t="shared" si="2"/>
        <v>0</v>
      </c>
      <c r="E16" s="86">
        <f t="shared" si="3"/>
        <v>0</v>
      </c>
      <c r="F16" s="83">
        <v>99</v>
      </c>
      <c r="G16" s="83">
        <v>0</v>
      </c>
      <c r="H16" s="83">
        <v>0</v>
      </c>
      <c r="I16" s="83">
        <v>32</v>
      </c>
      <c r="J16" s="83">
        <v>0</v>
      </c>
      <c r="K16" s="83">
        <v>0</v>
      </c>
      <c r="L16" s="83">
        <v>12</v>
      </c>
      <c r="M16" s="83">
        <v>0</v>
      </c>
      <c r="N16" s="83">
        <v>0</v>
      </c>
    </row>
    <row r="17" spans="1:14" x14ac:dyDescent="0.25">
      <c r="A17" s="85" t="s">
        <v>53</v>
      </c>
      <c r="B17" s="83">
        <f t="shared" si="0"/>
        <v>249</v>
      </c>
      <c r="C17" s="86">
        <f t="shared" si="1"/>
        <v>242</v>
      </c>
      <c r="D17" s="86">
        <f t="shared" si="2"/>
        <v>7</v>
      </c>
      <c r="E17" s="86">
        <f t="shared" si="3"/>
        <v>0</v>
      </c>
      <c r="F17" s="83">
        <v>75</v>
      </c>
      <c r="G17" s="83">
        <v>7</v>
      </c>
      <c r="H17" s="83">
        <v>0</v>
      </c>
      <c r="I17" s="83">
        <v>111</v>
      </c>
      <c r="J17" s="83">
        <v>0</v>
      </c>
      <c r="K17" s="83">
        <v>0</v>
      </c>
      <c r="L17" s="83">
        <v>56</v>
      </c>
      <c r="M17" s="83">
        <v>0</v>
      </c>
      <c r="N17" s="83">
        <v>0</v>
      </c>
    </row>
    <row r="18" spans="1:14" x14ac:dyDescent="0.25">
      <c r="A18" s="85" t="s">
        <v>402</v>
      </c>
      <c r="B18" s="83">
        <f t="shared" si="0"/>
        <v>32</v>
      </c>
      <c r="C18" s="86">
        <f t="shared" si="1"/>
        <v>32</v>
      </c>
      <c r="D18" s="86">
        <f t="shared" si="2"/>
        <v>0</v>
      </c>
      <c r="E18" s="86">
        <f t="shared" si="3"/>
        <v>0</v>
      </c>
      <c r="F18" s="83">
        <v>2</v>
      </c>
      <c r="G18" s="83">
        <v>0</v>
      </c>
      <c r="H18" s="83">
        <v>0</v>
      </c>
      <c r="I18" s="83">
        <v>21</v>
      </c>
      <c r="J18" s="83">
        <v>0</v>
      </c>
      <c r="K18" s="83">
        <v>0</v>
      </c>
      <c r="L18" s="83">
        <v>9</v>
      </c>
      <c r="M18" s="83">
        <v>0</v>
      </c>
      <c r="N18" s="83">
        <v>0</v>
      </c>
    </row>
    <row r="19" spans="1:14" x14ac:dyDescent="0.25">
      <c r="A19" s="85" t="s">
        <v>403</v>
      </c>
      <c r="B19" s="83">
        <f t="shared" si="0"/>
        <v>19</v>
      </c>
      <c r="C19" s="86">
        <f t="shared" si="1"/>
        <v>19</v>
      </c>
      <c r="D19" s="86">
        <f t="shared" si="2"/>
        <v>0</v>
      </c>
      <c r="E19" s="86">
        <f t="shared" si="3"/>
        <v>0</v>
      </c>
      <c r="F19" s="86">
        <v>0</v>
      </c>
      <c r="G19" s="86">
        <v>0</v>
      </c>
      <c r="H19" s="86">
        <v>0</v>
      </c>
      <c r="I19" s="86">
        <v>18</v>
      </c>
      <c r="J19" s="86">
        <v>0</v>
      </c>
      <c r="K19" s="86">
        <v>0</v>
      </c>
      <c r="L19" s="86">
        <v>1</v>
      </c>
      <c r="M19" s="86">
        <v>0</v>
      </c>
      <c r="N19" s="86">
        <v>0</v>
      </c>
    </row>
    <row r="20" spans="1:14" x14ac:dyDescent="0.25">
      <c r="A20" s="85" t="s">
        <v>78</v>
      </c>
      <c r="B20" s="83">
        <f t="shared" si="0"/>
        <v>208</v>
      </c>
      <c r="C20" s="86">
        <f>+F20+I20+L20</f>
        <v>91</v>
      </c>
      <c r="D20" s="86">
        <f>+G20+J20+M20</f>
        <v>117</v>
      </c>
      <c r="E20" s="86">
        <f>+H20+K20+N20</f>
        <v>0</v>
      </c>
      <c r="F20" s="87">
        <v>76</v>
      </c>
      <c r="G20" s="87">
        <v>111</v>
      </c>
      <c r="H20" s="87">
        <v>0</v>
      </c>
      <c r="I20" s="87">
        <v>9</v>
      </c>
      <c r="J20" s="87">
        <v>1</v>
      </c>
      <c r="K20" s="87">
        <v>0</v>
      </c>
      <c r="L20" s="87">
        <v>6</v>
      </c>
      <c r="M20" s="87">
        <v>5</v>
      </c>
      <c r="N20" s="87">
        <v>0</v>
      </c>
    </row>
    <row r="21" spans="1:14" x14ac:dyDescent="0.25">
      <c r="A21" s="88" t="s">
        <v>105</v>
      </c>
      <c r="B21" s="89">
        <f>SUM(B8:B20)</f>
        <v>13183</v>
      </c>
      <c r="C21" s="89">
        <f t="shared" ref="C21:N21" si="4">SUM(C8:C20)</f>
        <v>13038</v>
      </c>
      <c r="D21" s="89">
        <f t="shared" si="4"/>
        <v>145</v>
      </c>
      <c r="E21" s="89">
        <f t="shared" si="4"/>
        <v>0</v>
      </c>
      <c r="F21" s="89">
        <f t="shared" si="4"/>
        <v>8082</v>
      </c>
      <c r="G21" s="89">
        <f t="shared" si="4"/>
        <v>137</v>
      </c>
      <c r="H21" s="89">
        <f t="shared" si="4"/>
        <v>0</v>
      </c>
      <c r="I21" s="89">
        <f t="shared" si="4"/>
        <v>2004</v>
      </c>
      <c r="J21" s="89">
        <f t="shared" si="4"/>
        <v>1</v>
      </c>
      <c r="K21" s="89">
        <f t="shared" si="4"/>
        <v>0</v>
      </c>
      <c r="L21" s="89">
        <f t="shared" si="4"/>
        <v>2952</v>
      </c>
      <c r="M21" s="89">
        <f t="shared" si="4"/>
        <v>7</v>
      </c>
      <c r="N21" s="89">
        <f t="shared" si="4"/>
        <v>0</v>
      </c>
    </row>
  </sheetData>
  <mergeCells count="8">
    <mergeCell ref="L6:N6"/>
    <mergeCell ref="F5:N5"/>
    <mergeCell ref="A1:N2"/>
    <mergeCell ref="A5:A7"/>
    <mergeCell ref="B5:B7"/>
    <mergeCell ref="C5:E6"/>
    <mergeCell ref="F6:H6"/>
    <mergeCell ref="I6:K6"/>
  </mergeCells>
  <pageMargins left="2.0499999999999998" right="0.7" top="1.32" bottom="0.75" header="0.3" footer="0.3"/>
  <pageSetup paperSize="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F5CEB-0AE5-461B-B9AE-04574D7AEB93}">
  <sheetPr>
    <tabColor theme="9" tint="0.39997558519241921"/>
    <pageSetUpPr fitToPage="1"/>
  </sheetPr>
  <dimension ref="A1:AQ72"/>
  <sheetViews>
    <sheetView showGridLines="0" topLeftCell="A16" workbookViewId="0">
      <selection activeCell="AR11" sqref="AR11"/>
    </sheetView>
  </sheetViews>
  <sheetFormatPr baseColWidth="10" defaultRowHeight="15" x14ac:dyDescent="0.25"/>
  <cols>
    <col min="1" max="1" width="27.85546875" bestFit="1" customWidth="1"/>
    <col min="2" max="40" width="4.7109375" customWidth="1"/>
    <col min="41" max="41" width="7.7109375" customWidth="1"/>
    <col min="42" max="42" width="8" customWidth="1"/>
    <col min="43" max="43" width="8.7109375" customWidth="1"/>
    <col min="44" max="53" width="24.5703125" bestFit="1" customWidth="1"/>
    <col min="54" max="54" width="29.5703125" bestFit="1" customWidth="1"/>
    <col min="55" max="55" width="16.28515625" bestFit="1" customWidth="1"/>
    <col min="56" max="56" width="18.5703125" bestFit="1" customWidth="1"/>
    <col min="57" max="57" width="16.5703125" bestFit="1" customWidth="1"/>
  </cols>
  <sheetData>
    <row r="1" spans="1:43" ht="64.5" customHeight="1" x14ac:dyDescent="0.25">
      <c r="A1" s="1301" t="s">
        <v>648</v>
      </c>
      <c r="B1" s="1301"/>
      <c r="C1" s="1301"/>
      <c r="D1" s="1301"/>
      <c r="E1" s="1301"/>
      <c r="F1" s="1301"/>
      <c r="G1" s="1301"/>
      <c r="H1" s="1301"/>
      <c r="I1" s="1301"/>
      <c r="J1" s="1301"/>
      <c r="K1" s="1301"/>
      <c r="L1" s="1301"/>
      <c r="M1" s="1301"/>
      <c r="N1" s="1301"/>
      <c r="O1" s="1301"/>
      <c r="P1" s="1301"/>
      <c r="Q1" s="1301"/>
      <c r="R1" s="1301"/>
      <c r="S1" s="1301"/>
      <c r="T1" s="1301"/>
      <c r="U1" s="1301"/>
      <c r="V1" s="1301"/>
      <c r="W1" s="1301"/>
      <c r="X1" s="1301"/>
      <c r="Y1" s="1301"/>
      <c r="Z1" s="1301"/>
      <c r="AA1" s="1301"/>
      <c r="AB1" s="1301"/>
      <c r="AC1" s="1301"/>
      <c r="AD1" s="1301"/>
      <c r="AE1" s="1301"/>
      <c r="AF1" s="1301"/>
      <c r="AG1" s="1301"/>
      <c r="AH1" s="1301"/>
      <c r="AI1" s="1301"/>
      <c r="AJ1" s="1301"/>
      <c r="AK1" s="1301"/>
      <c r="AL1" s="1301"/>
      <c r="AM1" s="1301"/>
      <c r="AN1" s="1301"/>
      <c r="AO1" s="1301"/>
      <c r="AP1" s="1301"/>
      <c r="AQ1" s="1301"/>
    </row>
    <row r="2" spans="1:43" ht="38.25" customHeight="1" x14ac:dyDescent="0.25">
      <c r="A2" s="238"/>
      <c r="B2" s="238"/>
      <c r="C2" s="238"/>
      <c r="D2" s="238"/>
      <c r="E2" s="238"/>
    </row>
    <row r="3" spans="1:43" ht="18.75" customHeight="1" x14ac:dyDescent="0.25">
      <c r="A3" s="1303" t="s">
        <v>643</v>
      </c>
      <c r="B3" s="1302" t="s">
        <v>35</v>
      </c>
      <c r="C3" s="1302"/>
      <c r="D3" s="1302"/>
      <c r="E3" s="1302" t="s">
        <v>73</v>
      </c>
      <c r="F3" s="1302"/>
      <c r="G3" s="1302"/>
      <c r="H3" s="1299" t="s">
        <v>42</v>
      </c>
      <c r="I3" s="1299"/>
      <c r="J3" s="1299"/>
      <c r="K3" s="1299" t="s">
        <v>40</v>
      </c>
      <c r="L3" s="1299"/>
      <c r="M3" s="1299"/>
      <c r="N3" s="1299" t="s">
        <v>72</v>
      </c>
      <c r="O3" s="1299"/>
      <c r="P3" s="1299"/>
      <c r="Q3" s="1299" t="s">
        <v>77</v>
      </c>
      <c r="R3" s="1299"/>
      <c r="S3" s="1299"/>
      <c r="T3" s="1299" t="s">
        <v>55</v>
      </c>
      <c r="U3" s="1299"/>
      <c r="V3" s="1299"/>
      <c r="W3" s="1299" t="s">
        <v>74</v>
      </c>
      <c r="X3" s="1299"/>
      <c r="Y3" s="1299"/>
      <c r="Z3" s="1299" t="s">
        <v>49</v>
      </c>
      <c r="AA3" s="1299"/>
      <c r="AB3" s="1299"/>
      <c r="AC3" s="1299" t="s">
        <v>76</v>
      </c>
      <c r="AD3" s="1299"/>
      <c r="AE3" s="1299"/>
      <c r="AF3" s="1299" t="s">
        <v>78</v>
      </c>
      <c r="AG3" s="1299"/>
      <c r="AH3" s="1299"/>
      <c r="AI3" s="1299" t="s">
        <v>54</v>
      </c>
      <c r="AJ3" s="1299"/>
      <c r="AK3" s="1299"/>
      <c r="AL3" s="1299" t="s">
        <v>38</v>
      </c>
      <c r="AM3" s="1299"/>
      <c r="AN3" s="1299"/>
      <c r="AO3" s="1300" t="s">
        <v>645</v>
      </c>
      <c r="AP3" s="1300" t="s">
        <v>646</v>
      </c>
      <c r="AQ3" s="1300" t="s">
        <v>647</v>
      </c>
    </row>
    <row r="4" spans="1:43" s="239" customFormat="1" ht="12" x14ac:dyDescent="0.2">
      <c r="A4" s="1303"/>
      <c r="B4" s="242" t="s">
        <v>644</v>
      </c>
      <c r="C4" s="242" t="s">
        <v>392</v>
      </c>
      <c r="D4" s="242" t="s">
        <v>384</v>
      </c>
      <c r="E4" s="242" t="s">
        <v>644</v>
      </c>
      <c r="F4" s="242" t="s">
        <v>392</v>
      </c>
      <c r="G4" s="242" t="s">
        <v>384</v>
      </c>
      <c r="H4" s="242" t="s">
        <v>644</v>
      </c>
      <c r="I4" s="242" t="s">
        <v>392</v>
      </c>
      <c r="J4" s="242" t="s">
        <v>384</v>
      </c>
      <c r="K4" s="242" t="s">
        <v>644</v>
      </c>
      <c r="L4" s="242" t="s">
        <v>392</v>
      </c>
      <c r="M4" s="242" t="s">
        <v>384</v>
      </c>
      <c r="N4" s="242" t="s">
        <v>644</v>
      </c>
      <c r="O4" s="242" t="s">
        <v>392</v>
      </c>
      <c r="P4" s="242" t="s">
        <v>384</v>
      </c>
      <c r="Q4" s="242" t="s">
        <v>644</v>
      </c>
      <c r="R4" s="242" t="s">
        <v>392</v>
      </c>
      <c r="S4" s="242" t="s">
        <v>384</v>
      </c>
      <c r="T4" s="242" t="s">
        <v>644</v>
      </c>
      <c r="U4" s="242" t="s">
        <v>392</v>
      </c>
      <c r="V4" s="242" t="s">
        <v>384</v>
      </c>
      <c r="W4" s="242" t="s">
        <v>644</v>
      </c>
      <c r="X4" s="242" t="s">
        <v>392</v>
      </c>
      <c r="Y4" s="242" t="s">
        <v>384</v>
      </c>
      <c r="Z4" s="242" t="s">
        <v>644</v>
      </c>
      <c r="AA4" s="242" t="s">
        <v>392</v>
      </c>
      <c r="AB4" s="242" t="s">
        <v>384</v>
      </c>
      <c r="AC4" s="242" t="s">
        <v>644</v>
      </c>
      <c r="AD4" s="242" t="s">
        <v>392</v>
      </c>
      <c r="AE4" s="242" t="s">
        <v>384</v>
      </c>
      <c r="AF4" s="242" t="s">
        <v>644</v>
      </c>
      <c r="AG4" s="242" t="s">
        <v>392</v>
      </c>
      <c r="AH4" s="242" t="s">
        <v>384</v>
      </c>
      <c r="AI4" s="242" t="s">
        <v>644</v>
      </c>
      <c r="AJ4" s="242" t="s">
        <v>392</v>
      </c>
      <c r="AK4" s="242" t="s">
        <v>384</v>
      </c>
      <c r="AL4" s="242" t="s">
        <v>644</v>
      </c>
      <c r="AM4" s="242" t="s">
        <v>392</v>
      </c>
      <c r="AN4" s="242" t="s">
        <v>384</v>
      </c>
      <c r="AO4" s="1300"/>
      <c r="AP4" s="1300"/>
      <c r="AQ4" s="1300"/>
    </row>
    <row r="5" spans="1:43" s="239" customFormat="1" ht="12" x14ac:dyDescent="0.2">
      <c r="A5" s="240" t="s">
        <v>618</v>
      </c>
      <c r="B5" s="240"/>
      <c r="C5" s="240"/>
      <c r="D5" s="240"/>
      <c r="E5" s="240"/>
      <c r="F5" s="241"/>
      <c r="G5" s="241"/>
      <c r="H5" s="241">
        <v>55</v>
      </c>
      <c r="I5" s="241">
        <v>1</v>
      </c>
      <c r="J5" s="241">
        <v>0</v>
      </c>
      <c r="K5" s="241"/>
      <c r="L5" s="241"/>
      <c r="M5" s="241"/>
      <c r="N5" s="241">
        <v>25</v>
      </c>
      <c r="O5" s="241">
        <v>0</v>
      </c>
      <c r="P5" s="241">
        <v>0</v>
      </c>
      <c r="Q5" s="241"/>
      <c r="R5" s="241"/>
      <c r="S5" s="241"/>
      <c r="T5" s="241"/>
      <c r="U5" s="241"/>
      <c r="V5" s="241"/>
      <c r="W5" s="241">
        <v>14</v>
      </c>
      <c r="X5" s="241">
        <v>0</v>
      </c>
      <c r="Y5" s="241">
        <v>0</v>
      </c>
      <c r="Z5" s="241"/>
      <c r="AA5" s="241"/>
      <c r="AB5" s="241"/>
      <c r="AC5" s="241">
        <v>2</v>
      </c>
      <c r="AD5" s="241">
        <v>0</v>
      </c>
      <c r="AE5" s="241">
        <v>0</v>
      </c>
      <c r="AF5" s="241"/>
      <c r="AG5" s="241"/>
      <c r="AH5" s="241"/>
      <c r="AI5" s="241"/>
      <c r="AJ5" s="241"/>
      <c r="AK5" s="241"/>
      <c r="AL5" s="241"/>
      <c r="AM5" s="241"/>
      <c r="AN5" s="241"/>
      <c r="AO5" s="241">
        <v>96</v>
      </c>
      <c r="AP5" s="241">
        <v>1</v>
      </c>
      <c r="AQ5" s="241">
        <v>0</v>
      </c>
    </row>
    <row r="6" spans="1:43" s="239" customFormat="1" ht="12" x14ac:dyDescent="0.2">
      <c r="A6" s="240" t="s">
        <v>615</v>
      </c>
      <c r="B6" s="240"/>
      <c r="C6" s="240"/>
      <c r="D6" s="240"/>
      <c r="E6" s="240"/>
      <c r="F6" s="241"/>
      <c r="G6" s="241"/>
      <c r="H6" s="241"/>
      <c r="I6" s="241"/>
      <c r="J6" s="241"/>
      <c r="K6" s="241"/>
      <c r="L6" s="241"/>
      <c r="M6" s="241"/>
      <c r="N6" s="241">
        <v>43</v>
      </c>
      <c r="O6" s="241">
        <v>0</v>
      </c>
      <c r="P6" s="241">
        <v>0</v>
      </c>
      <c r="Q6" s="241"/>
      <c r="R6" s="241"/>
      <c r="S6" s="241"/>
      <c r="T6" s="241"/>
      <c r="U6" s="241"/>
      <c r="V6" s="241"/>
      <c r="W6" s="241">
        <v>68</v>
      </c>
      <c r="X6" s="241">
        <v>0</v>
      </c>
      <c r="Y6" s="241">
        <v>0</v>
      </c>
      <c r="Z6" s="241"/>
      <c r="AA6" s="241"/>
      <c r="AB6" s="241"/>
      <c r="AC6" s="241"/>
      <c r="AD6" s="241"/>
      <c r="AE6" s="241"/>
      <c r="AF6" s="241"/>
      <c r="AG6" s="241"/>
      <c r="AH6" s="241"/>
      <c r="AI6" s="241"/>
      <c r="AJ6" s="241"/>
      <c r="AK6" s="241"/>
      <c r="AL6" s="241"/>
      <c r="AM6" s="241"/>
      <c r="AN6" s="241"/>
      <c r="AO6" s="241">
        <v>111</v>
      </c>
      <c r="AP6" s="241">
        <v>0</v>
      </c>
      <c r="AQ6" s="241">
        <v>0</v>
      </c>
    </row>
    <row r="7" spans="1:43" s="239" customFormat="1" ht="12" x14ac:dyDescent="0.2">
      <c r="A7" s="240" t="s">
        <v>156</v>
      </c>
      <c r="B7" s="240"/>
      <c r="C7" s="240"/>
      <c r="D7" s="240"/>
      <c r="E7" s="240">
        <v>68</v>
      </c>
      <c r="F7" s="241">
        <v>0</v>
      </c>
      <c r="G7" s="241">
        <v>0</v>
      </c>
      <c r="H7" s="241">
        <v>3</v>
      </c>
      <c r="I7" s="241">
        <v>0</v>
      </c>
      <c r="J7" s="241">
        <v>0</v>
      </c>
      <c r="K7" s="241"/>
      <c r="L7" s="241"/>
      <c r="M7" s="241"/>
      <c r="N7" s="241">
        <v>126</v>
      </c>
      <c r="O7" s="241">
        <v>0</v>
      </c>
      <c r="P7" s="241">
        <v>0</v>
      </c>
      <c r="Q7" s="241">
        <v>4</v>
      </c>
      <c r="R7" s="241">
        <v>0</v>
      </c>
      <c r="S7" s="241">
        <v>0</v>
      </c>
      <c r="T7" s="241"/>
      <c r="U7" s="241"/>
      <c r="V7" s="241"/>
      <c r="W7" s="241">
        <v>351</v>
      </c>
      <c r="X7" s="241">
        <v>0</v>
      </c>
      <c r="Y7" s="241">
        <v>0</v>
      </c>
      <c r="Z7" s="241"/>
      <c r="AA7" s="241"/>
      <c r="AB7" s="241"/>
      <c r="AC7" s="241">
        <v>1</v>
      </c>
      <c r="AD7" s="241">
        <v>0</v>
      </c>
      <c r="AE7" s="241">
        <v>0</v>
      </c>
      <c r="AF7" s="241"/>
      <c r="AG7" s="241"/>
      <c r="AH7" s="241"/>
      <c r="AI7" s="241"/>
      <c r="AJ7" s="241"/>
      <c r="AK7" s="241"/>
      <c r="AL7" s="241"/>
      <c r="AM7" s="241"/>
      <c r="AN7" s="241"/>
      <c r="AO7" s="241">
        <v>553</v>
      </c>
      <c r="AP7" s="241">
        <v>0</v>
      </c>
      <c r="AQ7" s="241">
        <v>0</v>
      </c>
    </row>
    <row r="8" spans="1:43" s="239" customFormat="1" ht="12" x14ac:dyDescent="0.2">
      <c r="A8" s="240" t="s">
        <v>622</v>
      </c>
      <c r="B8" s="240"/>
      <c r="C8" s="240"/>
      <c r="D8" s="240"/>
      <c r="E8" s="240"/>
      <c r="F8" s="241"/>
      <c r="G8" s="241"/>
      <c r="H8" s="241"/>
      <c r="I8" s="241"/>
      <c r="J8" s="241"/>
      <c r="K8" s="241"/>
      <c r="L8" s="241"/>
      <c r="M8" s="241"/>
      <c r="N8" s="241"/>
      <c r="O8" s="241"/>
      <c r="P8" s="241"/>
      <c r="Q8" s="241">
        <v>3</v>
      </c>
      <c r="R8" s="241">
        <v>0</v>
      </c>
      <c r="S8" s="241">
        <v>0</v>
      </c>
      <c r="T8" s="241"/>
      <c r="U8" s="241"/>
      <c r="V8" s="241"/>
      <c r="W8" s="241"/>
      <c r="X8" s="241"/>
      <c r="Y8" s="241"/>
      <c r="Z8" s="241"/>
      <c r="AA8" s="241"/>
      <c r="AB8" s="241"/>
      <c r="AC8" s="241"/>
      <c r="AD8" s="241"/>
      <c r="AE8" s="241"/>
      <c r="AF8" s="241"/>
      <c r="AG8" s="241"/>
      <c r="AH8" s="241"/>
      <c r="AI8" s="241"/>
      <c r="AJ8" s="241"/>
      <c r="AK8" s="241"/>
      <c r="AL8" s="241"/>
      <c r="AM8" s="241"/>
      <c r="AN8" s="241"/>
      <c r="AO8" s="241">
        <v>3</v>
      </c>
      <c r="AP8" s="241">
        <v>0</v>
      </c>
      <c r="AQ8" s="241">
        <v>0</v>
      </c>
    </row>
    <row r="9" spans="1:43" s="239" customFormat="1" ht="12" x14ac:dyDescent="0.2">
      <c r="A9" s="240" t="s">
        <v>161</v>
      </c>
      <c r="B9" s="240"/>
      <c r="C9" s="240"/>
      <c r="D9" s="240"/>
      <c r="E9" s="240">
        <v>62</v>
      </c>
      <c r="F9" s="241">
        <v>1</v>
      </c>
      <c r="G9" s="241">
        <v>0</v>
      </c>
      <c r="H9" s="241"/>
      <c r="I9" s="241"/>
      <c r="J9" s="241"/>
      <c r="K9" s="241"/>
      <c r="L9" s="241"/>
      <c r="M9" s="241"/>
      <c r="N9" s="241">
        <v>111</v>
      </c>
      <c r="O9" s="241">
        <v>0</v>
      </c>
      <c r="P9" s="241">
        <v>0</v>
      </c>
      <c r="Q9" s="241"/>
      <c r="R9" s="241"/>
      <c r="S9" s="241"/>
      <c r="T9" s="241"/>
      <c r="U9" s="241"/>
      <c r="V9" s="241"/>
      <c r="W9" s="241"/>
      <c r="X9" s="241"/>
      <c r="Y9" s="241"/>
      <c r="Z9" s="241"/>
      <c r="AA9" s="241"/>
      <c r="AB9" s="241"/>
      <c r="AC9" s="241"/>
      <c r="AD9" s="241"/>
      <c r="AE9" s="241"/>
      <c r="AF9" s="241"/>
      <c r="AG9" s="241"/>
      <c r="AH9" s="241"/>
      <c r="AI9" s="241"/>
      <c r="AJ9" s="241"/>
      <c r="AK9" s="241"/>
      <c r="AL9" s="241"/>
      <c r="AM9" s="241"/>
      <c r="AN9" s="241"/>
      <c r="AO9" s="241">
        <v>173</v>
      </c>
      <c r="AP9" s="241">
        <v>1</v>
      </c>
      <c r="AQ9" s="241">
        <v>0</v>
      </c>
    </row>
    <row r="10" spans="1:43" s="239" customFormat="1" ht="12" x14ac:dyDescent="0.2">
      <c r="A10" s="240" t="s">
        <v>614</v>
      </c>
      <c r="B10" s="240"/>
      <c r="C10" s="240"/>
      <c r="D10" s="240"/>
      <c r="E10" s="240">
        <v>197</v>
      </c>
      <c r="F10" s="241">
        <v>0</v>
      </c>
      <c r="G10" s="241">
        <v>0</v>
      </c>
      <c r="H10" s="241"/>
      <c r="I10" s="241"/>
      <c r="J10" s="241"/>
      <c r="K10" s="241"/>
      <c r="L10" s="241"/>
      <c r="M10" s="241"/>
      <c r="N10" s="241">
        <v>75</v>
      </c>
      <c r="O10" s="241">
        <v>0</v>
      </c>
      <c r="P10" s="241">
        <v>0</v>
      </c>
      <c r="Q10" s="241"/>
      <c r="R10" s="241"/>
      <c r="S10" s="241"/>
      <c r="T10" s="241"/>
      <c r="U10" s="241"/>
      <c r="V10" s="241"/>
      <c r="W10" s="241">
        <v>170</v>
      </c>
      <c r="X10" s="241">
        <v>0</v>
      </c>
      <c r="Y10" s="241">
        <v>0</v>
      </c>
      <c r="Z10" s="241"/>
      <c r="AA10" s="241"/>
      <c r="AB10" s="241"/>
      <c r="AC10" s="241">
        <v>1</v>
      </c>
      <c r="AD10" s="241">
        <v>0</v>
      </c>
      <c r="AE10" s="241">
        <v>0</v>
      </c>
      <c r="AF10" s="241"/>
      <c r="AG10" s="241"/>
      <c r="AH10" s="241"/>
      <c r="AI10" s="241"/>
      <c r="AJ10" s="241"/>
      <c r="AK10" s="241"/>
      <c r="AL10" s="241"/>
      <c r="AM10" s="241"/>
      <c r="AN10" s="241"/>
      <c r="AO10" s="241">
        <v>443</v>
      </c>
      <c r="AP10" s="241">
        <v>0</v>
      </c>
      <c r="AQ10" s="241">
        <v>0</v>
      </c>
    </row>
    <row r="11" spans="1:43" s="244" customFormat="1" ht="12" x14ac:dyDescent="0.2">
      <c r="A11" s="240" t="s">
        <v>617</v>
      </c>
      <c r="B11" s="240">
        <v>29</v>
      </c>
      <c r="C11" s="240">
        <v>5</v>
      </c>
      <c r="D11" s="240">
        <v>0</v>
      </c>
      <c r="E11" s="240">
        <v>657</v>
      </c>
      <c r="F11" s="243">
        <v>4</v>
      </c>
      <c r="G11" s="243">
        <v>0</v>
      </c>
      <c r="H11" s="243">
        <v>821</v>
      </c>
      <c r="I11" s="243">
        <v>0</v>
      </c>
      <c r="J11" s="243">
        <v>0</v>
      </c>
      <c r="K11" s="243">
        <v>2</v>
      </c>
      <c r="L11" s="243">
        <v>0</v>
      </c>
      <c r="M11" s="243">
        <v>0</v>
      </c>
      <c r="N11" s="243">
        <v>768</v>
      </c>
      <c r="O11" s="243">
        <v>0</v>
      </c>
      <c r="P11" s="243">
        <v>0</v>
      </c>
      <c r="Q11" s="243">
        <v>137</v>
      </c>
      <c r="R11" s="243">
        <v>0</v>
      </c>
      <c r="S11" s="243">
        <v>0</v>
      </c>
      <c r="T11" s="243"/>
      <c r="U11" s="243"/>
      <c r="V11" s="243"/>
      <c r="W11" s="243">
        <v>1108</v>
      </c>
      <c r="X11" s="243">
        <v>0</v>
      </c>
      <c r="Y11" s="243">
        <v>0</v>
      </c>
      <c r="Z11" s="243">
        <v>58</v>
      </c>
      <c r="AA11" s="243">
        <v>0</v>
      </c>
      <c r="AB11" s="243">
        <v>0</v>
      </c>
      <c r="AC11" s="243">
        <v>81</v>
      </c>
      <c r="AD11" s="243">
        <v>7</v>
      </c>
      <c r="AE11" s="243">
        <v>0</v>
      </c>
      <c r="AF11" s="243">
        <v>44</v>
      </c>
      <c r="AG11" s="243">
        <v>93</v>
      </c>
      <c r="AH11" s="243">
        <v>0</v>
      </c>
      <c r="AI11" s="243">
        <v>16</v>
      </c>
      <c r="AJ11" s="243">
        <v>0</v>
      </c>
      <c r="AK11" s="243">
        <v>0</v>
      </c>
      <c r="AL11" s="243">
        <v>2</v>
      </c>
      <c r="AM11" s="243">
        <v>0</v>
      </c>
      <c r="AN11" s="243">
        <v>0</v>
      </c>
      <c r="AO11" s="243">
        <v>3723</v>
      </c>
      <c r="AP11" s="243">
        <v>109</v>
      </c>
      <c r="AQ11" s="243">
        <v>0</v>
      </c>
    </row>
    <row r="12" spans="1:43" s="239" customFormat="1" ht="12" x14ac:dyDescent="0.2">
      <c r="A12" s="240" t="s">
        <v>623</v>
      </c>
      <c r="B12" s="240"/>
      <c r="C12" s="240"/>
      <c r="D12" s="240"/>
      <c r="E12" s="240"/>
      <c r="F12" s="241"/>
      <c r="G12" s="241"/>
      <c r="H12" s="241"/>
      <c r="I12" s="241"/>
      <c r="J12" s="241"/>
      <c r="K12" s="241"/>
      <c r="L12" s="241"/>
      <c r="M12" s="241"/>
      <c r="N12" s="241"/>
      <c r="O12" s="241"/>
      <c r="P12" s="241"/>
      <c r="Q12" s="241"/>
      <c r="R12" s="241"/>
      <c r="S12" s="241"/>
      <c r="T12" s="241"/>
      <c r="U12" s="241"/>
      <c r="V12" s="241"/>
      <c r="W12" s="241">
        <v>115</v>
      </c>
      <c r="X12" s="241">
        <v>0</v>
      </c>
      <c r="Y12" s="241">
        <v>0</v>
      </c>
      <c r="Z12" s="241"/>
      <c r="AA12" s="241"/>
      <c r="AB12" s="241"/>
      <c r="AC12" s="241"/>
      <c r="AD12" s="241"/>
      <c r="AE12" s="241"/>
      <c r="AF12" s="241"/>
      <c r="AG12" s="241"/>
      <c r="AH12" s="241"/>
      <c r="AI12" s="241"/>
      <c r="AJ12" s="241"/>
      <c r="AK12" s="241"/>
      <c r="AL12" s="241"/>
      <c r="AM12" s="241"/>
      <c r="AN12" s="241"/>
      <c r="AO12" s="241">
        <v>115</v>
      </c>
      <c r="AP12" s="241">
        <v>0</v>
      </c>
      <c r="AQ12" s="241">
        <v>0</v>
      </c>
    </row>
    <row r="13" spans="1:43" s="239" customFormat="1" ht="12" x14ac:dyDescent="0.2">
      <c r="A13" s="240" t="s">
        <v>626</v>
      </c>
      <c r="B13" s="240"/>
      <c r="C13" s="240"/>
      <c r="D13" s="240"/>
      <c r="E13" s="240"/>
      <c r="F13" s="241"/>
      <c r="G13" s="241"/>
      <c r="H13" s="241"/>
      <c r="I13" s="241"/>
      <c r="J13" s="241"/>
      <c r="K13" s="241"/>
      <c r="L13" s="241"/>
      <c r="M13" s="241"/>
      <c r="N13" s="241"/>
      <c r="O13" s="241"/>
      <c r="P13" s="241"/>
      <c r="Q13" s="241"/>
      <c r="R13" s="241"/>
      <c r="S13" s="241"/>
      <c r="T13" s="241"/>
      <c r="U13" s="241"/>
      <c r="V13" s="241"/>
      <c r="W13" s="241"/>
      <c r="X13" s="241"/>
      <c r="Y13" s="241"/>
      <c r="Z13" s="241">
        <v>8</v>
      </c>
      <c r="AA13" s="241">
        <v>0</v>
      </c>
      <c r="AB13" s="241">
        <v>0</v>
      </c>
      <c r="AC13" s="241"/>
      <c r="AD13" s="241"/>
      <c r="AE13" s="241"/>
      <c r="AF13" s="241"/>
      <c r="AG13" s="241"/>
      <c r="AH13" s="241"/>
      <c r="AI13" s="241"/>
      <c r="AJ13" s="241"/>
      <c r="AK13" s="241"/>
      <c r="AL13" s="241"/>
      <c r="AM13" s="241"/>
      <c r="AN13" s="241"/>
      <c r="AO13" s="241">
        <v>8</v>
      </c>
      <c r="AP13" s="241">
        <v>0</v>
      </c>
      <c r="AQ13" s="241">
        <v>0</v>
      </c>
    </row>
    <row r="14" spans="1:43" s="239" customFormat="1" ht="12" x14ac:dyDescent="0.2">
      <c r="A14" s="240" t="s">
        <v>558</v>
      </c>
      <c r="B14" s="240"/>
      <c r="C14" s="240"/>
      <c r="D14" s="240"/>
      <c r="E14" s="240"/>
      <c r="F14" s="241"/>
      <c r="G14" s="241"/>
      <c r="H14" s="241"/>
      <c r="I14" s="241"/>
      <c r="J14" s="241"/>
      <c r="K14" s="241"/>
      <c r="L14" s="241"/>
      <c r="M14" s="241"/>
      <c r="N14" s="241"/>
      <c r="O14" s="241"/>
      <c r="P14" s="241"/>
      <c r="Q14" s="241"/>
      <c r="R14" s="241"/>
      <c r="S14" s="241"/>
      <c r="T14" s="241"/>
      <c r="U14" s="241"/>
      <c r="V14" s="241"/>
      <c r="W14" s="241">
        <v>193</v>
      </c>
      <c r="X14" s="241">
        <v>0</v>
      </c>
      <c r="Y14" s="241">
        <v>0</v>
      </c>
      <c r="Z14" s="241"/>
      <c r="AA14" s="241"/>
      <c r="AB14" s="241"/>
      <c r="AC14" s="241"/>
      <c r="AD14" s="241"/>
      <c r="AE14" s="241"/>
      <c r="AF14" s="241"/>
      <c r="AG14" s="241"/>
      <c r="AH14" s="241"/>
      <c r="AI14" s="241"/>
      <c r="AJ14" s="241"/>
      <c r="AK14" s="241"/>
      <c r="AL14" s="241"/>
      <c r="AM14" s="241"/>
      <c r="AN14" s="241"/>
      <c r="AO14" s="241">
        <v>193</v>
      </c>
      <c r="AP14" s="241">
        <v>0</v>
      </c>
      <c r="AQ14" s="241">
        <v>0</v>
      </c>
    </row>
    <row r="15" spans="1:43" s="239" customFormat="1" ht="12" x14ac:dyDescent="0.2">
      <c r="A15" s="240" t="s">
        <v>624</v>
      </c>
      <c r="B15" s="240"/>
      <c r="C15" s="240"/>
      <c r="D15" s="240"/>
      <c r="E15" s="240"/>
      <c r="F15" s="241"/>
      <c r="G15" s="241"/>
      <c r="H15" s="241"/>
      <c r="I15" s="241"/>
      <c r="J15" s="241"/>
      <c r="K15" s="241"/>
      <c r="L15" s="241"/>
      <c r="M15" s="241"/>
      <c r="N15" s="241"/>
      <c r="O15" s="241"/>
      <c r="P15" s="241"/>
      <c r="Q15" s="241"/>
      <c r="R15" s="241"/>
      <c r="S15" s="241"/>
      <c r="T15" s="241"/>
      <c r="U15" s="241"/>
      <c r="V15" s="241"/>
      <c r="W15" s="241">
        <v>166</v>
      </c>
      <c r="X15" s="241">
        <v>0</v>
      </c>
      <c r="Y15" s="241">
        <v>0</v>
      </c>
      <c r="Z15" s="241"/>
      <c r="AA15" s="241"/>
      <c r="AB15" s="241"/>
      <c r="AC15" s="241">
        <v>3</v>
      </c>
      <c r="AD15" s="241">
        <v>0</v>
      </c>
      <c r="AE15" s="241">
        <v>0</v>
      </c>
      <c r="AF15" s="241"/>
      <c r="AG15" s="241"/>
      <c r="AH15" s="241"/>
      <c r="AI15" s="241"/>
      <c r="AJ15" s="241"/>
      <c r="AK15" s="241"/>
      <c r="AL15" s="241"/>
      <c r="AM15" s="241"/>
      <c r="AN15" s="241"/>
      <c r="AO15" s="241">
        <v>169</v>
      </c>
      <c r="AP15" s="241">
        <v>0</v>
      </c>
      <c r="AQ15" s="241">
        <v>0</v>
      </c>
    </row>
    <row r="16" spans="1:43" s="239" customFormat="1" ht="12" x14ac:dyDescent="0.2">
      <c r="A16" s="240" t="s">
        <v>619</v>
      </c>
      <c r="B16" s="240"/>
      <c r="C16" s="240"/>
      <c r="D16" s="240"/>
      <c r="E16" s="240">
        <v>22</v>
      </c>
      <c r="F16" s="241">
        <v>0</v>
      </c>
      <c r="G16" s="241">
        <v>0</v>
      </c>
      <c r="H16" s="241"/>
      <c r="I16" s="241"/>
      <c r="J16" s="241"/>
      <c r="K16" s="241"/>
      <c r="L16" s="241"/>
      <c r="M16" s="241"/>
      <c r="N16" s="241"/>
      <c r="O16" s="241"/>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v>22</v>
      </c>
      <c r="AP16" s="241">
        <v>0</v>
      </c>
      <c r="AQ16" s="241">
        <v>0</v>
      </c>
    </row>
    <row r="17" spans="1:43" s="239" customFormat="1" ht="12" x14ac:dyDescent="0.2">
      <c r="A17" s="240" t="s">
        <v>171</v>
      </c>
      <c r="B17" s="240"/>
      <c r="C17" s="240"/>
      <c r="D17" s="240"/>
      <c r="E17" s="240">
        <v>3</v>
      </c>
      <c r="F17" s="241">
        <v>0</v>
      </c>
      <c r="G17" s="241">
        <v>0</v>
      </c>
      <c r="H17" s="241"/>
      <c r="I17" s="241"/>
      <c r="J17" s="241"/>
      <c r="K17" s="241"/>
      <c r="L17" s="241"/>
      <c r="M17" s="241"/>
      <c r="N17" s="241"/>
      <c r="O17" s="241"/>
      <c r="P17" s="241"/>
      <c r="Q17" s="241"/>
      <c r="R17" s="241"/>
      <c r="S17" s="241"/>
      <c r="T17" s="241"/>
      <c r="U17" s="241"/>
      <c r="V17" s="241"/>
      <c r="W17" s="241">
        <v>5</v>
      </c>
      <c r="X17" s="241">
        <v>0</v>
      </c>
      <c r="Y17" s="241">
        <v>0</v>
      </c>
      <c r="Z17" s="241"/>
      <c r="AA17" s="241"/>
      <c r="AB17" s="241"/>
      <c r="AC17" s="241">
        <v>58</v>
      </c>
      <c r="AD17" s="241">
        <v>0</v>
      </c>
      <c r="AE17" s="241">
        <v>0</v>
      </c>
      <c r="AF17" s="241"/>
      <c r="AG17" s="241"/>
      <c r="AH17" s="241"/>
      <c r="AI17" s="241"/>
      <c r="AJ17" s="241"/>
      <c r="AK17" s="241"/>
      <c r="AL17" s="241"/>
      <c r="AM17" s="241"/>
      <c r="AN17" s="241"/>
      <c r="AO17" s="241">
        <v>66</v>
      </c>
      <c r="AP17" s="241">
        <v>0</v>
      </c>
      <c r="AQ17" s="241">
        <v>0</v>
      </c>
    </row>
    <row r="18" spans="1:43" s="239" customFormat="1" ht="12" x14ac:dyDescent="0.2">
      <c r="A18" s="240" t="s">
        <v>323</v>
      </c>
      <c r="B18" s="240">
        <v>11</v>
      </c>
      <c r="C18" s="240">
        <v>7</v>
      </c>
      <c r="D18" s="240">
        <v>0</v>
      </c>
      <c r="E18" s="240">
        <v>599</v>
      </c>
      <c r="F18" s="241">
        <v>1</v>
      </c>
      <c r="G18" s="241">
        <v>0</v>
      </c>
      <c r="H18" s="241">
        <v>437</v>
      </c>
      <c r="I18" s="241">
        <v>1</v>
      </c>
      <c r="J18" s="241">
        <v>0</v>
      </c>
      <c r="K18" s="241"/>
      <c r="L18" s="241"/>
      <c r="M18" s="241"/>
      <c r="N18" s="241">
        <v>654</v>
      </c>
      <c r="O18" s="241">
        <v>0</v>
      </c>
      <c r="P18" s="241">
        <v>0</v>
      </c>
      <c r="Q18" s="241">
        <v>84</v>
      </c>
      <c r="R18" s="241">
        <v>0</v>
      </c>
      <c r="S18" s="241">
        <v>0</v>
      </c>
      <c r="T18" s="241">
        <v>14</v>
      </c>
      <c r="U18" s="241">
        <v>0</v>
      </c>
      <c r="V18" s="241">
        <v>0</v>
      </c>
      <c r="W18" s="241">
        <v>895</v>
      </c>
      <c r="X18" s="241">
        <v>0</v>
      </c>
      <c r="Y18" s="241">
        <v>0</v>
      </c>
      <c r="Z18" s="241">
        <v>36</v>
      </c>
      <c r="AA18" s="241">
        <v>0</v>
      </c>
      <c r="AB18" s="241">
        <v>0</v>
      </c>
      <c r="AC18" s="241">
        <v>57</v>
      </c>
      <c r="AD18" s="241">
        <v>0</v>
      </c>
      <c r="AE18" s="241">
        <v>0</v>
      </c>
      <c r="AF18" s="241">
        <v>23</v>
      </c>
      <c r="AG18" s="241">
        <v>16</v>
      </c>
      <c r="AH18" s="241">
        <v>0</v>
      </c>
      <c r="AI18" s="241">
        <v>15</v>
      </c>
      <c r="AJ18" s="241">
        <v>0</v>
      </c>
      <c r="AK18" s="241">
        <v>0</v>
      </c>
      <c r="AL18" s="241">
        <v>14</v>
      </c>
      <c r="AM18" s="241">
        <v>0</v>
      </c>
      <c r="AN18" s="241">
        <v>0</v>
      </c>
      <c r="AO18" s="241">
        <v>2839</v>
      </c>
      <c r="AP18" s="241">
        <v>25</v>
      </c>
      <c r="AQ18" s="241">
        <v>0</v>
      </c>
    </row>
    <row r="19" spans="1:43" s="239" customFormat="1" ht="12" x14ac:dyDescent="0.2">
      <c r="A19" s="240" t="s">
        <v>621</v>
      </c>
      <c r="B19" s="240"/>
      <c r="C19" s="240"/>
      <c r="D19" s="240"/>
      <c r="E19" s="240"/>
      <c r="F19" s="241"/>
      <c r="G19" s="241"/>
      <c r="H19" s="241">
        <v>3</v>
      </c>
      <c r="I19" s="241">
        <v>0</v>
      </c>
      <c r="J19" s="241">
        <v>0</v>
      </c>
      <c r="K19" s="241"/>
      <c r="L19" s="241"/>
      <c r="M19" s="241"/>
      <c r="N19" s="241"/>
      <c r="O19" s="241"/>
      <c r="P19" s="241"/>
      <c r="Q19" s="241"/>
      <c r="R19" s="241"/>
      <c r="S19" s="241"/>
      <c r="T19" s="241"/>
      <c r="U19" s="241"/>
      <c r="V19" s="241"/>
      <c r="W19" s="241">
        <v>156</v>
      </c>
      <c r="X19" s="241">
        <v>0</v>
      </c>
      <c r="Y19" s="241">
        <v>0</v>
      </c>
      <c r="Z19" s="241"/>
      <c r="AA19" s="241"/>
      <c r="AB19" s="241"/>
      <c r="AC19" s="241"/>
      <c r="AD19" s="241"/>
      <c r="AE19" s="241"/>
      <c r="AF19" s="241"/>
      <c r="AG19" s="241"/>
      <c r="AH19" s="241"/>
      <c r="AI19" s="241"/>
      <c r="AJ19" s="241"/>
      <c r="AK19" s="241"/>
      <c r="AL19" s="241"/>
      <c r="AM19" s="241"/>
      <c r="AN19" s="241"/>
      <c r="AO19" s="241">
        <v>159</v>
      </c>
      <c r="AP19" s="241">
        <v>0</v>
      </c>
      <c r="AQ19" s="241">
        <v>0</v>
      </c>
    </row>
    <row r="20" spans="1:43" s="239" customFormat="1" ht="12" x14ac:dyDescent="0.2">
      <c r="A20" s="240" t="s">
        <v>620</v>
      </c>
      <c r="B20" s="240"/>
      <c r="C20" s="240"/>
      <c r="D20" s="240"/>
      <c r="E20" s="240">
        <v>8</v>
      </c>
      <c r="F20" s="241">
        <v>0</v>
      </c>
      <c r="G20" s="241">
        <v>0</v>
      </c>
      <c r="H20" s="241"/>
      <c r="I20" s="241"/>
      <c r="J20" s="241"/>
      <c r="K20" s="241"/>
      <c r="L20" s="241"/>
      <c r="M20" s="241"/>
      <c r="N20" s="241"/>
      <c r="O20" s="241"/>
      <c r="P20" s="241"/>
      <c r="Q20" s="241"/>
      <c r="R20" s="241"/>
      <c r="S20" s="241"/>
      <c r="T20" s="241"/>
      <c r="U20" s="241"/>
      <c r="V20" s="241"/>
      <c r="W20" s="241"/>
      <c r="X20" s="241"/>
      <c r="Y20" s="241"/>
      <c r="Z20" s="241"/>
      <c r="AA20" s="241"/>
      <c r="AB20" s="241"/>
      <c r="AC20" s="241"/>
      <c r="AD20" s="241"/>
      <c r="AE20" s="241"/>
      <c r="AF20" s="241"/>
      <c r="AG20" s="241"/>
      <c r="AH20" s="241"/>
      <c r="AI20" s="241"/>
      <c r="AJ20" s="241"/>
      <c r="AK20" s="241"/>
      <c r="AL20" s="241"/>
      <c r="AM20" s="241"/>
      <c r="AN20" s="241"/>
      <c r="AO20" s="241">
        <v>8</v>
      </c>
      <c r="AP20" s="241">
        <v>0</v>
      </c>
      <c r="AQ20" s="241">
        <v>0</v>
      </c>
    </row>
    <row r="21" spans="1:43" s="239" customFormat="1" ht="12" x14ac:dyDescent="0.2">
      <c r="A21" s="240" t="s">
        <v>178</v>
      </c>
      <c r="B21" s="240"/>
      <c r="C21" s="240"/>
      <c r="D21" s="240"/>
      <c r="E21" s="240"/>
      <c r="F21" s="241"/>
      <c r="G21" s="241"/>
      <c r="H21" s="241"/>
      <c r="I21" s="241"/>
      <c r="J21" s="241"/>
      <c r="K21" s="241"/>
      <c r="L21" s="241"/>
      <c r="M21" s="241"/>
      <c r="N21" s="241">
        <v>45</v>
      </c>
      <c r="O21" s="241">
        <v>0</v>
      </c>
      <c r="P21" s="241">
        <v>0</v>
      </c>
      <c r="Q21" s="241"/>
      <c r="R21" s="241"/>
      <c r="S21" s="241"/>
      <c r="T21" s="241"/>
      <c r="U21" s="241"/>
      <c r="V21" s="241"/>
      <c r="W21" s="241"/>
      <c r="X21" s="241"/>
      <c r="Y21" s="241"/>
      <c r="Z21" s="241"/>
      <c r="AA21" s="241"/>
      <c r="AB21" s="241"/>
      <c r="AC21" s="241"/>
      <c r="AD21" s="241"/>
      <c r="AE21" s="241"/>
      <c r="AF21" s="241"/>
      <c r="AG21" s="241"/>
      <c r="AH21" s="241"/>
      <c r="AI21" s="241"/>
      <c r="AJ21" s="241"/>
      <c r="AK21" s="241"/>
      <c r="AL21" s="241"/>
      <c r="AM21" s="241"/>
      <c r="AN21" s="241"/>
      <c r="AO21" s="241">
        <v>45</v>
      </c>
      <c r="AP21" s="241">
        <v>0</v>
      </c>
      <c r="AQ21" s="241">
        <v>0</v>
      </c>
    </row>
    <row r="22" spans="1:43" s="239" customFormat="1" ht="12" x14ac:dyDescent="0.2">
      <c r="A22" s="240" t="s">
        <v>180</v>
      </c>
      <c r="B22" s="240"/>
      <c r="C22" s="240"/>
      <c r="D22" s="240"/>
      <c r="E22" s="240"/>
      <c r="F22" s="241"/>
      <c r="G22" s="241"/>
      <c r="H22" s="241"/>
      <c r="I22" s="241"/>
      <c r="J22" s="241"/>
      <c r="K22" s="241"/>
      <c r="L22" s="241"/>
      <c r="M22" s="241"/>
      <c r="N22" s="241"/>
      <c r="O22" s="241"/>
      <c r="P22" s="241"/>
      <c r="Q22" s="241"/>
      <c r="R22" s="241"/>
      <c r="S22" s="241"/>
      <c r="T22" s="241"/>
      <c r="U22" s="241"/>
      <c r="V22" s="241"/>
      <c r="W22" s="241">
        <v>8</v>
      </c>
      <c r="X22" s="241">
        <v>0</v>
      </c>
      <c r="Y22" s="241">
        <v>0</v>
      </c>
      <c r="Z22" s="241"/>
      <c r="AA22" s="241"/>
      <c r="AB22" s="241"/>
      <c r="AC22" s="241"/>
      <c r="AD22" s="241"/>
      <c r="AE22" s="241"/>
      <c r="AF22" s="241"/>
      <c r="AG22" s="241"/>
      <c r="AH22" s="241"/>
      <c r="AI22" s="241"/>
      <c r="AJ22" s="241"/>
      <c r="AK22" s="241"/>
      <c r="AL22" s="241">
        <v>1</v>
      </c>
      <c r="AM22" s="241">
        <v>0</v>
      </c>
      <c r="AN22" s="241">
        <v>0</v>
      </c>
      <c r="AO22" s="241">
        <v>9</v>
      </c>
      <c r="AP22" s="241">
        <v>0</v>
      </c>
      <c r="AQ22" s="241">
        <v>0</v>
      </c>
    </row>
    <row r="23" spans="1:43" s="239" customFormat="1" ht="12" x14ac:dyDescent="0.2">
      <c r="A23" s="240" t="s">
        <v>186</v>
      </c>
      <c r="B23" s="240"/>
      <c r="C23" s="240"/>
      <c r="D23" s="240"/>
      <c r="E23" s="240">
        <v>8</v>
      </c>
      <c r="F23" s="241">
        <v>0</v>
      </c>
      <c r="G23" s="241">
        <v>0</v>
      </c>
      <c r="H23" s="241"/>
      <c r="I23" s="241"/>
      <c r="J23" s="241"/>
      <c r="K23" s="241"/>
      <c r="L23" s="241"/>
      <c r="M23" s="241"/>
      <c r="N23" s="241"/>
      <c r="O23" s="241"/>
      <c r="P23" s="241"/>
      <c r="Q23" s="241"/>
      <c r="R23" s="241"/>
      <c r="S23" s="241"/>
      <c r="T23" s="241"/>
      <c r="U23" s="241"/>
      <c r="V23" s="241"/>
      <c r="W23" s="241">
        <v>21</v>
      </c>
      <c r="X23" s="241">
        <v>0</v>
      </c>
      <c r="Y23" s="241">
        <v>0</v>
      </c>
      <c r="Z23" s="241"/>
      <c r="AA23" s="241"/>
      <c r="AB23" s="241"/>
      <c r="AC23" s="241"/>
      <c r="AD23" s="241"/>
      <c r="AE23" s="241"/>
      <c r="AF23" s="241"/>
      <c r="AG23" s="241"/>
      <c r="AH23" s="241"/>
      <c r="AI23" s="241"/>
      <c r="AJ23" s="241"/>
      <c r="AK23" s="241"/>
      <c r="AL23" s="241"/>
      <c r="AM23" s="241"/>
      <c r="AN23" s="241"/>
      <c r="AO23" s="241">
        <v>29</v>
      </c>
      <c r="AP23" s="241">
        <v>0</v>
      </c>
      <c r="AQ23" s="241">
        <v>0</v>
      </c>
    </row>
    <row r="24" spans="1:43" s="239" customFormat="1" ht="12" x14ac:dyDescent="0.2">
      <c r="A24" s="240" t="s">
        <v>188</v>
      </c>
      <c r="B24" s="240"/>
      <c r="C24" s="240"/>
      <c r="D24" s="240"/>
      <c r="E24" s="240">
        <v>67</v>
      </c>
      <c r="F24" s="241">
        <v>0</v>
      </c>
      <c r="G24" s="241">
        <v>0</v>
      </c>
      <c r="H24" s="241"/>
      <c r="I24" s="241"/>
      <c r="J24" s="241"/>
      <c r="K24" s="241"/>
      <c r="L24" s="241"/>
      <c r="M24" s="241"/>
      <c r="N24" s="241">
        <v>95</v>
      </c>
      <c r="O24" s="241">
        <v>0</v>
      </c>
      <c r="P24" s="241">
        <v>0</v>
      </c>
      <c r="Q24" s="241">
        <v>1</v>
      </c>
      <c r="R24" s="241">
        <v>0</v>
      </c>
      <c r="S24" s="241">
        <v>0</v>
      </c>
      <c r="T24" s="241"/>
      <c r="U24" s="241"/>
      <c r="V24" s="241"/>
      <c r="W24" s="241">
        <v>181</v>
      </c>
      <c r="X24" s="241">
        <v>0</v>
      </c>
      <c r="Y24" s="241">
        <v>0</v>
      </c>
      <c r="Z24" s="241">
        <v>5</v>
      </c>
      <c r="AA24" s="241">
        <v>0</v>
      </c>
      <c r="AB24" s="241">
        <v>0</v>
      </c>
      <c r="AC24" s="241">
        <v>2</v>
      </c>
      <c r="AD24" s="241">
        <v>0</v>
      </c>
      <c r="AE24" s="241">
        <v>0</v>
      </c>
      <c r="AF24" s="241">
        <v>1</v>
      </c>
      <c r="AG24" s="241">
        <v>0</v>
      </c>
      <c r="AH24" s="241">
        <v>0</v>
      </c>
      <c r="AI24" s="241"/>
      <c r="AJ24" s="241"/>
      <c r="AK24" s="241"/>
      <c r="AL24" s="241"/>
      <c r="AM24" s="241"/>
      <c r="AN24" s="241"/>
      <c r="AO24" s="241">
        <v>352</v>
      </c>
      <c r="AP24" s="241">
        <v>0</v>
      </c>
      <c r="AQ24" s="241">
        <v>0</v>
      </c>
    </row>
    <row r="25" spans="1:43" s="239" customFormat="1" ht="12" x14ac:dyDescent="0.2">
      <c r="A25" s="240" t="s">
        <v>625</v>
      </c>
      <c r="B25" s="240"/>
      <c r="C25" s="240"/>
      <c r="D25" s="240"/>
      <c r="E25" s="240"/>
      <c r="F25" s="241"/>
      <c r="G25" s="241"/>
      <c r="H25" s="241"/>
      <c r="I25" s="241"/>
      <c r="J25" s="241"/>
      <c r="K25" s="241"/>
      <c r="L25" s="241"/>
      <c r="M25" s="241"/>
      <c r="N25" s="241"/>
      <c r="O25" s="241"/>
      <c r="P25" s="241"/>
      <c r="Q25" s="241"/>
      <c r="R25" s="241"/>
      <c r="S25" s="241"/>
      <c r="T25" s="241"/>
      <c r="U25" s="241"/>
      <c r="V25" s="241"/>
      <c r="W25" s="241">
        <v>1</v>
      </c>
      <c r="X25" s="241">
        <v>0</v>
      </c>
      <c r="Y25" s="241">
        <v>0</v>
      </c>
      <c r="Z25" s="241"/>
      <c r="AA25" s="241"/>
      <c r="AB25" s="241"/>
      <c r="AC25" s="241"/>
      <c r="AD25" s="241"/>
      <c r="AE25" s="241"/>
      <c r="AF25" s="241"/>
      <c r="AG25" s="241"/>
      <c r="AH25" s="241"/>
      <c r="AI25" s="241"/>
      <c r="AJ25" s="241"/>
      <c r="AK25" s="241"/>
      <c r="AL25" s="241"/>
      <c r="AM25" s="241"/>
      <c r="AN25" s="241"/>
      <c r="AO25" s="241">
        <v>1</v>
      </c>
      <c r="AP25" s="241">
        <v>0</v>
      </c>
      <c r="AQ25" s="241">
        <v>0</v>
      </c>
    </row>
    <row r="26" spans="1:43" s="239" customFormat="1" ht="12" x14ac:dyDescent="0.2">
      <c r="A26" s="240" t="s">
        <v>37</v>
      </c>
      <c r="B26" s="240"/>
      <c r="C26" s="240"/>
      <c r="D26" s="240"/>
      <c r="E26" s="240">
        <v>6</v>
      </c>
      <c r="F26" s="241">
        <v>0</v>
      </c>
      <c r="G26" s="241">
        <v>0</v>
      </c>
      <c r="H26" s="241"/>
      <c r="I26" s="241"/>
      <c r="J26" s="241"/>
      <c r="K26" s="241"/>
      <c r="L26" s="241"/>
      <c r="M26" s="241"/>
      <c r="N26" s="241">
        <v>16</v>
      </c>
      <c r="O26" s="241">
        <v>0</v>
      </c>
      <c r="P26" s="241">
        <v>0</v>
      </c>
      <c r="Q26" s="241">
        <v>0</v>
      </c>
      <c r="R26" s="241">
        <v>0</v>
      </c>
      <c r="S26" s="241">
        <v>0</v>
      </c>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v>22</v>
      </c>
      <c r="AP26" s="241">
        <v>0</v>
      </c>
      <c r="AQ26" s="241">
        <v>0</v>
      </c>
    </row>
    <row r="27" spans="1:43" s="239" customFormat="1" ht="12" x14ac:dyDescent="0.2">
      <c r="A27" s="240" t="s">
        <v>192</v>
      </c>
      <c r="B27" s="240"/>
      <c r="C27" s="240"/>
      <c r="D27" s="240"/>
      <c r="E27" s="240">
        <v>345</v>
      </c>
      <c r="F27" s="241">
        <v>0</v>
      </c>
      <c r="G27" s="241">
        <v>0</v>
      </c>
      <c r="H27" s="241">
        <v>55</v>
      </c>
      <c r="I27" s="241">
        <v>0</v>
      </c>
      <c r="J27" s="241">
        <v>0</v>
      </c>
      <c r="K27" s="241"/>
      <c r="L27" s="241"/>
      <c r="M27" s="241"/>
      <c r="N27" s="241">
        <v>84</v>
      </c>
      <c r="O27" s="241">
        <v>0</v>
      </c>
      <c r="P27" s="241">
        <v>0</v>
      </c>
      <c r="Q27" s="241">
        <v>0</v>
      </c>
      <c r="R27" s="241">
        <v>0</v>
      </c>
      <c r="S27" s="241">
        <v>0</v>
      </c>
      <c r="T27" s="241"/>
      <c r="U27" s="241"/>
      <c r="V27" s="241"/>
      <c r="W27" s="241">
        <v>295</v>
      </c>
      <c r="X27" s="241">
        <v>0</v>
      </c>
      <c r="Y27" s="241">
        <v>0</v>
      </c>
      <c r="Z27" s="241"/>
      <c r="AA27" s="241"/>
      <c r="AB27" s="241"/>
      <c r="AC27" s="241">
        <v>0</v>
      </c>
      <c r="AD27" s="241">
        <v>0</v>
      </c>
      <c r="AE27" s="241">
        <v>0</v>
      </c>
      <c r="AF27" s="241"/>
      <c r="AG27" s="241"/>
      <c r="AH27" s="241"/>
      <c r="AI27" s="241"/>
      <c r="AJ27" s="241"/>
      <c r="AK27" s="241"/>
      <c r="AL27" s="241"/>
      <c r="AM27" s="241"/>
      <c r="AN27" s="241"/>
      <c r="AO27" s="241">
        <v>779</v>
      </c>
      <c r="AP27" s="241">
        <v>0</v>
      </c>
      <c r="AQ27" s="241">
        <v>0</v>
      </c>
    </row>
    <row r="28" spans="1:43" s="239" customFormat="1" ht="12" x14ac:dyDescent="0.2">
      <c r="A28" s="240" t="s">
        <v>616</v>
      </c>
      <c r="B28" s="240"/>
      <c r="C28" s="240"/>
      <c r="D28" s="240"/>
      <c r="E28" s="240"/>
      <c r="F28" s="241"/>
      <c r="G28" s="241"/>
      <c r="H28" s="241"/>
      <c r="I28" s="241"/>
      <c r="J28" s="241"/>
      <c r="K28" s="241"/>
      <c r="L28" s="241"/>
      <c r="M28" s="241"/>
      <c r="N28" s="241">
        <v>173</v>
      </c>
      <c r="O28" s="241">
        <v>0</v>
      </c>
      <c r="P28" s="241">
        <v>0</v>
      </c>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v>173</v>
      </c>
      <c r="AP28" s="241">
        <v>0</v>
      </c>
      <c r="AQ28" s="241">
        <v>0</v>
      </c>
    </row>
    <row r="29" spans="1:43" s="239" customFormat="1" ht="12" x14ac:dyDescent="0.2">
      <c r="A29" s="240" t="s">
        <v>196</v>
      </c>
      <c r="B29" s="240"/>
      <c r="C29" s="240"/>
      <c r="D29" s="240"/>
      <c r="E29" s="240">
        <v>46</v>
      </c>
      <c r="F29" s="241">
        <v>0</v>
      </c>
      <c r="G29" s="241">
        <v>0</v>
      </c>
      <c r="H29" s="241"/>
      <c r="I29" s="241"/>
      <c r="J29" s="241"/>
      <c r="K29" s="241"/>
      <c r="L29" s="241"/>
      <c r="M29" s="241"/>
      <c r="N29" s="241">
        <v>98</v>
      </c>
      <c r="O29" s="241">
        <v>0</v>
      </c>
      <c r="P29" s="241">
        <v>0</v>
      </c>
      <c r="Q29" s="241">
        <v>0</v>
      </c>
      <c r="R29" s="241">
        <v>0</v>
      </c>
      <c r="S29" s="241">
        <v>0</v>
      </c>
      <c r="T29" s="241"/>
      <c r="U29" s="241"/>
      <c r="V29" s="241"/>
      <c r="W29" s="241">
        <v>46</v>
      </c>
      <c r="X29" s="241">
        <v>0</v>
      </c>
      <c r="Y29" s="241">
        <v>0</v>
      </c>
      <c r="Z29" s="241">
        <v>5</v>
      </c>
      <c r="AA29" s="241">
        <v>0</v>
      </c>
      <c r="AB29" s="241">
        <v>0</v>
      </c>
      <c r="AC29" s="241"/>
      <c r="AD29" s="241"/>
      <c r="AE29" s="241"/>
      <c r="AF29" s="241"/>
      <c r="AG29" s="241"/>
      <c r="AH29" s="241"/>
      <c r="AI29" s="241"/>
      <c r="AJ29" s="241"/>
      <c r="AK29" s="241"/>
      <c r="AL29" s="241"/>
      <c r="AM29" s="241"/>
      <c r="AN29" s="241"/>
      <c r="AO29" s="241">
        <v>195</v>
      </c>
      <c r="AP29" s="241">
        <v>0</v>
      </c>
      <c r="AQ29" s="241">
        <v>0</v>
      </c>
    </row>
    <row r="30" spans="1:43" s="239" customFormat="1" ht="12" x14ac:dyDescent="0.2">
      <c r="A30" s="240" t="s">
        <v>19</v>
      </c>
      <c r="B30" s="240"/>
      <c r="C30" s="240"/>
      <c r="D30" s="240"/>
      <c r="E30" s="240"/>
      <c r="F30" s="241"/>
      <c r="G30" s="241"/>
      <c r="H30" s="241"/>
      <c r="I30" s="241"/>
      <c r="J30" s="241"/>
      <c r="K30" s="241"/>
      <c r="L30" s="241"/>
      <c r="M30" s="241"/>
      <c r="N30" s="241"/>
      <c r="O30" s="241"/>
      <c r="P30" s="241"/>
      <c r="Q30" s="241"/>
      <c r="R30" s="241"/>
      <c r="S30" s="241"/>
      <c r="T30" s="241"/>
      <c r="U30" s="241"/>
      <c r="V30" s="241"/>
      <c r="W30" s="241">
        <v>21</v>
      </c>
      <c r="X30" s="241">
        <v>0</v>
      </c>
      <c r="Y30" s="241">
        <v>0</v>
      </c>
      <c r="Z30" s="241"/>
      <c r="AA30" s="241"/>
      <c r="AB30" s="241"/>
      <c r="AC30" s="241"/>
      <c r="AD30" s="241"/>
      <c r="AE30" s="241"/>
      <c r="AF30" s="241"/>
      <c r="AG30" s="241"/>
      <c r="AH30" s="241"/>
      <c r="AI30" s="241"/>
      <c r="AJ30" s="241"/>
      <c r="AK30" s="241"/>
      <c r="AL30" s="241"/>
      <c r="AM30" s="241"/>
      <c r="AN30" s="241"/>
      <c r="AO30" s="241">
        <v>21</v>
      </c>
      <c r="AP30" s="241">
        <v>0</v>
      </c>
      <c r="AQ30" s="241">
        <v>0</v>
      </c>
    </row>
    <row r="31" spans="1:43" s="239" customFormat="1" ht="12" x14ac:dyDescent="0.2">
      <c r="A31" s="240" t="s">
        <v>200</v>
      </c>
      <c r="B31" s="240"/>
      <c r="C31" s="240"/>
      <c r="D31" s="240"/>
      <c r="E31" s="240">
        <v>80</v>
      </c>
      <c r="F31" s="241">
        <v>0</v>
      </c>
      <c r="G31" s="241">
        <v>0</v>
      </c>
      <c r="H31" s="241"/>
      <c r="I31" s="241"/>
      <c r="J31" s="241"/>
      <c r="K31" s="241"/>
      <c r="L31" s="241"/>
      <c r="M31" s="241"/>
      <c r="N31" s="241">
        <v>119</v>
      </c>
      <c r="O31" s="241">
        <v>0</v>
      </c>
      <c r="P31" s="241">
        <v>0</v>
      </c>
      <c r="Q31" s="241"/>
      <c r="R31" s="241"/>
      <c r="S31" s="241"/>
      <c r="T31" s="241"/>
      <c r="U31" s="241"/>
      <c r="V31" s="241"/>
      <c r="W31" s="241">
        <v>19</v>
      </c>
      <c r="X31" s="241">
        <v>0</v>
      </c>
      <c r="Y31" s="241">
        <v>0</v>
      </c>
      <c r="Z31" s="241"/>
      <c r="AA31" s="241"/>
      <c r="AB31" s="241"/>
      <c r="AC31" s="241"/>
      <c r="AD31" s="241"/>
      <c r="AE31" s="241"/>
      <c r="AF31" s="241"/>
      <c r="AG31" s="241"/>
      <c r="AH31" s="241"/>
      <c r="AI31" s="241"/>
      <c r="AJ31" s="241"/>
      <c r="AK31" s="241"/>
      <c r="AL31" s="241"/>
      <c r="AM31" s="241"/>
      <c r="AN31" s="241"/>
      <c r="AO31" s="241">
        <v>218</v>
      </c>
      <c r="AP31" s="241">
        <v>0</v>
      </c>
      <c r="AQ31" s="241">
        <v>0</v>
      </c>
    </row>
    <row r="32" spans="1:43" s="239" customFormat="1" ht="12" x14ac:dyDescent="0.2">
      <c r="A32" s="240" t="s">
        <v>207</v>
      </c>
      <c r="B32" s="240">
        <v>1</v>
      </c>
      <c r="C32" s="240">
        <v>0</v>
      </c>
      <c r="D32" s="240">
        <v>0</v>
      </c>
      <c r="E32" s="240">
        <v>332</v>
      </c>
      <c r="F32" s="241">
        <v>0</v>
      </c>
      <c r="G32" s="241">
        <v>0</v>
      </c>
      <c r="H32" s="241">
        <v>48</v>
      </c>
      <c r="I32" s="241">
        <v>1</v>
      </c>
      <c r="J32" s="241">
        <v>0</v>
      </c>
      <c r="K32" s="241"/>
      <c r="L32" s="241"/>
      <c r="M32" s="241"/>
      <c r="N32" s="241">
        <v>452</v>
      </c>
      <c r="O32" s="241">
        <v>0</v>
      </c>
      <c r="P32" s="241">
        <v>0</v>
      </c>
      <c r="Q32" s="241">
        <v>106</v>
      </c>
      <c r="R32" s="241">
        <v>0</v>
      </c>
      <c r="S32" s="241">
        <v>0</v>
      </c>
      <c r="T32" s="241"/>
      <c r="U32" s="241"/>
      <c r="V32" s="241"/>
      <c r="W32" s="241">
        <v>607</v>
      </c>
      <c r="X32" s="241">
        <v>0</v>
      </c>
      <c r="Y32" s="241">
        <v>0</v>
      </c>
      <c r="Z32" s="241">
        <v>19</v>
      </c>
      <c r="AA32" s="241">
        <v>0</v>
      </c>
      <c r="AB32" s="241">
        <v>0</v>
      </c>
      <c r="AC32" s="241">
        <v>24</v>
      </c>
      <c r="AD32" s="241">
        <v>0</v>
      </c>
      <c r="AE32" s="241">
        <v>0</v>
      </c>
      <c r="AF32" s="241">
        <v>23</v>
      </c>
      <c r="AG32" s="241">
        <v>8</v>
      </c>
      <c r="AH32" s="241">
        <v>0</v>
      </c>
      <c r="AI32" s="241">
        <v>1</v>
      </c>
      <c r="AJ32" s="241">
        <v>0</v>
      </c>
      <c r="AK32" s="241">
        <v>0</v>
      </c>
      <c r="AL32" s="241">
        <v>2</v>
      </c>
      <c r="AM32" s="241">
        <v>0</v>
      </c>
      <c r="AN32" s="241">
        <v>0</v>
      </c>
      <c r="AO32" s="241">
        <v>1615</v>
      </c>
      <c r="AP32" s="241">
        <v>9</v>
      </c>
      <c r="AQ32" s="241">
        <v>0</v>
      </c>
    </row>
    <row r="33" spans="1:43" s="239" customFormat="1" ht="12" x14ac:dyDescent="0.2">
      <c r="A33" s="240" t="s">
        <v>208</v>
      </c>
      <c r="B33" s="240"/>
      <c r="C33" s="240"/>
      <c r="D33" s="240"/>
      <c r="E33" s="240">
        <v>39</v>
      </c>
      <c r="F33" s="241">
        <v>0</v>
      </c>
      <c r="G33" s="241">
        <v>0</v>
      </c>
      <c r="H33" s="241"/>
      <c r="I33" s="241"/>
      <c r="J33" s="241"/>
      <c r="K33" s="241"/>
      <c r="L33" s="241"/>
      <c r="M33" s="241"/>
      <c r="N33" s="241"/>
      <c r="O33" s="241"/>
      <c r="P33" s="241"/>
      <c r="Q33" s="241"/>
      <c r="R33" s="241"/>
      <c r="S33" s="241"/>
      <c r="T33" s="241"/>
      <c r="U33" s="241"/>
      <c r="V33" s="241"/>
      <c r="W33" s="241"/>
      <c r="X33" s="241"/>
      <c r="Y33" s="241"/>
      <c r="Z33" s="241"/>
      <c r="AA33" s="241"/>
      <c r="AB33" s="241"/>
      <c r="AC33" s="241"/>
      <c r="AD33" s="241"/>
      <c r="AE33" s="241"/>
      <c r="AF33" s="241"/>
      <c r="AG33" s="241"/>
      <c r="AH33" s="241"/>
      <c r="AI33" s="241"/>
      <c r="AJ33" s="241"/>
      <c r="AK33" s="241"/>
      <c r="AL33" s="241"/>
      <c r="AM33" s="241"/>
      <c r="AN33" s="241"/>
      <c r="AO33" s="241">
        <v>39</v>
      </c>
      <c r="AP33" s="241">
        <v>0</v>
      </c>
      <c r="AQ33" s="241">
        <v>0</v>
      </c>
    </row>
    <row r="34" spans="1:43" s="239" customFormat="1" ht="12" x14ac:dyDescent="0.2">
      <c r="A34" s="240" t="s">
        <v>209</v>
      </c>
      <c r="B34" s="240"/>
      <c r="C34" s="240"/>
      <c r="D34" s="240"/>
      <c r="E34" s="240">
        <v>231</v>
      </c>
      <c r="F34" s="241">
        <v>0</v>
      </c>
      <c r="G34" s="241">
        <v>0</v>
      </c>
      <c r="H34" s="241">
        <v>51</v>
      </c>
      <c r="I34" s="241">
        <v>0</v>
      </c>
      <c r="J34" s="241">
        <v>0</v>
      </c>
      <c r="K34" s="241"/>
      <c r="L34" s="241"/>
      <c r="M34" s="241"/>
      <c r="N34" s="241">
        <v>161</v>
      </c>
      <c r="O34" s="241">
        <v>0</v>
      </c>
      <c r="P34" s="241">
        <v>0</v>
      </c>
      <c r="Q34" s="241">
        <v>10</v>
      </c>
      <c r="R34" s="241">
        <v>0</v>
      </c>
      <c r="S34" s="241">
        <v>0</v>
      </c>
      <c r="T34" s="241"/>
      <c r="U34" s="241"/>
      <c r="V34" s="241"/>
      <c r="W34" s="241">
        <v>381</v>
      </c>
      <c r="X34" s="241">
        <v>0</v>
      </c>
      <c r="Y34" s="241">
        <v>0</v>
      </c>
      <c r="Z34" s="241">
        <v>12</v>
      </c>
      <c r="AA34" s="241">
        <v>0</v>
      </c>
      <c r="AB34" s="241">
        <v>0</v>
      </c>
      <c r="AC34" s="241">
        <v>13</v>
      </c>
      <c r="AD34" s="241">
        <v>0</v>
      </c>
      <c r="AE34" s="241">
        <v>0</v>
      </c>
      <c r="AF34" s="241"/>
      <c r="AG34" s="241"/>
      <c r="AH34" s="241"/>
      <c r="AI34" s="241"/>
      <c r="AJ34" s="241"/>
      <c r="AK34" s="241"/>
      <c r="AL34" s="241"/>
      <c r="AM34" s="241"/>
      <c r="AN34" s="241"/>
      <c r="AO34" s="241">
        <v>859</v>
      </c>
      <c r="AP34" s="241">
        <v>0</v>
      </c>
      <c r="AQ34" s="241">
        <v>0</v>
      </c>
    </row>
    <row r="35" spans="1:43" s="239" customFormat="1" ht="12" x14ac:dyDescent="0.2">
      <c r="A35" s="240" t="s">
        <v>124</v>
      </c>
      <c r="B35" s="240">
        <v>41</v>
      </c>
      <c r="C35" s="240">
        <v>12</v>
      </c>
      <c r="D35" s="240">
        <v>0</v>
      </c>
      <c r="E35" s="240">
        <v>2770</v>
      </c>
      <c r="F35" s="241">
        <v>6</v>
      </c>
      <c r="G35" s="241">
        <v>0</v>
      </c>
      <c r="H35" s="241">
        <v>1473</v>
      </c>
      <c r="I35" s="241">
        <v>3</v>
      </c>
      <c r="J35" s="241">
        <v>0</v>
      </c>
      <c r="K35" s="241">
        <v>2</v>
      </c>
      <c r="L35" s="241">
        <v>0</v>
      </c>
      <c r="M35" s="241">
        <v>0</v>
      </c>
      <c r="N35" s="241">
        <v>3045</v>
      </c>
      <c r="O35" s="241">
        <v>0</v>
      </c>
      <c r="P35" s="241">
        <v>0</v>
      </c>
      <c r="Q35" s="241">
        <v>345</v>
      </c>
      <c r="R35" s="241">
        <v>0</v>
      </c>
      <c r="S35" s="241">
        <v>0</v>
      </c>
      <c r="T35" s="241">
        <v>14</v>
      </c>
      <c r="U35" s="241">
        <v>0</v>
      </c>
      <c r="V35" s="241">
        <v>0</v>
      </c>
      <c r="W35" s="241">
        <v>4821</v>
      </c>
      <c r="X35" s="241">
        <v>0</v>
      </c>
      <c r="Y35" s="241">
        <v>0</v>
      </c>
      <c r="Z35" s="241">
        <v>143</v>
      </c>
      <c r="AA35" s="241">
        <v>0</v>
      </c>
      <c r="AB35" s="241">
        <v>0</v>
      </c>
      <c r="AC35" s="241">
        <v>242</v>
      </c>
      <c r="AD35" s="241">
        <v>7</v>
      </c>
      <c r="AE35" s="241">
        <v>0</v>
      </c>
      <c r="AF35" s="241">
        <v>91</v>
      </c>
      <c r="AG35" s="241">
        <v>117</v>
      </c>
      <c r="AH35" s="241">
        <v>0</v>
      </c>
      <c r="AI35" s="241">
        <v>32</v>
      </c>
      <c r="AJ35" s="241">
        <v>0</v>
      </c>
      <c r="AK35" s="241">
        <v>0</v>
      </c>
      <c r="AL35" s="241">
        <v>19</v>
      </c>
      <c r="AM35" s="241">
        <v>0</v>
      </c>
      <c r="AN35" s="241">
        <v>0</v>
      </c>
      <c r="AO35" s="241">
        <v>13038</v>
      </c>
      <c r="AP35" s="241">
        <v>145</v>
      </c>
      <c r="AQ35" s="241">
        <v>0</v>
      </c>
    </row>
    <row r="37" spans="1:43" hidden="1" x14ac:dyDescent="0.25">
      <c r="B37" s="232" t="s">
        <v>386</v>
      </c>
      <c r="C37" s="232" t="s">
        <v>637</v>
      </c>
    </row>
    <row r="38" spans="1:43" hidden="1" x14ac:dyDescent="0.25">
      <c r="B38" t="s">
        <v>35</v>
      </c>
      <c r="E38" t="s">
        <v>73</v>
      </c>
      <c r="H38" t="s">
        <v>42</v>
      </c>
      <c r="K38" t="s">
        <v>40</v>
      </c>
      <c r="N38" t="s">
        <v>72</v>
      </c>
      <c r="Q38" t="s">
        <v>77</v>
      </c>
      <c r="T38" t="s">
        <v>55</v>
      </c>
      <c r="W38" t="s">
        <v>74</v>
      </c>
      <c r="Z38" t="s">
        <v>49</v>
      </c>
      <c r="AC38" t="s">
        <v>76</v>
      </c>
      <c r="AF38" t="s">
        <v>78</v>
      </c>
      <c r="AI38" t="s">
        <v>54</v>
      </c>
      <c r="AL38" t="s">
        <v>38</v>
      </c>
      <c r="AO38" t="s">
        <v>638</v>
      </c>
      <c r="AP38" t="s">
        <v>639</v>
      </c>
      <c r="AQ38" t="s">
        <v>641</v>
      </c>
    </row>
    <row r="39" spans="1:43" hidden="1" x14ac:dyDescent="0.25">
      <c r="A39" s="232" t="s">
        <v>125</v>
      </c>
      <c r="B39" t="s">
        <v>636</v>
      </c>
      <c r="C39" t="s">
        <v>640</v>
      </c>
      <c r="D39" t="s">
        <v>642</v>
      </c>
      <c r="E39" t="s">
        <v>636</v>
      </c>
      <c r="F39" t="s">
        <v>640</v>
      </c>
      <c r="G39" t="s">
        <v>642</v>
      </c>
      <c r="H39" t="s">
        <v>636</v>
      </c>
      <c r="I39" t="s">
        <v>640</v>
      </c>
      <c r="J39" t="s">
        <v>642</v>
      </c>
      <c r="K39" t="s">
        <v>636</v>
      </c>
      <c r="L39" t="s">
        <v>640</v>
      </c>
      <c r="M39" t="s">
        <v>642</v>
      </c>
      <c r="N39" t="s">
        <v>636</v>
      </c>
      <c r="O39" t="s">
        <v>640</v>
      </c>
      <c r="P39" t="s">
        <v>642</v>
      </c>
      <c r="Q39" t="s">
        <v>636</v>
      </c>
      <c r="R39" t="s">
        <v>640</v>
      </c>
      <c r="S39" t="s">
        <v>642</v>
      </c>
      <c r="T39" t="s">
        <v>636</v>
      </c>
      <c r="U39" t="s">
        <v>640</v>
      </c>
      <c r="V39" t="s">
        <v>642</v>
      </c>
      <c r="W39" t="s">
        <v>636</v>
      </c>
      <c r="X39" t="s">
        <v>640</v>
      </c>
      <c r="Y39" t="s">
        <v>642</v>
      </c>
      <c r="Z39" t="s">
        <v>636</v>
      </c>
      <c r="AA39" t="s">
        <v>640</v>
      </c>
      <c r="AB39" t="s">
        <v>642</v>
      </c>
      <c r="AC39" t="s">
        <v>636</v>
      </c>
      <c r="AD39" t="s">
        <v>640</v>
      </c>
      <c r="AE39" t="s">
        <v>642</v>
      </c>
      <c r="AF39" t="s">
        <v>636</v>
      </c>
      <c r="AG39" t="s">
        <v>640</v>
      </c>
      <c r="AH39" t="s">
        <v>642</v>
      </c>
      <c r="AI39" t="s">
        <v>636</v>
      </c>
      <c r="AJ39" t="s">
        <v>640</v>
      </c>
      <c r="AK39" t="s">
        <v>642</v>
      </c>
      <c r="AL39" t="s">
        <v>636</v>
      </c>
      <c r="AM39" t="s">
        <v>640</v>
      </c>
      <c r="AN39" t="s">
        <v>642</v>
      </c>
    </row>
    <row r="40" spans="1:43" hidden="1" x14ac:dyDescent="0.25">
      <c r="A40" t="s">
        <v>152</v>
      </c>
      <c r="B40" s="233"/>
      <c r="C40" s="233"/>
      <c r="D40" s="233"/>
      <c r="E40" s="233">
        <v>2</v>
      </c>
      <c r="F40" s="233">
        <v>0</v>
      </c>
      <c r="G40" s="233">
        <v>0</v>
      </c>
      <c r="H40" s="233"/>
      <c r="I40" s="233"/>
      <c r="J40" s="233"/>
      <c r="K40" s="233"/>
      <c r="L40" s="233"/>
      <c r="M40" s="233"/>
      <c r="N40" s="233">
        <v>43</v>
      </c>
      <c r="O40" s="233">
        <v>0</v>
      </c>
      <c r="P40" s="233">
        <v>0</v>
      </c>
      <c r="Q40" s="233"/>
      <c r="R40" s="233"/>
      <c r="S40" s="233"/>
      <c r="T40" s="233"/>
      <c r="U40" s="233"/>
      <c r="V40" s="233"/>
      <c r="W40" s="233">
        <v>9</v>
      </c>
      <c r="X40" s="233">
        <v>0</v>
      </c>
      <c r="Y40" s="233">
        <v>0</v>
      </c>
      <c r="Z40" s="233"/>
      <c r="AA40" s="233"/>
      <c r="AB40" s="233"/>
      <c r="AC40" s="233"/>
      <c r="AD40" s="233"/>
      <c r="AE40" s="233"/>
      <c r="AF40" s="233"/>
      <c r="AG40" s="233"/>
      <c r="AH40" s="233"/>
      <c r="AI40" s="233"/>
      <c r="AJ40" s="233"/>
      <c r="AK40" s="233"/>
      <c r="AL40" s="233"/>
      <c r="AM40" s="233"/>
      <c r="AN40" s="233"/>
      <c r="AO40" s="233">
        <v>54</v>
      </c>
      <c r="AP40" s="233">
        <v>0</v>
      </c>
      <c r="AQ40" s="233">
        <v>0</v>
      </c>
    </row>
    <row r="41" spans="1:43" hidden="1" x14ac:dyDescent="0.25">
      <c r="A41" t="s">
        <v>618</v>
      </c>
      <c r="B41" s="233"/>
      <c r="C41" s="233"/>
      <c r="D41" s="233"/>
      <c r="E41" s="233"/>
      <c r="F41" s="233"/>
      <c r="G41" s="233"/>
      <c r="H41" s="233">
        <v>55</v>
      </c>
      <c r="I41" s="233">
        <v>1</v>
      </c>
      <c r="J41" s="233">
        <v>0</v>
      </c>
      <c r="K41" s="233"/>
      <c r="L41" s="233"/>
      <c r="M41" s="233"/>
      <c r="N41" s="233">
        <v>25</v>
      </c>
      <c r="O41" s="233">
        <v>0</v>
      </c>
      <c r="P41" s="233">
        <v>0</v>
      </c>
      <c r="Q41" s="233"/>
      <c r="R41" s="233"/>
      <c r="S41" s="233"/>
      <c r="T41" s="233"/>
      <c r="U41" s="233"/>
      <c r="V41" s="233"/>
      <c r="W41" s="233">
        <v>14</v>
      </c>
      <c r="X41" s="233">
        <v>0</v>
      </c>
      <c r="Y41" s="233">
        <v>0</v>
      </c>
      <c r="Z41" s="233"/>
      <c r="AA41" s="233"/>
      <c r="AB41" s="233"/>
      <c r="AC41" s="233">
        <v>2</v>
      </c>
      <c r="AD41" s="233">
        <v>0</v>
      </c>
      <c r="AE41" s="233">
        <v>0</v>
      </c>
      <c r="AF41" s="233"/>
      <c r="AG41" s="233"/>
      <c r="AH41" s="233"/>
      <c r="AI41" s="233"/>
      <c r="AJ41" s="233"/>
      <c r="AK41" s="233"/>
      <c r="AL41" s="233"/>
      <c r="AM41" s="233"/>
      <c r="AN41" s="233"/>
      <c r="AO41" s="233">
        <v>96</v>
      </c>
      <c r="AP41" s="233">
        <v>1</v>
      </c>
      <c r="AQ41" s="233">
        <v>0</v>
      </c>
    </row>
    <row r="42" spans="1:43" hidden="1" x14ac:dyDescent="0.25">
      <c r="A42" t="s">
        <v>615</v>
      </c>
      <c r="B42" s="233"/>
      <c r="C42" s="233"/>
      <c r="D42" s="233"/>
      <c r="E42" s="233"/>
      <c r="F42" s="233"/>
      <c r="G42" s="233"/>
      <c r="H42" s="233"/>
      <c r="I42" s="233"/>
      <c r="J42" s="233"/>
      <c r="K42" s="233"/>
      <c r="L42" s="233"/>
      <c r="M42" s="233"/>
      <c r="N42" s="233">
        <v>43</v>
      </c>
      <c r="O42" s="233">
        <v>0</v>
      </c>
      <c r="P42" s="233">
        <v>0</v>
      </c>
      <c r="Q42" s="233"/>
      <c r="R42" s="233"/>
      <c r="S42" s="233"/>
      <c r="T42" s="233"/>
      <c r="U42" s="233"/>
      <c r="V42" s="233"/>
      <c r="W42" s="233">
        <v>68</v>
      </c>
      <c r="X42" s="233">
        <v>0</v>
      </c>
      <c r="Y42" s="233">
        <v>0</v>
      </c>
      <c r="Z42" s="233"/>
      <c r="AA42" s="233"/>
      <c r="AB42" s="233"/>
      <c r="AC42" s="233"/>
      <c r="AD42" s="233"/>
      <c r="AE42" s="233"/>
      <c r="AF42" s="233"/>
      <c r="AG42" s="233"/>
      <c r="AH42" s="233"/>
      <c r="AI42" s="233"/>
      <c r="AJ42" s="233"/>
      <c r="AK42" s="233"/>
      <c r="AL42" s="233"/>
      <c r="AM42" s="233"/>
      <c r="AN42" s="233"/>
      <c r="AO42" s="233">
        <v>111</v>
      </c>
      <c r="AP42" s="233">
        <v>0</v>
      </c>
      <c r="AQ42" s="233">
        <v>0</v>
      </c>
    </row>
    <row r="43" spans="1:43" hidden="1" x14ac:dyDescent="0.25">
      <c r="A43" t="s">
        <v>156</v>
      </c>
      <c r="B43" s="233"/>
      <c r="C43" s="233"/>
      <c r="D43" s="233"/>
      <c r="E43" s="233">
        <v>68</v>
      </c>
      <c r="F43" s="233">
        <v>0</v>
      </c>
      <c r="G43" s="233">
        <v>0</v>
      </c>
      <c r="H43" s="233">
        <v>3</v>
      </c>
      <c r="I43" s="233">
        <v>0</v>
      </c>
      <c r="J43" s="233">
        <v>0</v>
      </c>
      <c r="K43" s="233"/>
      <c r="L43" s="233"/>
      <c r="M43" s="233"/>
      <c r="N43" s="233">
        <v>126</v>
      </c>
      <c r="O43" s="233">
        <v>0</v>
      </c>
      <c r="P43" s="233">
        <v>0</v>
      </c>
      <c r="Q43" s="233">
        <v>4</v>
      </c>
      <c r="R43" s="233">
        <v>0</v>
      </c>
      <c r="S43" s="233">
        <v>0</v>
      </c>
      <c r="T43" s="233"/>
      <c r="U43" s="233"/>
      <c r="V43" s="233"/>
      <c r="W43" s="233">
        <v>351</v>
      </c>
      <c r="X43" s="233">
        <v>0</v>
      </c>
      <c r="Y43" s="233">
        <v>0</v>
      </c>
      <c r="Z43" s="233"/>
      <c r="AA43" s="233"/>
      <c r="AB43" s="233"/>
      <c r="AC43" s="233">
        <v>1</v>
      </c>
      <c r="AD43" s="233">
        <v>0</v>
      </c>
      <c r="AE43" s="233">
        <v>0</v>
      </c>
      <c r="AF43" s="233"/>
      <c r="AG43" s="233"/>
      <c r="AH43" s="233"/>
      <c r="AI43" s="233"/>
      <c r="AJ43" s="233"/>
      <c r="AK43" s="233"/>
      <c r="AL43" s="233"/>
      <c r="AM43" s="233"/>
      <c r="AN43" s="233"/>
      <c r="AO43" s="233">
        <v>553</v>
      </c>
      <c r="AP43" s="233">
        <v>0</v>
      </c>
      <c r="AQ43" s="233">
        <v>0</v>
      </c>
    </row>
    <row r="44" spans="1:43" hidden="1" x14ac:dyDescent="0.25">
      <c r="A44" t="s">
        <v>622</v>
      </c>
      <c r="B44" s="233"/>
      <c r="C44" s="233"/>
      <c r="D44" s="233"/>
      <c r="E44" s="233"/>
      <c r="F44" s="233"/>
      <c r="G44" s="233"/>
      <c r="H44" s="233"/>
      <c r="I44" s="233"/>
      <c r="J44" s="233"/>
      <c r="K44" s="233"/>
      <c r="L44" s="233"/>
      <c r="M44" s="233"/>
      <c r="N44" s="233"/>
      <c r="O44" s="233"/>
      <c r="P44" s="233"/>
      <c r="Q44" s="233">
        <v>3</v>
      </c>
      <c r="R44" s="233">
        <v>0</v>
      </c>
      <c r="S44" s="233">
        <v>0</v>
      </c>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v>3</v>
      </c>
      <c r="AP44" s="233">
        <v>0</v>
      </c>
      <c r="AQ44" s="233">
        <v>0</v>
      </c>
    </row>
    <row r="45" spans="1:43" hidden="1" x14ac:dyDescent="0.25">
      <c r="A45" t="s">
        <v>161</v>
      </c>
      <c r="B45" s="233"/>
      <c r="C45" s="233"/>
      <c r="D45" s="233"/>
      <c r="E45" s="233">
        <v>62</v>
      </c>
      <c r="F45" s="233">
        <v>1</v>
      </c>
      <c r="G45" s="233">
        <v>0</v>
      </c>
      <c r="H45" s="233"/>
      <c r="I45" s="233"/>
      <c r="J45" s="233"/>
      <c r="K45" s="233"/>
      <c r="L45" s="233"/>
      <c r="M45" s="233"/>
      <c r="N45" s="233">
        <v>111</v>
      </c>
      <c r="O45" s="233">
        <v>0</v>
      </c>
      <c r="P45" s="233">
        <v>0</v>
      </c>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v>173</v>
      </c>
      <c r="AP45" s="233">
        <v>1</v>
      </c>
      <c r="AQ45" s="233">
        <v>0</v>
      </c>
    </row>
    <row r="46" spans="1:43" hidden="1" x14ac:dyDescent="0.25">
      <c r="A46" t="s">
        <v>614</v>
      </c>
      <c r="B46" s="233"/>
      <c r="C46" s="233"/>
      <c r="D46" s="233"/>
      <c r="E46" s="233">
        <v>197</v>
      </c>
      <c r="F46" s="233">
        <v>0</v>
      </c>
      <c r="G46" s="233">
        <v>0</v>
      </c>
      <c r="H46" s="233"/>
      <c r="I46" s="233"/>
      <c r="J46" s="233"/>
      <c r="K46" s="233"/>
      <c r="L46" s="233"/>
      <c r="M46" s="233"/>
      <c r="N46" s="233">
        <v>75</v>
      </c>
      <c r="O46" s="233">
        <v>0</v>
      </c>
      <c r="P46" s="233">
        <v>0</v>
      </c>
      <c r="Q46" s="233"/>
      <c r="R46" s="233"/>
      <c r="S46" s="233"/>
      <c r="T46" s="233"/>
      <c r="U46" s="233"/>
      <c r="V46" s="233"/>
      <c r="W46" s="233">
        <v>170</v>
      </c>
      <c r="X46" s="233">
        <v>0</v>
      </c>
      <c r="Y46" s="233">
        <v>0</v>
      </c>
      <c r="Z46" s="233"/>
      <c r="AA46" s="233"/>
      <c r="AB46" s="233"/>
      <c r="AC46" s="233">
        <v>1</v>
      </c>
      <c r="AD46" s="233">
        <v>0</v>
      </c>
      <c r="AE46" s="233">
        <v>0</v>
      </c>
      <c r="AF46" s="233"/>
      <c r="AG46" s="233"/>
      <c r="AH46" s="233"/>
      <c r="AI46" s="233"/>
      <c r="AJ46" s="233"/>
      <c r="AK46" s="233"/>
      <c r="AL46" s="233"/>
      <c r="AM46" s="233"/>
      <c r="AN46" s="233"/>
      <c r="AO46" s="233">
        <v>443</v>
      </c>
      <c r="AP46" s="233">
        <v>0</v>
      </c>
      <c r="AQ46" s="233">
        <v>0</v>
      </c>
    </row>
    <row r="47" spans="1:43" hidden="1" x14ac:dyDescent="0.25">
      <c r="A47" t="s">
        <v>617</v>
      </c>
      <c r="B47" s="233">
        <v>29</v>
      </c>
      <c r="C47" s="233">
        <v>5</v>
      </c>
      <c r="D47" s="233">
        <v>0</v>
      </c>
      <c r="E47" s="233">
        <v>655</v>
      </c>
      <c r="F47" s="233">
        <v>4</v>
      </c>
      <c r="G47" s="233">
        <v>0</v>
      </c>
      <c r="H47" s="233">
        <v>821</v>
      </c>
      <c r="I47" s="233">
        <v>0</v>
      </c>
      <c r="J47" s="233">
        <v>0</v>
      </c>
      <c r="K47" s="233">
        <v>2</v>
      </c>
      <c r="L47" s="233">
        <v>0</v>
      </c>
      <c r="M47" s="233">
        <v>0</v>
      </c>
      <c r="N47" s="233">
        <v>725</v>
      </c>
      <c r="O47" s="233">
        <v>0</v>
      </c>
      <c r="P47" s="233">
        <v>0</v>
      </c>
      <c r="Q47" s="233">
        <v>137</v>
      </c>
      <c r="R47" s="233">
        <v>0</v>
      </c>
      <c r="S47" s="233">
        <v>0</v>
      </c>
      <c r="T47" s="233"/>
      <c r="U47" s="233"/>
      <c r="V47" s="233"/>
      <c r="W47" s="233">
        <v>1099</v>
      </c>
      <c r="X47" s="233">
        <v>0</v>
      </c>
      <c r="Y47" s="233">
        <v>0</v>
      </c>
      <c r="Z47" s="233">
        <v>58</v>
      </c>
      <c r="AA47" s="233">
        <v>0</v>
      </c>
      <c r="AB47" s="233">
        <v>0</v>
      </c>
      <c r="AC47" s="233">
        <v>81</v>
      </c>
      <c r="AD47" s="233">
        <v>7</v>
      </c>
      <c r="AE47" s="233">
        <v>0</v>
      </c>
      <c r="AF47" s="233">
        <v>44</v>
      </c>
      <c r="AG47" s="233">
        <v>93</v>
      </c>
      <c r="AH47" s="233">
        <v>0</v>
      </c>
      <c r="AI47" s="233">
        <v>16</v>
      </c>
      <c r="AJ47" s="233">
        <v>0</v>
      </c>
      <c r="AK47" s="233">
        <v>0</v>
      </c>
      <c r="AL47" s="233">
        <v>2</v>
      </c>
      <c r="AM47" s="233">
        <v>0</v>
      </c>
      <c r="AN47" s="233">
        <v>0</v>
      </c>
      <c r="AO47" s="233">
        <v>3669</v>
      </c>
      <c r="AP47" s="233">
        <v>109</v>
      </c>
      <c r="AQ47" s="233">
        <v>0</v>
      </c>
    </row>
    <row r="48" spans="1:43" hidden="1" x14ac:dyDescent="0.25">
      <c r="A48" t="s">
        <v>623</v>
      </c>
      <c r="B48" s="233"/>
      <c r="C48" s="233"/>
      <c r="D48" s="233"/>
      <c r="E48" s="233"/>
      <c r="F48" s="233"/>
      <c r="G48" s="233"/>
      <c r="H48" s="233"/>
      <c r="I48" s="233"/>
      <c r="J48" s="233"/>
      <c r="K48" s="233"/>
      <c r="L48" s="233"/>
      <c r="M48" s="233"/>
      <c r="N48" s="233"/>
      <c r="O48" s="233"/>
      <c r="P48" s="233"/>
      <c r="Q48" s="233"/>
      <c r="R48" s="233"/>
      <c r="S48" s="233"/>
      <c r="T48" s="233"/>
      <c r="U48" s="233"/>
      <c r="V48" s="233"/>
      <c r="W48" s="233">
        <v>115</v>
      </c>
      <c r="X48" s="233">
        <v>0</v>
      </c>
      <c r="Y48" s="233">
        <v>0</v>
      </c>
      <c r="Z48" s="233"/>
      <c r="AA48" s="233"/>
      <c r="AB48" s="233"/>
      <c r="AC48" s="233"/>
      <c r="AD48" s="233"/>
      <c r="AE48" s="233"/>
      <c r="AF48" s="233"/>
      <c r="AG48" s="233"/>
      <c r="AH48" s="233"/>
      <c r="AI48" s="233"/>
      <c r="AJ48" s="233"/>
      <c r="AK48" s="233"/>
      <c r="AL48" s="233"/>
      <c r="AM48" s="233"/>
      <c r="AN48" s="233"/>
      <c r="AO48" s="233">
        <v>115</v>
      </c>
      <c r="AP48" s="233">
        <v>0</v>
      </c>
      <c r="AQ48" s="233">
        <v>0</v>
      </c>
    </row>
    <row r="49" spans="1:43" hidden="1" x14ac:dyDescent="0.25">
      <c r="A49" t="s">
        <v>626</v>
      </c>
      <c r="B49" s="233"/>
      <c r="C49" s="233"/>
      <c r="D49" s="233"/>
      <c r="E49" s="233"/>
      <c r="F49" s="233"/>
      <c r="G49" s="233"/>
      <c r="H49" s="233"/>
      <c r="I49" s="233"/>
      <c r="J49" s="233"/>
      <c r="K49" s="233"/>
      <c r="L49" s="233"/>
      <c r="M49" s="233"/>
      <c r="N49" s="233"/>
      <c r="O49" s="233"/>
      <c r="P49" s="233"/>
      <c r="Q49" s="233"/>
      <c r="R49" s="233"/>
      <c r="S49" s="233"/>
      <c r="T49" s="233"/>
      <c r="U49" s="233"/>
      <c r="V49" s="233"/>
      <c r="W49" s="233"/>
      <c r="X49" s="233"/>
      <c r="Y49" s="233"/>
      <c r="Z49" s="233">
        <v>8</v>
      </c>
      <c r="AA49" s="233">
        <v>0</v>
      </c>
      <c r="AB49" s="233">
        <v>0</v>
      </c>
      <c r="AC49" s="233"/>
      <c r="AD49" s="233"/>
      <c r="AE49" s="233"/>
      <c r="AF49" s="233"/>
      <c r="AG49" s="233"/>
      <c r="AH49" s="233"/>
      <c r="AI49" s="233"/>
      <c r="AJ49" s="233"/>
      <c r="AK49" s="233"/>
      <c r="AL49" s="233"/>
      <c r="AM49" s="233"/>
      <c r="AN49" s="233"/>
      <c r="AO49" s="233">
        <v>8</v>
      </c>
      <c r="AP49" s="233">
        <v>0</v>
      </c>
      <c r="AQ49" s="233">
        <v>0</v>
      </c>
    </row>
    <row r="50" spans="1:43" hidden="1" x14ac:dyDescent="0.25">
      <c r="A50" t="s">
        <v>558</v>
      </c>
      <c r="B50" s="233"/>
      <c r="C50" s="233"/>
      <c r="D50" s="233"/>
      <c r="E50" s="233"/>
      <c r="F50" s="233"/>
      <c r="G50" s="233"/>
      <c r="H50" s="233"/>
      <c r="I50" s="233"/>
      <c r="J50" s="233"/>
      <c r="K50" s="233"/>
      <c r="L50" s="233"/>
      <c r="M50" s="233"/>
      <c r="N50" s="233"/>
      <c r="O50" s="233"/>
      <c r="P50" s="233"/>
      <c r="Q50" s="233"/>
      <c r="R50" s="233"/>
      <c r="S50" s="233"/>
      <c r="T50" s="233"/>
      <c r="U50" s="233"/>
      <c r="V50" s="233"/>
      <c r="W50" s="233">
        <v>193</v>
      </c>
      <c r="X50" s="233">
        <v>0</v>
      </c>
      <c r="Y50" s="233">
        <v>0</v>
      </c>
      <c r="Z50" s="233"/>
      <c r="AA50" s="233"/>
      <c r="AB50" s="233"/>
      <c r="AC50" s="233"/>
      <c r="AD50" s="233"/>
      <c r="AE50" s="233"/>
      <c r="AF50" s="233"/>
      <c r="AG50" s="233"/>
      <c r="AH50" s="233"/>
      <c r="AI50" s="233"/>
      <c r="AJ50" s="233"/>
      <c r="AK50" s="233"/>
      <c r="AL50" s="233"/>
      <c r="AM50" s="233"/>
      <c r="AN50" s="233"/>
      <c r="AO50" s="233">
        <v>193</v>
      </c>
      <c r="AP50" s="233">
        <v>0</v>
      </c>
      <c r="AQ50" s="233">
        <v>0</v>
      </c>
    </row>
    <row r="51" spans="1:43" hidden="1" x14ac:dyDescent="0.25">
      <c r="A51" t="s">
        <v>624</v>
      </c>
      <c r="B51" s="233"/>
      <c r="C51" s="233"/>
      <c r="D51" s="233"/>
      <c r="E51" s="233"/>
      <c r="F51" s="233"/>
      <c r="G51" s="233"/>
      <c r="H51" s="233"/>
      <c r="I51" s="233"/>
      <c r="J51" s="233"/>
      <c r="K51" s="233"/>
      <c r="L51" s="233"/>
      <c r="M51" s="233"/>
      <c r="N51" s="233"/>
      <c r="O51" s="233"/>
      <c r="P51" s="233"/>
      <c r="Q51" s="233"/>
      <c r="R51" s="233"/>
      <c r="S51" s="233"/>
      <c r="T51" s="233"/>
      <c r="U51" s="233"/>
      <c r="V51" s="233"/>
      <c r="W51" s="233">
        <v>166</v>
      </c>
      <c r="X51" s="233">
        <v>0</v>
      </c>
      <c r="Y51" s="233">
        <v>0</v>
      </c>
      <c r="Z51" s="233"/>
      <c r="AA51" s="233"/>
      <c r="AB51" s="233"/>
      <c r="AC51" s="233">
        <v>3</v>
      </c>
      <c r="AD51" s="233">
        <v>0</v>
      </c>
      <c r="AE51" s="233">
        <v>0</v>
      </c>
      <c r="AF51" s="233"/>
      <c r="AG51" s="233"/>
      <c r="AH51" s="233"/>
      <c r="AI51" s="233"/>
      <c r="AJ51" s="233"/>
      <c r="AK51" s="233"/>
      <c r="AL51" s="233"/>
      <c r="AM51" s="233"/>
      <c r="AN51" s="233"/>
      <c r="AO51" s="233">
        <v>169</v>
      </c>
      <c r="AP51" s="233">
        <v>0</v>
      </c>
      <c r="AQ51" s="233">
        <v>0</v>
      </c>
    </row>
    <row r="52" spans="1:43" hidden="1" x14ac:dyDescent="0.25">
      <c r="A52" t="s">
        <v>619</v>
      </c>
      <c r="B52" s="233"/>
      <c r="C52" s="233"/>
      <c r="D52" s="233"/>
      <c r="E52" s="233">
        <v>22</v>
      </c>
      <c r="F52" s="233">
        <v>0</v>
      </c>
      <c r="G52" s="233">
        <v>0</v>
      </c>
      <c r="H52" s="233"/>
      <c r="I52" s="233"/>
      <c r="J52" s="233"/>
      <c r="K52" s="233"/>
      <c r="L52" s="233"/>
      <c r="M52" s="233"/>
      <c r="N52" s="233"/>
      <c r="O52" s="233"/>
      <c r="P52" s="233"/>
      <c r="Q52" s="233"/>
      <c r="R52" s="233"/>
      <c r="S52" s="233"/>
      <c r="T52" s="233"/>
      <c r="U52" s="233"/>
      <c r="V52" s="233"/>
      <c r="W52" s="233"/>
      <c r="X52" s="233"/>
      <c r="Y52" s="233"/>
      <c r="Z52" s="233"/>
      <c r="AA52" s="233"/>
      <c r="AB52" s="233"/>
      <c r="AC52" s="233"/>
      <c r="AD52" s="233"/>
      <c r="AE52" s="233"/>
      <c r="AF52" s="233"/>
      <c r="AG52" s="233"/>
      <c r="AH52" s="233"/>
      <c r="AI52" s="233"/>
      <c r="AJ52" s="233"/>
      <c r="AK52" s="233"/>
      <c r="AL52" s="233"/>
      <c r="AM52" s="233"/>
      <c r="AN52" s="233"/>
      <c r="AO52" s="233">
        <v>22</v>
      </c>
      <c r="AP52" s="233">
        <v>0</v>
      </c>
      <c r="AQ52" s="233">
        <v>0</v>
      </c>
    </row>
    <row r="53" spans="1:43" hidden="1" x14ac:dyDescent="0.25">
      <c r="A53" t="s">
        <v>171</v>
      </c>
      <c r="B53" s="233"/>
      <c r="C53" s="233"/>
      <c r="D53" s="233"/>
      <c r="E53" s="233">
        <v>3</v>
      </c>
      <c r="F53" s="233">
        <v>0</v>
      </c>
      <c r="G53" s="233">
        <v>0</v>
      </c>
      <c r="H53" s="233"/>
      <c r="I53" s="233"/>
      <c r="J53" s="233"/>
      <c r="K53" s="233"/>
      <c r="L53" s="233"/>
      <c r="M53" s="233"/>
      <c r="N53" s="233"/>
      <c r="O53" s="233"/>
      <c r="P53" s="233"/>
      <c r="Q53" s="233"/>
      <c r="R53" s="233"/>
      <c r="S53" s="233"/>
      <c r="T53" s="233"/>
      <c r="U53" s="233"/>
      <c r="V53" s="233"/>
      <c r="W53" s="233">
        <v>5</v>
      </c>
      <c r="X53" s="233">
        <v>0</v>
      </c>
      <c r="Y53" s="233">
        <v>0</v>
      </c>
      <c r="Z53" s="233"/>
      <c r="AA53" s="233"/>
      <c r="AB53" s="233"/>
      <c r="AC53" s="233">
        <v>58</v>
      </c>
      <c r="AD53" s="233">
        <v>0</v>
      </c>
      <c r="AE53" s="233">
        <v>0</v>
      </c>
      <c r="AF53" s="233"/>
      <c r="AG53" s="233"/>
      <c r="AH53" s="233"/>
      <c r="AI53" s="233"/>
      <c r="AJ53" s="233"/>
      <c r="AK53" s="233"/>
      <c r="AL53" s="233"/>
      <c r="AM53" s="233"/>
      <c r="AN53" s="233"/>
      <c r="AO53" s="233">
        <v>66</v>
      </c>
      <c r="AP53" s="233">
        <v>0</v>
      </c>
      <c r="AQ53" s="233">
        <v>0</v>
      </c>
    </row>
    <row r="54" spans="1:43" hidden="1" x14ac:dyDescent="0.25">
      <c r="A54" t="s">
        <v>323</v>
      </c>
      <c r="B54" s="233">
        <v>11</v>
      </c>
      <c r="C54" s="233">
        <v>7</v>
      </c>
      <c r="D54" s="233">
        <v>0</v>
      </c>
      <c r="E54" s="233">
        <v>599</v>
      </c>
      <c r="F54" s="233">
        <v>1</v>
      </c>
      <c r="G54" s="233">
        <v>0</v>
      </c>
      <c r="H54" s="233">
        <v>437</v>
      </c>
      <c r="I54" s="233">
        <v>1</v>
      </c>
      <c r="J54" s="233">
        <v>0</v>
      </c>
      <c r="K54" s="233"/>
      <c r="L54" s="233"/>
      <c r="M54" s="233"/>
      <c r="N54" s="233">
        <v>654</v>
      </c>
      <c r="O54" s="233">
        <v>0</v>
      </c>
      <c r="P54" s="233">
        <v>0</v>
      </c>
      <c r="Q54" s="233">
        <v>84</v>
      </c>
      <c r="R54" s="233">
        <v>0</v>
      </c>
      <c r="S54" s="233">
        <v>0</v>
      </c>
      <c r="T54" s="233">
        <v>14</v>
      </c>
      <c r="U54" s="233">
        <v>0</v>
      </c>
      <c r="V54" s="233">
        <v>0</v>
      </c>
      <c r="W54" s="233">
        <v>895</v>
      </c>
      <c r="X54" s="233">
        <v>0</v>
      </c>
      <c r="Y54" s="233">
        <v>0</v>
      </c>
      <c r="Z54" s="233">
        <v>36</v>
      </c>
      <c r="AA54" s="233">
        <v>0</v>
      </c>
      <c r="AB54" s="233">
        <v>0</v>
      </c>
      <c r="AC54" s="233">
        <v>57</v>
      </c>
      <c r="AD54" s="233">
        <v>0</v>
      </c>
      <c r="AE54" s="233">
        <v>0</v>
      </c>
      <c r="AF54" s="233">
        <v>23</v>
      </c>
      <c r="AG54" s="233">
        <v>16</v>
      </c>
      <c r="AH54" s="233">
        <v>0</v>
      </c>
      <c r="AI54" s="233">
        <v>15</v>
      </c>
      <c r="AJ54" s="233">
        <v>0</v>
      </c>
      <c r="AK54" s="233">
        <v>0</v>
      </c>
      <c r="AL54" s="233">
        <v>14</v>
      </c>
      <c r="AM54" s="233">
        <v>0</v>
      </c>
      <c r="AN54" s="233">
        <v>0</v>
      </c>
      <c r="AO54" s="233">
        <v>2839</v>
      </c>
      <c r="AP54" s="233">
        <v>25</v>
      </c>
      <c r="AQ54" s="233">
        <v>0</v>
      </c>
    </row>
    <row r="55" spans="1:43" hidden="1" x14ac:dyDescent="0.25">
      <c r="A55" t="s">
        <v>621</v>
      </c>
      <c r="B55" s="233"/>
      <c r="C55" s="233"/>
      <c r="D55" s="233"/>
      <c r="E55" s="233"/>
      <c r="F55" s="233"/>
      <c r="G55" s="233"/>
      <c r="H55" s="233">
        <v>3</v>
      </c>
      <c r="I55" s="233">
        <v>0</v>
      </c>
      <c r="J55" s="233">
        <v>0</v>
      </c>
      <c r="K55" s="233"/>
      <c r="L55" s="233"/>
      <c r="M55" s="233"/>
      <c r="N55" s="233"/>
      <c r="O55" s="233"/>
      <c r="P55" s="233"/>
      <c r="Q55" s="233"/>
      <c r="R55" s="233"/>
      <c r="S55" s="233"/>
      <c r="T55" s="233"/>
      <c r="U55" s="233"/>
      <c r="V55" s="233"/>
      <c r="W55" s="233">
        <v>156</v>
      </c>
      <c r="X55" s="233">
        <v>0</v>
      </c>
      <c r="Y55" s="233">
        <v>0</v>
      </c>
      <c r="Z55" s="233"/>
      <c r="AA55" s="233"/>
      <c r="AB55" s="233"/>
      <c r="AC55" s="233"/>
      <c r="AD55" s="233"/>
      <c r="AE55" s="233"/>
      <c r="AF55" s="233"/>
      <c r="AG55" s="233"/>
      <c r="AH55" s="233"/>
      <c r="AI55" s="233"/>
      <c r="AJ55" s="233"/>
      <c r="AK55" s="233"/>
      <c r="AL55" s="233"/>
      <c r="AM55" s="233"/>
      <c r="AN55" s="233"/>
      <c r="AO55" s="233">
        <v>159</v>
      </c>
      <c r="AP55" s="233">
        <v>0</v>
      </c>
      <c r="AQ55" s="233">
        <v>0</v>
      </c>
    </row>
    <row r="56" spans="1:43" hidden="1" x14ac:dyDescent="0.25">
      <c r="A56" t="s">
        <v>620</v>
      </c>
      <c r="B56" s="233"/>
      <c r="C56" s="233"/>
      <c r="D56" s="233"/>
      <c r="E56" s="233">
        <v>8</v>
      </c>
      <c r="F56" s="233">
        <v>0</v>
      </c>
      <c r="G56" s="233">
        <v>0</v>
      </c>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c r="AF56" s="233"/>
      <c r="AG56" s="233"/>
      <c r="AH56" s="233"/>
      <c r="AI56" s="233"/>
      <c r="AJ56" s="233"/>
      <c r="AK56" s="233"/>
      <c r="AL56" s="233"/>
      <c r="AM56" s="233"/>
      <c r="AN56" s="233"/>
      <c r="AO56" s="233">
        <v>8</v>
      </c>
      <c r="AP56" s="233">
        <v>0</v>
      </c>
      <c r="AQ56" s="233">
        <v>0</v>
      </c>
    </row>
    <row r="57" spans="1:43" hidden="1" x14ac:dyDescent="0.25">
      <c r="A57" t="s">
        <v>178</v>
      </c>
      <c r="B57" s="233"/>
      <c r="C57" s="233"/>
      <c r="D57" s="233"/>
      <c r="E57" s="233"/>
      <c r="F57" s="233"/>
      <c r="G57" s="233"/>
      <c r="H57" s="233"/>
      <c r="I57" s="233"/>
      <c r="J57" s="233"/>
      <c r="K57" s="233"/>
      <c r="L57" s="233"/>
      <c r="M57" s="233"/>
      <c r="N57" s="233">
        <v>45</v>
      </c>
      <c r="O57" s="233">
        <v>0</v>
      </c>
      <c r="P57" s="233">
        <v>0</v>
      </c>
      <c r="Q57" s="233"/>
      <c r="R57" s="233"/>
      <c r="S57" s="233"/>
      <c r="T57" s="233"/>
      <c r="U57" s="233"/>
      <c r="V57" s="233"/>
      <c r="W57" s="233"/>
      <c r="X57" s="233"/>
      <c r="Y57" s="233"/>
      <c r="Z57" s="233"/>
      <c r="AA57" s="233"/>
      <c r="AB57" s="233"/>
      <c r="AC57" s="233"/>
      <c r="AD57" s="233"/>
      <c r="AE57" s="233"/>
      <c r="AF57" s="233"/>
      <c r="AG57" s="233"/>
      <c r="AH57" s="233"/>
      <c r="AI57" s="233"/>
      <c r="AJ57" s="233"/>
      <c r="AK57" s="233"/>
      <c r="AL57" s="233"/>
      <c r="AM57" s="233"/>
      <c r="AN57" s="233"/>
      <c r="AO57" s="233">
        <v>45</v>
      </c>
      <c r="AP57" s="233">
        <v>0</v>
      </c>
      <c r="AQ57" s="233">
        <v>0</v>
      </c>
    </row>
    <row r="58" spans="1:43" hidden="1" x14ac:dyDescent="0.25">
      <c r="A58" t="s">
        <v>180</v>
      </c>
      <c r="B58" s="233"/>
      <c r="C58" s="233"/>
      <c r="D58" s="233"/>
      <c r="E58" s="233"/>
      <c r="F58" s="233"/>
      <c r="G58" s="233"/>
      <c r="H58" s="233"/>
      <c r="I58" s="233"/>
      <c r="J58" s="233"/>
      <c r="K58" s="233"/>
      <c r="L58" s="233"/>
      <c r="M58" s="233"/>
      <c r="N58" s="233"/>
      <c r="O58" s="233"/>
      <c r="P58" s="233"/>
      <c r="Q58" s="233"/>
      <c r="R58" s="233"/>
      <c r="S58" s="233"/>
      <c r="T58" s="233"/>
      <c r="U58" s="233"/>
      <c r="V58" s="233"/>
      <c r="W58" s="233">
        <v>8</v>
      </c>
      <c r="X58" s="233">
        <v>0</v>
      </c>
      <c r="Y58" s="233">
        <v>0</v>
      </c>
      <c r="Z58" s="233"/>
      <c r="AA58" s="233"/>
      <c r="AB58" s="233"/>
      <c r="AC58" s="233"/>
      <c r="AD58" s="233"/>
      <c r="AE58" s="233"/>
      <c r="AF58" s="233"/>
      <c r="AG58" s="233"/>
      <c r="AH58" s="233"/>
      <c r="AI58" s="233"/>
      <c r="AJ58" s="233"/>
      <c r="AK58" s="233"/>
      <c r="AL58" s="233">
        <v>1</v>
      </c>
      <c r="AM58" s="233">
        <v>0</v>
      </c>
      <c r="AN58" s="233">
        <v>0</v>
      </c>
      <c r="AO58" s="233">
        <v>9</v>
      </c>
      <c r="AP58" s="233">
        <v>0</v>
      </c>
      <c r="AQ58" s="233">
        <v>0</v>
      </c>
    </row>
    <row r="59" spans="1:43" hidden="1" x14ac:dyDescent="0.25">
      <c r="A59" t="s">
        <v>186</v>
      </c>
      <c r="B59" s="233"/>
      <c r="C59" s="233"/>
      <c r="D59" s="233"/>
      <c r="E59" s="233">
        <v>8</v>
      </c>
      <c r="F59" s="233">
        <v>0</v>
      </c>
      <c r="G59" s="233">
        <v>0</v>
      </c>
      <c r="H59" s="233"/>
      <c r="I59" s="233"/>
      <c r="J59" s="233"/>
      <c r="K59" s="233"/>
      <c r="L59" s="233"/>
      <c r="M59" s="233"/>
      <c r="N59" s="233"/>
      <c r="O59" s="233"/>
      <c r="P59" s="233"/>
      <c r="Q59" s="233"/>
      <c r="R59" s="233"/>
      <c r="S59" s="233"/>
      <c r="T59" s="233"/>
      <c r="U59" s="233"/>
      <c r="V59" s="233"/>
      <c r="W59" s="233">
        <v>21</v>
      </c>
      <c r="X59" s="233">
        <v>0</v>
      </c>
      <c r="Y59" s="233">
        <v>0</v>
      </c>
      <c r="Z59" s="233"/>
      <c r="AA59" s="233"/>
      <c r="AB59" s="233"/>
      <c r="AC59" s="233"/>
      <c r="AD59" s="233"/>
      <c r="AE59" s="233"/>
      <c r="AF59" s="233"/>
      <c r="AG59" s="233"/>
      <c r="AH59" s="233"/>
      <c r="AI59" s="233"/>
      <c r="AJ59" s="233"/>
      <c r="AK59" s="233"/>
      <c r="AL59" s="233"/>
      <c r="AM59" s="233"/>
      <c r="AN59" s="233"/>
      <c r="AO59" s="233">
        <v>29</v>
      </c>
      <c r="AP59" s="233">
        <v>0</v>
      </c>
      <c r="AQ59" s="233">
        <v>0</v>
      </c>
    </row>
    <row r="60" spans="1:43" hidden="1" x14ac:dyDescent="0.25">
      <c r="A60" t="s">
        <v>188</v>
      </c>
      <c r="B60" s="233"/>
      <c r="C60" s="233"/>
      <c r="D60" s="233"/>
      <c r="E60" s="233">
        <v>67</v>
      </c>
      <c r="F60" s="233">
        <v>0</v>
      </c>
      <c r="G60" s="233">
        <v>0</v>
      </c>
      <c r="H60" s="233"/>
      <c r="I60" s="233"/>
      <c r="J60" s="233"/>
      <c r="K60" s="233"/>
      <c r="L60" s="233"/>
      <c r="M60" s="233"/>
      <c r="N60" s="233">
        <v>95</v>
      </c>
      <c r="O60" s="233">
        <v>0</v>
      </c>
      <c r="P60" s="233">
        <v>0</v>
      </c>
      <c r="Q60" s="233">
        <v>1</v>
      </c>
      <c r="R60" s="233">
        <v>0</v>
      </c>
      <c r="S60" s="233">
        <v>0</v>
      </c>
      <c r="T60" s="233"/>
      <c r="U60" s="233"/>
      <c r="V60" s="233"/>
      <c r="W60" s="233">
        <v>181</v>
      </c>
      <c r="X60" s="233">
        <v>0</v>
      </c>
      <c r="Y60" s="233">
        <v>0</v>
      </c>
      <c r="Z60" s="233">
        <v>5</v>
      </c>
      <c r="AA60" s="233">
        <v>0</v>
      </c>
      <c r="AB60" s="233">
        <v>0</v>
      </c>
      <c r="AC60" s="233">
        <v>2</v>
      </c>
      <c r="AD60" s="233">
        <v>0</v>
      </c>
      <c r="AE60" s="233">
        <v>0</v>
      </c>
      <c r="AF60" s="233">
        <v>1</v>
      </c>
      <c r="AG60" s="233">
        <v>0</v>
      </c>
      <c r="AH60" s="233">
        <v>0</v>
      </c>
      <c r="AI60" s="233"/>
      <c r="AJ60" s="233"/>
      <c r="AK60" s="233"/>
      <c r="AL60" s="233"/>
      <c r="AM60" s="233"/>
      <c r="AN60" s="233"/>
      <c r="AO60" s="233">
        <v>352</v>
      </c>
      <c r="AP60" s="233">
        <v>0</v>
      </c>
      <c r="AQ60" s="233">
        <v>0</v>
      </c>
    </row>
    <row r="61" spans="1:43" hidden="1" x14ac:dyDescent="0.25">
      <c r="A61" t="s">
        <v>625</v>
      </c>
      <c r="B61" s="233"/>
      <c r="C61" s="233"/>
      <c r="D61" s="233"/>
      <c r="E61" s="233"/>
      <c r="F61" s="233"/>
      <c r="G61" s="233"/>
      <c r="H61" s="233"/>
      <c r="I61" s="233"/>
      <c r="J61" s="233"/>
      <c r="K61" s="233"/>
      <c r="L61" s="233"/>
      <c r="M61" s="233"/>
      <c r="N61" s="233"/>
      <c r="O61" s="233"/>
      <c r="P61" s="233"/>
      <c r="Q61" s="233"/>
      <c r="R61" s="233"/>
      <c r="S61" s="233"/>
      <c r="T61" s="233"/>
      <c r="U61" s="233"/>
      <c r="V61" s="233"/>
      <c r="W61" s="233">
        <v>1</v>
      </c>
      <c r="X61" s="233">
        <v>0</v>
      </c>
      <c r="Y61" s="233">
        <v>0</v>
      </c>
      <c r="Z61" s="233"/>
      <c r="AA61" s="233"/>
      <c r="AB61" s="233"/>
      <c r="AC61" s="233"/>
      <c r="AD61" s="233"/>
      <c r="AE61" s="233"/>
      <c r="AF61" s="233"/>
      <c r="AG61" s="233"/>
      <c r="AH61" s="233"/>
      <c r="AI61" s="233"/>
      <c r="AJ61" s="233"/>
      <c r="AK61" s="233"/>
      <c r="AL61" s="233"/>
      <c r="AM61" s="233"/>
      <c r="AN61" s="233"/>
      <c r="AO61" s="233">
        <v>1</v>
      </c>
      <c r="AP61" s="233">
        <v>0</v>
      </c>
      <c r="AQ61" s="233">
        <v>0</v>
      </c>
    </row>
    <row r="62" spans="1:43" hidden="1" x14ac:dyDescent="0.25">
      <c r="A62" t="s">
        <v>37</v>
      </c>
      <c r="B62" s="233"/>
      <c r="C62" s="233"/>
      <c r="D62" s="233"/>
      <c r="E62" s="233">
        <v>6</v>
      </c>
      <c r="F62" s="233">
        <v>0</v>
      </c>
      <c r="G62" s="233">
        <v>0</v>
      </c>
      <c r="H62" s="233"/>
      <c r="I62" s="233"/>
      <c r="J62" s="233"/>
      <c r="K62" s="233"/>
      <c r="L62" s="233"/>
      <c r="M62" s="233"/>
      <c r="N62" s="233">
        <v>16</v>
      </c>
      <c r="O62" s="233">
        <v>0</v>
      </c>
      <c r="P62" s="233">
        <v>0</v>
      </c>
      <c r="Q62" s="233">
        <v>0</v>
      </c>
      <c r="R62" s="233">
        <v>0</v>
      </c>
      <c r="S62" s="233">
        <v>0</v>
      </c>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v>22</v>
      </c>
      <c r="AP62" s="233">
        <v>0</v>
      </c>
      <c r="AQ62" s="233">
        <v>0</v>
      </c>
    </row>
    <row r="63" spans="1:43" hidden="1" x14ac:dyDescent="0.25">
      <c r="A63" t="s">
        <v>192</v>
      </c>
      <c r="B63" s="233"/>
      <c r="C63" s="233"/>
      <c r="D63" s="233"/>
      <c r="E63" s="233">
        <v>345</v>
      </c>
      <c r="F63" s="233">
        <v>0</v>
      </c>
      <c r="G63" s="233">
        <v>0</v>
      </c>
      <c r="H63" s="233">
        <v>55</v>
      </c>
      <c r="I63" s="233">
        <v>0</v>
      </c>
      <c r="J63" s="233">
        <v>0</v>
      </c>
      <c r="K63" s="233"/>
      <c r="L63" s="233"/>
      <c r="M63" s="233"/>
      <c r="N63" s="233">
        <v>84</v>
      </c>
      <c r="O63" s="233">
        <v>0</v>
      </c>
      <c r="P63" s="233">
        <v>0</v>
      </c>
      <c r="Q63" s="233">
        <v>0</v>
      </c>
      <c r="R63" s="233">
        <v>0</v>
      </c>
      <c r="S63" s="233">
        <v>0</v>
      </c>
      <c r="T63" s="233"/>
      <c r="U63" s="233"/>
      <c r="V63" s="233"/>
      <c r="W63" s="233">
        <v>295</v>
      </c>
      <c r="X63" s="233">
        <v>0</v>
      </c>
      <c r="Y63" s="233">
        <v>0</v>
      </c>
      <c r="Z63" s="233"/>
      <c r="AA63" s="233"/>
      <c r="AB63" s="233"/>
      <c r="AC63" s="233">
        <v>0</v>
      </c>
      <c r="AD63" s="233">
        <v>0</v>
      </c>
      <c r="AE63" s="233">
        <v>0</v>
      </c>
      <c r="AF63" s="233"/>
      <c r="AG63" s="233"/>
      <c r="AH63" s="233"/>
      <c r="AI63" s="233"/>
      <c r="AJ63" s="233"/>
      <c r="AK63" s="233"/>
      <c r="AL63" s="233"/>
      <c r="AM63" s="233"/>
      <c r="AN63" s="233"/>
      <c r="AO63" s="233">
        <v>779</v>
      </c>
      <c r="AP63" s="233">
        <v>0</v>
      </c>
      <c r="AQ63" s="233">
        <v>0</v>
      </c>
    </row>
    <row r="64" spans="1:43" hidden="1" x14ac:dyDescent="0.25">
      <c r="A64" t="s">
        <v>616</v>
      </c>
      <c r="B64" s="233"/>
      <c r="C64" s="233"/>
      <c r="D64" s="233"/>
      <c r="E64" s="233"/>
      <c r="F64" s="233"/>
      <c r="G64" s="233"/>
      <c r="H64" s="233"/>
      <c r="I64" s="233"/>
      <c r="J64" s="233"/>
      <c r="K64" s="233"/>
      <c r="L64" s="233"/>
      <c r="M64" s="233"/>
      <c r="N64" s="233">
        <v>173</v>
      </c>
      <c r="O64" s="233">
        <v>0</v>
      </c>
      <c r="P64" s="233">
        <v>0</v>
      </c>
      <c r="Q64" s="233"/>
      <c r="R64" s="233"/>
      <c r="S64" s="233"/>
      <c r="T64" s="233"/>
      <c r="U64" s="233"/>
      <c r="V64" s="233"/>
      <c r="W64" s="233"/>
      <c r="X64" s="233"/>
      <c r="Y64" s="233"/>
      <c r="Z64" s="233"/>
      <c r="AA64" s="233"/>
      <c r="AB64" s="233"/>
      <c r="AC64" s="233"/>
      <c r="AD64" s="233"/>
      <c r="AE64" s="233"/>
      <c r="AF64" s="233"/>
      <c r="AG64" s="233"/>
      <c r="AH64" s="233"/>
      <c r="AI64" s="233"/>
      <c r="AJ64" s="233"/>
      <c r="AK64" s="233"/>
      <c r="AL64" s="233"/>
      <c r="AM64" s="233"/>
      <c r="AN64" s="233"/>
      <c r="AO64" s="233">
        <v>173</v>
      </c>
      <c r="AP64" s="233">
        <v>0</v>
      </c>
      <c r="AQ64" s="233">
        <v>0</v>
      </c>
    </row>
    <row r="65" spans="1:43" hidden="1" x14ac:dyDescent="0.25">
      <c r="A65" t="s">
        <v>196</v>
      </c>
      <c r="B65" s="233"/>
      <c r="C65" s="233"/>
      <c r="D65" s="233"/>
      <c r="E65" s="233">
        <v>46</v>
      </c>
      <c r="F65" s="233">
        <v>0</v>
      </c>
      <c r="G65" s="233">
        <v>0</v>
      </c>
      <c r="H65" s="233"/>
      <c r="I65" s="233"/>
      <c r="J65" s="233"/>
      <c r="K65" s="233"/>
      <c r="L65" s="233"/>
      <c r="M65" s="233"/>
      <c r="N65" s="233">
        <v>98</v>
      </c>
      <c r="O65" s="233">
        <v>0</v>
      </c>
      <c r="P65" s="233">
        <v>0</v>
      </c>
      <c r="Q65" s="233">
        <v>0</v>
      </c>
      <c r="R65" s="233">
        <v>0</v>
      </c>
      <c r="S65" s="233">
        <v>0</v>
      </c>
      <c r="T65" s="233"/>
      <c r="U65" s="233"/>
      <c r="V65" s="233"/>
      <c r="W65" s="233">
        <v>46</v>
      </c>
      <c r="X65" s="233">
        <v>0</v>
      </c>
      <c r="Y65" s="233">
        <v>0</v>
      </c>
      <c r="Z65" s="233">
        <v>5</v>
      </c>
      <c r="AA65" s="233">
        <v>0</v>
      </c>
      <c r="AB65" s="233">
        <v>0</v>
      </c>
      <c r="AC65" s="233"/>
      <c r="AD65" s="233"/>
      <c r="AE65" s="233"/>
      <c r="AF65" s="233"/>
      <c r="AG65" s="233"/>
      <c r="AH65" s="233"/>
      <c r="AI65" s="233"/>
      <c r="AJ65" s="233"/>
      <c r="AK65" s="233"/>
      <c r="AL65" s="233"/>
      <c r="AM65" s="233"/>
      <c r="AN65" s="233"/>
      <c r="AO65" s="233">
        <v>195</v>
      </c>
      <c r="AP65" s="233">
        <v>0</v>
      </c>
      <c r="AQ65" s="233">
        <v>0</v>
      </c>
    </row>
    <row r="66" spans="1:43" hidden="1" x14ac:dyDescent="0.25">
      <c r="A66" t="s">
        <v>19</v>
      </c>
      <c r="B66" s="233"/>
      <c r="C66" s="233"/>
      <c r="D66" s="233"/>
      <c r="E66" s="233"/>
      <c r="F66" s="233"/>
      <c r="G66" s="233"/>
      <c r="H66" s="233"/>
      <c r="I66" s="233"/>
      <c r="J66" s="233"/>
      <c r="K66" s="233"/>
      <c r="L66" s="233"/>
      <c r="M66" s="233"/>
      <c r="N66" s="233"/>
      <c r="O66" s="233"/>
      <c r="P66" s="233"/>
      <c r="Q66" s="233"/>
      <c r="R66" s="233"/>
      <c r="S66" s="233"/>
      <c r="T66" s="233"/>
      <c r="U66" s="233"/>
      <c r="V66" s="233"/>
      <c r="W66" s="233">
        <v>21</v>
      </c>
      <c r="X66" s="233">
        <v>0</v>
      </c>
      <c r="Y66" s="233">
        <v>0</v>
      </c>
      <c r="Z66" s="233"/>
      <c r="AA66" s="233"/>
      <c r="AB66" s="233"/>
      <c r="AC66" s="233"/>
      <c r="AD66" s="233"/>
      <c r="AE66" s="233"/>
      <c r="AF66" s="233"/>
      <c r="AG66" s="233"/>
      <c r="AH66" s="233"/>
      <c r="AI66" s="233"/>
      <c r="AJ66" s="233"/>
      <c r="AK66" s="233"/>
      <c r="AL66" s="233"/>
      <c r="AM66" s="233"/>
      <c r="AN66" s="233"/>
      <c r="AO66" s="233">
        <v>21</v>
      </c>
      <c r="AP66" s="233">
        <v>0</v>
      </c>
      <c r="AQ66" s="233">
        <v>0</v>
      </c>
    </row>
    <row r="67" spans="1:43" hidden="1" x14ac:dyDescent="0.25">
      <c r="A67" t="s">
        <v>200</v>
      </c>
      <c r="B67" s="233"/>
      <c r="C67" s="233"/>
      <c r="D67" s="233"/>
      <c r="E67" s="233">
        <v>80</v>
      </c>
      <c r="F67" s="233">
        <v>0</v>
      </c>
      <c r="G67" s="233">
        <v>0</v>
      </c>
      <c r="H67" s="233"/>
      <c r="I67" s="233"/>
      <c r="J67" s="233"/>
      <c r="K67" s="233"/>
      <c r="L67" s="233"/>
      <c r="M67" s="233"/>
      <c r="N67" s="233">
        <v>119</v>
      </c>
      <c r="O67" s="233">
        <v>0</v>
      </c>
      <c r="P67" s="233">
        <v>0</v>
      </c>
      <c r="Q67" s="233"/>
      <c r="R67" s="233"/>
      <c r="S67" s="233"/>
      <c r="T67" s="233"/>
      <c r="U67" s="233"/>
      <c r="V67" s="233"/>
      <c r="W67" s="233">
        <v>19</v>
      </c>
      <c r="X67" s="233">
        <v>0</v>
      </c>
      <c r="Y67" s="233">
        <v>0</v>
      </c>
      <c r="Z67" s="233"/>
      <c r="AA67" s="233"/>
      <c r="AB67" s="233"/>
      <c r="AC67" s="233"/>
      <c r="AD67" s="233"/>
      <c r="AE67" s="233"/>
      <c r="AF67" s="233"/>
      <c r="AG67" s="233"/>
      <c r="AH67" s="233"/>
      <c r="AI67" s="233"/>
      <c r="AJ67" s="233"/>
      <c r="AK67" s="233"/>
      <c r="AL67" s="233"/>
      <c r="AM67" s="233"/>
      <c r="AN67" s="233"/>
      <c r="AO67" s="233">
        <v>218</v>
      </c>
      <c r="AP67" s="233">
        <v>0</v>
      </c>
      <c r="AQ67" s="233">
        <v>0</v>
      </c>
    </row>
    <row r="68" spans="1:43" hidden="1" x14ac:dyDescent="0.25">
      <c r="A68" t="s">
        <v>207</v>
      </c>
      <c r="B68" s="233">
        <v>1</v>
      </c>
      <c r="C68" s="233">
        <v>0</v>
      </c>
      <c r="D68" s="233">
        <v>0</v>
      </c>
      <c r="E68" s="233">
        <v>332</v>
      </c>
      <c r="F68" s="233">
        <v>0</v>
      </c>
      <c r="G68" s="233">
        <v>0</v>
      </c>
      <c r="H68" s="233">
        <v>48</v>
      </c>
      <c r="I68" s="233">
        <v>1</v>
      </c>
      <c r="J68" s="233">
        <v>0</v>
      </c>
      <c r="K68" s="233"/>
      <c r="L68" s="233"/>
      <c r="M68" s="233"/>
      <c r="N68" s="233">
        <v>452</v>
      </c>
      <c r="O68" s="233">
        <v>0</v>
      </c>
      <c r="P68" s="233">
        <v>0</v>
      </c>
      <c r="Q68" s="233">
        <v>106</v>
      </c>
      <c r="R68" s="233">
        <v>0</v>
      </c>
      <c r="S68" s="233">
        <v>0</v>
      </c>
      <c r="T68" s="233"/>
      <c r="U68" s="233"/>
      <c r="V68" s="233"/>
      <c r="W68" s="233">
        <v>607</v>
      </c>
      <c r="X68" s="233">
        <v>0</v>
      </c>
      <c r="Y68" s="233">
        <v>0</v>
      </c>
      <c r="Z68" s="233">
        <v>19</v>
      </c>
      <c r="AA68" s="233">
        <v>0</v>
      </c>
      <c r="AB68" s="233">
        <v>0</v>
      </c>
      <c r="AC68" s="233">
        <v>24</v>
      </c>
      <c r="AD68" s="233">
        <v>0</v>
      </c>
      <c r="AE68" s="233">
        <v>0</v>
      </c>
      <c r="AF68" s="233">
        <v>23</v>
      </c>
      <c r="AG68" s="233">
        <v>8</v>
      </c>
      <c r="AH68" s="233">
        <v>0</v>
      </c>
      <c r="AI68" s="233">
        <v>1</v>
      </c>
      <c r="AJ68" s="233">
        <v>0</v>
      </c>
      <c r="AK68" s="233">
        <v>0</v>
      </c>
      <c r="AL68" s="233">
        <v>2</v>
      </c>
      <c r="AM68" s="233">
        <v>0</v>
      </c>
      <c r="AN68" s="233">
        <v>0</v>
      </c>
      <c r="AO68" s="233">
        <v>1615</v>
      </c>
      <c r="AP68" s="233">
        <v>9</v>
      </c>
      <c r="AQ68" s="233">
        <v>0</v>
      </c>
    </row>
    <row r="69" spans="1:43" hidden="1" x14ac:dyDescent="0.25">
      <c r="A69" t="s">
        <v>208</v>
      </c>
      <c r="B69" s="233"/>
      <c r="C69" s="233"/>
      <c r="D69" s="233"/>
      <c r="E69" s="233">
        <v>39</v>
      </c>
      <c r="F69" s="233">
        <v>0</v>
      </c>
      <c r="G69" s="233">
        <v>0</v>
      </c>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v>39</v>
      </c>
      <c r="AP69" s="233">
        <v>0</v>
      </c>
      <c r="AQ69" s="233">
        <v>0</v>
      </c>
    </row>
    <row r="70" spans="1:43" hidden="1" x14ac:dyDescent="0.25">
      <c r="A70" t="s">
        <v>209</v>
      </c>
      <c r="B70" s="233"/>
      <c r="C70" s="233"/>
      <c r="D70" s="233"/>
      <c r="E70" s="233">
        <v>231</v>
      </c>
      <c r="F70" s="233">
        <v>0</v>
      </c>
      <c r="G70" s="233">
        <v>0</v>
      </c>
      <c r="H70" s="233">
        <v>51</v>
      </c>
      <c r="I70" s="233">
        <v>0</v>
      </c>
      <c r="J70" s="233">
        <v>0</v>
      </c>
      <c r="K70" s="233"/>
      <c r="L70" s="233"/>
      <c r="M70" s="233"/>
      <c r="N70" s="233">
        <v>161</v>
      </c>
      <c r="O70" s="233">
        <v>0</v>
      </c>
      <c r="P70" s="233">
        <v>0</v>
      </c>
      <c r="Q70" s="233">
        <v>10</v>
      </c>
      <c r="R70" s="233">
        <v>0</v>
      </c>
      <c r="S70" s="233">
        <v>0</v>
      </c>
      <c r="T70" s="233"/>
      <c r="U70" s="233"/>
      <c r="V70" s="233"/>
      <c r="W70" s="233">
        <v>381</v>
      </c>
      <c r="X70" s="233">
        <v>0</v>
      </c>
      <c r="Y70" s="233">
        <v>0</v>
      </c>
      <c r="Z70" s="233">
        <v>12</v>
      </c>
      <c r="AA70" s="233">
        <v>0</v>
      </c>
      <c r="AB70" s="233">
        <v>0</v>
      </c>
      <c r="AC70" s="233">
        <v>13</v>
      </c>
      <c r="AD70" s="233">
        <v>0</v>
      </c>
      <c r="AE70" s="233">
        <v>0</v>
      </c>
      <c r="AF70" s="233"/>
      <c r="AG70" s="233"/>
      <c r="AH70" s="233"/>
      <c r="AI70" s="233"/>
      <c r="AJ70" s="233"/>
      <c r="AK70" s="233"/>
      <c r="AL70" s="233"/>
      <c r="AM70" s="233"/>
      <c r="AN70" s="233"/>
      <c r="AO70" s="233">
        <v>859</v>
      </c>
      <c r="AP70" s="233">
        <v>0</v>
      </c>
      <c r="AQ70" s="233">
        <v>0</v>
      </c>
    </row>
    <row r="71" spans="1:43" hidden="1" x14ac:dyDescent="0.25">
      <c r="A71" t="s">
        <v>124</v>
      </c>
      <c r="B71" s="233">
        <v>41</v>
      </c>
      <c r="C71" s="233">
        <v>12</v>
      </c>
      <c r="D71" s="233">
        <v>0</v>
      </c>
      <c r="E71" s="233">
        <v>2770</v>
      </c>
      <c r="F71" s="233">
        <v>6</v>
      </c>
      <c r="G71" s="233">
        <v>0</v>
      </c>
      <c r="H71" s="233">
        <v>1473</v>
      </c>
      <c r="I71" s="233">
        <v>3</v>
      </c>
      <c r="J71" s="233">
        <v>0</v>
      </c>
      <c r="K71" s="233">
        <v>2</v>
      </c>
      <c r="L71" s="233">
        <v>0</v>
      </c>
      <c r="M71" s="233">
        <v>0</v>
      </c>
      <c r="N71" s="233">
        <v>3045</v>
      </c>
      <c r="O71" s="233">
        <v>0</v>
      </c>
      <c r="P71" s="233">
        <v>0</v>
      </c>
      <c r="Q71" s="233">
        <v>345</v>
      </c>
      <c r="R71" s="233">
        <v>0</v>
      </c>
      <c r="S71" s="233">
        <v>0</v>
      </c>
      <c r="T71" s="233">
        <v>14</v>
      </c>
      <c r="U71" s="233">
        <v>0</v>
      </c>
      <c r="V71" s="233">
        <v>0</v>
      </c>
      <c r="W71" s="233">
        <v>4821</v>
      </c>
      <c r="X71" s="233">
        <v>0</v>
      </c>
      <c r="Y71" s="233">
        <v>0</v>
      </c>
      <c r="Z71" s="233">
        <v>143</v>
      </c>
      <c r="AA71" s="233">
        <v>0</v>
      </c>
      <c r="AB71" s="233">
        <v>0</v>
      </c>
      <c r="AC71" s="233">
        <v>242</v>
      </c>
      <c r="AD71" s="233">
        <v>7</v>
      </c>
      <c r="AE71" s="233">
        <v>0</v>
      </c>
      <c r="AF71" s="233">
        <v>91</v>
      </c>
      <c r="AG71" s="233">
        <v>117</v>
      </c>
      <c r="AH71" s="233">
        <v>0</v>
      </c>
      <c r="AI71" s="233">
        <v>32</v>
      </c>
      <c r="AJ71" s="233">
        <v>0</v>
      </c>
      <c r="AK71" s="233">
        <v>0</v>
      </c>
      <c r="AL71" s="233">
        <v>19</v>
      </c>
      <c r="AM71" s="233">
        <v>0</v>
      </c>
      <c r="AN71" s="233">
        <v>0</v>
      </c>
      <c r="AO71" s="233">
        <v>13038</v>
      </c>
      <c r="AP71" s="233">
        <v>145</v>
      </c>
      <c r="AQ71" s="233">
        <v>0</v>
      </c>
    </row>
    <row r="72" spans="1:43" hidden="1" x14ac:dyDescent="0.25"/>
  </sheetData>
  <mergeCells count="18">
    <mergeCell ref="Z3:AB3"/>
    <mergeCell ref="AI3:AK3"/>
    <mergeCell ref="AL3:AN3"/>
    <mergeCell ref="AO3:AO4"/>
    <mergeCell ref="AP3:AP4"/>
    <mergeCell ref="AQ3:AQ4"/>
    <mergeCell ref="A1:AQ1"/>
    <mergeCell ref="AC3:AE3"/>
    <mergeCell ref="AF3:AH3"/>
    <mergeCell ref="B3:D3"/>
    <mergeCell ref="E3:G3"/>
    <mergeCell ref="H3:J3"/>
    <mergeCell ref="K3:M3"/>
    <mergeCell ref="N3:P3"/>
    <mergeCell ref="A3:A4"/>
    <mergeCell ref="Q3:S3"/>
    <mergeCell ref="T3:V3"/>
    <mergeCell ref="W3:Y3"/>
  </mergeCells>
  <pageMargins left="1.08" right="0.7" top="1.53" bottom="0.75" header="0.3" footer="0.3"/>
  <pageSetup paperSize="5" scale="65" orientation="landscape"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8BB5C-3DDB-4A37-A49B-9767A4B4FC8A}">
  <dimension ref="A1:Q342"/>
  <sheetViews>
    <sheetView workbookViewId="0">
      <selection activeCell="K342" sqref="K342"/>
    </sheetView>
  </sheetViews>
  <sheetFormatPr baseColWidth="10" defaultRowHeight="15" x14ac:dyDescent="0.25"/>
  <cols>
    <col min="1" max="1" width="27.85546875" bestFit="1" customWidth="1"/>
    <col min="2" max="2" width="16.28515625" bestFit="1" customWidth="1"/>
    <col min="3" max="3" width="5.28515625" bestFit="1" customWidth="1"/>
    <col min="4" max="4" width="6.7109375" customWidth="1"/>
    <col min="5" max="5" width="5.28515625" customWidth="1"/>
    <col min="6" max="6" width="19.28515625" bestFit="1" customWidth="1"/>
    <col min="7" max="7" width="12.140625" customWidth="1"/>
    <col min="8" max="8" width="10.7109375" customWidth="1"/>
    <col min="9" max="9" width="9.7109375" customWidth="1"/>
    <col min="10" max="10" width="11.5703125" customWidth="1"/>
    <col min="11" max="11" width="10.140625" customWidth="1"/>
    <col min="12" max="12" width="10.28515625" customWidth="1"/>
    <col min="13" max="13" width="12.140625" customWidth="1"/>
    <col min="14" max="14" width="10.7109375" customWidth="1"/>
    <col min="15" max="15" width="20.42578125" bestFit="1" customWidth="1"/>
  </cols>
  <sheetData>
    <row r="1" spans="1:17" ht="51" x14ac:dyDescent="0.25">
      <c r="A1" s="229" t="s">
        <v>125</v>
      </c>
      <c r="B1" s="230" t="s">
        <v>390</v>
      </c>
      <c r="C1" s="231" t="s">
        <v>391</v>
      </c>
      <c r="D1" s="231" t="s">
        <v>392</v>
      </c>
      <c r="E1" s="231" t="s">
        <v>384</v>
      </c>
      <c r="F1" s="231" t="s">
        <v>627</v>
      </c>
      <c r="G1" s="231" t="s">
        <v>628</v>
      </c>
      <c r="H1" s="231" t="s">
        <v>629</v>
      </c>
      <c r="I1" s="231" t="s">
        <v>630</v>
      </c>
      <c r="J1" s="231" t="s">
        <v>631</v>
      </c>
      <c r="K1" s="231" t="s">
        <v>632</v>
      </c>
      <c r="L1" s="231" t="s">
        <v>633</v>
      </c>
      <c r="M1" s="231" t="s">
        <v>634</v>
      </c>
      <c r="N1" s="231" t="s">
        <v>635</v>
      </c>
      <c r="O1" s="229" t="s">
        <v>386</v>
      </c>
    </row>
    <row r="2" spans="1:17" x14ac:dyDescent="0.25">
      <c r="A2" t="s">
        <v>207</v>
      </c>
      <c r="B2">
        <v>1</v>
      </c>
      <c r="C2" s="76">
        <f t="shared" ref="C2:C65" si="0">+F2+I2+L2</f>
        <v>1</v>
      </c>
      <c r="D2" s="76">
        <f t="shared" ref="D2:D65" si="1">+G2+J2+M2</f>
        <v>0</v>
      </c>
      <c r="E2" s="76">
        <f t="shared" ref="E2:E65" si="2">+H2+K2+N2</f>
        <v>0</v>
      </c>
      <c r="F2">
        <v>0</v>
      </c>
      <c r="G2">
        <v>0</v>
      </c>
      <c r="H2">
        <v>0</v>
      </c>
      <c r="I2">
        <v>0</v>
      </c>
      <c r="J2">
        <v>0</v>
      </c>
      <c r="K2">
        <v>0</v>
      </c>
      <c r="L2">
        <v>1</v>
      </c>
      <c r="M2">
        <v>0</v>
      </c>
      <c r="N2">
        <v>0</v>
      </c>
      <c r="O2" t="s">
        <v>35</v>
      </c>
      <c r="Q2" s="234" t="s">
        <v>35</v>
      </c>
    </row>
    <row r="3" spans="1:17" x14ac:dyDescent="0.25">
      <c r="A3" t="s">
        <v>207</v>
      </c>
      <c r="B3">
        <v>0</v>
      </c>
      <c r="C3" s="76">
        <f t="shared" si="0"/>
        <v>0</v>
      </c>
      <c r="D3" s="76">
        <f t="shared" si="1"/>
        <v>0</v>
      </c>
      <c r="E3" s="76">
        <f t="shared" si="2"/>
        <v>0</v>
      </c>
      <c r="F3">
        <v>0</v>
      </c>
      <c r="G3">
        <v>0</v>
      </c>
      <c r="H3">
        <v>0</v>
      </c>
      <c r="I3">
        <v>0</v>
      </c>
      <c r="J3">
        <v>0</v>
      </c>
      <c r="K3">
        <v>0</v>
      </c>
      <c r="L3">
        <v>0</v>
      </c>
      <c r="M3">
        <v>0</v>
      </c>
      <c r="N3">
        <v>0</v>
      </c>
      <c r="O3" t="s">
        <v>35</v>
      </c>
      <c r="Q3" s="234" t="s">
        <v>35</v>
      </c>
    </row>
    <row r="4" spans="1:17" x14ac:dyDescent="0.25">
      <c r="A4" t="s">
        <v>323</v>
      </c>
      <c r="B4">
        <v>0</v>
      </c>
      <c r="C4" s="76">
        <f t="shared" si="0"/>
        <v>0</v>
      </c>
      <c r="D4" s="76">
        <f t="shared" si="1"/>
        <v>0</v>
      </c>
      <c r="E4" s="76">
        <f t="shared" si="2"/>
        <v>0</v>
      </c>
      <c r="F4">
        <v>0</v>
      </c>
      <c r="G4">
        <v>0</v>
      </c>
      <c r="H4">
        <v>0</v>
      </c>
      <c r="I4">
        <v>0</v>
      </c>
      <c r="J4">
        <v>0</v>
      </c>
      <c r="K4">
        <v>0</v>
      </c>
      <c r="L4">
        <v>0</v>
      </c>
      <c r="M4">
        <v>0</v>
      </c>
      <c r="N4">
        <v>0</v>
      </c>
      <c r="O4" t="s">
        <v>35</v>
      </c>
      <c r="Q4" s="234" t="s">
        <v>35</v>
      </c>
    </row>
    <row r="5" spans="1:17" x14ac:dyDescent="0.25">
      <c r="A5" t="s">
        <v>617</v>
      </c>
      <c r="B5">
        <v>34</v>
      </c>
      <c r="C5" s="76">
        <f t="shared" si="0"/>
        <v>29</v>
      </c>
      <c r="D5" s="76">
        <f t="shared" si="1"/>
        <v>5</v>
      </c>
      <c r="E5" s="76">
        <f t="shared" si="2"/>
        <v>0</v>
      </c>
      <c r="F5">
        <v>16</v>
      </c>
      <c r="G5">
        <v>5</v>
      </c>
      <c r="H5">
        <v>0</v>
      </c>
      <c r="I5">
        <v>0</v>
      </c>
      <c r="J5">
        <v>0</v>
      </c>
      <c r="K5">
        <v>0</v>
      </c>
      <c r="L5">
        <v>13</v>
      </c>
      <c r="M5">
        <v>0</v>
      </c>
      <c r="N5">
        <v>0</v>
      </c>
      <c r="O5" t="s">
        <v>35</v>
      </c>
      <c r="Q5" s="234" t="s">
        <v>35</v>
      </c>
    </row>
    <row r="6" spans="1:17" x14ac:dyDescent="0.25">
      <c r="A6" t="s">
        <v>323</v>
      </c>
      <c r="B6">
        <v>18</v>
      </c>
      <c r="C6" s="76">
        <f t="shared" si="0"/>
        <v>11</v>
      </c>
      <c r="D6" s="76">
        <f t="shared" si="1"/>
        <v>7</v>
      </c>
      <c r="E6" s="76">
        <f t="shared" si="2"/>
        <v>0</v>
      </c>
      <c r="F6">
        <v>8</v>
      </c>
      <c r="G6">
        <v>6</v>
      </c>
      <c r="H6">
        <v>0</v>
      </c>
      <c r="I6">
        <v>1</v>
      </c>
      <c r="J6">
        <v>0</v>
      </c>
      <c r="K6">
        <v>0</v>
      </c>
      <c r="L6">
        <v>2</v>
      </c>
      <c r="M6">
        <v>1</v>
      </c>
      <c r="N6">
        <v>0</v>
      </c>
      <c r="O6" t="s">
        <v>35</v>
      </c>
      <c r="Q6" s="234" t="s">
        <v>35</v>
      </c>
    </row>
    <row r="7" spans="1:17" x14ac:dyDescent="0.25">
      <c r="A7" t="s">
        <v>171</v>
      </c>
      <c r="B7">
        <v>2</v>
      </c>
      <c r="C7" s="76">
        <f t="shared" si="0"/>
        <v>2</v>
      </c>
      <c r="D7" s="76">
        <f t="shared" si="1"/>
        <v>0</v>
      </c>
      <c r="E7" s="76">
        <f t="shared" si="2"/>
        <v>0</v>
      </c>
      <c r="F7">
        <v>2</v>
      </c>
      <c r="G7">
        <v>0</v>
      </c>
      <c r="H7">
        <v>0</v>
      </c>
      <c r="I7">
        <v>0</v>
      </c>
      <c r="J7">
        <v>0</v>
      </c>
      <c r="K7">
        <v>0</v>
      </c>
      <c r="L7">
        <v>0</v>
      </c>
      <c r="M7">
        <v>0</v>
      </c>
      <c r="N7">
        <v>0</v>
      </c>
      <c r="O7" t="s">
        <v>73</v>
      </c>
      <c r="Q7" s="5" t="s">
        <v>73</v>
      </c>
    </row>
    <row r="8" spans="1:17" x14ac:dyDescent="0.25">
      <c r="A8" t="s">
        <v>192</v>
      </c>
      <c r="B8">
        <v>27</v>
      </c>
      <c r="C8" s="76">
        <f t="shared" si="0"/>
        <v>27</v>
      </c>
      <c r="D8" s="76">
        <f t="shared" si="1"/>
        <v>0</v>
      </c>
      <c r="E8" s="76">
        <f t="shared" si="2"/>
        <v>0</v>
      </c>
      <c r="F8">
        <v>1</v>
      </c>
      <c r="G8">
        <v>0</v>
      </c>
      <c r="H8">
        <v>0</v>
      </c>
      <c r="I8">
        <v>2</v>
      </c>
      <c r="J8">
        <v>0</v>
      </c>
      <c r="K8">
        <v>0</v>
      </c>
      <c r="L8">
        <v>24</v>
      </c>
      <c r="M8">
        <v>0</v>
      </c>
      <c r="N8">
        <v>0</v>
      </c>
      <c r="O8" t="s">
        <v>73</v>
      </c>
      <c r="Q8" s="5" t="s">
        <v>73</v>
      </c>
    </row>
    <row r="9" spans="1:17" x14ac:dyDescent="0.25">
      <c r="A9" t="s">
        <v>323</v>
      </c>
      <c r="B9">
        <v>14</v>
      </c>
      <c r="C9" s="76">
        <f t="shared" si="0"/>
        <v>14</v>
      </c>
      <c r="D9" s="76">
        <f t="shared" si="1"/>
        <v>0</v>
      </c>
      <c r="E9" s="76">
        <f t="shared" si="2"/>
        <v>0</v>
      </c>
      <c r="F9">
        <v>10</v>
      </c>
      <c r="G9">
        <v>0</v>
      </c>
      <c r="H9">
        <v>0</v>
      </c>
      <c r="I9">
        <v>0</v>
      </c>
      <c r="J9">
        <v>0</v>
      </c>
      <c r="K9">
        <v>0</v>
      </c>
      <c r="L9">
        <v>4</v>
      </c>
      <c r="M9">
        <v>0</v>
      </c>
      <c r="N9">
        <v>0</v>
      </c>
      <c r="O9" t="s">
        <v>73</v>
      </c>
      <c r="Q9" s="5" t="s">
        <v>73</v>
      </c>
    </row>
    <row r="10" spans="1:17" x14ac:dyDescent="0.25">
      <c r="A10" t="s">
        <v>323</v>
      </c>
      <c r="B10">
        <v>27</v>
      </c>
      <c r="C10" s="76">
        <f t="shared" si="0"/>
        <v>27</v>
      </c>
      <c r="D10" s="76">
        <f t="shared" si="1"/>
        <v>0</v>
      </c>
      <c r="E10" s="76">
        <f t="shared" si="2"/>
        <v>0</v>
      </c>
      <c r="F10">
        <v>26</v>
      </c>
      <c r="G10">
        <v>0</v>
      </c>
      <c r="H10">
        <v>0</v>
      </c>
      <c r="I10">
        <v>0</v>
      </c>
      <c r="J10">
        <v>0</v>
      </c>
      <c r="K10">
        <v>0</v>
      </c>
      <c r="L10">
        <v>1</v>
      </c>
      <c r="M10">
        <v>0</v>
      </c>
      <c r="N10">
        <v>0</v>
      </c>
      <c r="O10" t="s">
        <v>73</v>
      </c>
      <c r="Q10" s="5" t="s">
        <v>73</v>
      </c>
    </row>
    <row r="11" spans="1:17" x14ac:dyDescent="0.25">
      <c r="A11" t="s">
        <v>207</v>
      </c>
      <c r="B11">
        <v>38</v>
      </c>
      <c r="C11" s="76">
        <f t="shared" si="0"/>
        <v>38</v>
      </c>
      <c r="D11" s="76">
        <f t="shared" si="1"/>
        <v>0</v>
      </c>
      <c r="E11" s="76">
        <f t="shared" si="2"/>
        <v>0</v>
      </c>
      <c r="F11">
        <v>28</v>
      </c>
      <c r="G11">
        <v>0</v>
      </c>
      <c r="H11">
        <v>0</v>
      </c>
      <c r="I11">
        <v>0</v>
      </c>
      <c r="J11">
        <v>0</v>
      </c>
      <c r="K11">
        <v>0</v>
      </c>
      <c r="L11">
        <v>10</v>
      </c>
      <c r="M11">
        <v>0</v>
      </c>
      <c r="N11">
        <v>0</v>
      </c>
      <c r="O11" t="s">
        <v>73</v>
      </c>
      <c r="Q11" s="5" t="s">
        <v>73</v>
      </c>
    </row>
    <row r="12" spans="1:17" x14ac:dyDescent="0.25">
      <c r="A12" t="s">
        <v>200</v>
      </c>
      <c r="B12">
        <v>80</v>
      </c>
      <c r="C12" s="76">
        <f t="shared" si="0"/>
        <v>80</v>
      </c>
      <c r="D12" s="76">
        <f t="shared" si="1"/>
        <v>0</v>
      </c>
      <c r="E12" s="76">
        <f t="shared" si="2"/>
        <v>0</v>
      </c>
      <c r="F12">
        <v>56</v>
      </c>
      <c r="G12">
        <v>0</v>
      </c>
      <c r="H12">
        <v>0</v>
      </c>
      <c r="I12">
        <v>1</v>
      </c>
      <c r="J12">
        <v>0</v>
      </c>
      <c r="K12">
        <v>0</v>
      </c>
      <c r="L12">
        <v>23</v>
      </c>
      <c r="M12">
        <v>0</v>
      </c>
      <c r="N12">
        <v>0</v>
      </c>
      <c r="O12" t="s">
        <v>73</v>
      </c>
      <c r="Q12" s="5" t="s">
        <v>73</v>
      </c>
    </row>
    <row r="13" spans="1:17" x14ac:dyDescent="0.25">
      <c r="A13" t="s">
        <v>209</v>
      </c>
      <c r="B13">
        <v>59</v>
      </c>
      <c r="C13" s="76">
        <f t="shared" si="0"/>
        <v>59</v>
      </c>
      <c r="D13" s="76">
        <f t="shared" si="1"/>
        <v>0</v>
      </c>
      <c r="E13" s="76">
        <f t="shared" si="2"/>
        <v>0</v>
      </c>
      <c r="F13">
        <v>45</v>
      </c>
      <c r="G13">
        <v>0</v>
      </c>
      <c r="H13">
        <v>0</v>
      </c>
      <c r="I13">
        <v>0</v>
      </c>
      <c r="J13">
        <v>0</v>
      </c>
      <c r="K13">
        <v>0</v>
      </c>
      <c r="L13">
        <v>14</v>
      </c>
      <c r="M13">
        <v>0</v>
      </c>
      <c r="N13">
        <v>0</v>
      </c>
      <c r="O13" t="s">
        <v>73</v>
      </c>
      <c r="Q13" s="5" t="s">
        <v>73</v>
      </c>
    </row>
    <row r="14" spans="1:17" x14ac:dyDescent="0.25">
      <c r="A14" t="s">
        <v>323</v>
      </c>
      <c r="B14">
        <v>105</v>
      </c>
      <c r="C14" s="76">
        <f t="shared" si="0"/>
        <v>105</v>
      </c>
      <c r="D14" s="76">
        <f t="shared" si="1"/>
        <v>0</v>
      </c>
      <c r="E14" s="76">
        <f t="shared" si="2"/>
        <v>0</v>
      </c>
      <c r="F14">
        <v>81</v>
      </c>
      <c r="G14">
        <v>0</v>
      </c>
      <c r="H14">
        <v>0</v>
      </c>
      <c r="I14">
        <v>4</v>
      </c>
      <c r="J14">
        <v>0</v>
      </c>
      <c r="K14">
        <v>0</v>
      </c>
      <c r="L14">
        <v>20</v>
      </c>
      <c r="M14">
        <v>0</v>
      </c>
      <c r="N14">
        <v>0</v>
      </c>
      <c r="O14" t="s">
        <v>73</v>
      </c>
      <c r="Q14" s="5" t="s">
        <v>73</v>
      </c>
    </row>
    <row r="15" spans="1:17" x14ac:dyDescent="0.25">
      <c r="A15" t="s">
        <v>614</v>
      </c>
      <c r="B15">
        <v>197</v>
      </c>
      <c r="C15" s="76">
        <f t="shared" si="0"/>
        <v>197</v>
      </c>
      <c r="D15" s="76">
        <f t="shared" si="1"/>
        <v>0</v>
      </c>
      <c r="E15" s="76">
        <f t="shared" si="2"/>
        <v>0</v>
      </c>
      <c r="F15">
        <v>11</v>
      </c>
      <c r="G15">
        <v>0</v>
      </c>
      <c r="H15">
        <v>0</v>
      </c>
      <c r="I15">
        <v>1</v>
      </c>
      <c r="J15">
        <v>0</v>
      </c>
      <c r="K15">
        <v>0</v>
      </c>
      <c r="L15">
        <v>185</v>
      </c>
      <c r="M15">
        <v>0</v>
      </c>
      <c r="N15">
        <v>0</v>
      </c>
      <c r="O15" t="s">
        <v>73</v>
      </c>
      <c r="Q15" s="5" t="s">
        <v>73</v>
      </c>
    </row>
    <row r="16" spans="1:17" x14ac:dyDescent="0.25">
      <c r="A16" t="s">
        <v>207</v>
      </c>
      <c r="B16">
        <v>10</v>
      </c>
      <c r="C16" s="76">
        <f t="shared" si="0"/>
        <v>10</v>
      </c>
      <c r="D16" s="76">
        <f t="shared" si="1"/>
        <v>0</v>
      </c>
      <c r="E16" s="76">
        <f t="shared" si="2"/>
        <v>0</v>
      </c>
      <c r="F16">
        <v>5</v>
      </c>
      <c r="G16">
        <v>0</v>
      </c>
      <c r="H16">
        <v>0</v>
      </c>
      <c r="I16">
        <v>0</v>
      </c>
      <c r="J16">
        <v>0</v>
      </c>
      <c r="K16">
        <v>0</v>
      </c>
      <c r="L16">
        <v>5</v>
      </c>
      <c r="M16">
        <v>0</v>
      </c>
      <c r="N16">
        <v>0</v>
      </c>
      <c r="O16" t="s">
        <v>73</v>
      </c>
      <c r="Q16" s="5" t="s">
        <v>73</v>
      </c>
    </row>
    <row r="17" spans="1:17" x14ac:dyDescent="0.25">
      <c r="A17" t="s">
        <v>617</v>
      </c>
      <c r="B17">
        <v>20</v>
      </c>
      <c r="C17" s="76">
        <f t="shared" si="0"/>
        <v>20</v>
      </c>
      <c r="D17" s="76">
        <f t="shared" si="1"/>
        <v>0</v>
      </c>
      <c r="E17" s="76">
        <f t="shared" si="2"/>
        <v>0</v>
      </c>
      <c r="F17">
        <v>18</v>
      </c>
      <c r="G17">
        <v>0</v>
      </c>
      <c r="H17">
        <v>0</v>
      </c>
      <c r="I17">
        <v>1</v>
      </c>
      <c r="J17">
        <v>0</v>
      </c>
      <c r="K17">
        <v>0</v>
      </c>
      <c r="L17">
        <v>1</v>
      </c>
      <c r="M17">
        <v>0</v>
      </c>
      <c r="N17">
        <v>0</v>
      </c>
      <c r="O17" t="s">
        <v>73</v>
      </c>
      <c r="Q17" s="5" t="s">
        <v>73</v>
      </c>
    </row>
    <row r="18" spans="1:17" x14ac:dyDescent="0.25">
      <c r="A18" t="s">
        <v>617</v>
      </c>
      <c r="B18">
        <v>124</v>
      </c>
      <c r="C18" s="76">
        <f t="shared" si="0"/>
        <v>124</v>
      </c>
      <c r="D18" s="76">
        <f t="shared" si="1"/>
        <v>0</v>
      </c>
      <c r="E18" s="76">
        <f t="shared" si="2"/>
        <v>0</v>
      </c>
      <c r="F18">
        <v>107</v>
      </c>
      <c r="G18">
        <v>0</v>
      </c>
      <c r="H18">
        <v>0</v>
      </c>
      <c r="I18">
        <v>2</v>
      </c>
      <c r="J18">
        <v>0</v>
      </c>
      <c r="K18">
        <v>0</v>
      </c>
      <c r="L18">
        <v>15</v>
      </c>
      <c r="M18">
        <v>0</v>
      </c>
      <c r="N18">
        <v>0</v>
      </c>
      <c r="O18" t="s">
        <v>73</v>
      </c>
      <c r="Q18" s="5" t="s">
        <v>73</v>
      </c>
    </row>
    <row r="19" spans="1:17" x14ac:dyDescent="0.25">
      <c r="A19" t="s">
        <v>192</v>
      </c>
      <c r="B19">
        <v>76</v>
      </c>
      <c r="C19" s="76">
        <f t="shared" si="0"/>
        <v>76</v>
      </c>
      <c r="D19" s="76">
        <f t="shared" si="1"/>
        <v>0</v>
      </c>
      <c r="E19" s="76">
        <f t="shared" si="2"/>
        <v>0</v>
      </c>
      <c r="F19">
        <v>26</v>
      </c>
      <c r="G19">
        <v>0</v>
      </c>
      <c r="H19">
        <v>0</v>
      </c>
      <c r="I19">
        <v>6</v>
      </c>
      <c r="J19">
        <v>0</v>
      </c>
      <c r="K19">
        <v>0</v>
      </c>
      <c r="L19">
        <v>44</v>
      </c>
      <c r="M19">
        <v>0</v>
      </c>
      <c r="N19">
        <v>0</v>
      </c>
      <c r="O19" t="s">
        <v>73</v>
      </c>
      <c r="Q19" s="5" t="s">
        <v>73</v>
      </c>
    </row>
    <row r="20" spans="1:17" x14ac:dyDescent="0.25">
      <c r="A20" t="s">
        <v>617</v>
      </c>
      <c r="B20">
        <v>39</v>
      </c>
      <c r="C20" s="76">
        <f t="shared" si="0"/>
        <v>36</v>
      </c>
      <c r="D20" s="76">
        <f t="shared" si="1"/>
        <v>3</v>
      </c>
      <c r="E20" s="76">
        <f t="shared" si="2"/>
        <v>0</v>
      </c>
      <c r="F20">
        <v>36</v>
      </c>
      <c r="G20">
        <v>3</v>
      </c>
      <c r="H20">
        <v>0</v>
      </c>
      <c r="I20">
        <v>0</v>
      </c>
      <c r="J20">
        <v>0</v>
      </c>
      <c r="K20">
        <v>0</v>
      </c>
      <c r="L20">
        <v>0</v>
      </c>
      <c r="M20">
        <v>0</v>
      </c>
      <c r="N20">
        <v>0</v>
      </c>
      <c r="O20" t="s">
        <v>73</v>
      </c>
      <c r="Q20" s="5" t="s">
        <v>73</v>
      </c>
    </row>
    <row r="21" spans="1:17" x14ac:dyDescent="0.25">
      <c r="A21" t="s">
        <v>152</v>
      </c>
      <c r="B21">
        <v>1</v>
      </c>
      <c r="C21" s="76">
        <f t="shared" si="0"/>
        <v>1</v>
      </c>
      <c r="D21" s="76">
        <f t="shared" si="1"/>
        <v>0</v>
      </c>
      <c r="E21" s="76">
        <f t="shared" si="2"/>
        <v>0</v>
      </c>
      <c r="F21">
        <v>0</v>
      </c>
      <c r="G21">
        <v>0</v>
      </c>
      <c r="H21">
        <v>0</v>
      </c>
      <c r="I21">
        <v>0</v>
      </c>
      <c r="J21">
        <v>0</v>
      </c>
      <c r="K21">
        <v>0</v>
      </c>
      <c r="L21">
        <v>1</v>
      </c>
      <c r="M21">
        <v>0</v>
      </c>
      <c r="N21">
        <v>0</v>
      </c>
      <c r="O21" t="s">
        <v>73</v>
      </c>
      <c r="Q21" s="5" t="s">
        <v>73</v>
      </c>
    </row>
    <row r="22" spans="1:17" x14ac:dyDescent="0.25">
      <c r="A22" t="s">
        <v>207</v>
      </c>
      <c r="B22">
        <v>5</v>
      </c>
      <c r="C22" s="76">
        <f t="shared" si="0"/>
        <v>5</v>
      </c>
      <c r="D22" s="76">
        <f t="shared" si="1"/>
        <v>0</v>
      </c>
      <c r="E22" s="76">
        <f t="shared" si="2"/>
        <v>0</v>
      </c>
      <c r="F22">
        <v>5</v>
      </c>
      <c r="G22">
        <v>0</v>
      </c>
      <c r="H22">
        <v>0</v>
      </c>
      <c r="I22">
        <v>0</v>
      </c>
      <c r="J22">
        <v>0</v>
      </c>
      <c r="K22">
        <v>0</v>
      </c>
      <c r="L22">
        <v>0</v>
      </c>
      <c r="M22">
        <v>0</v>
      </c>
      <c r="N22">
        <v>0</v>
      </c>
      <c r="O22" t="s">
        <v>73</v>
      </c>
      <c r="Q22" s="5" t="s">
        <v>73</v>
      </c>
    </row>
    <row r="23" spans="1:17" x14ac:dyDescent="0.25">
      <c r="A23" t="s">
        <v>207</v>
      </c>
      <c r="B23">
        <v>47</v>
      </c>
      <c r="C23" s="76">
        <f t="shared" si="0"/>
        <v>47</v>
      </c>
      <c r="D23" s="76">
        <f t="shared" si="1"/>
        <v>0</v>
      </c>
      <c r="E23" s="76">
        <f t="shared" si="2"/>
        <v>0</v>
      </c>
      <c r="F23">
        <v>40</v>
      </c>
      <c r="G23">
        <v>0</v>
      </c>
      <c r="H23">
        <v>0</v>
      </c>
      <c r="I23">
        <v>2</v>
      </c>
      <c r="J23">
        <v>0</v>
      </c>
      <c r="K23">
        <v>0</v>
      </c>
      <c r="L23">
        <v>5</v>
      </c>
      <c r="M23">
        <v>0</v>
      </c>
      <c r="N23">
        <v>0</v>
      </c>
      <c r="O23" t="s">
        <v>73</v>
      </c>
      <c r="Q23" s="5" t="s">
        <v>73</v>
      </c>
    </row>
    <row r="24" spans="1:17" x14ac:dyDescent="0.25">
      <c r="A24" t="s">
        <v>323</v>
      </c>
      <c r="B24">
        <v>1</v>
      </c>
      <c r="C24" s="76">
        <f t="shared" si="0"/>
        <v>1</v>
      </c>
      <c r="D24" s="76">
        <f t="shared" si="1"/>
        <v>0</v>
      </c>
      <c r="E24" s="76">
        <f t="shared" si="2"/>
        <v>0</v>
      </c>
      <c r="F24">
        <v>1</v>
      </c>
      <c r="G24">
        <v>0</v>
      </c>
      <c r="H24">
        <v>0</v>
      </c>
      <c r="I24">
        <v>0</v>
      </c>
      <c r="J24">
        <v>0</v>
      </c>
      <c r="K24">
        <v>0</v>
      </c>
      <c r="L24">
        <v>0</v>
      </c>
      <c r="M24">
        <v>0</v>
      </c>
      <c r="N24">
        <v>0</v>
      </c>
      <c r="O24" t="s">
        <v>73</v>
      </c>
      <c r="Q24" s="5" t="s">
        <v>73</v>
      </c>
    </row>
    <row r="25" spans="1:17" x14ac:dyDescent="0.25">
      <c r="A25" t="s">
        <v>37</v>
      </c>
      <c r="B25">
        <v>6</v>
      </c>
      <c r="C25" s="76">
        <f t="shared" si="0"/>
        <v>6</v>
      </c>
      <c r="D25" s="76">
        <f t="shared" si="1"/>
        <v>0</v>
      </c>
      <c r="E25" s="76">
        <f t="shared" si="2"/>
        <v>0</v>
      </c>
      <c r="F25">
        <v>5</v>
      </c>
      <c r="G25">
        <v>0</v>
      </c>
      <c r="H25">
        <v>0</v>
      </c>
      <c r="I25">
        <v>0</v>
      </c>
      <c r="J25">
        <v>0</v>
      </c>
      <c r="K25">
        <v>0</v>
      </c>
      <c r="L25">
        <v>1</v>
      </c>
      <c r="M25">
        <v>0</v>
      </c>
      <c r="N25">
        <v>0</v>
      </c>
      <c r="O25" t="s">
        <v>73</v>
      </c>
      <c r="Q25" s="5" t="s">
        <v>73</v>
      </c>
    </row>
    <row r="26" spans="1:17" x14ac:dyDescent="0.25">
      <c r="A26" t="s">
        <v>192</v>
      </c>
      <c r="B26">
        <v>91</v>
      </c>
      <c r="C26" s="76">
        <f t="shared" si="0"/>
        <v>91</v>
      </c>
      <c r="D26" s="76">
        <f t="shared" si="1"/>
        <v>0</v>
      </c>
      <c r="E26" s="76">
        <f t="shared" si="2"/>
        <v>0</v>
      </c>
      <c r="F26">
        <v>12</v>
      </c>
      <c r="G26">
        <v>0</v>
      </c>
      <c r="H26">
        <v>0</v>
      </c>
      <c r="I26">
        <v>10</v>
      </c>
      <c r="J26">
        <v>0</v>
      </c>
      <c r="K26">
        <v>0</v>
      </c>
      <c r="L26">
        <v>69</v>
      </c>
      <c r="M26">
        <v>0</v>
      </c>
      <c r="N26">
        <v>0</v>
      </c>
      <c r="O26" t="s">
        <v>73</v>
      </c>
      <c r="Q26" s="5" t="s">
        <v>73</v>
      </c>
    </row>
    <row r="27" spans="1:17" x14ac:dyDescent="0.25">
      <c r="A27" t="s">
        <v>617</v>
      </c>
      <c r="B27">
        <v>23</v>
      </c>
      <c r="C27" s="76">
        <f t="shared" si="0"/>
        <v>23</v>
      </c>
      <c r="D27" s="76">
        <f t="shared" si="1"/>
        <v>0</v>
      </c>
      <c r="E27" s="76">
        <f t="shared" si="2"/>
        <v>0</v>
      </c>
      <c r="F27">
        <v>22</v>
      </c>
      <c r="G27">
        <v>0</v>
      </c>
      <c r="H27">
        <v>0</v>
      </c>
      <c r="I27">
        <v>1</v>
      </c>
      <c r="J27">
        <v>0</v>
      </c>
      <c r="K27">
        <v>0</v>
      </c>
      <c r="L27">
        <v>0</v>
      </c>
      <c r="M27">
        <v>0</v>
      </c>
      <c r="N27">
        <v>0</v>
      </c>
      <c r="O27" t="s">
        <v>73</v>
      </c>
      <c r="Q27" s="5" t="s">
        <v>73</v>
      </c>
    </row>
    <row r="28" spans="1:17" x14ac:dyDescent="0.25">
      <c r="A28" t="s">
        <v>617</v>
      </c>
      <c r="B28">
        <v>171</v>
      </c>
      <c r="C28" s="76">
        <f t="shared" si="0"/>
        <v>171</v>
      </c>
      <c r="D28" s="76">
        <f t="shared" si="1"/>
        <v>0</v>
      </c>
      <c r="E28" s="76">
        <f t="shared" si="2"/>
        <v>0</v>
      </c>
      <c r="F28">
        <v>163</v>
      </c>
      <c r="G28">
        <v>0</v>
      </c>
      <c r="H28">
        <v>0</v>
      </c>
      <c r="I28">
        <v>0</v>
      </c>
      <c r="J28">
        <v>0</v>
      </c>
      <c r="K28">
        <v>0</v>
      </c>
      <c r="L28">
        <v>8</v>
      </c>
      <c r="M28">
        <v>0</v>
      </c>
      <c r="N28">
        <v>0</v>
      </c>
      <c r="O28" t="s">
        <v>73</v>
      </c>
      <c r="Q28" s="5" t="s">
        <v>73</v>
      </c>
    </row>
    <row r="29" spans="1:17" x14ac:dyDescent="0.25">
      <c r="A29" t="s">
        <v>323</v>
      </c>
      <c r="B29">
        <v>23</v>
      </c>
      <c r="C29" s="76">
        <f t="shared" si="0"/>
        <v>23</v>
      </c>
      <c r="D29" s="76">
        <f t="shared" si="1"/>
        <v>0</v>
      </c>
      <c r="E29" s="76">
        <f t="shared" si="2"/>
        <v>0</v>
      </c>
      <c r="F29">
        <v>21</v>
      </c>
      <c r="G29">
        <v>0</v>
      </c>
      <c r="H29">
        <v>0</v>
      </c>
      <c r="I29">
        <v>0</v>
      </c>
      <c r="J29">
        <v>0</v>
      </c>
      <c r="K29">
        <v>0</v>
      </c>
      <c r="L29">
        <v>2</v>
      </c>
      <c r="M29">
        <v>0</v>
      </c>
      <c r="N29">
        <v>0</v>
      </c>
      <c r="O29" t="s">
        <v>73</v>
      </c>
      <c r="Q29" s="5" t="s">
        <v>73</v>
      </c>
    </row>
    <row r="30" spans="1:17" x14ac:dyDescent="0.25">
      <c r="A30" t="s">
        <v>207</v>
      </c>
      <c r="B30">
        <v>2</v>
      </c>
      <c r="C30" s="76">
        <f t="shared" si="0"/>
        <v>2</v>
      </c>
      <c r="D30" s="76">
        <f t="shared" si="1"/>
        <v>0</v>
      </c>
      <c r="E30" s="76">
        <f t="shared" si="2"/>
        <v>0</v>
      </c>
      <c r="F30">
        <v>2</v>
      </c>
      <c r="G30">
        <v>0</v>
      </c>
      <c r="H30">
        <v>0</v>
      </c>
      <c r="I30">
        <v>0</v>
      </c>
      <c r="J30">
        <v>0</v>
      </c>
      <c r="K30">
        <v>0</v>
      </c>
      <c r="L30">
        <v>0</v>
      </c>
      <c r="M30">
        <v>0</v>
      </c>
      <c r="N30">
        <v>0</v>
      </c>
      <c r="O30" t="s">
        <v>73</v>
      </c>
      <c r="Q30" s="5" t="s">
        <v>73</v>
      </c>
    </row>
    <row r="31" spans="1:17" x14ac:dyDescent="0.25">
      <c r="A31" t="s">
        <v>617</v>
      </c>
      <c r="B31">
        <v>4</v>
      </c>
      <c r="C31" s="76">
        <f t="shared" si="0"/>
        <v>4</v>
      </c>
      <c r="D31" s="76">
        <f t="shared" si="1"/>
        <v>0</v>
      </c>
      <c r="E31" s="76">
        <f t="shared" si="2"/>
        <v>0</v>
      </c>
      <c r="F31">
        <v>4</v>
      </c>
      <c r="G31">
        <v>0</v>
      </c>
      <c r="H31">
        <v>0</v>
      </c>
      <c r="I31">
        <v>0</v>
      </c>
      <c r="J31">
        <v>0</v>
      </c>
      <c r="K31">
        <v>0</v>
      </c>
      <c r="L31">
        <v>0</v>
      </c>
      <c r="M31">
        <v>0</v>
      </c>
      <c r="N31">
        <v>0</v>
      </c>
      <c r="O31" t="s">
        <v>73</v>
      </c>
      <c r="Q31" s="5" t="s">
        <v>73</v>
      </c>
    </row>
    <row r="32" spans="1:17" x14ac:dyDescent="0.25">
      <c r="A32" t="s">
        <v>323</v>
      </c>
      <c r="B32">
        <v>69</v>
      </c>
      <c r="C32" s="76">
        <f t="shared" si="0"/>
        <v>69</v>
      </c>
      <c r="D32" s="76">
        <f t="shared" si="1"/>
        <v>0</v>
      </c>
      <c r="E32" s="76">
        <f t="shared" si="2"/>
        <v>0</v>
      </c>
      <c r="F32">
        <v>65</v>
      </c>
      <c r="G32">
        <v>0</v>
      </c>
      <c r="H32">
        <v>0</v>
      </c>
      <c r="I32">
        <v>0</v>
      </c>
      <c r="J32">
        <v>0</v>
      </c>
      <c r="K32">
        <v>0</v>
      </c>
      <c r="L32">
        <v>4</v>
      </c>
      <c r="M32">
        <v>0</v>
      </c>
      <c r="N32">
        <v>0</v>
      </c>
      <c r="O32" t="s">
        <v>73</v>
      </c>
      <c r="Q32" s="5" t="s">
        <v>73</v>
      </c>
    </row>
    <row r="33" spans="1:17" x14ac:dyDescent="0.25">
      <c r="A33" t="s">
        <v>188</v>
      </c>
      <c r="B33">
        <v>65</v>
      </c>
      <c r="C33" s="76">
        <f t="shared" si="0"/>
        <v>65</v>
      </c>
      <c r="D33" s="76">
        <f t="shared" si="1"/>
        <v>0</v>
      </c>
      <c r="E33" s="76">
        <f t="shared" si="2"/>
        <v>0</v>
      </c>
      <c r="F33">
        <v>59</v>
      </c>
      <c r="G33">
        <v>0</v>
      </c>
      <c r="H33">
        <v>0</v>
      </c>
      <c r="I33">
        <v>0</v>
      </c>
      <c r="J33">
        <v>0</v>
      </c>
      <c r="K33">
        <v>0</v>
      </c>
      <c r="L33">
        <v>6</v>
      </c>
      <c r="M33">
        <v>0</v>
      </c>
      <c r="N33">
        <v>0</v>
      </c>
      <c r="O33" t="s">
        <v>73</v>
      </c>
      <c r="Q33" s="5" t="s">
        <v>73</v>
      </c>
    </row>
    <row r="34" spans="1:17" x14ac:dyDescent="0.25">
      <c r="A34" t="s">
        <v>186</v>
      </c>
      <c r="B34">
        <v>8</v>
      </c>
      <c r="C34" s="76">
        <f t="shared" si="0"/>
        <v>8</v>
      </c>
      <c r="D34" s="76">
        <f t="shared" si="1"/>
        <v>0</v>
      </c>
      <c r="E34" s="76">
        <f t="shared" si="2"/>
        <v>0</v>
      </c>
      <c r="F34">
        <v>3</v>
      </c>
      <c r="G34">
        <v>0</v>
      </c>
      <c r="H34">
        <v>0</v>
      </c>
      <c r="I34">
        <v>2</v>
      </c>
      <c r="J34">
        <v>0</v>
      </c>
      <c r="K34">
        <v>0</v>
      </c>
      <c r="L34">
        <v>3</v>
      </c>
      <c r="M34">
        <v>0</v>
      </c>
      <c r="N34">
        <v>0</v>
      </c>
      <c r="O34" t="s">
        <v>73</v>
      </c>
      <c r="Q34" s="5" t="s">
        <v>73</v>
      </c>
    </row>
    <row r="35" spans="1:17" x14ac:dyDescent="0.25">
      <c r="A35" t="s">
        <v>323</v>
      </c>
      <c r="B35">
        <v>1</v>
      </c>
      <c r="C35" s="76">
        <f t="shared" si="0"/>
        <v>1</v>
      </c>
      <c r="D35" s="76">
        <f t="shared" si="1"/>
        <v>0</v>
      </c>
      <c r="E35" s="76">
        <f t="shared" si="2"/>
        <v>0</v>
      </c>
      <c r="F35">
        <v>1</v>
      </c>
      <c r="G35">
        <v>0</v>
      </c>
      <c r="H35">
        <v>0</v>
      </c>
      <c r="I35">
        <v>0</v>
      </c>
      <c r="J35">
        <v>0</v>
      </c>
      <c r="K35">
        <v>0</v>
      </c>
      <c r="L35">
        <v>0</v>
      </c>
      <c r="M35">
        <v>0</v>
      </c>
      <c r="N35">
        <v>0</v>
      </c>
      <c r="O35" t="s">
        <v>73</v>
      </c>
      <c r="Q35" s="5" t="s">
        <v>73</v>
      </c>
    </row>
    <row r="36" spans="1:17" x14ac:dyDescent="0.25">
      <c r="A36" t="s">
        <v>323</v>
      </c>
      <c r="B36">
        <v>9</v>
      </c>
      <c r="C36" s="76">
        <f t="shared" si="0"/>
        <v>9</v>
      </c>
      <c r="D36" s="76">
        <f t="shared" si="1"/>
        <v>0</v>
      </c>
      <c r="E36" s="76">
        <f t="shared" si="2"/>
        <v>0</v>
      </c>
      <c r="F36">
        <v>4</v>
      </c>
      <c r="G36">
        <v>0</v>
      </c>
      <c r="H36">
        <v>0</v>
      </c>
      <c r="I36">
        <v>0</v>
      </c>
      <c r="J36">
        <v>0</v>
      </c>
      <c r="K36">
        <v>0</v>
      </c>
      <c r="L36">
        <v>5</v>
      </c>
      <c r="M36">
        <v>0</v>
      </c>
      <c r="N36">
        <v>0</v>
      </c>
      <c r="O36" t="s">
        <v>73</v>
      </c>
      <c r="Q36" s="5" t="s">
        <v>73</v>
      </c>
    </row>
    <row r="37" spans="1:17" x14ac:dyDescent="0.25">
      <c r="A37" t="s">
        <v>207</v>
      </c>
      <c r="B37">
        <v>59</v>
      </c>
      <c r="C37" s="76">
        <f t="shared" si="0"/>
        <v>59</v>
      </c>
      <c r="D37" s="76">
        <f t="shared" si="1"/>
        <v>0</v>
      </c>
      <c r="E37" s="76">
        <f t="shared" si="2"/>
        <v>0</v>
      </c>
      <c r="F37">
        <v>50</v>
      </c>
      <c r="G37">
        <v>0</v>
      </c>
      <c r="H37">
        <v>0</v>
      </c>
      <c r="I37">
        <v>3</v>
      </c>
      <c r="J37">
        <v>0</v>
      </c>
      <c r="K37">
        <v>0</v>
      </c>
      <c r="L37">
        <v>6</v>
      </c>
      <c r="M37">
        <v>0</v>
      </c>
      <c r="N37">
        <v>0</v>
      </c>
      <c r="O37" t="s">
        <v>73</v>
      </c>
      <c r="Q37" s="5" t="s">
        <v>73</v>
      </c>
    </row>
    <row r="38" spans="1:17" x14ac:dyDescent="0.25">
      <c r="A38" t="s">
        <v>617</v>
      </c>
      <c r="B38">
        <v>29</v>
      </c>
      <c r="C38" s="76">
        <f t="shared" si="0"/>
        <v>28</v>
      </c>
      <c r="D38" s="76">
        <f t="shared" si="1"/>
        <v>1</v>
      </c>
      <c r="E38" s="76">
        <f t="shared" si="2"/>
        <v>0</v>
      </c>
      <c r="F38">
        <v>27</v>
      </c>
      <c r="G38">
        <v>1</v>
      </c>
      <c r="H38">
        <v>0</v>
      </c>
      <c r="I38">
        <v>0</v>
      </c>
      <c r="J38">
        <v>0</v>
      </c>
      <c r="K38">
        <v>0</v>
      </c>
      <c r="L38">
        <v>1</v>
      </c>
      <c r="M38">
        <v>0</v>
      </c>
      <c r="N38">
        <v>0</v>
      </c>
      <c r="O38" t="s">
        <v>73</v>
      </c>
      <c r="Q38" s="5" t="s">
        <v>73</v>
      </c>
    </row>
    <row r="39" spans="1:17" x14ac:dyDescent="0.25">
      <c r="A39" t="s">
        <v>617</v>
      </c>
      <c r="B39">
        <v>62</v>
      </c>
      <c r="C39" s="76">
        <f t="shared" si="0"/>
        <v>62</v>
      </c>
      <c r="D39" s="76">
        <f t="shared" si="1"/>
        <v>0</v>
      </c>
      <c r="E39" s="76">
        <f t="shared" si="2"/>
        <v>0</v>
      </c>
      <c r="F39">
        <v>57</v>
      </c>
      <c r="G39">
        <v>0</v>
      </c>
      <c r="H39">
        <v>0</v>
      </c>
      <c r="I39">
        <v>1</v>
      </c>
      <c r="J39">
        <v>0</v>
      </c>
      <c r="K39">
        <v>0</v>
      </c>
      <c r="L39">
        <v>4</v>
      </c>
      <c r="M39">
        <v>0</v>
      </c>
      <c r="N39">
        <v>0</v>
      </c>
      <c r="O39" t="s">
        <v>73</v>
      </c>
      <c r="Q39" s="5" t="s">
        <v>73</v>
      </c>
    </row>
    <row r="40" spans="1:17" x14ac:dyDescent="0.25">
      <c r="A40" t="s">
        <v>207</v>
      </c>
      <c r="B40">
        <v>1</v>
      </c>
      <c r="C40" s="76">
        <f t="shared" si="0"/>
        <v>1</v>
      </c>
      <c r="D40" s="76">
        <f t="shared" si="1"/>
        <v>0</v>
      </c>
      <c r="E40" s="76">
        <f t="shared" si="2"/>
        <v>0</v>
      </c>
      <c r="F40">
        <v>1</v>
      </c>
      <c r="G40">
        <v>0</v>
      </c>
      <c r="H40">
        <v>0</v>
      </c>
      <c r="I40">
        <v>0</v>
      </c>
      <c r="J40">
        <v>0</v>
      </c>
      <c r="K40">
        <v>0</v>
      </c>
      <c r="L40">
        <v>0</v>
      </c>
      <c r="M40">
        <v>0</v>
      </c>
      <c r="N40">
        <v>0</v>
      </c>
      <c r="O40" t="s">
        <v>73</v>
      </c>
      <c r="Q40" s="5" t="s">
        <v>73</v>
      </c>
    </row>
    <row r="41" spans="1:17" x14ac:dyDescent="0.25">
      <c r="A41" t="s">
        <v>207</v>
      </c>
      <c r="B41">
        <v>15</v>
      </c>
      <c r="C41" s="76">
        <f t="shared" si="0"/>
        <v>15</v>
      </c>
      <c r="D41" s="76">
        <f t="shared" si="1"/>
        <v>0</v>
      </c>
      <c r="E41" s="76">
        <f t="shared" si="2"/>
        <v>0</v>
      </c>
      <c r="F41">
        <v>9</v>
      </c>
      <c r="G41">
        <v>0</v>
      </c>
      <c r="H41">
        <v>0</v>
      </c>
      <c r="I41">
        <v>0</v>
      </c>
      <c r="J41">
        <v>0</v>
      </c>
      <c r="K41">
        <v>0</v>
      </c>
      <c r="L41">
        <v>6</v>
      </c>
      <c r="M41">
        <v>0</v>
      </c>
      <c r="N41">
        <v>0</v>
      </c>
      <c r="O41" t="s">
        <v>73</v>
      </c>
      <c r="Q41" s="5" t="s">
        <v>73</v>
      </c>
    </row>
    <row r="42" spans="1:17" x14ac:dyDescent="0.25">
      <c r="A42" t="s">
        <v>323</v>
      </c>
      <c r="B42">
        <v>9</v>
      </c>
      <c r="C42" s="76">
        <f t="shared" si="0"/>
        <v>9</v>
      </c>
      <c r="D42" s="76">
        <f t="shared" si="1"/>
        <v>0</v>
      </c>
      <c r="E42" s="76">
        <f t="shared" si="2"/>
        <v>0</v>
      </c>
      <c r="F42">
        <v>7</v>
      </c>
      <c r="G42">
        <v>0</v>
      </c>
      <c r="H42">
        <v>0</v>
      </c>
      <c r="I42">
        <v>0</v>
      </c>
      <c r="J42">
        <v>0</v>
      </c>
      <c r="K42">
        <v>0</v>
      </c>
      <c r="L42">
        <v>2</v>
      </c>
      <c r="M42">
        <v>0</v>
      </c>
      <c r="N42">
        <v>0</v>
      </c>
      <c r="O42" t="s">
        <v>73</v>
      </c>
      <c r="Q42" s="5" t="s">
        <v>73</v>
      </c>
    </row>
    <row r="43" spans="1:17" x14ac:dyDescent="0.25">
      <c r="A43" t="s">
        <v>617</v>
      </c>
      <c r="B43">
        <v>2</v>
      </c>
      <c r="C43" s="76">
        <f t="shared" si="0"/>
        <v>2</v>
      </c>
      <c r="D43" s="76">
        <f t="shared" si="1"/>
        <v>0</v>
      </c>
      <c r="E43" s="76">
        <f t="shared" si="2"/>
        <v>0</v>
      </c>
      <c r="F43">
        <v>2</v>
      </c>
      <c r="G43">
        <v>0</v>
      </c>
      <c r="H43">
        <v>0</v>
      </c>
      <c r="I43">
        <v>0</v>
      </c>
      <c r="J43">
        <v>0</v>
      </c>
      <c r="K43">
        <v>0</v>
      </c>
      <c r="L43">
        <v>0</v>
      </c>
      <c r="M43">
        <v>0</v>
      </c>
      <c r="N43">
        <v>0</v>
      </c>
      <c r="O43" t="s">
        <v>73</v>
      </c>
      <c r="Q43" s="5" t="s">
        <v>73</v>
      </c>
    </row>
    <row r="44" spans="1:17" x14ac:dyDescent="0.25">
      <c r="A44" t="s">
        <v>196</v>
      </c>
      <c r="B44">
        <v>46</v>
      </c>
      <c r="C44" s="76">
        <f t="shared" si="0"/>
        <v>46</v>
      </c>
      <c r="D44" s="76">
        <f t="shared" si="1"/>
        <v>0</v>
      </c>
      <c r="E44" s="76">
        <f t="shared" si="2"/>
        <v>0</v>
      </c>
      <c r="F44">
        <v>44</v>
      </c>
      <c r="G44">
        <v>0</v>
      </c>
      <c r="H44">
        <v>0</v>
      </c>
      <c r="I44">
        <v>0</v>
      </c>
      <c r="J44">
        <v>0</v>
      </c>
      <c r="K44">
        <v>0</v>
      </c>
      <c r="L44">
        <v>2</v>
      </c>
      <c r="M44">
        <v>0</v>
      </c>
      <c r="N44">
        <v>0</v>
      </c>
      <c r="O44" t="s">
        <v>73</v>
      </c>
      <c r="Q44" s="5" t="s">
        <v>73</v>
      </c>
    </row>
    <row r="45" spans="1:17" x14ac:dyDescent="0.25">
      <c r="A45" t="s">
        <v>207</v>
      </c>
      <c r="B45">
        <v>13</v>
      </c>
      <c r="C45" s="76">
        <f t="shared" si="0"/>
        <v>13</v>
      </c>
      <c r="D45" s="76">
        <f t="shared" si="1"/>
        <v>0</v>
      </c>
      <c r="E45" s="76">
        <f t="shared" si="2"/>
        <v>0</v>
      </c>
      <c r="F45">
        <v>12</v>
      </c>
      <c r="G45">
        <v>0</v>
      </c>
      <c r="H45">
        <v>0</v>
      </c>
      <c r="I45">
        <v>0</v>
      </c>
      <c r="J45">
        <v>0</v>
      </c>
      <c r="K45">
        <v>0</v>
      </c>
      <c r="L45">
        <v>1</v>
      </c>
      <c r="M45">
        <v>0</v>
      </c>
      <c r="N45">
        <v>0</v>
      </c>
      <c r="O45" t="s">
        <v>73</v>
      </c>
      <c r="Q45" s="5" t="s">
        <v>73</v>
      </c>
    </row>
    <row r="46" spans="1:17" x14ac:dyDescent="0.25">
      <c r="A46" t="s">
        <v>156</v>
      </c>
      <c r="B46">
        <v>8</v>
      </c>
      <c r="C46" s="76">
        <f t="shared" si="0"/>
        <v>8</v>
      </c>
      <c r="D46" s="76">
        <f t="shared" si="1"/>
        <v>0</v>
      </c>
      <c r="E46" s="76">
        <f t="shared" si="2"/>
        <v>0</v>
      </c>
      <c r="F46">
        <v>7</v>
      </c>
      <c r="G46">
        <v>0</v>
      </c>
      <c r="H46">
        <v>0</v>
      </c>
      <c r="I46">
        <v>0</v>
      </c>
      <c r="J46">
        <v>0</v>
      </c>
      <c r="K46">
        <v>0</v>
      </c>
      <c r="L46">
        <v>1</v>
      </c>
      <c r="M46">
        <v>0</v>
      </c>
      <c r="N46">
        <v>0</v>
      </c>
      <c r="O46" t="s">
        <v>73</v>
      </c>
      <c r="Q46" s="5" t="s">
        <v>73</v>
      </c>
    </row>
    <row r="47" spans="1:17" x14ac:dyDescent="0.25">
      <c r="A47" t="s">
        <v>161</v>
      </c>
      <c r="B47">
        <v>12</v>
      </c>
      <c r="C47" s="76">
        <f t="shared" si="0"/>
        <v>11</v>
      </c>
      <c r="D47" s="76">
        <f t="shared" si="1"/>
        <v>1</v>
      </c>
      <c r="E47" s="76">
        <f t="shared" si="2"/>
        <v>0</v>
      </c>
      <c r="F47">
        <v>7</v>
      </c>
      <c r="G47">
        <v>1</v>
      </c>
      <c r="H47">
        <v>0</v>
      </c>
      <c r="I47">
        <v>0</v>
      </c>
      <c r="J47">
        <v>0</v>
      </c>
      <c r="K47">
        <v>0</v>
      </c>
      <c r="L47">
        <v>4</v>
      </c>
      <c r="M47">
        <v>0</v>
      </c>
      <c r="N47">
        <v>0</v>
      </c>
      <c r="O47" t="s">
        <v>73</v>
      </c>
      <c r="Q47" s="5" t="s">
        <v>73</v>
      </c>
    </row>
    <row r="48" spans="1:17" x14ac:dyDescent="0.25">
      <c r="A48" t="s">
        <v>617</v>
      </c>
      <c r="B48">
        <v>65</v>
      </c>
      <c r="C48" s="76">
        <f t="shared" si="0"/>
        <v>65</v>
      </c>
      <c r="D48" s="76">
        <f t="shared" si="1"/>
        <v>0</v>
      </c>
      <c r="E48" s="76">
        <f t="shared" si="2"/>
        <v>0</v>
      </c>
      <c r="F48">
        <v>65</v>
      </c>
      <c r="G48">
        <v>0</v>
      </c>
      <c r="H48">
        <v>0</v>
      </c>
      <c r="I48">
        <v>0</v>
      </c>
      <c r="J48">
        <v>0</v>
      </c>
      <c r="K48">
        <v>0</v>
      </c>
      <c r="L48">
        <v>0</v>
      </c>
      <c r="M48">
        <v>0</v>
      </c>
      <c r="N48">
        <v>0</v>
      </c>
      <c r="O48" t="s">
        <v>73</v>
      </c>
      <c r="Q48" s="5" t="s">
        <v>73</v>
      </c>
    </row>
    <row r="49" spans="1:17" x14ac:dyDescent="0.25">
      <c r="A49" t="s">
        <v>617</v>
      </c>
      <c r="B49">
        <v>35</v>
      </c>
      <c r="C49" s="76">
        <f t="shared" si="0"/>
        <v>35</v>
      </c>
      <c r="D49" s="76">
        <f t="shared" si="1"/>
        <v>0</v>
      </c>
      <c r="E49" s="76">
        <f t="shared" si="2"/>
        <v>0</v>
      </c>
      <c r="F49">
        <v>34</v>
      </c>
      <c r="G49">
        <v>0</v>
      </c>
      <c r="H49">
        <v>0</v>
      </c>
      <c r="I49">
        <v>1</v>
      </c>
      <c r="J49">
        <v>0</v>
      </c>
      <c r="K49">
        <v>0</v>
      </c>
      <c r="L49">
        <v>0</v>
      </c>
      <c r="M49">
        <v>0</v>
      </c>
      <c r="N49">
        <v>0</v>
      </c>
      <c r="O49" t="s">
        <v>73</v>
      </c>
      <c r="Q49" s="5" t="s">
        <v>73</v>
      </c>
    </row>
    <row r="50" spans="1:17" x14ac:dyDescent="0.25">
      <c r="A50" t="s">
        <v>209</v>
      </c>
      <c r="B50">
        <v>61</v>
      </c>
      <c r="C50" s="76">
        <f t="shared" si="0"/>
        <v>61</v>
      </c>
      <c r="D50" s="76">
        <f t="shared" si="1"/>
        <v>0</v>
      </c>
      <c r="E50" s="76">
        <f t="shared" si="2"/>
        <v>0</v>
      </c>
      <c r="F50">
        <v>45</v>
      </c>
      <c r="G50">
        <v>0</v>
      </c>
      <c r="H50">
        <v>0</v>
      </c>
      <c r="I50">
        <v>0</v>
      </c>
      <c r="J50">
        <v>0</v>
      </c>
      <c r="K50">
        <v>0</v>
      </c>
      <c r="L50">
        <v>16</v>
      </c>
      <c r="M50">
        <v>0</v>
      </c>
      <c r="N50">
        <v>0</v>
      </c>
      <c r="O50" t="s">
        <v>73</v>
      </c>
      <c r="Q50" s="5" t="s">
        <v>73</v>
      </c>
    </row>
    <row r="51" spans="1:17" x14ac:dyDescent="0.25">
      <c r="A51" t="s">
        <v>152</v>
      </c>
      <c r="B51">
        <v>1</v>
      </c>
      <c r="C51" s="76">
        <f t="shared" si="0"/>
        <v>1</v>
      </c>
      <c r="D51" s="76">
        <f t="shared" si="1"/>
        <v>0</v>
      </c>
      <c r="E51" s="76">
        <f t="shared" si="2"/>
        <v>0</v>
      </c>
      <c r="F51">
        <v>0</v>
      </c>
      <c r="G51">
        <v>0</v>
      </c>
      <c r="H51">
        <v>0</v>
      </c>
      <c r="I51">
        <v>0</v>
      </c>
      <c r="J51">
        <v>0</v>
      </c>
      <c r="K51">
        <v>0</v>
      </c>
      <c r="L51">
        <v>1</v>
      </c>
      <c r="M51">
        <v>0</v>
      </c>
      <c r="N51">
        <v>0</v>
      </c>
      <c r="O51" t="s">
        <v>73</v>
      </c>
      <c r="Q51" s="5" t="s">
        <v>73</v>
      </c>
    </row>
    <row r="52" spans="1:17" x14ac:dyDescent="0.25">
      <c r="A52" t="s">
        <v>156</v>
      </c>
      <c r="B52">
        <v>60</v>
      </c>
      <c r="C52" s="76">
        <f t="shared" si="0"/>
        <v>60</v>
      </c>
      <c r="D52" s="76">
        <f t="shared" si="1"/>
        <v>0</v>
      </c>
      <c r="E52" s="76">
        <f t="shared" si="2"/>
        <v>0</v>
      </c>
      <c r="F52">
        <v>39</v>
      </c>
      <c r="G52">
        <v>0</v>
      </c>
      <c r="H52">
        <v>0</v>
      </c>
      <c r="I52">
        <v>7</v>
      </c>
      <c r="J52">
        <v>0</v>
      </c>
      <c r="K52">
        <v>0</v>
      </c>
      <c r="L52">
        <v>14</v>
      </c>
      <c r="M52">
        <v>0</v>
      </c>
      <c r="N52">
        <v>0</v>
      </c>
      <c r="O52" t="s">
        <v>73</v>
      </c>
      <c r="Q52" s="5" t="s">
        <v>73</v>
      </c>
    </row>
    <row r="53" spans="1:17" x14ac:dyDescent="0.25">
      <c r="A53" t="s">
        <v>617</v>
      </c>
      <c r="B53">
        <v>4</v>
      </c>
      <c r="C53" s="76">
        <f t="shared" si="0"/>
        <v>4</v>
      </c>
      <c r="D53" s="76">
        <f t="shared" si="1"/>
        <v>0</v>
      </c>
      <c r="E53" s="76">
        <f t="shared" si="2"/>
        <v>0</v>
      </c>
      <c r="F53">
        <v>4</v>
      </c>
      <c r="G53">
        <v>0</v>
      </c>
      <c r="H53">
        <v>0</v>
      </c>
      <c r="I53">
        <v>0</v>
      </c>
      <c r="J53">
        <v>0</v>
      </c>
      <c r="K53">
        <v>0</v>
      </c>
      <c r="L53">
        <v>0</v>
      </c>
      <c r="M53">
        <v>0</v>
      </c>
      <c r="N53">
        <v>0</v>
      </c>
      <c r="O53" t="s">
        <v>73</v>
      </c>
      <c r="Q53" s="5" t="s">
        <v>73</v>
      </c>
    </row>
    <row r="54" spans="1:17" x14ac:dyDescent="0.25">
      <c r="A54" t="s">
        <v>619</v>
      </c>
      <c r="B54">
        <v>21</v>
      </c>
      <c r="C54" s="76">
        <f t="shared" si="0"/>
        <v>21</v>
      </c>
      <c r="D54" s="76">
        <f t="shared" si="1"/>
        <v>0</v>
      </c>
      <c r="E54" s="76">
        <f t="shared" si="2"/>
        <v>0</v>
      </c>
      <c r="F54">
        <v>11</v>
      </c>
      <c r="G54">
        <v>0</v>
      </c>
      <c r="H54">
        <v>0</v>
      </c>
      <c r="I54">
        <v>0</v>
      </c>
      <c r="J54">
        <v>0</v>
      </c>
      <c r="K54">
        <v>0</v>
      </c>
      <c r="L54">
        <v>10</v>
      </c>
      <c r="M54">
        <v>0</v>
      </c>
      <c r="N54">
        <v>0</v>
      </c>
      <c r="O54" t="s">
        <v>73</v>
      </c>
      <c r="Q54" s="5" t="s">
        <v>73</v>
      </c>
    </row>
    <row r="55" spans="1:17" x14ac:dyDescent="0.25">
      <c r="A55" t="s">
        <v>620</v>
      </c>
      <c r="B55">
        <v>8</v>
      </c>
      <c r="C55" s="76">
        <f t="shared" si="0"/>
        <v>8</v>
      </c>
      <c r="D55" s="76">
        <f t="shared" si="1"/>
        <v>0</v>
      </c>
      <c r="E55" s="76">
        <f t="shared" si="2"/>
        <v>0</v>
      </c>
      <c r="F55">
        <v>8</v>
      </c>
      <c r="G55">
        <v>0</v>
      </c>
      <c r="H55">
        <v>0</v>
      </c>
      <c r="I55">
        <v>0</v>
      </c>
      <c r="J55">
        <v>0</v>
      </c>
      <c r="K55">
        <v>0</v>
      </c>
      <c r="L55">
        <v>0</v>
      </c>
      <c r="M55">
        <v>0</v>
      </c>
      <c r="N55">
        <v>0</v>
      </c>
      <c r="O55" t="s">
        <v>73</v>
      </c>
      <c r="Q55" s="5" t="s">
        <v>73</v>
      </c>
    </row>
    <row r="56" spans="1:17" x14ac:dyDescent="0.25">
      <c r="A56" t="s">
        <v>192</v>
      </c>
      <c r="B56">
        <v>149</v>
      </c>
      <c r="C56" s="76">
        <f t="shared" si="0"/>
        <v>149</v>
      </c>
      <c r="D56" s="76">
        <f t="shared" si="1"/>
        <v>0</v>
      </c>
      <c r="E56" s="76">
        <f t="shared" si="2"/>
        <v>0</v>
      </c>
      <c r="F56">
        <v>61</v>
      </c>
      <c r="G56">
        <v>0</v>
      </c>
      <c r="H56">
        <v>0</v>
      </c>
      <c r="I56">
        <v>23</v>
      </c>
      <c r="J56">
        <v>0</v>
      </c>
      <c r="K56">
        <v>0</v>
      </c>
      <c r="L56">
        <v>65</v>
      </c>
      <c r="M56">
        <v>0</v>
      </c>
      <c r="N56">
        <v>0</v>
      </c>
      <c r="O56" t="s">
        <v>73</v>
      </c>
      <c r="Q56" s="5" t="s">
        <v>73</v>
      </c>
    </row>
    <row r="57" spans="1:17" x14ac:dyDescent="0.25">
      <c r="A57" t="s">
        <v>207</v>
      </c>
      <c r="B57">
        <v>8</v>
      </c>
      <c r="C57" s="76">
        <f t="shared" si="0"/>
        <v>8</v>
      </c>
      <c r="D57" s="76">
        <f t="shared" si="1"/>
        <v>0</v>
      </c>
      <c r="E57" s="76">
        <f t="shared" si="2"/>
        <v>0</v>
      </c>
      <c r="F57">
        <v>8</v>
      </c>
      <c r="G57">
        <v>0</v>
      </c>
      <c r="H57">
        <v>0</v>
      </c>
      <c r="I57">
        <v>0</v>
      </c>
      <c r="J57">
        <v>0</v>
      </c>
      <c r="K57">
        <v>0</v>
      </c>
      <c r="L57">
        <v>0</v>
      </c>
      <c r="M57">
        <v>0</v>
      </c>
      <c r="N57">
        <v>0</v>
      </c>
      <c r="O57" t="s">
        <v>73</v>
      </c>
      <c r="Q57" s="5" t="s">
        <v>73</v>
      </c>
    </row>
    <row r="58" spans="1:17" x14ac:dyDescent="0.25">
      <c r="A58" t="s">
        <v>207</v>
      </c>
      <c r="B58">
        <v>46</v>
      </c>
      <c r="C58" s="76">
        <f t="shared" si="0"/>
        <v>46</v>
      </c>
      <c r="D58" s="76">
        <f t="shared" si="1"/>
        <v>0</v>
      </c>
      <c r="E58" s="76">
        <f t="shared" si="2"/>
        <v>0</v>
      </c>
      <c r="F58">
        <v>40</v>
      </c>
      <c r="G58">
        <v>0</v>
      </c>
      <c r="H58">
        <v>0</v>
      </c>
      <c r="I58">
        <v>1</v>
      </c>
      <c r="J58">
        <v>0</v>
      </c>
      <c r="K58">
        <v>0</v>
      </c>
      <c r="L58">
        <v>5</v>
      </c>
      <c r="M58">
        <v>0</v>
      </c>
      <c r="N58">
        <v>0</v>
      </c>
      <c r="O58" t="s">
        <v>73</v>
      </c>
      <c r="Q58" s="5" t="s">
        <v>73</v>
      </c>
    </row>
    <row r="59" spans="1:17" x14ac:dyDescent="0.25">
      <c r="A59" t="s">
        <v>323</v>
      </c>
      <c r="B59">
        <v>78</v>
      </c>
      <c r="C59" s="76">
        <f t="shared" si="0"/>
        <v>78</v>
      </c>
      <c r="D59" s="76">
        <f t="shared" si="1"/>
        <v>0</v>
      </c>
      <c r="E59" s="76">
        <f t="shared" si="2"/>
        <v>0</v>
      </c>
      <c r="F59">
        <v>62</v>
      </c>
      <c r="G59">
        <v>0</v>
      </c>
      <c r="H59">
        <v>0</v>
      </c>
      <c r="I59">
        <v>1</v>
      </c>
      <c r="J59">
        <v>0</v>
      </c>
      <c r="K59">
        <v>0</v>
      </c>
      <c r="L59">
        <v>15</v>
      </c>
      <c r="M59">
        <v>0</v>
      </c>
      <c r="N59">
        <v>0</v>
      </c>
      <c r="O59" t="s">
        <v>73</v>
      </c>
      <c r="Q59" s="5" t="s">
        <v>73</v>
      </c>
    </row>
    <row r="60" spans="1:17" x14ac:dyDescent="0.25">
      <c r="A60" t="s">
        <v>323</v>
      </c>
      <c r="B60">
        <v>64</v>
      </c>
      <c r="C60" s="76">
        <f t="shared" si="0"/>
        <v>64</v>
      </c>
      <c r="D60" s="76">
        <f t="shared" si="1"/>
        <v>0</v>
      </c>
      <c r="E60" s="76">
        <f t="shared" si="2"/>
        <v>0</v>
      </c>
      <c r="F60">
        <v>48</v>
      </c>
      <c r="G60">
        <v>0</v>
      </c>
      <c r="H60">
        <v>0</v>
      </c>
      <c r="I60">
        <v>1</v>
      </c>
      <c r="J60">
        <v>0</v>
      </c>
      <c r="K60">
        <v>0</v>
      </c>
      <c r="L60">
        <v>15</v>
      </c>
      <c r="M60">
        <v>0</v>
      </c>
      <c r="N60">
        <v>0</v>
      </c>
      <c r="O60" t="s">
        <v>73</v>
      </c>
      <c r="Q60" s="5" t="s">
        <v>73</v>
      </c>
    </row>
    <row r="61" spans="1:17" x14ac:dyDescent="0.25">
      <c r="A61" t="s">
        <v>161</v>
      </c>
      <c r="B61">
        <v>51</v>
      </c>
      <c r="C61" s="76">
        <f t="shared" si="0"/>
        <v>51</v>
      </c>
      <c r="D61" s="76">
        <f t="shared" si="1"/>
        <v>0</v>
      </c>
      <c r="E61" s="76">
        <f t="shared" si="2"/>
        <v>0</v>
      </c>
      <c r="F61">
        <v>38</v>
      </c>
      <c r="G61">
        <v>0</v>
      </c>
      <c r="H61">
        <v>0</v>
      </c>
      <c r="I61">
        <v>1</v>
      </c>
      <c r="J61">
        <v>0</v>
      </c>
      <c r="K61">
        <v>0</v>
      </c>
      <c r="L61">
        <v>12</v>
      </c>
      <c r="M61">
        <v>0</v>
      </c>
      <c r="N61">
        <v>0</v>
      </c>
      <c r="O61" t="s">
        <v>73</v>
      </c>
      <c r="Q61" s="5" t="s">
        <v>73</v>
      </c>
    </row>
    <row r="62" spans="1:17" x14ac:dyDescent="0.25">
      <c r="A62" t="s">
        <v>617</v>
      </c>
      <c r="B62">
        <v>63</v>
      </c>
      <c r="C62" s="76">
        <f t="shared" si="0"/>
        <v>63</v>
      </c>
      <c r="D62" s="76">
        <f t="shared" si="1"/>
        <v>0</v>
      </c>
      <c r="E62" s="76">
        <f t="shared" si="2"/>
        <v>0</v>
      </c>
      <c r="F62">
        <v>48</v>
      </c>
      <c r="G62">
        <v>0</v>
      </c>
      <c r="H62">
        <v>0</v>
      </c>
      <c r="I62">
        <v>0</v>
      </c>
      <c r="J62">
        <v>0</v>
      </c>
      <c r="K62">
        <v>0</v>
      </c>
      <c r="L62">
        <v>15</v>
      </c>
      <c r="M62">
        <v>0</v>
      </c>
      <c r="N62">
        <v>0</v>
      </c>
      <c r="O62" t="s">
        <v>73</v>
      </c>
      <c r="Q62" s="5" t="s">
        <v>73</v>
      </c>
    </row>
    <row r="63" spans="1:17" x14ac:dyDescent="0.25">
      <c r="A63" t="s">
        <v>171</v>
      </c>
      <c r="B63">
        <v>1</v>
      </c>
      <c r="C63" s="76">
        <f t="shared" si="0"/>
        <v>1</v>
      </c>
      <c r="D63" s="76">
        <f t="shared" si="1"/>
        <v>0</v>
      </c>
      <c r="E63" s="76">
        <f t="shared" si="2"/>
        <v>0</v>
      </c>
      <c r="F63">
        <v>1</v>
      </c>
      <c r="G63">
        <v>0</v>
      </c>
      <c r="H63">
        <v>0</v>
      </c>
      <c r="I63">
        <v>0</v>
      </c>
      <c r="J63">
        <v>0</v>
      </c>
      <c r="K63">
        <v>0</v>
      </c>
      <c r="L63">
        <v>0</v>
      </c>
      <c r="M63">
        <v>0</v>
      </c>
      <c r="N63">
        <v>0</v>
      </c>
      <c r="O63" t="s">
        <v>73</v>
      </c>
      <c r="Q63" s="5" t="s">
        <v>73</v>
      </c>
    </row>
    <row r="64" spans="1:17" x14ac:dyDescent="0.25">
      <c r="A64" t="s">
        <v>323</v>
      </c>
      <c r="B64">
        <v>7</v>
      </c>
      <c r="C64" s="76">
        <f t="shared" si="0"/>
        <v>7</v>
      </c>
      <c r="D64" s="76">
        <f t="shared" si="1"/>
        <v>0</v>
      </c>
      <c r="E64" s="76">
        <f t="shared" si="2"/>
        <v>0</v>
      </c>
      <c r="F64">
        <v>1</v>
      </c>
      <c r="G64">
        <v>0</v>
      </c>
      <c r="H64">
        <v>0</v>
      </c>
      <c r="I64">
        <v>0</v>
      </c>
      <c r="J64">
        <v>0</v>
      </c>
      <c r="K64">
        <v>0</v>
      </c>
      <c r="L64">
        <v>6</v>
      </c>
      <c r="M64">
        <v>0</v>
      </c>
      <c r="N64">
        <v>0</v>
      </c>
      <c r="O64" t="s">
        <v>73</v>
      </c>
      <c r="Q64" s="5" t="s">
        <v>73</v>
      </c>
    </row>
    <row r="65" spans="1:17" x14ac:dyDescent="0.25">
      <c r="A65" t="s">
        <v>323</v>
      </c>
      <c r="B65">
        <v>101</v>
      </c>
      <c r="C65" s="76">
        <f t="shared" si="0"/>
        <v>101</v>
      </c>
      <c r="D65" s="76">
        <f t="shared" si="1"/>
        <v>0</v>
      </c>
      <c r="E65" s="76">
        <f t="shared" si="2"/>
        <v>0</v>
      </c>
      <c r="F65">
        <v>79</v>
      </c>
      <c r="G65">
        <v>0</v>
      </c>
      <c r="H65">
        <v>0</v>
      </c>
      <c r="I65">
        <v>0</v>
      </c>
      <c r="J65">
        <v>0</v>
      </c>
      <c r="K65">
        <v>0</v>
      </c>
      <c r="L65">
        <v>22</v>
      </c>
      <c r="M65">
        <v>0</v>
      </c>
      <c r="N65">
        <v>0</v>
      </c>
      <c r="O65" t="s">
        <v>73</v>
      </c>
      <c r="Q65" s="5" t="s">
        <v>73</v>
      </c>
    </row>
    <row r="66" spans="1:17" x14ac:dyDescent="0.25">
      <c r="A66" t="s">
        <v>208</v>
      </c>
      <c r="B66">
        <v>39</v>
      </c>
      <c r="C66" s="76">
        <f t="shared" ref="C66:C129" si="3">+F66+I66+L66</f>
        <v>39</v>
      </c>
      <c r="D66" s="76">
        <f t="shared" ref="D66:D129" si="4">+G66+J66+M66</f>
        <v>0</v>
      </c>
      <c r="E66" s="76">
        <f t="shared" ref="E66:E129" si="5">+H66+K66+N66</f>
        <v>0</v>
      </c>
      <c r="F66">
        <v>29</v>
      </c>
      <c r="G66">
        <v>0</v>
      </c>
      <c r="H66">
        <v>0</v>
      </c>
      <c r="I66">
        <v>0</v>
      </c>
      <c r="J66">
        <v>0</v>
      </c>
      <c r="K66">
        <v>0</v>
      </c>
      <c r="L66">
        <v>10</v>
      </c>
      <c r="M66">
        <v>0</v>
      </c>
      <c r="N66">
        <v>0</v>
      </c>
      <c r="O66" t="s">
        <v>73</v>
      </c>
      <c r="Q66" s="5" t="s">
        <v>73</v>
      </c>
    </row>
    <row r="67" spans="1:17" x14ac:dyDescent="0.25">
      <c r="A67" t="s">
        <v>207</v>
      </c>
      <c r="B67">
        <v>88</v>
      </c>
      <c r="C67" s="76">
        <f t="shared" si="3"/>
        <v>88</v>
      </c>
      <c r="D67" s="76">
        <f t="shared" si="4"/>
        <v>0</v>
      </c>
      <c r="E67" s="76">
        <f t="shared" si="5"/>
        <v>0</v>
      </c>
      <c r="F67">
        <v>66</v>
      </c>
      <c r="G67">
        <v>0</v>
      </c>
      <c r="H67">
        <v>0</v>
      </c>
      <c r="I67">
        <v>3</v>
      </c>
      <c r="J67">
        <v>0</v>
      </c>
      <c r="K67">
        <v>0</v>
      </c>
      <c r="L67">
        <v>19</v>
      </c>
      <c r="M67">
        <v>0</v>
      </c>
      <c r="N67">
        <v>0</v>
      </c>
      <c r="O67" t="s">
        <v>73</v>
      </c>
      <c r="Q67" s="5" t="s">
        <v>73</v>
      </c>
    </row>
    <row r="68" spans="1:17" x14ac:dyDescent="0.25">
      <c r="A68" t="s">
        <v>188</v>
      </c>
      <c r="B68">
        <v>2</v>
      </c>
      <c r="C68" s="76">
        <f t="shared" si="3"/>
        <v>2</v>
      </c>
      <c r="D68" s="76">
        <f t="shared" si="4"/>
        <v>0</v>
      </c>
      <c r="E68" s="76">
        <f t="shared" si="5"/>
        <v>0</v>
      </c>
      <c r="F68">
        <v>2</v>
      </c>
      <c r="G68">
        <v>0</v>
      </c>
      <c r="H68">
        <v>0</v>
      </c>
      <c r="I68">
        <v>0</v>
      </c>
      <c r="J68">
        <v>0</v>
      </c>
      <c r="K68">
        <v>0</v>
      </c>
      <c r="L68">
        <v>0</v>
      </c>
      <c r="M68">
        <v>0</v>
      </c>
      <c r="N68">
        <v>0</v>
      </c>
      <c r="O68" t="s">
        <v>73</v>
      </c>
      <c r="Q68" s="5" t="s">
        <v>73</v>
      </c>
    </row>
    <row r="69" spans="1:17" x14ac:dyDescent="0.25">
      <c r="A69" t="s">
        <v>209</v>
      </c>
      <c r="B69">
        <v>111</v>
      </c>
      <c r="C69" s="76">
        <f t="shared" si="3"/>
        <v>111</v>
      </c>
      <c r="D69" s="76">
        <f t="shared" si="4"/>
        <v>0</v>
      </c>
      <c r="E69" s="76">
        <f t="shared" si="5"/>
        <v>0</v>
      </c>
      <c r="F69">
        <v>62</v>
      </c>
      <c r="G69">
        <v>0</v>
      </c>
      <c r="H69">
        <v>0</v>
      </c>
      <c r="I69">
        <v>6</v>
      </c>
      <c r="J69">
        <v>0</v>
      </c>
      <c r="K69">
        <v>0</v>
      </c>
      <c r="L69">
        <v>43</v>
      </c>
      <c r="M69">
        <v>0</v>
      </c>
      <c r="N69">
        <v>0</v>
      </c>
      <c r="O69" t="s">
        <v>73</v>
      </c>
      <c r="Q69" s="5" t="s">
        <v>73</v>
      </c>
    </row>
    <row r="70" spans="1:17" x14ac:dyDescent="0.25">
      <c r="A70" t="s">
        <v>323</v>
      </c>
      <c r="B70">
        <v>6</v>
      </c>
      <c r="C70" s="76">
        <f t="shared" si="3"/>
        <v>6</v>
      </c>
      <c r="D70" s="76">
        <f t="shared" si="4"/>
        <v>0</v>
      </c>
      <c r="E70" s="76">
        <f t="shared" si="5"/>
        <v>0</v>
      </c>
      <c r="F70">
        <v>6</v>
      </c>
      <c r="G70">
        <v>0</v>
      </c>
      <c r="H70">
        <v>0</v>
      </c>
      <c r="I70">
        <v>0</v>
      </c>
      <c r="J70">
        <v>0</v>
      </c>
      <c r="K70">
        <v>0</v>
      </c>
      <c r="L70">
        <v>0</v>
      </c>
      <c r="M70">
        <v>0</v>
      </c>
      <c r="N70">
        <v>0</v>
      </c>
      <c r="O70" t="s">
        <v>73</v>
      </c>
      <c r="Q70" s="5" t="s">
        <v>73</v>
      </c>
    </row>
    <row r="71" spans="1:17" x14ac:dyDescent="0.25">
      <c r="A71" t="s">
        <v>617</v>
      </c>
      <c r="B71">
        <v>2</v>
      </c>
      <c r="C71" s="76">
        <f t="shared" si="3"/>
        <v>2</v>
      </c>
      <c r="D71" s="76">
        <f t="shared" si="4"/>
        <v>0</v>
      </c>
      <c r="E71" s="76">
        <f t="shared" si="5"/>
        <v>0</v>
      </c>
      <c r="F71">
        <v>2</v>
      </c>
      <c r="G71">
        <v>0</v>
      </c>
      <c r="H71">
        <v>0</v>
      </c>
      <c r="I71">
        <v>0</v>
      </c>
      <c r="J71">
        <v>0</v>
      </c>
      <c r="K71">
        <v>0</v>
      </c>
      <c r="L71">
        <v>0</v>
      </c>
      <c r="M71">
        <v>0</v>
      </c>
      <c r="N71">
        <v>0</v>
      </c>
      <c r="O71" t="s">
        <v>73</v>
      </c>
      <c r="Q71" s="5" t="s">
        <v>73</v>
      </c>
    </row>
    <row r="72" spans="1:17" x14ac:dyDescent="0.25">
      <c r="A72" t="s">
        <v>323</v>
      </c>
      <c r="B72">
        <v>4</v>
      </c>
      <c r="C72" s="76">
        <f t="shared" si="3"/>
        <v>3</v>
      </c>
      <c r="D72" s="76">
        <f t="shared" si="4"/>
        <v>1</v>
      </c>
      <c r="E72" s="76">
        <f t="shared" si="5"/>
        <v>0</v>
      </c>
      <c r="F72">
        <v>3</v>
      </c>
      <c r="G72">
        <v>1</v>
      </c>
      <c r="H72">
        <v>0</v>
      </c>
      <c r="I72">
        <v>0</v>
      </c>
      <c r="J72">
        <v>0</v>
      </c>
      <c r="K72">
        <v>0</v>
      </c>
      <c r="L72">
        <v>0</v>
      </c>
      <c r="M72">
        <v>0</v>
      </c>
      <c r="N72">
        <v>0</v>
      </c>
      <c r="O72" t="s">
        <v>73</v>
      </c>
      <c r="Q72" s="5" t="s">
        <v>73</v>
      </c>
    </row>
    <row r="73" spans="1:17" x14ac:dyDescent="0.25">
      <c r="A73" t="s">
        <v>323</v>
      </c>
      <c r="B73">
        <v>12</v>
      </c>
      <c r="C73" s="76">
        <f t="shared" si="3"/>
        <v>12</v>
      </c>
      <c r="D73" s="76">
        <f t="shared" si="4"/>
        <v>0</v>
      </c>
      <c r="E73" s="76">
        <f t="shared" si="5"/>
        <v>0</v>
      </c>
      <c r="F73">
        <v>12</v>
      </c>
      <c r="G73">
        <v>0</v>
      </c>
      <c r="H73">
        <v>0</v>
      </c>
      <c r="I73">
        <v>0</v>
      </c>
      <c r="J73">
        <v>0</v>
      </c>
      <c r="K73">
        <v>0</v>
      </c>
      <c r="L73">
        <v>0</v>
      </c>
      <c r="M73">
        <v>0</v>
      </c>
      <c r="N73">
        <v>0</v>
      </c>
      <c r="O73" t="s">
        <v>73</v>
      </c>
      <c r="Q73" s="5" t="s">
        <v>73</v>
      </c>
    </row>
    <row r="74" spans="1:17" x14ac:dyDescent="0.25">
      <c r="A74" t="s">
        <v>617</v>
      </c>
      <c r="B74">
        <v>16</v>
      </c>
      <c r="C74" s="76">
        <f t="shared" si="3"/>
        <v>16</v>
      </c>
      <c r="D74" s="76">
        <f t="shared" si="4"/>
        <v>0</v>
      </c>
      <c r="E74" s="76">
        <f t="shared" si="5"/>
        <v>0</v>
      </c>
      <c r="F74">
        <v>16</v>
      </c>
      <c r="G74">
        <v>0</v>
      </c>
      <c r="H74">
        <v>0</v>
      </c>
      <c r="I74">
        <v>0</v>
      </c>
      <c r="J74">
        <v>0</v>
      </c>
      <c r="K74">
        <v>0</v>
      </c>
      <c r="L74">
        <v>0</v>
      </c>
      <c r="M74">
        <v>0</v>
      </c>
      <c r="N74">
        <v>0</v>
      </c>
      <c r="O74" t="s">
        <v>73</v>
      </c>
      <c r="Q74" s="5" t="s">
        <v>73</v>
      </c>
    </row>
    <row r="75" spans="1:17" x14ac:dyDescent="0.25">
      <c r="A75" t="s">
        <v>619</v>
      </c>
      <c r="B75">
        <v>1</v>
      </c>
      <c r="C75" s="76">
        <f t="shared" si="3"/>
        <v>1</v>
      </c>
      <c r="D75" s="76">
        <f t="shared" si="4"/>
        <v>0</v>
      </c>
      <c r="E75" s="76">
        <f t="shared" si="5"/>
        <v>0</v>
      </c>
      <c r="F75">
        <v>1</v>
      </c>
      <c r="G75">
        <v>0</v>
      </c>
      <c r="H75">
        <v>0</v>
      </c>
      <c r="I75">
        <v>0</v>
      </c>
      <c r="J75">
        <v>0</v>
      </c>
      <c r="K75">
        <v>0</v>
      </c>
      <c r="L75">
        <v>0</v>
      </c>
      <c r="M75">
        <v>0</v>
      </c>
      <c r="N75">
        <v>0</v>
      </c>
      <c r="O75" t="s">
        <v>73</v>
      </c>
      <c r="Q75" s="5" t="s">
        <v>73</v>
      </c>
    </row>
    <row r="76" spans="1:17" x14ac:dyDescent="0.25">
      <c r="A76" t="s">
        <v>323</v>
      </c>
      <c r="B76">
        <v>70</v>
      </c>
      <c r="C76" s="76">
        <f t="shared" si="3"/>
        <v>70</v>
      </c>
      <c r="D76" s="76">
        <f t="shared" si="4"/>
        <v>0</v>
      </c>
      <c r="E76" s="76">
        <f t="shared" si="5"/>
        <v>0</v>
      </c>
      <c r="F76">
        <v>63</v>
      </c>
      <c r="G76">
        <v>0</v>
      </c>
      <c r="H76">
        <v>0</v>
      </c>
      <c r="I76">
        <v>0</v>
      </c>
      <c r="J76">
        <v>0</v>
      </c>
      <c r="K76">
        <v>0</v>
      </c>
      <c r="L76">
        <v>7</v>
      </c>
      <c r="M76">
        <v>0</v>
      </c>
      <c r="N76">
        <v>0</v>
      </c>
      <c r="O76" t="s">
        <v>73</v>
      </c>
      <c r="Q76" s="5" t="s">
        <v>73</v>
      </c>
    </row>
    <row r="77" spans="1:17" x14ac:dyDescent="0.25">
      <c r="A77" t="s">
        <v>192</v>
      </c>
      <c r="B77">
        <v>2</v>
      </c>
      <c r="C77" s="76">
        <f t="shared" si="3"/>
        <v>2</v>
      </c>
      <c r="D77" s="76">
        <f t="shared" si="4"/>
        <v>0</v>
      </c>
      <c r="E77" s="76">
        <f t="shared" si="5"/>
        <v>0</v>
      </c>
      <c r="F77">
        <v>2</v>
      </c>
      <c r="G77">
        <v>0</v>
      </c>
      <c r="H77">
        <v>0</v>
      </c>
      <c r="I77">
        <v>0</v>
      </c>
      <c r="J77">
        <v>0</v>
      </c>
      <c r="K77">
        <v>0</v>
      </c>
      <c r="L77">
        <v>0</v>
      </c>
      <c r="M77">
        <v>0</v>
      </c>
      <c r="N77">
        <v>0</v>
      </c>
      <c r="O77" t="s">
        <v>73</v>
      </c>
      <c r="Q77" s="5" t="s">
        <v>73</v>
      </c>
    </row>
    <row r="78" spans="1:17" x14ac:dyDescent="0.25">
      <c r="A78" t="s">
        <v>323</v>
      </c>
      <c r="B78">
        <v>57</v>
      </c>
      <c r="C78" s="76">
        <f t="shared" si="3"/>
        <v>57</v>
      </c>
      <c r="D78" s="76">
        <f t="shared" si="4"/>
        <v>0</v>
      </c>
      <c r="E78" s="76">
        <f t="shared" si="5"/>
        <v>0</v>
      </c>
      <c r="F78">
        <v>45</v>
      </c>
      <c r="G78">
        <v>0</v>
      </c>
      <c r="H78">
        <v>0</v>
      </c>
      <c r="I78">
        <v>4</v>
      </c>
      <c r="J78">
        <v>0</v>
      </c>
      <c r="K78">
        <v>0</v>
      </c>
      <c r="L78">
        <v>8</v>
      </c>
      <c r="M78">
        <v>0</v>
      </c>
      <c r="N78">
        <v>0</v>
      </c>
      <c r="O78" t="s">
        <v>42</v>
      </c>
      <c r="Q78" s="5" t="s">
        <v>42</v>
      </c>
    </row>
    <row r="79" spans="1:17" x14ac:dyDescent="0.25">
      <c r="A79" t="s">
        <v>323</v>
      </c>
      <c r="B79">
        <v>1</v>
      </c>
      <c r="C79" s="76">
        <f t="shared" si="3"/>
        <v>1</v>
      </c>
      <c r="D79" s="76">
        <f t="shared" si="4"/>
        <v>0</v>
      </c>
      <c r="E79" s="76">
        <f t="shared" si="5"/>
        <v>0</v>
      </c>
      <c r="F79">
        <v>0</v>
      </c>
      <c r="G79">
        <v>0</v>
      </c>
      <c r="H79">
        <v>0</v>
      </c>
      <c r="I79">
        <v>0</v>
      </c>
      <c r="J79">
        <v>0</v>
      </c>
      <c r="K79">
        <v>0</v>
      </c>
      <c r="L79">
        <v>1</v>
      </c>
      <c r="M79">
        <v>0</v>
      </c>
      <c r="N79">
        <v>0</v>
      </c>
      <c r="O79" t="s">
        <v>42</v>
      </c>
      <c r="Q79" s="5" t="s">
        <v>42</v>
      </c>
    </row>
    <row r="80" spans="1:17" x14ac:dyDescent="0.25">
      <c r="A80" t="s">
        <v>617</v>
      </c>
      <c r="B80">
        <v>63</v>
      </c>
      <c r="C80" s="76">
        <f t="shared" si="3"/>
        <v>63</v>
      </c>
      <c r="D80" s="76">
        <f t="shared" si="4"/>
        <v>0</v>
      </c>
      <c r="E80" s="76">
        <f t="shared" si="5"/>
        <v>0</v>
      </c>
      <c r="F80">
        <v>47</v>
      </c>
      <c r="G80">
        <v>0</v>
      </c>
      <c r="H80">
        <v>0</v>
      </c>
      <c r="I80">
        <v>8</v>
      </c>
      <c r="J80">
        <v>0</v>
      </c>
      <c r="K80">
        <v>0</v>
      </c>
      <c r="L80">
        <v>8</v>
      </c>
      <c r="M80">
        <v>0</v>
      </c>
      <c r="N80">
        <v>0</v>
      </c>
      <c r="O80" t="s">
        <v>42</v>
      </c>
      <c r="Q80" s="5" t="s">
        <v>42</v>
      </c>
    </row>
    <row r="81" spans="1:17" x14ac:dyDescent="0.25">
      <c r="A81" t="s">
        <v>621</v>
      </c>
      <c r="B81">
        <v>3</v>
      </c>
      <c r="C81" s="76">
        <f t="shared" si="3"/>
        <v>3</v>
      </c>
      <c r="D81" s="76">
        <f t="shared" si="4"/>
        <v>0</v>
      </c>
      <c r="E81" s="76">
        <f t="shared" si="5"/>
        <v>0</v>
      </c>
      <c r="F81">
        <v>2</v>
      </c>
      <c r="G81">
        <v>0</v>
      </c>
      <c r="H81">
        <v>0</v>
      </c>
      <c r="I81">
        <v>0</v>
      </c>
      <c r="J81">
        <v>0</v>
      </c>
      <c r="K81">
        <v>0</v>
      </c>
      <c r="L81">
        <v>1</v>
      </c>
      <c r="M81">
        <v>0</v>
      </c>
      <c r="N81">
        <v>0</v>
      </c>
      <c r="O81" t="s">
        <v>42</v>
      </c>
      <c r="Q81" s="5" t="s">
        <v>42</v>
      </c>
    </row>
    <row r="82" spans="1:17" x14ac:dyDescent="0.25">
      <c r="A82" t="s">
        <v>617</v>
      </c>
      <c r="B82">
        <v>123</v>
      </c>
      <c r="C82" s="76">
        <f t="shared" si="3"/>
        <v>123</v>
      </c>
      <c r="D82" s="76">
        <f t="shared" si="4"/>
        <v>0</v>
      </c>
      <c r="E82" s="76">
        <f t="shared" si="5"/>
        <v>0</v>
      </c>
      <c r="F82">
        <v>106</v>
      </c>
      <c r="G82">
        <v>0</v>
      </c>
      <c r="H82">
        <v>0</v>
      </c>
      <c r="I82">
        <v>11</v>
      </c>
      <c r="J82">
        <v>0</v>
      </c>
      <c r="K82">
        <v>0</v>
      </c>
      <c r="L82">
        <v>6</v>
      </c>
      <c r="M82">
        <v>0</v>
      </c>
      <c r="N82">
        <v>0</v>
      </c>
      <c r="O82" t="s">
        <v>42</v>
      </c>
      <c r="Q82" s="5" t="s">
        <v>42</v>
      </c>
    </row>
    <row r="83" spans="1:17" x14ac:dyDescent="0.25">
      <c r="A83" t="s">
        <v>618</v>
      </c>
      <c r="B83">
        <v>56</v>
      </c>
      <c r="C83" s="76">
        <f t="shared" si="3"/>
        <v>55</v>
      </c>
      <c r="D83" s="76">
        <f t="shared" si="4"/>
        <v>1</v>
      </c>
      <c r="E83" s="76">
        <f t="shared" si="5"/>
        <v>0</v>
      </c>
      <c r="F83">
        <v>0</v>
      </c>
      <c r="G83">
        <v>0</v>
      </c>
      <c r="H83">
        <v>0</v>
      </c>
      <c r="I83">
        <v>3</v>
      </c>
      <c r="J83">
        <v>0</v>
      </c>
      <c r="K83">
        <v>0</v>
      </c>
      <c r="L83">
        <v>52</v>
      </c>
      <c r="M83">
        <v>1</v>
      </c>
      <c r="N83">
        <v>0</v>
      </c>
      <c r="O83" t="s">
        <v>42</v>
      </c>
      <c r="Q83" s="5" t="s">
        <v>42</v>
      </c>
    </row>
    <row r="84" spans="1:17" x14ac:dyDescent="0.25">
      <c r="A84" t="s">
        <v>209</v>
      </c>
      <c r="B84">
        <v>51</v>
      </c>
      <c r="C84" s="76">
        <f t="shared" si="3"/>
        <v>51</v>
      </c>
      <c r="D84" s="76">
        <f t="shared" si="4"/>
        <v>0</v>
      </c>
      <c r="E84" s="76">
        <f t="shared" si="5"/>
        <v>0</v>
      </c>
      <c r="F84">
        <v>15</v>
      </c>
      <c r="G84">
        <v>0</v>
      </c>
      <c r="H84">
        <v>0</v>
      </c>
      <c r="I84">
        <v>9</v>
      </c>
      <c r="J84">
        <v>0</v>
      </c>
      <c r="K84">
        <v>0</v>
      </c>
      <c r="L84">
        <v>27</v>
      </c>
      <c r="M84">
        <v>0</v>
      </c>
      <c r="N84">
        <v>0</v>
      </c>
      <c r="O84" t="s">
        <v>42</v>
      </c>
      <c r="Q84" s="5" t="s">
        <v>42</v>
      </c>
    </row>
    <row r="85" spans="1:17" x14ac:dyDescent="0.25">
      <c r="A85" t="s">
        <v>323</v>
      </c>
      <c r="B85">
        <v>2</v>
      </c>
      <c r="C85" s="76">
        <f t="shared" si="3"/>
        <v>2</v>
      </c>
      <c r="D85" s="76">
        <f t="shared" si="4"/>
        <v>0</v>
      </c>
      <c r="E85" s="76">
        <f t="shared" si="5"/>
        <v>0</v>
      </c>
      <c r="F85">
        <v>2</v>
      </c>
      <c r="G85">
        <v>0</v>
      </c>
      <c r="H85">
        <v>0</v>
      </c>
      <c r="I85">
        <v>0</v>
      </c>
      <c r="J85">
        <v>0</v>
      </c>
      <c r="K85">
        <v>0</v>
      </c>
      <c r="L85">
        <v>0</v>
      </c>
      <c r="M85">
        <v>0</v>
      </c>
      <c r="N85">
        <v>0</v>
      </c>
      <c r="O85" t="s">
        <v>42</v>
      </c>
      <c r="Q85" s="5" t="s">
        <v>42</v>
      </c>
    </row>
    <row r="86" spans="1:17" x14ac:dyDescent="0.25">
      <c r="A86" t="s">
        <v>323</v>
      </c>
      <c r="B86">
        <v>53</v>
      </c>
      <c r="C86" s="76">
        <f t="shared" si="3"/>
        <v>53</v>
      </c>
      <c r="D86" s="76">
        <f t="shared" si="4"/>
        <v>0</v>
      </c>
      <c r="E86" s="76">
        <f t="shared" si="5"/>
        <v>0</v>
      </c>
      <c r="F86">
        <v>49</v>
      </c>
      <c r="G86">
        <v>0</v>
      </c>
      <c r="H86">
        <v>0</v>
      </c>
      <c r="I86">
        <v>4</v>
      </c>
      <c r="J86">
        <v>0</v>
      </c>
      <c r="K86">
        <v>0</v>
      </c>
      <c r="L86">
        <v>0</v>
      </c>
      <c r="M86">
        <v>0</v>
      </c>
      <c r="N86">
        <v>0</v>
      </c>
      <c r="O86" t="s">
        <v>42</v>
      </c>
      <c r="Q86" s="5" t="s">
        <v>42</v>
      </c>
    </row>
    <row r="87" spans="1:17" x14ac:dyDescent="0.25">
      <c r="A87" t="s">
        <v>617</v>
      </c>
      <c r="B87">
        <v>125</v>
      </c>
      <c r="C87" s="76">
        <f t="shared" si="3"/>
        <v>125</v>
      </c>
      <c r="D87" s="76">
        <f t="shared" si="4"/>
        <v>0</v>
      </c>
      <c r="E87" s="76">
        <f t="shared" si="5"/>
        <v>0</v>
      </c>
      <c r="F87">
        <v>97</v>
      </c>
      <c r="G87">
        <v>0</v>
      </c>
      <c r="H87">
        <v>0</v>
      </c>
      <c r="I87">
        <v>16</v>
      </c>
      <c r="J87">
        <v>0</v>
      </c>
      <c r="K87">
        <v>0</v>
      </c>
      <c r="L87">
        <v>12</v>
      </c>
      <c r="M87">
        <v>0</v>
      </c>
      <c r="N87">
        <v>0</v>
      </c>
      <c r="O87" t="s">
        <v>42</v>
      </c>
      <c r="Q87" s="5" t="s">
        <v>42</v>
      </c>
    </row>
    <row r="88" spans="1:17" x14ac:dyDescent="0.25">
      <c r="A88" t="s">
        <v>323</v>
      </c>
      <c r="B88">
        <v>43</v>
      </c>
      <c r="C88" s="76">
        <f t="shared" si="3"/>
        <v>43</v>
      </c>
      <c r="D88" s="76">
        <f t="shared" si="4"/>
        <v>0</v>
      </c>
      <c r="E88" s="76">
        <f t="shared" si="5"/>
        <v>0</v>
      </c>
      <c r="F88">
        <v>29</v>
      </c>
      <c r="G88">
        <v>0</v>
      </c>
      <c r="H88">
        <v>0</v>
      </c>
      <c r="I88">
        <v>9</v>
      </c>
      <c r="J88">
        <v>0</v>
      </c>
      <c r="K88">
        <v>0</v>
      </c>
      <c r="L88">
        <v>5</v>
      </c>
      <c r="M88">
        <v>0</v>
      </c>
      <c r="N88">
        <v>0</v>
      </c>
      <c r="O88" t="s">
        <v>42</v>
      </c>
      <c r="Q88" s="5" t="s">
        <v>42</v>
      </c>
    </row>
    <row r="89" spans="1:17" x14ac:dyDescent="0.25">
      <c r="A89" t="s">
        <v>323</v>
      </c>
      <c r="B89">
        <v>27</v>
      </c>
      <c r="C89" s="76">
        <f t="shared" si="3"/>
        <v>27</v>
      </c>
      <c r="D89" s="76">
        <f t="shared" si="4"/>
        <v>0</v>
      </c>
      <c r="E89" s="76">
        <f t="shared" si="5"/>
        <v>0</v>
      </c>
      <c r="F89">
        <v>21</v>
      </c>
      <c r="G89">
        <v>0</v>
      </c>
      <c r="H89">
        <v>0</v>
      </c>
      <c r="I89">
        <v>5</v>
      </c>
      <c r="J89">
        <v>0</v>
      </c>
      <c r="K89">
        <v>0</v>
      </c>
      <c r="L89">
        <v>1</v>
      </c>
      <c r="M89">
        <v>0</v>
      </c>
      <c r="N89">
        <v>0</v>
      </c>
      <c r="O89" t="s">
        <v>42</v>
      </c>
      <c r="Q89" s="5" t="s">
        <v>42</v>
      </c>
    </row>
    <row r="90" spans="1:17" x14ac:dyDescent="0.25">
      <c r="A90" t="s">
        <v>617</v>
      </c>
      <c r="B90">
        <v>4</v>
      </c>
      <c r="C90" s="76">
        <f t="shared" si="3"/>
        <v>4</v>
      </c>
      <c r="D90" s="76">
        <f t="shared" si="4"/>
        <v>0</v>
      </c>
      <c r="E90" s="76">
        <f t="shared" si="5"/>
        <v>0</v>
      </c>
      <c r="F90">
        <v>4</v>
      </c>
      <c r="G90">
        <v>0</v>
      </c>
      <c r="H90">
        <v>0</v>
      </c>
      <c r="I90">
        <v>0</v>
      </c>
      <c r="J90">
        <v>0</v>
      </c>
      <c r="K90">
        <v>0</v>
      </c>
      <c r="L90">
        <v>0</v>
      </c>
      <c r="M90">
        <v>0</v>
      </c>
      <c r="N90">
        <v>0</v>
      </c>
      <c r="O90" t="s">
        <v>42</v>
      </c>
      <c r="Q90" s="5" t="s">
        <v>42</v>
      </c>
    </row>
    <row r="91" spans="1:17" x14ac:dyDescent="0.25">
      <c r="A91" t="s">
        <v>323</v>
      </c>
      <c r="B91">
        <v>4</v>
      </c>
      <c r="C91" s="76">
        <f t="shared" si="3"/>
        <v>4</v>
      </c>
      <c r="D91" s="76">
        <f t="shared" si="4"/>
        <v>0</v>
      </c>
      <c r="E91" s="76">
        <f t="shared" si="5"/>
        <v>0</v>
      </c>
      <c r="F91">
        <v>1</v>
      </c>
      <c r="G91">
        <v>0</v>
      </c>
      <c r="H91">
        <v>0</v>
      </c>
      <c r="I91">
        <v>2</v>
      </c>
      <c r="J91">
        <v>0</v>
      </c>
      <c r="K91">
        <v>0</v>
      </c>
      <c r="L91">
        <v>1</v>
      </c>
      <c r="M91">
        <v>0</v>
      </c>
      <c r="N91">
        <v>0</v>
      </c>
      <c r="O91" t="s">
        <v>42</v>
      </c>
      <c r="Q91" s="5" t="s">
        <v>42</v>
      </c>
    </row>
    <row r="92" spans="1:17" x14ac:dyDescent="0.25">
      <c r="A92" t="s">
        <v>617</v>
      </c>
      <c r="B92">
        <v>118</v>
      </c>
      <c r="C92" s="76">
        <f t="shared" si="3"/>
        <v>118</v>
      </c>
      <c r="D92" s="76">
        <f t="shared" si="4"/>
        <v>0</v>
      </c>
      <c r="E92" s="76">
        <f t="shared" si="5"/>
        <v>0</v>
      </c>
      <c r="F92">
        <v>96</v>
      </c>
      <c r="G92">
        <v>0</v>
      </c>
      <c r="H92">
        <v>0</v>
      </c>
      <c r="I92">
        <v>11</v>
      </c>
      <c r="J92">
        <v>0</v>
      </c>
      <c r="K92">
        <v>0</v>
      </c>
      <c r="L92">
        <v>11</v>
      </c>
      <c r="M92">
        <v>0</v>
      </c>
      <c r="N92">
        <v>0</v>
      </c>
      <c r="O92" t="s">
        <v>42</v>
      </c>
      <c r="Q92" s="5" t="s">
        <v>42</v>
      </c>
    </row>
    <row r="93" spans="1:17" x14ac:dyDescent="0.25">
      <c r="A93" t="s">
        <v>617</v>
      </c>
      <c r="B93">
        <v>103</v>
      </c>
      <c r="C93" s="76">
        <f t="shared" si="3"/>
        <v>103</v>
      </c>
      <c r="D93" s="76">
        <f t="shared" si="4"/>
        <v>0</v>
      </c>
      <c r="E93" s="76">
        <f t="shared" si="5"/>
        <v>0</v>
      </c>
      <c r="F93">
        <v>69</v>
      </c>
      <c r="G93">
        <v>0</v>
      </c>
      <c r="H93">
        <v>0</v>
      </c>
      <c r="I93">
        <v>14</v>
      </c>
      <c r="J93">
        <v>0</v>
      </c>
      <c r="K93">
        <v>0</v>
      </c>
      <c r="L93">
        <v>20</v>
      </c>
      <c r="M93">
        <v>0</v>
      </c>
      <c r="N93">
        <v>0</v>
      </c>
      <c r="O93" t="s">
        <v>42</v>
      </c>
      <c r="Q93" s="5" t="s">
        <v>42</v>
      </c>
    </row>
    <row r="94" spans="1:17" x14ac:dyDescent="0.25">
      <c r="A94" t="s">
        <v>617</v>
      </c>
      <c r="B94">
        <v>1</v>
      </c>
      <c r="C94" s="76">
        <f t="shared" si="3"/>
        <v>1</v>
      </c>
      <c r="D94" s="76">
        <f t="shared" si="4"/>
        <v>0</v>
      </c>
      <c r="E94" s="76">
        <f t="shared" si="5"/>
        <v>0</v>
      </c>
      <c r="F94">
        <v>1</v>
      </c>
      <c r="G94">
        <v>0</v>
      </c>
      <c r="H94">
        <v>0</v>
      </c>
      <c r="I94">
        <v>0</v>
      </c>
      <c r="J94">
        <v>0</v>
      </c>
      <c r="K94">
        <v>0</v>
      </c>
      <c r="L94">
        <v>0</v>
      </c>
      <c r="M94">
        <v>0</v>
      </c>
      <c r="N94">
        <v>0</v>
      </c>
      <c r="O94" t="s">
        <v>42</v>
      </c>
      <c r="Q94" s="5" t="s">
        <v>42</v>
      </c>
    </row>
    <row r="95" spans="1:17" x14ac:dyDescent="0.25">
      <c r="A95" t="s">
        <v>207</v>
      </c>
      <c r="B95">
        <v>49</v>
      </c>
      <c r="C95" s="76">
        <f t="shared" si="3"/>
        <v>48</v>
      </c>
      <c r="D95" s="76">
        <f t="shared" si="4"/>
        <v>1</v>
      </c>
      <c r="E95" s="76">
        <f t="shared" si="5"/>
        <v>0</v>
      </c>
      <c r="F95">
        <v>33</v>
      </c>
      <c r="G95">
        <v>1</v>
      </c>
      <c r="H95">
        <v>0</v>
      </c>
      <c r="I95">
        <v>11</v>
      </c>
      <c r="J95">
        <v>0</v>
      </c>
      <c r="K95">
        <v>0</v>
      </c>
      <c r="L95">
        <v>4</v>
      </c>
      <c r="M95">
        <v>0</v>
      </c>
      <c r="N95">
        <v>0</v>
      </c>
      <c r="O95" t="s">
        <v>42</v>
      </c>
      <c r="Q95" s="5" t="s">
        <v>42</v>
      </c>
    </row>
    <row r="96" spans="1:17" x14ac:dyDescent="0.25">
      <c r="A96" t="s">
        <v>323</v>
      </c>
      <c r="B96">
        <v>47</v>
      </c>
      <c r="C96" s="76">
        <f t="shared" si="3"/>
        <v>47</v>
      </c>
      <c r="D96" s="76">
        <f t="shared" si="4"/>
        <v>0</v>
      </c>
      <c r="E96" s="76">
        <f t="shared" si="5"/>
        <v>0</v>
      </c>
      <c r="F96">
        <v>40</v>
      </c>
      <c r="G96">
        <v>0</v>
      </c>
      <c r="H96">
        <v>0</v>
      </c>
      <c r="I96">
        <v>3</v>
      </c>
      <c r="J96">
        <v>0</v>
      </c>
      <c r="K96">
        <v>0</v>
      </c>
      <c r="L96">
        <v>4</v>
      </c>
      <c r="M96">
        <v>0</v>
      </c>
      <c r="N96">
        <v>0</v>
      </c>
      <c r="O96" t="s">
        <v>42</v>
      </c>
      <c r="Q96" s="5" t="s">
        <v>42</v>
      </c>
    </row>
    <row r="97" spans="1:17" x14ac:dyDescent="0.25">
      <c r="A97" t="s">
        <v>617</v>
      </c>
      <c r="B97">
        <v>125</v>
      </c>
      <c r="C97" s="76">
        <f t="shared" si="3"/>
        <v>125</v>
      </c>
      <c r="D97" s="76">
        <f t="shared" si="4"/>
        <v>0</v>
      </c>
      <c r="E97" s="76">
        <f t="shared" si="5"/>
        <v>0</v>
      </c>
      <c r="F97">
        <v>98</v>
      </c>
      <c r="G97">
        <v>0</v>
      </c>
      <c r="H97">
        <v>0</v>
      </c>
      <c r="I97">
        <v>18</v>
      </c>
      <c r="J97">
        <v>0</v>
      </c>
      <c r="K97">
        <v>0</v>
      </c>
      <c r="L97">
        <v>9</v>
      </c>
      <c r="M97">
        <v>0</v>
      </c>
      <c r="N97">
        <v>0</v>
      </c>
      <c r="O97" t="s">
        <v>42</v>
      </c>
      <c r="Q97" s="5" t="s">
        <v>42</v>
      </c>
    </row>
    <row r="98" spans="1:17" x14ac:dyDescent="0.25">
      <c r="A98" t="s">
        <v>323</v>
      </c>
      <c r="B98">
        <v>59</v>
      </c>
      <c r="C98" s="76">
        <f t="shared" si="3"/>
        <v>59</v>
      </c>
      <c r="D98" s="76">
        <f t="shared" si="4"/>
        <v>0</v>
      </c>
      <c r="E98" s="76">
        <f t="shared" si="5"/>
        <v>0</v>
      </c>
      <c r="F98">
        <v>52</v>
      </c>
      <c r="G98">
        <v>0</v>
      </c>
      <c r="H98">
        <v>0</v>
      </c>
      <c r="I98">
        <v>0</v>
      </c>
      <c r="J98">
        <v>0</v>
      </c>
      <c r="K98">
        <v>0</v>
      </c>
      <c r="L98">
        <v>7</v>
      </c>
      <c r="M98">
        <v>0</v>
      </c>
      <c r="N98">
        <v>0</v>
      </c>
      <c r="O98" t="s">
        <v>42</v>
      </c>
      <c r="Q98" s="5" t="s">
        <v>42</v>
      </c>
    </row>
    <row r="99" spans="1:17" x14ac:dyDescent="0.25">
      <c r="A99" t="s">
        <v>192</v>
      </c>
      <c r="B99">
        <v>55</v>
      </c>
      <c r="C99" s="76">
        <f t="shared" si="3"/>
        <v>55</v>
      </c>
      <c r="D99" s="76">
        <f t="shared" si="4"/>
        <v>0</v>
      </c>
      <c r="E99" s="76">
        <f t="shared" si="5"/>
        <v>0</v>
      </c>
      <c r="F99">
        <v>0</v>
      </c>
      <c r="G99">
        <v>0</v>
      </c>
      <c r="H99">
        <v>0</v>
      </c>
      <c r="I99">
        <v>7</v>
      </c>
      <c r="J99">
        <v>0</v>
      </c>
      <c r="K99">
        <v>0</v>
      </c>
      <c r="L99">
        <v>48</v>
      </c>
      <c r="M99">
        <v>0</v>
      </c>
      <c r="N99">
        <v>0</v>
      </c>
      <c r="O99" t="s">
        <v>42</v>
      </c>
      <c r="Q99" s="5" t="s">
        <v>42</v>
      </c>
    </row>
    <row r="100" spans="1:17" x14ac:dyDescent="0.25">
      <c r="A100" t="s">
        <v>323</v>
      </c>
      <c r="B100">
        <v>1</v>
      </c>
      <c r="C100" s="76">
        <f t="shared" si="3"/>
        <v>1</v>
      </c>
      <c r="D100" s="76">
        <f t="shared" si="4"/>
        <v>0</v>
      </c>
      <c r="E100" s="76">
        <f t="shared" si="5"/>
        <v>0</v>
      </c>
      <c r="F100">
        <v>1</v>
      </c>
      <c r="G100">
        <v>0</v>
      </c>
      <c r="H100">
        <v>0</v>
      </c>
      <c r="I100">
        <v>0</v>
      </c>
      <c r="J100">
        <v>0</v>
      </c>
      <c r="K100">
        <v>0</v>
      </c>
      <c r="L100">
        <v>0</v>
      </c>
      <c r="M100">
        <v>0</v>
      </c>
      <c r="N100">
        <v>0</v>
      </c>
      <c r="O100" t="s">
        <v>42</v>
      </c>
      <c r="Q100" s="5" t="s">
        <v>42</v>
      </c>
    </row>
    <row r="101" spans="1:17" x14ac:dyDescent="0.25">
      <c r="A101" t="s">
        <v>323</v>
      </c>
      <c r="B101">
        <v>81</v>
      </c>
      <c r="C101" s="76">
        <f t="shared" si="3"/>
        <v>81</v>
      </c>
      <c r="D101" s="76">
        <f t="shared" si="4"/>
        <v>0</v>
      </c>
      <c r="E101" s="76">
        <f t="shared" si="5"/>
        <v>0</v>
      </c>
      <c r="F101">
        <v>72</v>
      </c>
      <c r="G101">
        <v>0</v>
      </c>
      <c r="H101">
        <v>0</v>
      </c>
      <c r="I101">
        <v>6</v>
      </c>
      <c r="J101">
        <v>0</v>
      </c>
      <c r="K101">
        <v>0</v>
      </c>
      <c r="L101">
        <v>3</v>
      </c>
      <c r="M101">
        <v>0</v>
      </c>
      <c r="N101">
        <v>0</v>
      </c>
      <c r="O101" t="s">
        <v>42</v>
      </c>
      <c r="Q101" s="5" t="s">
        <v>42</v>
      </c>
    </row>
    <row r="102" spans="1:17" x14ac:dyDescent="0.25">
      <c r="A102" t="s">
        <v>617</v>
      </c>
      <c r="B102">
        <v>159</v>
      </c>
      <c r="C102" s="76">
        <f t="shared" si="3"/>
        <v>159</v>
      </c>
      <c r="D102" s="76">
        <f t="shared" si="4"/>
        <v>0</v>
      </c>
      <c r="E102" s="76">
        <f t="shared" si="5"/>
        <v>0</v>
      </c>
      <c r="F102">
        <v>0</v>
      </c>
      <c r="G102">
        <v>0</v>
      </c>
      <c r="H102">
        <v>0</v>
      </c>
      <c r="I102">
        <v>22</v>
      </c>
      <c r="J102">
        <v>0</v>
      </c>
      <c r="K102">
        <v>0</v>
      </c>
      <c r="L102">
        <v>137</v>
      </c>
      <c r="M102">
        <v>0</v>
      </c>
      <c r="N102">
        <v>0</v>
      </c>
      <c r="O102" t="s">
        <v>42</v>
      </c>
      <c r="Q102" s="5" t="s">
        <v>42</v>
      </c>
    </row>
    <row r="103" spans="1:17" x14ac:dyDescent="0.25">
      <c r="A103" t="s">
        <v>323</v>
      </c>
      <c r="B103">
        <v>19</v>
      </c>
      <c r="C103" s="76">
        <f t="shared" si="3"/>
        <v>18</v>
      </c>
      <c r="D103" s="76">
        <f t="shared" si="4"/>
        <v>1</v>
      </c>
      <c r="E103" s="76">
        <f t="shared" si="5"/>
        <v>0</v>
      </c>
      <c r="F103">
        <v>12</v>
      </c>
      <c r="G103">
        <v>1</v>
      </c>
      <c r="H103">
        <v>0</v>
      </c>
      <c r="I103">
        <v>4</v>
      </c>
      <c r="J103">
        <v>0</v>
      </c>
      <c r="K103">
        <v>0</v>
      </c>
      <c r="L103">
        <v>2</v>
      </c>
      <c r="M103">
        <v>0</v>
      </c>
      <c r="N103">
        <v>0</v>
      </c>
      <c r="O103" t="s">
        <v>42</v>
      </c>
      <c r="Q103" s="5" t="s">
        <v>42</v>
      </c>
    </row>
    <row r="104" spans="1:17" x14ac:dyDescent="0.25">
      <c r="A104" t="s">
        <v>323</v>
      </c>
      <c r="B104">
        <v>44</v>
      </c>
      <c r="C104" s="76">
        <f t="shared" si="3"/>
        <v>44</v>
      </c>
      <c r="D104" s="76">
        <f t="shared" si="4"/>
        <v>0</v>
      </c>
      <c r="E104" s="76">
        <f t="shared" si="5"/>
        <v>0</v>
      </c>
      <c r="F104">
        <v>32</v>
      </c>
      <c r="G104">
        <v>0</v>
      </c>
      <c r="H104">
        <v>0</v>
      </c>
      <c r="I104">
        <v>6</v>
      </c>
      <c r="J104">
        <v>0</v>
      </c>
      <c r="K104">
        <v>0</v>
      </c>
      <c r="L104">
        <v>6</v>
      </c>
      <c r="M104">
        <v>0</v>
      </c>
      <c r="N104">
        <v>0</v>
      </c>
      <c r="O104" t="s">
        <v>42</v>
      </c>
      <c r="Q104" s="5" t="s">
        <v>42</v>
      </c>
    </row>
    <row r="105" spans="1:17" x14ac:dyDescent="0.25">
      <c r="A105" t="s">
        <v>156</v>
      </c>
      <c r="B105">
        <v>3</v>
      </c>
      <c r="C105" s="76">
        <f t="shared" si="3"/>
        <v>3</v>
      </c>
      <c r="D105" s="76">
        <f t="shared" si="4"/>
        <v>0</v>
      </c>
      <c r="E105" s="76">
        <f t="shared" si="5"/>
        <v>0</v>
      </c>
      <c r="F105">
        <v>2</v>
      </c>
      <c r="G105">
        <v>0</v>
      </c>
      <c r="H105">
        <v>0</v>
      </c>
      <c r="I105">
        <v>1</v>
      </c>
      <c r="J105">
        <v>0</v>
      </c>
      <c r="K105">
        <v>0</v>
      </c>
      <c r="L105">
        <v>0</v>
      </c>
      <c r="M105">
        <v>0</v>
      </c>
      <c r="N105">
        <v>0</v>
      </c>
      <c r="O105" t="s">
        <v>42</v>
      </c>
      <c r="Q105" s="5" t="s">
        <v>42</v>
      </c>
    </row>
    <row r="106" spans="1:17" x14ac:dyDescent="0.25">
      <c r="A106" t="s">
        <v>617</v>
      </c>
      <c r="B106">
        <v>2</v>
      </c>
      <c r="C106" s="76">
        <f t="shared" si="3"/>
        <v>2</v>
      </c>
      <c r="D106" s="76">
        <f t="shared" si="4"/>
        <v>0</v>
      </c>
      <c r="E106" s="76">
        <f t="shared" si="5"/>
        <v>0</v>
      </c>
      <c r="F106">
        <v>1</v>
      </c>
      <c r="G106">
        <v>0</v>
      </c>
      <c r="I106">
        <v>1</v>
      </c>
      <c r="J106">
        <v>0</v>
      </c>
      <c r="L106">
        <v>0</v>
      </c>
      <c r="M106">
        <v>0</v>
      </c>
      <c r="O106" t="s">
        <v>40</v>
      </c>
      <c r="Q106" s="5" t="s">
        <v>40</v>
      </c>
    </row>
    <row r="107" spans="1:17" x14ac:dyDescent="0.25">
      <c r="A107" t="s">
        <v>617</v>
      </c>
      <c r="B107">
        <v>42</v>
      </c>
      <c r="C107" s="76">
        <f t="shared" si="3"/>
        <v>42</v>
      </c>
      <c r="D107" s="76">
        <f t="shared" si="4"/>
        <v>0</v>
      </c>
      <c r="E107" s="76">
        <f t="shared" si="5"/>
        <v>0</v>
      </c>
      <c r="F107">
        <v>32</v>
      </c>
      <c r="I107">
        <v>6</v>
      </c>
      <c r="L107">
        <v>4</v>
      </c>
      <c r="O107" t="s">
        <v>72</v>
      </c>
      <c r="Q107" s="234" t="s">
        <v>72</v>
      </c>
    </row>
    <row r="108" spans="1:17" x14ac:dyDescent="0.25">
      <c r="A108" t="s">
        <v>323</v>
      </c>
      <c r="B108">
        <v>70</v>
      </c>
      <c r="C108" s="76">
        <f t="shared" si="3"/>
        <v>70</v>
      </c>
      <c r="D108" s="76">
        <f t="shared" si="4"/>
        <v>0</v>
      </c>
      <c r="E108" s="76">
        <f t="shared" si="5"/>
        <v>0</v>
      </c>
      <c r="F108">
        <v>51</v>
      </c>
      <c r="I108">
        <v>4</v>
      </c>
      <c r="L108">
        <v>15</v>
      </c>
      <c r="O108" t="s">
        <v>72</v>
      </c>
      <c r="Q108" s="234" t="s">
        <v>72</v>
      </c>
    </row>
    <row r="109" spans="1:17" x14ac:dyDescent="0.25">
      <c r="A109" t="s">
        <v>188</v>
      </c>
      <c r="B109">
        <v>1</v>
      </c>
      <c r="C109" s="76">
        <f t="shared" si="3"/>
        <v>1</v>
      </c>
      <c r="D109" s="76">
        <f t="shared" si="4"/>
        <v>0</v>
      </c>
      <c r="E109" s="76">
        <f t="shared" si="5"/>
        <v>0</v>
      </c>
      <c r="F109">
        <v>1</v>
      </c>
      <c r="I109">
        <v>0</v>
      </c>
      <c r="L109">
        <v>0</v>
      </c>
      <c r="O109" t="s">
        <v>72</v>
      </c>
      <c r="Q109" s="234" t="s">
        <v>72</v>
      </c>
    </row>
    <row r="110" spans="1:17" x14ac:dyDescent="0.25">
      <c r="A110" t="s">
        <v>323</v>
      </c>
      <c r="B110">
        <v>7</v>
      </c>
      <c r="C110" s="76">
        <f t="shared" si="3"/>
        <v>7</v>
      </c>
      <c r="D110" s="76">
        <f t="shared" si="4"/>
        <v>0</v>
      </c>
      <c r="E110" s="76">
        <f t="shared" si="5"/>
        <v>0</v>
      </c>
      <c r="F110">
        <v>0</v>
      </c>
      <c r="I110">
        <v>2</v>
      </c>
      <c r="L110">
        <v>5</v>
      </c>
      <c r="O110" t="s">
        <v>72</v>
      </c>
      <c r="Q110" s="234" t="s">
        <v>72</v>
      </c>
    </row>
    <row r="111" spans="1:17" x14ac:dyDescent="0.25">
      <c r="A111" t="s">
        <v>323</v>
      </c>
      <c r="B111">
        <v>12</v>
      </c>
      <c r="C111" s="76">
        <f t="shared" si="3"/>
        <v>12</v>
      </c>
      <c r="D111" s="76">
        <f t="shared" si="4"/>
        <v>0</v>
      </c>
      <c r="E111" s="76">
        <f t="shared" si="5"/>
        <v>0</v>
      </c>
      <c r="F111">
        <v>9</v>
      </c>
      <c r="I111">
        <v>1</v>
      </c>
      <c r="L111">
        <v>2</v>
      </c>
      <c r="O111" t="s">
        <v>72</v>
      </c>
      <c r="Q111" s="234" t="s">
        <v>72</v>
      </c>
    </row>
    <row r="112" spans="1:17" x14ac:dyDescent="0.25">
      <c r="A112" t="s">
        <v>188</v>
      </c>
      <c r="B112">
        <v>2</v>
      </c>
      <c r="C112" s="76">
        <f t="shared" si="3"/>
        <v>2</v>
      </c>
      <c r="D112" s="76">
        <f t="shared" si="4"/>
        <v>0</v>
      </c>
      <c r="E112" s="76">
        <f t="shared" si="5"/>
        <v>0</v>
      </c>
      <c r="F112">
        <v>2</v>
      </c>
      <c r="I112">
        <v>0</v>
      </c>
      <c r="L112">
        <v>0</v>
      </c>
      <c r="O112" t="s">
        <v>72</v>
      </c>
      <c r="Q112" s="234" t="s">
        <v>72</v>
      </c>
    </row>
    <row r="113" spans="1:17" x14ac:dyDescent="0.25">
      <c r="A113" t="s">
        <v>323</v>
      </c>
      <c r="B113">
        <v>54</v>
      </c>
      <c r="C113" s="76">
        <f t="shared" si="3"/>
        <v>54</v>
      </c>
      <c r="D113" s="76">
        <f t="shared" si="4"/>
        <v>0</v>
      </c>
      <c r="E113" s="76">
        <f t="shared" si="5"/>
        <v>0</v>
      </c>
      <c r="F113">
        <v>51</v>
      </c>
      <c r="I113">
        <v>0</v>
      </c>
      <c r="L113">
        <v>3</v>
      </c>
      <c r="O113" t="s">
        <v>72</v>
      </c>
      <c r="Q113" s="234" t="s">
        <v>72</v>
      </c>
    </row>
    <row r="114" spans="1:17" x14ac:dyDescent="0.25">
      <c r="A114" t="s">
        <v>178</v>
      </c>
      <c r="B114">
        <v>45</v>
      </c>
      <c r="C114" s="76">
        <f t="shared" si="3"/>
        <v>45</v>
      </c>
      <c r="D114" s="76">
        <f t="shared" si="4"/>
        <v>0</v>
      </c>
      <c r="E114" s="76">
        <f t="shared" si="5"/>
        <v>0</v>
      </c>
      <c r="F114">
        <v>15</v>
      </c>
      <c r="I114">
        <v>12</v>
      </c>
      <c r="L114">
        <v>18</v>
      </c>
      <c r="O114" t="s">
        <v>72</v>
      </c>
      <c r="Q114" s="234" t="s">
        <v>72</v>
      </c>
    </row>
    <row r="115" spans="1:17" x14ac:dyDescent="0.25">
      <c r="A115" t="s">
        <v>323</v>
      </c>
      <c r="B115">
        <v>96</v>
      </c>
      <c r="C115" s="76">
        <f t="shared" si="3"/>
        <v>96</v>
      </c>
      <c r="D115" s="76">
        <f t="shared" si="4"/>
        <v>0</v>
      </c>
      <c r="E115" s="76">
        <f t="shared" si="5"/>
        <v>0</v>
      </c>
      <c r="F115">
        <v>58</v>
      </c>
      <c r="I115">
        <v>3</v>
      </c>
      <c r="L115">
        <v>35</v>
      </c>
      <c r="O115" t="s">
        <v>72</v>
      </c>
      <c r="Q115" s="234" t="s">
        <v>72</v>
      </c>
    </row>
    <row r="116" spans="1:17" x14ac:dyDescent="0.25">
      <c r="A116" t="s">
        <v>615</v>
      </c>
      <c r="B116">
        <v>2</v>
      </c>
      <c r="C116" s="76">
        <f t="shared" si="3"/>
        <v>2</v>
      </c>
      <c r="D116" s="76">
        <f t="shared" si="4"/>
        <v>0</v>
      </c>
      <c r="E116" s="76">
        <f t="shared" si="5"/>
        <v>0</v>
      </c>
      <c r="F116">
        <v>1</v>
      </c>
      <c r="I116">
        <v>1</v>
      </c>
      <c r="L116">
        <v>0</v>
      </c>
      <c r="O116" t="s">
        <v>72</v>
      </c>
      <c r="Q116" s="234" t="s">
        <v>72</v>
      </c>
    </row>
    <row r="117" spans="1:17" x14ac:dyDescent="0.25">
      <c r="A117" t="s">
        <v>192</v>
      </c>
      <c r="B117">
        <v>71</v>
      </c>
      <c r="C117" s="76">
        <f t="shared" si="3"/>
        <v>71</v>
      </c>
      <c r="D117" s="76">
        <f t="shared" si="4"/>
        <v>0</v>
      </c>
      <c r="E117" s="76">
        <f t="shared" si="5"/>
        <v>0</v>
      </c>
      <c r="F117">
        <v>3</v>
      </c>
      <c r="I117">
        <v>27</v>
      </c>
      <c r="L117">
        <v>41</v>
      </c>
      <c r="O117" t="s">
        <v>72</v>
      </c>
      <c r="Q117" s="234" t="s">
        <v>72</v>
      </c>
    </row>
    <row r="118" spans="1:17" x14ac:dyDescent="0.25">
      <c r="A118" t="s">
        <v>200</v>
      </c>
      <c r="B118">
        <v>1</v>
      </c>
      <c r="C118" s="76">
        <f t="shared" si="3"/>
        <v>1</v>
      </c>
      <c r="D118" s="76">
        <f t="shared" si="4"/>
        <v>0</v>
      </c>
      <c r="E118" s="76">
        <f t="shared" si="5"/>
        <v>0</v>
      </c>
      <c r="F118">
        <v>0</v>
      </c>
      <c r="I118">
        <v>1</v>
      </c>
      <c r="L118">
        <v>0</v>
      </c>
      <c r="O118" t="s">
        <v>72</v>
      </c>
      <c r="Q118" s="234" t="s">
        <v>72</v>
      </c>
    </row>
    <row r="119" spans="1:17" x14ac:dyDescent="0.25">
      <c r="A119" t="s">
        <v>617</v>
      </c>
      <c r="B119">
        <v>58</v>
      </c>
      <c r="C119" s="76">
        <f t="shared" si="3"/>
        <v>58</v>
      </c>
      <c r="D119" s="76">
        <f t="shared" si="4"/>
        <v>0</v>
      </c>
      <c r="E119" s="76">
        <f t="shared" si="5"/>
        <v>0</v>
      </c>
      <c r="F119">
        <v>48</v>
      </c>
      <c r="I119">
        <v>9</v>
      </c>
      <c r="L119">
        <v>1</v>
      </c>
      <c r="O119" t="s">
        <v>72</v>
      </c>
      <c r="Q119" s="234" t="s">
        <v>72</v>
      </c>
    </row>
    <row r="120" spans="1:17" x14ac:dyDescent="0.25">
      <c r="A120" t="s">
        <v>196</v>
      </c>
      <c r="B120">
        <v>34</v>
      </c>
      <c r="C120" s="76">
        <f t="shared" si="3"/>
        <v>34</v>
      </c>
      <c r="D120" s="76">
        <f t="shared" si="4"/>
        <v>0</v>
      </c>
      <c r="E120" s="76">
        <f t="shared" si="5"/>
        <v>0</v>
      </c>
      <c r="F120">
        <v>4</v>
      </c>
      <c r="I120">
        <v>21</v>
      </c>
      <c r="L120">
        <v>9</v>
      </c>
      <c r="O120" t="s">
        <v>72</v>
      </c>
      <c r="Q120" s="234" t="s">
        <v>72</v>
      </c>
    </row>
    <row r="121" spans="1:17" x14ac:dyDescent="0.25">
      <c r="A121" t="s">
        <v>207</v>
      </c>
      <c r="B121">
        <v>91</v>
      </c>
      <c r="C121" s="76">
        <f t="shared" si="3"/>
        <v>91</v>
      </c>
      <c r="D121" s="76">
        <f t="shared" si="4"/>
        <v>0</v>
      </c>
      <c r="E121" s="76">
        <f t="shared" si="5"/>
        <v>0</v>
      </c>
      <c r="F121">
        <v>13</v>
      </c>
      <c r="I121">
        <v>20</v>
      </c>
      <c r="L121">
        <v>58</v>
      </c>
      <c r="O121" t="s">
        <v>72</v>
      </c>
      <c r="Q121" s="234" t="s">
        <v>72</v>
      </c>
    </row>
    <row r="122" spans="1:17" x14ac:dyDescent="0.25">
      <c r="A122" t="s">
        <v>209</v>
      </c>
      <c r="B122">
        <v>55</v>
      </c>
      <c r="C122" s="76">
        <f t="shared" si="3"/>
        <v>55</v>
      </c>
      <c r="D122" s="76">
        <f t="shared" si="4"/>
        <v>0</v>
      </c>
      <c r="E122" s="76">
        <f t="shared" si="5"/>
        <v>0</v>
      </c>
      <c r="F122">
        <v>13</v>
      </c>
      <c r="I122">
        <v>21</v>
      </c>
      <c r="L122">
        <v>21</v>
      </c>
      <c r="O122" t="s">
        <v>72</v>
      </c>
      <c r="Q122" s="234" t="s">
        <v>72</v>
      </c>
    </row>
    <row r="123" spans="1:17" x14ac:dyDescent="0.25">
      <c r="A123" t="s">
        <v>207</v>
      </c>
      <c r="B123">
        <v>12</v>
      </c>
      <c r="C123" s="76">
        <f t="shared" si="3"/>
        <v>12</v>
      </c>
      <c r="D123" s="76">
        <f t="shared" si="4"/>
        <v>0</v>
      </c>
      <c r="E123" s="76">
        <f t="shared" si="5"/>
        <v>0</v>
      </c>
      <c r="F123">
        <v>3</v>
      </c>
      <c r="I123">
        <v>9</v>
      </c>
      <c r="L123">
        <v>0</v>
      </c>
      <c r="O123" t="s">
        <v>72</v>
      </c>
      <c r="Q123" s="234" t="s">
        <v>72</v>
      </c>
    </row>
    <row r="124" spans="1:17" x14ac:dyDescent="0.25">
      <c r="A124" t="s">
        <v>209</v>
      </c>
      <c r="B124">
        <v>97</v>
      </c>
      <c r="C124" s="76">
        <f t="shared" si="3"/>
        <v>97</v>
      </c>
      <c r="D124" s="76">
        <f t="shared" si="4"/>
        <v>0</v>
      </c>
      <c r="E124" s="76">
        <f t="shared" si="5"/>
        <v>0</v>
      </c>
      <c r="F124">
        <v>22</v>
      </c>
      <c r="I124">
        <v>50</v>
      </c>
      <c r="L124">
        <v>25</v>
      </c>
      <c r="O124" t="s">
        <v>72</v>
      </c>
      <c r="Q124" s="234" t="s">
        <v>72</v>
      </c>
    </row>
    <row r="125" spans="1:17" x14ac:dyDescent="0.25">
      <c r="A125" t="s">
        <v>209</v>
      </c>
      <c r="B125">
        <v>9</v>
      </c>
      <c r="C125" s="76">
        <f t="shared" si="3"/>
        <v>9</v>
      </c>
      <c r="D125" s="76">
        <f t="shared" si="4"/>
        <v>0</v>
      </c>
      <c r="E125" s="76">
        <f t="shared" si="5"/>
        <v>0</v>
      </c>
      <c r="F125">
        <v>3</v>
      </c>
      <c r="I125">
        <v>0</v>
      </c>
      <c r="L125">
        <v>6</v>
      </c>
      <c r="O125" t="s">
        <v>72</v>
      </c>
      <c r="Q125" s="234" t="s">
        <v>72</v>
      </c>
    </row>
    <row r="126" spans="1:17" x14ac:dyDescent="0.25">
      <c r="A126" t="s">
        <v>207</v>
      </c>
      <c r="B126">
        <v>105</v>
      </c>
      <c r="C126" s="76">
        <f t="shared" si="3"/>
        <v>105</v>
      </c>
      <c r="D126" s="76">
        <f t="shared" si="4"/>
        <v>0</v>
      </c>
      <c r="E126" s="76">
        <f t="shared" si="5"/>
        <v>0</v>
      </c>
      <c r="F126">
        <v>38</v>
      </c>
      <c r="I126">
        <v>50</v>
      </c>
      <c r="L126">
        <v>17</v>
      </c>
      <c r="O126" t="s">
        <v>72</v>
      </c>
      <c r="Q126" s="234" t="s">
        <v>72</v>
      </c>
    </row>
    <row r="127" spans="1:17" x14ac:dyDescent="0.25">
      <c r="A127" t="s">
        <v>207</v>
      </c>
      <c r="B127">
        <v>55</v>
      </c>
      <c r="C127" s="76">
        <f t="shared" si="3"/>
        <v>55</v>
      </c>
      <c r="D127" s="76">
        <f t="shared" si="4"/>
        <v>0</v>
      </c>
      <c r="E127" s="76">
        <f t="shared" si="5"/>
        <v>0</v>
      </c>
      <c r="F127">
        <v>0</v>
      </c>
      <c r="I127">
        <v>8</v>
      </c>
      <c r="L127">
        <v>47</v>
      </c>
      <c r="O127" t="s">
        <v>72</v>
      </c>
      <c r="Q127" s="234" t="s">
        <v>72</v>
      </c>
    </row>
    <row r="128" spans="1:17" x14ac:dyDescent="0.25">
      <c r="A128" t="s">
        <v>188</v>
      </c>
      <c r="B128">
        <v>1</v>
      </c>
      <c r="C128" s="76">
        <f t="shared" si="3"/>
        <v>1</v>
      </c>
      <c r="D128" s="76">
        <f t="shared" si="4"/>
        <v>0</v>
      </c>
      <c r="E128" s="76">
        <f t="shared" si="5"/>
        <v>0</v>
      </c>
      <c r="F128">
        <v>1</v>
      </c>
      <c r="I128">
        <v>0</v>
      </c>
      <c r="L128">
        <v>0</v>
      </c>
      <c r="O128" t="s">
        <v>72</v>
      </c>
      <c r="Q128" s="234" t="s">
        <v>72</v>
      </c>
    </row>
    <row r="129" spans="1:17" x14ac:dyDescent="0.25">
      <c r="A129" t="s">
        <v>617</v>
      </c>
      <c r="B129">
        <v>101</v>
      </c>
      <c r="C129" s="76">
        <f t="shared" si="3"/>
        <v>101</v>
      </c>
      <c r="D129" s="76">
        <f t="shared" si="4"/>
        <v>0</v>
      </c>
      <c r="E129" s="76">
        <f t="shared" si="5"/>
        <v>0</v>
      </c>
      <c r="F129">
        <v>72</v>
      </c>
      <c r="I129">
        <v>17</v>
      </c>
      <c r="L129">
        <v>12</v>
      </c>
      <c r="O129" t="s">
        <v>72</v>
      </c>
      <c r="Q129" s="234" t="s">
        <v>72</v>
      </c>
    </row>
    <row r="130" spans="1:17" x14ac:dyDescent="0.25">
      <c r="A130" t="s">
        <v>188</v>
      </c>
      <c r="B130">
        <v>41</v>
      </c>
      <c r="C130" s="76">
        <f t="shared" ref="C130:C193" si="6">+F130+I130+L130</f>
        <v>41</v>
      </c>
      <c r="D130" s="76">
        <f t="shared" ref="D130:D193" si="7">+G130+J130+M130</f>
        <v>0</v>
      </c>
      <c r="E130" s="76">
        <f t="shared" ref="E130:E193" si="8">+H130+K130+N130</f>
        <v>0</v>
      </c>
      <c r="F130">
        <v>27</v>
      </c>
      <c r="I130">
        <v>7</v>
      </c>
      <c r="L130">
        <v>7</v>
      </c>
      <c r="O130" t="s">
        <v>72</v>
      </c>
      <c r="Q130" s="234" t="s">
        <v>72</v>
      </c>
    </row>
    <row r="131" spans="1:17" x14ac:dyDescent="0.25">
      <c r="A131" t="s">
        <v>37</v>
      </c>
      <c r="B131">
        <v>16</v>
      </c>
      <c r="C131" s="76">
        <f t="shared" si="6"/>
        <v>16</v>
      </c>
      <c r="D131" s="76">
        <f t="shared" si="7"/>
        <v>0</v>
      </c>
      <c r="E131" s="76">
        <f t="shared" si="8"/>
        <v>0</v>
      </c>
      <c r="F131">
        <v>9</v>
      </c>
      <c r="I131">
        <v>5</v>
      </c>
      <c r="L131">
        <v>2</v>
      </c>
      <c r="O131" t="s">
        <v>72</v>
      </c>
      <c r="Q131" s="234" t="s">
        <v>72</v>
      </c>
    </row>
    <row r="132" spans="1:17" x14ac:dyDescent="0.25">
      <c r="A132" t="s">
        <v>207</v>
      </c>
      <c r="B132">
        <v>2</v>
      </c>
      <c r="C132" s="76">
        <f t="shared" si="6"/>
        <v>2</v>
      </c>
      <c r="D132" s="76">
        <f t="shared" si="7"/>
        <v>0</v>
      </c>
      <c r="E132" s="76">
        <f t="shared" si="8"/>
        <v>0</v>
      </c>
      <c r="F132">
        <v>0</v>
      </c>
      <c r="I132">
        <v>0</v>
      </c>
      <c r="L132">
        <v>2</v>
      </c>
      <c r="O132" t="s">
        <v>72</v>
      </c>
      <c r="Q132" s="234" t="s">
        <v>72</v>
      </c>
    </row>
    <row r="133" spans="1:17" x14ac:dyDescent="0.25">
      <c r="A133" t="s">
        <v>323</v>
      </c>
      <c r="B133">
        <v>48</v>
      </c>
      <c r="C133" s="76">
        <f t="shared" si="6"/>
        <v>48</v>
      </c>
      <c r="D133" s="76">
        <f t="shared" si="7"/>
        <v>0</v>
      </c>
      <c r="E133" s="76">
        <f t="shared" si="8"/>
        <v>0</v>
      </c>
      <c r="F133">
        <v>39</v>
      </c>
      <c r="I133">
        <v>2</v>
      </c>
      <c r="L133">
        <v>7</v>
      </c>
      <c r="O133" t="s">
        <v>72</v>
      </c>
      <c r="Q133" s="234" t="s">
        <v>72</v>
      </c>
    </row>
    <row r="134" spans="1:17" x14ac:dyDescent="0.25">
      <c r="A134" t="s">
        <v>207</v>
      </c>
      <c r="B134">
        <v>46</v>
      </c>
      <c r="C134" s="76">
        <f t="shared" si="6"/>
        <v>46</v>
      </c>
      <c r="D134" s="76">
        <f t="shared" si="7"/>
        <v>0</v>
      </c>
      <c r="E134" s="76">
        <f t="shared" si="8"/>
        <v>0</v>
      </c>
      <c r="F134">
        <v>5</v>
      </c>
      <c r="I134">
        <v>9</v>
      </c>
      <c r="L134">
        <v>32</v>
      </c>
      <c r="O134" t="s">
        <v>72</v>
      </c>
      <c r="Q134" s="234" t="s">
        <v>72</v>
      </c>
    </row>
    <row r="135" spans="1:17" x14ac:dyDescent="0.25">
      <c r="A135" t="s">
        <v>617</v>
      </c>
      <c r="B135">
        <v>122</v>
      </c>
      <c r="C135" s="76">
        <f t="shared" si="6"/>
        <v>122</v>
      </c>
      <c r="D135" s="76">
        <f t="shared" si="7"/>
        <v>0</v>
      </c>
      <c r="E135" s="76">
        <f t="shared" si="8"/>
        <v>0</v>
      </c>
      <c r="F135">
        <v>77</v>
      </c>
      <c r="I135">
        <v>25</v>
      </c>
      <c r="L135">
        <v>20</v>
      </c>
      <c r="O135" t="s">
        <v>72</v>
      </c>
      <c r="Q135" s="234" t="s">
        <v>72</v>
      </c>
    </row>
    <row r="136" spans="1:17" x14ac:dyDescent="0.25">
      <c r="A136" t="s">
        <v>617</v>
      </c>
      <c r="B136">
        <v>45</v>
      </c>
      <c r="C136" s="76">
        <f t="shared" si="6"/>
        <v>45</v>
      </c>
      <c r="D136" s="76">
        <f t="shared" si="7"/>
        <v>0</v>
      </c>
      <c r="E136" s="76">
        <f t="shared" si="8"/>
        <v>0</v>
      </c>
      <c r="F136">
        <v>20</v>
      </c>
      <c r="I136">
        <v>10</v>
      </c>
      <c r="L136">
        <v>15</v>
      </c>
      <c r="O136" t="s">
        <v>72</v>
      </c>
      <c r="Q136" s="234" t="s">
        <v>72</v>
      </c>
    </row>
    <row r="137" spans="1:17" x14ac:dyDescent="0.25">
      <c r="A137" t="s">
        <v>615</v>
      </c>
      <c r="B137">
        <v>2</v>
      </c>
      <c r="C137" s="76">
        <f t="shared" si="6"/>
        <v>2</v>
      </c>
      <c r="D137" s="76">
        <f t="shared" si="7"/>
        <v>0</v>
      </c>
      <c r="E137" s="76">
        <f t="shared" si="8"/>
        <v>0</v>
      </c>
      <c r="F137">
        <v>2</v>
      </c>
      <c r="I137">
        <v>0</v>
      </c>
      <c r="L137">
        <v>0</v>
      </c>
      <c r="O137" t="s">
        <v>72</v>
      </c>
      <c r="Q137" s="234" t="s">
        <v>72</v>
      </c>
    </row>
    <row r="138" spans="1:17" x14ac:dyDescent="0.25">
      <c r="A138" t="s">
        <v>617</v>
      </c>
      <c r="B138">
        <v>47</v>
      </c>
      <c r="C138" s="76">
        <f t="shared" si="6"/>
        <v>47</v>
      </c>
      <c r="D138" s="76">
        <f t="shared" si="7"/>
        <v>0</v>
      </c>
      <c r="E138" s="76">
        <f t="shared" si="8"/>
        <v>0</v>
      </c>
      <c r="F138">
        <v>39</v>
      </c>
      <c r="I138">
        <v>8</v>
      </c>
      <c r="L138">
        <v>0</v>
      </c>
      <c r="O138" t="s">
        <v>72</v>
      </c>
      <c r="Q138" s="234" t="s">
        <v>72</v>
      </c>
    </row>
    <row r="139" spans="1:17" x14ac:dyDescent="0.25">
      <c r="A139" t="s">
        <v>161</v>
      </c>
      <c r="B139">
        <v>111</v>
      </c>
      <c r="C139" s="76">
        <f t="shared" si="6"/>
        <v>111</v>
      </c>
      <c r="D139" s="76">
        <f t="shared" si="7"/>
        <v>0</v>
      </c>
      <c r="E139" s="76">
        <f t="shared" si="8"/>
        <v>0</v>
      </c>
      <c r="F139">
        <v>9</v>
      </c>
      <c r="I139">
        <v>39</v>
      </c>
      <c r="L139">
        <v>63</v>
      </c>
      <c r="O139" t="s">
        <v>72</v>
      </c>
      <c r="Q139" s="234" t="s">
        <v>72</v>
      </c>
    </row>
    <row r="140" spans="1:17" x14ac:dyDescent="0.25">
      <c r="A140" t="s">
        <v>156</v>
      </c>
      <c r="B140">
        <v>126</v>
      </c>
      <c r="C140" s="76">
        <f t="shared" si="6"/>
        <v>126</v>
      </c>
      <c r="D140" s="76">
        <f t="shared" si="7"/>
        <v>0</v>
      </c>
      <c r="E140" s="76">
        <f t="shared" si="8"/>
        <v>0</v>
      </c>
      <c r="F140">
        <v>7</v>
      </c>
      <c r="I140">
        <v>93</v>
      </c>
      <c r="L140">
        <v>26</v>
      </c>
      <c r="O140" t="s">
        <v>72</v>
      </c>
      <c r="Q140" s="234" t="s">
        <v>72</v>
      </c>
    </row>
    <row r="141" spans="1:17" x14ac:dyDescent="0.25">
      <c r="A141" t="s">
        <v>152</v>
      </c>
      <c r="B141">
        <v>4</v>
      </c>
      <c r="C141" s="76">
        <f t="shared" si="6"/>
        <v>4</v>
      </c>
      <c r="D141" s="76">
        <f t="shared" si="7"/>
        <v>0</v>
      </c>
      <c r="E141" s="76">
        <f t="shared" si="8"/>
        <v>0</v>
      </c>
      <c r="F141">
        <v>0</v>
      </c>
      <c r="I141">
        <v>0</v>
      </c>
      <c r="L141">
        <v>4</v>
      </c>
      <c r="O141" t="s">
        <v>72</v>
      </c>
      <c r="Q141" s="234" t="s">
        <v>72</v>
      </c>
    </row>
    <row r="142" spans="1:17" x14ac:dyDescent="0.25">
      <c r="A142" t="s">
        <v>617</v>
      </c>
      <c r="B142">
        <v>55</v>
      </c>
      <c r="C142" s="76">
        <f t="shared" si="6"/>
        <v>55</v>
      </c>
      <c r="D142" s="76">
        <f t="shared" si="7"/>
        <v>0</v>
      </c>
      <c r="E142" s="76">
        <f t="shared" si="8"/>
        <v>0</v>
      </c>
      <c r="F142">
        <v>49</v>
      </c>
      <c r="I142">
        <v>6</v>
      </c>
      <c r="L142">
        <v>0</v>
      </c>
      <c r="O142" t="s">
        <v>72</v>
      </c>
      <c r="Q142" s="234" t="s">
        <v>72</v>
      </c>
    </row>
    <row r="143" spans="1:17" x14ac:dyDescent="0.25">
      <c r="A143" t="s">
        <v>196</v>
      </c>
      <c r="B143">
        <v>26</v>
      </c>
      <c r="C143" s="76">
        <f t="shared" si="6"/>
        <v>26</v>
      </c>
      <c r="D143" s="76">
        <f t="shared" si="7"/>
        <v>0</v>
      </c>
      <c r="E143" s="76">
        <f t="shared" si="8"/>
        <v>0</v>
      </c>
      <c r="F143">
        <v>4</v>
      </c>
      <c r="I143">
        <v>16</v>
      </c>
      <c r="L143">
        <v>6</v>
      </c>
      <c r="O143" t="s">
        <v>72</v>
      </c>
      <c r="Q143" s="234" t="s">
        <v>72</v>
      </c>
    </row>
    <row r="144" spans="1:17" x14ac:dyDescent="0.25">
      <c r="A144" t="s">
        <v>618</v>
      </c>
      <c r="B144">
        <v>13</v>
      </c>
      <c r="C144" s="76">
        <f t="shared" si="6"/>
        <v>13</v>
      </c>
      <c r="D144" s="76">
        <f t="shared" si="7"/>
        <v>0</v>
      </c>
      <c r="E144" s="76">
        <f t="shared" si="8"/>
        <v>0</v>
      </c>
      <c r="F144">
        <v>0</v>
      </c>
      <c r="I144">
        <v>5</v>
      </c>
      <c r="L144">
        <v>8</v>
      </c>
      <c r="O144" t="s">
        <v>72</v>
      </c>
      <c r="Q144" s="234" t="s">
        <v>72</v>
      </c>
    </row>
    <row r="145" spans="1:17" x14ac:dyDescent="0.25">
      <c r="A145" t="s">
        <v>323</v>
      </c>
      <c r="B145">
        <v>46</v>
      </c>
      <c r="C145" s="76">
        <f t="shared" si="6"/>
        <v>46</v>
      </c>
      <c r="D145" s="76">
        <f t="shared" si="7"/>
        <v>0</v>
      </c>
      <c r="E145" s="76">
        <f t="shared" si="8"/>
        <v>0</v>
      </c>
      <c r="F145">
        <v>29</v>
      </c>
      <c r="I145">
        <v>3</v>
      </c>
      <c r="L145">
        <v>14</v>
      </c>
      <c r="O145" t="s">
        <v>72</v>
      </c>
      <c r="Q145" s="234" t="s">
        <v>72</v>
      </c>
    </row>
    <row r="146" spans="1:17" x14ac:dyDescent="0.25">
      <c r="A146" t="s">
        <v>207</v>
      </c>
      <c r="B146">
        <v>13</v>
      </c>
      <c r="C146" s="76">
        <f t="shared" si="6"/>
        <v>13</v>
      </c>
      <c r="D146" s="76">
        <f t="shared" si="7"/>
        <v>0</v>
      </c>
      <c r="E146" s="76">
        <f t="shared" si="8"/>
        <v>0</v>
      </c>
      <c r="F146">
        <v>0</v>
      </c>
      <c r="I146">
        <v>7</v>
      </c>
      <c r="L146">
        <v>6</v>
      </c>
      <c r="O146" t="s">
        <v>72</v>
      </c>
      <c r="Q146" s="234" t="s">
        <v>72</v>
      </c>
    </row>
    <row r="147" spans="1:17" x14ac:dyDescent="0.25">
      <c r="A147" t="s">
        <v>614</v>
      </c>
      <c r="B147">
        <v>75</v>
      </c>
      <c r="C147" s="76">
        <f t="shared" si="6"/>
        <v>75</v>
      </c>
      <c r="D147" s="76">
        <f t="shared" si="7"/>
        <v>0</v>
      </c>
      <c r="E147" s="76">
        <f t="shared" si="8"/>
        <v>0</v>
      </c>
      <c r="F147">
        <v>7</v>
      </c>
      <c r="I147">
        <v>17</v>
      </c>
      <c r="L147">
        <v>51</v>
      </c>
      <c r="O147" t="s">
        <v>72</v>
      </c>
      <c r="Q147" s="234" t="s">
        <v>72</v>
      </c>
    </row>
    <row r="148" spans="1:17" x14ac:dyDescent="0.25">
      <c r="A148" t="s">
        <v>617</v>
      </c>
      <c r="B148">
        <v>56</v>
      </c>
      <c r="C148" s="76">
        <f t="shared" si="6"/>
        <v>56</v>
      </c>
      <c r="D148" s="76">
        <f t="shared" si="7"/>
        <v>0</v>
      </c>
      <c r="E148" s="76">
        <f t="shared" si="8"/>
        <v>0</v>
      </c>
      <c r="F148">
        <v>44</v>
      </c>
      <c r="I148">
        <v>7</v>
      </c>
      <c r="L148">
        <v>5</v>
      </c>
      <c r="O148" t="s">
        <v>72</v>
      </c>
      <c r="Q148" s="234" t="s">
        <v>72</v>
      </c>
    </row>
    <row r="149" spans="1:17" x14ac:dyDescent="0.25">
      <c r="A149" t="s">
        <v>152</v>
      </c>
      <c r="B149">
        <v>39</v>
      </c>
      <c r="C149" s="76">
        <f t="shared" si="6"/>
        <v>39</v>
      </c>
      <c r="D149" s="76">
        <f t="shared" si="7"/>
        <v>0</v>
      </c>
      <c r="E149" s="76">
        <f t="shared" si="8"/>
        <v>0</v>
      </c>
      <c r="F149">
        <v>0</v>
      </c>
      <c r="I149">
        <v>0</v>
      </c>
      <c r="L149">
        <v>39</v>
      </c>
      <c r="O149" t="s">
        <v>72</v>
      </c>
      <c r="Q149" s="234" t="s">
        <v>72</v>
      </c>
    </row>
    <row r="150" spans="1:17" x14ac:dyDescent="0.25">
      <c r="A150" t="s">
        <v>207</v>
      </c>
      <c r="B150">
        <v>84</v>
      </c>
      <c r="C150" s="76">
        <f t="shared" si="6"/>
        <v>84</v>
      </c>
      <c r="D150" s="76">
        <f t="shared" si="7"/>
        <v>0</v>
      </c>
      <c r="E150" s="76">
        <f t="shared" si="8"/>
        <v>0</v>
      </c>
      <c r="F150">
        <v>35</v>
      </c>
      <c r="I150">
        <v>37</v>
      </c>
      <c r="L150">
        <v>12</v>
      </c>
      <c r="O150" t="s">
        <v>72</v>
      </c>
      <c r="Q150" s="234" t="s">
        <v>72</v>
      </c>
    </row>
    <row r="151" spans="1:17" x14ac:dyDescent="0.25">
      <c r="A151" t="s">
        <v>323</v>
      </c>
      <c r="B151">
        <v>82</v>
      </c>
      <c r="C151" s="76">
        <f t="shared" si="6"/>
        <v>82</v>
      </c>
      <c r="D151" s="76">
        <f t="shared" si="7"/>
        <v>0</v>
      </c>
      <c r="E151" s="76">
        <f t="shared" si="8"/>
        <v>0</v>
      </c>
      <c r="F151">
        <v>55</v>
      </c>
      <c r="I151">
        <v>1</v>
      </c>
      <c r="L151">
        <v>26</v>
      </c>
      <c r="O151" t="s">
        <v>72</v>
      </c>
      <c r="Q151" s="234" t="s">
        <v>72</v>
      </c>
    </row>
    <row r="152" spans="1:17" x14ac:dyDescent="0.25">
      <c r="A152" t="s">
        <v>188</v>
      </c>
      <c r="B152">
        <v>50</v>
      </c>
      <c r="C152" s="76">
        <f t="shared" si="6"/>
        <v>50</v>
      </c>
      <c r="D152" s="76">
        <f t="shared" si="7"/>
        <v>0</v>
      </c>
      <c r="E152" s="76">
        <f t="shared" si="8"/>
        <v>0</v>
      </c>
      <c r="F152">
        <v>32</v>
      </c>
      <c r="I152">
        <v>7</v>
      </c>
      <c r="L152">
        <v>11</v>
      </c>
      <c r="O152" t="s">
        <v>72</v>
      </c>
      <c r="Q152" s="234" t="s">
        <v>72</v>
      </c>
    </row>
    <row r="153" spans="1:17" x14ac:dyDescent="0.25">
      <c r="A153" t="s">
        <v>615</v>
      </c>
      <c r="B153">
        <v>1</v>
      </c>
      <c r="C153" s="76">
        <f t="shared" si="6"/>
        <v>1</v>
      </c>
      <c r="D153" s="76">
        <f t="shared" si="7"/>
        <v>0</v>
      </c>
      <c r="E153" s="76">
        <f t="shared" si="8"/>
        <v>0</v>
      </c>
      <c r="F153">
        <v>1</v>
      </c>
      <c r="I153">
        <v>0</v>
      </c>
      <c r="L153">
        <v>0</v>
      </c>
      <c r="O153" t="s">
        <v>72</v>
      </c>
      <c r="Q153" s="234" t="s">
        <v>72</v>
      </c>
    </row>
    <row r="154" spans="1:17" x14ac:dyDescent="0.25">
      <c r="A154" t="s">
        <v>207</v>
      </c>
      <c r="B154">
        <v>44</v>
      </c>
      <c r="C154" s="76">
        <f t="shared" si="6"/>
        <v>44</v>
      </c>
      <c r="D154" s="76">
        <f t="shared" si="7"/>
        <v>0</v>
      </c>
      <c r="E154" s="76">
        <f t="shared" si="8"/>
        <v>0</v>
      </c>
      <c r="F154">
        <v>0</v>
      </c>
      <c r="I154">
        <v>15</v>
      </c>
      <c r="L154">
        <v>29</v>
      </c>
      <c r="O154" t="s">
        <v>72</v>
      </c>
      <c r="Q154" s="234" t="s">
        <v>72</v>
      </c>
    </row>
    <row r="155" spans="1:17" x14ac:dyDescent="0.25">
      <c r="A155" t="s">
        <v>323</v>
      </c>
      <c r="B155">
        <v>32</v>
      </c>
      <c r="C155" s="76">
        <f t="shared" si="6"/>
        <v>32</v>
      </c>
      <c r="D155" s="76">
        <f t="shared" si="7"/>
        <v>0</v>
      </c>
      <c r="E155" s="76">
        <f t="shared" si="8"/>
        <v>0</v>
      </c>
      <c r="F155">
        <v>23</v>
      </c>
      <c r="I155">
        <v>0</v>
      </c>
      <c r="L155">
        <v>9</v>
      </c>
      <c r="O155" t="s">
        <v>72</v>
      </c>
      <c r="Q155" s="234" t="s">
        <v>72</v>
      </c>
    </row>
    <row r="156" spans="1:17" x14ac:dyDescent="0.25">
      <c r="A156" t="s">
        <v>616</v>
      </c>
      <c r="B156">
        <v>173</v>
      </c>
      <c r="C156" s="76">
        <f t="shared" si="6"/>
        <v>173</v>
      </c>
      <c r="D156" s="76">
        <f t="shared" si="7"/>
        <v>0</v>
      </c>
      <c r="E156" s="76">
        <f t="shared" si="8"/>
        <v>0</v>
      </c>
      <c r="F156">
        <v>49</v>
      </c>
      <c r="I156">
        <v>63</v>
      </c>
      <c r="L156">
        <v>61</v>
      </c>
      <c r="O156" t="s">
        <v>72</v>
      </c>
      <c r="Q156" s="234" t="s">
        <v>72</v>
      </c>
    </row>
    <row r="157" spans="1:17" x14ac:dyDescent="0.25">
      <c r="A157" t="s">
        <v>617</v>
      </c>
      <c r="B157">
        <v>43</v>
      </c>
      <c r="C157" s="76">
        <f t="shared" si="6"/>
        <v>43</v>
      </c>
      <c r="D157" s="76">
        <f t="shared" si="7"/>
        <v>0</v>
      </c>
      <c r="E157" s="76">
        <f t="shared" si="8"/>
        <v>0</v>
      </c>
      <c r="F157">
        <v>32</v>
      </c>
      <c r="I157">
        <v>10</v>
      </c>
      <c r="L157">
        <v>1</v>
      </c>
      <c r="O157" t="s">
        <v>72</v>
      </c>
      <c r="Q157" s="234" t="s">
        <v>72</v>
      </c>
    </row>
    <row r="158" spans="1:17" x14ac:dyDescent="0.25">
      <c r="A158" t="s">
        <v>617</v>
      </c>
      <c r="B158">
        <v>70</v>
      </c>
      <c r="C158" s="76">
        <f t="shared" si="6"/>
        <v>70</v>
      </c>
      <c r="D158" s="76">
        <f t="shared" si="7"/>
        <v>0</v>
      </c>
      <c r="E158" s="76">
        <f t="shared" si="8"/>
        <v>0</v>
      </c>
      <c r="F158">
        <v>62</v>
      </c>
      <c r="I158">
        <v>4</v>
      </c>
      <c r="L158">
        <v>4</v>
      </c>
      <c r="O158" t="s">
        <v>72</v>
      </c>
      <c r="Q158" s="234" t="s">
        <v>72</v>
      </c>
    </row>
    <row r="159" spans="1:17" x14ac:dyDescent="0.25">
      <c r="A159" t="s">
        <v>617</v>
      </c>
      <c r="B159">
        <v>42</v>
      </c>
      <c r="C159" s="76">
        <f t="shared" si="6"/>
        <v>42</v>
      </c>
      <c r="D159" s="76">
        <f t="shared" si="7"/>
        <v>0</v>
      </c>
      <c r="E159" s="76">
        <f t="shared" si="8"/>
        <v>0</v>
      </c>
      <c r="F159">
        <v>28</v>
      </c>
      <c r="I159">
        <v>11</v>
      </c>
      <c r="L159">
        <v>3</v>
      </c>
      <c r="O159" t="s">
        <v>72</v>
      </c>
      <c r="Q159" s="234" t="s">
        <v>72</v>
      </c>
    </row>
    <row r="160" spans="1:17" x14ac:dyDescent="0.25">
      <c r="A160" t="s">
        <v>618</v>
      </c>
      <c r="B160">
        <v>12</v>
      </c>
      <c r="C160" s="76">
        <f t="shared" si="6"/>
        <v>12</v>
      </c>
      <c r="D160" s="76">
        <f t="shared" si="7"/>
        <v>0</v>
      </c>
      <c r="E160" s="76">
        <f t="shared" si="8"/>
        <v>0</v>
      </c>
      <c r="F160">
        <v>8</v>
      </c>
      <c r="I160">
        <v>4</v>
      </c>
      <c r="L160">
        <v>0</v>
      </c>
      <c r="O160" t="s">
        <v>72</v>
      </c>
      <c r="Q160" s="234" t="s">
        <v>72</v>
      </c>
    </row>
    <row r="161" spans="1:17" x14ac:dyDescent="0.25">
      <c r="A161" t="s">
        <v>200</v>
      </c>
      <c r="B161">
        <v>1</v>
      </c>
      <c r="C161" s="76">
        <f t="shared" si="6"/>
        <v>1</v>
      </c>
      <c r="D161" s="76">
        <f t="shared" si="7"/>
        <v>0</v>
      </c>
      <c r="E161" s="76">
        <f t="shared" si="8"/>
        <v>0</v>
      </c>
      <c r="F161">
        <v>1</v>
      </c>
      <c r="I161">
        <v>0</v>
      </c>
      <c r="L161">
        <v>0</v>
      </c>
      <c r="O161" t="s">
        <v>72</v>
      </c>
      <c r="Q161" s="234" t="s">
        <v>72</v>
      </c>
    </row>
    <row r="162" spans="1:17" x14ac:dyDescent="0.25">
      <c r="A162" t="s">
        <v>196</v>
      </c>
      <c r="B162">
        <v>38</v>
      </c>
      <c r="C162" s="76">
        <f t="shared" si="6"/>
        <v>38</v>
      </c>
      <c r="D162" s="76">
        <f t="shared" si="7"/>
        <v>0</v>
      </c>
      <c r="E162" s="76">
        <f t="shared" si="8"/>
        <v>0</v>
      </c>
      <c r="F162">
        <v>8</v>
      </c>
      <c r="I162">
        <v>25</v>
      </c>
      <c r="L162">
        <v>5</v>
      </c>
      <c r="O162" t="s">
        <v>72</v>
      </c>
      <c r="Q162" s="234" t="s">
        <v>72</v>
      </c>
    </row>
    <row r="163" spans="1:17" x14ac:dyDescent="0.25">
      <c r="A163" t="s">
        <v>323</v>
      </c>
      <c r="B163">
        <v>37</v>
      </c>
      <c r="C163" s="76">
        <f t="shared" si="6"/>
        <v>37</v>
      </c>
      <c r="D163" s="76">
        <f t="shared" si="7"/>
        <v>0</v>
      </c>
      <c r="E163" s="76">
        <f t="shared" si="8"/>
        <v>0</v>
      </c>
      <c r="F163">
        <v>28</v>
      </c>
      <c r="I163">
        <v>0</v>
      </c>
      <c r="L163">
        <v>9</v>
      </c>
      <c r="O163" t="s">
        <v>72</v>
      </c>
      <c r="Q163" s="234" t="s">
        <v>72</v>
      </c>
    </row>
    <row r="164" spans="1:17" x14ac:dyDescent="0.25">
      <c r="A164" t="s">
        <v>617</v>
      </c>
      <c r="B164">
        <v>1</v>
      </c>
      <c r="C164" s="76">
        <f t="shared" si="6"/>
        <v>1</v>
      </c>
      <c r="D164" s="76">
        <f t="shared" si="7"/>
        <v>0</v>
      </c>
      <c r="E164" s="76">
        <f t="shared" si="8"/>
        <v>0</v>
      </c>
      <c r="F164">
        <v>0</v>
      </c>
      <c r="I164">
        <v>1</v>
      </c>
      <c r="L164">
        <v>0</v>
      </c>
      <c r="O164" t="s">
        <v>72</v>
      </c>
      <c r="Q164" s="234" t="s">
        <v>72</v>
      </c>
    </row>
    <row r="165" spans="1:17" x14ac:dyDescent="0.25">
      <c r="A165" t="s">
        <v>323</v>
      </c>
      <c r="B165">
        <v>8</v>
      </c>
      <c r="C165" s="76">
        <f t="shared" si="6"/>
        <v>8</v>
      </c>
      <c r="D165" s="76">
        <f t="shared" si="7"/>
        <v>0</v>
      </c>
      <c r="E165" s="76">
        <f t="shared" si="8"/>
        <v>0</v>
      </c>
      <c r="F165">
        <v>7</v>
      </c>
      <c r="I165">
        <v>0</v>
      </c>
      <c r="L165">
        <v>1</v>
      </c>
      <c r="O165" t="s">
        <v>72</v>
      </c>
      <c r="Q165" s="234" t="s">
        <v>72</v>
      </c>
    </row>
    <row r="166" spans="1:17" x14ac:dyDescent="0.25">
      <c r="A166" t="s">
        <v>323</v>
      </c>
      <c r="B166">
        <v>94</v>
      </c>
      <c r="C166" s="76">
        <f t="shared" si="6"/>
        <v>94</v>
      </c>
      <c r="D166" s="76">
        <f t="shared" si="7"/>
        <v>0</v>
      </c>
      <c r="E166" s="76">
        <f t="shared" si="8"/>
        <v>0</v>
      </c>
      <c r="F166">
        <v>54</v>
      </c>
      <c r="I166">
        <v>6</v>
      </c>
      <c r="L166">
        <v>34</v>
      </c>
      <c r="O166" t="s">
        <v>72</v>
      </c>
      <c r="Q166" s="234" t="s">
        <v>72</v>
      </c>
    </row>
    <row r="167" spans="1:17" x14ac:dyDescent="0.25">
      <c r="A167" t="s">
        <v>192</v>
      </c>
      <c r="B167">
        <v>1</v>
      </c>
      <c r="C167" s="76">
        <f t="shared" si="6"/>
        <v>1</v>
      </c>
      <c r="D167" s="76">
        <f t="shared" si="7"/>
        <v>0</v>
      </c>
      <c r="E167" s="76">
        <f t="shared" si="8"/>
        <v>0</v>
      </c>
      <c r="F167">
        <v>0</v>
      </c>
      <c r="I167">
        <v>1</v>
      </c>
      <c r="L167">
        <v>0</v>
      </c>
      <c r="O167" t="s">
        <v>72</v>
      </c>
      <c r="Q167" s="234" t="s">
        <v>72</v>
      </c>
    </row>
    <row r="168" spans="1:17" x14ac:dyDescent="0.25">
      <c r="A168" t="s">
        <v>192</v>
      </c>
      <c r="B168">
        <v>12</v>
      </c>
      <c r="C168" s="76">
        <f t="shared" si="6"/>
        <v>12</v>
      </c>
      <c r="D168" s="76">
        <f t="shared" si="7"/>
        <v>0</v>
      </c>
      <c r="E168" s="76">
        <f t="shared" si="8"/>
        <v>0</v>
      </c>
      <c r="F168">
        <v>0</v>
      </c>
      <c r="I168">
        <v>0</v>
      </c>
      <c r="L168">
        <v>12</v>
      </c>
      <c r="O168" t="s">
        <v>72</v>
      </c>
      <c r="Q168" s="234" t="s">
        <v>72</v>
      </c>
    </row>
    <row r="169" spans="1:17" x14ac:dyDescent="0.25">
      <c r="A169" t="s">
        <v>615</v>
      </c>
      <c r="B169">
        <v>38</v>
      </c>
      <c r="C169" s="76">
        <f t="shared" si="6"/>
        <v>38</v>
      </c>
      <c r="D169" s="76">
        <f t="shared" si="7"/>
        <v>0</v>
      </c>
      <c r="E169" s="76">
        <f t="shared" si="8"/>
        <v>0</v>
      </c>
      <c r="F169">
        <v>0</v>
      </c>
      <c r="I169">
        <v>4</v>
      </c>
      <c r="L169">
        <v>34</v>
      </c>
      <c r="O169" t="s">
        <v>72</v>
      </c>
      <c r="Q169" s="234" t="s">
        <v>72</v>
      </c>
    </row>
    <row r="170" spans="1:17" x14ac:dyDescent="0.25">
      <c r="A170" t="s">
        <v>323</v>
      </c>
      <c r="B170">
        <v>38</v>
      </c>
      <c r="C170" s="76">
        <f t="shared" si="6"/>
        <v>38</v>
      </c>
      <c r="D170" s="76">
        <f t="shared" si="7"/>
        <v>0</v>
      </c>
      <c r="E170" s="76">
        <f t="shared" si="8"/>
        <v>0</v>
      </c>
      <c r="F170">
        <v>31</v>
      </c>
      <c r="I170">
        <v>0</v>
      </c>
      <c r="L170">
        <v>7</v>
      </c>
      <c r="O170" t="s">
        <v>72</v>
      </c>
      <c r="Q170" s="234" t="s">
        <v>72</v>
      </c>
    </row>
    <row r="171" spans="1:17" x14ac:dyDescent="0.25">
      <c r="A171" t="s">
        <v>323</v>
      </c>
      <c r="B171">
        <v>30</v>
      </c>
      <c r="C171" s="76">
        <f t="shared" si="6"/>
        <v>30</v>
      </c>
      <c r="D171" s="76">
        <f t="shared" si="7"/>
        <v>0</v>
      </c>
      <c r="E171" s="76">
        <f t="shared" si="8"/>
        <v>0</v>
      </c>
      <c r="F171">
        <v>22</v>
      </c>
      <c r="I171">
        <v>2</v>
      </c>
      <c r="L171">
        <v>6</v>
      </c>
      <c r="O171" t="s">
        <v>72</v>
      </c>
      <c r="Q171" s="234" t="s">
        <v>72</v>
      </c>
    </row>
    <row r="172" spans="1:17" x14ac:dyDescent="0.25">
      <c r="A172" t="s">
        <v>200</v>
      </c>
      <c r="B172">
        <v>117</v>
      </c>
      <c r="C172" s="76">
        <f t="shared" si="6"/>
        <v>117</v>
      </c>
      <c r="D172" s="76">
        <f t="shared" si="7"/>
        <v>0</v>
      </c>
      <c r="E172" s="76">
        <f t="shared" si="8"/>
        <v>0</v>
      </c>
      <c r="F172">
        <v>9</v>
      </c>
      <c r="I172">
        <v>66</v>
      </c>
      <c r="L172">
        <v>42</v>
      </c>
      <c r="O172" t="s">
        <v>72</v>
      </c>
      <c r="Q172" s="234" t="s">
        <v>72</v>
      </c>
    </row>
    <row r="173" spans="1:17" x14ac:dyDescent="0.25">
      <c r="A173" t="s">
        <v>617</v>
      </c>
      <c r="B173">
        <v>43</v>
      </c>
      <c r="C173" s="76">
        <f t="shared" si="6"/>
        <v>43</v>
      </c>
      <c r="D173" s="76">
        <f t="shared" si="7"/>
        <v>0</v>
      </c>
      <c r="E173" s="76">
        <f t="shared" si="8"/>
        <v>0</v>
      </c>
      <c r="F173">
        <v>36</v>
      </c>
      <c r="I173">
        <v>7</v>
      </c>
      <c r="L173">
        <v>0</v>
      </c>
      <c r="O173" t="s">
        <v>72</v>
      </c>
      <c r="Q173" s="234" t="s">
        <v>72</v>
      </c>
    </row>
    <row r="174" spans="1:17" x14ac:dyDescent="0.25">
      <c r="A174" t="s">
        <v>323</v>
      </c>
      <c r="B174">
        <v>16</v>
      </c>
      <c r="C174" s="76">
        <f t="shared" si="6"/>
        <v>16</v>
      </c>
      <c r="D174" s="76">
        <f t="shared" si="7"/>
        <v>0</v>
      </c>
      <c r="E174" s="76">
        <f t="shared" si="8"/>
        <v>0</v>
      </c>
      <c r="F174">
        <v>13</v>
      </c>
      <c r="G174">
        <v>0</v>
      </c>
      <c r="H174">
        <v>0</v>
      </c>
      <c r="I174">
        <v>0</v>
      </c>
      <c r="J174">
        <v>0</v>
      </c>
      <c r="K174">
        <v>0</v>
      </c>
      <c r="L174">
        <v>3</v>
      </c>
      <c r="M174">
        <v>0</v>
      </c>
      <c r="N174">
        <v>0</v>
      </c>
      <c r="O174" t="s">
        <v>77</v>
      </c>
      <c r="Q174" s="234" t="s">
        <v>77</v>
      </c>
    </row>
    <row r="175" spans="1:17" x14ac:dyDescent="0.25">
      <c r="A175" t="s">
        <v>188</v>
      </c>
      <c r="B175">
        <v>1</v>
      </c>
      <c r="C175" s="76">
        <f t="shared" si="6"/>
        <v>1</v>
      </c>
      <c r="D175" s="76">
        <f t="shared" si="7"/>
        <v>0</v>
      </c>
      <c r="E175" s="76">
        <f t="shared" si="8"/>
        <v>0</v>
      </c>
      <c r="F175">
        <v>1</v>
      </c>
      <c r="G175">
        <v>0</v>
      </c>
      <c r="H175">
        <v>0</v>
      </c>
      <c r="I175">
        <v>0</v>
      </c>
      <c r="J175">
        <v>0</v>
      </c>
      <c r="K175">
        <v>0</v>
      </c>
      <c r="L175">
        <v>0</v>
      </c>
      <c r="M175">
        <v>0</v>
      </c>
      <c r="N175">
        <v>0</v>
      </c>
      <c r="O175" t="s">
        <v>77</v>
      </c>
      <c r="Q175" s="234" t="s">
        <v>77</v>
      </c>
    </row>
    <row r="176" spans="1:17" x14ac:dyDescent="0.25">
      <c r="A176" t="s">
        <v>617</v>
      </c>
      <c r="B176">
        <v>52</v>
      </c>
      <c r="C176" s="76">
        <f t="shared" si="6"/>
        <v>52</v>
      </c>
      <c r="D176" s="76">
        <f t="shared" si="7"/>
        <v>0</v>
      </c>
      <c r="E176" s="76">
        <f t="shared" si="8"/>
        <v>0</v>
      </c>
      <c r="F176">
        <v>32</v>
      </c>
      <c r="G176">
        <v>0</v>
      </c>
      <c r="H176">
        <v>0</v>
      </c>
      <c r="I176">
        <v>6</v>
      </c>
      <c r="J176">
        <v>0</v>
      </c>
      <c r="K176">
        <v>0</v>
      </c>
      <c r="L176">
        <v>14</v>
      </c>
      <c r="M176">
        <v>0</v>
      </c>
      <c r="N176">
        <v>0</v>
      </c>
      <c r="O176" t="s">
        <v>77</v>
      </c>
      <c r="Q176" s="234" t="s">
        <v>77</v>
      </c>
    </row>
    <row r="177" spans="1:17" x14ac:dyDescent="0.25">
      <c r="A177" t="s">
        <v>323</v>
      </c>
      <c r="B177">
        <v>19</v>
      </c>
      <c r="C177" s="76">
        <f t="shared" si="6"/>
        <v>19</v>
      </c>
      <c r="D177" s="76">
        <f t="shared" si="7"/>
        <v>0</v>
      </c>
      <c r="E177" s="76">
        <f t="shared" si="8"/>
        <v>0</v>
      </c>
      <c r="F177">
        <v>18</v>
      </c>
      <c r="G177">
        <v>0</v>
      </c>
      <c r="H177">
        <v>0</v>
      </c>
      <c r="I177">
        <v>0</v>
      </c>
      <c r="J177">
        <v>0</v>
      </c>
      <c r="K177">
        <v>0</v>
      </c>
      <c r="L177">
        <v>1</v>
      </c>
      <c r="M177">
        <v>0</v>
      </c>
      <c r="N177">
        <v>0</v>
      </c>
      <c r="O177" t="s">
        <v>77</v>
      </c>
      <c r="Q177" s="234" t="s">
        <v>77</v>
      </c>
    </row>
    <row r="178" spans="1:17" x14ac:dyDescent="0.25">
      <c r="A178" t="s">
        <v>622</v>
      </c>
      <c r="B178">
        <v>3</v>
      </c>
      <c r="C178" s="76">
        <f t="shared" si="6"/>
        <v>3</v>
      </c>
      <c r="D178" s="76">
        <f t="shared" si="7"/>
        <v>0</v>
      </c>
      <c r="E178" s="76">
        <f t="shared" si="8"/>
        <v>0</v>
      </c>
      <c r="F178">
        <v>2</v>
      </c>
      <c r="G178">
        <v>0</v>
      </c>
      <c r="H178">
        <v>0</v>
      </c>
      <c r="I178">
        <v>0</v>
      </c>
      <c r="J178">
        <v>0</v>
      </c>
      <c r="K178">
        <v>0</v>
      </c>
      <c r="L178">
        <v>1</v>
      </c>
      <c r="M178">
        <v>0</v>
      </c>
      <c r="N178">
        <v>0</v>
      </c>
      <c r="O178" t="s">
        <v>77</v>
      </c>
      <c r="Q178" s="234" t="s">
        <v>77</v>
      </c>
    </row>
    <row r="179" spans="1:17" x14ac:dyDescent="0.25">
      <c r="A179" t="s">
        <v>207</v>
      </c>
      <c r="B179">
        <v>0</v>
      </c>
      <c r="C179" s="76">
        <f t="shared" si="6"/>
        <v>0</v>
      </c>
      <c r="D179" s="76">
        <f t="shared" si="7"/>
        <v>0</v>
      </c>
      <c r="E179" s="76">
        <f t="shared" si="8"/>
        <v>0</v>
      </c>
      <c r="F179">
        <v>0</v>
      </c>
      <c r="G179">
        <v>0</v>
      </c>
      <c r="H179">
        <v>0</v>
      </c>
      <c r="I179">
        <v>0</v>
      </c>
      <c r="J179">
        <v>0</v>
      </c>
      <c r="K179">
        <v>0</v>
      </c>
      <c r="L179">
        <v>0</v>
      </c>
      <c r="M179">
        <v>0</v>
      </c>
      <c r="N179">
        <v>0</v>
      </c>
      <c r="O179" t="s">
        <v>77</v>
      </c>
      <c r="Q179" s="234" t="s">
        <v>77</v>
      </c>
    </row>
    <row r="180" spans="1:17" x14ac:dyDescent="0.25">
      <c r="A180" t="s">
        <v>209</v>
      </c>
      <c r="B180">
        <v>10</v>
      </c>
      <c r="C180" s="76">
        <f t="shared" si="6"/>
        <v>10</v>
      </c>
      <c r="D180" s="76">
        <f t="shared" si="7"/>
        <v>0</v>
      </c>
      <c r="E180" s="76">
        <f t="shared" si="8"/>
        <v>0</v>
      </c>
      <c r="F180">
        <v>7</v>
      </c>
      <c r="G180">
        <v>0</v>
      </c>
      <c r="H180">
        <v>0</v>
      </c>
      <c r="I180">
        <v>1</v>
      </c>
      <c r="J180">
        <v>0</v>
      </c>
      <c r="K180">
        <v>0</v>
      </c>
      <c r="L180">
        <v>2</v>
      </c>
      <c r="M180">
        <v>0</v>
      </c>
      <c r="N180">
        <v>0</v>
      </c>
      <c r="O180" t="s">
        <v>77</v>
      </c>
      <c r="Q180" s="234" t="s">
        <v>77</v>
      </c>
    </row>
    <row r="181" spans="1:17" x14ac:dyDescent="0.25">
      <c r="A181" t="s">
        <v>207</v>
      </c>
      <c r="B181">
        <v>0</v>
      </c>
      <c r="C181" s="76">
        <f t="shared" si="6"/>
        <v>0</v>
      </c>
      <c r="D181" s="76">
        <f t="shared" si="7"/>
        <v>0</v>
      </c>
      <c r="E181" s="76">
        <f t="shared" si="8"/>
        <v>0</v>
      </c>
      <c r="F181">
        <v>0</v>
      </c>
      <c r="G181">
        <v>0</v>
      </c>
      <c r="H181">
        <v>0</v>
      </c>
      <c r="I181">
        <v>0</v>
      </c>
      <c r="J181">
        <v>0</v>
      </c>
      <c r="K181">
        <v>0</v>
      </c>
      <c r="L181">
        <v>0</v>
      </c>
      <c r="M181">
        <v>0</v>
      </c>
      <c r="N181">
        <v>0</v>
      </c>
      <c r="O181" t="s">
        <v>77</v>
      </c>
      <c r="Q181" s="234" t="s">
        <v>77</v>
      </c>
    </row>
    <row r="182" spans="1:17" x14ac:dyDescent="0.25">
      <c r="A182" t="s">
        <v>207</v>
      </c>
      <c r="B182">
        <v>47</v>
      </c>
      <c r="C182" s="76">
        <f t="shared" si="6"/>
        <v>47</v>
      </c>
      <c r="D182" s="76">
        <f t="shared" si="7"/>
        <v>0</v>
      </c>
      <c r="E182" s="76">
        <f t="shared" si="8"/>
        <v>0</v>
      </c>
      <c r="F182">
        <v>22</v>
      </c>
      <c r="G182">
        <v>0</v>
      </c>
      <c r="H182">
        <v>0</v>
      </c>
      <c r="I182">
        <v>0</v>
      </c>
      <c r="J182">
        <v>0</v>
      </c>
      <c r="K182">
        <v>0</v>
      </c>
      <c r="L182">
        <v>25</v>
      </c>
      <c r="M182">
        <v>0</v>
      </c>
      <c r="N182">
        <v>0</v>
      </c>
      <c r="O182" t="s">
        <v>77</v>
      </c>
      <c r="Q182" s="234" t="s">
        <v>77</v>
      </c>
    </row>
    <row r="183" spans="1:17" x14ac:dyDescent="0.25">
      <c r="A183" t="s">
        <v>156</v>
      </c>
      <c r="B183">
        <v>0</v>
      </c>
      <c r="C183" s="76">
        <f t="shared" si="6"/>
        <v>0</v>
      </c>
      <c r="D183" s="76">
        <f t="shared" si="7"/>
        <v>0</v>
      </c>
      <c r="E183" s="76">
        <f t="shared" si="8"/>
        <v>0</v>
      </c>
      <c r="F183">
        <v>0</v>
      </c>
      <c r="G183">
        <v>0</v>
      </c>
      <c r="H183">
        <v>0</v>
      </c>
      <c r="I183">
        <v>0</v>
      </c>
      <c r="J183">
        <v>0</v>
      </c>
      <c r="K183">
        <v>0</v>
      </c>
      <c r="L183">
        <v>0</v>
      </c>
      <c r="M183">
        <v>0</v>
      </c>
      <c r="N183">
        <v>0</v>
      </c>
      <c r="O183" t="s">
        <v>77</v>
      </c>
      <c r="Q183" s="234" t="s">
        <v>77</v>
      </c>
    </row>
    <row r="184" spans="1:17" x14ac:dyDescent="0.25">
      <c r="A184" t="s">
        <v>37</v>
      </c>
      <c r="B184">
        <v>0</v>
      </c>
      <c r="C184" s="76">
        <f t="shared" si="6"/>
        <v>0</v>
      </c>
      <c r="D184" s="76">
        <f t="shared" si="7"/>
        <v>0</v>
      </c>
      <c r="E184" s="76">
        <f t="shared" si="8"/>
        <v>0</v>
      </c>
      <c r="F184">
        <v>0</v>
      </c>
      <c r="G184">
        <v>0</v>
      </c>
      <c r="H184">
        <v>0</v>
      </c>
      <c r="I184">
        <v>0</v>
      </c>
      <c r="J184">
        <v>0</v>
      </c>
      <c r="K184">
        <v>0</v>
      </c>
      <c r="L184">
        <v>0</v>
      </c>
      <c r="M184">
        <v>0</v>
      </c>
      <c r="N184">
        <v>0</v>
      </c>
      <c r="O184" t="s">
        <v>77</v>
      </c>
      <c r="Q184" s="234" t="s">
        <v>77</v>
      </c>
    </row>
    <row r="185" spans="1:17" x14ac:dyDescent="0.25">
      <c r="A185" t="s">
        <v>617</v>
      </c>
      <c r="B185">
        <v>82</v>
      </c>
      <c r="C185" s="76">
        <f t="shared" si="6"/>
        <v>82</v>
      </c>
      <c r="D185" s="76">
        <f t="shared" si="7"/>
        <v>0</v>
      </c>
      <c r="E185" s="76">
        <f t="shared" si="8"/>
        <v>0</v>
      </c>
      <c r="F185">
        <v>64</v>
      </c>
      <c r="G185">
        <v>0</v>
      </c>
      <c r="H185">
        <v>0</v>
      </c>
      <c r="I185">
        <v>0</v>
      </c>
      <c r="J185">
        <v>0</v>
      </c>
      <c r="K185">
        <v>0</v>
      </c>
      <c r="L185">
        <v>18</v>
      </c>
      <c r="M185">
        <v>0</v>
      </c>
      <c r="N185">
        <v>0</v>
      </c>
      <c r="O185" t="s">
        <v>77</v>
      </c>
      <c r="Q185" s="234" t="s">
        <v>77</v>
      </c>
    </row>
    <row r="186" spans="1:17" x14ac:dyDescent="0.25">
      <c r="A186" t="s">
        <v>207</v>
      </c>
      <c r="B186">
        <v>50</v>
      </c>
      <c r="C186" s="76">
        <f t="shared" si="6"/>
        <v>50</v>
      </c>
      <c r="D186" s="76">
        <f t="shared" si="7"/>
        <v>0</v>
      </c>
      <c r="E186" s="76">
        <f t="shared" si="8"/>
        <v>0</v>
      </c>
      <c r="F186">
        <v>31</v>
      </c>
      <c r="G186">
        <v>0</v>
      </c>
      <c r="H186">
        <v>0</v>
      </c>
      <c r="I186">
        <v>2</v>
      </c>
      <c r="J186">
        <v>0</v>
      </c>
      <c r="K186">
        <v>0</v>
      </c>
      <c r="L186">
        <v>17</v>
      </c>
      <c r="M186">
        <v>0</v>
      </c>
      <c r="N186">
        <v>0</v>
      </c>
      <c r="O186" t="s">
        <v>77</v>
      </c>
      <c r="Q186" s="234" t="s">
        <v>77</v>
      </c>
    </row>
    <row r="187" spans="1:17" x14ac:dyDescent="0.25">
      <c r="A187" t="s">
        <v>323</v>
      </c>
      <c r="B187">
        <v>0</v>
      </c>
      <c r="C187" s="76">
        <f t="shared" si="6"/>
        <v>0</v>
      </c>
      <c r="D187" s="76">
        <f t="shared" si="7"/>
        <v>0</v>
      </c>
      <c r="E187" s="76">
        <f t="shared" si="8"/>
        <v>0</v>
      </c>
      <c r="F187">
        <v>0</v>
      </c>
      <c r="G187">
        <v>0</v>
      </c>
      <c r="H187">
        <v>0</v>
      </c>
      <c r="I187">
        <v>0</v>
      </c>
      <c r="J187">
        <v>0</v>
      </c>
      <c r="K187">
        <v>0</v>
      </c>
      <c r="L187">
        <v>0</v>
      </c>
      <c r="M187">
        <v>0</v>
      </c>
      <c r="N187">
        <v>0</v>
      </c>
      <c r="O187" t="s">
        <v>77</v>
      </c>
      <c r="Q187" s="234" t="s">
        <v>77</v>
      </c>
    </row>
    <row r="188" spans="1:17" x14ac:dyDescent="0.25">
      <c r="A188" t="s">
        <v>156</v>
      </c>
      <c r="B188">
        <v>4</v>
      </c>
      <c r="C188" s="76">
        <f t="shared" si="6"/>
        <v>4</v>
      </c>
      <c r="D188" s="76">
        <f t="shared" si="7"/>
        <v>0</v>
      </c>
      <c r="E188" s="76">
        <f t="shared" si="8"/>
        <v>0</v>
      </c>
      <c r="F188">
        <v>0</v>
      </c>
      <c r="G188">
        <v>0</v>
      </c>
      <c r="H188">
        <v>0</v>
      </c>
      <c r="I188">
        <v>0</v>
      </c>
      <c r="J188">
        <v>0</v>
      </c>
      <c r="K188">
        <v>0</v>
      </c>
      <c r="L188">
        <v>4</v>
      </c>
      <c r="M188">
        <v>0</v>
      </c>
      <c r="N188">
        <v>0</v>
      </c>
      <c r="O188" t="s">
        <v>77</v>
      </c>
      <c r="Q188" s="234" t="s">
        <v>77</v>
      </c>
    </row>
    <row r="189" spans="1:17" x14ac:dyDescent="0.25">
      <c r="A189" t="s">
        <v>323</v>
      </c>
      <c r="B189">
        <v>22</v>
      </c>
      <c r="C189" s="76">
        <f t="shared" si="6"/>
        <v>22</v>
      </c>
      <c r="D189" s="76">
        <f t="shared" si="7"/>
        <v>0</v>
      </c>
      <c r="E189" s="76">
        <f t="shared" si="8"/>
        <v>0</v>
      </c>
      <c r="F189">
        <v>19</v>
      </c>
      <c r="G189">
        <v>0</v>
      </c>
      <c r="H189">
        <v>0</v>
      </c>
      <c r="I189">
        <v>1</v>
      </c>
      <c r="J189">
        <v>0</v>
      </c>
      <c r="K189">
        <v>0</v>
      </c>
      <c r="L189">
        <v>2</v>
      </c>
      <c r="M189">
        <v>0</v>
      </c>
      <c r="N189">
        <v>0</v>
      </c>
      <c r="O189" t="s">
        <v>77</v>
      </c>
      <c r="Q189" s="234" t="s">
        <v>77</v>
      </c>
    </row>
    <row r="190" spans="1:17" x14ac:dyDescent="0.25">
      <c r="A190" t="s">
        <v>323</v>
      </c>
      <c r="B190">
        <v>26</v>
      </c>
      <c r="C190" s="76">
        <f t="shared" si="6"/>
        <v>26</v>
      </c>
      <c r="D190" s="76">
        <f t="shared" si="7"/>
        <v>0</v>
      </c>
      <c r="E190" s="76">
        <f t="shared" si="8"/>
        <v>0</v>
      </c>
      <c r="F190">
        <v>16</v>
      </c>
      <c r="G190">
        <v>0</v>
      </c>
      <c r="H190">
        <v>0</v>
      </c>
      <c r="I190">
        <v>0</v>
      </c>
      <c r="J190">
        <v>0</v>
      </c>
      <c r="K190">
        <v>0</v>
      </c>
      <c r="L190">
        <v>10</v>
      </c>
      <c r="M190">
        <v>0</v>
      </c>
      <c r="N190">
        <v>0</v>
      </c>
      <c r="O190" t="s">
        <v>77</v>
      </c>
      <c r="Q190" s="234" t="s">
        <v>77</v>
      </c>
    </row>
    <row r="191" spans="1:17" x14ac:dyDescent="0.25">
      <c r="A191" t="s">
        <v>207</v>
      </c>
      <c r="B191">
        <v>2</v>
      </c>
      <c r="C191" s="76">
        <f t="shared" si="6"/>
        <v>2</v>
      </c>
      <c r="D191" s="76">
        <f t="shared" si="7"/>
        <v>0</v>
      </c>
      <c r="E191" s="76">
        <f t="shared" si="8"/>
        <v>0</v>
      </c>
      <c r="F191">
        <v>1</v>
      </c>
      <c r="G191">
        <v>0</v>
      </c>
      <c r="H191">
        <v>0</v>
      </c>
      <c r="I191">
        <v>0</v>
      </c>
      <c r="J191">
        <v>0</v>
      </c>
      <c r="K191">
        <v>0</v>
      </c>
      <c r="L191">
        <v>1</v>
      </c>
      <c r="M191">
        <v>0</v>
      </c>
      <c r="N191">
        <v>0</v>
      </c>
      <c r="O191" t="s">
        <v>77</v>
      </c>
      <c r="Q191" s="234" t="s">
        <v>77</v>
      </c>
    </row>
    <row r="192" spans="1:17" x14ac:dyDescent="0.25">
      <c r="A192" t="s">
        <v>209</v>
      </c>
      <c r="B192">
        <v>0</v>
      </c>
      <c r="C192" s="76">
        <f t="shared" si="6"/>
        <v>0</v>
      </c>
      <c r="D192" s="76">
        <f t="shared" si="7"/>
        <v>0</v>
      </c>
      <c r="E192" s="76">
        <f t="shared" si="8"/>
        <v>0</v>
      </c>
      <c r="F192">
        <v>0</v>
      </c>
      <c r="G192">
        <v>0</v>
      </c>
      <c r="H192">
        <v>0</v>
      </c>
      <c r="I192">
        <v>0</v>
      </c>
      <c r="J192">
        <v>0</v>
      </c>
      <c r="K192">
        <v>0</v>
      </c>
      <c r="L192">
        <v>0</v>
      </c>
      <c r="M192">
        <v>0</v>
      </c>
      <c r="N192">
        <v>0</v>
      </c>
      <c r="O192" t="s">
        <v>77</v>
      </c>
      <c r="Q192" s="234" t="s">
        <v>77</v>
      </c>
    </row>
    <row r="193" spans="1:17" x14ac:dyDescent="0.25">
      <c r="A193" t="s">
        <v>323</v>
      </c>
      <c r="B193">
        <v>1</v>
      </c>
      <c r="C193" s="76">
        <f t="shared" si="6"/>
        <v>1</v>
      </c>
      <c r="D193" s="76">
        <f t="shared" si="7"/>
        <v>0</v>
      </c>
      <c r="E193" s="76">
        <f t="shared" si="8"/>
        <v>0</v>
      </c>
      <c r="F193">
        <v>1</v>
      </c>
      <c r="G193">
        <v>0</v>
      </c>
      <c r="H193">
        <v>0</v>
      </c>
      <c r="I193">
        <v>0</v>
      </c>
      <c r="J193">
        <v>0</v>
      </c>
      <c r="K193">
        <v>0</v>
      </c>
      <c r="L193">
        <v>0</v>
      </c>
      <c r="M193">
        <v>0</v>
      </c>
      <c r="N193">
        <v>0</v>
      </c>
      <c r="O193" t="s">
        <v>77</v>
      </c>
      <c r="Q193" s="234" t="s">
        <v>77</v>
      </c>
    </row>
    <row r="194" spans="1:17" x14ac:dyDescent="0.25">
      <c r="A194" t="s">
        <v>192</v>
      </c>
      <c r="B194">
        <v>0</v>
      </c>
      <c r="C194" s="76">
        <f t="shared" ref="C194:C257" si="9">+F194+I194+L194</f>
        <v>0</v>
      </c>
      <c r="D194" s="76">
        <f t="shared" ref="D194:D257" si="10">+G194+J194+M194</f>
        <v>0</v>
      </c>
      <c r="E194" s="76">
        <f t="shared" ref="E194:E257" si="11">+H194+K194+N194</f>
        <v>0</v>
      </c>
      <c r="F194">
        <v>0</v>
      </c>
      <c r="G194">
        <v>0</v>
      </c>
      <c r="H194">
        <v>0</v>
      </c>
      <c r="I194">
        <v>0</v>
      </c>
      <c r="J194">
        <v>0</v>
      </c>
      <c r="K194">
        <v>0</v>
      </c>
      <c r="L194">
        <v>0</v>
      </c>
      <c r="M194">
        <v>0</v>
      </c>
      <c r="N194">
        <v>0</v>
      </c>
      <c r="O194" t="s">
        <v>77</v>
      </c>
      <c r="Q194" s="234" t="s">
        <v>77</v>
      </c>
    </row>
    <row r="195" spans="1:17" x14ac:dyDescent="0.25">
      <c r="A195" t="s">
        <v>207</v>
      </c>
      <c r="B195">
        <v>1</v>
      </c>
      <c r="C195" s="76">
        <f t="shared" si="9"/>
        <v>1</v>
      </c>
      <c r="D195" s="76">
        <f t="shared" si="10"/>
        <v>0</v>
      </c>
      <c r="E195" s="76">
        <f t="shared" si="11"/>
        <v>0</v>
      </c>
      <c r="F195">
        <v>1</v>
      </c>
      <c r="G195">
        <v>0</v>
      </c>
      <c r="H195">
        <v>0</v>
      </c>
      <c r="I195">
        <v>0</v>
      </c>
      <c r="J195">
        <v>0</v>
      </c>
      <c r="K195">
        <v>0</v>
      </c>
      <c r="L195">
        <v>0</v>
      </c>
      <c r="M195">
        <v>0</v>
      </c>
      <c r="N195">
        <v>0</v>
      </c>
      <c r="O195" t="s">
        <v>77</v>
      </c>
      <c r="Q195" s="234" t="s">
        <v>77</v>
      </c>
    </row>
    <row r="196" spans="1:17" x14ac:dyDescent="0.25">
      <c r="A196" t="s">
        <v>617</v>
      </c>
      <c r="B196">
        <v>3</v>
      </c>
      <c r="C196" s="76">
        <f t="shared" si="9"/>
        <v>3</v>
      </c>
      <c r="D196" s="76">
        <f t="shared" si="10"/>
        <v>0</v>
      </c>
      <c r="E196" s="76">
        <f t="shared" si="11"/>
        <v>0</v>
      </c>
      <c r="F196">
        <v>2</v>
      </c>
      <c r="G196">
        <v>0</v>
      </c>
      <c r="H196">
        <v>0</v>
      </c>
      <c r="I196">
        <v>1</v>
      </c>
      <c r="J196">
        <v>0</v>
      </c>
      <c r="K196">
        <v>0</v>
      </c>
      <c r="L196">
        <v>0</v>
      </c>
      <c r="M196">
        <v>0</v>
      </c>
      <c r="N196">
        <v>0</v>
      </c>
      <c r="O196" t="s">
        <v>77</v>
      </c>
      <c r="Q196" s="234" t="s">
        <v>77</v>
      </c>
    </row>
    <row r="197" spans="1:17" x14ac:dyDescent="0.25">
      <c r="A197" t="s">
        <v>196</v>
      </c>
      <c r="B197">
        <v>0</v>
      </c>
      <c r="C197" s="76">
        <f t="shared" si="9"/>
        <v>0</v>
      </c>
      <c r="D197" s="76">
        <f t="shared" si="10"/>
        <v>0</v>
      </c>
      <c r="E197" s="76">
        <f t="shared" si="11"/>
        <v>0</v>
      </c>
      <c r="F197">
        <v>0</v>
      </c>
      <c r="G197">
        <v>0</v>
      </c>
      <c r="H197">
        <v>0</v>
      </c>
      <c r="I197">
        <v>0</v>
      </c>
      <c r="J197">
        <v>0</v>
      </c>
      <c r="K197">
        <v>0</v>
      </c>
      <c r="L197">
        <v>0</v>
      </c>
      <c r="M197">
        <v>0</v>
      </c>
      <c r="N197">
        <v>0</v>
      </c>
      <c r="O197" t="s">
        <v>77</v>
      </c>
      <c r="Q197" s="234" t="s">
        <v>77</v>
      </c>
    </row>
    <row r="198" spans="1:17" x14ac:dyDescent="0.25">
      <c r="A198" s="5" t="s">
        <v>207</v>
      </c>
      <c r="B198" s="236">
        <f t="shared" ref="B198" si="12">+C198+D198+E198</f>
        <v>6</v>
      </c>
      <c r="C198" s="236">
        <f t="shared" si="9"/>
        <v>6</v>
      </c>
      <c r="D198" s="236">
        <f t="shared" si="10"/>
        <v>0</v>
      </c>
      <c r="E198" s="237">
        <f t="shared" si="11"/>
        <v>0</v>
      </c>
      <c r="F198" s="237">
        <v>5</v>
      </c>
      <c r="G198" s="237">
        <v>0</v>
      </c>
      <c r="H198" s="237">
        <v>0</v>
      </c>
      <c r="I198" s="237">
        <v>0</v>
      </c>
      <c r="J198" s="237">
        <v>0</v>
      </c>
      <c r="K198" s="237">
        <v>0</v>
      </c>
      <c r="L198" s="237">
        <v>1</v>
      </c>
      <c r="M198" s="237">
        <v>0</v>
      </c>
      <c r="N198" s="237">
        <v>0</v>
      </c>
      <c r="O198" s="234" t="s">
        <v>77</v>
      </c>
      <c r="P198" s="235"/>
      <c r="Q198" s="234" t="s">
        <v>77</v>
      </c>
    </row>
    <row r="199" spans="1:17" x14ac:dyDescent="0.25">
      <c r="A199" t="s">
        <v>323</v>
      </c>
      <c r="B199">
        <v>7</v>
      </c>
      <c r="C199" s="76">
        <f t="shared" si="9"/>
        <v>7</v>
      </c>
      <c r="D199" s="76">
        <f t="shared" si="10"/>
        <v>0</v>
      </c>
      <c r="E199" s="76">
        <f t="shared" si="11"/>
        <v>0</v>
      </c>
      <c r="F199">
        <v>7</v>
      </c>
      <c r="O199" t="s">
        <v>55</v>
      </c>
      <c r="Q199" s="5" t="s">
        <v>55</v>
      </c>
    </row>
    <row r="200" spans="1:17" x14ac:dyDescent="0.25">
      <c r="A200" t="s">
        <v>323</v>
      </c>
      <c r="B200">
        <v>7</v>
      </c>
      <c r="C200" s="76">
        <f t="shared" si="9"/>
        <v>7</v>
      </c>
      <c r="D200" s="76">
        <f t="shared" si="10"/>
        <v>0</v>
      </c>
      <c r="E200" s="76">
        <f t="shared" si="11"/>
        <v>0</v>
      </c>
      <c r="F200">
        <v>7</v>
      </c>
      <c r="O200" t="s">
        <v>55</v>
      </c>
      <c r="Q200" s="5" t="s">
        <v>55</v>
      </c>
    </row>
    <row r="201" spans="1:17" x14ac:dyDescent="0.25">
      <c r="A201" t="s">
        <v>188</v>
      </c>
      <c r="B201">
        <v>5</v>
      </c>
      <c r="C201" s="76">
        <f t="shared" si="9"/>
        <v>5</v>
      </c>
      <c r="D201" s="76">
        <f t="shared" si="10"/>
        <v>0</v>
      </c>
      <c r="E201" s="76">
        <f t="shared" si="11"/>
        <v>0</v>
      </c>
      <c r="F201">
        <v>5</v>
      </c>
      <c r="G201">
        <v>0</v>
      </c>
      <c r="H201">
        <v>0</v>
      </c>
      <c r="I201">
        <v>0</v>
      </c>
      <c r="J201">
        <v>0</v>
      </c>
      <c r="K201">
        <v>0</v>
      </c>
      <c r="L201">
        <v>0</v>
      </c>
      <c r="M201">
        <v>0</v>
      </c>
      <c r="N201">
        <v>0</v>
      </c>
      <c r="O201" t="s">
        <v>49</v>
      </c>
      <c r="Q201" s="5" t="s">
        <v>49</v>
      </c>
    </row>
    <row r="202" spans="1:17" x14ac:dyDescent="0.25">
      <c r="A202" t="s">
        <v>207</v>
      </c>
      <c r="B202">
        <v>3</v>
      </c>
      <c r="C202" s="76">
        <f t="shared" si="9"/>
        <v>3</v>
      </c>
      <c r="D202" s="76">
        <f t="shared" si="10"/>
        <v>0</v>
      </c>
      <c r="E202" s="76">
        <f t="shared" si="11"/>
        <v>0</v>
      </c>
      <c r="F202">
        <v>0</v>
      </c>
      <c r="G202">
        <v>0</v>
      </c>
      <c r="H202">
        <v>0</v>
      </c>
      <c r="I202">
        <v>3</v>
      </c>
      <c r="J202">
        <v>0</v>
      </c>
      <c r="K202">
        <v>0</v>
      </c>
      <c r="L202">
        <v>0</v>
      </c>
      <c r="M202">
        <v>0</v>
      </c>
      <c r="N202">
        <v>0</v>
      </c>
      <c r="O202" t="s">
        <v>49</v>
      </c>
      <c r="Q202" s="5" t="s">
        <v>49</v>
      </c>
    </row>
    <row r="203" spans="1:17" x14ac:dyDescent="0.25">
      <c r="A203" t="s">
        <v>207</v>
      </c>
      <c r="B203">
        <v>16</v>
      </c>
      <c r="C203" s="76">
        <f t="shared" si="9"/>
        <v>16</v>
      </c>
      <c r="D203" s="76">
        <f t="shared" si="10"/>
        <v>0</v>
      </c>
      <c r="E203" s="76">
        <f t="shared" si="11"/>
        <v>0</v>
      </c>
      <c r="F203">
        <v>5</v>
      </c>
      <c r="G203">
        <v>0</v>
      </c>
      <c r="H203">
        <v>0</v>
      </c>
      <c r="I203">
        <v>6</v>
      </c>
      <c r="J203">
        <v>0</v>
      </c>
      <c r="K203">
        <v>0</v>
      </c>
      <c r="L203">
        <v>5</v>
      </c>
      <c r="M203">
        <v>0</v>
      </c>
      <c r="N203">
        <v>0</v>
      </c>
      <c r="O203" t="s">
        <v>49</v>
      </c>
      <c r="Q203" s="5" t="s">
        <v>49</v>
      </c>
    </row>
    <row r="204" spans="1:17" x14ac:dyDescent="0.25">
      <c r="A204" t="s">
        <v>626</v>
      </c>
      <c r="B204">
        <v>8</v>
      </c>
      <c r="C204" s="76">
        <f t="shared" si="9"/>
        <v>8</v>
      </c>
      <c r="D204" s="76">
        <f t="shared" si="10"/>
        <v>0</v>
      </c>
      <c r="E204" s="76">
        <f t="shared" si="11"/>
        <v>0</v>
      </c>
      <c r="F204">
        <v>7</v>
      </c>
      <c r="G204">
        <v>0</v>
      </c>
      <c r="H204">
        <v>0</v>
      </c>
      <c r="I204">
        <v>1</v>
      </c>
      <c r="J204">
        <v>0</v>
      </c>
      <c r="K204">
        <v>0</v>
      </c>
      <c r="L204">
        <v>0</v>
      </c>
      <c r="M204">
        <v>0</v>
      </c>
      <c r="N204">
        <v>0</v>
      </c>
      <c r="O204" t="s">
        <v>49</v>
      </c>
      <c r="Q204" s="5" t="s">
        <v>49</v>
      </c>
    </row>
    <row r="205" spans="1:17" x14ac:dyDescent="0.25">
      <c r="A205" t="s">
        <v>196</v>
      </c>
      <c r="B205">
        <v>5</v>
      </c>
      <c r="C205" s="76">
        <f t="shared" si="9"/>
        <v>5</v>
      </c>
      <c r="D205" s="76">
        <f t="shared" si="10"/>
        <v>0</v>
      </c>
      <c r="E205" s="76">
        <f t="shared" si="11"/>
        <v>0</v>
      </c>
      <c r="F205">
        <v>5</v>
      </c>
      <c r="G205">
        <v>0</v>
      </c>
      <c r="H205">
        <v>0</v>
      </c>
      <c r="I205">
        <v>0</v>
      </c>
      <c r="J205">
        <v>0</v>
      </c>
      <c r="K205">
        <v>0</v>
      </c>
      <c r="L205">
        <v>0</v>
      </c>
      <c r="M205">
        <v>0</v>
      </c>
      <c r="N205">
        <v>0</v>
      </c>
      <c r="O205" t="s">
        <v>49</v>
      </c>
      <c r="Q205" s="5" t="s">
        <v>49</v>
      </c>
    </row>
    <row r="206" spans="1:17" x14ac:dyDescent="0.25">
      <c r="A206" t="s">
        <v>209</v>
      </c>
      <c r="B206">
        <v>12</v>
      </c>
      <c r="C206" s="76">
        <f t="shared" si="9"/>
        <v>12</v>
      </c>
      <c r="D206" s="76">
        <f t="shared" si="10"/>
        <v>0</v>
      </c>
      <c r="E206" s="76">
        <f t="shared" si="11"/>
        <v>0</v>
      </c>
      <c r="F206">
        <v>5</v>
      </c>
      <c r="G206">
        <v>0</v>
      </c>
      <c r="H206">
        <v>0</v>
      </c>
      <c r="I206">
        <v>7</v>
      </c>
      <c r="J206">
        <v>0</v>
      </c>
      <c r="K206">
        <v>0</v>
      </c>
      <c r="L206">
        <v>0</v>
      </c>
      <c r="M206">
        <v>0</v>
      </c>
      <c r="N206">
        <v>0</v>
      </c>
      <c r="O206" t="s">
        <v>49</v>
      </c>
      <c r="Q206" s="5" t="s">
        <v>49</v>
      </c>
    </row>
    <row r="207" spans="1:17" x14ac:dyDescent="0.25">
      <c r="A207" t="s">
        <v>323</v>
      </c>
      <c r="B207">
        <v>2</v>
      </c>
      <c r="C207" s="76">
        <f t="shared" si="9"/>
        <v>2</v>
      </c>
      <c r="D207" s="76">
        <f t="shared" si="10"/>
        <v>0</v>
      </c>
      <c r="E207" s="76">
        <f t="shared" si="11"/>
        <v>0</v>
      </c>
      <c r="F207">
        <v>2</v>
      </c>
      <c r="G207">
        <v>0</v>
      </c>
      <c r="H207">
        <v>0</v>
      </c>
      <c r="I207">
        <v>0</v>
      </c>
      <c r="J207">
        <v>0</v>
      </c>
      <c r="K207">
        <v>0</v>
      </c>
      <c r="L207">
        <v>0</v>
      </c>
      <c r="M207">
        <v>0</v>
      </c>
      <c r="N207">
        <v>0</v>
      </c>
      <c r="O207" t="s">
        <v>49</v>
      </c>
      <c r="Q207" s="5" t="s">
        <v>49</v>
      </c>
    </row>
    <row r="208" spans="1:17" x14ac:dyDescent="0.25">
      <c r="A208" t="s">
        <v>617</v>
      </c>
      <c r="B208">
        <v>58</v>
      </c>
      <c r="C208" s="76">
        <f t="shared" si="9"/>
        <v>58</v>
      </c>
      <c r="D208" s="76">
        <f t="shared" si="10"/>
        <v>0</v>
      </c>
      <c r="E208" s="76">
        <f t="shared" si="11"/>
        <v>0</v>
      </c>
      <c r="F208">
        <v>46</v>
      </c>
      <c r="G208">
        <v>0</v>
      </c>
      <c r="H208">
        <v>0</v>
      </c>
      <c r="I208">
        <v>7</v>
      </c>
      <c r="J208">
        <v>0</v>
      </c>
      <c r="K208">
        <v>0</v>
      </c>
      <c r="L208">
        <v>5</v>
      </c>
      <c r="M208">
        <v>0</v>
      </c>
      <c r="N208">
        <v>0</v>
      </c>
      <c r="O208" t="s">
        <v>49</v>
      </c>
      <c r="Q208" s="5" t="s">
        <v>49</v>
      </c>
    </row>
    <row r="209" spans="1:17" x14ac:dyDescent="0.25">
      <c r="A209" t="s">
        <v>323</v>
      </c>
      <c r="B209">
        <v>34</v>
      </c>
      <c r="C209" s="76">
        <f t="shared" si="9"/>
        <v>34</v>
      </c>
      <c r="D209" s="76">
        <f t="shared" si="10"/>
        <v>0</v>
      </c>
      <c r="E209" s="76">
        <f t="shared" si="11"/>
        <v>0</v>
      </c>
      <c r="F209">
        <v>24</v>
      </c>
      <c r="G209">
        <v>0</v>
      </c>
      <c r="H209">
        <v>0</v>
      </c>
      <c r="I209">
        <v>8</v>
      </c>
      <c r="J209">
        <v>0</v>
      </c>
      <c r="K209">
        <v>0</v>
      </c>
      <c r="L209">
        <v>2</v>
      </c>
      <c r="M209">
        <v>0</v>
      </c>
      <c r="N209">
        <v>0</v>
      </c>
      <c r="O209" t="s">
        <v>49</v>
      </c>
      <c r="Q209" s="5" t="s">
        <v>49</v>
      </c>
    </row>
    <row r="210" spans="1:17" x14ac:dyDescent="0.25">
      <c r="A210" t="s">
        <v>618</v>
      </c>
      <c r="B210">
        <v>2</v>
      </c>
      <c r="C210" s="76">
        <f t="shared" si="9"/>
        <v>2</v>
      </c>
      <c r="D210" s="76">
        <f t="shared" si="10"/>
        <v>0</v>
      </c>
      <c r="E210" s="76">
        <f t="shared" si="11"/>
        <v>0</v>
      </c>
      <c r="F210">
        <v>1</v>
      </c>
      <c r="G210">
        <v>0</v>
      </c>
      <c r="H210">
        <v>0</v>
      </c>
      <c r="I210">
        <v>1</v>
      </c>
      <c r="J210">
        <v>0</v>
      </c>
      <c r="K210">
        <v>0</v>
      </c>
      <c r="L210">
        <v>0</v>
      </c>
      <c r="M210">
        <v>0</v>
      </c>
      <c r="N210">
        <v>0</v>
      </c>
      <c r="O210" t="s">
        <v>76</v>
      </c>
      <c r="Q210" s="5" t="s">
        <v>76</v>
      </c>
    </row>
    <row r="211" spans="1:17" x14ac:dyDescent="0.25">
      <c r="A211" t="s">
        <v>323</v>
      </c>
      <c r="B211">
        <v>10</v>
      </c>
      <c r="C211" s="76">
        <f t="shared" si="9"/>
        <v>10</v>
      </c>
      <c r="D211" s="76">
        <f t="shared" si="10"/>
        <v>0</v>
      </c>
      <c r="E211" s="76">
        <f t="shared" si="11"/>
        <v>0</v>
      </c>
      <c r="F211">
        <v>2</v>
      </c>
      <c r="G211">
        <v>0</v>
      </c>
      <c r="H211">
        <v>0</v>
      </c>
      <c r="I211">
        <v>7</v>
      </c>
      <c r="J211">
        <v>0</v>
      </c>
      <c r="K211">
        <v>0</v>
      </c>
      <c r="L211">
        <v>1</v>
      </c>
      <c r="M211">
        <v>0</v>
      </c>
      <c r="N211">
        <v>0</v>
      </c>
      <c r="O211" t="s">
        <v>76</v>
      </c>
      <c r="Q211" s="5" t="s">
        <v>76</v>
      </c>
    </row>
    <row r="212" spans="1:17" x14ac:dyDescent="0.25">
      <c r="A212" t="s">
        <v>614</v>
      </c>
      <c r="B212">
        <v>1</v>
      </c>
      <c r="C212" s="76">
        <f t="shared" si="9"/>
        <v>1</v>
      </c>
      <c r="D212" s="76">
        <f t="shared" si="10"/>
        <v>0</v>
      </c>
      <c r="E212" s="76">
        <f t="shared" si="11"/>
        <v>0</v>
      </c>
      <c r="F212">
        <v>1</v>
      </c>
      <c r="G212">
        <v>0</v>
      </c>
      <c r="H212">
        <v>0</v>
      </c>
      <c r="I212">
        <v>0</v>
      </c>
      <c r="J212">
        <v>0</v>
      </c>
      <c r="K212">
        <v>0</v>
      </c>
      <c r="L212">
        <v>0</v>
      </c>
      <c r="M212">
        <v>0</v>
      </c>
      <c r="N212">
        <v>0</v>
      </c>
      <c r="O212" t="s">
        <v>76</v>
      </c>
      <c r="Q212" s="5" t="s">
        <v>76</v>
      </c>
    </row>
    <row r="213" spans="1:17" x14ac:dyDescent="0.25">
      <c r="A213" t="s">
        <v>624</v>
      </c>
      <c r="B213">
        <v>3</v>
      </c>
      <c r="C213" s="76">
        <f t="shared" si="9"/>
        <v>3</v>
      </c>
      <c r="D213" s="76">
        <f t="shared" si="10"/>
        <v>0</v>
      </c>
      <c r="E213" s="76">
        <f t="shared" si="11"/>
        <v>0</v>
      </c>
      <c r="F213">
        <v>0</v>
      </c>
      <c r="G213">
        <v>0</v>
      </c>
      <c r="H213">
        <v>0</v>
      </c>
      <c r="I213">
        <v>3</v>
      </c>
      <c r="J213">
        <v>0</v>
      </c>
      <c r="K213">
        <v>0</v>
      </c>
      <c r="L213">
        <v>0</v>
      </c>
      <c r="M213">
        <v>0</v>
      </c>
      <c r="N213">
        <v>0</v>
      </c>
      <c r="O213" t="s">
        <v>76</v>
      </c>
      <c r="Q213" s="5" t="s">
        <v>76</v>
      </c>
    </row>
    <row r="214" spans="1:17" x14ac:dyDescent="0.25">
      <c r="A214" t="s">
        <v>207</v>
      </c>
      <c r="B214">
        <v>11</v>
      </c>
      <c r="C214" s="76">
        <f t="shared" si="9"/>
        <v>11</v>
      </c>
      <c r="D214" s="76">
        <f t="shared" si="10"/>
        <v>0</v>
      </c>
      <c r="E214" s="76">
        <f t="shared" si="11"/>
        <v>0</v>
      </c>
      <c r="F214">
        <v>3</v>
      </c>
      <c r="G214">
        <v>0</v>
      </c>
      <c r="H214">
        <v>0</v>
      </c>
      <c r="I214">
        <v>8</v>
      </c>
      <c r="J214">
        <v>0</v>
      </c>
      <c r="K214">
        <v>0</v>
      </c>
      <c r="L214">
        <v>0</v>
      </c>
      <c r="M214">
        <v>0</v>
      </c>
      <c r="N214">
        <v>0</v>
      </c>
      <c r="O214" t="s">
        <v>76</v>
      </c>
      <c r="Q214" s="5" t="s">
        <v>76</v>
      </c>
    </row>
    <row r="215" spans="1:17" x14ac:dyDescent="0.25">
      <c r="A215" t="s">
        <v>323</v>
      </c>
      <c r="B215">
        <v>22</v>
      </c>
      <c r="C215" s="76">
        <f t="shared" si="9"/>
        <v>22</v>
      </c>
      <c r="D215" s="76">
        <f t="shared" si="10"/>
        <v>0</v>
      </c>
      <c r="E215" s="76">
        <f t="shared" si="11"/>
        <v>0</v>
      </c>
      <c r="F215">
        <v>11</v>
      </c>
      <c r="G215">
        <v>0</v>
      </c>
      <c r="H215">
        <v>0</v>
      </c>
      <c r="I215">
        <v>9</v>
      </c>
      <c r="J215">
        <v>0</v>
      </c>
      <c r="K215">
        <v>0</v>
      </c>
      <c r="L215">
        <v>2</v>
      </c>
      <c r="M215">
        <v>0</v>
      </c>
      <c r="N215">
        <v>0</v>
      </c>
      <c r="O215" t="s">
        <v>76</v>
      </c>
      <c r="Q215" s="5" t="s">
        <v>76</v>
      </c>
    </row>
    <row r="216" spans="1:17" x14ac:dyDescent="0.25">
      <c r="A216" t="s">
        <v>192</v>
      </c>
      <c r="B216">
        <v>0</v>
      </c>
      <c r="C216" s="76">
        <f t="shared" si="9"/>
        <v>0</v>
      </c>
      <c r="D216" s="76">
        <f t="shared" si="10"/>
        <v>0</v>
      </c>
      <c r="E216" s="76">
        <f t="shared" si="11"/>
        <v>0</v>
      </c>
      <c r="F216">
        <v>0</v>
      </c>
      <c r="G216">
        <v>0</v>
      </c>
      <c r="H216">
        <v>0</v>
      </c>
      <c r="I216">
        <v>0</v>
      </c>
      <c r="J216">
        <v>0</v>
      </c>
      <c r="K216">
        <v>0</v>
      </c>
      <c r="L216">
        <v>0</v>
      </c>
      <c r="M216">
        <v>0</v>
      </c>
      <c r="N216">
        <v>0</v>
      </c>
      <c r="O216" t="s">
        <v>76</v>
      </c>
      <c r="Q216" s="5" t="s">
        <v>76</v>
      </c>
    </row>
    <row r="217" spans="1:17" x14ac:dyDescent="0.25">
      <c r="A217" t="s">
        <v>617</v>
      </c>
      <c r="B217">
        <v>0</v>
      </c>
      <c r="C217" s="76">
        <f t="shared" si="9"/>
        <v>0</v>
      </c>
      <c r="D217" s="76">
        <f t="shared" si="10"/>
        <v>0</v>
      </c>
      <c r="E217" s="76">
        <f t="shared" si="11"/>
        <v>0</v>
      </c>
      <c r="F217">
        <v>0</v>
      </c>
      <c r="G217">
        <v>0</v>
      </c>
      <c r="H217">
        <v>0</v>
      </c>
      <c r="I217">
        <v>0</v>
      </c>
      <c r="J217">
        <v>0</v>
      </c>
      <c r="K217">
        <v>0</v>
      </c>
      <c r="L217">
        <v>0</v>
      </c>
      <c r="M217">
        <v>0</v>
      </c>
      <c r="N217">
        <v>0</v>
      </c>
      <c r="O217" t="s">
        <v>76</v>
      </c>
      <c r="Q217" s="5" t="s">
        <v>76</v>
      </c>
    </row>
    <row r="218" spans="1:17" x14ac:dyDescent="0.25">
      <c r="A218" t="s">
        <v>617</v>
      </c>
      <c r="B218">
        <v>21</v>
      </c>
      <c r="C218" s="76">
        <f t="shared" si="9"/>
        <v>21</v>
      </c>
      <c r="D218" s="76">
        <f t="shared" si="10"/>
        <v>0</v>
      </c>
      <c r="E218" s="76">
        <f t="shared" si="11"/>
        <v>0</v>
      </c>
      <c r="F218">
        <v>10</v>
      </c>
      <c r="G218">
        <v>0</v>
      </c>
      <c r="H218">
        <v>0</v>
      </c>
      <c r="I218">
        <v>11</v>
      </c>
      <c r="J218">
        <v>0</v>
      </c>
      <c r="K218">
        <v>0</v>
      </c>
      <c r="L218">
        <v>0</v>
      </c>
      <c r="M218">
        <v>0</v>
      </c>
      <c r="N218">
        <v>0</v>
      </c>
      <c r="O218" t="s">
        <v>76</v>
      </c>
      <c r="Q218" s="5" t="s">
        <v>76</v>
      </c>
    </row>
    <row r="219" spans="1:17" x14ac:dyDescent="0.25">
      <c r="A219" t="s">
        <v>156</v>
      </c>
      <c r="B219">
        <v>1</v>
      </c>
      <c r="C219" s="76">
        <f t="shared" si="9"/>
        <v>1</v>
      </c>
      <c r="D219" s="76">
        <f t="shared" si="10"/>
        <v>0</v>
      </c>
      <c r="E219" s="76">
        <f t="shared" si="11"/>
        <v>0</v>
      </c>
      <c r="F219">
        <v>1</v>
      </c>
      <c r="G219">
        <v>0</v>
      </c>
      <c r="H219">
        <v>0</v>
      </c>
      <c r="I219">
        <v>0</v>
      </c>
      <c r="J219">
        <v>0</v>
      </c>
      <c r="K219">
        <v>0</v>
      </c>
      <c r="L219">
        <v>0</v>
      </c>
      <c r="M219">
        <v>0</v>
      </c>
      <c r="N219">
        <v>0</v>
      </c>
      <c r="O219" t="s">
        <v>76</v>
      </c>
      <c r="Q219" s="5" t="s">
        <v>76</v>
      </c>
    </row>
    <row r="220" spans="1:17" x14ac:dyDescent="0.25">
      <c r="A220" t="s">
        <v>207</v>
      </c>
      <c r="B220">
        <v>13</v>
      </c>
      <c r="C220" s="76">
        <f t="shared" si="9"/>
        <v>13</v>
      </c>
      <c r="D220" s="76">
        <f t="shared" si="10"/>
        <v>0</v>
      </c>
      <c r="E220" s="76">
        <f t="shared" si="11"/>
        <v>0</v>
      </c>
      <c r="F220">
        <v>3</v>
      </c>
      <c r="G220">
        <v>0</v>
      </c>
      <c r="H220">
        <v>0</v>
      </c>
      <c r="I220">
        <v>10</v>
      </c>
      <c r="J220">
        <v>0</v>
      </c>
      <c r="K220">
        <v>0</v>
      </c>
      <c r="L220">
        <v>0</v>
      </c>
      <c r="M220">
        <v>0</v>
      </c>
      <c r="N220">
        <v>0</v>
      </c>
      <c r="O220" t="s">
        <v>76</v>
      </c>
      <c r="Q220" s="5" t="s">
        <v>76</v>
      </c>
    </row>
    <row r="221" spans="1:17" x14ac:dyDescent="0.25">
      <c r="A221" t="s">
        <v>171</v>
      </c>
      <c r="B221">
        <v>56</v>
      </c>
      <c r="C221" s="76">
        <f t="shared" si="9"/>
        <v>56</v>
      </c>
      <c r="D221" s="76">
        <f t="shared" si="10"/>
        <v>0</v>
      </c>
      <c r="E221" s="76">
        <f t="shared" si="11"/>
        <v>0</v>
      </c>
      <c r="F221">
        <v>0</v>
      </c>
      <c r="G221">
        <v>0</v>
      </c>
      <c r="H221">
        <v>0</v>
      </c>
      <c r="I221">
        <v>25</v>
      </c>
      <c r="J221">
        <v>0</v>
      </c>
      <c r="K221">
        <v>0</v>
      </c>
      <c r="L221">
        <v>31</v>
      </c>
      <c r="M221">
        <v>0</v>
      </c>
      <c r="N221">
        <v>0</v>
      </c>
      <c r="O221" t="s">
        <v>76</v>
      </c>
      <c r="Q221" s="5" t="s">
        <v>76</v>
      </c>
    </row>
    <row r="222" spans="1:17" x14ac:dyDescent="0.25">
      <c r="A222" t="s">
        <v>617</v>
      </c>
      <c r="B222">
        <v>67</v>
      </c>
      <c r="C222" s="76">
        <f t="shared" si="9"/>
        <v>60</v>
      </c>
      <c r="D222" s="76">
        <f t="shared" si="10"/>
        <v>7</v>
      </c>
      <c r="E222" s="76">
        <f t="shared" si="11"/>
        <v>0</v>
      </c>
      <c r="F222">
        <v>28</v>
      </c>
      <c r="G222">
        <v>7</v>
      </c>
      <c r="H222">
        <v>0</v>
      </c>
      <c r="I222">
        <v>13</v>
      </c>
      <c r="J222">
        <v>0</v>
      </c>
      <c r="K222">
        <v>0</v>
      </c>
      <c r="L222">
        <v>19</v>
      </c>
      <c r="M222">
        <v>0</v>
      </c>
      <c r="N222">
        <v>0</v>
      </c>
      <c r="O222" t="s">
        <v>76</v>
      </c>
      <c r="Q222" s="5" t="s">
        <v>76</v>
      </c>
    </row>
    <row r="223" spans="1:17" x14ac:dyDescent="0.25">
      <c r="A223" t="s">
        <v>209</v>
      </c>
      <c r="B223">
        <v>10</v>
      </c>
      <c r="C223" s="76">
        <f t="shared" si="9"/>
        <v>10</v>
      </c>
      <c r="D223" s="76">
        <f t="shared" si="10"/>
        <v>0</v>
      </c>
      <c r="E223" s="76">
        <f t="shared" si="11"/>
        <v>0</v>
      </c>
      <c r="F223">
        <v>7</v>
      </c>
      <c r="G223">
        <v>0</v>
      </c>
      <c r="H223">
        <v>0</v>
      </c>
      <c r="I223">
        <v>2</v>
      </c>
      <c r="J223">
        <v>0</v>
      </c>
      <c r="K223">
        <v>0</v>
      </c>
      <c r="L223">
        <v>1</v>
      </c>
      <c r="M223">
        <v>0</v>
      </c>
      <c r="N223">
        <v>0</v>
      </c>
      <c r="O223" t="s">
        <v>76</v>
      </c>
      <c r="Q223" s="5" t="s">
        <v>76</v>
      </c>
    </row>
    <row r="224" spans="1:17" x14ac:dyDescent="0.25">
      <c r="A224" t="s">
        <v>188</v>
      </c>
      <c r="B224">
        <v>2</v>
      </c>
      <c r="C224" s="76">
        <f t="shared" si="9"/>
        <v>2</v>
      </c>
      <c r="D224" s="76">
        <f t="shared" si="10"/>
        <v>0</v>
      </c>
      <c r="E224" s="76">
        <f t="shared" si="11"/>
        <v>0</v>
      </c>
      <c r="F224">
        <v>1</v>
      </c>
      <c r="G224">
        <v>0</v>
      </c>
      <c r="H224">
        <v>0</v>
      </c>
      <c r="I224">
        <v>1</v>
      </c>
      <c r="J224">
        <v>0</v>
      </c>
      <c r="K224">
        <v>0</v>
      </c>
      <c r="L224">
        <v>0</v>
      </c>
      <c r="M224">
        <v>0</v>
      </c>
      <c r="N224">
        <v>0</v>
      </c>
      <c r="O224" t="s">
        <v>76</v>
      </c>
      <c r="Q224" s="5" t="s">
        <v>76</v>
      </c>
    </row>
    <row r="225" spans="1:17" x14ac:dyDescent="0.25">
      <c r="A225" t="s">
        <v>171</v>
      </c>
      <c r="B225">
        <v>2</v>
      </c>
      <c r="C225" s="76">
        <f t="shared" si="9"/>
        <v>2</v>
      </c>
      <c r="D225" s="76">
        <f t="shared" si="10"/>
        <v>0</v>
      </c>
      <c r="E225" s="76">
        <f t="shared" si="11"/>
        <v>0</v>
      </c>
      <c r="F225">
        <v>1</v>
      </c>
      <c r="G225">
        <v>0</v>
      </c>
      <c r="H225">
        <v>0</v>
      </c>
      <c r="I225">
        <v>0</v>
      </c>
      <c r="J225">
        <v>0</v>
      </c>
      <c r="K225">
        <v>0</v>
      </c>
      <c r="L225">
        <v>1</v>
      </c>
      <c r="M225">
        <v>0</v>
      </c>
      <c r="N225">
        <v>0</v>
      </c>
      <c r="O225" t="s">
        <v>76</v>
      </c>
      <c r="Q225" s="5" t="s">
        <v>76</v>
      </c>
    </row>
    <row r="226" spans="1:17" x14ac:dyDescent="0.25">
      <c r="A226" t="s">
        <v>209</v>
      </c>
      <c r="B226">
        <v>3</v>
      </c>
      <c r="C226" s="76">
        <f t="shared" si="9"/>
        <v>3</v>
      </c>
      <c r="D226" s="76">
        <f t="shared" si="10"/>
        <v>0</v>
      </c>
      <c r="E226" s="76">
        <f t="shared" si="11"/>
        <v>0</v>
      </c>
      <c r="F226">
        <v>2</v>
      </c>
      <c r="G226">
        <v>0</v>
      </c>
      <c r="H226">
        <v>0</v>
      </c>
      <c r="I226">
        <v>1</v>
      </c>
      <c r="J226">
        <v>0</v>
      </c>
      <c r="K226">
        <v>0</v>
      </c>
      <c r="L226">
        <v>0</v>
      </c>
      <c r="M226">
        <v>0</v>
      </c>
      <c r="N226">
        <v>0</v>
      </c>
      <c r="O226" t="s">
        <v>76</v>
      </c>
      <c r="Q226" s="5" t="s">
        <v>76</v>
      </c>
    </row>
    <row r="227" spans="1:17" x14ac:dyDescent="0.25">
      <c r="A227" t="s">
        <v>323</v>
      </c>
      <c r="B227">
        <v>25</v>
      </c>
      <c r="C227" s="76">
        <f t="shared" si="9"/>
        <v>25</v>
      </c>
      <c r="D227" s="76">
        <f t="shared" si="10"/>
        <v>0</v>
      </c>
      <c r="E227" s="76">
        <f t="shared" si="11"/>
        <v>0</v>
      </c>
      <c r="F227">
        <v>4</v>
      </c>
      <c r="G227">
        <v>0</v>
      </c>
      <c r="H227">
        <v>0</v>
      </c>
      <c r="I227">
        <v>20</v>
      </c>
      <c r="J227">
        <v>0</v>
      </c>
      <c r="K227">
        <v>0</v>
      </c>
      <c r="L227">
        <v>1</v>
      </c>
      <c r="M227">
        <v>0</v>
      </c>
      <c r="N227">
        <v>0</v>
      </c>
      <c r="O227" t="s">
        <v>76</v>
      </c>
      <c r="Q227" s="5" t="s">
        <v>76</v>
      </c>
    </row>
    <row r="228" spans="1:17" x14ac:dyDescent="0.25">
      <c r="A228" t="s">
        <v>207</v>
      </c>
      <c r="B228">
        <v>1</v>
      </c>
      <c r="C228" s="76">
        <f t="shared" si="9"/>
        <v>1</v>
      </c>
      <c r="D228" s="76">
        <f t="shared" si="10"/>
        <v>0</v>
      </c>
      <c r="E228" s="76">
        <f t="shared" si="11"/>
        <v>0</v>
      </c>
      <c r="F228">
        <v>1</v>
      </c>
      <c r="G228">
        <v>0</v>
      </c>
      <c r="I228">
        <v>0</v>
      </c>
      <c r="J228">
        <v>0</v>
      </c>
      <c r="L228">
        <v>0</v>
      </c>
      <c r="M228">
        <v>0</v>
      </c>
      <c r="N228">
        <v>0</v>
      </c>
      <c r="O228" t="s">
        <v>54</v>
      </c>
      <c r="Q228" s="5" t="s">
        <v>54</v>
      </c>
    </row>
    <row r="229" spans="1:17" x14ac:dyDescent="0.25">
      <c r="A229" t="s">
        <v>617</v>
      </c>
      <c r="B229">
        <v>16</v>
      </c>
      <c r="C229" s="76">
        <f t="shared" si="9"/>
        <v>16</v>
      </c>
      <c r="D229" s="76">
        <f t="shared" si="10"/>
        <v>0</v>
      </c>
      <c r="E229" s="76">
        <f t="shared" si="11"/>
        <v>0</v>
      </c>
      <c r="F229">
        <v>1</v>
      </c>
      <c r="G229">
        <v>0</v>
      </c>
      <c r="I229">
        <v>8</v>
      </c>
      <c r="J229">
        <v>0</v>
      </c>
      <c r="L229">
        <v>7</v>
      </c>
      <c r="M229">
        <v>0</v>
      </c>
      <c r="N229">
        <v>0</v>
      </c>
      <c r="O229" t="s">
        <v>54</v>
      </c>
      <c r="Q229" s="5" t="s">
        <v>54</v>
      </c>
    </row>
    <row r="230" spans="1:17" x14ac:dyDescent="0.25">
      <c r="A230" t="s">
        <v>323</v>
      </c>
      <c r="B230">
        <v>15</v>
      </c>
      <c r="C230" s="76">
        <f t="shared" si="9"/>
        <v>15</v>
      </c>
      <c r="D230" s="76">
        <f t="shared" si="10"/>
        <v>0</v>
      </c>
      <c r="E230" s="76">
        <f t="shared" si="11"/>
        <v>0</v>
      </c>
      <c r="F230">
        <v>0</v>
      </c>
      <c r="G230">
        <v>0</v>
      </c>
      <c r="I230">
        <v>13</v>
      </c>
      <c r="J230">
        <v>0</v>
      </c>
      <c r="L230">
        <v>2</v>
      </c>
      <c r="M230">
        <v>0</v>
      </c>
      <c r="N230">
        <v>0</v>
      </c>
      <c r="O230" t="s">
        <v>54</v>
      </c>
      <c r="Q230" s="5" t="s">
        <v>54</v>
      </c>
    </row>
    <row r="231" spans="1:17" x14ac:dyDescent="0.25">
      <c r="A231" t="s">
        <v>207</v>
      </c>
      <c r="B231">
        <v>2</v>
      </c>
      <c r="C231" s="76">
        <f t="shared" si="9"/>
        <v>2</v>
      </c>
      <c r="D231" s="76">
        <f t="shared" si="10"/>
        <v>0</v>
      </c>
      <c r="E231" s="76">
        <f t="shared" si="11"/>
        <v>0</v>
      </c>
      <c r="F231">
        <v>0</v>
      </c>
      <c r="G231">
        <v>0</v>
      </c>
      <c r="H231">
        <v>0</v>
      </c>
      <c r="I231">
        <v>1</v>
      </c>
      <c r="J231">
        <v>0</v>
      </c>
      <c r="K231">
        <v>0</v>
      </c>
      <c r="L231">
        <v>1</v>
      </c>
      <c r="M231">
        <v>0</v>
      </c>
      <c r="N231">
        <v>0</v>
      </c>
      <c r="O231" t="s">
        <v>38</v>
      </c>
      <c r="Q231" s="5" t="s">
        <v>38</v>
      </c>
    </row>
    <row r="232" spans="1:17" x14ac:dyDescent="0.25">
      <c r="A232" t="s">
        <v>323</v>
      </c>
      <c r="B232">
        <v>11</v>
      </c>
      <c r="C232" s="76">
        <f t="shared" si="9"/>
        <v>11</v>
      </c>
      <c r="D232" s="76">
        <f t="shared" si="10"/>
        <v>0</v>
      </c>
      <c r="E232" s="76">
        <f t="shared" si="11"/>
        <v>0</v>
      </c>
      <c r="F232">
        <v>0</v>
      </c>
      <c r="G232">
        <v>0</v>
      </c>
      <c r="H232">
        <v>0</v>
      </c>
      <c r="I232">
        <v>11</v>
      </c>
      <c r="J232">
        <v>0</v>
      </c>
      <c r="K232">
        <v>0</v>
      </c>
      <c r="L232">
        <v>0</v>
      </c>
      <c r="M232">
        <v>0</v>
      </c>
      <c r="N232">
        <v>0</v>
      </c>
      <c r="O232" t="s">
        <v>38</v>
      </c>
      <c r="Q232" s="5" t="s">
        <v>38</v>
      </c>
    </row>
    <row r="233" spans="1:17" x14ac:dyDescent="0.25">
      <c r="A233" t="s">
        <v>323</v>
      </c>
      <c r="B233">
        <v>3</v>
      </c>
      <c r="C233" s="76">
        <f t="shared" si="9"/>
        <v>3</v>
      </c>
      <c r="D233" s="76">
        <f t="shared" si="10"/>
        <v>0</v>
      </c>
      <c r="E233" s="76">
        <f t="shared" si="11"/>
        <v>0</v>
      </c>
      <c r="F233">
        <v>0</v>
      </c>
      <c r="G233">
        <v>0</v>
      </c>
      <c r="H233">
        <v>0</v>
      </c>
      <c r="I233">
        <v>3</v>
      </c>
      <c r="J233">
        <v>0</v>
      </c>
      <c r="K233">
        <v>0</v>
      </c>
      <c r="L233">
        <v>0</v>
      </c>
      <c r="M233">
        <v>0</v>
      </c>
      <c r="N233">
        <v>0</v>
      </c>
      <c r="O233" t="s">
        <v>38</v>
      </c>
      <c r="Q233" s="5" t="s">
        <v>38</v>
      </c>
    </row>
    <row r="234" spans="1:17" x14ac:dyDescent="0.25">
      <c r="A234" t="s">
        <v>617</v>
      </c>
      <c r="B234">
        <v>2</v>
      </c>
      <c r="C234" s="76">
        <f t="shared" si="9"/>
        <v>2</v>
      </c>
      <c r="D234" s="76">
        <f t="shared" si="10"/>
        <v>0</v>
      </c>
      <c r="E234" s="76">
        <f t="shared" si="11"/>
        <v>0</v>
      </c>
      <c r="F234">
        <v>0</v>
      </c>
      <c r="G234">
        <v>0</v>
      </c>
      <c r="H234">
        <v>0</v>
      </c>
      <c r="I234">
        <v>2</v>
      </c>
      <c r="J234">
        <v>0</v>
      </c>
      <c r="K234">
        <v>0</v>
      </c>
      <c r="L234">
        <v>0</v>
      </c>
      <c r="M234">
        <v>0</v>
      </c>
      <c r="N234">
        <v>0</v>
      </c>
      <c r="O234" t="s">
        <v>38</v>
      </c>
      <c r="Q234" s="5" t="s">
        <v>38</v>
      </c>
    </row>
    <row r="235" spans="1:17" x14ac:dyDescent="0.25">
      <c r="A235" t="s">
        <v>180</v>
      </c>
      <c r="B235">
        <v>1</v>
      </c>
      <c r="C235" s="76">
        <f t="shared" si="9"/>
        <v>1</v>
      </c>
      <c r="D235" s="76">
        <f t="shared" si="10"/>
        <v>0</v>
      </c>
      <c r="E235" s="76">
        <f t="shared" si="11"/>
        <v>0</v>
      </c>
      <c r="F235">
        <v>0</v>
      </c>
      <c r="G235">
        <v>0</v>
      </c>
      <c r="H235">
        <v>0</v>
      </c>
      <c r="I235">
        <v>1</v>
      </c>
      <c r="J235">
        <v>0</v>
      </c>
      <c r="K235">
        <v>0</v>
      </c>
      <c r="L235">
        <v>0</v>
      </c>
      <c r="M235">
        <v>0</v>
      </c>
      <c r="N235">
        <v>0</v>
      </c>
      <c r="O235" t="s">
        <v>38</v>
      </c>
      <c r="Q235" s="5" t="s">
        <v>38</v>
      </c>
    </row>
    <row r="236" spans="1:17" x14ac:dyDescent="0.25">
      <c r="A236" t="s">
        <v>323</v>
      </c>
      <c r="B236">
        <v>14</v>
      </c>
      <c r="C236" s="76">
        <f t="shared" si="9"/>
        <v>12</v>
      </c>
      <c r="D236" s="76">
        <f t="shared" si="10"/>
        <v>2</v>
      </c>
      <c r="E236" s="76">
        <f t="shared" si="11"/>
        <v>0</v>
      </c>
      <c r="F236">
        <v>9</v>
      </c>
      <c r="G236">
        <v>1</v>
      </c>
      <c r="I236">
        <v>0</v>
      </c>
      <c r="J236">
        <v>0</v>
      </c>
      <c r="L236">
        <v>3</v>
      </c>
      <c r="M236">
        <v>1</v>
      </c>
      <c r="O236" t="s">
        <v>78</v>
      </c>
      <c r="Q236" s="46" t="s">
        <v>78</v>
      </c>
    </row>
    <row r="237" spans="1:17" x14ac:dyDescent="0.25">
      <c r="A237" t="s">
        <v>207</v>
      </c>
      <c r="B237">
        <v>30</v>
      </c>
      <c r="C237" s="76">
        <f t="shared" si="9"/>
        <v>23</v>
      </c>
      <c r="D237" s="76">
        <f t="shared" si="10"/>
        <v>7</v>
      </c>
      <c r="E237" s="76">
        <f t="shared" si="11"/>
        <v>0</v>
      </c>
      <c r="F237">
        <v>15</v>
      </c>
      <c r="G237">
        <v>5</v>
      </c>
      <c r="I237">
        <v>6</v>
      </c>
      <c r="J237">
        <v>0</v>
      </c>
      <c r="L237">
        <v>2</v>
      </c>
      <c r="M237">
        <v>2</v>
      </c>
      <c r="O237" t="s">
        <v>78</v>
      </c>
      <c r="Q237" s="46" t="s">
        <v>78</v>
      </c>
    </row>
    <row r="238" spans="1:17" x14ac:dyDescent="0.25">
      <c r="A238" t="s">
        <v>617</v>
      </c>
      <c r="B238">
        <v>45</v>
      </c>
      <c r="C238" s="76">
        <f t="shared" si="9"/>
        <v>43</v>
      </c>
      <c r="D238" s="76">
        <f t="shared" si="10"/>
        <v>2</v>
      </c>
      <c r="E238" s="76">
        <f t="shared" si="11"/>
        <v>0</v>
      </c>
      <c r="F238">
        <v>40</v>
      </c>
      <c r="G238">
        <v>2</v>
      </c>
      <c r="I238">
        <v>2</v>
      </c>
      <c r="J238">
        <v>0</v>
      </c>
      <c r="L238">
        <v>1</v>
      </c>
      <c r="M238">
        <v>0</v>
      </c>
      <c r="O238" t="s">
        <v>78</v>
      </c>
      <c r="Q238" s="46" t="s">
        <v>78</v>
      </c>
    </row>
    <row r="239" spans="1:17" x14ac:dyDescent="0.25">
      <c r="A239" t="s">
        <v>617</v>
      </c>
      <c r="B239">
        <v>19</v>
      </c>
      <c r="C239" s="76">
        <f t="shared" si="9"/>
        <v>1</v>
      </c>
      <c r="D239" s="76">
        <f t="shared" si="10"/>
        <v>18</v>
      </c>
      <c r="E239" s="76">
        <f t="shared" si="11"/>
        <v>0</v>
      </c>
      <c r="F239">
        <v>1</v>
      </c>
      <c r="G239">
        <v>18</v>
      </c>
      <c r="I239">
        <v>0</v>
      </c>
      <c r="J239">
        <v>0</v>
      </c>
      <c r="L239">
        <v>0</v>
      </c>
      <c r="M239">
        <v>0</v>
      </c>
      <c r="O239" t="s">
        <v>78</v>
      </c>
      <c r="Q239" s="46" t="s">
        <v>78</v>
      </c>
    </row>
    <row r="240" spans="1:17" x14ac:dyDescent="0.25">
      <c r="A240" t="s">
        <v>617</v>
      </c>
      <c r="B240">
        <v>35</v>
      </c>
      <c r="C240" s="76">
        <f t="shared" si="9"/>
        <v>0</v>
      </c>
      <c r="D240" s="76">
        <f t="shared" si="10"/>
        <v>35</v>
      </c>
      <c r="E240" s="76">
        <f t="shared" si="11"/>
        <v>0</v>
      </c>
      <c r="F240">
        <v>0</v>
      </c>
      <c r="G240">
        <v>35</v>
      </c>
      <c r="I240">
        <v>0</v>
      </c>
      <c r="J240">
        <v>0</v>
      </c>
      <c r="L240">
        <v>0</v>
      </c>
      <c r="M240">
        <v>0</v>
      </c>
      <c r="O240" t="s">
        <v>78</v>
      </c>
      <c r="Q240" s="46" t="s">
        <v>78</v>
      </c>
    </row>
    <row r="241" spans="1:17" x14ac:dyDescent="0.25">
      <c r="A241" t="s">
        <v>323</v>
      </c>
      <c r="B241">
        <v>13</v>
      </c>
      <c r="C241" s="76">
        <f t="shared" si="9"/>
        <v>11</v>
      </c>
      <c r="D241" s="76">
        <f t="shared" si="10"/>
        <v>2</v>
      </c>
      <c r="E241" s="76">
        <f t="shared" si="11"/>
        <v>0</v>
      </c>
      <c r="F241">
        <v>10</v>
      </c>
      <c r="G241">
        <v>1</v>
      </c>
      <c r="I241">
        <v>1</v>
      </c>
      <c r="J241">
        <v>1</v>
      </c>
      <c r="L241">
        <v>0</v>
      </c>
      <c r="M241">
        <v>0</v>
      </c>
      <c r="O241" t="s">
        <v>78</v>
      </c>
      <c r="Q241" s="46" t="s">
        <v>78</v>
      </c>
    </row>
    <row r="242" spans="1:17" x14ac:dyDescent="0.25">
      <c r="A242" t="s">
        <v>617</v>
      </c>
      <c r="B242">
        <v>35</v>
      </c>
      <c r="C242" s="76">
        <f t="shared" si="9"/>
        <v>0</v>
      </c>
      <c r="D242" s="76">
        <f t="shared" si="10"/>
        <v>35</v>
      </c>
      <c r="E242" s="76">
        <f t="shared" si="11"/>
        <v>0</v>
      </c>
      <c r="F242">
        <v>0</v>
      </c>
      <c r="G242">
        <v>35</v>
      </c>
      <c r="I242">
        <v>0</v>
      </c>
      <c r="J242">
        <v>0</v>
      </c>
      <c r="L242">
        <v>0</v>
      </c>
      <c r="M242">
        <v>0</v>
      </c>
      <c r="O242" t="s">
        <v>78</v>
      </c>
      <c r="Q242" s="46" t="s">
        <v>78</v>
      </c>
    </row>
    <row r="243" spans="1:17" x14ac:dyDescent="0.25">
      <c r="A243" t="s">
        <v>617</v>
      </c>
      <c r="B243">
        <v>2</v>
      </c>
      <c r="C243" s="76">
        <f t="shared" si="9"/>
        <v>0</v>
      </c>
      <c r="D243" s="76">
        <f t="shared" si="10"/>
        <v>2</v>
      </c>
      <c r="E243" s="76">
        <f t="shared" si="11"/>
        <v>0</v>
      </c>
      <c r="F243">
        <v>0</v>
      </c>
      <c r="G243">
        <v>2</v>
      </c>
      <c r="I243">
        <v>0</v>
      </c>
      <c r="J243">
        <v>0</v>
      </c>
      <c r="L243">
        <v>0</v>
      </c>
      <c r="M243">
        <v>0</v>
      </c>
      <c r="O243" t="s">
        <v>78</v>
      </c>
      <c r="Q243" s="46" t="s">
        <v>78</v>
      </c>
    </row>
    <row r="244" spans="1:17" x14ac:dyDescent="0.25">
      <c r="A244" t="s">
        <v>323</v>
      </c>
      <c r="B244">
        <v>3</v>
      </c>
      <c r="C244" s="76">
        <f t="shared" si="9"/>
        <v>0</v>
      </c>
      <c r="D244" s="76">
        <f t="shared" si="10"/>
        <v>3</v>
      </c>
      <c r="E244" s="76">
        <f t="shared" si="11"/>
        <v>0</v>
      </c>
      <c r="F244">
        <v>0</v>
      </c>
      <c r="G244">
        <v>3</v>
      </c>
      <c r="I244">
        <v>0</v>
      </c>
      <c r="J244">
        <v>0</v>
      </c>
      <c r="L244">
        <v>0</v>
      </c>
      <c r="M244">
        <v>0</v>
      </c>
      <c r="O244" t="s">
        <v>78</v>
      </c>
      <c r="Q244" s="46" t="s">
        <v>78</v>
      </c>
    </row>
    <row r="245" spans="1:17" x14ac:dyDescent="0.25">
      <c r="A245" t="s">
        <v>323</v>
      </c>
      <c r="B245">
        <v>4</v>
      </c>
      <c r="C245" s="76">
        <f t="shared" si="9"/>
        <v>0</v>
      </c>
      <c r="D245" s="76">
        <f t="shared" si="10"/>
        <v>4</v>
      </c>
      <c r="E245" s="76">
        <f t="shared" si="11"/>
        <v>0</v>
      </c>
      <c r="F245">
        <v>0</v>
      </c>
      <c r="G245">
        <v>4</v>
      </c>
      <c r="I245">
        <v>0</v>
      </c>
      <c r="J245">
        <v>0</v>
      </c>
      <c r="L245">
        <v>0</v>
      </c>
      <c r="M245">
        <v>0</v>
      </c>
      <c r="O245" t="s">
        <v>78</v>
      </c>
      <c r="Q245" s="46" t="s">
        <v>78</v>
      </c>
    </row>
    <row r="246" spans="1:17" x14ac:dyDescent="0.25">
      <c r="A246" t="s">
        <v>617</v>
      </c>
      <c r="B246">
        <v>1</v>
      </c>
      <c r="C246" s="76">
        <f t="shared" si="9"/>
        <v>0</v>
      </c>
      <c r="D246" s="76">
        <f t="shared" si="10"/>
        <v>1</v>
      </c>
      <c r="E246" s="76">
        <f t="shared" si="11"/>
        <v>0</v>
      </c>
      <c r="F246">
        <v>0</v>
      </c>
      <c r="G246">
        <v>1</v>
      </c>
      <c r="I246">
        <v>0</v>
      </c>
      <c r="J246">
        <v>0</v>
      </c>
      <c r="L246">
        <v>0</v>
      </c>
      <c r="M246">
        <v>0</v>
      </c>
      <c r="O246" t="s">
        <v>78</v>
      </c>
      <c r="Q246" s="46" t="s">
        <v>78</v>
      </c>
    </row>
    <row r="247" spans="1:17" x14ac:dyDescent="0.25">
      <c r="A247" t="s">
        <v>207</v>
      </c>
      <c r="B247">
        <v>1</v>
      </c>
      <c r="C247" s="76">
        <f t="shared" si="9"/>
        <v>0</v>
      </c>
      <c r="D247" s="76">
        <f t="shared" si="10"/>
        <v>1</v>
      </c>
      <c r="E247" s="76">
        <f t="shared" si="11"/>
        <v>0</v>
      </c>
      <c r="F247">
        <v>0</v>
      </c>
      <c r="G247">
        <v>1</v>
      </c>
      <c r="I247">
        <v>0</v>
      </c>
      <c r="J247">
        <v>0</v>
      </c>
      <c r="L247">
        <v>0</v>
      </c>
      <c r="M247">
        <v>0</v>
      </c>
      <c r="O247" t="s">
        <v>78</v>
      </c>
      <c r="Q247" s="46" t="s">
        <v>78</v>
      </c>
    </row>
    <row r="248" spans="1:17" x14ac:dyDescent="0.25">
      <c r="A248" t="s">
        <v>188</v>
      </c>
      <c r="B248">
        <v>1</v>
      </c>
      <c r="C248" s="76">
        <f t="shared" si="9"/>
        <v>1</v>
      </c>
      <c r="D248" s="76">
        <f t="shared" si="10"/>
        <v>0</v>
      </c>
      <c r="E248" s="76">
        <f t="shared" si="11"/>
        <v>0</v>
      </c>
      <c r="F248">
        <v>1</v>
      </c>
      <c r="G248">
        <v>0</v>
      </c>
      <c r="I248">
        <v>0</v>
      </c>
      <c r="J248">
        <v>0</v>
      </c>
      <c r="L248">
        <v>0</v>
      </c>
      <c r="M248">
        <v>0</v>
      </c>
      <c r="O248" t="s">
        <v>78</v>
      </c>
      <c r="Q248" s="46" t="s">
        <v>78</v>
      </c>
    </row>
    <row r="249" spans="1:17" x14ac:dyDescent="0.25">
      <c r="A249" t="s">
        <v>323</v>
      </c>
      <c r="B249">
        <v>3</v>
      </c>
      <c r="C249" s="76">
        <f t="shared" si="9"/>
        <v>0</v>
      </c>
      <c r="D249" s="76">
        <f t="shared" si="10"/>
        <v>3</v>
      </c>
      <c r="E249" s="76">
        <f t="shared" si="11"/>
        <v>0</v>
      </c>
      <c r="F249">
        <v>0</v>
      </c>
      <c r="G249">
        <v>1</v>
      </c>
      <c r="I249">
        <v>0</v>
      </c>
      <c r="J249">
        <v>0</v>
      </c>
      <c r="L249">
        <v>0</v>
      </c>
      <c r="M249">
        <v>2</v>
      </c>
      <c r="O249" t="s">
        <v>78</v>
      </c>
      <c r="Q249" s="46" t="s">
        <v>78</v>
      </c>
    </row>
    <row r="250" spans="1:17" x14ac:dyDescent="0.25">
      <c r="A250" t="s">
        <v>323</v>
      </c>
      <c r="B250">
        <v>2</v>
      </c>
      <c r="C250" s="76">
        <f t="shared" si="9"/>
        <v>0</v>
      </c>
      <c r="D250" s="76">
        <f t="shared" si="10"/>
        <v>2</v>
      </c>
      <c r="E250" s="76">
        <f t="shared" si="11"/>
        <v>0</v>
      </c>
      <c r="F250">
        <v>0</v>
      </c>
      <c r="G250">
        <v>2</v>
      </c>
      <c r="I250">
        <v>0</v>
      </c>
      <c r="J250">
        <v>0</v>
      </c>
      <c r="L250">
        <v>0</v>
      </c>
      <c r="M250">
        <v>0</v>
      </c>
      <c r="O250" t="s">
        <v>78</v>
      </c>
      <c r="Q250" s="46" t="s">
        <v>78</v>
      </c>
    </row>
    <row r="251" spans="1:17" x14ac:dyDescent="0.25">
      <c r="A251" t="s">
        <v>617</v>
      </c>
      <c r="B251">
        <v>73</v>
      </c>
      <c r="C251" s="76">
        <f t="shared" si="9"/>
        <v>73</v>
      </c>
      <c r="D251" s="76">
        <f t="shared" si="10"/>
        <v>0</v>
      </c>
      <c r="E251" s="76">
        <f t="shared" si="11"/>
        <v>0</v>
      </c>
      <c r="F251">
        <v>64</v>
      </c>
      <c r="I251">
        <v>8</v>
      </c>
      <c r="L251">
        <v>1</v>
      </c>
      <c r="O251" t="s">
        <v>74</v>
      </c>
      <c r="Q251" s="46" t="s">
        <v>74</v>
      </c>
    </row>
    <row r="252" spans="1:17" x14ac:dyDescent="0.25">
      <c r="A252" t="s">
        <v>617</v>
      </c>
      <c r="B252">
        <v>58</v>
      </c>
      <c r="C252" s="76">
        <f t="shared" si="9"/>
        <v>58</v>
      </c>
      <c r="D252" s="76">
        <f t="shared" si="10"/>
        <v>0</v>
      </c>
      <c r="E252" s="76">
        <f t="shared" si="11"/>
        <v>0</v>
      </c>
      <c r="F252">
        <v>31</v>
      </c>
      <c r="I252">
        <v>16</v>
      </c>
      <c r="L252">
        <v>11</v>
      </c>
      <c r="O252" t="s">
        <v>74</v>
      </c>
      <c r="Q252" s="46" t="s">
        <v>74</v>
      </c>
    </row>
    <row r="253" spans="1:17" x14ac:dyDescent="0.25">
      <c r="A253" t="s">
        <v>617</v>
      </c>
      <c r="B253">
        <v>92</v>
      </c>
      <c r="C253" s="76">
        <f t="shared" si="9"/>
        <v>92</v>
      </c>
      <c r="D253" s="76">
        <f t="shared" si="10"/>
        <v>0</v>
      </c>
      <c r="E253" s="76">
        <f t="shared" si="11"/>
        <v>0</v>
      </c>
      <c r="F253">
        <v>77</v>
      </c>
      <c r="I253">
        <v>14</v>
      </c>
      <c r="L253">
        <v>1</v>
      </c>
      <c r="O253" t="s">
        <v>74</v>
      </c>
      <c r="Q253" s="46" t="s">
        <v>74</v>
      </c>
    </row>
    <row r="254" spans="1:17" x14ac:dyDescent="0.25">
      <c r="A254" t="s">
        <v>617</v>
      </c>
      <c r="B254">
        <v>60</v>
      </c>
      <c r="C254" s="76">
        <f t="shared" si="9"/>
        <v>60</v>
      </c>
      <c r="D254" s="76">
        <f t="shared" si="10"/>
        <v>0</v>
      </c>
      <c r="E254" s="76">
        <f t="shared" si="11"/>
        <v>0</v>
      </c>
      <c r="F254">
        <v>50</v>
      </c>
      <c r="I254">
        <v>8</v>
      </c>
      <c r="L254">
        <v>2</v>
      </c>
      <c r="O254" t="s">
        <v>74</v>
      </c>
      <c r="Q254" s="46" t="s">
        <v>74</v>
      </c>
    </row>
    <row r="255" spans="1:17" x14ac:dyDescent="0.25">
      <c r="A255" t="s">
        <v>617</v>
      </c>
      <c r="B255">
        <v>103</v>
      </c>
      <c r="C255" s="76">
        <f t="shared" si="9"/>
        <v>103</v>
      </c>
      <c r="D255" s="76">
        <f t="shared" si="10"/>
        <v>0</v>
      </c>
      <c r="E255" s="76">
        <f t="shared" si="11"/>
        <v>0</v>
      </c>
      <c r="F255">
        <v>94</v>
      </c>
      <c r="I255">
        <v>4</v>
      </c>
      <c r="L255">
        <v>5</v>
      </c>
      <c r="O255" t="s">
        <v>74</v>
      </c>
      <c r="Q255" s="46" t="s">
        <v>74</v>
      </c>
    </row>
    <row r="256" spans="1:17" x14ac:dyDescent="0.25">
      <c r="A256" t="s">
        <v>617</v>
      </c>
      <c r="B256">
        <v>83</v>
      </c>
      <c r="C256" s="76">
        <f t="shared" si="9"/>
        <v>83</v>
      </c>
      <c r="D256" s="76">
        <f t="shared" si="10"/>
        <v>0</v>
      </c>
      <c r="E256" s="76">
        <f t="shared" si="11"/>
        <v>0</v>
      </c>
      <c r="F256">
        <v>72</v>
      </c>
      <c r="I256">
        <v>9</v>
      </c>
      <c r="L256">
        <v>2</v>
      </c>
      <c r="O256" t="s">
        <v>74</v>
      </c>
      <c r="Q256" s="46" t="s">
        <v>74</v>
      </c>
    </row>
    <row r="257" spans="1:17" x14ac:dyDescent="0.25">
      <c r="A257" t="s">
        <v>617</v>
      </c>
      <c r="B257">
        <v>67</v>
      </c>
      <c r="C257" s="76">
        <f t="shared" si="9"/>
        <v>67</v>
      </c>
      <c r="D257" s="76">
        <f t="shared" si="10"/>
        <v>0</v>
      </c>
      <c r="E257" s="76">
        <f t="shared" si="11"/>
        <v>0</v>
      </c>
      <c r="F257">
        <v>52</v>
      </c>
      <c r="I257">
        <v>12</v>
      </c>
      <c r="L257">
        <v>3</v>
      </c>
      <c r="O257" t="s">
        <v>74</v>
      </c>
      <c r="Q257" s="46" t="s">
        <v>74</v>
      </c>
    </row>
    <row r="258" spans="1:17" x14ac:dyDescent="0.25">
      <c r="A258" t="s">
        <v>617</v>
      </c>
      <c r="B258">
        <v>63</v>
      </c>
      <c r="C258" s="76">
        <f t="shared" ref="C258:C321" si="13">+F258+I258+L258</f>
        <v>63</v>
      </c>
      <c r="D258" s="76">
        <f t="shared" ref="D258:D321" si="14">+G258+J258+M258</f>
        <v>0</v>
      </c>
      <c r="E258" s="76">
        <f t="shared" ref="E258:E321" si="15">+H258+K258+N258</f>
        <v>0</v>
      </c>
      <c r="F258">
        <v>57</v>
      </c>
      <c r="I258">
        <v>4</v>
      </c>
      <c r="L258">
        <v>2</v>
      </c>
      <c r="O258" t="s">
        <v>74</v>
      </c>
      <c r="Q258" s="46" t="s">
        <v>74</v>
      </c>
    </row>
    <row r="259" spans="1:17" x14ac:dyDescent="0.25">
      <c r="A259" t="s">
        <v>617</v>
      </c>
      <c r="B259">
        <v>216</v>
      </c>
      <c r="C259" s="76">
        <f t="shared" si="13"/>
        <v>216</v>
      </c>
      <c r="D259" s="76">
        <f t="shared" si="14"/>
        <v>0</v>
      </c>
      <c r="E259" s="76">
        <f t="shared" si="15"/>
        <v>0</v>
      </c>
      <c r="F259">
        <v>178</v>
      </c>
      <c r="I259">
        <v>25</v>
      </c>
      <c r="L259">
        <v>13</v>
      </c>
      <c r="O259" t="s">
        <v>74</v>
      </c>
      <c r="Q259" s="46" t="s">
        <v>74</v>
      </c>
    </row>
    <row r="260" spans="1:17" x14ac:dyDescent="0.25">
      <c r="A260" t="s">
        <v>617</v>
      </c>
      <c r="B260">
        <v>75</v>
      </c>
      <c r="C260" s="76">
        <f t="shared" si="13"/>
        <v>75</v>
      </c>
      <c r="D260" s="76">
        <f t="shared" si="14"/>
        <v>0</v>
      </c>
      <c r="E260" s="76">
        <f t="shared" si="15"/>
        <v>0</v>
      </c>
      <c r="F260">
        <v>65</v>
      </c>
      <c r="I260">
        <v>6</v>
      </c>
      <c r="L260">
        <v>4</v>
      </c>
      <c r="O260" t="s">
        <v>74</v>
      </c>
      <c r="Q260" s="46" t="s">
        <v>74</v>
      </c>
    </row>
    <row r="261" spans="1:17" x14ac:dyDescent="0.25">
      <c r="A261" t="s">
        <v>617</v>
      </c>
      <c r="B261">
        <v>33</v>
      </c>
      <c r="C261" s="76">
        <f t="shared" si="13"/>
        <v>33</v>
      </c>
      <c r="D261" s="76">
        <f t="shared" si="14"/>
        <v>0</v>
      </c>
      <c r="E261" s="76">
        <f t="shared" si="15"/>
        <v>0</v>
      </c>
      <c r="F261">
        <v>25</v>
      </c>
      <c r="I261">
        <v>5</v>
      </c>
      <c r="L261">
        <v>3</v>
      </c>
      <c r="O261" t="s">
        <v>74</v>
      </c>
      <c r="Q261" s="46" t="s">
        <v>74</v>
      </c>
    </row>
    <row r="262" spans="1:17" x14ac:dyDescent="0.25">
      <c r="A262" t="s">
        <v>617</v>
      </c>
      <c r="B262">
        <v>130</v>
      </c>
      <c r="C262" s="76">
        <f t="shared" si="13"/>
        <v>130</v>
      </c>
      <c r="D262" s="76">
        <f t="shared" si="14"/>
        <v>0</v>
      </c>
      <c r="E262" s="76">
        <f t="shared" si="15"/>
        <v>0</v>
      </c>
      <c r="F262">
        <v>120</v>
      </c>
      <c r="I262">
        <v>7</v>
      </c>
      <c r="L262">
        <v>3</v>
      </c>
      <c r="O262" t="s">
        <v>74</v>
      </c>
      <c r="Q262" s="46" t="s">
        <v>74</v>
      </c>
    </row>
    <row r="263" spans="1:17" x14ac:dyDescent="0.25">
      <c r="A263" t="s">
        <v>617</v>
      </c>
      <c r="B263">
        <v>46</v>
      </c>
      <c r="C263" s="76">
        <f t="shared" si="13"/>
        <v>46</v>
      </c>
      <c r="D263" s="76">
        <f t="shared" si="14"/>
        <v>0</v>
      </c>
      <c r="E263" s="76">
        <f t="shared" si="15"/>
        <v>0</v>
      </c>
      <c r="F263">
        <v>41</v>
      </c>
      <c r="I263">
        <v>4</v>
      </c>
      <c r="L263">
        <v>1</v>
      </c>
      <c r="O263" t="s">
        <v>74</v>
      </c>
      <c r="Q263" s="46" t="s">
        <v>74</v>
      </c>
    </row>
    <row r="264" spans="1:17" x14ac:dyDescent="0.25">
      <c r="A264" t="s">
        <v>156</v>
      </c>
      <c r="B264">
        <v>106</v>
      </c>
      <c r="C264" s="76">
        <f t="shared" si="13"/>
        <v>106</v>
      </c>
      <c r="D264" s="76">
        <f t="shared" si="14"/>
        <v>0</v>
      </c>
      <c r="E264" s="76">
        <f t="shared" si="15"/>
        <v>0</v>
      </c>
      <c r="F264">
        <v>38</v>
      </c>
      <c r="I264">
        <v>21</v>
      </c>
      <c r="L264">
        <v>47</v>
      </c>
      <c r="O264" t="s">
        <v>74</v>
      </c>
      <c r="Q264" s="46" t="s">
        <v>74</v>
      </c>
    </row>
    <row r="265" spans="1:17" x14ac:dyDescent="0.25">
      <c r="A265" t="s">
        <v>156</v>
      </c>
      <c r="B265">
        <v>50</v>
      </c>
      <c r="C265" s="76">
        <f t="shared" si="13"/>
        <v>50</v>
      </c>
      <c r="D265" s="76">
        <f t="shared" si="14"/>
        <v>0</v>
      </c>
      <c r="E265" s="76">
        <f t="shared" si="15"/>
        <v>0</v>
      </c>
      <c r="F265">
        <v>29</v>
      </c>
      <c r="I265">
        <v>2</v>
      </c>
      <c r="L265">
        <v>19</v>
      </c>
      <c r="O265" t="s">
        <v>74</v>
      </c>
      <c r="Q265" s="46" t="s">
        <v>74</v>
      </c>
    </row>
    <row r="266" spans="1:17" x14ac:dyDescent="0.25">
      <c r="A266" t="s">
        <v>156</v>
      </c>
      <c r="B266">
        <v>109</v>
      </c>
      <c r="C266" s="76">
        <f t="shared" si="13"/>
        <v>109</v>
      </c>
      <c r="D266" s="76">
        <f t="shared" si="14"/>
        <v>0</v>
      </c>
      <c r="E266" s="76">
        <f t="shared" si="15"/>
        <v>0</v>
      </c>
      <c r="F266">
        <v>40</v>
      </c>
      <c r="I266">
        <v>35</v>
      </c>
      <c r="L266">
        <v>34</v>
      </c>
      <c r="O266" t="s">
        <v>74</v>
      </c>
      <c r="Q266" s="46" t="s">
        <v>74</v>
      </c>
    </row>
    <row r="267" spans="1:17" x14ac:dyDescent="0.25">
      <c r="A267" t="s">
        <v>156</v>
      </c>
      <c r="B267">
        <v>85</v>
      </c>
      <c r="C267" s="76">
        <f t="shared" si="13"/>
        <v>85</v>
      </c>
      <c r="D267" s="76">
        <f t="shared" si="14"/>
        <v>0</v>
      </c>
      <c r="E267" s="76">
        <f t="shared" si="15"/>
        <v>0</v>
      </c>
      <c r="F267">
        <v>38</v>
      </c>
      <c r="I267">
        <v>7</v>
      </c>
      <c r="L267">
        <v>40</v>
      </c>
      <c r="O267" t="s">
        <v>74</v>
      </c>
      <c r="Q267" s="46" t="s">
        <v>74</v>
      </c>
    </row>
    <row r="268" spans="1:17" x14ac:dyDescent="0.25">
      <c r="A268" t="s">
        <v>186</v>
      </c>
      <c r="B268">
        <v>18</v>
      </c>
      <c r="C268" s="76">
        <f t="shared" si="13"/>
        <v>18</v>
      </c>
      <c r="D268" s="76">
        <f t="shared" si="14"/>
        <v>0</v>
      </c>
      <c r="E268" s="76">
        <f t="shared" si="15"/>
        <v>0</v>
      </c>
      <c r="F268">
        <v>17</v>
      </c>
      <c r="L268">
        <v>1</v>
      </c>
      <c r="O268" t="s">
        <v>74</v>
      </c>
      <c r="Q268" s="46" t="s">
        <v>74</v>
      </c>
    </row>
    <row r="269" spans="1:17" x14ac:dyDescent="0.25">
      <c r="A269" t="s">
        <v>186</v>
      </c>
      <c r="B269">
        <v>3</v>
      </c>
      <c r="C269" s="76">
        <f t="shared" si="13"/>
        <v>3</v>
      </c>
      <c r="D269" s="76">
        <f t="shared" si="14"/>
        <v>0</v>
      </c>
      <c r="E269" s="76">
        <f t="shared" si="15"/>
        <v>0</v>
      </c>
      <c r="F269">
        <v>3</v>
      </c>
      <c r="O269" t="s">
        <v>74</v>
      </c>
      <c r="Q269" s="46" t="s">
        <v>74</v>
      </c>
    </row>
    <row r="270" spans="1:17" x14ac:dyDescent="0.25">
      <c r="A270" t="s">
        <v>156</v>
      </c>
      <c r="B270">
        <v>1</v>
      </c>
      <c r="C270" s="76">
        <f t="shared" si="13"/>
        <v>1</v>
      </c>
      <c r="D270" s="76">
        <f t="shared" si="14"/>
        <v>0</v>
      </c>
      <c r="E270" s="76">
        <f t="shared" si="15"/>
        <v>0</v>
      </c>
      <c r="F270">
        <v>1</v>
      </c>
      <c r="O270" t="s">
        <v>74</v>
      </c>
      <c r="Q270" s="46" t="s">
        <v>74</v>
      </c>
    </row>
    <row r="271" spans="1:17" x14ac:dyDescent="0.25">
      <c r="A271" t="s">
        <v>192</v>
      </c>
      <c r="B271">
        <v>17</v>
      </c>
      <c r="C271" s="76">
        <f t="shared" si="13"/>
        <v>17</v>
      </c>
      <c r="D271" s="76">
        <f t="shared" si="14"/>
        <v>0</v>
      </c>
      <c r="E271" s="76">
        <f t="shared" si="15"/>
        <v>0</v>
      </c>
      <c r="F271">
        <v>8</v>
      </c>
      <c r="I271">
        <v>9</v>
      </c>
      <c r="O271" t="s">
        <v>74</v>
      </c>
      <c r="Q271" s="46" t="s">
        <v>74</v>
      </c>
    </row>
    <row r="272" spans="1:17" x14ac:dyDescent="0.25">
      <c r="A272" t="s">
        <v>192</v>
      </c>
      <c r="B272">
        <v>164</v>
      </c>
      <c r="C272" s="76">
        <f t="shared" si="13"/>
        <v>164</v>
      </c>
      <c r="D272" s="76">
        <f t="shared" si="14"/>
        <v>0</v>
      </c>
      <c r="E272" s="76">
        <f t="shared" si="15"/>
        <v>0</v>
      </c>
      <c r="F272">
        <v>164</v>
      </c>
      <c r="O272" t="s">
        <v>74</v>
      </c>
      <c r="Q272" s="46" t="s">
        <v>74</v>
      </c>
    </row>
    <row r="273" spans="1:17" x14ac:dyDescent="0.25">
      <c r="A273" t="s">
        <v>192</v>
      </c>
      <c r="B273">
        <v>24</v>
      </c>
      <c r="C273" s="76">
        <f t="shared" si="13"/>
        <v>24</v>
      </c>
      <c r="D273" s="76">
        <f t="shared" si="14"/>
        <v>0</v>
      </c>
      <c r="E273" s="76">
        <f t="shared" si="15"/>
        <v>0</v>
      </c>
      <c r="F273">
        <v>20</v>
      </c>
      <c r="L273">
        <v>4</v>
      </c>
      <c r="O273" t="s">
        <v>74</v>
      </c>
      <c r="Q273" s="46" t="s">
        <v>74</v>
      </c>
    </row>
    <row r="274" spans="1:17" x14ac:dyDescent="0.25">
      <c r="A274" t="s">
        <v>192</v>
      </c>
      <c r="B274">
        <v>44</v>
      </c>
      <c r="C274" s="76">
        <f t="shared" si="13"/>
        <v>44</v>
      </c>
      <c r="D274" s="76">
        <f t="shared" si="14"/>
        <v>0</v>
      </c>
      <c r="E274" s="76">
        <f t="shared" si="15"/>
        <v>0</v>
      </c>
      <c r="F274">
        <v>23</v>
      </c>
      <c r="I274">
        <v>19</v>
      </c>
      <c r="L274">
        <v>2</v>
      </c>
      <c r="O274" t="s">
        <v>74</v>
      </c>
      <c r="Q274" s="46" t="s">
        <v>74</v>
      </c>
    </row>
    <row r="275" spans="1:17" x14ac:dyDescent="0.25">
      <c r="A275" t="s">
        <v>192</v>
      </c>
      <c r="B275">
        <v>46</v>
      </c>
      <c r="C275" s="76">
        <f t="shared" si="13"/>
        <v>46</v>
      </c>
      <c r="D275" s="76">
        <f t="shared" si="14"/>
        <v>0</v>
      </c>
      <c r="E275" s="76">
        <f t="shared" si="15"/>
        <v>0</v>
      </c>
      <c r="F275">
        <v>45</v>
      </c>
      <c r="I275">
        <v>1</v>
      </c>
      <c r="O275" t="s">
        <v>74</v>
      </c>
      <c r="Q275" s="46" t="s">
        <v>74</v>
      </c>
    </row>
    <row r="276" spans="1:17" x14ac:dyDescent="0.25">
      <c r="A276" t="s">
        <v>196</v>
      </c>
      <c r="B276">
        <v>23</v>
      </c>
      <c r="C276" s="76">
        <f t="shared" si="13"/>
        <v>23</v>
      </c>
      <c r="D276" s="76">
        <f t="shared" si="14"/>
        <v>0</v>
      </c>
      <c r="E276" s="76">
        <f t="shared" si="15"/>
        <v>0</v>
      </c>
      <c r="F276">
        <v>3</v>
      </c>
      <c r="I276">
        <v>2</v>
      </c>
      <c r="L276">
        <v>18</v>
      </c>
      <c r="O276" t="s">
        <v>74</v>
      </c>
      <c r="Q276" s="46" t="s">
        <v>74</v>
      </c>
    </row>
    <row r="277" spans="1:17" x14ac:dyDescent="0.25">
      <c r="A277" t="s">
        <v>196</v>
      </c>
      <c r="B277">
        <v>0</v>
      </c>
      <c r="C277" s="76">
        <f t="shared" si="13"/>
        <v>0</v>
      </c>
      <c r="D277" s="76">
        <f t="shared" si="14"/>
        <v>0</v>
      </c>
      <c r="E277" s="76">
        <f t="shared" si="15"/>
        <v>0</v>
      </c>
      <c r="O277" t="s">
        <v>74</v>
      </c>
      <c r="Q277" s="46" t="s">
        <v>74</v>
      </c>
    </row>
    <row r="278" spans="1:17" x14ac:dyDescent="0.25">
      <c r="A278" t="s">
        <v>196</v>
      </c>
      <c r="B278">
        <v>12</v>
      </c>
      <c r="C278" s="76">
        <f t="shared" si="13"/>
        <v>12</v>
      </c>
      <c r="D278" s="76">
        <f t="shared" si="14"/>
        <v>0</v>
      </c>
      <c r="E278" s="76">
        <f t="shared" si="15"/>
        <v>0</v>
      </c>
      <c r="F278">
        <v>5</v>
      </c>
      <c r="I278">
        <v>1</v>
      </c>
      <c r="L278">
        <v>6</v>
      </c>
      <c r="O278" t="s">
        <v>74</v>
      </c>
      <c r="Q278" s="46" t="s">
        <v>74</v>
      </c>
    </row>
    <row r="279" spans="1:17" x14ac:dyDescent="0.25">
      <c r="A279" t="s">
        <v>196</v>
      </c>
      <c r="B279">
        <v>2</v>
      </c>
      <c r="C279" s="76">
        <f t="shared" si="13"/>
        <v>2</v>
      </c>
      <c r="D279" s="76">
        <f t="shared" si="14"/>
        <v>0</v>
      </c>
      <c r="E279" s="76">
        <f t="shared" si="15"/>
        <v>0</v>
      </c>
      <c r="F279">
        <v>2</v>
      </c>
      <c r="O279" t="s">
        <v>74</v>
      </c>
      <c r="Q279" s="46" t="s">
        <v>74</v>
      </c>
    </row>
    <row r="280" spans="1:17" x14ac:dyDescent="0.25">
      <c r="A280" t="s">
        <v>196</v>
      </c>
      <c r="B280">
        <v>9</v>
      </c>
      <c r="C280" s="76">
        <f t="shared" si="13"/>
        <v>9</v>
      </c>
      <c r="D280" s="76">
        <f t="shared" si="14"/>
        <v>0</v>
      </c>
      <c r="E280" s="76">
        <f t="shared" si="15"/>
        <v>0</v>
      </c>
      <c r="F280">
        <v>3</v>
      </c>
      <c r="I280">
        <v>2</v>
      </c>
      <c r="L280">
        <v>4</v>
      </c>
      <c r="O280" t="s">
        <v>74</v>
      </c>
      <c r="Q280" s="46" t="s">
        <v>74</v>
      </c>
    </row>
    <row r="281" spans="1:17" x14ac:dyDescent="0.25">
      <c r="A281" t="s">
        <v>207</v>
      </c>
      <c r="B281">
        <v>75</v>
      </c>
      <c r="C281" s="76">
        <f t="shared" si="13"/>
        <v>75</v>
      </c>
      <c r="D281" s="76">
        <f t="shared" si="14"/>
        <v>0</v>
      </c>
      <c r="E281" s="76">
        <f t="shared" si="15"/>
        <v>0</v>
      </c>
      <c r="F281">
        <v>39</v>
      </c>
      <c r="I281">
        <v>12</v>
      </c>
      <c r="L281">
        <v>24</v>
      </c>
      <c r="O281" t="s">
        <v>74</v>
      </c>
      <c r="Q281" s="46" t="s">
        <v>74</v>
      </c>
    </row>
    <row r="282" spans="1:17" x14ac:dyDescent="0.25">
      <c r="A282" t="s">
        <v>207</v>
      </c>
      <c r="B282">
        <v>85</v>
      </c>
      <c r="C282" s="76">
        <f t="shared" si="13"/>
        <v>85</v>
      </c>
      <c r="D282" s="76">
        <f t="shared" si="14"/>
        <v>0</v>
      </c>
      <c r="E282" s="76">
        <f t="shared" si="15"/>
        <v>0</v>
      </c>
      <c r="F282">
        <v>54</v>
      </c>
      <c r="I282">
        <v>5</v>
      </c>
      <c r="L282">
        <v>26</v>
      </c>
      <c r="O282" t="s">
        <v>74</v>
      </c>
      <c r="Q282" s="46" t="s">
        <v>74</v>
      </c>
    </row>
    <row r="283" spans="1:17" x14ac:dyDescent="0.25">
      <c r="A283" t="s">
        <v>207</v>
      </c>
      <c r="B283">
        <v>40</v>
      </c>
      <c r="C283" s="76">
        <f t="shared" si="13"/>
        <v>40</v>
      </c>
      <c r="D283" s="76">
        <f t="shared" si="14"/>
        <v>0</v>
      </c>
      <c r="E283" s="76">
        <f t="shared" si="15"/>
        <v>0</v>
      </c>
      <c r="F283">
        <v>17</v>
      </c>
      <c r="I283">
        <v>6</v>
      </c>
      <c r="L283">
        <v>17</v>
      </c>
      <c r="O283" t="s">
        <v>74</v>
      </c>
      <c r="Q283" s="46" t="s">
        <v>74</v>
      </c>
    </row>
    <row r="284" spans="1:17" x14ac:dyDescent="0.25">
      <c r="A284" t="s">
        <v>207</v>
      </c>
      <c r="B284">
        <v>41</v>
      </c>
      <c r="C284" s="76">
        <f t="shared" si="13"/>
        <v>41</v>
      </c>
      <c r="D284" s="76">
        <f t="shared" si="14"/>
        <v>0</v>
      </c>
      <c r="E284" s="76">
        <f t="shared" si="15"/>
        <v>0</v>
      </c>
      <c r="F284">
        <v>21</v>
      </c>
      <c r="I284">
        <v>6</v>
      </c>
      <c r="L284">
        <v>14</v>
      </c>
      <c r="O284" t="s">
        <v>74</v>
      </c>
      <c r="Q284" s="46" t="s">
        <v>74</v>
      </c>
    </row>
    <row r="285" spans="1:17" x14ac:dyDescent="0.25">
      <c r="A285" t="s">
        <v>207</v>
      </c>
      <c r="B285">
        <v>63</v>
      </c>
      <c r="C285" s="76">
        <f t="shared" si="13"/>
        <v>63</v>
      </c>
      <c r="D285" s="76">
        <f t="shared" si="14"/>
        <v>0</v>
      </c>
      <c r="E285" s="76">
        <f t="shared" si="15"/>
        <v>0</v>
      </c>
      <c r="F285">
        <v>24</v>
      </c>
      <c r="I285">
        <v>6</v>
      </c>
      <c r="L285">
        <v>33</v>
      </c>
      <c r="O285" t="s">
        <v>74</v>
      </c>
      <c r="Q285" s="46" t="s">
        <v>74</v>
      </c>
    </row>
    <row r="286" spans="1:17" x14ac:dyDescent="0.25">
      <c r="A286" t="s">
        <v>207</v>
      </c>
      <c r="B286">
        <v>68</v>
      </c>
      <c r="C286" s="76">
        <f t="shared" si="13"/>
        <v>68</v>
      </c>
      <c r="D286" s="76">
        <f t="shared" si="14"/>
        <v>0</v>
      </c>
      <c r="E286" s="76">
        <f t="shared" si="15"/>
        <v>0</v>
      </c>
      <c r="F286">
        <v>44</v>
      </c>
      <c r="I286">
        <v>8</v>
      </c>
      <c r="L286">
        <v>16</v>
      </c>
      <c r="O286" t="s">
        <v>74</v>
      </c>
      <c r="Q286" s="46" t="s">
        <v>74</v>
      </c>
    </row>
    <row r="287" spans="1:17" x14ac:dyDescent="0.25">
      <c r="A287" t="s">
        <v>207</v>
      </c>
      <c r="B287">
        <v>71</v>
      </c>
      <c r="C287" s="76">
        <f t="shared" si="13"/>
        <v>71</v>
      </c>
      <c r="D287" s="76">
        <f t="shared" si="14"/>
        <v>0</v>
      </c>
      <c r="E287" s="76">
        <f t="shared" si="15"/>
        <v>0</v>
      </c>
      <c r="F287">
        <v>43</v>
      </c>
      <c r="I287">
        <v>13</v>
      </c>
      <c r="L287">
        <v>15</v>
      </c>
      <c r="O287" t="s">
        <v>74</v>
      </c>
      <c r="Q287" s="46" t="s">
        <v>74</v>
      </c>
    </row>
    <row r="288" spans="1:17" x14ac:dyDescent="0.25">
      <c r="A288" t="s">
        <v>207</v>
      </c>
      <c r="B288">
        <v>64</v>
      </c>
      <c r="C288" s="76">
        <f t="shared" si="13"/>
        <v>64</v>
      </c>
      <c r="D288" s="76">
        <f t="shared" si="14"/>
        <v>0</v>
      </c>
      <c r="E288" s="76">
        <f t="shared" si="15"/>
        <v>0</v>
      </c>
      <c r="F288">
        <v>24</v>
      </c>
      <c r="I288">
        <v>15</v>
      </c>
      <c r="L288">
        <v>25</v>
      </c>
      <c r="O288" t="s">
        <v>74</v>
      </c>
      <c r="Q288" s="46" t="s">
        <v>74</v>
      </c>
    </row>
    <row r="289" spans="1:17" x14ac:dyDescent="0.25">
      <c r="A289" t="s">
        <v>207</v>
      </c>
      <c r="B289">
        <v>100</v>
      </c>
      <c r="C289" s="76">
        <f t="shared" si="13"/>
        <v>100</v>
      </c>
      <c r="D289" s="76">
        <f t="shared" si="14"/>
        <v>0</v>
      </c>
      <c r="E289" s="76">
        <f t="shared" si="15"/>
        <v>0</v>
      </c>
      <c r="F289">
        <v>58</v>
      </c>
      <c r="I289">
        <v>27</v>
      </c>
      <c r="L289">
        <v>15</v>
      </c>
      <c r="O289" t="s">
        <v>74</v>
      </c>
      <c r="Q289" s="46" t="s">
        <v>74</v>
      </c>
    </row>
    <row r="290" spans="1:17" x14ac:dyDescent="0.25">
      <c r="A290" t="s">
        <v>209</v>
      </c>
      <c r="B290">
        <v>1</v>
      </c>
      <c r="C290" s="76">
        <f t="shared" si="13"/>
        <v>1</v>
      </c>
      <c r="D290" s="76">
        <f t="shared" si="14"/>
        <v>0</v>
      </c>
      <c r="E290" s="76">
        <f t="shared" si="15"/>
        <v>0</v>
      </c>
      <c r="I290">
        <v>1</v>
      </c>
      <c r="O290" t="s">
        <v>74</v>
      </c>
      <c r="Q290" s="46" t="s">
        <v>74</v>
      </c>
    </row>
    <row r="291" spans="1:17" x14ac:dyDescent="0.25">
      <c r="A291" t="s">
        <v>209</v>
      </c>
      <c r="B291">
        <v>63</v>
      </c>
      <c r="C291" s="76">
        <f t="shared" si="13"/>
        <v>63</v>
      </c>
      <c r="D291" s="76">
        <f t="shared" si="14"/>
        <v>0</v>
      </c>
      <c r="E291" s="76">
        <f t="shared" si="15"/>
        <v>0</v>
      </c>
      <c r="F291">
        <v>48</v>
      </c>
      <c r="I291">
        <v>7</v>
      </c>
      <c r="L291">
        <v>8</v>
      </c>
      <c r="O291" t="s">
        <v>74</v>
      </c>
      <c r="Q291" s="46" t="s">
        <v>74</v>
      </c>
    </row>
    <row r="292" spans="1:17" x14ac:dyDescent="0.25">
      <c r="A292" t="s">
        <v>209</v>
      </c>
      <c r="B292">
        <v>80</v>
      </c>
      <c r="C292" s="76">
        <f t="shared" si="13"/>
        <v>80</v>
      </c>
      <c r="D292" s="76">
        <f t="shared" si="14"/>
        <v>0</v>
      </c>
      <c r="E292" s="76">
        <f t="shared" si="15"/>
        <v>0</v>
      </c>
      <c r="F292">
        <v>63</v>
      </c>
      <c r="I292">
        <v>8</v>
      </c>
      <c r="L292">
        <v>9</v>
      </c>
      <c r="O292" t="s">
        <v>74</v>
      </c>
      <c r="Q292" s="46" t="s">
        <v>74</v>
      </c>
    </row>
    <row r="293" spans="1:17" x14ac:dyDescent="0.25">
      <c r="A293" t="s">
        <v>209</v>
      </c>
      <c r="B293">
        <v>45</v>
      </c>
      <c r="C293" s="76">
        <f t="shared" si="13"/>
        <v>45</v>
      </c>
      <c r="D293" s="76">
        <f t="shared" si="14"/>
        <v>0</v>
      </c>
      <c r="E293" s="76">
        <f t="shared" si="15"/>
        <v>0</v>
      </c>
      <c r="F293">
        <v>31</v>
      </c>
      <c r="I293">
        <v>4</v>
      </c>
      <c r="L293">
        <v>10</v>
      </c>
      <c r="O293" t="s">
        <v>74</v>
      </c>
      <c r="Q293" s="46" t="s">
        <v>74</v>
      </c>
    </row>
    <row r="294" spans="1:17" x14ac:dyDescent="0.25">
      <c r="A294" t="s">
        <v>209</v>
      </c>
      <c r="B294">
        <v>86</v>
      </c>
      <c r="C294" s="76">
        <f t="shared" si="13"/>
        <v>86</v>
      </c>
      <c r="D294" s="76">
        <f t="shared" si="14"/>
        <v>0</v>
      </c>
      <c r="E294" s="76">
        <f t="shared" si="15"/>
        <v>0</v>
      </c>
      <c r="F294">
        <v>59</v>
      </c>
      <c r="I294">
        <v>6</v>
      </c>
      <c r="L294">
        <v>21</v>
      </c>
      <c r="O294" t="s">
        <v>74</v>
      </c>
      <c r="Q294" s="46" t="s">
        <v>74</v>
      </c>
    </row>
    <row r="295" spans="1:17" x14ac:dyDescent="0.25">
      <c r="A295" t="s">
        <v>209</v>
      </c>
      <c r="B295">
        <v>87</v>
      </c>
      <c r="C295" s="76">
        <f t="shared" si="13"/>
        <v>87</v>
      </c>
      <c r="D295" s="76">
        <f t="shared" si="14"/>
        <v>0</v>
      </c>
      <c r="E295" s="76">
        <f t="shared" si="15"/>
        <v>0</v>
      </c>
      <c r="F295">
        <v>72</v>
      </c>
      <c r="I295">
        <v>6</v>
      </c>
      <c r="L295">
        <v>9</v>
      </c>
      <c r="O295" t="s">
        <v>74</v>
      </c>
      <c r="Q295" s="46" t="s">
        <v>74</v>
      </c>
    </row>
    <row r="296" spans="1:17" x14ac:dyDescent="0.25">
      <c r="A296" t="s">
        <v>209</v>
      </c>
      <c r="B296">
        <v>19</v>
      </c>
      <c r="C296" s="76">
        <f t="shared" si="13"/>
        <v>19</v>
      </c>
      <c r="D296" s="76">
        <f t="shared" si="14"/>
        <v>0</v>
      </c>
      <c r="E296" s="76">
        <f t="shared" si="15"/>
        <v>0</v>
      </c>
      <c r="F296">
        <v>10</v>
      </c>
      <c r="I296">
        <v>9</v>
      </c>
      <c r="O296" t="s">
        <v>74</v>
      </c>
      <c r="Q296" s="46" t="s">
        <v>74</v>
      </c>
    </row>
    <row r="297" spans="1:17" x14ac:dyDescent="0.25">
      <c r="A297" t="s">
        <v>323</v>
      </c>
      <c r="B297">
        <v>28</v>
      </c>
      <c r="C297" s="76">
        <f t="shared" si="13"/>
        <v>28</v>
      </c>
      <c r="D297" s="76">
        <f t="shared" si="14"/>
        <v>0</v>
      </c>
      <c r="E297" s="76">
        <f t="shared" si="15"/>
        <v>0</v>
      </c>
      <c r="F297">
        <v>22</v>
      </c>
      <c r="I297">
        <v>2</v>
      </c>
      <c r="L297">
        <v>4</v>
      </c>
      <c r="O297" t="s">
        <v>74</v>
      </c>
      <c r="Q297" s="46" t="s">
        <v>74</v>
      </c>
    </row>
    <row r="298" spans="1:17" x14ac:dyDescent="0.25">
      <c r="A298" t="s">
        <v>323</v>
      </c>
      <c r="B298">
        <v>2</v>
      </c>
      <c r="C298" s="76">
        <f t="shared" si="13"/>
        <v>2</v>
      </c>
      <c r="D298" s="76">
        <f t="shared" si="14"/>
        <v>0</v>
      </c>
      <c r="E298" s="76">
        <f t="shared" si="15"/>
        <v>0</v>
      </c>
      <c r="F298">
        <v>2</v>
      </c>
      <c r="O298" t="s">
        <v>74</v>
      </c>
      <c r="Q298" s="46" t="s">
        <v>74</v>
      </c>
    </row>
    <row r="299" spans="1:17" x14ac:dyDescent="0.25">
      <c r="A299" t="s">
        <v>323</v>
      </c>
      <c r="B299">
        <v>10</v>
      </c>
      <c r="C299" s="76">
        <f t="shared" si="13"/>
        <v>10</v>
      </c>
      <c r="D299" s="76">
        <f t="shared" si="14"/>
        <v>0</v>
      </c>
      <c r="E299" s="76">
        <f t="shared" si="15"/>
        <v>0</v>
      </c>
      <c r="F299">
        <v>9</v>
      </c>
      <c r="I299">
        <v>1</v>
      </c>
      <c r="O299" t="s">
        <v>74</v>
      </c>
      <c r="Q299" s="46" t="s">
        <v>74</v>
      </c>
    </row>
    <row r="300" spans="1:17" x14ac:dyDescent="0.25">
      <c r="A300" t="s">
        <v>323</v>
      </c>
      <c r="B300">
        <v>30</v>
      </c>
      <c r="C300" s="76">
        <f t="shared" si="13"/>
        <v>30</v>
      </c>
      <c r="D300" s="76">
        <f t="shared" si="14"/>
        <v>0</v>
      </c>
      <c r="E300" s="76">
        <f t="shared" si="15"/>
        <v>0</v>
      </c>
      <c r="F300">
        <v>23</v>
      </c>
      <c r="I300">
        <v>4</v>
      </c>
      <c r="L300">
        <v>3</v>
      </c>
      <c r="O300" t="s">
        <v>74</v>
      </c>
      <c r="Q300" s="46" t="s">
        <v>74</v>
      </c>
    </row>
    <row r="301" spans="1:17" x14ac:dyDescent="0.25">
      <c r="A301" t="s">
        <v>323</v>
      </c>
      <c r="B301">
        <v>24</v>
      </c>
      <c r="C301" s="76">
        <f t="shared" si="13"/>
        <v>24</v>
      </c>
      <c r="D301" s="76">
        <f t="shared" si="14"/>
        <v>0</v>
      </c>
      <c r="E301" s="76">
        <f t="shared" si="15"/>
        <v>0</v>
      </c>
      <c r="F301">
        <v>22</v>
      </c>
      <c r="I301">
        <v>1</v>
      </c>
      <c r="L301">
        <v>1</v>
      </c>
      <c r="O301" t="s">
        <v>74</v>
      </c>
      <c r="Q301" s="46" t="s">
        <v>74</v>
      </c>
    </row>
    <row r="302" spans="1:17" x14ac:dyDescent="0.25">
      <c r="A302" t="s">
        <v>323</v>
      </c>
      <c r="B302">
        <v>8</v>
      </c>
      <c r="C302" s="76">
        <f t="shared" si="13"/>
        <v>8</v>
      </c>
      <c r="D302" s="76">
        <f t="shared" si="14"/>
        <v>0</v>
      </c>
      <c r="E302" s="76">
        <f t="shared" si="15"/>
        <v>0</v>
      </c>
      <c r="F302">
        <v>7</v>
      </c>
      <c r="L302">
        <v>1</v>
      </c>
      <c r="O302" t="s">
        <v>74</v>
      </c>
      <c r="Q302" s="46" t="s">
        <v>74</v>
      </c>
    </row>
    <row r="303" spans="1:17" x14ac:dyDescent="0.25">
      <c r="A303" t="s">
        <v>323</v>
      </c>
      <c r="B303">
        <v>7</v>
      </c>
      <c r="C303" s="76">
        <f t="shared" si="13"/>
        <v>7</v>
      </c>
      <c r="D303" s="76">
        <f t="shared" si="14"/>
        <v>0</v>
      </c>
      <c r="E303" s="76">
        <f t="shared" si="15"/>
        <v>0</v>
      </c>
      <c r="F303">
        <v>6</v>
      </c>
      <c r="I303">
        <v>1</v>
      </c>
      <c r="O303" t="s">
        <v>74</v>
      </c>
      <c r="Q303" s="46" t="s">
        <v>74</v>
      </c>
    </row>
    <row r="304" spans="1:17" x14ac:dyDescent="0.25">
      <c r="A304" t="s">
        <v>323</v>
      </c>
      <c r="B304">
        <v>99</v>
      </c>
      <c r="C304" s="76">
        <f t="shared" si="13"/>
        <v>99</v>
      </c>
      <c r="D304" s="76">
        <f t="shared" si="14"/>
        <v>0</v>
      </c>
      <c r="E304" s="76">
        <f t="shared" si="15"/>
        <v>0</v>
      </c>
      <c r="F304">
        <v>79</v>
      </c>
      <c r="I304">
        <v>18</v>
      </c>
      <c r="L304">
        <v>2</v>
      </c>
      <c r="O304" t="s">
        <v>74</v>
      </c>
      <c r="Q304" s="46" t="s">
        <v>74</v>
      </c>
    </row>
    <row r="305" spans="1:17" x14ac:dyDescent="0.25">
      <c r="A305" t="s">
        <v>323</v>
      </c>
      <c r="B305">
        <v>100</v>
      </c>
      <c r="C305" s="76">
        <f t="shared" si="13"/>
        <v>100</v>
      </c>
      <c r="D305" s="76">
        <f t="shared" si="14"/>
        <v>0</v>
      </c>
      <c r="E305" s="76">
        <f t="shared" si="15"/>
        <v>0</v>
      </c>
      <c r="F305">
        <v>64</v>
      </c>
      <c r="I305">
        <v>32</v>
      </c>
      <c r="L305">
        <v>4</v>
      </c>
      <c r="O305" t="s">
        <v>74</v>
      </c>
      <c r="Q305" s="46" t="s">
        <v>74</v>
      </c>
    </row>
    <row r="306" spans="1:17" x14ac:dyDescent="0.25">
      <c r="A306" t="s">
        <v>323</v>
      </c>
      <c r="B306">
        <v>1</v>
      </c>
      <c r="C306" s="76">
        <f t="shared" si="13"/>
        <v>1</v>
      </c>
      <c r="D306" s="76">
        <f t="shared" si="14"/>
        <v>0</v>
      </c>
      <c r="E306" s="76">
        <f t="shared" si="15"/>
        <v>0</v>
      </c>
      <c r="F306">
        <v>1</v>
      </c>
      <c r="O306" t="s">
        <v>74</v>
      </c>
      <c r="Q306" s="46" t="s">
        <v>74</v>
      </c>
    </row>
    <row r="307" spans="1:17" x14ac:dyDescent="0.25">
      <c r="A307" t="s">
        <v>323</v>
      </c>
      <c r="B307">
        <v>86</v>
      </c>
      <c r="C307" s="76">
        <f t="shared" si="13"/>
        <v>86</v>
      </c>
      <c r="D307" s="76">
        <f t="shared" si="14"/>
        <v>0</v>
      </c>
      <c r="E307" s="76">
        <f t="shared" si="15"/>
        <v>0</v>
      </c>
      <c r="F307">
        <v>53</v>
      </c>
      <c r="I307">
        <v>32</v>
      </c>
      <c r="L307">
        <v>1</v>
      </c>
      <c r="O307" t="s">
        <v>74</v>
      </c>
      <c r="Q307" s="46" t="s">
        <v>74</v>
      </c>
    </row>
    <row r="308" spans="1:17" x14ac:dyDescent="0.25">
      <c r="A308" t="s">
        <v>323</v>
      </c>
      <c r="B308">
        <v>107</v>
      </c>
      <c r="C308" s="76">
        <f t="shared" si="13"/>
        <v>107</v>
      </c>
      <c r="D308" s="76">
        <f t="shared" si="14"/>
        <v>0</v>
      </c>
      <c r="E308" s="76">
        <f t="shared" si="15"/>
        <v>0</v>
      </c>
      <c r="F308">
        <v>84</v>
      </c>
      <c r="I308">
        <v>18</v>
      </c>
      <c r="L308">
        <v>5</v>
      </c>
      <c r="O308" t="s">
        <v>74</v>
      </c>
      <c r="Q308" s="46" t="s">
        <v>74</v>
      </c>
    </row>
    <row r="309" spans="1:17" x14ac:dyDescent="0.25">
      <c r="A309" t="s">
        <v>323</v>
      </c>
      <c r="B309">
        <v>18</v>
      </c>
      <c r="C309" s="76">
        <f t="shared" si="13"/>
        <v>18</v>
      </c>
      <c r="D309" s="76">
        <f t="shared" si="14"/>
        <v>0</v>
      </c>
      <c r="E309" s="76">
        <f t="shared" si="15"/>
        <v>0</v>
      </c>
      <c r="F309">
        <v>11</v>
      </c>
      <c r="I309">
        <v>7</v>
      </c>
      <c r="O309" t="s">
        <v>74</v>
      </c>
      <c r="Q309" s="46" t="s">
        <v>74</v>
      </c>
    </row>
    <row r="310" spans="1:17" x14ac:dyDescent="0.25">
      <c r="A310" t="s">
        <v>323</v>
      </c>
      <c r="B310">
        <v>91</v>
      </c>
      <c r="C310" s="76">
        <f t="shared" si="13"/>
        <v>91</v>
      </c>
      <c r="D310" s="76">
        <f t="shared" si="14"/>
        <v>0</v>
      </c>
      <c r="E310" s="76">
        <f t="shared" si="15"/>
        <v>0</v>
      </c>
      <c r="F310">
        <v>76</v>
      </c>
      <c r="I310">
        <v>14</v>
      </c>
      <c r="L310">
        <v>1</v>
      </c>
      <c r="O310" t="s">
        <v>74</v>
      </c>
      <c r="Q310" s="46" t="s">
        <v>74</v>
      </c>
    </row>
    <row r="311" spans="1:17" x14ac:dyDescent="0.25">
      <c r="A311" t="s">
        <v>323</v>
      </c>
      <c r="B311">
        <v>68</v>
      </c>
      <c r="C311" s="76">
        <f t="shared" si="13"/>
        <v>68</v>
      </c>
      <c r="D311" s="76">
        <f t="shared" si="14"/>
        <v>0</v>
      </c>
      <c r="E311" s="76">
        <f t="shared" si="15"/>
        <v>0</v>
      </c>
      <c r="F311">
        <v>48</v>
      </c>
      <c r="I311">
        <v>19</v>
      </c>
      <c r="L311">
        <v>1</v>
      </c>
      <c r="O311" t="s">
        <v>74</v>
      </c>
      <c r="Q311" s="46" t="s">
        <v>74</v>
      </c>
    </row>
    <row r="312" spans="1:17" x14ac:dyDescent="0.25">
      <c r="A312" t="s">
        <v>323</v>
      </c>
      <c r="B312">
        <v>71</v>
      </c>
      <c r="C312" s="76">
        <f t="shared" si="13"/>
        <v>71</v>
      </c>
      <c r="D312" s="76">
        <f t="shared" si="14"/>
        <v>0</v>
      </c>
      <c r="E312" s="76">
        <f t="shared" si="15"/>
        <v>0</v>
      </c>
      <c r="F312">
        <v>46</v>
      </c>
      <c r="I312">
        <v>23</v>
      </c>
      <c r="L312">
        <v>2</v>
      </c>
      <c r="O312" t="s">
        <v>74</v>
      </c>
      <c r="Q312" s="46" t="s">
        <v>74</v>
      </c>
    </row>
    <row r="313" spans="1:17" x14ac:dyDescent="0.25">
      <c r="A313" t="s">
        <v>323</v>
      </c>
      <c r="B313">
        <v>53</v>
      </c>
      <c r="C313" s="76">
        <f t="shared" si="13"/>
        <v>53</v>
      </c>
      <c r="D313" s="76">
        <f t="shared" si="14"/>
        <v>0</v>
      </c>
      <c r="E313" s="76">
        <f t="shared" si="15"/>
        <v>0</v>
      </c>
      <c r="F313">
        <v>40</v>
      </c>
      <c r="I313">
        <v>12</v>
      </c>
      <c r="L313">
        <v>1</v>
      </c>
      <c r="O313" t="s">
        <v>74</v>
      </c>
      <c r="Q313" s="46" t="s">
        <v>74</v>
      </c>
    </row>
    <row r="314" spans="1:17" x14ac:dyDescent="0.25">
      <c r="A314" t="s">
        <v>323</v>
      </c>
      <c r="B314">
        <v>91</v>
      </c>
      <c r="C314" s="76">
        <f t="shared" si="13"/>
        <v>91</v>
      </c>
      <c r="D314" s="76">
        <f t="shared" si="14"/>
        <v>0</v>
      </c>
      <c r="E314" s="76">
        <f t="shared" si="15"/>
        <v>0</v>
      </c>
      <c r="F314">
        <v>77</v>
      </c>
      <c r="I314">
        <v>12</v>
      </c>
      <c r="L314">
        <v>2</v>
      </c>
      <c r="O314" t="s">
        <v>74</v>
      </c>
      <c r="Q314" s="46" t="s">
        <v>74</v>
      </c>
    </row>
    <row r="315" spans="1:17" x14ac:dyDescent="0.25">
      <c r="A315" t="s">
        <v>323</v>
      </c>
      <c r="B315">
        <v>1</v>
      </c>
      <c r="C315" s="76">
        <f t="shared" si="13"/>
        <v>1</v>
      </c>
      <c r="D315" s="76">
        <f t="shared" si="14"/>
        <v>0</v>
      </c>
      <c r="E315" s="76">
        <f t="shared" si="15"/>
        <v>0</v>
      </c>
      <c r="F315">
        <v>1</v>
      </c>
      <c r="O315" t="s">
        <v>74</v>
      </c>
      <c r="Q315" s="46" t="s">
        <v>74</v>
      </c>
    </row>
    <row r="316" spans="1:17" x14ac:dyDescent="0.25">
      <c r="A316" t="s">
        <v>19</v>
      </c>
      <c r="B316">
        <v>1</v>
      </c>
      <c r="C316" s="76">
        <f t="shared" si="13"/>
        <v>1</v>
      </c>
      <c r="D316" s="76">
        <f t="shared" si="14"/>
        <v>0</v>
      </c>
      <c r="E316" s="76">
        <f t="shared" si="15"/>
        <v>0</v>
      </c>
      <c r="F316">
        <v>1</v>
      </c>
      <c r="O316" t="s">
        <v>74</v>
      </c>
      <c r="Q316" s="46" t="s">
        <v>74</v>
      </c>
    </row>
    <row r="317" spans="1:17" x14ac:dyDescent="0.25">
      <c r="A317" t="s">
        <v>19</v>
      </c>
      <c r="B317">
        <v>2</v>
      </c>
      <c r="C317" s="76">
        <f t="shared" si="13"/>
        <v>2</v>
      </c>
      <c r="D317" s="76">
        <f t="shared" si="14"/>
        <v>0</v>
      </c>
      <c r="E317" s="76">
        <f t="shared" si="15"/>
        <v>0</v>
      </c>
      <c r="F317">
        <v>1</v>
      </c>
      <c r="L317">
        <v>1</v>
      </c>
      <c r="O317" t="s">
        <v>74</v>
      </c>
      <c r="Q317" s="46" t="s">
        <v>74</v>
      </c>
    </row>
    <row r="318" spans="1:17" x14ac:dyDescent="0.25">
      <c r="A318" t="s">
        <v>19</v>
      </c>
      <c r="B318">
        <v>18</v>
      </c>
      <c r="C318" s="76">
        <f t="shared" si="13"/>
        <v>18</v>
      </c>
      <c r="D318" s="76">
        <f t="shared" si="14"/>
        <v>0</v>
      </c>
      <c r="E318" s="76">
        <f t="shared" si="15"/>
        <v>0</v>
      </c>
      <c r="F318">
        <v>15</v>
      </c>
      <c r="I318">
        <v>3</v>
      </c>
      <c r="O318" t="s">
        <v>74</v>
      </c>
      <c r="Q318" s="46" t="s">
        <v>74</v>
      </c>
    </row>
    <row r="319" spans="1:17" x14ac:dyDescent="0.25">
      <c r="A319" t="s">
        <v>171</v>
      </c>
      <c r="B319">
        <v>5</v>
      </c>
      <c r="C319" s="76">
        <f t="shared" si="13"/>
        <v>5</v>
      </c>
      <c r="D319" s="76">
        <f t="shared" si="14"/>
        <v>0</v>
      </c>
      <c r="E319" s="76">
        <f t="shared" si="15"/>
        <v>0</v>
      </c>
      <c r="I319">
        <v>4</v>
      </c>
      <c r="L319">
        <v>1</v>
      </c>
      <c r="O319" t="s">
        <v>74</v>
      </c>
      <c r="Q319" s="46" t="s">
        <v>74</v>
      </c>
    </row>
    <row r="320" spans="1:17" x14ac:dyDescent="0.25">
      <c r="A320" t="s">
        <v>618</v>
      </c>
      <c r="B320">
        <v>7</v>
      </c>
      <c r="C320" s="76">
        <f t="shared" si="13"/>
        <v>7</v>
      </c>
      <c r="D320" s="76">
        <f t="shared" si="14"/>
        <v>0</v>
      </c>
      <c r="E320" s="76">
        <f t="shared" si="15"/>
        <v>0</v>
      </c>
      <c r="F320">
        <v>5</v>
      </c>
      <c r="L320">
        <v>2</v>
      </c>
      <c r="O320" t="s">
        <v>74</v>
      </c>
      <c r="Q320" s="46" t="s">
        <v>74</v>
      </c>
    </row>
    <row r="321" spans="1:17" x14ac:dyDescent="0.25">
      <c r="A321" t="s">
        <v>618</v>
      </c>
      <c r="B321">
        <v>6</v>
      </c>
      <c r="C321" s="76">
        <f t="shared" si="13"/>
        <v>6</v>
      </c>
      <c r="D321" s="76">
        <f t="shared" si="14"/>
        <v>0</v>
      </c>
      <c r="E321" s="76">
        <f t="shared" si="15"/>
        <v>0</v>
      </c>
      <c r="I321">
        <v>1</v>
      </c>
      <c r="L321">
        <v>5</v>
      </c>
      <c r="O321" t="s">
        <v>74</v>
      </c>
      <c r="Q321" s="46" t="s">
        <v>74</v>
      </c>
    </row>
    <row r="322" spans="1:17" x14ac:dyDescent="0.25">
      <c r="A322" t="s">
        <v>618</v>
      </c>
      <c r="B322">
        <v>1</v>
      </c>
      <c r="C322" s="76">
        <f t="shared" ref="C322:C342" si="16">+F322+I322+L322</f>
        <v>1</v>
      </c>
      <c r="D322" s="76">
        <f t="shared" ref="D322:D342" si="17">+G322+J322+M322</f>
        <v>0</v>
      </c>
      <c r="E322" s="76">
        <f t="shared" ref="E322:E342" si="18">+H322+K322+N322</f>
        <v>0</v>
      </c>
      <c r="F322">
        <v>1</v>
      </c>
      <c r="O322" t="s">
        <v>74</v>
      </c>
      <c r="Q322" s="46" t="s">
        <v>74</v>
      </c>
    </row>
    <row r="323" spans="1:17" x14ac:dyDescent="0.25">
      <c r="A323" t="s">
        <v>152</v>
      </c>
      <c r="B323">
        <v>9</v>
      </c>
      <c r="C323" s="76">
        <f t="shared" si="16"/>
        <v>9</v>
      </c>
      <c r="D323" s="76">
        <f t="shared" si="17"/>
        <v>0</v>
      </c>
      <c r="E323" s="76">
        <f t="shared" si="18"/>
        <v>0</v>
      </c>
      <c r="F323">
        <v>3</v>
      </c>
      <c r="I323">
        <v>4</v>
      </c>
      <c r="L323">
        <v>2</v>
      </c>
      <c r="O323" t="s">
        <v>74</v>
      </c>
      <c r="Q323" s="46" t="s">
        <v>74</v>
      </c>
    </row>
    <row r="324" spans="1:17" x14ac:dyDescent="0.25">
      <c r="A324" t="s">
        <v>625</v>
      </c>
      <c r="B324">
        <v>1</v>
      </c>
      <c r="C324" s="76">
        <f t="shared" si="16"/>
        <v>1</v>
      </c>
      <c r="D324" s="76">
        <f t="shared" si="17"/>
        <v>0</v>
      </c>
      <c r="E324" s="76">
        <f t="shared" si="18"/>
        <v>0</v>
      </c>
      <c r="F324">
        <v>1</v>
      </c>
      <c r="O324" t="s">
        <v>74</v>
      </c>
      <c r="Q324" s="46" t="s">
        <v>74</v>
      </c>
    </row>
    <row r="325" spans="1:17" x14ac:dyDescent="0.25">
      <c r="A325" t="s">
        <v>188</v>
      </c>
      <c r="B325">
        <v>74</v>
      </c>
      <c r="C325" s="76">
        <f t="shared" si="16"/>
        <v>74</v>
      </c>
      <c r="D325" s="76">
        <f t="shared" si="17"/>
        <v>0</v>
      </c>
      <c r="E325" s="76">
        <f t="shared" si="18"/>
        <v>0</v>
      </c>
      <c r="F325">
        <v>68</v>
      </c>
      <c r="I325">
        <v>5</v>
      </c>
      <c r="L325">
        <v>1</v>
      </c>
      <c r="O325" t="s">
        <v>74</v>
      </c>
      <c r="Q325" s="46" t="s">
        <v>74</v>
      </c>
    </row>
    <row r="326" spans="1:17" x14ac:dyDescent="0.25">
      <c r="A326" t="s">
        <v>188</v>
      </c>
      <c r="B326">
        <v>60</v>
      </c>
      <c r="C326" s="76">
        <f t="shared" si="16"/>
        <v>60</v>
      </c>
      <c r="D326" s="76">
        <f t="shared" si="17"/>
        <v>0</v>
      </c>
      <c r="E326" s="76">
        <f t="shared" si="18"/>
        <v>0</v>
      </c>
      <c r="F326">
        <v>55</v>
      </c>
      <c r="I326">
        <v>1</v>
      </c>
      <c r="L326">
        <v>4</v>
      </c>
      <c r="O326" t="s">
        <v>74</v>
      </c>
      <c r="Q326" s="46" t="s">
        <v>74</v>
      </c>
    </row>
    <row r="327" spans="1:17" x14ac:dyDescent="0.25">
      <c r="A327" t="s">
        <v>188</v>
      </c>
      <c r="B327">
        <v>47</v>
      </c>
      <c r="C327" s="76">
        <f t="shared" si="16"/>
        <v>47</v>
      </c>
      <c r="D327" s="76">
        <f t="shared" si="17"/>
        <v>0</v>
      </c>
      <c r="E327" s="76">
        <f t="shared" si="18"/>
        <v>0</v>
      </c>
      <c r="F327">
        <v>45</v>
      </c>
      <c r="I327">
        <v>1</v>
      </c>
      <c r="L327">
        <v>1</v>
      </c>
      <c r="O327" t="s">
        <v>74</v>
      </c>
      <c r="Q327" s="46" t="s">
        <v>74</v>
      </c>
    </row>
    <row r="328" spans="1:17" x14ac:dyDescent="0.25">
      <c r="A328" t="s">
        <v>614</v>
      </c>
      <c r="B328">
        <v>140</v>
      </c>
      <c r="C328" s="76">
        <f t="shared" si="16"/>
        <v>140</v>
      </c>
      <c r="D328" s="76">
        <f t="shared" si="17"/>
        <v>0</v>
      </c>
      <c r="E328" s="76">
        <f t="shared" si="18"/>
        <v>0</v>
      </c>
      <c r="F328">
        <v>22</v>
      </c>
      <c r="I328">
        <v>67</v>
      </c>
      <c r="L328">
        <v>51</v>
      </c>
      <c r="O328" t="s">
        <v>74</v>
      </c>
      <c r="Q328" s="46" t="s">
        <v>74</v>
      </c>
    </row>
    <row r="329" spans="1:17" x14ac:dyDescent="0.25">
      <c r="A329" t="s">
        <v>614</v>
      </c>
      <c r="B329">
        <v>30</v>
      </c>
      <c r="C329" s="76">
        <f t="shared" si="16"/>
        <v>30</v>
      </c>
      <c r="D329" s="76">
        <f t="shared" si="17"/>
        <v>0</v>
      </c>
      <c r="E329" s="76">
        <f t="shared" si="18"/>
        <v>0</v>
      </c>
      <c r="F329">
        <v>11</v>
      </c>
      <c r="I329">
        <v>7</v>
      </c>
      <c r="L329">
        <v>12</v>
      </c>
      <c r="O329" t="s">
        <v>74</v>
      </c>
      <c r="Q329" s="46" t="s">
        <v>74</v>
      </c>
    </row>
    <row r="330" spans="1:17" x14ac:dyDescent="0.25">
      <c r="A330" t="s">
        <v>623</v>
      </c>
      <c r="B330">
        <v>115</v>
      </c>
      <c r="C330" s="76">
        <f t="shared" si="16"/>
        <v>115</v>
      </c>
      <c r="D330" s="76">
        <f t="shared" si="17"/>
        <v>0</v>
      </c>
      <c r="E330" s="76">
        <f t="shared" si="18"/>
        <v>0</v>
      </c>
      <c r="F330">
        <v>88</v>
      </c>
      <c r="I330">
        <v>16</v>
      </c>
      <c r="L330">
        <v>11</v>
      </c>
      <c r="O330" t="s">
        <v>74</v>
      </c>
      <c r="Q330" s="46" t="s">
        <v>74</v>
      </c>
    </row>
    <row r="331" spans="1:17" x14ac:dyDescent="0.25">
      <c r="A331" t="s">
        <v>558</v>
      </c>
      <c r="B331">
        <v>127</v>
      </c>
      <c r="C331" s="76">
        <f t="shared" si="16"/>
        <v>127</v>
      </c>
      <c r="D331" s="76">
        <f t="shared" si="17"/>
        <v>0</v>
      </c>
      <c r="E331" s="76">
        <f t="shared" si="18"/>
        <v>0</v>
      </c>
      <c r="F331">
        <v>85</v>
      </c>
      <c r="I331">
        <v>29</v>
      </c>
      <c r="L331">
        <v>13</v>
      </c>
      <c r="O331" t="s">
        <v>74</v>
      </c>
      <c r="Q331" s="46" t="s">
        <v>74</v>
      </c>
    </row>
    <row r="332" spans="1:17" x14ac:dyDescent="0.25">
      <c r="A332" t="s">
        <v>558</v>
      </c>
      <c r="B332">
        <v>31</v>
      </c>
      <c r="C332" s="76">
        <f t="shared" si="16"/>
        <v>31</v>
      </c>
      <c r="D332" s="76">
        <f t="shared" si="17"/>
        <v>0</v>
      </c>
      <c r="E332" s="76">
        <f t="shared" si="18"/>
        <v>0</v>
      </c>
      <c r="F332">
        <v>29</v>
      </c>
      <c r="I332">
        <v>1</v>
      </c>
      <c r="L332">
        <v>1</v>
      </c>
      <c r="O332" t="s">
        <v>74</v>
      </c>
      <c r="Q332" s="46" t="s">
        <v>74</v>
      </c>
    </row>
    <row r="333" spans="1:17" x14ac:dyDescent="0.25">
      <c r="A333" t="s">
        <v>558</v>
      </c>
      <c r="B333">
        <v>28</v>
      </c>
      <c r="C333" s="76">
        <f t="shared" si="16"/>
        <v>28</v>
      </c>
      <c r="D333" s="76">
        <f t="shared" si="17"/>
        <v>0</v>
      </c>
      <c r="E333" s="76">
        <f t="shared" si="18"/>
        <v>0</v>
      </c>
      <c r="F333">
        <v>9</v>
      </c>
      <c r="I333">
        <v>16</v>
      </c>
      <c r="L333">
        <v>3</v>
      </c>
      <c r="O333" t="s">
        <v>74</v>
      </c>
      <c r="Q333" s="46" t="s">
        <v>74</v>
      </c>
    </row>
    <row r="334" spans="1:17" x14ac:dyDescent="0.25">
      <c r="A334" t="s">
        <v>558</v>
      </c>
      <c r="B334">
        <v>7</v>
      </c>
      <c r="C334" s="76">
        <f t="shared" si="16"/>
        <v>7</v>
      </c>
      <c r="D334" s="76">
        <f t="shared" si="17"/>
        <v>0</v>
      </c>
      <c r="E334" s="76">
        <f t="shared" si="18"/>
        <v>0</v>
      </c>
      <c r="F334">
        <v>6</v>
      </c>
      <c r="I334">
        <v>1</v>
      </c>
      <c r="O334" t="s">
        <v>74</v>
      </c>
      <c r="Q334" s="46" t="s">
        <v>74</v>
      </c>
    </row>
    <row r="335" spans="1:17" x14ac:dyDescent="0.25">
      <c r="A335" t="s">
        <v>621</v>
      </c>
      <c r="B335">
        <v>11</v>
      </c>
      <c r="C335" s="76">
        <f t="shared" si="16"/>
        <v>11</v>
      </c>
      <c r="D335" s="76">
        <f t="shared" si="17"/>
        <v>0</v>
      </c>
      <c r="E335" s="76">
        <f t="shared" si="18"/>
        <v>0</v>
      </c>
      <c r="F335">
        <v>10</v>
      </c>
      <c r="I335">
        <v>1</v>
      </c>
      <c r="O335" t="s">
        <v>74</v>
      </c>
      <c r="Q335" s="46" t="s">
        <v>74</v>
      </c>
    </row>
    <row r="336" spans="1:17" x14ac:dyDescent="0.25">
      <c r="A336" t="s">
        <v>621</v>
      </c>
      <c r="B336">
        <v>71</v>
      </c>
      <c r="C336" s="76">
        <f t="shared" si="16"/>
        <v>71</v>
      </c>
      <c r="D336" s="76">
        <f t="shared" si="17"/>
        <v>0</v>
      </c>
      <c r="E336" s="76">
        <f t="shared" si="18"/>
        <v>0</v>
      </c>
      <c r="F336">
        <v>43</v>
      </c>
      <c r="I336">
        <v>28</v>
      </c>
      <c r="O336" t="s">
        <v>74</v>
      </c>
      <c r="Q336" s="46" t="s">
        <v>74</v>
      </c>
    </row>
    <row r="337" spans="1:17" x14ac:dyDescent="0.25">
      <c r="A337" t="s">
        <v>621</v>
      </c>
      <c r="B337">
        <v>28</v>
      </c>
      <c r="C337" s="76">
        <f t="shared" si="16"/>
        <v>28</v>
      </c>
      <c r="D337" s="76">
        <f t="shared" si="17"/>
        <v>0</v>
      </c>
      <c r="E337" s="76">
        <f t="shared" si="18"/>
        <v>0</v>
      </c>
      <c r="F337">
        <v>23</v>
      </c>
      <c r="I337">
        <v>4</v>
      </c>
      <c r="L337">
        <v>1</v>
      </c>
      <c r="O337" t="s">
        <v>74</v>
      </c>
      <c r="Q337" s="46" t="s">
        <v>74</v>
      </c>
    </row>
    <row r="338" spans="1:17" x14ac:dyDescent="0.25">
      <c r="A338" t="s">
        <v>621</v>
      </c>
      <c r="B338">
        <v>46</v>
      </c>
      <c r="C338" s="76">
        <f t="shared" si="16"/>
        <v>46</v>
      </c>
      <c r="D338" s="76">
        <f t="shared" si="17"/>
        <v>0</v>
      </c>
      <c r="E338" s="76">
        <f t="shared" si="18"/>
        <v>0</v>
      </c>
      <c r="F338">
        <v>45</v>
      </c>
      <c r="L338">
        <v>1</v>
      </c>
      <c r="O338" t="s">
        <v>74</v>
      </c>
      <c r="Q338" s="46" t="s">
        <v>74</v>
      </c>
    </row>
    <row r="339" spans="1:17" x14ac:dyDescent="0.25">
      <c r="A339" t="s">
        <v>615</v>
      </c>
      <c r="B339">
        <v>68</v>
      </c>
      <c r="C339" s="76">
        <f t="shared" si="16"/>
        <v>68</v>
      </c>
      <c r="D339" s="76">
        <f t="shared" si="17"/>
        <v>0</v>
      </c>
      <c r="E339" s="76">
        <f t="shared" si="18"/>
        <v>0</v>
      </c>
      <c r="F339">
        <v>62</v>
      </c>
      <c r="I339">
        <v>3</v>
      </c>
      <c r="L339">
        <v>3</v>
      </c>
      <c r="O339" t="s">
        <v>74</v>
      </c>
      <c r="Q339" s="46" t="s">
        <v>74</v>
      </c>
    </row>
    <row r="340" spans="1:17" x14ac:dyDescent="0.25">
      <c r="A340" t="s">
        <v>624</v>
      </c>
      <c r="B340">
        <v>166</v>
      </c>
      <c r="C340" s="76">
        <f t="shared" si="16"/>
        <v>166</v>
      </c>
      <c r="D340" s="76">
        <f t="shared" si="17"/>
        <v>0</v>
      </c>
      <c r="E340" s="76">
        <f t="shared" si="18"/>
        <v>0</v>
      </c>
      <c r="F340">
        <v>91</v>
      </c>
      <c r="I340">
        <v>4</v>
      </c>
      <c r="L340">
        <v>71</v>
      </c>
      <c r="O340" t="s">
        <v>74</v>
      </c>
      <c r="Q340" s="46" t="s">
        <v>74</v>
      </c>
    </row>
    <row r="341" spans="1:17" x14ac:dyDescent="0.25">
      <c r="A341" t="s">
        <v>180</v>
      </c>
      <c r="B341">
        <v>8</v>
      </c>
      <c r="C341" s="76">
        <f t="shared" si="16"/>
        <v>8</v>
      </c>
      <c r="D341" s="76">
        <f t="shared" si="17"/>
        <v>0</v>
      </c>
      <c r="E341" s="76">
        <f t="shared" si="18"/>
        <v>0</v>
      </c>
      <c r="I341">
        <v>8</v>
      </c>
      <c r="O341" t="s">
        <v>74</v>
      </c>
      <c r="Q341" s="46" t="s">
        <v>74</v>
      </c>
    </row>
    <row r="342" spans="1:17" x14ac:dyDescent="0.25">
      <c r="A342" t="s">
        <v>200</v>
      </c>
      <c r="B342">
        <v>19</v>
      </c>
      <c r="C342" s="76">
        <f t="shared" si="16"/>
        <v>19</v>
      </c>
      <c r="D342" s="76">
        <f t="shared" si="17"/>
        <v>0</v>
      </c>
      <c r="E342" s="76">
        <f t="shared" si="18"/>
        <v>0</v>
      </c>
      <c r="F342">
        <v>2</v>
      </c>
      <c r="I342">
        <v>1</v>
      </c>
      <c r="L342">
        <v>16</v>
      </c>
      <c r="O342" t="s">
        <v>74</v>
      </c>
      <c r="Q342" s="46" t="s">
        <v>74</v>
      </c>
    </row>
  </sheetData>
  <pageMargins left="0.7" right="0.7" top="0.75" bottom="0.75" header="0.3" footer="0.3"/>
  <tableParts count="1">
    <tablePart r:id="rId1"/>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093A6-E61F-4EB5-9785-AB116D10969B}">
  <sheetPr>
    <tabColor rgb="FF92D050"/>
    <pageSetUpPr fitToPage="1"/>
  </sheetPr>
  <dimension ref="A1:M22"/>
  <sheetViews>
    <sheetView showGridLines="0" workbookViewId="0">
      <selection activeCell="N27" sqref="N27"/>
    </sheetView>
  </sheetViews>
  <sheetFormatPr baseColWidth="10" defaultRowHeight="15" x14ac:dyDescent="0.25"/>
  <cols>
    <col min="1" max="1" width="25.7109375" customWidth="1"/>
    <col min="2" max="2" width="0" hidden="1" customWidth="1"/>
  </cols>
  <sheetData>
    <row r="1" spans="1:13" x14ac:dyDescent="0.25">
      <c r="A1" s="1304" t="s">
        <v>428</v>
      </c>
      <c r="B1" s="1304"/>
      <c r="C1" s="1304"/>
      <c r="D1" s="1304"/>
      <c r="E1" s="1304"/>
      <c r="F1" s="1304"/>
      <c r="G1" s="1304"/>
      <c r="H1" s="1304"/>
      <c r="I1" s="1304"/>
      <c r="J1" s="1304"/>
      <c r="K1" s="1304"/>
      <c r="L1" s="1304"/>
      <c r="M1" s="1304"/>
    </row>
    <row r="2" spans="1:13" ht="26.25" customHeight="1" x14ac:dyDescent="0.25">
      <c r="A2" s="1304"/>
      <c r="B2" s="1304"/>
      <c r="C2" s="1304"/>
      <c r="D2" s="1304"/>
      <c r="E2" s="1304"/>
      <c r="F2" s="1304"/>
      <c r="G2" s="1304"/>
      <c r="H2" s="1304"/>
      <c r="I2" s="1304"/>
      <c r="J2" s="1304"/>
      <c r="K2" s="1304"/>
      <c r="L2" s="1304"/>
      <c r="M2" s="1304"/>
    </row>
    <row r="4" spans="1:13" x14ac:dyDescent="0.25">
      <c r="A4" s="1308" t="s">
        <v>36</v>
      </c>
      <c r="B4" s="1308" t="s">
        <v>381</v>
      </c>
      <c r="C4" s="1309" t="s">
        <v>651</v>
      </c>
      <c r="D4" s="1310"/>
      <c r="E4" s="1308" t="s">
        <v>105</v>
      </c>
      <c r="F4" s="1308"/>
      <c r="G4" s="1308"/>
      <c r="H4" s="1308" t="s">
        <v>430</v>
      </c>
      <c r="I4" s="1308"/>
      <c r="J4" s="1308"/>
      <c r="K4" s="1308"/>
      <c r="L4" s="1308"/>
      <c r="M4" s="1308"/>
    </row>
    <row r="5" spans="1:13" x14ac:dyDescent="0.25">
      <c r="A5" s="1308"/>
      <c r="B5" s="1308"/>
      <c r="C5" s="1311"/>
      <c r="D5" s="1312"/>
      <c r="E5" s="1305" t="s">
        <v>429</v>
      </c>
      <c r="F5" s="1306"/>
      <c r="G5" s="1307"/>
      <c r="H5" s="1308" t="s">
        <v>379</v>
      </c>
      <c r="I5" s="1308"/>
      <c r="J5" s="1308"/>
      <c r="K5" s="1308" t="s">
        <v>380</v>
      </c>
      <c r="L5" s="1308"/>
      <c r="M5" s="1308"/>
    </row>
    <row r="6" spans="1:13" ht="25.5" x14ac:dyDescent="0.25">
      <c r="A6" s="1308"/>
      <c r="B6" s="1308"/>
      <c r="C6" s="245" t="s">
        <v>649</v>
      </c>
      <c r="D6" s="227" t="s">
        <v>650</v>
      </c>
      <c r="E6" s="146" t="s">
        <v>382</v>
      </c>
      <c r="F6" s="146" t="s">
        <v>383</v>
      </c>
      <c r="G6" s="146" t="s">
        <v>384</v>
      </c>
      <c r="H6" s="146" t="s">
        <v>382</v>
      </c>
      <c r="I6" s="146" t="s">
        <v>383</v>
      </c>
      <c r="J6" s="146" t="s">
        <v>384</v>
      </c>
      <c r="K6" s="146" t="s">
        <v>382</v>
      </c>
      <c r="L6" s="147" t="s">
        <v>383</v>
      </c>
      <c r="M6" s="146" t="s">
        <v>384</v>
      </c>
    </row>
    <row r="7" spans="1:13" x14ac:dyDescent="0.25">
      <c r="A7" s="52" t="s">
        <v>394</v>
      </c>
      <c r="B7" s="53"/>
      <c r="C7" s="53">
        <f>SUM(E7:G7)-D7</f>
        <v>732</v>
      </c>
      <c r="D7" s="53"/>
      <c r="E7" s="53">
        <f>+H7+K7</f>
        <v>732</v>
      </c>
      <c r="F7" s="53">
        <f t="shared" ref="F7:G7" si="0">+I7+L7</f>
        <v>0</v>
      </c>
      <c r="G7" s="53">
        <f t="shared" si="0"/>
        <v>0</v>
      </c>
      <c r="H7" s="53">
        <v>64</v>
      </c>
      <c r="I7" s="53">
        <v>0</v>
      </c>
      <c r="J7" s="53">
        <v>0</v>
      </c>
      <c r="K7" s="53">
        <v>668</v>
      </c>
      <c r="L7" s="53">
        <v>0</v>
      </c>
      <c r="M7" s="53">
        <v>0</v>
      </c>
    </row>
    <row r="8" spans="1:13" x14ac:dyDescent="0.25">
      <c r="A8" s="54" t="s">
        <v>401</v>
      </c>
      <c r="B8" s="53"/>
      <c r="C8" s="53">
        <f t="shared" ref="C8:C21" si="1">SUM(E8:G8)-D8</f>
        <v>92</v>
      </c>
      <c r="D8" s="53"/>
      <c r="E8" s="53">
        <f t="shared" ref="E8:E20" si="2">+H8+K8</f>
        <v>92</v>
      </c>
      <c r="F8" s="53">
        <f t="shared" ref="F8:F20" si="3">+I8+L8</f>
        <v>0</v>
      </c>
      <c r="G8" s="53">
        <f t="shared" ref="G8:G20" si="4">+J8+M8</f>
        <v>0</v>
      </c>
      <c r="H8" s="53">
        <v>41</v>
      </c>
      <c r="I8" s="53">
        <v>0</v>
      </c>
      <c r="J8" s="53">
        <v>0</v>
      </c>
      <c r="K8" s="53">
        <v>51</v>
      </c>
      <c r="L8" s="53">
        <v>0</v>
      </c>
      <c r="M8" s="53">
        <v>0</v>
      </c>
    </row>
    <row r="9" spans="1:13" x14ac:dyDescent="0.25">
      <c r="A9" s="54" t="s">
        <v>397</v>
      </c>
      <c r="B9" s="53"/>
      <c r="C9" s="53">
        <f t="shared" si="1"/>
        <v>501</v>
      </c>
      <c r="D9" s="53">
        <v>2</v>
      </c>
      <c r="E9" s="53">
        <f t="shared" si="2"/>
        <v>503</v>
      </c>
      <c r="F9" s="53">
        <f t="shared" si="3"/>
        <v>0</v>
      </c>
      <c r="G9" s="53">
        <f t="shared" si="4"/>
        <v>0</v>
      </c>
      <c r="H9" s="53">
        <v>140</v>
      </c>
      <c r="I9" s="53">
        <v>0</v>
      </c>
      <c r="J9" s="53">
        <v>0</v>
      </c>
      <c r="K9" s="53">
        <v>363</v>
      </c>
      <c r="L9" s="53">
        <v>0</v>
      </c>
      <c r="M9" s="53">
        <v>0</v>
      </c>
    </row>
    <row r="10" spans="1:13" x14ac:dyDescent="0.25">
      <c r="A10" s="54" t="s">
        <v>400</v>
      </c>
      <c r="B10" s="53"/>
      <c r="C10" s="53">
        <f t="shared" si="1"/>
        <v>721</v>
      </c>
      <c r="D10" s="53">
        <v>5</v>
      </c>
      <c r="E10" s="53">
        <f t="shared" si="2"/>
        <v>726</v>
      </c>
      <c r="F10" s="53">
        <f t="shared" si="3"/>
        <v>0</v>
      </c>
      <c r="G10" s="53">
        <f t="shared" si="4"/>
        <v>0</v>
      </c>
      <c r="H10" s="53">
        <v>153</v>
      </c>
      <c r="I10" s="53">
        <v>0</v>
      </c>
      <c r="J10" s="53">
        <v>0</v>
      </c>
      <c r="K10" s="53">
        <v>573</v>
      </c>
      <c r="L10" s="53">
        <v>0</v>
      </c>
      <c r="M10" s="53">
        <v>0</v>
      </c>
    </row>
    <row r="11" spans="1:13" x14ac:dyDescent="0.25">
      <c r="A11" s="54" t="s">
        <v>395</v>
      </c>
      <c r="B11" s="53"/>
      <c r="C11" s="53">
        <f t="shared" si="1"/>
        <v>339</v>
      </c>
      <c r="D11" s="53">
        <v>1</v>
      </c>
      <c r="E11" s="53">
        <f t="shared" si="2"/>
        <v>338</v>
      </c>
      <c r="F11" s="53">
        <f t="shared" si="3"/>
        <v>2</v>
      </c>
      <c r="G11" s="53">
        <f t="shared" si="4"/>
        <v>0</v>
      </c>
      <c r="H11" s="53">
        <v>68</v>
      </c>
      <c r="I11" s="53">
        <v>1</v>
      </c>
      <c r="J11" s="53">
        <v>0</v>
      </c>
      <c r="K11" s="53">
        <v>270</v>
      </c>
      <c r="L11" s="53">
        <v>1</v>
      </c>
      <c r="M11" s="53">
        <v>0</v>
      </c>
    </row>
    <row r="12" spans="1:13" x14ac:dyDescent="0.25">
      <c r="A12" s="54" t="s">
        <v>403</v>
      </c>
      <c r="B12" s="53"/>
      <c r="C12" s="53">
        <f t="shared" si="1"/>
        <v>15</v>
      </c>
      <c r="D12" s="53"/>
      <c r="E12" s="53">
        <f t="shared" si="2"/>
        <v>15</v>
      </c>
      <c r="F12" s="53">
        <f t="shared" si="3"/>
        <v>0</v>
      </c>
      <c r="G12" s="53">
        <f t="shared" si="4"/>
        <v>0</v>
      </c>
      <c r="H12" s="53">
        <v>1</v>
      </c>
      <c r="I12" s="53">
        <v>0</v>
      </c>
      <c r="J12" s="53">
        <v>0</v>
      </c>
      <c r="K12" s="53">
        <v>14</v>
      </c>
      <c r="L12" s="53">
        <v>0</v>
      </c>
      <c r="M12" s="53">
        <v>0</v>
      </c>
    </row>
    <row r="13" spans="1:13" x14ac:dyDescent="0.25">
      <c r="A13" s="54" t="s">
        <v>402</v>
      </c>
      <c r="B13" s="53"/>
      <c r="C13" s="53">
        <f t="shared" si="1"/>
        <v>15</v>
      </c>
      <c r="D13" s="53"/>
      <c r="E13" s="53">
        <f t="shared" si="2"/>
        <v>14</v>
      </c>
      <c r="F13" s="53">
        <f t="shared" si="3"/>
        <v>1</v>
      </c>
      <c r="G13" s="53">
        <f t="shared" si="4"/>
        <v>0</v>
      </c>
      <c r="H13" s="53">
        <v>4</v>
      </c>
      <c r="I13" s="53">
        <v>0</v>
      </c>
      <c r="J13" s="53">
        <v>0</v>
      </c>
      <c r="K13" s="53">
        <v>10</v>
      </c>
      <c r="L13" s="53">
        <v>1</v>
      </c>
      <c r="M13" s="53">
        <v>0</v>
      </c>
    </row>
    <row r="14" spans="1:13" x14ac:dyDescent="0.25">
      <c r="A14" s="54" t="s">
        <v>399</v>
      </c>
      <c r="B14" s="53"/>
      <c r="C14" s="53">
        <f t="shared" si="1"/>
        <v>10</v>
      </c>
      <c r="D14" s="53"/>
      <c r="E14" s="53">
        <f t="shared" si="2"/>
        <v>10</v>
      </c>
      <c r="F14" s="53">
        <f t="shared" si="3"/>
        <v>0</v>
      </c>
      <c r="G14" s="53">
        <f t="shared" si="4"/>
        <v>0</v>
      </c>
      <c r="H14" s="53">
        <v>3</v>
      </c>
      <c r="I14" s="53">
        <v>0</v>
      </c>
      <c r="J14" s="53">
        <v>0</v>
      </c>
      <c r="K14" s="53">
        <v>7</v>
      </c>
      <c r="L14" s="53">
        <v>0</v>
      </c>
      <c r="M14" s="53">
        <v>0</v>
      </c>
    </row>
    <row r="15" spans="1:13" x14ac:dyDescent="0.25">
      <c r="A15" s="54" t="s">
        <v>489</v>
      </c>
      <c r="B15" s="53"/>
      <c r="C15" s="53">
        <f t="shared" si="1"/>
        <v>10</v>
      </c>
      <c r="D15" s="53"/>
      <c r="E15" s="53">
        <f t="shared" si="2"/>
        <v>10</v>
      </c>
      <c r="F15" s="53">
        <f t="shared" si="3"/>
        <v>0</v>
      </c>
      <c r="G15" s="53">
        <f t="shared" si="4"/>
        <v>0</v>
      </c>
      <c r="H15" s="53">
        <v>7</v>
      </c>
      <c r="I15" s="53">
        <v>0</v>
      </c>
      <c r="J15" s="53">
        <v>0</v>
      </c>
      <c r="K15" s="53">
        <v>3</v>
      </c>
      <c r="L15" s="53">
        <v>0</v>
      </c>
      <c r="M15" s="53">
        <v>0</v>
      </c>
    </row>
    <row r="16" spans="1:13" x14ac:dyDescent="0.25">
      <c r="A16" s="54" t="s">
        <v>53</v>
      </c>
      <c r="B16" s="53"/>
      <c r="C16" s="53">
        <f t="shared" si="1"/>
        <v>37</v>
      </c>
      <c r="D16" s="53"/>
      <c r="E16" s="53">
        <f t="shared" si="2"/>
        <v>37</v>
      </c>
      <c r="F16" s="53">
        <f t="shared" si="3"/>
        <v>0</v>
      </c>
      <c r="G16" s="53">
        <f t="shared" si="4"/>
        <v>0</v>
      </c>
      <c r="H16" s="53">
        <v>3</v>
      </c>
      <c r="I16" s="53">
        <v>0</v>
      </c>
      <c r="J16" s="53">
        <v>0</v>
      </c>
      <c r="K16" s="53">
        <v>34</v>
      </c>
      <c r="L16" s="53">
        <v>0</v>
      </c>
      <c r="M16" s="53">
        <v>0</v>
      </c>
    </row>
    <row r="17" spans="1:13" x14ac:dyDescent="0.25">
      <c r="A17" s="54" t="s">
        <v>396</v>
      </c>
      <c r="B17" s="53"/>
      <c r="C17" s="53">
        <f t="shared" si="1"/>
        <v>2</v>
      </c>
      <c r="D17" s="53"/>
      <c r="E17" s="53">
        <f t="shared" si="2"/>
        <v>2</v>
      </c>
      <c r="F17" s="53">
        <f t="shared" si="3"/>
        <v>0</v>
      </c>
      <c r="G17" s="53">
        <f t="shared" si="4"/>
        <v>0</v>
      </c>
      <c r="H17" s="53">
        <v>1</v>
      </c>
      <c r="I17" s="53">
        <v>0</v>
      </c>
      <c r="J17" s="53">
        <v>0</v>
      </c>
      <c r="K17" s="53">
        <v>1</v>
      </c>
      <c r="L17" s="53">
        <v>0</v>
      </c>
      <c r="M17" s="53">
        <v>0</v>
      </c>
    </row>
    <row r="18" spans="1:13" x14ac:dyDescent="0.25">
      <c r="A18" s="54" t="s">
        <v>393</v>
      </c>
      <c r="B18" s="53"/>
      <c r="C18" s="53">
        <f t="shared" si="1"/>
        <v>18</v>
      </c>
      <c r="D18" s="53"/>
      <c r="E18" s="53">
        <f t="shared" si="2"/>
        <v>11</v>
      </c>
      <c r="F18" s="53">
        <f t="shared" si="3"/>
        <v>7</v>
      </c>
      <c r="G18" s="53">
        <f t="shared" si="4"/>
        <v>0</v>
      </c>
      <c r="H18" s="53">
        <v>2</v>
      </c>
      <c r="I18" s="53">
        <v>1</v>
      </c>
      <c r="J18" s="53">
        <v>0</v>
      </c>
      <c r="K18" s="53">
        <v>9</v>
      </c>
      <c r="L18" s="53">
        <v>6</v>
      </c>
      <c r="M18" s="53">
        <v>0</v>
      </c>
    </row>
    <row r="19" spans="1:13" x14ac:dyDescent="0.25">
      <c r="A19" s="54" t="s">
        <v>398</v>
      </c>
      <c r="B19" s="53"/>
      <c r="C19" s="53">
        <f t="shared" si="1"/>
        <v>74</v>
      </c>
      <c r="D19" s="53"/>
      <c r="E19" s="53">
        <f t="shared" si="2"/>
        <v>74</v>
      </c>
      <c r="F19" s="53">
        <f t="shared" si="3"/>
        <v>0</v>
      </c>
      <c r="G19" s="53">
        <f t="shared" si="4"/>
        <v>0</v>
      </c>
      <c r="H19" s="53">
        <v>15</v>
      </c>
      <c r="I19" s="53">
        <v>0</v>
      </c>
      <c r="J19" s="53">
        <v>0</v>
      </c>
      <c r="K19" s="53">
        <v>59</v>
      </c>
      <c r="L19" s="53">
        <v>0</v>
      </c>
      <c r="M19" s="53">
        <v>0</v>
      </c>
    </row>
    <row r="20" spans="1:13" x14ac:dyDescent="0.25">
      <c r="A20" s="54" t="s">
        <v>78</v>
      </c>
      <c r="B20" s="53"/>
      <c r="C20" s="53">
        <f t="shared" si="1"/>
        <v>23</v>
      </c>
      <c r="D20" s="53"/>
      <c r="E20" s="53">
        <f t="shared" si="2"/>
        <v>23</v>
      </c>
      <c r="F20" s="53">
        <f t="shared" si="3"/>
        <v>0</v>
      </c>
      <c r="G20" s="53">
        <f t="shared" si="4"/>
        <v>0</v>
      </c>
      <c r="H20" s="53">
        <v>0</v>
      </c>
      <c r="I20" s="53">
        <v>0</v>
      </c>
      <c r="J20" s="53">
        <v>0</v>
      </c>
      <c r="K20" s="53">
        <v>23</v>
      </c>
      <c r="L20" s="53">
        <v>0</v>
      </c>
      <c r="M20" s="53">
        <v>0</v>
      </c>
    </row>
    <row r="21" spans="1:13" x14ac:dyDescent="0.25">
      <c r="A21" s="54" t="s">
        <v>75</v>
      </c>
      <c r="B21" s="53"/>
      <c r="C21" s="53">
        <f t="shared" si="1"/>
        <v>43</v>
      </c>
      <c r="D21" s="53"/>
      <c r="E21" s="53">
        <v>43</v>
      </c>
      <c r="F21" s="53">
        <v>0</v>
      </c>
      <c r="G21" s="53">
        <v>0</v>
      </c>
      <c r="H21" s="53">
        <v>12</v>
      </c>
      <c r="I21" s="53">
        <v>0</v>
      </c>
      <c r="J21" s="53">
        <v>0</v>
      </c>
      <c r="K21" s="53">
        <v>31</v>
      </c>
      <c r="L21" s="53">
        <v>0</v>
      </c>
      <c r="M21" s="53">
        <v>0</v>
      </c>
    </row>
    <row r="22" spans="1:13" x14ac:dyDescent="0.25">
      <c r="A22" s="144" t="s">
        <v>124</v>
      </c>
      <c r="B22" s="145"/>
      <c r="C22" s="145">
        <f>SUM(C7:C21)</f>
        <v>2632</v>
      </c>
      <c r="D22" s="145">
        <f>SUM(D7:D21)</f>
        <v>8</v>
      </c>
      <c r="E22" s="145">
        <f t="shared" ref="E22:M22" si="5">SUM(E7:E21)</f>
        <v>2630</v>
      </c>
      <c r="F22" s="145">
        <f t="shared" si="5"/>
        <v>10</v>
      </c>
      <c r="G22" s="145">
        <f t="shared" si="5"/>
        <v>0</v>
      </c>
      <c r="H22" s="145">
        <f t="shared" si="5"/>
        <v>514</v>
      </c>
      <c r="I22" s="145">
        <f t="shared" si="5"/>
        <v>2</v>
      </c>
      <c r="J22" s="145">
        <f t="shared" si="5"/>
        <v>0</v>
      </c>
      <c r="K22" s="145">
        <f t="shared" si="5"/>
        <v>2116</v>
      </c>
      <c r="L22" s="145">
        <f t="shared" si="5"/>
        <v>8</v>
      </c>
      <c r="M22" s="145">
        <f t="shared" si="5"/>
        <v>0</v>
      </c>
    </row>
  </sheetData>
  <mergeCells count="9">
    <mergeCell ref="A1:M2"/>
    <mergeCell ref="E5:G5"/>
    <mergeCell ref="A4:A6"/>
    <mergeCell ref="B4:B6"/>
    <mergeCell ref="E4:G4"/>
    <mergeCell ref="H4:M4"/>
    <mergeCell ref="H5:J5"/>
    <mergeCell ref="K5:M5"/>
    <mergeCell ref="C4:D5"/>
  </mergeCells>
  <pageMargins left="1.45" right="0.7" top="1.25" bottom="0.75" header="0.3" footer="0.3"/>
  <pageSetup paperSize="5" scale="99"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77A04-11E9-40EC-9919-4FD2B72AC14D}">
  <sheetPr>
    <tabColor rgb="FF0070C0"/>
    <pageSetUpPr fitToPage="1"/>
  </sheetPr>
  <dimension ref="A1:L42"/>
  <sheetViews>
    <sheetView showGridLines="0" workbookViewId="0">
      <selection activeCell="M31" sqref="M31"/>
    </sheetView>
  </sheetViews>
  <sheetFormatPr baseColWidth="10" defaultRowHeight="15" x14ac:dyDescent="0.25"/>
  <cols>
    <col min="1" max="1" width="27.42578125" bestFit="1" customWidth="1"/>
    <col min="2" max="2" width="17" bestFit="1" customWidth="1"/>
    <col min="3" max="3" width="10.140625" bestFit="1" customWidth="1"/>
    <col min="4" max="4" width="18.42578125" customWidth="1"/>
    <col min="5" max="5" width="12" customWidth="1"/>
    <col min="6" max="6" width="10.28515625" customWidth="1"/>
    <col min="7" max="7" width="9.7109375" customWidth="1"/>
    <col min="8" max="8" width="12" bestFit="1" customWidth="1"/>
    <col min="9" max="9" width="12.28515625" customWidth="1"/>
    <col min="10" max="10" width="13" customWidth="1"/>
    <col min="11" max="11" width="13.42578125" bestFit="1" customWidth="1"/>
    <col min="12" max="12" width="12.5703125" customWidth="1"/>
  </cols>
  <sheetData>
    <row r="1" spans="1:12" x14ac:dyDescent="0.25">
      <c r="A1" s="1268" t="s">
        <v>432</v>
      </c>
      <c r="B1" s="1268"/>
      <c r="C1" s="1268"/>
      <c r="D1" s="1268"/>
      <c r="E1" s="1268"/>
      <c r="F1" s="1268"/>
      <c r="G1" s="1268"/>
      <c r="H1" s="1268"/>
      <c r="I1" s="1268"/>
      <c r="J1" s="1268"/>
      <c r="K1" s="1268"/>
      <c r="L1" s="1268"/>
    </row>
    <row r="2" spans="1:12" x14ac:dyDescent="0.25">
      <c r="A2" s="1268"/>
      <c r="B2" s="1268"/>
      <c r="C2" s="1268"/>
      <c r="D2" s="1268"/>
      <c r="E2" s="1268"/>
      <c r="F2" s="1268"/>
      <c r="G2" s="1268"/>
      <c r="H2" s="1268"/>
      <c r="I2" s="1268"/>
      <c r="J2" s="1268"/>
      <c r="K2" s="1268"/>
      <c r="L2" s="1268"/>
    </row>
    <row r="3" spans="1:12" x14ac:dyDescent="0.25">
      <c r="A3" s="1268"/>
      <c r="B3" s="1268"/>
      <c r="C3" s="1268"/>
      <c r="D3" s="1268"/>
      <c r="E3" s="1268"/>
      <c r="F3" s="1268"/>
      <c r="G3" s="1268"/>
      <c r="H3" s="1268"/>
      <c r="I3" s="1268"/>
      <c r="J3" s="1268"/>
      <c r="K3" s="1268"/>
      <c r="L3" s="1268"/>
    </row>
    <row r="5" spans="1:12" x14ac:dyDescent="0.25">
      <c r="A5" s="35" t="s">
        <v>125</v>
      </c>
      <c r="B5" s="35" t="s">
        <v>124</v>
      </c>
      <c r="C5" s="35" t="s">
        <v>35</v>
      </c>
      <c r="D5" s="35" t="s">
        <v>73</v>
      </c>
      <c r="E5" s="35" t="s">
        <v>72</v>
      </c>
      <c r="F5" s="35" t="s">
        <v>77</v>
      </c>
      <c r="G5" s="35" t="s">
        <v>75</v>
      </c>
      <c r="H5" s="35" t="s">
        <v>74</v>
      </c>
      <c r="I5" s="35" t="s">
        <v>49</v>
      </c>
      <c r="J5" s="35" t="s">
        <v>78</v>
      </c>
      <c r="K5" s="35" t="s">
        <v>54</v>
      </c>
      <c r="L5" s="35" t="s">
        <v>38</v>
      </c>
    </row>
    <row r="6" spans="1:12" x14ac:dyDescent="0.25">
      <c r="A6" s="34" t="s">
        <v>404</v>
      </c>
      <c r="B6" s="58">
        <v>108040</v>
      </c>
      <c r="C6" s="5">
        <v>1949</v>
      </c>
      <c r="D6" s="5">
        <v>22867</v>
      </c>
      <c r="E6" s="5">
        <v>15703</v>
      </c>
      <c r="F6" s="5"/>
      <c r="G6" s="5"/>
      <c r="H6" s="5">
        <v>51011</v>
      </c>
      <c r="I6" s="5">
        <v>9682</v>
      </c>
      <c r="J6" s="5">
        <v>2743</v>
      </c>
      <c r="K6" s="5">
        <v>3736</v>
      </c>
      <c r="L6" s="5">
        <v>349</v>
      </c>
    </row>
    <row r="7" spans="1:12" x14ac:dyDescent="0.25">
      <c r="A7" s="34" t="s">
        <v>19</v>
      </c>
      <c r="B7" s="58">
        <v>62508</v>
      </c>
      <c r="C7" s="5"/>
      <c r="D7" s="5">
        <v>20888</v>
      </c>
      <c r="E7" s="5">
        <v>9834</v>
      </c>
      <c r="F7" s="5">
        <v>4</v>
      </c>
      <c r="G7" s="5"/>
      <c r="H7" s="5">
        <v>31782</v>
      </c>
      <c r="I7" s="5"/>
      <c r="J7" s="5"/>
      <c r="K7" s="5"/>
      <c r="L7" s="5"/>
    </row>
    <row r="8" spans="1:12" x14ac:dyDescent="0.25">
      <c r="A8" s="34" t="s">
        <v>181</v>
      </c>
      <c r="B8" s="58">
        <v>45299</v>
      </c>
      <c r="C8" s="5"/>
      <c r="D8" s="5">
        <v>19137</v>
      </c>
      <c r="E8" s="5">
        <v>4403</v>
      </c>
      <c r="F8" s="5">
        <v>7</v>
      </c>
      <c r="G8" s="5"/>
      <c r="H8" s="5">
        <v>21752</v>
      </c>
      <c r="I8" s="5"/>
      <c r="J8" s="5"/>
      <c r="K8" s="5"/>
      <c r="L8" s="5"/>
    </row>
    <row r="9" spans="1:12" x14ac:dyDescent="0.25">
      <c r="A9" s="34" t="s">
        <v>180</v>
      </c>
      <c r="B9" s="58">
        <v>18919</v>
      </c>
      <c r="C9" s="5"/>
      <c r="D9" s="5">
        <v>58</v>
      </c>
      <c r="E9" s="5">
        <v>8191</v>
      </c>
      <c r="F9" s="5">
        <v>4684</v>
      </c>
      <c r="G9" s="5">
        <v>1954</v>
      </c>
      <c r="H9" s="5">
        <v>1904</v>
      </c>
      <c r="I9" s="5"/>
      <c r="J9" s="5">
        <v>797</v>
      </c>
      <c r="K9" s="5"/>
      <c r="L9" s="5">
        <v>1331</v>
      </c>
    </row>
    <row r="10" spans="1:12" x14ac:dyDescent="0.25">
      <c r="A10" s="34" t="s">
        <v>323</v>
      </c>
      <c r="B10" s="58">
        <v>9982</v>
      </c>
      <c r="C10" s="5"/>
      <c r="D10" s="5"/>
      <c r="E10" s="5">
        <v>3545</v>
      </c>
      <c r="F10" s="5"/>
      <c r="G10" s="5"/>
      <c r="H10" s="5">
        <v>6437</v>
      </c>
      <c r="I10" s="5"/>
      <c r="J10" s="5"/>
      <c r="K10" s="5"/>
      <c r="L10" s="5"/>
    </row>
    <row r="11" spans="1:12" x14ac:dyDescent="0.25">
      <c r="A11" s="34" t="s">
        <v>17</v>
      </c>
      <c r="B11" s="58">
        <v>5593</v>
      </c>
      <c r="C11" s="5"/>
      <c r="D11" s="5">
        <v>4133</v>
      </c>
      <c r="E11" s="5">
        <v>1460</v>
      </c>
      <c r="F11" s="5"/>
      <c r="G11" s="5"/>
      <c r="H11" s="5"/>
      <c r="I11" s="5"/>
      <c r="J11" s="5"/>
      <c r="K11" s="5"/>
      <c r="L11" s="5"/>
    </row>
    <row r="12" spans="1:12" x14ac:dyDescent="0.25">
      <c r="A12" s="34" t="s">
        <v>207</v>
      </c>
      <c r="B12" s="58">
        <v>3445</v>
      </c>
      <c r="C12" s="5"/>
      <c r="D12" s="5">
        <v>419</v>
      </c>
      <c r="E12" s="5">
        <v>3026</v>
      </c>
      <c r="F12" s="5"/>
      <c r="G12" s="5"/>
      <c r="H12" s="5"/>
      <c r="I12" s="5"/>
      <c r="J12" s="5"/>
      <c r="K12" s="5"/>
      <c r="L12" s="5"/>
    </row>
    <row r="13" spans="1:12" x14ac:dyDescent="0.25">
      <c r="A13" s="34" t="s">
        <v>174</v>
      </c>
      <c r="B13" s="58">
        <v>2946</v>
      </c>
      <c r="C13" s="5"/>
      <c r="D13" s="5">
        <v>2910</v>
      </c>
      <c r="E13" s="5"/>
      <c r="F13" s="5">
        <v>31</v>
      </c>
      <c r="G13" s="5"/>
      <c r="H13" s="5"/>
      <c r="I13" s="5"/>
      <c r="J13" s="5">
        <v>5</v>
      </c>
      <c r="K13" s="5"/>
      <c r="L13" s="5"/>
    </row>
    <row r="14" spans="1:12" x14ac:dyDescent="0.25">
      <c r="A14" s="34" t="s">
        <v>206</v>
      </c>
      <c r="B14" s="58">
        <v>2139</v>
      </c>
      <c r="C14" s="5">
        <v>1852</v>
      </c>
      <c r="D14" s="5"/>
      <c r="E14" s="5"/>
      <c r="F14" s="5"/>
      <c r="G14" s="5"/>
      <c r="H14" s="5">
        <v>287</v>
      </c>
      <c r="I14" s="5"/>
      <c r="J14" s="5"/>
      <c r="K14" s="5"/>
      <c r="L14" s="5"/>
    </row>
    <row r="15" spans="1:12" x14ac:dyDescent="0.25">
      <c r="A15" s="34" t="s">
        <v>405</v>
      </c>
      <c r="B15" s="58">
        <v>569</v>
      </c>
      <c r="C15" s="5"/>
      <c r="D15" s="5"/>
      <c r="E15" s="5"/>
      <c r="F15" s="5"/>
      <c r="G15" s="5"/>
      <c r="H15" s="5">
        <v>246</v>
      </c>
      <c r="I15" s="5"/>
      <c r="J15" s="5">
        <v>323</v>
      </c>
      <c r="K15" s="5"/>
      <c r="L15" s="5"/>
    </row>
    <row r="16" spans="1:12" x14ac:dyDescent="0.25">
      <c r="A16" s="34" t="s">
        <v>165</v>
      </c>
      <c r="B16" s="58">
        <v>470</v>
      </c>
      <c r="C16" s="5"/>
      <c r="D16" s="5"/>
      <c r="E16" s="5">
        <v>470</v>
      </c>
      <c r="F16" s="5"/>
      <c r="G16" s="5"/>
      <c r="H16" s="5"/>
      <c r="I16" s="5"/>
      <c r="J16" s="5"/>
      <c r="K16" s="5"/>
      <c r="L16" s="5"/>
    </row>
    <row r="17" spans="1:12" x14ac:dyDescent="0.25">
      <c r="A17" s="34" t="s">
        <v>178</v>
      </c>
      <c r="B17" s="58">
        <v>92</v>
      </c>
      <c r="C17" s="5"/>
      <c r="D17" s="5"/>
      <c r="E17" s="5">
        <v>92</v>
      </c>
      <c r="F17" s="5"/>
      <c r="G17" s="5"/>
      <c r="H17" s="5"/>
      <c r="I17" s="5"/>
      <c r="J17" s="5"/>
      <c r="K17" s="5"/>
      <c r="L17" s="5"/>
    </row>
    <row r="18" spans="1:12" x14ac:dyDescent="0.25">
      <c r="A18" s="34" t="s">
        <v>204</v>
      </c>
      <c r="B18" s="58">
        <v>64</v>
      </c>
      <c r="C18" s="5"/>
      <c r="D18" s="5">
        <v>64</v>
      </c>
      <c r="E18" s="5"/>
      <c r="F18" s="5"/>
      <c r="G18" s="5"/>
      <c r="H18" s="5"/>
      <c r="I18" s="5"/>
      <c r="J18" s="5"/>
      <c r="K18" s="5"/>
      <c r="L18" s="5"/>
    </row>
    <row r="19" spans="1:12" x14ac:dyDescent="0.25">
      <c r="A19" s="34" t="s">
        <v>406</v>
      </c>
      <c r="B19" s="58">
        <v>42</v>
      </c>
      <c r="C19" s="5"/>
      <c r="D19" s="5">
        <v>42</v>
      </c>
      <c r="E19" s="5"/>
      <c r="F19" s="5"/>
      <c r="G19" s="5"/>
      <c r="H19" s="5"/>
      <c r="I19" s="5"/>
      <c r="J19" s="5"/>
      <c r="K19" s="5"/>
      <c r="L19" s="5"/>
    </row>
    <row r="20" spans="1:12" x14ac:dyDescent="0.25">
      <c r="A20" s="34" t="s">
        <v>169</v>
      </c>
      <c r="B20" s="58">
        <v>23</v>
      </c>
      <c r="C20" s="5"/>
      <c r="D20" s="5">
        <v>23</v>
      </c>
      <c r="E20" s="5"/>
      <c r="F20" s="5"/>
      <c r="G20" s="5"/>
      <c r="H20" s="5"/>
      <c r="I20" s="5"/>
      <c r="J20" s="5"/>
      <c r="K20" s="5"/>
      <c r="L20" s="5"/>
    </row>
    <row r="21" spans="1:12" x14ac:dyDescent="0.25">
      <c r="A21" s="34" t="s">
        <v>407</v>
      </c>
      <c r="B21" s="58">
        <v>7</v>
      </c>
      <c r="C21" s="5"/>
      <c r="D21" s="5"/>
      <c r="E21" s="5"/>
      <c r="F21" s="5"/>
      <c r="G21" s="5"/>
      <c r="H21" s="5">
        <v>7</v>
      </c>
      <c r="I21" s="5"/>
      <c r="J21" s="5"/>
      <c r="K21" s="5"/>
      <c r="L21" s="5"/>
    </row>
    <row r="22" spans="1:12" x14ac:dyDescent="0.25">
      <c r="A22" s="34" t="s">
        <v>179</v>
      </c>
      <c r="B22" s="58">
        <v>4</v>
      </c>
      <c r="C22" s="5"/>
      <c r="D22" s="5">
        <v>4</v>
      </c>
      <c r="E22" s="5"/>
      <c r="F22" s="5"/>
      <c r="G22" s="5"/>
      <c r="H22" s="5"/>
      <c r="I22" s="5"/>
      <c r="J22" s="5"/>
      <c r="K22" s="5"/>
      <c r="L22" s="5"/>
    </row>
    <row r="23" spans="1:12" x14ac:dyDescent="0.25">
      <c r="A23" s="34" t="s">
        <v>209</v>
      </c>
      <c r="B23" s="58">
        <v>2</v>
      </c>
      <c r="C23" s="5"/>
      <c r="D23" s="5"/>
      <c r="E23" s="5">
        <v>2</v>
      </c>
      <c r="F23" s="5"/>
      <c r="G23" s="5"/>
      <c r="H23" s="5"/>
      <c r="I23" s="5"/>
      <c r="J23" s="5"/>
      <c r="K23" s="5"/>
      <c r="L23" s="5"/>
    </row>
    <row r="24" spans="1:12" x14ac:dyDescent="0.25">
      <c r="A24" s="34" t="s">
        <v>187</v>
      </c>
      <c r="B24" s="58">
        <v>1</v>
      </c>
      <c r="C24" s="5"/>
      <c r="D24" s="5">
        <v>1</v>
      </c>
      <c r="E24" s="5"/>
      <c r="F24" s="5"/>
      <c r="G24" s="5"/>
      <c r="H24" s="5"/>
      <c r="I24" s="5"/>
      <c r="J24" s="5"/>
      <c r="K24" s="5"/>
      <c r="L24" s="5"/>
    </row>
    <row r="25" spans="1:12" x14ac:dyDescent="0.25">
      <c r="A25" s="58" t="s">
        <v>124</v>
      </c>
      <c r="B25" s="58">
        <v>260145</v>
      </c>
      <c r="C25" s="58">
        <v>3801</v>
      </c>
      <c r="D25" s="58">
        <v>70546</v>
      </c>
      <c r="E25" s="58">
        <v>46726</v>
      </c>
      <c r="F25" s="58">
        <v>4726</v>
      </c>
      <c r="G25" s="58">
        <v>1954</v>
      </c>
      <c r="H25" s="58">
        <v>113426</v>
      </c>
      <c r="I25" s="58">
        <v>9682</v>
      </c>
      <c r="J25" s="58">
        <v>3868</v>
      </c>
      <c r="K25" s="58">
        <v>3736</v>
      </c>
      <c r="L25" s="58">
        <v>1680</v>
      </c>
    </row>
    <row r="30" spans="1:12" x14ac:dyDescent="0.25">
      <c r="A30" s="59" t="s">
        <v>228</v>
      </c>
      <c r="B30" s="59" t="s">
        <v>36</v>
      </c>
      <c r="C30" s="65" t="s">
        <v>408</v>
      </c>
    </row>
    <row r="31" spans="1:12" x14ac:dyDescent="0.25">
      <c r="A31" s="59" t="s">
        <v>404</v>
      </c>
      <c r="B31" s="59" t="s">
        <v>74</v>
      </c>
      <c r="C31" s="56">
        <v>113426</v>
      </c>
    </row>
    <row r="32" spans="1:12" x14ac:dyDescent="0.25">
      <c r="A32" s="60"/>
      <c r="B32" s="61" t="s">
        <v>73</v>
      </c>
      <c r="C32" s="57">
        <v>70546</v>
      </c>
    </row>
    <row r="33" spans="1:3" x14ac:dyDescent="0.25">
      <c r="A33" s="60"/>
      <c r="B33" s="61" t="s">
        <v>72</v>
      </c>
      <c r="C33" s="57">
        <v>46726</v>
      </c>
    </row>
    <row r="34" spans="1:3" x14ac:dyDescent="0.25">
      <c r="A34" s="60"/>
      <c r="B34" s="61" t="s">
        <v>49</v>
      </c>
      <c r="C34" s="57">
        <v>9682</v>
      </c>
    </row>
    <row r="35" spans="1:3" x14ac:dyDescent="0.25">
      <c r="A35" s="60"/>
      <c r="B35" s="61" t="s">
        <v>77</v>
      </c>
      <c r="C35" s="57">
        <v>4726</v>
      </c>
    </row>
    <row r="36" spans="1:3" x14ac:dyDescent="0.25">
      <c r="A36" s="60"/>
      <c r="B36" s="61" t="s">
        <v>78</v>
      </c>
      <c r="C36" s="57">
        <v>3868</v>
      </c>
    </row>
    <row r="37" spans="1:3" x14ac:dyDescent="0.25">
      <c r="A37" s="60"/>
      <c r="B37" s="61" t="s">
        <v>35</v>
      </c>
      <c r="C37" s="57">
        <v>3801</v>
      </c>
    </row>
    <row r="38" spans="1:3" x14ac:dyDescent="0.25">
      <c r="A38" s="60"/>
      <c r="B38" s="61" t="s">
        <v>54</v>
      </c>
      <c r="C38" s="57">
        <v>3736</v>
      </c>
    </row>
    <row r="39" spans="1:3" x14ac:dyDescent="0.25">
      <c r="A39" s="60"/>
      <c r="B39" s="61" t="s">
        <v>75</v>
      </c>
      <c r="C39" s="57">
        <v>1954</v>
      </c>
    </row>
    <row r="40" spans="1:3" x14ac:dyDescent="0.25">
      <c r="A40" s="60"/>
      <c r="B40" s="61" t="s">
        <v>38</v>
      </c>
      <c r="C40" s="57">
        <v>1680</v>
      </c>
    </row>
    <row r="41" spans="1:3" x14ac:dyDescent="0.25">
      <c r="A41" s="59" t="s">
        <v>409</v>
      </c>
      <c r="B41" s="62"/>
      <c r="C41" s="66">
        <v>260145</v>
      </c>
    </row>
    <row r="42" spans="1:3" x14ac:dyDescent="0.25">
      <c r="A42" s="63" t="s">
        <v>124</v>
      </c>
      <c r="B42" s="64"/>
      <c r="C42" s="67">
        <v>260145</v>
      </c>
    </row>
  </sheetData>
  <mergeCells count="1">
    <mergeCell ref="A1:L3"/>
  </mergeCells>
  <pageMargins left="1.9" right="0.7" top="0.75" bottom="0.75" header="0.3" footer="0.3"/>
  <pageSetup paperSize="5" scale="8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AC6BD-EE88-47FE-BC63-1E9BF0F2105D}">
  <sheetPr>
    <tabColor theme="7"/>
    <pageSetUpPr fitToPage="1"/>
  </sheetPr>
  <dimension ref="A1:D43"/>
  <sheetViews>
    <sheetView showGridLines="0" workbookViewId="0">
      <selection activeCell="I29" sqref="I29"/>
    </sheetView>
  </sheetViews>
  <sheetFormatPr baseColWidth="10" defaultRowHeight="15" x14ac:dyDescent="0.25"/>
  <cols>
    <col min="1" max="1" width="25.5703125" customWidth="1"/>
    <col min="2" max="2" width="44.28515625" customWidth="1"/>
    <col min="3" max="3" width="31.5703125" customWidth="1"/>
    <col min="4" max="4" width="21.140625" customWidth="1"/>
  </cols>
  <sheetData>
    <row r="1" spans="1:4" x14ac:dyDescent="0.25">
      <c r="A1" s="1268" t="s">
        <v>21188</v>
      </c>
      <c r="B1" s="1268"/>
      <c r="C1" s="1268"/>
      <c r="D1" s="1268"/>
    </row>
    <row r="2" spans="1:4" x14ac:dyDescent="0.25">
      <c r="A2" s="1268"/>
      <c r="B2" s="1268"/>
      <c r="C2" s="1268"/>
      <c r="D2" s="1268"/>
    </row>
    <row r="3" spans="1:4" x14ac:dyDescent="0.25">
      <c r="A3" s="1268"/>
      <c r="B3" s="1268"/>
      <c r="C3" s="1268"/>
      <c r="D3" s="1268"/>
    </row>
    <row r="4" spans="1:4" x14ac:dyDescent="0.25">
      <c r="A4" s="1268"/>
      <c r="B4" s="1268"/>
      <c r="C4" s="1268"/>
      <c r="D4" s="1268"/>
    </row>
    <row r="7" spans="1:4" x14ac:dyDescent="0.25">
      <c r="A7" s="534" t="s">
        <v>36</v>
      </c>
      <c r="B7" s="534" t="s">
        <v>21190</v>
      </c>
      <c r="C7" s="535" t="s">
        <v>410</v>
      </c>
    </row>
    <row r="8" spans="1:4" x14ac:dyDescent="0.25">
      <c r="A8" s="59" t="s">
        <v>74</v>
      </c>
      <c r="B8" s="68">
        <v>23170</v>
      </c>
      <c r="C8" s="69">
        <v>73386</v>
      </c>
    </row>
    <row r="9" spans="1:4" x14ac:dyDescent="0.25">
      <c r="A9" s="61" t="s">
        <v>72</v>
      </c>
      <c r="B9" s="70">
        <v>12973</v>
      </c>
      <c r="C9" s="71">
        <v>60984</v>
      </c>
    </row>
    <row r="10" spans="1:4" x14ac:dyDescent="0.25">
      <c r="A10" s="61" t="s">
        <v>73</v>
      </c>
      <c r="B10" s="70">
        <v>6843</v>
      </c>
      <c r="C10" s="71">
        <v>40138</v>
      </c>
    </row>
    <row r="11" spans="1:4" x14ac:dyDescent="0.25">
      <c r="A11" s="61" t="s">
        <v>77</v>
      </c>
      <c r="B11" s="70">
        <v>1780</v>
      </c>
      <c r="C11" s="71">
        <v>8360</v>
      </c>
    </row>
    <row r="12" spans="1:4" x14ac:dyDescent="0.25">
      <c r="A12" s="61" t="s">
        <v>49</v>
      </c>
      <c r="B12" s="70">
        <v>1019</v>
      </c>
      <c r="C12" s="71">
        <v>5325</v>
      </c>
    </row>
    <row r="13" spans="1:4" x14ac:dyDescent="0.25">
      <c r="A13" s="61" t="s">
        <v>78</v>
      </c>
      <c r="B13" s="70">
        <v>854</v>
      </c>
      <c r="C13" s="71">
        <v>3502</v>
      </c>
    </row>
    <row r="14" spans="1:4" x14ac:dyDescent="0.25">
      <c r="A14" s="61" t="s">
        <v>76</v>
      </c>
      <c r="B14" s="70">
        <v>789</v>
      </c>
      <c r="C14" s="71">
        <v>2453</v>
      </c>
    </row>
    <row r="15" spans="1:4" x14ac:dyDescent="0.25">
      <c r="A15" s="61" t="s">
        <v>75</v>
      </c>
      <c r="B15" s="70">
        <v>486</v>
      </c>
      <c r="C15" s="71">
        <v>1585</v>
      </c>
    </row>
    <row r="16" spans="1:4" x14ac:dyDescent="0.25">
      <c r="A16" s="61" t="s">
        <v>56</v>
      </c>
      <c r="B16" s="70">
        <v>462</v>
      </c>
      <c r="C16" s="71">
        <v>1531</v>
      </c>
    </row>
    <row r="17" spans="1:4" x14ac:dyDescent="0.25">
      <c r="A17" s="61" t="s">
        <v>54</v>
      </c>
      <c r="B17" s="70">
        <v>454</v>
      </c>
      <c r="C17" s="71">
        <v>1555</v>
      </c>
    </row>
    <row r="18" spans="1:4" x14ac:dyDescent="0.25">
      <c r="A18" s="61" t="s">
        <v>38</v>
      </c>
      <c r="B18" s="70">
        <v>306</v>
      </c>
      <c r="C18" s="71">
        <v>902</v>
      </c>
    </row>
    <row r="19" spans="1:4" x14ac:dyDescent="0.25">
      <c r="A19" s="61" t="s">
        <v>55</v>
      </c>
      <c r="B19" s="70">
        <v>222</v>
      </c>
      <c r="C19" s="71">
        <v>767</v>
      </c>
    </row>
    <row r="20" spans="1:4" x14ac:dyDescent="0.25">
      <c r="A20" s="61" t="s">
        <v>40</v>
      </c>
      <c r="B20" s="70">
        <v>161</v>
      </c>
      <c r="C20" s="71">
        <v>491</v>
      </c>
    </row>
    <row r="21" spans="1:4" x14ac:dyDescent="0.25">
      <c r="A21" s="61" t="s">
        <v>35</v>
      </c>
      <c r="B21" s="70">
        <v>145</v>
      </c>
      <c r="C21" s="71">
        <v>484</v>
      </c>
    </row>
    <row r="22" spans="1:4" x14ac:dyDescent="0.25">
      <c r="A22" s="61" t="s">
        <v>39</v>
      </c>
      <c r="B22" s="70">
        <v>80</v>
      </c>
      <c r="C22" s="71">
        <v>351</v>
      </c>
    </row>
    <row r="23" spans="1:4" x14ac:dyDescent="0.25">
      <c r="A23" s="63" t="s">
        <v>124</v>
      </c>
      <c r="B23" s="72">
        <v>49744</v>
      </c>
      <c r="C23" s="73">
        <v>201814</v>
      </c>
    </row>
    <row r="27" spans="1:4" x14ac:dyDescent="0.25">
      <c r="A27" s="534" t="s">
        <v>36</v>
      </c>
      <c r="B27" s="534" t="s">
        <v>21191</v>
      </c>
      <c r="C27" s="536" t="s">
        <v>21192</v>
      </c>
      <c r="D27" s="537" t="s">
        <v>124</v>
      </c>
    </row>
    <row r="28" spans="1:4" x14ac:dyDescent="0.25">
      <c r="A28" s="59" t="s">
        <v>74</v>
      </c>
      <c r="B28" s="68">
        <v>4828</v>
      </c>
      <c r="C28" s="74">
        <v>18342</v>
      </c>
      <c r="D28" s="75">
        <v>23170</v>
      </c>
    </row>
    <row r="29" spans="1:4" x14ac:dyDescent="0.25">
      <c r="A29" s="61" t="s">
        <v>72</v>
      </c>
      <c r="B29" s="70">
        <v>3287</v>
      </c>
      <c r="C29" s="76">
        <v>9686</v>
      </c>
      <c r="D29" s="77">
        <v>12973</v>
      </c>
    </row>
    <row r="30" spans="1:4" x14ac:dyDescent="0.25">
      <c r="A30" s="61" t="s">
        <v>73</v>
      </c>
      <c r="B30" s="70">
        <v>2968</v>
      </c>
      <c r="C30" s="76">
        <v>3875</v>
      </c>
      <c r="D30" s="77">
        <v>6843</v>
      </c>
    </row>
    <row r="31" spans="1:4" x14ac:dyDescent="0.25">
      <c r="A31" s="61" t="s">
        <v>77</v>
      </c>
      <c r="B31" s="70">
        <v>614</v>
      </c>
      <c r="C31" s="76">
        <v>1166</v>
      </c>
      <c r="D31" s="77">
        <v>1780</v>
      </c>
    </row>
    <row r="32" spans="1:4" x14ac:dyDescent="0.25">
      <c r="A32" s="61" t="s">
        <v>49</v>
      </c>
      <c r="B32" s="70">
        <v>443</v>
      </c>
      <c r="C32" s="76">
        <v>576</v>
      </c>
      <c r="D32" s="77">
        <v>1019</v>
      </c>
    </row>
    <row r="33" spans="1:4" x14ac:dyDescent="0.25">
      <c r="A33" s="61" t="s">
        <v>78</v>
      </c>
      <c r="B33" s="70">
        <v>244</v>
      </c>
      <c r="C33" s="76">
        <v>610</v>
      </c>
      <c r="D33" s="77">
        <v>854</v>
      </c>
    </row>
    <row r="34" spans="1:4" x14ac:dyDescent="0.25">
      <c r="A34" s="61" t="s">
        <v>76</v>
      </c>
      <c r="B34" s="70">
        <v>125</v>
      </c>
      <c r="C34" s="76">
        <v>664</v>
      </c>
      <c r="D34" s="77">
        <v>789</v>
      </c>
    </row>
    <row r="35" spans="1:4" x14ac:dyDescent="0.25">
      <c r="A35" s="61" t="s">
        <v>75</v>
      </c>
      <c r="B35" s="70">
        <v>97</v>
      </c>
      <c r="C35" s="76">
        <v>389</v>
      </c>
      <c r="D35" s="77">
        <v>486</v>
      </c>
    </row>
    <row r="36" spans="1:4" x14ac:dyDescent="0.25">
      <c r="A36" s="61" t="s">
        <v>56</v>
      </c>
      <c r="B36" s="70">
        <v>43</v>
      </c>
      <c r="C36" s="76">
        <v>419</v>
      </c>
      <c r="D36" s="77">
        <v>462</v>
      </c>
    </row>
    <row r="37" spans="1:4" x14ac:dyDescent="0.25">
      <c r="A37" s="61" t="s">
        <v>54</v>
      </c>
      <c r="B37" s="70">
        <v>89</v>
      </c>
      <c r="C37" s="76">
        <v>365</v>
      </c>
      <c r="D37" s="77">
        <v>454</v>
      </c>
    </row>
    <row r="38" spans="1:4" x14ac:dyDescent="0.25">
      <c r="A38" s="61" t="s">
        <v>38</v>
      </c>
      <c r="B38" s="70">
        <v>18</v>
      </c>
      <c r="C38" s="76">
        <v>288</v>
      </c>
      <c r="D38" s="77">
        <v>306</v>
      </c>
    </row>
    <row r="39" spans="1:4" x14ac:dyDescent="0.25">
      <c r="A39" s="61" t="s">
        <v>55</v>
      </c>
      <c r="B39" s="70">
        <v>34</v>
      </c>
      <c r="C39" s="76">
        <v>188</v>
      </c>
      <c r="D39" s="77">
        <v>222</v>
      </c>
    </row>
    <row r="40" spans="1:4" x14ac:dyDescent="0.25">
      <c r="A40" s="61" t="s">
        <v>40</v>
      </c>
      <c r="B40" s="70">
        <v>30</v>
      </c>
      <c r="C40" s="76">
        <v>131</v>
      </c>
      <c r="D40" s="77">
        <v>161</v>
      </c>
    </row>
    <row r="41" spans="1:4" x14ac:dyDescent="0.25">
      <c r="A41" s="61" t="s">
        <v>35</v>
      </c>
      <c r="B41" s="70">
        <v>39</v>
      </c>
      <c r="C41" s="76">
        <v>106</v>
      </c>
      <c r="D41" s="77">
        <v>145</v>
      </c>
    </row>
    <row r="42" spans="1:4" x14ac:dyDescent="0.25">
      <c r="A42" s="61" t="s">
        <v>39</v>
      </c>
      <c r="B42" s="70">
        <v>40</v>
      </c>
      <c r="C42" s="76">
        <v>40</v>
      </c>
      <c r="D42" s="77">
        <v>80</v>
      </c>
    </row>
    <row r="43" spans="1:4" x14ac:dyDescent="0.25">
      <c r="A43" s="63" t="s">
        <v>124</v>
      </c>
      <c r="B43" s="72">
        <v>12899</v>
      </c>
      <c r="C43" s="78">
        <v>36845</v>
      </c>
      <c r="D43" s="79">
        <v>49744</v>
      </c>
    </row>
  </sheetData>
  <mergeCells count="1">
    <mergeCell ref="A1:D4"/>
  </mergeCells>
  <pageMargins left="1.77" right="0.7" top="0.75" bottom="0.75" header="0.3" footer="0.3"/>
  <pageSetup paperSize="5" scale="8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3B094-79DF-4857-919E-D01E041AEDA7}">
  <sheetPr>
    <tabColor theme="7" tint="0.39997558519241921"/>
    <pageSetUpPr fitToPage="1"/>
  </sheetPr>
  <dimension ref="A1:D92"/>
  <sheetViews>
    <sheetView showGridLines="0" workbookViewId="0">
      <selection activeCell="E12" sqref="E12"/>
    </sheetView>
  </sheetViews>
  <sheetFormatPr baseColWidth="10" defaultRowHeight="15" x14ac:dyDescent="0.25"/>
  <cols>
    <col min="1" max="1" width="34.7109375" bestFit="1" customWidth="1"/>
    <col min="2" max="2" width="22.28515625" customWidth="1"/>
    <col min="3" max="3" width="37.140625" bestFit="1" customWidth="1"/>
    <col min="4" max="4" width="22.7109375" customWidth="1"/>
  </cols>
  <sheetData>
    <row r="1" spans="1:4" x14ac:dyDescent="0.25">
      <c r="A1" s="1313" t="s">
        <v>21193</v>
      </c>
      <c r="B1" s="1313"/>
      <c r="C1" s="1313"/>
      <c r="D1" s="1313"/>
    </row>
    <row r="2" spans="1:4" x14ac:dyDescent="0.25">
      <c r="A2" s="1314"/>
      <c r="B2" s="1314"/>
      <c r="C2" s="1314"/>
      <c r="D2" s="1314"/>
    </row>
    <row r="3" spans="1:4" ht="15" customHeight="1" x14ac:dyDescent="0.25">
      <c r="A3" s="35" t="s">
        <v>21189</v>
      </c>
      <c r="B3" s="35" t="s">
        <v>36</v>
      </c>
      <c r="C3" s="35" t="s">
        <v>411</v>
      </c>
      <c r="D3" s="35" t="s">
        <v>410</v>
      </c>
    </row>
    <row r="4" spans="1:4" ht="15" customHeight="1" x14ac:dyDescent="0.25">
      <c r="A4" s="487" t="s">
        <v>2226</v>
      </c>
      <c r="B4" s="487" t="s">
        <v>74</v>
      </c>
      <c r="C4" s="487">
        <v>18898</v>
      </c>
      <c r="D4" s="488">
        <v>49919</v>
      </c>
    </row>
    <row r="5" spans="1:4" x14ac:dyDescent="0.25">
      <c r="A5" s="489"/>
      <c r="B5" s="490" t="s">
        <v>72</v>
      </c>
      <c r="C5" s="490">
        <v>11448</v>
      </c>
      <c r="D5" s="491">
        <v>37213</v>
      </c>
    </row>
    <row r="6" spans="1:4" x14ac:dyDescent="0.25">
      <c r="A6" s="489"/>
      <c r="B6" s="490" t="s">
        <v>73</v>
      </c>
      <c r="C6" s="490">
        <v>4669</v>
      </c>
      <c r="D6" s="491">
        <v>16742</v>
      </c>
    </row>
    <row r="7" spans="1:4" x14ac:dyDescent="0.25">
      <c r="A7" s="489"/>
      <c r="B7" s="490" t="s">
        <v>77</v>
      </c>
      <c r="C7" s="490">
        <v>1388</v>
      </c>
      <c r="D7" s="491">
        <v>4252</v>
      </c>
    </row>
    <row r="8" spans="1:4" x14ac:dyDescent="0.25">
      <c r="A8" s="489"/>
      <c r="B8" s="490" t="s">
        <v>49</v>
      </c>
      <c r="C8" s="490">
        <v>852</v>
      </c>
      <c r="D8" s="491">
        <v>2818</v>
      </c>
    </row>
    <row r="9" spans="1:4" x14ac:dyDescent="0.25">
      <c r="A9" s="489"/>
      <c r="B9" s="490" t="s">
        <v>78</v>
      </c>
      <c r="C9" s="490">
        <v>745</v>
      </c>
      <c r="D9" s="491">
        <v>2217</v>
      </c>
    </row>
    <row r="10" spans="1:4" x14ac:dyDescent="0.25">
      <c r="A10" s="489"/>
      <c r="B10" s="490" t="s">
        <v>76</v>
      </c>
      <c r="C10" s="490">
        <v>741</v>
      </c>
      <c r="D10" s="491">
        <v>1793</v>
      </c>
    </row>
    <row r="11" spans="1:4" x14ac:dyDescent="0.25">
      <c r="A11" s="489"/>
      <c r="B11" s="490" t="s">
        <v>56</v>
      </c>
      <c r="C11" s="490">
        <v>439</v>
      </c>
      <c r="D11" s="491">
        <v>948</v>
      </c>
    </row>
    <row r="12" spans="1:4" x14ac:dyDescent="0.25">
      <c r="A12" s="489"/>
      <c r="B12" s="490" t="s">
        <v>54</v>
      </c>
      <c r="C12" s="490">
        <v>397</v>
      </c>
      <c r="D12" s="491">
        <v>947</v>
      </c>
    </row>
    <row r="13" spans="1:4" x14ac:dyDescent="0.25">
      <c r="A13" s="489"/>
      <c r="B13" s="490" t="s">
        <v>75</v>
      </c>
      <c r="C13" s="490">
        <v>384</v>
      </c>
      <c r="D13" s="491">
        <v>894</v>
      </c>
    </row>
    <row r="14" spans="1:4" x14ac:dyDescent="0.25">
      <c r="A14" s="489"/>
      <c r="B14" s="490" t="s">
        <v>38</v>
      </c>
      <c r="C14" s="490">
        <v>263</v>
      </c>
      <c r="D14" s="491">
        <v>547</v>
      </c>
    </row>
    <row r="15" spans="1:4" x14ac:dyDescent="0.25">
      <c r="A15" s="489"/>
      <c r="B15" s="490" t="s">
        <v>55</v>
      </c>
      <c r="C15" s="490">
        <v>175</v>
      </c>
      <c r="D15" s="491">
        <v>254</v>
      </c>
    </row>
    <row r="16" spans="1:4" x14ac:dyDescent="0.25">
      <c r="A16" s="489"/>
      <c r="B16" s="490" t="s">
        <v>40</v>
      </c>
      <c r="C16" s="490">
        <v>133</v>
      </c>
      <c r="D16" s="491">
        <v>348</v>
      </c>
    </row>
    <row r="17" spans="1:4" x14ac:dyDescent="0.25">
      <c r="A17" s="489"/>
      <c r="B17" s="490" t="s">
        <v>35</v>
      </c>
      <c r="C17" s="490">
        <v>118</v>
      </c>
      <c r="D17" s="491">
        <v>320</v>
      </c>
    </row>
    <row r="18" spans="1:4" x14ac:dyDescent="0.25">
      <c r="A18" s="489"/>
      <c r="B18" s="490" t="s">
        <v>39</v>
      </c>
      <c r="C18" s="490">
        <v>70</v>
      </c>
      <c r="D18" s="491">
        <v>291</v>
      </c>
    </row>
    <row r="19" spans="1:4" x14ac:dyDescent="0.25">
      <c r="A19" s="487" t="s">
        <v>2227</v>
      </c>
      <c r="B19" s="487" t="s">
        <v>74</v>
      </c>
      <c r="C19" s="487">
        <v>2685</v>
      </c>
      <c r="D19" s="488">
        <v>13388</v>
      </c>
    </row>
    <row r="20" spans="1:4" x14ac:dyDescent="0.25">
      <c r="A20" s="489"/>
      <c r="B20" s="490" t="s">
        <v>73</v>
      </c>
      <c r="C20" s="490">
        <v>1076</v>
      </c>
      <c r="D20" s="491">
        <v>5658</v>
      </c>
    </row>
    <row r="21" spans="1:4" x14ac:dyDescent="0.25">
      <c r="A21" s="489"/>
      <c r="B21" s="490" t="s">
        <v>77</v>
      </c>
      <c r="C21" s="490">
        <v>68</v>
      </c>
      <c r="D21" s="491">
        <v>341</v>
      </c>
    </row>
    <row r="22" spans="1:4" x14ac:dyDescent="0.25">
      <c r="A22" s="489"/>
      <c r="B22" s="490" t="s">
        <v>72</v>
      </c>
      <c r="C22" s="490">
        <v>57</v>
      </c>
      <c r="D22" s="491">
        <v>203</v>
      </c>
    </row>
    <row r="23" spans="1:4" x14ac:dyDescent="0.25">
      <c r="A23" s="489"/>
      <c r="B23" s="490" t="s">
        <v>54</v>
      </c>
      <c r="C23" s="490">
        <v>25</v>
      </c>
      <c r="D23" s="491">
        <v>147</v>
      </c>
    </row>
    <row r="24" spans="1:4" x14ac:dyDescent="0.25">
      <c r="A24" s="489"/>
      <c r="B24" s="490" t="s">
        <v>49</v>
      </c>
      <c r="C24" s="490">
        <v>22</v>
      </c>
      <c r="D24" s="491">
        <v>139</v>
      </c>
    </row>
    <row r="25" spans="1:4" x14ac:dyDescent="0.25">
      <c r="A25" s="489"/>
      <c r="B25" s="490" t="s">
        <v>75</v>
      </c>
      <c r="C25" s="490">
        <v>22</v>
      </c>
      <c r="D25" s="491">
        <v>108</v>
      </c>
    </row>
    <row r="26" spans="1:4" x14ac:dyDescent="0.25">
      <c r="A26" s="489"/>
      <c r="B26" s="490" t="s">
        <v>35</v>
      </c>
      <c r="C26" s="490">
        <v>21</v>
      </c>
      <c r="D26" s="491">
        <v>121</v>
      </c>
    </row>
    <row r="27" spans="1:4" x14ac:dyDescent="0.25">
      <c r="A27" s="489"/>
      <c r="B27" s="490" t="s">
        <v>40</v>
      </c>
      <c r="C27" s="490">
        <v>9</v>
      </c>
      <c r="D27" s="491">
        <v>28</v>
      </c>
    </row>
    <row r="28" spans="1:4" x14ac:dyDescent="0.25">
      <c r="A28" s="489"/>
      <c r="B28" s="490" t="s">
        <v>76</v>
      </c>
      <c r="C28" s="490">
        <v>7</v>
      </c>
      <c r="D28" s="491">
        <v>15</v>
      </c>
    </row>
    <row r="29" spans="1:4" x14ac:dyDescent="0.25">
      <c r="A29" s="489"/>
      <c r="B29" s="490" t="s">
        <v>55</v>
      </c>
      <c r="C29" s="490">
        <v>2</v>
      </c>
      <c r="D29" s="491">
        <v>4</v>
      </c>
    </row>
    <row r="30" spans="1:4" x14ac:dyDescent="0.25">
      <c r="A30" s="489"/>
      <c r="B30" s="490" t="s">
        <v>78</v>
      </c>
      <c r="C30" s="490">
        <v>2</v>
      </c>
      <c r="D30" s="491">
        <v>14</v>
      </c>
    </row>
    <row r="31" spans="1:4" x14ac:dyDescent="0.25">
      <c r="A31" s="489"/>
      <c r="B31" s="490" t="s">
        <v>38</v>
      </c>
      <c r="C31" s="490">
        <v>1</v>
      </c>
      <c r="D31" s="491">
        <v>2</v>
      </c>
    </row>
    <row r="32" spans="1:4" x14ac:dyDescent="0.25">
      <c r="A32" s="489"/>
      <c r="B32" s="490" t="s">
        <v>56</v>
      </c>
      <c r="C32" s="490">
        <v>1</v>
      </c>
      <c r="D32" s="491">
        <v>1</v>
      </c>
    </row>
    <row r="33" spans="1:4" x14ac:dyDescent="0.25">
      <c r="A33" s="487" t="s">
        <v>2228</v>
      </c>
      <c r="B33" s="487" t="s">
        <v>74</v>
      </c>
      <c r="C33" s="487">
        <v>1125</v>
      </c>
      <c r="D33" s="488">
        <v>4877</v>
      </c>
    </row>
    <row r="34" spans="1:4" x14ac:dyDescent="0.25">
      <c r="A34" s="489"/>
      <c r="B34" s="490" t="s">
        <v>72</v>
      </c>
      <c r="C34" s="490">
        <v>769</v>
      </c>
      <c r="D34" s="491">
        <v>2875</v>
      </c>
    </row>
    <row r="35" spans="1:4" x14ac:dyDescent="0.25">
      <c r="A35" s="489"/>
      <c r="B35" s="490" t="s">
        <v>73</v>
      </c>
      <c r="C35" s="490">
        <v>508</v>
      </c>
      <c r="D35" s="491">
        <v>2231</v>
      </c>
    </row>
    <row r="36" spans="1:4" x14ac:dyDescent="0.25">
      <c r="A36" s="489"/>
      <c r="B36" s="490" t="s">
        <v>77</v>
      </c>
      <c r="C36" s="490">
        <v>215</v>
      </c>
      <c r="D36" s="491">
        <v>1134</v>
      </c>
    </row>
    <row r="37" spans="1:4" x14ac:dyDescent="0.25">
      <c r="A37" s="489"/>
      <c r="B37" s="490" t="s">
        <v>49</v>
      </c>
      <c r="C37" s="490">
        <v>90</v>
      </c>
      <c r="D37" s="491">
        <v>515</v>
      </c>
    </row>
    <row r="38" spans="1:4" x14ac:dyDescent="0.25">
      <c r="A38" s="489"/>
      <c r="B38" s="490" t="s">
        <v>78</v>
      </c>
      <c r="C38" s="490">
        <v>51</v>
      </c>
      <c r="D38" s="491">
        <v>290</v>
      </c>
    </row>
    <row r="39" spans="1:4" x14ac:dyDescent="0.25">
      <c r="A39" s="489"/>
      <c r="B39" s="490" t="s">
        <v>75</v>
      </c>
      <c r="C39" s="490">
        <v>51</v>
      </c>
      <c r="D39" s="491">
        <v>193</v>
      </c>
    </row>
    <row r="40" spans="1:4" x14ac:dyDescent="0.25">
      <c r="A40" s="489"/>
      <c r="B40" s="490" t="s">
        <v>76</v>
      </c>
      <c r="C40" s="490">
        <v>18</v>
      </c>
      <c r="D40" s="491">
        <v>121</v>
      </c>
    </row>
    <row r="41" spans="1:4" x14ac:dyDescent="0.25">
      <c r="A41" s="489"/>
      <c r="B41" s="490" t="s">
        <v>38</v>
      </c>
      <c r="C41" s="490">
        <v>16</v>
      </c>
      <c r="D41" s="491">
        <v>38</v>
      </c>
    </row>
    <row r="42" spans="1:4" x14ac:dyDescent="0.25">
      <c r="A42" s="489"/>
      <c r="B42" s="490" t="s">
        <v>40</v>
      </c>
      <c r="C42" s="490">
        <v>11</v>
      </c>
      <c r="D42" s="491">
        <v>46</v>
      </c>
    </row>
    <row r="43" spans="1:4" x14ac:dyDescent="0.25">
      <c r="A43" s="489"/>
      <c r="B43" s="490" t="s">
        <v>55</v>
      </c>
      <c r="C43" s="490">
        <v>5</v>
      </c>
      <c r="D43" s="491">
        <v>11</v>
      </c>
    </row>
    <row r="44" spans="1:4" x14ac:dyDescent="0.25">
      <c r="A44" s="489"/>
      <c r="B44" s="490" t="s">
        <v>56</v>
      </c>
      <c r="C44" s="490">
        <v>5</v>
      </c>
      <c r="D44" s="491">
        <v>27</v>
      </c>
    </row>
    <row r="45" spans="1:4" x14ac:dyDescent="0.25">
      <c r="A45" s="489"/>
      <c r="B45" s="490" t="s">
        <v>35</v>
      </c>
      <c r="C45" s="490">
        <v>2</v>
      </c>
      <c r="D45" s="491">
        <v>10</v>
      </c>
    </row>
    <row r="46" spans="1:4" x14ac:dyDescent="0.25">
      <c r="A46" s="489"/>
      <c r="B46" s="490" t="s">
        <v>39</v>
      </c>
      <c r="C46" s="490">
        <v>2</v>
      </c>
      <c r="D46" s="491">
        <v>10</v>
      </c>
    </row>
    <row r="47" spans="1:4" x14ac:dyDescent="0.25">
      <c r="A47" s="489"/>
      <c r="B47" s="490" t="s">
        <v>54</v>
      </c>
      <c r="C47" s="490">
        <v>1</v>
      </c>
      <c r="D47" s="491">
        <v>3</v>
      </c>
    </row>
    <row r="48" spans="1:4" x14ac:dyDescent="0.25">
      <c r="A48" s="487" t="s">
        <v>2229</v>
      </c>
      <c r="B48" s="487" t="s">
        <v>72</v>
      </c>
      <c r="C48" s="487">
        <v>622</v>
      </c>
      <c r="D48" s="488">
        <v>20285</v>
      </c>
    </row>
    <row r="49" spans="1:4" x14ac:dyDescent="0.25">
      <c r="A49" s="489"/>
      <c r="B49" s="490" t="s">
        <v>73</v>
      </c>
      <c r="C49" s="490">
        <v>466</v>
      </c>
      <c r="D49" s="491">
        <v>14861</v>
      </c>
    </row>
    <row r="50" spans="1:4" x14ac:dyDescent="0.25">
      <c r="A50" s="489"/>
      <c r="B50" s="490" t="s">
        <v>74</v>
      </c>
      <c r="C50" s="490">
        <v>190</v>
      </c>
      <c r="D50" s="491">
        <v>4128</v>
      </c>
    </row>
    <row r="51" spans="1:4" x14ac:dyDescent="0.25">
      <c r="A51" s="489"/>
      <c r="B51" s="490" t="s">
        <v>77</v>
      </c>
      <c r="C51" s="490">
        <v>78</v>
      </c>
      <c r="D51" s="491">
        <v>2497</v>
      </c>
    </row>
    <row r="52" spans="1:4" x14ac:dyDescent="0.25">
      <c r="A52" s="489"/>
      <c r="B52" s="490" t="s">
        <v>49</v>
      </c>
      <c r="C52" s="490">
        <v>50</v>
      </c>
      <c r="D52" s="491">
        <v>1834</v>
      </c>
    </row>
    <row r="53" spans="1:4" x14ac:dyDescent="0.25">
      <c r="A53" s="489"/>
      <c r="B53" s="490" t="s">
        <v>75</v>
      </c>
      <c r="C53" s="490">
        <v>29</v>
      </c>
      <c r="D53" s="491">
        <v>390</v>
      </c>
    </row>
    <row r="54" spans="1:4" x14ac:dyDescent="0.25">
      <c r="A54" s="489"/>
      <c r="B54" s="490" t="s">
        <v>78</v>
      </c>
      <c r="C54" s="490">
        <v>21</v>
      </c>
      <c r="D54" s="491">
        <v>832</v>
      </c>
    </row>
    <row r="55" spans="1:4" x14ac:dyDescent="0.25">
      <c r="A55" s="489"/>
      <c r="B55" s="490" t="s">
        <v>76</v>
      </c>
      <c r="C55" s="490">
        <v>20</v>
      </c>
      <c r="D55" s="491">
        <v>514</v>
      </c>
    </row>
    <row r="56" spans="1:4" x14ac:dyDescent="0.25">
      <c r="A56" s="489"/>
      <c r="B56" s="490" t="s">
        <v>56</v>
      </c>
      <c r="C56" s="490">
        <v>16</v>
      </c>
      <c r="D56" s="491">
        <v>548</v>
      </c>
    </row>
    <row r="57" spans="1:4" x14ac:dyDescent="0.25">
      <c r="A57" s="489"/>
      <c r="B57" s="490" t="s">
        <v>55</v>
      </c>
      <c r="C57" s="490">
        <v>14</v>
      </c>
      <c r="D57" s="491">
        <v>366</v>
      </c>
    </row>
    <row r="58" spans="1:4" x14ac:dyDescent="0.25">
      <c r="A58" s="489"/>
      <c r="B58" s="490" t="s">
        <v>54</v>
      </c>
      <c r="C58" s="490">
        <v>13</v>
      </c>
      <c r="D58" s="491">
        <v>362</v>
      </c>
    </row>
    <row r="59" spans="1:4" x14ac:dyDescent="0.25">
      <c r="A59" s="489"/>
      <c r="B59" s="490" t="s">
        <v>38</v>
      </c>
      <c r="C59" s="490">
        <v>9</v>
      </c>
      <c r="D59" s="491">
        <v>280</v>
      </c>
    </row>
    <row r="60" spans="1:4" x14ac:dyDescent="0.25">
      <c r="A60" s="489"/>
      <c r="B60" s="490" t="s">
        <v>35</v>
      </c>
      <c r="C60" s="490">
        <v>3</v>
      </c>
      <c r="D60" s="491">
        <v>30</v>
      </c>
    </row>
    <row r="61" spans="1:4" x14ac:dyDescent="0.25">
      <c r="A61" s="489"/>
      <c r="B61" s="490" t="s">
        <v>40</v>
      </c>
      <c r="C61" s="490">
        <v>2</v>
      </c>
      <c r="D61" s="491">
        <v>45</v>
      </c>
    </row>
    <row r="62" spans="1:4" x14ac:dyDescent="0.25">
      <c r="A62" s="487" t="s">
        <v>2230</v>
      </c>
      <c r="B62" s="487" t="s">
        <v>74</v>
      </c>
      <c r="C62" s="487">
        <v>97</v>
      </c>
      <c r="D62" s="488">
        <v>325</v>
      </c>
    </row>
    <row r="63" spans="1:4" x14ac:dyDescent="0.25">
      <c r="A63" s="489"/>
      <c r="B63" s="490" t="s">
        <v>73</v>
      </c>
      <c r="C63" s="490">
        <v>87</v>
      </c>
      <c r="D63" s="491">
        <v>415</v>
      </c>
    </row>
    <row r="64" spans="1:4" x14ac:dyDescent="0.25">
      <c r="A64" s="489"/>
      <c r="B64" s="490" t="s">
        <v>72</v>
      </c>
      <c r="C64" s="490">
        <v>43</v>
      </c>
      <c r="D64" s="491">
        <v>164</v>
      </c>
    </row>
    <row r="65" spans="1:4" x14ac:dyDescent="0.25">
      <c r="A65" s="489"/>
      <c r="B65" s="490" t="s">
        <v>78</v>
      </c>
      <c r="C65" s="490">
        <v>29</v>
      </c>
      <c r="D65" s="491">
        <v>143</v>
      </c>
    </row>
    <row r="66" spans="1:4" x14ac:dyDescent="0.25">
      <c r="A66" s="489"/>
      <c r="B66" s="490" t="s">
        <v>77</v>
      </c>
      <c r="C66" s="490">
        <v>26</v>
      </c>
      <c r="D66" s="491">
        <v>104</v>
      </c>
    </row>
    <row r="67" spans="1:4" x14ac:dyDescent="0.25">
      <c r="A67" s="489"/>
      <c r="B67" s="490" t="s">
        <v>54</v>
      </c>
      <c r="C67" s="490">
        <v>17</v>
      </c>
      <c r="D67" s="491">
        <v>95</v>
      </c>
    </row>
    <row r="68" spans="1:4" x14ac:dyDescent="0.25">
      <c r="A68" s="489"/>
      <c r="B68" s="490" t="s">
        <v>55</v>
      </c>
      <c r="C68" s="490">
        <v>12</v>
      </c>
      <c r="D68" s="491">
        <v>66</v>
      </c>
    </row>
    <row r="69" spans="1:4" x14ac:dyDescent="0.25">
      <c r="A69" s="489"/>
      <c r="B69" s="490" t="s">
        <v>38</v>
      </c>
      <c r="C69" s="490">
        <v>7</v>
      </c>
      <c r="D69" s="491">
        <v>14</v>
      </c>
    </row>
    <row r="70" spans="1:4" x14ac:dyDescent="0.25">
      <c r="A70" s="489"/>
      <c r="B70" s="490" t="s">
        <v>49</v>
      </c>
      <c r="C70" s="490">
        <v>3</v>
      </c>
      <c r="D70" s="491">
        <v>8</v>
      </c>
    </row>
    <row r="71" spans="1:4" x14ac:dyDescent="0.25">
      <c r="A71" s="489"/>
      <c r="B71" s="490" t="s">
        <v>76</v>
      </c>
      <c r="C71" s="490">
        <v>3</v>
      </c>
      <c r="D71" s="491">
        <v>10</v>
      </c>
    </row>
    <row r="72" spans="1:4" x14ac:dyDescent="0.25">
      <c r="A72" s="489"/>
      <c r="B72" s="490" t="s">
        <v>39</v>
      </c>
      <c r="C72" s="490">
        <v>3</v>
      </c>
      <c r="D72" s="491">
        <v>17</v>
      </c>
    </row>
    <row r="73" spans="1:4" x14ac:dyDescent="0.25">
      <c r="A73" s="489"/>
      <c r="B73" s="490" t="s">
        <v>35</v>
      </c>
      <c r="C73" s="490">
        <v>1</v>
      </c>
      <c r="D73" s="491">
        <v>3</v>
      </c>
    </row>
    <row r="74" spans="1:4" x14ac:dyDescent="0.25">
      <c r="A74" s="487" t="s">
        <v>2231</v>
      </c>
      <c r="B74" s="487" t="s">
        <v>74</v>
      </c>
      <c r="C74" s="487">
        <v>124</v>
      </c>
      <c r="D74" s="488">
        <v>571</v>
      </c>
    </row>
    <row r="75" spans="1:4" x14ac:dyDescent="0.25">
      <c r="A75" s="489"/>
      <c r="B75" s="490" t="s">
        <v>73</v>
      </c>
      <c r="C75" s="490">
        <v>34</v>
      </c>
      <c r="D75" s="491">
        <v>218</v>
      </c>
    </row>
    <row r="76" spans="1:4" x14ac:dyDescent="0.25">
      <c r="A76" s="489"/>
      <c r="B76" s="490" t="s">
        <v>55</v>
      </c>
      <c r="C76" s="490">
        <v>5</v>
      </c>
      <c r="D76" s="491">
        <v>14</v>
      </c>
    </row>
    <row r="77" spans="1:4" x14ac:dyDescent="0.25">
      <c r="A77" s="489"/>
      <c r="B77" s="490" t="s">
        <v>40</v>
      </c>
      <c r="C77" s="490">
        <v>3</v>
      </c>
      <c r="D77" s="491">
        <v>15</v>
      </c>
    </row>
    <row r="78" spans="1:4" x14ac:dyDescent="0.25">
      <c r="A78" s="489"/>
      <c r="B78" s="490" t="s">
        <v>56</v>
      </c>
      <c r="C78" s="490">
        <v>1</v>
      </c>
      <c r="D78" s="491">
        <v>7</v>
      </c>
    </row>
    <row r="79" spans="1:4" x14ac:dyDescent="0.25">
      <c r="A79" s="489"/>
      <c r="B79" s="490" t="s">
        <v>38</v>
      </c>
      <c r="C79" s="490">
        <v>1</v>
      </c>
      <c r="D79" s="491">
        <v>3</v>
      </c>
    </row>
    <row r="80" spans="1:4" x14ac:dyDescent="0.25">
      <c r="A80" s="489"/>
      <c r="B80" s="490" t="s">
        <v>49</v>
      </c>
      <c r="C80" s="490">
        <v>1</v>
      </c>
      <c r="D80" s="491">
        <v>1</v>
      </c>
    </row>
    <row r="81" spans="1:4" x14ac:dyDescent="0.25">
      <c r="A81" s="487" t="s">
        <v>2232</v>
      </c>
      <c r="B81" s="487" t="s">
        <v>72</v>
      </c>
      <c r="C81" s="487">
        <v>29</v>
      </c>
      <c r="D81" s="488">
        <v>225</v>
      </c>
    </row>
    <row r="82" spans="1:4" x14ac:dyDescent="0.25">
      <c r="A82" s="489"/>
      <c r="B82" s="490" t="s">
        <v>74</v>
      </c>
      <c r="C82" s="490">
        <v>9</v>
      </c>
      <c r="D82" s="491">
        <v>22</v>
      </c>
    </row>
    <row r="83" spans="1:4" x14ac:dyDescent="0.25">
      <c r="A83" s="489"/>
      <c r="B83" s="490" t="s">
        <v>55</v>
      </c>
      <c r="C83" s="490">
        <v>9</v>
      </c>
      <c r="D83" s="491">
        <v>52</v>
      </c>
    </row>
    <row r="84" spans="1:4" x14ac:dyDescent="0.25">
      <c r="A84" s="489"/>
      <c r="B84" s="490" t="s">
        <v>39</v>
      </c>
      <c r="C84" s="490">
        <v>5</v>
      </c>
      <c r="D84" s="491">
        <v>33</v>
      </c>
    </row>
    <row r="85" spans="1:4" x14ac:dyDescent="0.25">
      <c r="A85" s="489"/>
      <c r="B85" s="490" t="s">
        <v>77</v>
      </c>
      <c r="C85" s="490">
        <v>5</v>
      </c>
      <c r="D85" s="491">
        <v>32</v>
      </c>
    </row>
    <row r="86" spans="1:4" x14ac:dyDescent="0.25">
      <c r="A86" s="489"/>
      <c r="B86" s="490" t="s">
        <v>38</v>
      </c>
      <c r="C86" s="490">
        <v>1</v>
      </c>
      <c r="D86" s="491">
        <v>2</v>
      </c>
    </row>
    <row r="87" spans="1:4" x14ac:dyDescent="0.25">
      <c r="A87" s="489"/>
      <c r="B87" s="490" t="s">
        <v>49</v>
      </c>
      <c r="C87" s="490">
        <v>1</v>
      </c>
      <c r="D87" s="491">
        <v>10</v>
      </c>
    </row>
    <row r="88" spans="1:4" x14ac:dyDescent="0.25">
      <c r="A88" s="487" t="s">
        <v>2233</v>
      </c>
      <c r="B88" s="487" t="s">
        <v>74</v>
      </c>
      <c r="C88" s="487">
        <v>41</v>
      </c>
      <c r="D88" s="488">
        <v>153</v>
      </c>
    </row>
    <row r="89" spans="1:4" x14ac:dyDescent="0.25">
      <c r="A89" s="489"/>
      <c r="B89" s="490" t="s">
        <v>72</v>
      </c>
      <c r="C89" s="490">
        <v>4</v>
      </c>
      <c r="D89" s="491">
        <v>17</v>
      </c>
    </row>
    <row r="90" spans="1:4" x14ac:dyDescent="0.25">
      <c r="A90" s="489"/>
      <c r="B90" s="490" t="s">
        <v>73</v>
      </c>
      <c r="C90" s="490">
        <v>3</v>
      </c>
      <c r="D90" s="491">
        <v>13</v>
      </c>
    </row>
    <row r="91" spans="1:4" x14ac:dyDescent="0.25">
      <c r="A91" s="489"/>
      <c r="B91" s="490" t="s">
        <v>40</v>
      </c>
      <c r="C91" s="490">
        <v>3</v>
      </c>
      <c r="D91" s="491">
        <v>9</v>
      </c>
    </row>
    <row r="92" spans="1:4" x14ac:dyDescent="0.25">
      <c r="A92" s="492" t="s">
        <v>124</v>
      </c>
      <c r="B92" s="493"/>
      <c r="C92" s="492">
        <v>49727</v>
      </c>
      <c r="D92" s="494">
        <v>201786</v>
      </c>
    </row>
  </sheetData>
  <mergeCells count="1">
    <mergeCell ref="A1:D2"/>
  </mergeCells>
  <pageMargins left="2.2200000000000002" right="0.70866141732283472" top="0.74803149606299213" bottom="0.74803149606299213" header="0.31496062992125984" footer="0.31496062992125984"/>
  <pageSetup paperSize="5"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50272-50E6-428B-A994-8EAF45DF34CA}">
  <sheetPr>
    <tabColor theme="5"/>
    <pageSetUpPr fitToPage="1"/>
  </sheetPr>
  <dimension ref="A1:V56"/>
  <sheetViews>
    <sheetView showGridLines="0" zoomScale="80" zoomScaleNormal="80" workbookViewId="0">
      <selection activeCell="B35" sqref="B35:B36"/>
    </sheetView>
  </sheetViews>
  <sheetFormatPr baseColWidth="10" defaultRowHeight="15" x14ac:dyDescent="0.25"/>
  <cols>
    <col min="1" max="1" width="6" customWidth="1"/>
    <col min="2" max="2" width="48.85546875" style="16" bestFit="1" customWidth="1"/>
    <col min="3" max="4" width="16.7109375" style="16" customWidth="1"/>
    <col min="5" max="5" width="20.85546875" style="16" customWidth="1"/>
    <col min="6" max="6" width="12.7109375" style="16" bestFit="1" customWidth="1"/>
  </cols>
  <sheetData>
    <row r="1" spans="1:9" s="526" customFormat="1" ht="3" customHeight="1" x14ac:dyDescent="0.25">
      <c r="A1" s="130"/>
      <c r="B1" s="131" t="s">
        <v>81</v>
      </c>
      <c r="C1" s="132"/>
      <c r="D1" s="132"/>
      <c r="E1" s="132"/>
      <c r="F1" s="132"/>
      <c r="G1" s="130"/>
      <c r="H1" s="130"/>
      <c r="I1" s="130"/>
    </row>
    <row r="2" spans="1:9" s="526" customFormat="1" ht="3" customHeight="1" x14ac:dyDescent="0.25">
      <c r="A2" s="130"/>
      <c r="B2" s="133"/>
      <c r="C2" s="134">
        <f>SUM(C5:C21)</f>
        <v>123741</v>
      </c>
      <c r="D2" s="133"/>
      <c r="E2" s="134">
        <f>SUM(E5:E21)</f>
        <v>113803</v>
      </c>
      <c r="F2" s="134">
        <f>+C2+E2</f>
        <v>237544</v>
      </c>
      <c r="G2" s="133" t="s">
        <v>82</v>
      </c>
      <c r="H2" s="135">
        <f>+C2/F2</f>
        <v>0.5209182298858317</v>
      </c>
      <c r="I2" s="130"/>
    </row>
    <row r="3" spans="1:9" s="526" customFormat="1" ht="3" customHeight="1" x14ac:dyDescent="0.25">
      <c r="A3" s="130"/>
      <c r="B3" s="133"/>
      <c r="C3" s="1238" t="s">
        <v>104</v>
      </c>
      <c r="D3" s="1238"/>
      <c r="E3" s="1238"/>
      <c r="F3" s="134"/>
      <c r="G3" s="133"/>
      <c r="H3" s="135"/>
      <c r="I3" s="130"/>
    </row>
    <row r="4" spans="1:9" s="526" customFormat="1" ht="3" customHeight="1" x14ac:dyDescent="0.25">
      <c r="A4" s="130"/>
      <c r="B4" s="136" t="s">
        <v>83</v>
      </c>
      <c r="C4" s="137" t="s">
        <v>84</v>
      </c>
      <c r="D4" s="137"/>
      <c r="E4" s="136" t="s">
        <v>85</v>
      </c>
      <c r="F4" s="133"/>
      <c r="G4" s="133" t="s">
        <v>86</v>
      </c>
      <c r="H4" s="135">
        <f>+E2/F2</f>
        <v>0.4790817701141683</v>
      </c>
      <c r="I4" s="130"/>
    </row>
    <row r="5" spans="1:9" s="526" customFormat="1" ht="3" customHeight="1" x14ac:dyDescent="0.25">
      <c r="A5" s="130"/>
      <c r="B5" s="132" t="s">
        <v>107</v>
      </c>
      <c r="C5" s="138">
        <v>1450</v>
      </c>
      <c r="D5" s="139">
        <f>+C5*-1</f>
        <v>-1450</v>
      </c>
      <c r="E5" s="140">
        <v>1433</v>
      </c>
      <c r="F5" s="133"/>
      <c r="G5" s="130"/>
      <c r="H5" s="130"/>
      <c r="I5" s="130"/>
    </row>
    <row r="6" spans="1:9" s="526" customFormat="1" ht="3" customHeight="1" x14ac:dyDescent="0.25">
      <c r="A6" s="130"/>
      <c r="B6" s="132" t="s">
        <v>108</v>
      </c>
      <c r="C6" s="138">
        <v>5731</v>
      </c>
      <c r="D6" s="139">
        <f t="shared" ref="D6:D21" si="0">+C6*-1</f>
        <v>-5731</v>
      </c>
      <c r="E6" s="140">
        <v>5564</v>
      </c>
      <c r="F6" s="133"/>
      <c r="G6" s="130"/>
      <c r="H6" s="130"/>
      <c r="I6" s="130"/>
    </row>
    <row r="7" spans="1:9" s="526" customFormat="1" ht="3" customHeight="1" x14ac:dyDescent="0.25">
      <c r="A7" s="130"/>
      <c r="B7" s="132" t="s">
        <v>109</v>
      </c>
      <c r="C7" s="138">
        <v>9589</v>
      </c>
      <c r="D7" s="139">
        <f t="shared" si="0"/>
        <v>-9589</v>
      </c>
      <c r="E7" s="140">
        <v>9223</v>
      </c>
      <c r="F7" s="133"/>
      <c r="G7" s="130"/>
      <c r="H7" s="130"/>
      <c r="I7" s="130"/>
    </row>
    <row r="8" spans="1:9" s="526" customFormat="1" ht="3" customHeight="1" x14ac:dyDescent="0.25">
      <c r="A8" s="130"/>
      <c r="B8" s="132" t="s">
        <v>110</v>
      </c>
      <c r="C8" s="138">
        <v>9879</v>
      </c>
      <c r="D8" s="139">
        <f t="shared" si="0"/>
        <v>-9879</v>
      </c>
      <c r="E8" s="140">
        <v>9452</v>
      </c>
      <c r="F8" s="133"/>
      <c r="G8" s="130"/>
      <c r="H8" s="130"/>
      <c r="I8" s="130"/>
    </row>
    <row r="9" spans="1:9" s="526" customFormat="1" ht="3" customHeight="1" x14ac:dyDescent="0.25">
      <c r="A9" s="130"/>
      <c r="B9" s="132" t="s">
        <v>111</v>
      </c>
      <c r="C9" s="138">
        <v>7250</v>
      </c>
      <c r="D9" s="139">
        <f t="shared" si="0"/>
        <v>-7250</v>
      </c>
      <c r="E9" s="140">
        <v>6820</v>
      </c>
      <c r="F9" s="133"/>
      <c r="G9" s="130"/>
      <c r="H9" s="130"/>
      <c r="I9" s="130"/>
    </row>
    <row r="10" spans="1:9" s="526" customFormat="1" ht="3" customHeight="1" x14ac:dyDescent="0.25">
      <c r="A10" s="130"/>
      <c r="B10" s="132" t="s">
        <v>112</v>
      </c>
      <c r="C10" s="138">
        <v>2705</v>
      </c>
      <c r="D10" s="139">
        <f t="shared" si="0"/>
        <v>-2705</v>
      </c>
      <c r="E10" s="140">
        <v>2066</v>
      </c>
      <c r="F10" s="133"/>
      <c r="G10" s="130"/>
      <c r="H10" s="130"/>
      <c r="I10" s="130"/>
    </row>
    <row r="11" spans="1:9" s="526" customFormat="1" ht="3" customHeight="1" x14ac:dyDescent="0.25">
      <c r="A11" s="130"/>
      <c r="B11" s="132" t="s">
        <v>113</v>
      </c>
      <c r="C11" s="138">
        <v>7202</v>
      </c>
      <c r="D11" s="139">
        <f t="shared" si="0"/>
        <v>-7202</v>
      </c>
      <c r="E11" s="140">
        <v>6527</v>
      </c>
      <c r="F11" s="133"/>
      <c r="G11" s="130"/>
      <c r="H11" s="130"/>
      <c r="I11" s="130"/>
    </row>
    <row r="12" spans="1:9" s="526" customFormat="1" ht="3" customHeight="1" x14ac:dyDescent="0.25">
      <c r="A12" s="130"/>
      <c r="B12" s="132" t="s">
        <v>114</v>
      </c>
      <c r="C12" s="138">
        <v>11252</v>
      </c>
      <c r="D12" s="139">
        <f t="shared" si="0"/>
        <v>-11252</v>
      </c>
      <c r="E12" s="140">
        <v>9718</v>
      </c>
      <c r="F12" s="133"/>
      <c r="G12" s="130"/>
      <c r="H12" s="130"/>
      <c r="I12" s="130"/>
    </row>
    <row r="13" spans="1:9" s="526" customFormat="1" ht="3" customHeight="1" x14ac:dyDescent="0.25">
      <c r="A13" s="130"/>
      <c r="B13" s="132" t="s">
        <v>115</v>
      </c>
      <c r="C13" s="138">
        <v>12249</v>
      </c>
      <c r="D13" s="139">
        <f t="shared" si="0"/>
        <v>-12249</v>
      </c>
      <c r="E13" s="140">
        <v>10315</v>
      </c>
      <c r="F13" s="133"/>
      <c r="G13" s="130"/>
      <c r="H13" s="130"/>
      <c r="I13" s="130"/>
    </row>
    <row r="14" spans="1:9" s="526" customFormat="1" ht="3" customHeight="1" x14ac:dyDescent="0.25">
      <c r="A14" s="130"/>
      <c r="B14" s="132" t="s">
        <v>116</v>
      </c>
      <c r="C14" s="138">
        <v>10499</v>
      </c>
      <c r="D14" s="139">
        <f t="shared" si="0"/>
        <v>-10499</v>
      </c>
      <c r="E14" s="140">
        <v>8802</v>
      </c>
      <c r="F14" s="133"/>
      <c r="G14" s="130"/>
      <c r="H14" s="130"/>
      <c r="I14" s="130"/>
    </row>
    <row r="15" spans="1:9" s="526" customFormat="1" ht="3" customHeight="1" x14ac:dyDescent="0.25">
      <c r="A15" s="130"/>
      <c r="B15" s="132" t="s">
        <v>117</v>
      </c>
      <c r="C15" s="138">
        <v>9054</v>
      </c>
      <c r="D15" s="139">
        <f t="shared" si="0"/>
        <v>-9054</v>
      </c>
      <c r="E15" s="140">
        <v>7731</v>
      </c>
      <c r="F15" s="133"/>
      <c r="G15" s="130"/>
      <c r="H15" s="130"/>
      <c r="I15" s="130"/>
    </row>
    <row r="16" spans="1:9" s="526" customFormat="1" ht="3" customHeight="1" x14ac:dyDescent="0.25">
      <c r="A16" s="130"/>
      <c r="B16" s="132" t="s">
        <v>118</v>
      </c>
      <c r="C16" s="138">
        <v>7092</v>
      </c>
      <c r="D16" s="139">
        <f t="shared" si="0"/>
        <v>-7092</v>
      </c>
      <c r="E16" s="140">
        <v>6056</v>
      </c>
      <c r="F16" s="133"/>
      <c r="G16" s="130"/>
      <c r="H16" s="130"/>
      <c r="I16" s="130"/>
    </row>
    <row r="17" spans="1:9" s="526" customFormat="1" ht="3" customHeight="1" x14ac:dyDescent="0.25">
      <c r="A17" s="130"/>
      <c r="B17" s="132" t="s">
        <v>119</v>
      </c>
      <c r="C17" s="138">
        <v>5681</v>
      </c>
      <c r="D17" s="139">
        <f t="shared" si="0"/>
        <v>-5681</v>
      </c>
      <c r="E17" s="140">
        <v>6044</v>
      </c>
      <c r="F17" s="132"/>
      <c r="G17" s="130"/>
      <c r="H17" s="130"/>
      <c r="I17" s="130"/>
    </row>
    <row r="18" spans="1:9" s="526" customFormat="1" ht="3" customHeight="1" x14ac:dyDescent="0.25">
      <c r="A18" s="130"/>
      <c r="B18" s="132" t="s">
        <v>120</v>
      </c>
      <c r="C18" s="138">
        <v>6441</v>
      </c>
      <c r="D18" s="139">
        <f t="shared" si="0"/>
        <v>-6441</v>
      </c>
      <c r="E18" s="140">
        <v>6786</v>
      </c>
      <c r="F18" s="132"/>
      <c r="G18" s="130"/>
      <c r="H18" s="130"/>
      <c r="I18" s="130"/>
    </row>
    <row r="19" spans="1:9" s="526" customFormat="1" ht="3" customHeight="1" x14ac:dyDescent="0.25">
      <c r="A19" s="130"/>
      <c r="B19" s="132" t="s">
        <v>121</v>
      </c>
      <c r="C19" s="138">
        <v>6104</v>
      </c>
      <c r="D19" s="139">
        <f t="shared" si="0"/>
        <v>-6104</v>
      </c>
      <c r="E19" s="140">
        <v>5964</v>
      </c>
      <c r="F19" s="133"/>
      <c r="G19" s="130"/>
      <c r="H19" s="130"/>
      <c r="I19" s="130"/>
    </row>
    <row r="20" spans="1:9" s="526" customFormat="1" ht="3" customHeight="1" x14ac:dyDescent="0.25">
      <c r="A20" s="130"/>
      <c r="B20" s="132" t="s">
        <v>122</v>
      </c>
      <c r="C20" s="138">
        <v>4546</v>
      </c>
      <c r="D20" s="139">
        <f t="shared" si="0"/>
        <v>-4546</v>
      </c>
      <c r="E20" s="140">
        <v>4213</v>
      </c>
      <c r="F20" s="133"/>
      <c r="G20" s="130"/>
      <c r="H20" s="130"/>
      <c r="I20" s="130"/>
    </row>
    <row r="21" spans="1:9" s="526" customFormat="1" ht="3" customHeight="1" x14ac:dyDescent="0.25">
      <c r="A21" s="130"/>
      <c r="B21" s="132" t="s">
        <v>123</v>
      </c>
      <c r="C21" s="138">
        <v>7017</v>
      </c>
      <c r="D21" s="139">
        <f t="shared" si="0"/>
        <v>-7017</v>
      </c>
      <c r="E21" s="140">
        <v>7089</v>
      </c>
      <c r="F21" s="133"/>
      <c r="G21" s="130"/>
      <c r="H21" s="130"/>
      <c r="I21" s="130"/>
    </row>
    <row r="22" spans="1:9" s="526" customFormat="1" ht="3" customHeight="1" x14ac:dyDescent="0.25">
      <c r="A22" s="130"/>
      <c r="B22" s="132"/>
      <c r="C22" s="132"/>
      <c r="D22" s="134"/>
      <c r="E22" s="132"/>
      <c r="F22" s="132"/>
      <c r="G22" s="130"/>
      <c r="H22" s="130"/>
      <c r="I22" s="130"/>
    </row>
    <row r="23" spans="1:9" s="526" customFormat="1" ht="3" customHeight="1" x14ac:dyDescent="0.25">
      <c r="A23" s="130"/>
      <c r="B23" s="132"/>
      <c r="C23" s="132"/>
      <c r="D23" s="132"/>
      <c r="E23" s="132"/>
      <c r="F23" s="132"/>
      <c r="G23" s="130"/>
      <c r="H23" s="130"/>
      <c r="I23" s="130"/>
    </row>
    <row r="24" spans="1:9" s="526" customFormat="1" ht="3" customHeight="1" x14ac:dyDescent="0.25">
      <c r="A24" s="130"/>
      <c r="B24" s="132"/>
      <c r="C24" s="141">
        <f>MAX(C5:C21)</f>
        <v>12249</v>
      </c>
      <c r="D24" s="141">
        <f t="shared" ref="D24:E24" si="1">MAX(D5:D21)</f>
        <v>-1450</v>
      </c>
      <c r="E24" s="141">
        <f t="shared" si="1"/>
        <v>10315</v>
      </c>
      <c r="F24" s="132"/>
      <c r="G24" s="130"/>
      <c r="H24" s="130"/>
      <c r="I24" s="130"/>
    </row>
    <row r="25" spans="1:9" s="526" customFormat="1" ht="3" customHeight="1" x14ac:dyDescent="0.25">
      <c r="A25" s="130"/>
      <c r="B25" s="132"/>
      <c r="C25" s="132"/>
      <c r="D25" s="132"/>
      <c r="E25" s="132"/>
      <c r="F25" s="132"/>
      <c r="G25" s="130"/>
      <c r="H25" s="130"/>
      <c r="I25" s="130"/>
    </row>
    <row r="26" spans="1:9" s="526" customFormat="1" ht="3" customHeight="1" x14ac:dyDescent="0.25">
      <c r="A26" s="130"/>
      <c r="B26" s="132"/>
      <c r="C26" s="132"/>
      <c r="D26" s="132"/>
      <c r="E26" s="132"/>
      <c r="F26" s="132"/>
      <c r="G26" s="130"/>
      <c r="H26" s="130"/>
      <c r="I26" s="130"/>
    </row>
    <row r="27" spans="1:9" s="526" customFormat="1" ht="3" customHeight="1" x14ac:dyDescent="0.25">
      <c r="A27" s="130"/>
      <c r="B27" s="132"/>
      <c r="C27" s="132"/>
      <c r="D27" s="132"/>
      <c r="E27" s="132"/>
      <c r="F27" s="132"/>
      <c r="G27" s="130"/>
      <c r="H27" s="130"/>
      <c r="I27" s="130"/>
    </row>
    <row r="28" spans="1:9" s="526" customFormat="1" ht="3" customHeight="1" x14ac:dyDescent="0.25">
      <c r="A28" s="130"/>
      <c r="B28" s="132"/>
      <c r="C28" s="132"/>
      <c r="D28" s="132"/>
      <c r="E28" s="132"/>
      <c r="F28" s="132"/>
      <c r="G28" s="130"/>
      <c r="H28" s="130"/>
      <c r="I28" s="130"/>
    </row>
    <row r="29" spans="1:9" s="526" customFormat="1" ht="3" customHeight="1" x14ac:dyDescent="0.25">
      <c r="A29" s="130"/>
      <c r="B29" s="132"/>
      <c r="C29" s="132"/>
      <c r="D29" s="132"/>
      <c r="E29" s="132"/>
      <c r="F29" s="132"/>
      <c r="G29" s="130"/>
      <c r="H29" s="130"/>
      <c r="I29" s="130"/>
    </row>
    <row r="30" spans="1:9" s="526" customFormat="1" ht="3" customHeight="1" x14ac:dyDescent="0.25">
      <c r="A30" s="130"/>
      <c r="B30" s="132"/>
      <c r="C30" s="132"/>
      <c r="D30" s="132"/>
      <c r="E30" s="132"/>
      <c r="F30" s="132"/>
      <c r="G30" s="130"/>
      <c r="H30" s="130"/>
      <c r="I30" s="130"/>
    </row>
    <row r="31" spans="1:9" s="526" customFormat="1" ht="3" customHeight="1" x14ac:dyDescent="0.25">
      <c r="A31" s="130"/>
      <c r="B31" s="132"/>
      <c r="C31" s="132"/>
      <c r="D31" s="132"/>
      <c r="E31" s="132"/>
      <c r="F31" s="132"/>
      <c r="G31" s="130"/>
      <c r="H31" s="130"/>
      <c r="I31" s="130"/>
    </row>
    <row r="32" spans="1:9" s="439" customFormat="1" ht="32.25" customHeight="1" x14ac:dyDescent="0.25">
      <c r="A32" s="524"/>
      <c r="B32" s="525"/>
      <c r="C32" s="525"/>
      <c r="D32" s="525"/>
      <c r="E32" s="525"/>
      <c r="F32" s="525"/>
      <c r="G32" s="524"/>
      <c r="H32" s="524"/>
      <c r="I32" s="524"/>
    </row>
    <row r="33" spans="1:22" s="439" customFormat="1" ht="32.25" customHeight="1" x14ac:dyDescent="0.25">
      <c r="A33" s="524"/>
      <c r="B33" s="1242" t="s">
        <v>21345</v>
      </c>
      <c r="C33" s="1242"/>
      <c r="D33" s="1242"/>
      <c r="E33" s="1242"/>
      <c r="F33" s="1242"/>
      <c r="G33" s="1242"/>
      <c r="H33" s="1242"/>
      <c r="I33" s="1242"/>
      <c r="J33" s="1242"/>
      <c r="K33" s="1242"/>
      <c r="L33" s="1242"/>
      <c r="M33" s="1242"/>
      <c r="N33" s="1242"/>
      <c r="O33" s="1242"/>
      <c r="P33" s="1242"/>
      <c r="Q33" s="1242"/>
      <c r="R33" s="1242"/>
      <c r="S33" s="1242"/>
      <c r="T33" s="1242"/>
      <c r="U33" s="1242"/>
      <c r="V33" s="523"/>
    </row>
    <row r="34" spans="1:22" ht="23.25" x14ac:dyDescent="0.25">
      <c r="B34" s="1242"/>
      <c r="C34" s="1242"/>
      <c r="D34" s="1242"/>
      <c r="E34" s="1242"/>
      <c r="F34" s="1242"/>
      <c r="G34" s="1242"/>
      <c r="H34" s="1242"/>
      <c r="I34" s="1242"/>
      <c r="J34" s="1242"/>
      <c r="K34" s="1242"/>
      <c r="L34" s="1242"/>
      <c r="M34" s="1242"/>
      <c r="N34" s="1242"/>
      <c r="O34" s="1242"/>
      <c r="P34" s="1242"/>
      <c r="Q34" s="1242"/>
      <c r="R34" s="1242"/>
      <c r="S34" s="1242"/>
      <c r="T34" s="1242"/>
      <c r="U34" s="1242"/>
      <c r="V34" s="523"/>
    </row>
    <row r="37" spans="1:22" ht="21" x14ac:dyDescent="0.25">
      <c r="B37" s="542"/>
      <c r="C37" s="1239" t="s">
        <v>104</v>
      </c>
      <c r="D37" s="1240"/>
      <c r="E37" s="1241" t="s">
        <v>105</v>
      </c>
      <c r="F37" s="1241"/>
    </row>
    <row r="38" spans="1:22" ht="21" x14ac:dyDescent="0.25">
      <c r="B38" s="542" t="s">
        <v>83</v>
      </c>
      <c r="C38" s="542" t="s">
        <v>84</v>
      </c>
      <c r="D38" s="542" t="s">
        <v>85</v>
      </c>
      <c r="E38" s="542" t="s">
        <v>105</v>
      </c>
      <c r="F38" s="542" t="s">
        <v>106</v>
      </c>
    </row>
    <row r="39" spans="1:22" ht="21" x14ac:dyDescent="0.35">
      <c r="B39" s="539" t="s">
        <v>107</v>
      </c>
      <c r="C39" s="540">
        <v>1450</v>
      </c>
      <c r="D39" s="540">
        <v>1433</v>
      </c>
      <c r="E39" s="540">
        <f>SUM(C39:D39)</f>
        <v>2883</v>
      </c>
      <c r="F39" s="543">
        <f>+E39/$E$56</f>
        <v>1.2136698885259152E-2</v>
      </c>
    </row>
    <row r="40" spans="1:22" ht="21" x14ac:dyDescent="0.35">
      <c r="B40" s="539" t="s">
        <v>108</v>
      </c>
      <c r="C40" s="540">
        <v>5731</v>
      </c>
      <c r="D40" s="540">
        <v>5564</v>
      </c>
      <c r="E40" s="540">
        <f t="shared" ref="E40:E55" si="2">SUM(C40:D40)</f>
        <v>11295</v>
      </c>
      <c r="F40" s="543">
        <f t="shared" ref="F40:F56" si="3">+E40/$E$56</f>
        <v>4.7549085643080864E-2</v>
      </c>
    </row>
    <row r="41" spans="1:22" ht="21" x14ac:dyDescent="0.35">
      <c r="B41" s="539" t="s">
        <v>109</v>
      </c>
      <c r="C41" s="540">
        <v>9589</v>
      </c>
      <c r="D41" s="540">
        <v>9223</v>
      </c>
      <c r="E41" s="540">
        <f t="shared" si="2"/>
        <v>18812</v>
      </c>
      <c r="F41" s="543">
        <f t="shared" si="3"/>
        <v>7.9193749368538041E-2</v>
      </c>
    </row>
    <row r="42" spans="1:22" ht="21" x14ac:dyDescent="0.35">
      <c r="B42" s="539" t="s">
        <v>110</v>
      </c>
      <c r="C42" s="540">
        <v>9879</v>
      </c>
      <c r="D42" s="540">
        <v>9452</v>
      </c>
      <c r="E42" s="540">
        <f t="shared" si="2"/>
        <v>19331</v>
      </c>
      <c r="F42" s="543">
        <f t="shared" si="3"/>
        <v>8.1378607752668974E-2</v>
      </c>
    </row>
    <row r="43" spans="1:22" ht="21" x14ac:dyDescent="0.35">
      <c r="B43" s="539" t="s">
        <v>111</v>
      </c>
      <c r="C43" s="540">
        <v>7250</v>
      </c>
      <c r="D43" s="540">
        <v>6820</v>
      </c>
      <c r="E43" s="540">
        <f t="shared" si="2"/>
        <v>14070</v>
      </c>
      <c r="F43" s="543">
        <f t="shared" si="3"/>
        <v>5.923113191661334E-2</v>
      </c>
    </row>
    <row r="44" spans="1:22" ht="21" x14ac:dyDescent="0.35">
      <c r="B44" s="539" t="s">
        <v>112</v>
      </c>
      <c r="C44" s="540">
        <v>2705</v>
      </c>
      <c r="D44" s="540">
        <v>2066</v>
      </c>
      <c r="E44" s="540">
        <f t="shared" si="2"/>
        <v>4771</v>
      </c>
      <c r="F44" s="543">
        <f t="shared" si="3"/>
        <v>2.0084700097666115E-2</v>
      </c>
    </row>
    <row r="45" spans="1:22" ht="21" x14ac:dyDescent="0.35">
      <c r="B45" s="539" t="s">
        <v>113</v>
      </c>
      <c r="C45" s="540">
        <v>7202</v>
      </c>
      <c r="D45" s="540">
        <v>6527</v>
      </c>
      <c r="E45" s="540">
        <f t="shared" si="2"/>
        <v>13729</v>
      </c>
      <c r="F45" s="543">
        <f t="shared" si="3"/>
        <v>5.7795608392550435E-2</v>
      </c>
    </row>
    <row r="46" spans="1:22" ht="21" x14ac:dyDescent="0.35">
      <c r="B46" s="539" t="s">
        <v>114</v>
      </c>
      <c r="C46" s="540">
        <v>11252</v>
      </c>
      <c r="D46" s="540">
        <v>9718</v>
      </c>
      <c r="E46" s="540">
        <f t="shared" si="2"/>
        <v>20970</v>
      </c>
      <c r="F46" s="543">
        <f t="shared" si="3"/>
        <v>8.8278382110261677E-2</v>
      </c>
    </row>
    <row r="47" spans="1:22" ht="21" x14ac:dyDescent="0.35">
      <c r="B47" s="539" t="s">
        <v>115</v>
      </c>
      <c r="C47" s="540">
        <v>12249</v>
      </c>
      <c r="D47" s="540">
        <v>10315</v>
      </c>
      <c r="E47" s="540">
        <f t="shared" si="2"/>
        <v>22564</v>
      </c>
      <c r="F47" s="543">
        <f t="shared" si="3"/>
        <v>9.4988717879634935E-2</v>
      </c>
    </row>
    <row r="48" spans="1:22" ht="21" x14ac:dyDescent="0.35">
      <c r="B48" s="539" t="s">
        <v>116</v>
      </c>
      <c r="C48" s="540">
        <v>10499</v>
      </c>
      <c r="D48" s="540">
        <v>8802</v>
      </c>
      <c r="E48" s="540">
        <f t="shared" si="2"/>
        <v>19301</v>
      </c>
      <c r="F48" s="543">
        <f t="shared" si="3"/>
        <v>8.1252315360522687E-2</v>
      </c>
    </row>
    <row r="49" spans="2:8" ht="21" x14ac:dyDescent="0.35">
      <c r="B49" s="539" t="s">
        <v>117</v>
      </c>
      <c r="C49" s="540">
        <v>9054</v>
      </c>
      <c r="D49" s="540">
        <v>7731</v>
      </c>
      <c r="E49" s="540">
        <f t="shared" si="2"/>
        <v>16785</v>
      </c>
      <c r="F49" s="543">
        <f t="shared" si="3"/>
        <v>7.0660593405853234E-2</v>
      </c>
    </row>
    <row r="50" spans="2:8" ht="21" x14ac:dyDescent="0.35">
      <c r="B50" s="539" t="s">
        <v>118</v>
      </c>
      <c r="C50" s="540">
        <v>7092</v>
      </c>
      <c r="D50" s="540">
        <v>6056</v>
      </c>
      <c r="E50" s="540">
        <f t="shared" si="2"/>
        <v>13148</v>
      </c>
      <c r="F50" s="543">
        <f t="shared" si="3"/>
        <v>5.5349745731317145E-2</v>
      </c>
    </row>
    <row r="51" spans="2:8" ht="21" x14ac:dyDescent="0.35">
      <c r="B51" s="539" t="s">
        <v>119</v>
      </c>
      <c r="C51" s="540">
        <v>5681</v>
      </c>
      <c r="D51" s="540">
        <v>6044</v>
      </c>
      <c r="E51" s="540">
        <f t="shared" si="2"/>
        <v>11725</v>
      </c>
      <c r="F51" s="543">
        <f t="shared" si="3"/>
        <v>4.9359276597177787E-2</v>
      </c>
    </row>
    <row r="52" spans="2:8" ht="21" x14ac:dyDescent="0.35">
      <c r="B52" s="539" t="s">
        <v>120</v>
      </c>
      <c r="C52" s="540">
        <v>6441</v>
      </c>
      <c r="D52" s="540">
        <v>6786</v>
      </c>
      <c r="E52" s="540">
        <f t="shared" si="2"/>
        <v>13227</v>
      </c>
      <c r="F52" s="543">
        <f t="shared" si="3"/>
        <v>5.5682315697302392E-2</v>
      </c>
    </row>
    <row r="53" spans="2:8" ht="21" x14ac:dyDescent="0.35">
      <c r="B53" s="539" t="s">
        <v>121</v>
      </c>
      <c r="C53" s="540">
        <v>6104</v>
      </c>
      <c r="D53" s="540">
        <v>5964</v>
      </c>
      <c r="E53" s="540">
        <f t="shared" si="2"/>
        <v>12068</v>
      </c>
      <c r="F53" s="543">
        <f t="shared" si="3"/>
        <v>5.0803219614050453E-2</v>
      </c>
    </row>
    <row r="54" spans="2:8" ht="21" x14ac:dyDescent="0.35">
      <c r="B54" s="539" t="s">
        <v>122</v>
      </c>
      <c r="C54" s="540">
        <v>4546</v>
      </c>
      <c r="D54" s="540">
        <v>4213</v>
      </c>
      <c r="E54" s="540">
        <f t="shared" si="2"/>
        <v>8759</v>
      </c>
      <c r="F54" s="543">
        <f t="shared" si="3"/>
        <v>3.6873168760313879E-2</v>
      </c>
    </row>
    <row r="55" spans="2:8" ht="21" x14ac:dyDescent="0.35">
      <c r="B55" s="539" t="s">
        <v>123</v>
      </c>
      <c r="C55" s="540">
        <v>7017</v>
      </c>
      <c r="D55" s="540">
        <v>7089</v>
      </c>
      <c r="E55" s="540">
        <f t="shared" si="2"/>
        <v>14106</v>
      </c>
      <c r="F55" s="543">
        <f t="shared" si="3"/>
        <v>5.9382682787188897E-2</v>
      </c>
    </row>
    <row r="56" spans="2:8" ht="21" x14ac:dyDescent="0.35">
      <c r="B56" s="539" t="s">
        <v>105</v>
      </c>
      <c r="C56" s="540">
        <f>SUM(C39:C55)</f>
        <v>123741</v>
      </c>
      <c r="D56" s="540">
        <f>SUM(D39:D55)</f>
        <v>113803</v>
      </c>
      <c r="E56" s="540">
        <f>SUM(E39:E55)</f>
        <v>237544</v>
      </c>
      <c r="F56" s="543">
        <f t="shared" si="3"/>
        <v>1</v>
      </c>
      <c r="H56" s="17"/>
    </row>
  </sheetData>
  <mergeCells count="4">
    <mergeCell ref="C3:E3"/>
    <mergeCell ref="C37:D37"/>
    <mergeCell ref="E37:F37"/>
    <mergeCell ref="B33:U34"/>
  </mergeCells>
  <pageMargins left="1.41" right="0.70866141732283472" top="1.1023622047244095" bottom="0.74803149606299213" header="0.31496062992125984" footer="0.31496062992125984"/>
  <pageSetup paperSize="5" scale="52"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83E8C-1E5A-4264-AECD-B7950399A864}">
  <sheetPr>
    <tabColor theme="7" tint="0.39997558519241921"/>
    <pageSetUpPr fitToPage="1"/>
  </sheetPr>
  <dimension ref="A1:D6562"/>
  <sheetViews>
    <sheetView showGridLines="0" workbookViewId="0">
      <selection activeCell="G23" sqref="G23"/>
    </sheetView>
  </sheetViews>
  <sheetFormatPr baseColWidth="10" defaultRowHeight="15" x14ac:dyDescent="0.25"/>
  <cols>
    <col min="1" max="1" width="119.140625" style="18" customWidth="1"/>
    <col min="2" max="2" width="41.85546875" bestFit="1" customWidth="1"/>
    <col min="3" max="3" width="21.5703125" customWidth="1"/>
  </cols>
  <sheetData>
    <row r="1" spans="1:4" x14ac:dyDescent="0.25">
      <c r="A1" s="1313" t="s">
        <v>21195</v>
      </c>
      <c r="B1" s="1313"/>
      <c r="C1" s="1313"/>
      <c r="D1" s="1313"/>
    </row>
    <row r="2" spans="1:4" x14ac:dyDescent="0.25">
      <c r="A2" s="1314"/>
      <c r="B2" s="1314"/>
      <c r="C2" s="1314"/>
      <c r="D2" s="1314"/>
    </row>
    <row r="6" spans="1:4" x14ac:dyDescent="0.25">
      <c r="A6" s="1316" t="s">
        <v>21194</v>
      </c>
      <c r="B6" s="1315" t="s">
        <v>412</v>
      </c>
      <c r="C6" s="1315"/>
    </row>
    <row r="7" spans="1:4" x14ac:dyDescent="0.25">
      <c r="A7" s="1317"/>
      <c r="B7" s="58" t="s">
        <v>21190</v>
      </c>
      <c r="C7" s="58" t="s">
        <v>410</v>
      </c>
    </row>
    <row r="8" spans="1:4" x14ac:dyDescent="0.25">
      <c r="A8" s="495" t="s">
        <v>2236</v>
      </c>
      <c r="B8" s="5">
        <v>282</v>
      </c>
      <c r="C8" s="5">
        <v>12119</v>
      </c>
    </row>
    <row r="9" spans="1:4" x14ac:dyDescent="0.25">
      <c r="A9" s="495" t="s">
        <v>2240</v>
      </c>
      <c r="B9" s="5">
        <v>123</v>
      </c>
      <c r="C9" s="5">
        <v>5219</v>
      </c>
    </row>
    <row r="10" spans="1:4" ht="30" x14ac:dyDescent="0.25">
      <c r="A10" s="495" t="s">
        <v>2235</v>
      </c>
      <c r="B10" s="5">
        <v>340</v>
      </c>
      <c r="C10" s="5">
        <v>4604</v>
      </c>
    </row>
    <row r="11" spans="1:4" x14ac:dyDescent="0.25">
      <c r="A11" s="495" t="s">
        <v>2248</v>
      </c>
      <c r="B11" s="5">
        <v>63</v>
      </c>
      <c r="C11" s="5">
        <v>3482</v>
      </c>
    </row>
    <row r="12" spans="1:4" x14ac:dyDescent="0.25">
      <c r="A12" s="495" t="s">
        <v>2249</v>
      </c>
      <c r="B12" s="5">
        <v>61</v>
      </c>
      <c r="C12" s="5">
        <v>2745</v>
      </c>
    </row>
    <row r="13" spans="1:4" x14ac:dyDescent="0.25">
      <c r="A13" s="495" t="s">
        <v>2237</v>
      </c>
      <c r="B13" s="5">
        <v>237</v>
      </c>
      <c r="C13" s="5">
        <v>1610</v>
      </c>
    </row>
    <row r="14" spans="1:4" x14ac:dyDescent="0.25">
      <c r="A14" s="495" t="s">
        <v>2273</v>
      </c>
      <c r="B14" s="5">
        <v>27</v>
      </c>
      <c r="C14" s="5">
        <v>1215</v>
      </c>
    </row>
    <row r="15" spans="1:4" x14ac:dyDescent="0.25">
      <c r="A15" s="495" t="s">
        <v>2239</v>
      </c>
      <c r="B15" s="5">
        <v>150</v>
      </c>
      <c r="C15" s="5">
        <v>1044</v>
      </c>
    </row>
    <row r="16" spans="1:4" x14ac:dyDescent="0.25">
      <c r="A16" s="495" t="s">
        <v>2238</v>
      </c>
      <c r="B16" s="5">
        <v>158</v>
      </c>
      <c r="C16" s="5">
        <v>1038</v>
      </c>
    </row>
    <row r="17" spans="1:3" x14ac:dyDescent="0.25">
      <c r="A17" s="495" t="s">
        <v>2283</v>
      </c>
      <c r="B17" s="5">
        <v>22</v>
      </c>
      <c r="C17" s="5">
        <v>990</v>
      </c>
    </row>
    <row r="18" spans="1:3" x14ac:dyDescent="0.25">
      <c r="A18" s="495" t="s">
        <v>2293</v>
      </c>
      <c r="B18" s="5">
        <v>18</v>
      </c>
      <c r="C18" s="5">
        <v>810</v>
      </c>
    </row>
    <row r="19" spans="1:3" ht="30" x14ac:dyDescent="0.25">
      <c r="A19" s="495" t="s">
        <v>2241</v>
      </c>
      <c r="B19" s="5">
        <v>111</v>
      </c>
      <c r="C19" s="5">
        <v>771</v>
      </c>
    </row>
    <row r="20" spans="1:3" x14ac:dyDescent="0.25">
      <c r="A20" s="495" t="s">
        <v>2242</v>
      </c>
      <c r="B20" s="5">
        <v>105</v>
      </c>
      <c r="C20" s="5">
        <v>719</v>
      </c>
    </row>
    <row r="21" spans="1:3" x14ac:dyDescent="0.25">
      <c r="A21" s="495" t="s">
        <v>2308</v>
      </c>
      <c r="B21" s="5">
        <v>15</v>
      </c>
      <c r="C21" s="5">
        <v>675</v>
      </c>
    </row>
    <row r="22" spans="1:3" x14ac:dyDescent="0.25">
      <c r="A22" s="495" t="s">
        <v>2320</v>
      </c>
      <c r="B22" s="5">
        <v>13</v>
      </c>
      <c r="C22" s="5">
        <v>585</v>
      </c>
    </row>
    <row r="23" spans="1:3" x14ac:dyDescent="0.25">
      <c r="A23" s="495" t="s">
        <v>2243</v>
      </c>
      <c r="B23" s="5">
        <v>78</v>
      </c>
      <c r="C23" s="5">
        <v>543</v>
      </c>
    </row>
    <row r="24" spans="1:3" x14ac:dyDescent="0.25">
      <c r="A24" s="495" t="s">
        <v>2339</v>
      </c>
      <c r="B24" s="5">
        <v>11</v>
      </c>
      <c r="C24" s="5">
        <v>495</v>
      </c>
    </row>
    <row r="25" spans="1:3" x14ac:dyDescent="0.25">
      <c r="A25" s="495" t="s">
        <v>2340</v>
      </c>
      <c r="B25" s="5">
        <v>11</v>
      </c>
      <c r="C25" s="5">
        <v>495</v>
      </c>
    </row>
    <row r="26" spans="1:3" x14ac:dyDescent="0.25">
      <c r="A26" s="495" t="s">
        <v>2246</v>
      </c>
      <c r="B26" s="5">
        <v>70</v>
      </c>
      <c r="C26" s="5">
        <v>494</v>
      </c>
    </row>
    <row r="27" spans="1:3" x14ac:dyDescent="0.25">
      <c r="A27" s="495" t="s">
        <v>2244</v>
      </c>
      <c r="B27" s="5">
        <v>71</v>
      </c>
      <c r="C27" s="5">
        <v>492</v>
      </c>
    </row>
    <row r="28" spans="1:3" x14ac:dyDescent="0.25">
      <c r="A28" s="495" t="s">
        <v>2245</v>
      </c>
      <c r="B28" s="5">
        <v>70</v>
      </c>
      <c r="C28" s="5">
        <v>480</v>
      </c>
    </row>
    <row r="29" spans="1:3" x14ac:dyDescent="0.25">
      <c r="A29" s="495" t="s">
        <v>2247</v>
      </c>
      <c r="B29" s="5">
        <v>68</v>
      </c>
      <c r="C29" s="5">
        <v>466</v>
      </c>
    </row>
    <row r="30" spans="1:3" x14ac:dyDescent="0.25">
      <c r="A30" s="495" t="s">
        <v>2352</v>
      </c>
      <c r="B30" s="5">
        <v>10</v>
      </c>
      <c r="C30" s="5">
        <v>450</v>
      </c>
    </row>
    <row r="31" spans="1:3" x14ac:dyDescent="0.25">
      <c r="A31" s="495" t="s">
        <v>2370</v>
      </c>
      <c r="B31" s="5">
        <v>9</v>
      </c>
      <c r="C31" s="5">
        <v>405</v>
      </c>
    </row>
    <row r="32" spans="1:3" x14ac:dyDescent="0.25">
      <c r="A32" s="495" t="s">
        <v>2371</v>
      </c>
      <c r="B32" s="5">
        <v>9</v>
      </c>
      <c r="C32" s="5">
        <v>405</v>
      </c>
    </row>
    <row r="33" spans="1:3" x14ac:dyDescent="0.25">
      <c r="A33" s="495" t="s">
        <v>2250</v>
      </c>
      <c r="B33" s="5">
        <v>57</v>
      </c>
      <c r="C33" s="5">
        <v>398</v>
      </c>
    </row>
    <row r="34" spans="1:3" ht="30" x14ac:dyDescent="0.25">
      <c r="A34" s="495" t="s">
        <v>2251</v>
      </c>
      <c r="B34" s="5">
        <v>57</v>
      </c>
      <c r="C34" s="5">
        <v>395</v>
      </c>
    </row>
    <row r="35" spans="1:3" x14ac:dyDescent="0.25">
      <c r="A35" s="495" t="s">
        <v>2363</v>
      </c>
      <c r="B35" s="5">
        <v>9</v>
      </c>
      <c r="C35" s="5">
        <v>394</v>
      </c>
    </row>
    <row r="36" spans="1:3" x14ac:dyDescent="0.25">
      <c r="A36" s="495" t="s">
        <v>2254</v>
      </c>
      <c r="B36" s="5">
        <v>54</v>
      </c>
      <c r="C36" s="5">
        <v>379</v>
      </c>
    </row>
    <row r="37" spans="1:3" x14ac:dyDescent="0.25">
      <c r="A37" s="495" t="s">
        <v>2253</v>
      </c>
      <c r="B37" s="5">
        <v>54</v>
      </c>
      <c r="C37" s="5">
        <v>378</v>
      </c>
    </row>
    <row r="38" spans="1:3" x14ac:dyDescent="0.25">
      <c r="A38" s="495" t="s">
        <v>2394</v>
      </c>
      <c r="B38" s="5">
        <v>8</v>
      </c>
      <c r="C38" s="5">
        <v>359</v>
      </c>
    </row>
    <row r="39" spans="1:3" x14ac:dyDescent="0.25">
      <c r="A39" s="495" t="s">
        <v>2252</v>
      </c>
      <c r="B39" s="5">
        <v>55</v>
      </c>
      <c r="C39" s="5">
        <v>339</v>
      </c>
    </row>
    <row r="40" spans="1:3" x14ac:dyDescent="0.25">
      <c r="A40" s="495" t="s">
        <v>2258</v>
      </c>
      <c r="B40" s="5">
        <v>48</v>
      </c>
      <c r="C40" s="5">
        <v>336</v>
      </c>
    </row>
    <row r="41" spans="1:3" x14ac:dyDescent="0.25">
      <c r="A41" s="495" t="s">
        <v>2256</v>
      </c>
      <c r="B41" s="5">
        <v>48</v>
      </c>
      <c r="C41" s="5">
        <v>327</v>
      </c>
    </row>
    <row r="42" spans="1:3" x14ac:dyDescent="0.25">
      <c r="A42" s="495" t="s">
        <v>2257</v>
      </c>
      <c r="B42" s="5">
        <v>48</v>
      </c>
      <c r="C42" s="5">
        <v>326</v>
      </c>
    </row>
    <row r="43" spans="1:3" x14ac:dyDescent="0.25">
      <c r="A43" s="495" t="s">
        <v>2255</v>
      </c>
      <c r="B43" s="5">
        <v>52</v>
      </c>
      <c r="C43" s="5">
        <v>322</v>
      </c>
    </row>
    <row r="44" spans="1:3" x14ac:dyDescent="0.25">
      <c r="A44" s="495" t="s">
        <v>2263</v>
      </c>
      <c r="B44" s="5">
        <v>40</v>
      </c>
      <c r="C44" s="5">
        <v>317</v>
      </c>
    </row>
    <row r="45" spans="1:3" x14ac:dyDescent="0.25">
      <c r="A45" s="495" t="s">
        <v>2410</v>
      </c>
      <c r="B45" s="5">
        <v>7</v>
      </c>
      <c r="C45" s="5">
        <v>315</v>
      </c>
    </row>
    <row r="46" spans="1:3" x14ac:dyDescent="0.25">
      <c r="A46" s="495" t="s">
        <v>2423</v>
      </c>
      <c r="B46" s="5">
        <v>7</v>
      </c>
      <c r="C46" s="5">
        <v>315</v>
      </c>
    </row>
    <row r="47" spans="1:3" ht="30" x14ac:dyDescent="0.25">
      <c r="A47" s="495" t="s">
        <v>2259</v>
      </c>
      <c r="B47" s="5">
        <v>44</v>
      </c>
      <c r="C47" s="5">
        <v>302</v>
      </c>
    </row>
    <row r="48" spans="1:3" x14ac:dyDescent="0.25">
      <c r="A48" s="495" t="s">
        <v>2260</v>
      </c>
      <c r="B48" s="5">
        <v>44</v>
      </c>
      <c r="C48" s="5">
        <v>298</v>
      </c>
    </row>
    <row r="49" spans="1:3" ht="30" x14ac:dyDescent="0.25">
      <c r="A49" s="495" t="s">
        <v>2264</v>
      </c>
      <c r="B49" s="5">
        <v>40</v>
      </c>
      <c r="C49" s="5">
        <v>277</v>
      </c>
    </row>
    <row r="50" spans="1:3" x14ac:dyDescent="0.25">
      <c r="A50" s="495" t="s">
        <v>2454</v>
      </c>
      <c r="B50" s="5">
        <v>6</v>
      </c>
      <c r="C50" s="5">
        <v>270</v>
      </c>
    </row>
    <row r="51" spans="1:3" x14ac:dyDescent="0.25">
      <c r="A51" s="495" t="s">
        <v>2265</v>
      </c>
      <c r="B51" s="5">
        <v>38</v>
      </c>
      <c r="C51" s="5">
        <v>266</v>
      </c>
    </row>
    <row r="52" spans="1:3" x14ac:dyDescent="0.25">
      <c r="A52" s="495" t="s">
        <v>2266</v>
      </c>
      <c r="B52" s="5">
        <v>37</v>
      </c>
      <c r="C52" s="5">
        <v>262</v>
      </c>
    </row>
    <row r="53" spans="1:3" x14ac:dyDescent="0.25">
      <c r="A53" s="495" t="s">
        <v>2262</v>
      </c>
      <c r="B53" s="5">
        <v>41</v>
      </c>
      <c r="C53" s="5">
        <v>261</v>
      </c>
    </row>
    <row r="54" spans="1:3" x14ac:dyDescent="0.25">
      <c r="A54" s="495" t="s">
        <v>2267</v>
      </c>
      <c r="B54" s="5">
        <v>36</v>
      </c>
      <c r="C54" s="5">
        <v>246</v>
      </c>
    </row>
    <row r="55" spans="1:3" x14ac:dyDescent="0.25">
      <c r="A55" s="495" t="s">
        <v>2268</v>
      </c>
      <c r="B55" s="5">
        <v>34</v>
      </c>
      <c r="C55" s="5">
        <v>233</v>
      </c>
    </row>
    <row r="56" spans="1:3" x14ac:dyDescent="0.25">
      <c r="A56" s="495" t="s">
        <v>2508</v>
      </c>
      <c r="B56" s="5">
        <v>5</v>
      </c>
      <c r="C56" s="5">
        <v>225</v>
      </c>
    </row>
    <row r="57" spans="1:3" x14ac:dyDescent="0.25">
      <c r="A57" s="495" t="s">
        <v>2511</v>
      </c>
      <c r="B57" s="5">
        <v>5</v>
      </c>
      <c r="C57" s="5">
        <v>225</v>
      </c>
    </row>
    <row r="58" spans="1:3" x14ac:dyDescent="0.25">
      <c r="A58" s="495" t="s">
        <v>2484</v>
      </c>
      <c r="B58" s="5">
        <v>5</v>
      </c>
      <c r="C58" s="5">
        <v>223</v>
      </c>
    </row>
    <row r="59" spans="1:3" x14ac:dyDescent="0.25">
      <c r="A59" s="495" t="s">
        <v>2485</v>
      </c>
      <c r="B59" s="5">
        <v>5</v>
      </c>
      <c r="C59" s="5">
        <v>223</v>
      </c>
    </row>
    <row r="60" spans="1:3" x14ac:dyDescent="0.25">
      <c r="A60" s="495" t="s">
        <v>2269</v>
      </c>
      <c r="B60" s="5">
        <v>31</v>
      </c>
      <c r="C60" s="5">
        <v>217</v>
      </c>
    </row>
    <row r="61" spans="1:3" x14ac:dyDescent="0.25">
      <c r="A61" s="495" t="s">
        <v>2510</v>
      </c>
      <c r="B61" s="5">
        <v>5</v>
      </c>
      <c r="C61" s="5">
        <v>210</v>
      </c>
    </row>
    <row r="62" spans="1:3" hidden="1" x14ac:dyDescent="0.25">
      <c r="A62" s="495" t="s">
        <v>2261</v>
      </c>
      <c r="B62" s="5">
        <v>43</v>
      </c>
      <c r="C62" s="5">
        <v>205</v>
      </c>
    </row>
    <row r="63" spans="1:3" hidden="1" x14ac:dyDescent="0.25">
      <c r="A63" s="495" t="s">
        <v>2271</v>
      </c>
      <c r="B63" s="5">
        <v>28</v>
      </c>
      <c r="C63" s="5">
        <v>192</v>
      </c>
    </row>
    <row r="64" spans="1:3" hidden="1" x14ac:dyDescent="0.25">
      <c r="A64" s="495" t="s">
        <v>2323</v>
      </c>
      <c r="B64" s="5">
        <v>13</v>
      </c>
      <c r="C64" s="5">
        <v>190</v>
      </c>
    </row>
    <row r="65" spans="1:3" hidden="1" x14ac:dyDescent="0.25">
      <c r="A65" s="495" t="s">
        <v>2272</v>
      </c>
      <c r="B65" s="5">
        <v>27</v>
      </c>
      <c r="C65" s="5">
        <v>189</v>
      </c>
    </row>
    <row r="66" spans="1:3" hidden="1" x14ac:dyDescent="0.25">
      <c r="A66" s="495" t="s">
        <v>2274</v>
      </c>
      <c r="B66" s="5">
        <v>27</v>
      </c>
      <c r="C66" s="5">
        <v>189</v>
      </c>
    </row>
    <row r="67" spans="1:3" hidden="1" x14ac:dyDescent="0.25">
      <c r="A67" s="495" t="s">
        <v>2277</v>
      </c>
      <c r="B67" s="5">
        <v>26</v>
      </c>
      <c r="C67" s="5">
        <v>185</v>
      </c>
    </row>
    <row r="68" spans="1:3" hidden="1" x14ac:dyDescent="0.25">
      <c r="A68" s="495" t="s">
        <v>2270</v>
      </c>
      <c r="B68" s="5">
        <v>29</v>
      </c>
      <c r="C68" s="5">
        <v>182</v>
      </c>
    </row>
    <row r="69" spans="1:3" hidden="1" x14ac:dyDescent="0.25">
      <c r="A69" s="495" t="s">
        <v>2278</v>
      </c>
      <c r="B69" s="5">
        <v>26</v>
      </c>
      <c r="C69" s="5">
        <v>182</v>
      </c>
    </row>
    <row r="70" spans="1:3" hidden="1" x14ac:dyDescent="0.25">
      <c r="A70" s="495" t="s">
        <v>2279</v>
      </c>
      <c r="B70" s="5">
        <v>26</v>
      </c>
      <c r="C70" s="5">
        <v>180</v>
      </c>
    </row>
    <row r="71" spans="1:3" hidden="1" x14ac:dyDescent="0.25">
      <c r="A71" s="495" t="s">
        <v>2589</v>
      </c>
      <c r="B71" s="5">
        <v>4</v>
      </c>
      <c r="C71" s="5">
        <v>180</v>
      </c>
    </row>
    <row r="72" spans="1:3" hidden="1" x14ac:dyDescent="0.25">
      <c r="A72" s="495" t="s">
        <v>2601</v>
      </c>
      <c r="B72" s="5">
        <v>4</v>
      </c>
      <c r="C72" s="5">
        <v>180</v>
      </c>
    </row>
    <row r="73" spans="1:3" hidden="1" x14ac:dyDescent="0.25">
      <c r="A73" s="495" t="s">
        <v>2281</v>
      </c>
      <c r="B73" s="5">
        <v>24</v>
      </c>
      <c r="C73" s="5">
        <v>178</v>
      </c>
    </row>
    <row r="74" spans="1:3" hidden="1" x14ac:dyDescent="0.25">
      <c r="A74" s="495" t="s">
        <v>2280</v>
      </c>
      <c r="B74" s="5">
        <v>25</v>
      </c>
      <c r="C74" s="5">
        <v>175</v>
      </c>
    </row>
    <row r="75" spans="1:3" hidden="1" x14ac:dyDescent="0.25">
      <c r="A75" s="495" t="s">
        <v>2276</v>
      </c>
      <c r="B75" s="5">
        <v>26</v>
      </c>
      <c r="C75" s="5">
        <v>174</v>
      </c>
    </row>
    <row r="76" spans="1:3" hidden="1" x14ac:dyDescent="0.25">
      <c r="A76" s="495" t="s">
        <v>2275</v>
      </c>
      <c r="B76" s="5">
        <v>27</v>
      </c>
      <c r="C76" s="5">
        <v>172</v>
      </c>
    </row>
    <row r="77" spans="1:3" hidden="1" x14ac:dyDescent="0.25">
      <c r="A77" s="495" t="s">
        <v>2282</v>
      </c>
      <c r="B77" s="5">
        <v>23</v>
      </c>
      <c r="C77" s="5">
        <v>157</v>
      </c>
    </row>
    <row r="78" spans="1:3" hidden="1" x14ac:dyDescent="0.25">
      <c r="A78" s="495" t="s">
        <v>2284</v>
      </c>
      <c r="B78" s="5">
        <v>22</v>
      </c>
      <c r="C78" s="5">
        <v>154</v>
      </c>
    </row>
    <row r="79" spans="1:3" hidden="1" x14ac:dyDescent="0.25">
      <c r="A79" s="495" t="s">
        <v>2290</v>
      </c>
      <c r="B79" s="5">
        <v>19</v>
      </c>
      <c r="C79" s="5">
        <v>154</v>
      </c>
    </row>
    <row r="80" spans="1:3" hidden="1" x14ac:dyDescent="0.25">
      <c r="A80" s="495" t="s">
        <v>2349</v>
      </c>
      <c r="B80" s="5">
        <v>10</v>
      </c>
      <c r="C80" s="5">
        <v>140</v>
      </c>
    </row>
    <row r="81" spans="1:3" hidden="1" x14ac:dyDescent="0.25">
      <c r="A81" s="495" t="s">
        <v>2294</v>
      </c>
      <c r="B81" s="5">
        <v>18</v>
      </c>
      <c r="C81" s="5">
        <v>139</v>
      </c>
    </row>
    <row r="82" spans="1:3" hidden="1" x14ac:dyDescent="0.25">
      <c r="A82" s="495" t="s">
        <v>2285</v>
      </c>
      <c r="B82" s="5">
        <v>20</v>
      </c>
      <c r="C82" s="5">
        <v>138</v>
      </c>
    </row>
    <row r="83" spans="1:3" hidden="1" x14ac:dyDescent="0.25">
      <c r="A83" s="495" t="s">
        <v>2286</v>
      </c>
      <c r="B83" s="5">
        <v>20</v>
      </c>
      <c r="C83" s="5">
        <v>138</v>
      </c>
    </row>
    <row r="84" spans="1:3" hidden="1" x14ac:dyDescent="0.25">
      <c r="A84" s="495" t="s">
        <v>2645</v>
      </c>
      <c r="B84" s="5">
        <v>3</v>
      </c>
      <c r="C84" s="5">
        <v>135</v>
      </c>
    </row>
    <row r="85" spans="1:3" hidden="1" x14ac:dyDescent="0.25">
      <c r="A85" s="495" t="s">
        <v>2709</v>
      </c>
      <c r="B85" s="5">
        <v>3</v>
      </c>
      <c r="C85" s="5">
        <v>135</v>
      </c>
    </row>
    <row r="86" spans="1:3" hidden="1" x14ac:dyDescent="0.25">
      <c r="A86" s="495" t="s">
        <v>2712</v>
      </c>
      <c r="B86" s="5">
        <v>3</v>
      </c>
      <c r="C86" s="5">
        <v>135</v>
      </c>
    </row>
    <row r="87" spans="1:3" hidden="1" x14ac:dyDescent="0.25">
      <c r="A87" s="495" t="s">
        <v>2715</v>
      </c>
      <c r="B87" s="5">
        <v>3</v>
      </c>
      <c r="C87" s="5">
        <v>135</v>
      </c>
    </row>
    <row r="88" spans="1:3" hidden="1" x14ac:dyDescent="0.25">
      <c r="A88" s="495" t="s">
        <v>2719</v>
      </c>
      <c r="B88" s="5">
        <v>3</v>
      </c>
      <c r="C88" s="5">
        <v>135</v>
      </c>
    </row>
    <row r="89" spans="1:3" hidden="1" x14ac:dyDescent="0.25">
      <c r="A89" s="495" t="s">
        <v>2725</v>
      </c>
      <c r="B89" s="5">
        <v>3</v>
      </c>
      <c r="C89" s="5">
        <v>135</v>
      </c>
    </row>
    <row r="90" spans="1:3" hidden="1" x14ac:dyDescent="0.25">
      <c r="A90" s="495" t="s">
        <v>2728</v>
      </c>
      <c r="B90" s="5">
        <v>3</v>
      </c>
      <c r="C90" s="5">
        <v>135</v>
      </c>
    </row>
    <row r="91" spans="1:3" hidden="1" x14ac:dyDescent="0.25">
      <c r="A91" s="495" t="s">
        <v>2736</v>
      </c>
      <c r="B91" s="5">
        <v>3</v>
      </c>
      <c r="C91" s="5">
        <v>135</v>
      </c>
    </row>
    <row r="92" spans="1:3" hidden="1" x14ac:dyDescent="0.25">
      <c r="A92" s="495" t="s">
        <v>2746</v>
      </c>
      <c r="B92" s="5">
        <v>3</v>
      </c>
      <c r="C92" s="5">
        <v>134</v>
      </c>
    </row>
    <row r="93" spans="1:3" hidden="1" x14ac:dyDescent="0.25">
      <c r="A93" s="495" t="s">
        <v>2287</v>
      </c>
      <c r="B93" s="5">
        <v>19</v>
      </c>
      <c r="C93" s="5">
        <v>133</v>
      </c>
    </row>
    <row r="94" spans="1:3" hidden="1" x14ac:dyDescent="0.25">
      <c r="A94" s="495" t="s">
        <v>2658</v>
      </c>
      <c r="B94" s="5">
        <v>3</v>
      </c>
      <c r="C94" s="5">
        <v>133</v>
      </c>
    </row>
    <row r="95" spans="1:3" hidden="1" x14ac:dyDescent="0.25">
      <c r="A95" s="495" t="s">
        <v>2365</v>
      </c>
      <c r="B95" s="5">
        <v>9</v>
      </c>
      <c r="C95" s="5">
        <v>131</v>
      </c>
    </row>
    <row r="96" spans="1:3" hidden="1" x14ac:dyDescent="0.25">
      <c r="A96" s="495" t="s">
        <v>2651</v>
      </c>
      <c r="B96" s="5">
        <v>3</v>
      </c>
      <c r="C96" s="5">
        <v>130</v>
      </c>
    </row>
    <row r="97" spans="1:3" hidden="1" x14ac:dyDescent="0.25">
      <c r="A97" s="495" t="s">
        <v>2661</v>
      </c>
      <c r="B97" s="5">
        <v>3</v>
      </c>
      <c r="C97" s="5">
        <v>129</v>
      </c>
    </row>
    <row r="98" spans="1:3" hidden="1" x14ac:dyDescent="0.25">
      <c r="A98" s="495" t="s">
        <v>2288</v>
      </c>
      <c r="B98" s="5">
        <v>19</v>
      </c>
      <c r="C98" s="5">
        <v>128</v>
      </c>
    </row>
    <row r="99" spans="1:3" hidden="1" x14ac:dyDescent="0.25">
      <c r="A99" s="495" t="s">
        <v>2289</v>
      </c>
      <c r="B99" s="5">
        <v>19</v>
      </c>
      <c r="C99" s="5">
        <v>128</v>
      </c>
    </row>
    <row r="100" spans="1:3" hidden="1" x14ac:dyDescent="0.25">
      <c r="A100" s="495" t="s">
        <v>2292</v>
      </c>
      <c r="B100" s="5">
        <v>18</v>
      </c>
      <c r="C100" s="5">
        <v>122</v>
      </c>
    </row>
    <row r="101" spans="1:3" hidden="1" x14ac:dyDescent="0.25">
      <c r="A101" s="495" t="s">
        <v>2306</v>
      </c>
      <c r="B101" s="5">
        <v>16</v>
      </c>
      <c r="C101" s="5">
        <v>122</v>
      </c>
    </row>
    <row r="102" spans="1:3" hidden="1" x14ac:dyDescent="0.25">
      <c r="A102" s="495" t="s">
        <v>2638</v>
      </c>
      <c r="B102" s="5">
        <v>4</v>
      </c>
      <c r="C102" s="5">
        <v>120</v>
      </c>
    </row>
    <row r="103" spans="1:3" hidden="1" x14ac:dyDescent="0.25">
      <c r="A103" s="495" t="s">
        <v>2291</v>
      </c>
      <c r="B103" s="5">
        <v>19</v>
      </c>
      <c r="C103" s="5">
        <v>119</v>
      </c>
    </row>
    <row r="104" spans="1:3" hidden="1" x14ac:dyDescent="0.25">
      <c r="A104" s="495" t="s">
        <v>2295</v>
      </c>
      <c r="B104" s="5">
        <v>17</v>
      </c>
      <c r="C104" s="5">
        <v>119</v>
      </c>
    </row>
    <row r="105" spans="1:3" ht="30" hidden="1" x14ac:dyDescent="0.25">
      <c r="A105" s="495" t="s">
        <v>2368</v>
      </c>
      <c r="B105" s="5">
        <v>9</v>
      </c>
      <c r="C105" s="5">
        <v>119</v>
      </c>
    </row>
    <row r="106" spans="1:3" hidden="1" x14ac:dyDescent="0.25">
      <c r="A106" s="495" t="s">
        <v>2299</v>
      </c>
      <c r="B106" s="5">
        <v>17</v>
      </c>
      <c r="C106" s="5">
        <v>117</v>
      </c>
    </row>
    <row r="107" spans="1:3" hidden="1" x14ac:dyDescent="0.25">
      <c r="A107" s="495" t="s">
        <v>2297</v>
      </c>
      <c r="B107" s="5">
        <v>17</v>
      </c>
      <c r="C107" s="5">
        <v>113</v>
      </c>
    </row>
    <row r="108" spans="1:3" hidden="1" x14ac:dyDescent="0.25">
      <c r="A108" s="495" t="s">
        <v>2298</v>
      </c>
      <c r="B108" s="5">
        <v>17</v>
      </c>
      <c r="C108" s="5">
        <v>113</v>
      </c>
    </row>
    <row r="109" spans="1:3" hidden="1" x14ac:dyDescent="0.25">
      <c r="A109" s="495" t="s">
        <v>2301</v>
      </c>
      <c r="B109" s="5">
        <v>16</v>
      </c>
      <c r="C109" s="5">
        <v>112</v>
      </c>
    </row>
    <row r="110" spans="1:3" hidden="1" x14ac:dyDescent="0.25">
      <c r="A110" s="495" t="s">
        <v>2296</v>
      </c>
      <c r="B110" s="5">
        <v>17</v>
      </c>
      <c r="C110" s="5">
        <v>110</v>
      </c>
    </row>
    <row r="111" spans="1:3" hidden="1" x14ac:dyDescent="0.25">
      <c r="A111" s="495" t="s">
        <v>2302</v>
      </c>
      <c r="B111" s="5">
        <v>16</v>
      </c>
      <c r="C111" s="5">
        <v>108</v>
      </c>
    </row>
    <row r="112" spans="1:3" hidden="1" x14ac:dyDescent="0.25">
      <c r="A112" s="495" t="s">
        <v>2330</v>
      </c>
      <c r="B112" s="5">
        <v>12</v>
      </c>
      <c r="C112" s="5">
        <v>108</v>
      </c>
    </row>
    <row r="113" spans="1:3" hidden="1" x14ac:dyDescent="0.25">
      <c r="A113" s="495" t="s">
        <v>2304</v>
      </c>
      <c r="B113" s="5">
        <v>16</v>
      </c>
      <c r="C113" s="5">
        <v>107</v>
      </c>
    </row>
    <row r="114" spans="1:3" hidden="1" x14ac:dyDescent="0.25">
      <c r="A114" s="495" t="s">
        <v>2305</v>
      </c>
      <c r="B114" s="5">
        <v>16</v>
      </c>
      <c r="C114" s="5">
        <v>105</v>
      </c>
    </row>
    <row r="115" spans="1:3" hidden="1" x14ac:dyDescent="0.25">
      <c r="A115" s="495" t="s">
        <v>2303</v>
      </c>
      <c r="B115" s="5">
        <v>16</v>
      </c>
      <c r="C115" s="5">
        <v>103</v>
      </c>
    </row>
    <row r="116" spans="1:3" hidden="1" x14ac:dyDescent="0.25">
      <c r="A116" s="495" t="s">
        <v>2309</v>
      </c>
      <c r="B116" s="5">
        <v>15</v>
      </c>
      <c r="C116" s="5">
        <v>101</v>
      </c>
    </row>
    <row r="117" spans="1:3" hidden="1" x14ac:dyDescent="0.25">
      <c r="A117" s="495" t="s">
        <v>2313</v>
      </c>
      <c r="B117" s="5">
        <v>14</v>
      </c>
      <c r="C117" s="5">
        <v>98</v>
      </c>
    </row>
    <row r="118" spans="1:3" hidden="1" x14ac:dyDescent="0.25">
      <c r="A118" s="495" t="s">
        <v>2314</v>
      </c>
      <c r="B118" s="5">
        <v>14</v>
      </c>
      <c r="C118" s="5">
        <v>98</v>
      </c>
    </row>
    <row r="119" spans="1:3" hidden="1" x14ac:dyDescent="0.25">
      <c r="A119" s="495" t="s">
        <v>2315</v>
      </c>
      <c r="B119" s="5">
        <v>14</v>
      </c>
      <c r="C119" s="5">
        <v>98</v>
      </c>
    </row>
    <row r="120" spans="1:3" hidden="1" x14ac:dyDescent="0.25">
      <c r="A120" s="495" t="s">
        <v>2316</v>
      </c>
      <c r="B120" s="5">
        <v>14</v>
      </c>
      <c r="C120" s="5">
        <v>98</v>
      </c>
    </row>
    <row r="121" spans="1:3" hidden="1" x14ac:dyDescent="0.25">
      <c r="A121" s="495" t="s">
        <v>2341</v>
      </c>
      <c r="B121" s="5">
        <v>11</v>
      </c>
      <c r="C121" s="5">
        <v>95</v>
      </c>
    </row>
    <row r="122" spans="1:3" hidden="1" x14ac:dyDescent="0.25">
      <c r="A122" s="495" t="s">
        <v>2312</v>
      </c>
      <c r="B122" s="5">
        <v>14</v>
      </c>
      <c r="C122" s="5">
        <v>94</v>
      </c>
    </row>
    <row r="123" spans="1:3" hidden="1" x14ac:dyDescent="0.25">
      <c r="A123" s="495" t="s">
        <v>2307</v>
      </c>
      <c r="B123" s="5">
        <v>16</v>
      </c>
      <c r="C123" s="5">
        <v>92</v>
      </c>
    </row>
    <row r="124" spans="1:3" hidden="1" x14ac:dyDescent="0.25">
      <c r="A124" s="495" t="s">
        <v>2502</v>
      </c>
      <c r="B124" s="5">
        <v>5</v>
      </c>
      <c r="C124" s="5">
        <v>92</v>
      </c>
    </row>
    <row r="125" spans="1:3" hidden="1" x14ac:dyDescent="0.25">
      <c r="A125" s="495" t="s">
        <v>2322</v>
      </c>
      <c r="B125" s="5">
        <v>13</v>
      </c>
      <c r="C125" s="5">
        <v>91</v>
      </c>
    </row>
    <row r="126" spans="1:3" hidden="1" x14ac:dyDescent="0.25">
      <c r="A126" s="495" t="s">
        <v>2310</v>
      </c>
      <c r="B126" s="5">
        <v>15</v>
      </c>
      <c r="C126" s="5">
        <v>90</v>
      </c>
    </row>
    <row r="127" spans="1:3" hidden="1" x14ac:dyDescent="0.25">
      <c r="A127" s="495" t="s">
        <v>2318</v>
      </c>
      <c r="B127" s="5">
        <v>13</v>
      </c>
      <c r="C127" s="5">
        <v>90</v>
      </c>
    </row>
    <row r="128" spans="1:3" hidden="1" x14ac:dyDescent="0.25">
      <c r="A128" s="495" t="s">
        <v>3030</v>
      </c>
      <c r="B128" s="5">
        <v>2</v>
      </c>
      <c r="C128" s="5">
        <v>90</v>
      </c>
    </row>
    <row r="129" spans="1:3" hidden="1" x14ac:dyDescent="0.25">
      <c r="A129" s="495" t="s">
        <v>3032</v>
      </c>
      <c r="B129" s="5">
        <v>2</v>
      </c>
      <c r="C129" s="5">
        <v>90</v>
      </c>
    </row>
    <row r="130" spans="1:3" hidden="1" x14ac:dyDescent="0.25">
      <c r="A130" s="495" t="s">
        <v>3034</v>
      </c>
      <c r="B130" s="5">
        <v>2</v>
      </c>
      <c r="C130" s="5">
        <v>90</v>
      </c>
    </row>
    <row r="131" spans="1:3" hidden="1" x14ac:dyDescent="0.25">
      <c r="A131" s="495" t="s">
        <v>3036</v>
      </c>
      <c r="B131" s="5">
        <v>2</v>
      </c>
      <c r="C131" s="5">
        <v>90</v>
      </c>
    </row>
    <row r="132" spans="1:3" hidden="1" x14ac:dyDescent="0.25">
      <c r="A132" s="495" t="s">
        <v>3038</v>
      </c>
      <c r="B132" s="5">
        <v>2</v>
      </c>
      <c r="C132" s="5">
        <v>90</v>
      </c>
    </row>
    <row r="133" spans="1:3" hidden="1" x14ac:dyDescent="0.25">
      <c r="A133" s="495" t="s">
        <v>3040</v>
      </c>
      <c r="B133" s="5">
        <v>2</v>
      </c>
      <c r="C133" s="5">
        <v>90</v>
      </c>
    </row>
    <row r="134" spans="1:3" hidden="1" x14ac:dyDescent="0.25">
      <c r="A134" s="495" t="s">
        <v>3042</v>
      </c>
      <c r="B134" s="5">
        <v>2</v>
      </c>
      <c r="C134" s="5">
        <v>90</v>
      </c>
    </row>
    <row r="135" spans="1:3" hidden="1" x14ac:dyDescent="0.25">
      <c r="A135" s="495" t="s">
        <v>3044</v>
      </c>
      <c r="B135" s="5">
        <v>2</v>
      </c>
      <c r="C135" s="5">
        <v>90</v>
      </c>
    </row>
    <row r="136" spans="1:3" hidden="1" x14ac:dyDescent="0.25">
      <c r="A136" s="495" t="s">
        <v>3046</v>
      </c>
      <c r="B136" s="5">
        <v>2</v>
      </c>
      <c r="C136" s="5">
        <v>90</v>
      </c>
    </row>
    <row r="137" spans="1:3" hidden="1" x14ac:dyDescent="0.25">
      <c r="A137" s="495" t="s">
        <v>3053</v>
      </c>
      <c r="B137" s="5">
        <v>2</v>
      </c>
      <c r="C137" s="5">
        <v>90</v>
      </c>
    </row>
    <row r="138" spans="1:3" hidden="1" x14ac:dyDescent="0.25">
      <c r="A138" s="495" t="s">
        <v>3071</v>
      </c>
      <c r="B138" s="5">
        <v>2</v>
      </c>
      <c r="C138" s="5">
        <v>90</v>
      </c>
    </row>
    <row r="139" spans="1:3" hidden="1" x14ac:dyDescent="0.25">
      <c r="A139" s="495" t="s">
        <v>3076</v>
      </c>
      <c r="B139" s="5">
        <v>2</v>
      </c>
      <c r="C139" s="5">
        <v>90</v>
      </c>
    </row>
    <row r="140" spans="1:3" hidden="1" x14ac:dyDescent="0.25">
      <c r="A140" s="495" t="s">
        <v>3082</v>
      </c>
      <c r="B140" s="5">
        <v>2</v>
      </c>
      <c r="C140" s="5">
        <v>90</v>
      </c>
    </row>
    <row r="141" spans="1:3" hidden="1" x14ac:dyDescent="0.25">
      <c r="A141" s="495" t="s">
        <v>3090</v>
      </c>
      <c r="B141" s="5">
        <v>2</v>
      </c>
      <c r="C141" s="5">
        <v>90</v>
      </c>
    </row>
    <row r="142" spans="1:3" hidden="1" x14ac:dyDescent="0.25">
      <c r="A142" s="495" t="s">
        <v>3120</v>
      </c>
      <c r="B142" s="5">
        <v>2</v>
      </c>
      <c r="C142" s="5">
        <v>90</v>
      </c>
    </row>
    <row r="143" spans="1:3" hidden="1" x14ac:dyDescent="0.25">
      <c r="A143" s="495" t="s">
        <v>3126</v>
      </c>
      <c r="B143" s="5">
        <v>2</v>
      </c>
      <c r="C143" s="5">
        <v>90</v>
      </c>
    </row>
    <row r="144" spans="1:3" hidden="1" x14ac:dyDescent="0.25">
      <c r="A144" s="495" t="s">
        <v>3141</v>
      </c>
      <c r="B144" s="5">
        <v>2</v>
      </c>
      <c r="C144" s="5">
        <v>90</v>
      </c>
    </row>
    <row r="145" spans="1:3" hidden="1" x14ac:dyDescent="0.25">
      <c r="A145" s="495" t="s">
        <v>2319</v>
      </c>
      <c r="B145" s="5">
        <v>13</v>
      </c>
      <c r="C145" s="5">
        <v>89</v>
      </c>
    </row>
    <row r="146" spans="1:3" hidden="1" x14ac:dyDescent="0.25">
      <c r="A146" s="495" t="s">
        <v>2325</v>
      </c>
      <c r="B146" s="5">
        <v>13</v>
      </c>
      <c r="C146" s="5">
        <v>89</v>
      </c>
    </row>
    <row r="147" spans="1:3" hidden="1" x14ac:dyDescent="0.25">
      <c r="A147" s="495" t="s">
        <v>2300</v>
      </c>
      <c r="B147" s="5">
        <v>17</v>
      </c>
      <c r="C147" s="5">
        <v>86</v>
      </c>
    </row>
    <row r="148" spans="1:3" hidden="1" x14ac:dyDescent="0.25">
      <c r="A148" s="495" t="s">
        <v>2332</v>
      </c>
      <c r="B148" s="5">
        <v>12</v>
      </c>
      <c r="C148" s="5">
        <v>84</v>
      </c>
    </row>
    <row r="149" spans="1:3" hidden="1" x14ac:dyDescent="0.25">
      <c r="A149" s="495" t="s">
        <v>2328</v>
      </c>
      <c r="B149" s="5">
        <v>12</v>
      </c>
      <c r="C149" s="5">
        <v>83</v>
      </c>
    </row>
    <row r="150" spans="1:3" hidden="1" x14ac:dyDescent="0.25">
      <c r="A150" s="495" t="s">
        <v>2335</v>
      </c>
      <c r="B150" s="5">
        <v>12</v>
      </c>
      <c r="C150" s="5">
        <v>81</v>
      </c>
    </row>
    <row r="151" spans="1:3" hidden="1" x14ac:dyDescent="0.25">
      <c r="A151" s="495" t="s">
        <v>2355</v>
      </c>
      <c r="B151" s="5">
        <v>10</v>
      </c>
      <c r="C151" s="5">
        <v>81</v>
      </c>
    </row>
    <row r="152" spans="1:3" hidden="1" x14ac:dyDescent="0.25">
      <c r="A152" s="495" t="s">
        <v>2326</v>
      </c>
      <c r="B152" s="5">
        <v>12</v>
      </c>
      <c r="C152" s="5">
        <v>80</v>
      </c>
    </row>
    <row r="153" spans="1:3" hidden="1" x14ac:dyDescent="0.25">
      <c r="A153" s="495" t="s">
        <v>2327</v>
      </c>
      <c r="B153" s="5">
        <v>12</v>
      </c>
      <c r="C153" s="5">
        <v>80</v>
      </c>
    </row>
    <row r="154" spans="1:3" hidden="1" x14ac:dyDescent="0.25">
      <c r="A154" s="495" t="s">
        <v>2331</v>
      </c>
      <c r="B154" s="5">
        <v>12</v>
      </c>
      <c r="C154" s="5">
        <v>79</v>
      </c>
    </row>
    <row r="155" spans="1:3" hidden="1" x14ac:dyDescent="0.25">
      <c r="A155" s="495" t="s">
        <v>2321</v>
      </c>
      <c r="B155" s="5">
        <v>13</v>
      </c>
      <c r="C155" s="5">
        <v>77</v>
      </c>
    </row>
    <row r="156" spans="1:3" hidden="1" x14ac:dyDescent="0.25">
      <c r="A156" s="495" t="s">
        <v>2334</v>
      </c>
      <c r="B156" s="5">
        <v>12</v>
      </c>
      <c r="C156" s="5">
        <v>77</v>
      </c>
    </row>
    <row r="157" spans="1:3" hidden="1" x14ac:dyDescent="0.25">
      <c r="A157" s="495" t="s">
        <v>2338</v>
      </c>
      <c r="B157" s="5">
        <v>11</v>
      </c>
      <c r="C157" s="5">
        <v>77</v>
      </c>
    </row>
    <row r="158" spans="1:3" hidden="1" x14ac:dyDescent="0.25">
      <c r="A158" s="495" t="s">
        <v>2311</v>
      </c>
      <c r="B158" s="5">
        <v>15</v>
      </c>
      <c r="C158" s="5">
        <v>76</v>
      </c>
    </row>
    <row r="159" spans="1:3" hidden="1" x14ac:dyDescent="0.25">
      <c r="A159" s="495" t="s">
        <v>2336</v>
      </c>
      <c r="B159" s="5">
        <v>12</v>
      </c>
      <c r="C159" s="5">
        <v>76</v>
      </c>
    </row>
    <row r="160" spans="1:3" hidden="1" x14ac:dyDescent="0.25">
      <c r="A160" s="495" t="s">
        <v>2356</v>
      </c>
      <c r="B160" s="5">
        <v>10</v>
      </c>
      <c r="C160" s="5">
        <v>76</v>
      </c>
    </row>
    <row r="161" spans="1:3" hidden="1" x14ac:dyDescent="0.25">
      <c r="A161" s="495" t="s">
        <v>2478</v>
      </c>
      <c r="B161" s="5">
        <v>6</v>
      </c>
      <c r="C161" s="5">
        <v>76</v>
      </c>
    </row>
    <row r="162" spans="1:3" hidden="1" x14ac:dyDescent="0.25">
      <c r="A162" s="495" t="s">
        <v>2317</v>
      </c>
      <c r="B162" s="5">
        <v>14</v>
      </c>
      <c r="C162" s="5">
        <v>74</v>
      </c>
    </row>
    <row r="163" spans="1:3" hidden="1" x14ac:dyDescent="0.25">
      <c r="A163" s="495" t="s">
        <v>2337</v>
      </c>
      <c r="B163" s="5">
        <v>11</v>
      </c>
      <c r="C163" s="5">
        <v>74</v>
      </c>
    </row>
    <row r="164" spans="1:3" hidden="1" x14ac:dyDescent="0.25">
      <c r="A164" s="495" t="s">
        <v>2342</v>
      </c>
      <c r="B164" s="5">
        <v>11</v>
      </c>
      <c r="C164" s="5">
        <v>74</v>
      </c>
    </row>
    <row r="165" spans="1:3" hidden="1" x14ac:dyDescent="0.25">
      <c r="A165" s="495" t="s">
        <v>2357</v>
      </c>
      <c r="B165" s="5">
        <v>10</v>
      </c>
      <c r="C165" s="5">
        <v>73</v>
      </c>
    </row>
    <row r="166" spans="1:3" hidden="1" x14ac:dyDescent="0.25">
      <c r="A166" s="495" t="s">
        <v>2506</v>
      </c>
      <c r="B166" s="5">
        <v>5</v>
      </c>
      <c r="C166" s="5">
        <v>71</v>
      </c>
    </row>
    <row r="167" spans="1:3" hidden="1" x14ac:dyDescent="0.25">
      <c r="A167" s="495" t="s">
        <v>2345</v>
      </c>
      <c r="B167" s="5">
        <v>10</v>
      </c>
      <c r="C167" s="5">
        <v>70</v>
      </c>
    </row>
    <row r="168" spans="1:3" hidden="1" x14ac:dyDescent="0.25">
      <c r="A168" s="495" t="s">
        <v>2346</v>
      </c>
      <c r="B168" s="5">
        <v>10</v>
      </c>
      <c r="C168" s="5">
        <v>70</v>
      </c>
    </row>
    <row r="169" spans="1:3" hidden="1" x14ac:dyDescent="0.25">
      <c r="A169" s="495" t="s">
        <v>2351</v>
      </c>
      <c r="B169" s="5">
        <v>10</v>
      </c>
      <c r="C169" s="5">
        <v>70</v>
      </c>
    </row>
    <row r="170" spans="1:3" hidden="1" x14ac:dyDescent="0.25">
      <c r="A170" s="495" t="s">
        <v>2361</v>
      </c>
      <c r="B170" s="5">
        <v>10</v>
      </c>
      <c r="C170" s="5">
        <v>70</v>
      </c>
    </row>
    <row r="171" spans="1:3" hidden="1" x14ac:dyDescent="0.25">
      <c r="A171" s="495" t="s">
        <v>2354</v>
      </c>
      <c r="B171" s="5">
        <v>10</v>
      </c>
      <c r="C171" s="5">
        <v>69</v>
      </c>
    </row>
    <row r="172" spans="1:3" hidden="1" x14ac:dyDescent="0.25">
      <c r="A172" s="495" t="s">
        <v>2377</v>
      </c>
      <c r="B172" s="5">
        <v>9</v>
      </c>
      <c r="C172" s="5">
        <v>69</v>
      </c>
    </row>
    <row r="173" spans="1:3" ht="60" hidden="1" x14ac:dyDescent="0.25">
      <c r="A173" s="495" t="s">
        <v>2402</v>
      </c>
      <c r="B173" s="5">
        <v>8</v>
      </c>
      <c r="C173" s="5">
        <v>69</v>
      </c>
    </row>
    <row r="174" spans="1:3" hidden="1" x14ac:dyDescent="0.25">
      <c r="A174" s="495" t="s">
        <v>2348</v>
      </c>
      <c r="B174" s="5">
        <v>10</v>
      </c>
      <c r="C174" s="5">
        <v>67</v>
      </c>
    </row>
    <row r="175" spans="1:3" hidden="1" x14ac:dyDescent="0.25">
      <c r="A175" s="495" t="s">
        <v>2353</v>
      </c>
      <c r="B175" s="5">
        <v>10</v>
      </c>
      <c r="C175" s="5">
        <v>67</v>
      </c>
    </row>
    <row r="176" spans="1:3" hidden="1" x14ac:dyDescent="0.25">
      <c r="A176" s="495" t="s">
        <v>2406</v>
      </c>
      <c r="B176" s="5">
        <v>8</v>
      </c>
      <c r="C176" s="5">
        <v>67</v>
      </c>
    </row>
    <row r="177" spans="1:3" hidden="1" x14ac:dyDescent="0.25">
      <c r="A177" s="495" t="s">
        <v>2343</v>
      </c>
      <c r="B177" s="5">
        <v>11</v>
      </c>
      <c r="C177" s="5">
        <v>66</v>
      </c>
    </row>
    <row r="178" spans="1:3" hidden="1" x14ac:dyDescent="0.25">
      <c r="A178" s="495" t="s">
        <v>2799</v>
      </c>
      <c r="B178" s="5">
        <v>3</v>
      </c>
      <c r="C178" s="5">
        <v>66</v>
      </c>
    </row>
    <row r="179" spans="1:3" hidden="1" x14ac:dyDescent="0.25">
      <c r="A179" s="495" t="s">
        <v>2329</v>
      </c>
      <c r="B179" s="5">
        <v>12</v>
      </c>
      <c r="C179" s="5">
        <v>65</v>
      </c>
    </row>
    <row r="180" spans="1:3" hidden="1" x14ac:dyDescent="0.25">
      <c r="A180" s="495" t="s">
        <v>2347</v>
      </c>
      <c r="B180" s="5">
        <v>10</v>
      </c>
      <c r="C180" s="5">
        <v>65</v>
      </c>
    </row>
    <row r="181" spans="1:3" hidden="1" x14ac:dyDescent="0.25">
      <c r="A181" s="495" t="s">
        <v>2360</v>
      </c>
      <c r="B181" s="5">
        <v>10</v>
      </c>
      <c r="C181" s="5">
        <v>65</v>
      </c>
    </row>
    <row r="182" spans="1:3" hidden="1" x14ac:dyDescent="0.25">
      <c r="A182" s="495" t="s">
        <v>2400</v>
      </c>
      <c r="B182" s="5">
        <v>8</v>
      </c>
      <c r="C182" s="5">
        <v>64</v>
      </c>
    </row>
    <row r="183" spans="1:3" hidden="1" x14ac:dyDescent="0.25">
      <c r="A183" s="495" t="s">
        <v>2362</v>
      </c>
      <c r="B183" s="5">
        <v>9</v>
      </c>
      <c r="C183" s="5">
        <v>63</v>
      </c>
    </row>
    <row r="184" spans="1:3" hidden="1" x14ac:dyDescent="0.25">
      <c r="A184" s="495" t="s">
        <v>2364</v>
      </c>
      <c r="B184" s="5">
        <v>9</v>
      </c>
      <c r="C184" s="5">
        <v>63</v>
      </c>
    </row>
    <row r="185" spans="1:3" hidden="1" x14ac:dyDescent="0.25">
      <c r="A185" s="495" t="s">
        <v>2366</v>
      </c>
      <c r="B185" s="5">
        <v>9</v>
      </c>
      <c r="C185" s="5">
        <v>63</v>
      </c>
    </row>
    <row r="186" spans="1:3" hidden="1" x14ac:dyDescent="0.25">
      <c r="A186" s="495" t="s">
        <v>2367</v>
      </c>
      <c r="B186" s="5">
        <v>9</v>
      </c>
      <c r="C186" s="5">
        <v>63</v>
      </c>
    </row>
    <row r="187" spans="1:3" hidden="1" x14ac:dyDescent="0.25">
      <c r="A187" s="495" t="s">
        <v>2372</v>
      </c>
      <c r="B187" s="5">
        <v>9</v>
      </c>
      <c r="C187" s="5">
        <v>63</v>
      </c>
    </row>
    <row r="188" spans="1:3" ht="30" hidden="1" x14ac:dyDescent="0.25">
      <c r="A188" s="495" t="s">
        <v>2378</v>
      </c>
      <c r="B188" s="5">
        <v>9</v>
      </c>
      <c r="C188" s="5">
        <v>63</v>
      </c>
    </row>
    <row r="189" spans="1:3" hidden="1" x14ac:dyDescent="0.25">
      <c r="A189" s="495" t="s">
        <v>2383</v>
      </c>
      <c r="B189" s="5">
        <v>9</v>
      </c>
      <c r="C189" s="5">
        <v>63</v>
      </c>
    </row>
    <row r="190" spans="1:3" hidden="1" x14ac:dyDescent="0.25">
      <c r="A190" s="495" t="s">
        <v>2384</v>
      </c>
      <c r="B190" s="5">
        <v>9</v>
      </c>
      <c r="C190" s="5">
        <v>63</v>
      </c>
    </row>
    <row r="191" spans="1:3" hidden="1" x14ac:dyDescent="0.25">
      <c r="A191" s="495" t="s">
        <v>2573</v>
      </c>
      <c r="B191" s="5">
        <v>4</v>
      </c>
      <c r="C191" s="5">
        <v>63</v>
      </c>
    </row>
    <row r="192" spans="1:3" hidden="1" x14ac:dyDescent="0.25">
      <c r="A192" s="495" t="s">
        <v>2324</v>
      </c>
      <c r="B192" s="5">
        <v>13</v>
      </c>
      <c r="C192" s="5">
        <v>62</v>
      </c>
    </row>
    <row r="193" spans="1:3" hidden="1" x14ac:dyDescent="0.25">
      <c r="A193" s="495" t="s">
        <v>2398</v>
      </c>
      <c r="B193" s="5">
        <v>8</v>
      </c>
      <c r="C193" s="5">
        <v>62</v>
      </c>
    </row>
    <row r="194" spans="1:3" hidden="1" x14ac:dyDescent="0.25">
      <c r="A194" s="495" t="s">
        <v>2369</v>
      </c>
      <c r="B194" s="5">
        <v>9</v>
      </c>
      <c r="C194" s="5">
        <v>61</v>
      </c>
    </row>
    <row r="195" spans="1:3" hidden="1" x14ac:dyDescent="0.25">
      <c r="A195" s="495" t="s">
        <v>2376</v>
      </c>
      <c r="B195" s="5">
        <v>9</v>
      </c>
      <c r="C195" s="5">
        <v>61</v>
      </c>
    </row>
    <row r="196" spans="1:3" hidden="1" x14ac:dyDescent="0.25">
      <c r="A196" s="495" t="s">
        <v>2382</v>
      </c>
      <c r="B196" s="5">
        <v>9</v>
      </c>
      <c r="C196" s="5">
        <v>61</v>
      </c>
    </row>
    <row r="197" spans="1:3" hidden="1" x14ac:dyDescent="0.25">
      <c r="A197" s="495" t="s">
        <v>2397</v>
      </c>
      <c r="B197" s="5">
        <v>8</v>
      </c>
      <c r="C197" s="5">
        <v>61</v>
      </c>
    </row>
    <row r="198" spans="1:3" hidden="1" x14ac:dyDescent="0.25">
      <c r="A198" s="495" t="s">
        <v>2375</v>
      </c>
      <c r="B198" s="5">
        <v>9</v>
      </c>
      <c r="C198" s="5">
        <v>60</v>
      </c>
    </row>
    <row r="199" spans="1:3" hidden="1" x14ac:dyDescent="0.25">
      <c r="A199" s="495" t="s">
        <v>2380</v>
      </c>
      <c r="B199" s="5">
        <v>9</v>
      </c>
      <c r="C199" s="5">
        <v>60</v>
      </c>
    </row>
    <row r="200" spans="1:3" hidden="1" x14ac:dyDescent="0.25">
      <c r="A200" s="495" t="s">
        <v>2860</v>
      </c>
      <c r="B200" s="5">
        <v>2</v>
      </c>
      <c r="C200" s="5">
        <v>60</v>
      </c>
    </row>
    <row r="201" spans="1:3" hidden="1" x14ac:dyDescent="0.25">
      <c r="A201" s="495" t="s">
        <v>2350</v>
      </c>
      <c r="B201" s="5">
        <v>10</v>
      </c>
      <c r="C201" s="5">
        <v>59</v>
      </c>
    </row>
    <row r="202" spans="1:3" hidden="1" x14ac:dyDescent="0.25">
      <c r="A202" s="495" t="s">
        <v>2359</v>
      </c>
      <c r="B202" s="5">
        <v>10</v>
      </c>
      <c r="C202" s="5">
        <v>59</v>
      </c>
    </row>
    <row r="203" spans="1:3" hidden="1" x14ac:dyDescent="0.25">
      <c r="A203" s="495" t="s">
        <v>2395</v>
      </c>
      <c r="B203" s="5">
        <v>8</v>
      </c>
      <c r="C203" s="5">
        <v>59</v>
      </c>
    </row>
    <row r="204" spans="1:3" hidden="1" x14ac:dyDescent="0.25">
      <c r="A204" s="495" t="s">
        <v>2333</v>
      </c>
      <c r="B204" s="5">
        <v>12</v>
      </c>
      <c r="C204" s="5">
        <v>58</v>
      </c>
    </row>
    <row r="205" spans="1:3" hidden="1" x14ac:dyDescent="0.25">
      <c r="A205" s="495" t="s">
        <v>3195</v>
      </c>
      <c r="B205" s="5">
        <v>2</v>
      </c>
      <c r="C205" s="5">
        <v>58</v>
      </c>
    </row>
    <row r="206" spans="1:3" hidden="1" x14ac:dyDescent="0.25">
      <c r="A206" s="495" t="s">
        <v>2373</v>
      </c>
      <c r="B206" s="5">
        <v>9</v>
      </c>
      <c r="C206" s="5">
        <v>56</v>
      </c>
    </row>
    <row r="207" spans="1:3" hidden="1" x14ac:dyDescent="0.25">
      <c r="A207" s="495" t="s">
        <v>2386</v>
      </c>
      <c r="B207" s="5">
        <v>8</v>
      </c>
      <c r="C207" s="5">
        <v>56</v>
      </c>
    </row>
    <row r="208" spans="1:3" hidden="1" x14ac:dyDescent="0.25">
      <c r="A208" s="495" t="s">
        <v>2389</v>
      </c>
      <c r="B208" s="5">
        <v>8</v>
      </c>
      <c r="C208" s="5">
        <v>56</v>
      </c>
    </row>
    <row r="209" spans="1:3" hidden="1" x14ac:dyDescent="0.25">
      <c r="A209" s="495" t="s">
        <v>2390</v>
      </c>
      <c r="B209" s="5">
        <v>8</v>
      </c>
      <c r="C209" s="5">
        <v>56</v>
      </c>
    </row>
    <row r="210" spans="1:3" hidden="1" x14ac:dyDescent="0.25">
      <c r="A210" s="495" t="s">
        <v>2396</v>
      </c>
      <c r="B210" s="5">
        <v>8</v>
      </c>
      <c r="C210" s="5">
        <v>56</v>
      </c>
    </row>
    <row r="211" spans="1:3" hidden="1" x14ac:dyDescent="0.25">
      <c r="A211" s="495" t="s">
        <v>2401</v>
      </c>
      <c r="B211" s="5">
        <v>8</v>
      </c>
      <c r="C211" s="5">
        <v>56</v>
      </c>
    </row>
    <row r="212" spans="1:3" ht="30" hidden="1" x14ac:dyDescent="0.25">
      <c r="A212" s="495" t="s">
        <v>2407</v>
      </c>
      <c r="B212" s="5">
        <v>8</v>
      </c>
      <c r="C212" s="5">
        <v>56</v>
      </c>
    </row>
    <row r="213" spans="1:3" hidden="1" x14ac:dyDescent="0.25">
      <c r="A213" s="495" t="s">
        <v>2636</v>
      </c>
      <c r="B213" s="5">
        <v>4</v>
      </c>
      <c r="C213" s="5">
        <v>56</v>
      </c>
    </row>
    <row r="214" spans="1:3" hidden="1" x14ac:dyDescent="0.25">
      <c r="A214" s="495" t="s">
        <v>3060</v>
      </c>
      <c r="B214" s="5">
        <v>2</v>
      </c>
      <c r="C214" s="5">
        <v>56</v>
      </c>
    </row>
    <row r="215" spans="1:3" hidden="1" x14ac:dyDescent="0.25">
      <c r="A215" s="495" t="s">
        <v>2403</v>
      </c>
      <c r="B215" s="5">
        <v>8</v>
      </c>
      <c r="C215" s="5">
        <v>55</v>
      </c>
    </row>
    <row r="216" spans="1:3" ht="30" hidden="1" x14ac:dyDescent="0.25">
      <c r="A216" s="495" t="s">
        <v>2557</v>
      </c>
      <c r="B216" s="5">
        <v>4</v>
      </c>
      <c r="C216" s="5">
        <v>55</v>
      </c>
    </row>
    <row r="217" spans="1:3" hidden="1" x14ac:dyDescent="0.25">
      <c r="A217" s="495" t="s">
        <v>2358</v>
      </c>
      <c r="B217" s="5">
        <v>10</v>
      </c>
      <c r="C217" s="5">
        <v>54</v>
      </c>
    </row>
    <row r="218" spans="1:3" hidden="1" x14ac:dyDescent="0.25">
      <c r="A218" s="495" t="s">
        <v>2385</v>
      </c>
      <c r="B218" s="5">
        <v>8</v>
      </c>
      <c r="C218" s="5">
        <v>54</v>
      </c>
    </row>
    <row r="219" spans="1:3" hidden="1" x14ac:dyDescent="0.25">
      <c r="A219" s="495" t="s">
        <v>2392</v>
      </c>
      <c r="B219" s="5">
        <v>8</v>
      </c>
      <c r="C219" s="5">
        <v>54</v>
      </c>
    </row>
    <row r="220" spans="1:3" hidden="1" x14ac:dyDescent="0.25">
      <c r="A220" s="495" t="s">
        <v>2393</v>
      </c>
      <c r="B220" s="5">
        <v>8</v>
      </c>
      <c r="C220" s="5">
        <v>54</v>
      </c>
    </row>
    <row r="221" spans="1:3" hidden="1" x14ac:dyDescent="0.25">
      <c r="A221" s="495" t="s">
        <v>2404</v>
      </c>
      <c r="B221" s="5">
        <v>8</v>
      </c>
      <c r="C221" s="5">
        <v>54</v>
      </c>
    </row>
    <row r="222" spans="1:3" hidden="1" x14ac:dyDescent="0.25">
      <c r="A222" s="495" t="s">
        <v>2419</v>
      </c>
      <c r="B222" s="5">
        <v>7</v>
      </c>
      <c r="C222" s="5">
        <v>54</v>
      </c>
    </row>
    <row r="223" spans="1:3" hidden="1" x14ac:dyDescent="0.25">
      <c r="A223" s="495" t="s">
        <v>2544</v>
      </c>
      <c r="B223" s="5">
        <v>4</v>
      </c>
      <c r="C223" s="5">
        <v>54</v>
      </c>
    </row>
    <row r="224" spans="1:3" hidden="1" x14ac:dyDescent="0.25">
      <c r="A224" s="495" t="s">
        <v>2387</v>
      </c>
      <c r="B224" s="5">
        <v>8</v>
      </c>
      <c r="C224" s="5">
        <v>53</v>
      </c>
    </row>
    <row r="225" spans="1:3" hidden="1" x14ac:dyDescent="0.25">
      <c r="A225" s="495" t="s">
        <v>2408</v>
      </c>
      <c r="B225" s="5">
        <v>8</v>
      </c>
      <c r="C225" s="5">
        <v>53</v>
      </c>
    </row>
    <row r="226" spans="1:3" ht="30" hidden="1" x14ac:dyDescent="0.25">
      <c r="A226" s="495" t="s">
        <v>3191</v>
      </c>
      <c r="B226" s="5">
        <v>2</v>
      </c>
      <c r="C226" s="5">
        <v>53</v>
      </c>
    </row>
    <row r="227" spans="1:3" hidden="1" x14ac:dyDescent="0.25">
      <c r="A227" s="495" t="s">
        <v>2344</v>
      </c>
      <c r="B227" s="5">
        <v>11</v>
      </c>
      <c r="C227" s="5">
        <v>52</v>
      </c>
    </row>
    <row r="228" spans="1:3" hidden="1" x14ac:dyDescent="0.25">
      <c r="A228" s="495" t="s">
        <v>2374</v>
      </c>
      <c r="B228" s="5">
        <v>9</v>
      </c>
      <c r="C228" s="5">
        <v>51</v>
      </c>
    </row>
    <row r="229" spans="1:3" hidden="1" x14ac:dyDescent="0.25">
      <c r="A229" s="495" t="s">
        <v>2388</v>
      </c>
      <c r="B229" s="5">
        <v>8</v>
      </c>
      <c r="C229" s="5">
        <v>51</v>
      </c>
    </row>
    <row r="230" spans="1:3" hidden="1" x14ac:dyDescent="0.25">
      <c r="A230" s="495" t="s">
        <v>2391</v>
      </c>
      <c r="B230" s="5">
        <v>8</v>
      </c>
      <c r="C230" s="5">
        <v>51</v>
      </c>
    </row>
    <row r="231" spans="1:3" hidden="1" x14ac:dyDescent="0.25">
      <c r="A231" s="495" t="s">
        <v>2442</v>
      </c>
      <c r="B231" s="5">
        <v>6</v>
      </c>
      <c r="C231" s="5">
        <v>50</v>
      </c>
    </row>
    <row r="232" spans="1:3" hidden="1" x14ac:dyDescent="0.25">
      <c r="A232" s="495" t="s">
        <v>2411</v>
      </c>
      <c r="B232" s="5">
        <v>7</v>
      </c>
      <c r="C232" s="5">
        <v>49</v>
      </c>
    </row>
    <row r="233" spans="1:3" hidden="1" x14ac:dyDescent="0.25">
      <c r="A233" s="495" t="s">
        <v>2415</v>
      </c>
      <c r="B233" s="5">
        <v>7</v>
      </c>
      <c r="C233" s="5">
        <v>49</v>
      </c>
    </row>
    <row r="234" spans="1:3" hidden="1" x14ac:dyDescent="0.25">
      <c r="A234" s="495" t="s">
        <v>2416</v>
      </c>
      <c r="B234" s="5">
        <v>7</v>
      </c>
      <c r="C234" s="5">
        <v>49</v>
      </c>
    </row>
    <row r="235" spans="1:3" hidden="1" x14ac:dyDescent="0.25">
      <c r="A235" s="495" t="s">
        <v>2417</v>
      </c>
      <c r="B235" s="5">
        <v>7</v>
      </c>
      <c r="C235" s="5">
        <v>49</v>
      </c>
    </row>
    <row r="236" spans="1:3" ht="30" hidden="1" x14ac:dyDescent="0.25">
      <c r="A236" s="495" t="s">
        <v>2418</v>
      </c>
      <c r="B236" s="5">
        <v>7</v>
      </c>
      <c r="C236" s="5">
        <v>49</v>
      </c>
    </row>
    <row r="237" spans="1:3" hidden="1" x14ac:dyDescent="0.25">
      <c r="A237" s="495" t="s">
        <v>2420</v>
      </c>
      <c r="B237" s="5">
        <v>7</v>
      </c>
      <c r="C237" s="5">
        <v>49</v>
      </c>
    </row>
    <row r="238" spans="1:3" hidden="1" x14ac:dyDescent="0.25">
      <c r="A238" s="495" t="s">
        <v>2421</v>
      </c>
      <c r="B238" s="5">
        <v>7</v>
      </c>
      <c r="C238" s="5">
        <v>49</v>
      </c>
    </row>
    <row r="239" spans="1:3" hidden="1" x14ac:dyDescent="0.25">
      <c r="A239" s="495" t="s">
        <v>2425</v>
      </c>
      <c r="B239" s="5">
        <v>7</v>
      </c>
      <c r="C239" s="5">
        <v>49</v>
      </c>
    </row>
    <row r="240" spans="1:3" hidden="1" x14ac:dyDescent="0.25">
      <c r="A240" s="495" t="s">
        <v>2426</v>
      </c>
      <c r="B240" s="5">
        <v>7</v>
      </c>
      <c r="C240" s="5">
        <v>49</v>
      </c>
    </row>
    <row r="241" spans="1:3" hidden="1" x14ac:dyDescent="0.25">
      <c r="A241" s="495" t="s">
        <v>2427</v>
      </c>
      <c r="B241" s="5">
        <v>7</v>
      </c>
      <c r="C241" s="5">
        <v>49</v>
      </c>
    </row>
    <row r="242" spans="1:3" hidden="1" x14ac:dyDescent="0.25">
      <c r="A242" s="495" t="s">
        <v>2428</v>
      </c>
      <c r="B242" s="5">
        <v>7</v>
      </c>
      <c r="C242" s="5">
        <v>49</v>
      </c>
    </row>
    <row r="243" spans="1:3" hidden="1" x14ac:dyDescent="0.25">
      <c r="A243" s="495" t="s">
        <v>2432</v>
      </c>
      <c r="B243" s="5">
        <v>7</v>
      </c>
      <c r="C243" s="5">
        <v>49</v>
      </c>
    </row>
    <row r="244" spans="1:3" hidden="1" x14ac:dyDescent="0.25">
      <c r="A244" s="495" t="s">
        <v>2551</v>
      </c>
      <c r="B244" s="5">
        <v>4</v>
      </c>
      <c r="C244" s="5">
        <v>49</v>
      </c>
    </row>
    <row r="245" spans="1:3" hidden="1" x14ac:dyDescent="0.25">
      <c r="A245" s="495" t="s">
        <v>2448</v>
      </c>
      <c r="B245" s="5">
        <v>6</v>
      </c>
      <c r="C245" s="5">
        <v>48</v>
      </c>
    </row>
    <row r="246" spans="1:3" hidden="1" x14ac:dyDescent="0.25">
      <c r="A246" s="495" t="s">
        <v>2414</v>
      </c>
      <c r="B246" s="5">
        <v>7</v>
      </c>
      <c r="C246" s="5">
        <v>47</v>
      </c>
    </row>
    <row r="247" spans="1:3" hidden="1" x14ac:dyDescent="0.25">
      <c r="A247" s="495" t="s">
        <v>2422</v>
      </c>
      <c r="B247" s="5">
        <v>7</v>
      </c>
      <c r="C247" s="5">
        <v>47</v>
      </c>
    </row>
    <row r="248" spans="1:3" hidden="1" x14ac:dyDescent="0.25">
      <c r="A248" s="495" t="s">
        <v>2435</v>
      </c>
      <c r="B248" s="5">
        <v>6</v>
      </c>
      <c r="C248" s="5">
        <v>47</v>
      </c>
    </row>
    <row r="249" spans="1:3" hidden="1" x14ac:dyDescent="0.25">
      <c r="A249" s="495" t="s">
        <v>2691</v>
      </c>
      <c r="B249" s="5">
        <v>3</v>
      </c>
      <c r="C249" s="5">
        <v>47</v>
      </c>
    </row>
    <row r="250" spans="1:3" hidden="1" x14ac:dyDescent="0.25">
      <c r="A250" s="495" t="s">
        <v>2412</v>
      </c>
      <c r="B250" s="5">
        <v>7</v>
      </c>
      <c r="C250" s="5">
        <v>46</v>
      </c>
    </row>
    <row r="251" spans="1:3" hidden="1" x14ac:dyDescent="0.25">
      <c r="A251" s="495" t="s">
        <v>2413</v>
      </c>
      <c r="B251" s="5">
        <v>7</v>
      </c>
      <c r="C251" s="5">
        <v>46</v>
      </c>
    </row>
    <row r="252" spans="1:3" hidden="1" x14ac:dyDescent="0.25">
      <c r="A252" s="495" t="s">
        <v>2475</v>
      </c>
      <c r="B252" s="5">
        <v>6</v>
      </c>
      <c r="C252" s="5">
        <v>46</v>
      </c>
    </row>
    <row r="253" spans="1:3" ht="30" hidden="1" x14ac:dyDescent="0.25">
      <c r="A253" s="495" t="s">
        <v>2674</v>
      </c>
      <c r="B253" s="5">
        <v>3</v>
      </c>
      <c r="C253" s="5">
        <v>46</v>
      </c>
    </row>
    <row r="254" spans="1:3" hidden="1" x14ac:dyDescent="0.25">
      <c r="A254" s="495" t="s">
        <v>2685</v>
      </c>
      <c r="B254" s="5">
        <v>3</v>
      </c>
      <c r="C254" s="5">
        <v>46</v>
      </c>
    </row>
    <row r="255" spans="1:3" hidden="1" x14ac:dyDescent="0.25">
      <c r="A255" s="495" t="s">
        <v>2399</v>
      </c>
      <c r="B255" s="5">
        <v>8</v>
      </c>
      <c r="C255" s="5">
        <v>45</v>
      </c>
    </row>
    <row r="256" spans="1:3" hidden="1" x14ac:dyDescent="0.25">
      <c r="A256" s="495" t="s">
        <v>2409</v>
      </c>
      <c r="B256" s="5">
        <v>8</v>
      </c>
      <c r="C256" s="5">
        <v>45</v>
      </c>
    </row>
    <row r="257" spans="1:3" hidden="1" x14ac:dyDescent="0.25">
      <c r="A257" s="495" t="s">
        <v>2466</v>
      </c>
      <c r="B257" s="5">
        <v>6</v>
      </c>
      <c r="C257" s="5">
        <v>45</v>
      </c>
    </row>
    <row r="258" spans="1:3" hidden="1" x14ac:dyDescent="0.25">
      <c r="A258" s="495" t="s">
        <v>3420</v>
      </c>
      <c r="B258" s="5">
        <v>1</v>
      </c>
      <c r="C258" s="5">
        <v>45</v>
      </c>
    </row>
    <row r="259" spans="1:3" hidden="1" x14ac:dyDescent="0.25">
      <c r="A259" s="495" t="s">
        <v>3526</v>
      </c>
      <c r="B259" s="5">
        <v>1</v>
      </c>
      <c r="C259" s="5">
        <v>45</v>
      </c>
    </row>
    <row r="260" spans="1:3" hidden="1" x14ac:dyDescent="0.25">
      <c r="A260" s="495" t="s">
        <v>3782</v>
      </c>
      <c r="B260" s="5">
        <v>1</v>
      </c>
      <c r="C260" s="5">
        <v>45</v>
      </c>
    </row>
    <row r="261" spans="1:3" ht="30" hidden="1" x14ac:dyDescent="0.25">
      <c r="A261" s="495" t="s">
        <v>5367</v>
      </c>
      <c r="B261" s="5">
        <v>1</v>
      </c>
      <c r="C261" s="5">
        <v>45</v>
      </c>
    </row>
    <row r="262" spans="1:3" hidden="1" x14ac:dyDescent="0.25">
      <c r="A262" s="495" t="s">
        <v>5371</v>
      </c>
      <c r="B262" s="5">
        <v>1</v>
      </c>
      <c r="C262" s="5">
        <v>45</v>
      </c>
    </row>
    <row r="263" spans="1:3" hidden="1" x14ac:dyDescent="0.25">
      <c r="A263" s="495" t="s">
        <v>5374</v>
      </c>
      <c r="B263" s="5">
        <v>1</v>
      </c>
      <c r="C263" s="5">
        <v>45</v>
      </c>
    </row>
    <row r="264" spans="1:3" hidden="1" x14ac:dyDescent="0.25">
      <c r="A264" s="495" t="s">
        <v>5375</v>
      </c>
      <c r="B264" s="5">
        <v>1</v>
      </c>
      <c r="C264" s="5">
        <v>45</v>
      </c>
    </row>
    <row r="265" spans="1:3" hidden="1" x14ac:dyDescent="0.25">
      <c r="A265" s="495" t="s">
        <v>5376</v>
      </c>
      <c r="B265" s="5">
        <v>1</v>
      </c>
      <c r="C265" s="5">
        <v>45</v>
      </c>
    </row>
    <row r="266" spans="1:3" hidden="1" x14ac:dyDescent="0.25">
      <c r="A266" s="495" t="s">
        <v>5380</v>
      </c>
      <c r="B266" s="5">
        <v>1</v>
      </c>
      <c r="C266" s="5">
        <v>45</v>
      </c>
    </row>
    <row r="267" spans="1:3" hidden="1" x14ac:dyDescent="0.25">
      <c r="A267" s="495" t="s">
        <v>5386</v>
      </c>
      <c r="B267" s="5">
        <v>1</v>
      </c>
      <c r="C267" s="5">
        <v>45</v>
      </c>
    </row>
    <row r="268" spans="1:3" hidden="1" x14ac:dyDescent="0.25">
      <c r="A268" s="495" t="s">
        <v>5389</v>
      </c>
      <c r="B268" s="5">
        <v>1</v>
      </c>
      <c r="C268" s="5">
        <v>45</v>
      </c>
    </row>
    <row r="269" spans="1:3" hidden="1" x14ac:dyDescent="0.25">
      <c r="A269" s="495" t="s">
        <v>5399</v>
      </c>
      <c r="B269" s="5">
        <v>1</v>
      </c>
      <c r="C269" s="5">
        <v>45</v>
      </c>
    </row>
    <row r="270" spans="1:3" hidden="1" x14ac:dyDescent="0.25">
      <c r="A270" s="495" t="s">
        <v>5411</v>
      </c>
      <c r="B270" s="5">
        <v>1</v>
      </c>
      <c r="C270" s="5">
        <v>45</v>
      </c>
    </row>
    <row r="271" spans="1:3" hidden="1" x14ac:dyDescent="0.25">
      <c r="A271" s="495" t="s">
        <v>5413</v>
      </c>
      <c r="B271" s="5">
        <v>1</v>
      </c>
      <c r="C271" s="5">
        <v>45</v>
      </c>
    </row>
    <row r="272" spans="1:3" hidden="1" x14ac:dyDescent="0.25">
      <c r="A272" s="495" t="s">
        <v>5418</v>
      </c>
      <c r="B272" s="5">
        <v>1</v>
      </c>
      <c r="C272" s="5">
        <v>45</v>
      </c>
    </row>
    <row r="273" spans="1:3" ht="30" hidden="1" x14ac:dyDescent="0.25">
      <c r="A273" s="495" t="s">
        <v>5434</v>
      </c>
      <c r="B273" s="5">
        <v>1</v>
      </c>
      <c r="C273" s="5">
        <v>45</v>
      </c>
    </row>
    <row r="274" spans="1:3" hidden="1" x14ac:dyDescent="0.25">
      <c r="A274" s="495" t="s">
        <v>5457</v>
      </c>
      <c r="B274" s="5">
        <v>1</v>
      </c>
      <c r="C274" s="5">
        <v>45</v>
      </c>
    </row>
    <row r="275" spans="1:3" hidden="1" x14ac:dyDescent="0.25">
      <c r="A275" s="495" t="s">
        <v>5469</v>
      </c>
      <c r="B275" s="5">
        <v>1</v>
      </c>
      <c r="C275" s="5">
        <v>45</v>
      </c>
    </row>
    <row r="276" spans="1:3" hidden="1" x14ac:dyDescent="0.25">
      <c r="A276" s="495" t="s">
        <v>5471</v>
      </c>
      <c r="B276" s="5">
        <v>1</v>
      </c>
      <c r="C276" s="5">
        <v>45</v>
      </c>
    </row>
    <row r="277" spans="1:3" hidden="1" x14ac:dyDescent="0.25">
      <c r="A277" s="495" t="s">
        <v>5473</v>
      </c>
      <c r="B277" s="5">
        <v>1</v>
      </c>
      <c r="C277" s="5">
        <v>45</v>
      </c>
    </row>
    <row r="278" spans="1:3" hidden="1" x14ac:dyDescent="0.25">
      <c r="A278" s="495" t="s">
        <v>5476</v>
      </c>
      <c r="B278" s="5">
        <v>1</v>
      </c>
      <c r="C278" s="5">
        <v>45</v>
      </c>
    </row>
    <row r="279" spans="1:3" hidden="1" x14ac:dyDescent="0.25">
      <c r="A279" s="495" t="s">
        <v>5486</v>
      </c>
      <c r="B279" s="5">
        <v>1</v>
      </c>
      <c r="C279" s="5">
        <v>45</v>
      </c>
    </row>
    <row r="280" spans="1:3" hidden="1" x14ac:dyDescent="0.25">
      <c r="A280" s="495" t="s">
        <v>5503</v>
      </c>
      <c r="B280" s="5">
        <v>1</v>
      </c>
      <c r="C280" s="5">
        <v>45</v>
      </c>
    </row>
    <row r="281" spans="1:3" hidden="1" x14ac:dyDescent="0.25">
      <c r="A281" s="495" t="s">
        <v>5510</v>
      </c>
      <c r="B281" s="5">
        <v>1</v>
      </c>
      <c r="C281" s="5">
        <v>45</v>
      </c>
    </row>
    <row r="282" spans="1:3" hidden="1" x14ac:dyDescent="0.25">
      <c r="A282" s="495" t="s">
        <v>5513</v>
      </c>
      <c r="B282" s="5">
        <v>1</v>
      </c>
      <c r="C282" s="5">
        <v>45</v>
      </c>
    </row>
    <row r="283" spans="1:3" ht="30" hidden="1" x14ac:dyDescent="0.25">
      <c r="A283" s="495" t="s">
        <v>5521</v>
      </c>
      <c r="B283" s="5">
        <v>1</v>
      </c>
      <c r="C283" s="5">
        <v>45</v>
      </c>
    </row>
    <row r="284" spans="1:3" hidden="1" x14ac:dyDescent="0.25">
      <c r="A284" s="495" t="s">
        <v>5529</v>
      </c>
      <c r="B284" s="5">
        <v>1</v>
      </c>
      <c r="C284" s="5">
        <v>45</v>
      </c>
    </row>
    <row r="285" spans="1:3" hidden="1" x14ac:dyDescent="0.25">
      <c r="A285" s="495" t="s">
        <v>5536</v>
      </c>
      <c r="B285" s="5">
        <v>1</v>
      </c>
      <c r="C285" s="5">
        <v>45</v>
      </c>
    </row>
    <row r="286" spans="1:3" hidden="1" x14ac:dyDescent="0.25">
      <c r="A286" s="495" t="s">
        <v>5538</v>
      </c>
      <c r="B286" s="5">
        <v>1</v>
      </c>
      <c r="C286" s="5">
        <v>45</v>
      </c>
    </row>
    <row r="287" spans="1:3" hidden="1" x14ac:dyDescent="0.25">
      <c r="A287" s="495" t="s">
        <v>5540</v>
      </c>
      <c r="B287" s="5">
        <v>1</v>
      </c>
      <c r="C287" s="5">
        <v>45</v>
      </c>
    </row>
    <row r="288" spans="1:3" hidden="1" x14ac:dyDescent="0.25">
      <c r="A288" s="495" t="s">
        <v>5561</v>
      </c>
      <c r="B288" s="5">
        <v>1</v>
      </c>
      <c r="C288" s="5">
        <v>45</v>
      </c>
    </row>
    <row r="289" spans="1:3" hidden="1" x14ac:dyDescent="0.25">
      <c r="A289" s="495" t="s">
        <v>5564</v>
      </c>
      <c r="B289" s="5">
        <v>1</v>
      </c>
      <c r="C289" s="5">
        <v>45</v>
      </c>
    </row>
    <row r="290" spans="1:3" hidden="1" x14ac:dyDescent="0.25">
      <c r="A290" s="495" t="s">
        <v>5570</v>
      </c>
      <c r="B290" s="5">
        <v>1</v>
      </c>
      <c r="C290" s="5">
        <v>45</v>
      </c>
    </row>
    <row r="291" spans="1:3" ht="30" hidden="1" x14ac:dyDescent="0.25">
      <c r="A291" s="495" t="s">
        <v>5586</v>
      </c>
      <c r="B291" s="5">
        <v>1</v>
      </c>
      <c r="C291" s="5">
        <v>45</v>
      </c>
    </row>
    <row r="292" spans="1:3" ht="30" hidden="1" x14ac:dyDescent="0.25">
      <c r="A292" s="495" t="s">
        <v>5592</v>
      </c>
      <c r="B292" s="5">
        <v>1</v>
      </c>
      <c r="C292" s="5">
        <v>45</v>
      </c>
    </row>
    <row r="293" spans="1:3" hidden="1" x14ac:dyDescent="0.25">
      <c r="A293" s="495" t="s">
        <v>5596</v>
      </c>
      <c r="B293" s="5">
        <v>1</v>
      </c>
      <c r="C293" s="5">
        <v>45</v>
      </c>
    </row>
    <row r="294" spans="1:3" ht="30" hidden="1" x14ac:dyDescent="0.25">
      <c r="A294" s="495" t="s">
        <v>5597</v>
      </c>
      <c r="B294" s="5">
        <v>1</v>
      </c>
      <c r="C294" s="5">
        <v>45</v>
      </c>
    </row>
    <row r="295" spans="1:3" hidden="1" x14ac:dyDescent="0.25">
      <c r="A295" s="495" t="s">
        <v>5604</v>
      </c>
      <c r="B295" s="5">
        <v>1</v>
      </c>
      <c r="C295" s="5">
        <v>45</v>
      </c>
    </row>
    <row r="296" spans="1:3" hidden="1" x14ac:dyDescent="0.25">
      <c r="A296" s="495" t="s">
        <v>5607</v>
      </c>
      <c r="B296" s="5">
        <v>1</v>
      </c>
      <c r="C296" s="5">
        <v>45</v>
      </c>
    </row>
    <row r="297" spans="1:3" hidden="1" x14ac:dyDescent="0.25">
      <c r="A297" s="495" t="s">
        <v>5609</v>
      </c>
      <c r="B297" s="5">
        <v>1</v>
      </c>
      <c r="C297" s="5">
        <v>45</v>
      </c>
    </row>
    <row r="298" spans="1:3" ht="30" hidden="1" x14ac:dyDescent="0.25">
      <c r="A298" s="495" t="s">
        <v>5610</v>
      </c>
      <c r="B298" s="5">
        <v>1</v>
      </c>
      <c r="C298" s="5">
        <v>45</v>
      </c>
    </row>
    <row r="299" spans="1:3" ht="30" hidden="1" x14ac:dyDescent="0.25">
      <c r="A299" s="495" t="s">
        <v>5630</v>
      </c>
      <c r="B299" s="5">
        <v>1</v>
      </c>
      <c r="C299" s="5">
        <v>45</v>
      </c>
    </row>
    <row r="300" spans="1:3" hidden="1" x14ac:dyDescent="0.25">
      <c r="A300" s="495" t="s">
        <v>5631</v>
      </c>
      <c r="B300" s="5">
        <v>1</v>
      </c>
      <c r="C300" s="5">
        <v>45</v>
      </c>
    </row>
    <row r="301" spans="1:3" hidden="1" x14ac:dyDescent="0.25">
      <c r="A301" s="495" t="s">
        <v>5642</v>
      </c>
      <c r="B301" s="5">
        <v>1</v>
      </c>
      <c r="C301" s="5">
        <v>45</v>
      </c>
    </row>
    <row r="302" spans="1:3" hidden="1" x14ac:dyDescent="0.25">
      <c r="A302" s="495" t="s">
        <v>5652</v>
      </c>
      <c r="B302" s="5">
        <v>1</v>
      </c>
      <c r="C302" s="5">
        <v>45</v>
      </c>
    </row>
    <row r="303" spans="1:3" hidden="1" x14ac:dyDescent="0.25">
      <c r="A303" s="495" t="s">
        <v>5656</v>
      </c>
      <c r="B303" s="5">
        <v>1</v>
      </c>
      <c r="C303" s="5">
        <v>45</v>
      </c>
    </row>
    <row r="304" spans="1:3" ht="30" hidden="1" x14ac:dyDescent="0.25">
      <c r="A304" s="495" t="s">
        <v>5664</v>
      </c>
      <c r="B304" s="5">
        <v>1</v>
      </c>
      <c r="C304" s="5">
        <v>45</v>
      </c>
    </row>
    <row r="305" spans="1:3" hidden="1" x14ac:dyDescent="0.25">
      <c r="A305" s="495" t="s">
        <v>5666</v>
      </c>
      <c r="B305" s="5">
        <v>1</v>
      </c>
      <c r="C305" s="5">
        <v>45</v>
      </c>
    </row>
    <row r="306" spans="1:3" hidden="1" x14ac:dyDescent="0.25">
      <c r="A306" s="495" t="s">
        <v>5672</v>
      </c>
      <c r="B306" s="5">
        <v>1</v>
      </c>
      <c r="C306" s="5">
        <v>45</v>
      </c>
    </row>
    <row r="307" spans="1:3" hidden="1" x14ac:dyDescent="0.25">
      <c r="A307" s="495" t="s">
        <v>5678</v>
      </c>
      <c r="B307" s="5">
        <v>1</v>
      </c>
      <c r="C307" s="5">
        <v>45</v>
      </c>
    </row>
    <row r="308" spans="1:3" hidden="1" x14ac:dyDescent="0.25">
      <c r="A308" s="495" t="s">
        <v>5679</v>
      </c>
      <c r="B308" s="5">
        <v>1</v>
      </c>
      <c r="C308" s="5">
        <v>45</v>
      </c>
    </row>
    <row r="309" spans="1:3" hidden="1" x14ac:dyDescent="0.25">
      <c r="A309" s="495" t="s">
        <v>5688</v>
      </c>
      <c r="B309" s="5">
        <v>1</v>
      </c>
      <c r="C309" s="5">
        <v>45</v>
      </c>
    </row>
    <row r="310" spans="1:3" hidden="1" x14ac:dyDescent="0.25">
      <c r="A310" s="495" t="s">
        <v>5693</v>
      </c>
      <c r="B310" s="5">
        <v>1</v>
      </c>
      <c r="C310" s="5">
        <v>45</v>
      </c>
    </row>
    <row r="311" spans="1:3" hidden="1" x14ac:dyDescent="0.25">
      <c r="A311" s="495" t="s">
        <v>5700</v>
      </c>
      <c r="B311" s="5">
        <v>1</v>
      </c>
      <c r="C311" s="5">
        <v>45</v>
      </c>
    </row>
    <row r="312" spans="1:3" hidden="1" x14ac:dyDescent="0.25">
      <c r="A312" s="495" t="s">
        <v>5701</v>
      </c>
      <c r="B312" s="5">
        <v>1</v>
      </c>
      <c r="C312" s="5">
        <v>45</v>
      </c>
    </row>
    <row r="313" spans="1:3" hidden="1" x14ac:dyDescent="0.25">
      <c r="A313" s="495" t="s">
        <v>5709</v>
      </c>
      <c r="B313" s="5">
        <v>1</v>
      </c>
      <c r="C313" s="5">
        <v>45</v>
      </c>
    </row>
    <row r="314" spans="1:3" hidden="1" x14ac:dyDescent="0.25">
      <c r="A314" s="495" t="s">
        <v>5723</v>
      </c>
      <c r="B314" s="5">
        <v>1</v>
      </c>
      <c r="C314" s="5">
        <v>45</v>
      </c>
    </row>
    <row r="315" spans="1:3" hidden="1" x14ac:dyDescent="0.25">
      <c r="A315" s="495" t="s">
        <v>5726</v>
      </c>
      <c r="B315" s="5">
        <v>1</v>
      </c>
      <c r="C315" s="5">
        <v>45</v>
      </c>
    </row>
    <row r="316" spans="1:3" hidden="1" x14ac:dyDescent="0.25">
      <c r="A316" s="495" t="s">
        <v>5738</v>
      </c>
      <c r="B316" s="5">
        <v>1</v>
      </c>
      <c r="C316" s="5">
        <v>45</v>
      </c>
    </row>
    <row r="317" spans="1:3" ht="30" hidden="1" x14ac:dyDescent="0.25">
      <c r="A317" s="495" t="s">
        <v>5739</v>
      </c>
      <c r="B317" s="5">
        <v>1</v>
      </c>
      <c r="C317" s="5">
        <v>45</v>
      </c>
    </row>
    <row r="318" spans="1:3" hidden="1" x14ac:dyDescent="0.25">
      <c r="A318" s="495" t="s">
        <v>5743</v>
      </c>
      <c r="B318" s="5">
        <v>1</v>
      </c>
      <c r="C318" s="5">
        <v>45</v>
      </c>
    </row>
    <row r="319" spans="1:3" hidden="1" x14ac:dyDescent="0.25">
      <c r="A319" s="495" t="s">
        <v>5747</v>
      </c>
      <c r="B319" s="5">
        <v>1</v>
      </c>
      <c r="C319" s="5">
        <v>45</v>
      </c>
    </row>
    <row r="320" spans="1:3" hidden="1" x14ac:dyDescent="0.25">
      <c r="A320" s="495" t="s">
        <v>5760</v>
      </c>
      <c r="B320" s="5">
        <v>1</v>
      </c>
      <c r="C320" s="5">
        <v>45</v>
      </c>
    </row>
    <row r="321" spans="1:3" hidden="1" x14ac:dyDescent="0.25">
      <c r="A321" s="495" t="s">
        <v>5763</v>
      </c>
      <c r="B321" s="5">
        <v>1</v>
      </c>
      <c r="C321" s="5">
        <v>45</v>
      </c>
    </row>
    <row r="322" spans="1:3" hidden="1" x14ac:dyDescent="0.25">
      <c r="A322" s="495" t="s">
        <v>5764</v>
      </c>
      <c r="B322" s="5">
        <v>1</v>
      </c>
      <c r="C322" s="5">
        <v>45</v>
      </c>
    </row>
    <row r="323" spans="1:3" hidden="1" x14ac:dyDescent="0.25">
      <c r="A323" s="495" t="s">
        <v>5765</v>
      </c>
      <c r="B323" s="5">
        <v>1</v>
      </c>
      <c r="C323" s="5">
        <v>45</v>
      </c>
    </row>
    <row r="324" spans="1:3" hidden="1" x14ac:dyDescent="0.25">
      <c r="A324" s="495" t="s">
        <v>5770</v>
      </c>
      <c r="B324" s="5">
        <v>1</v>
      </c>
      <c r="C324" s="5">
        <v>45</v>
      </c>
    </row>
    <row r="325" spans="1:3" hidden="1" x14ac:dyDescent="0.25">
      <c r="A325" s="495" t="s">
        <v>5774</v>
      </c>
      <c r="B325" s="5">
        <v>1</v>
      </c>
      <c r="C325" s="5">
        <v>45</v>
      </c>
    </row>
    <row r="326" spans="1:3" hidden="1" x14ac:dyDescent="0.25">
      <c r="A326" s="495" t="s">
        <v>5777</v>
      </c>
      <c r="B326" s="5">
        <v>1</v>
      </c>
      <c r="C326" s="5">
        <v>45</v>
      </c>
    </row>
    <row r="327" spans="1:3" hidden="1" x14ac:dyDescent="0.25">
      <c r="A327" s="495" t="s">
        <v>5786</v>
      </c>
      <c r="B327" s="5">
        <v>1</v>
      </c>
      <c r="C327" s="5">
        <v>45</v>
      </c>
    </row>
    <row r="328" spans="1:3" ht="30" hidden="1" x14ac:dyDescent="0.25">
      <c r="A328" s="495" t="s">
        <v>5798</v>
      </c>
      <c r="B328" s="5">
        <v>1</v>
      </c>
      <c r="C328" s="5">
        <v>45</v>
      </c>
    </row>
    <row r="329" spans="1:3" hidden="1" x14ac:dyDescent="0.25">
      <c r="A329" s="495" t="s">
        <v>5804</v>
      </c>
      <c r="B329" s="5">
        <v>1</v>
      </c>
      <c r="C329" s="5">
        <v>45</v>
      </c>
    </row>
    <row r="330" spans="1:3" hidden="1" x14ac:dyDescent="0.25">
      <c r="A330" s="495" t="s">
        <v>5811</v>
      </c>
      <c r="B330" s="5">
        <v>1</v>
      </c>
      <c r="C330" s="5">
        <v>45</v>
      </c>
    </row>
    <row r="331" spans="1:3" hidden="1" x14ac:dyDescent="0.25">
      <c r="A331" s="495" t="s">
        <v>5812</v>
      </c>
      <c r="B331" s="5">
        <v>1</v>
      </c>
      <c r="C331" s="5">
        <v>45</v>
      </c>
    </row>
    <row r="332" spans="1:3" hidden="1" x14ac:dyDescent="0.25">
      <c r="A332" s="495" t="s">
        <v>5819</v>
      </c>
      <c r="B332" s="5">
        <v>1</v>
      </c>
      <c r="C332" s="5">
        <v>45</v>
      </c>
    </row>
    <row r="333" spans="1:3" hidden="1" x14ac:dyDescent="0.25">
      <c r="A333" s="495" t="s">
        <v>5824</v>
      </c>
      <c r="B333" s="5">
        <v>1</v>
      </c>
      <c r="C333" s="5">
        <v>45</v>
      </c>
    </row>
    <row r="334" spans="1:3" hidden="1" x14ac:dyDescent="0.25">
      <c r="A334" s="495" t="s">
        <v>5828</v>
      </c>
      <c r="B334" s="5">
        <v>1</v>
      </c>
      <c r="C334" s="5">
        <v>45</v>
      </c>
    </row>
    <row r="335" spans="1:3" ht="30" hidden="1" x14ac:dyDescent="0.25">
      <c r="A335" s="495" t="s">
        <v>5831</v>
      </c>
      <c r="B335" s="5">
        <v>1</v>
      </c>
      <c r="C335" s="5">
        <v>45</v>
      </c>
    </row>
    <row r="336" spans="1:3" hidden="1" x14ac:dyDescent="0.25">
      <c r="A336" s="495" t="s">
        <v>5844</v>
      </c>
      <c r="B336" s="5">
        <v>1</v>
      </c>
      <c r="C336" s="5">
        <v>45</v>
      </c>
    </row>
    <row r="337" spans="1:3" hidden="1" x14ac:dyDescent="0.25">
      <c r="A337" s="495" t="s">
        <v>5872</v>
      </c>
      <c r="B337" s="5">
        <v>1</v>
      </c>
      <c r="C337" s="5">
        <v>45</v>
      </c>
    </row>
    <row r="338" spans="1:3" hidden="1" x14ac:dyDescent="0.25">
      <c r="A338" s="495" t="s">
        <v>5894</v>
      </c>
      <c r="B338" s="5">
        <v>1</v>
      </c>
      <c r="C338" s="5">
        <v>45</v>
      </c>
    </row>
    <row r="339" spans="1:3" hidden="1" x14ac:dyDescent="0.25">
      <c r="A339" s="495" t="s">
        <v>5908</v>
      </c>
      <c r="B339" s="5">
        <v>1</v>
      </c>
      <c r="C339" s="5">
        <v>45</v>
      </c>
    </row>
    <row r="340" spans="1:3" hidden="1" x14ac:dyDescent="0.25">
      <c r="A340" s="495" t="s">
        <v>5920</v>
      </c>
      <c r="B340" s="5">
        <v>1</v>
      </c>
      <c r="C340" s="5">
        <v>45</v>
      </c>
    </row>
    <row r="341" spans="1:3" ht="30" hidden="1" x14ac:dyDescent="0.25">
      <c r="A341" s="495" t="s">
        <v>5927</v>
      </c>
      <c r="B341" s="5">
        <v>1</v>
      </c>
      <c r="C341" s="5">
        <v>45</v>
      </c>
    </row>
    <row r="342" spans="1:3" hidden="1" x14ac:dyDescent="0.25">
      <c r="A342" s="495" t="s">
        <v>5935</v>
      </c>
      <c r="B342" s="5">
        <v>1</v>
      </c>
      <c r="C342" s="5">
        <v>45</v>
      </c>
    </row>
    <row r="343" spans="1:3" hidden="1" x14ac:dyDescent="0.25">
      <c r="A343" s="495" t="s">
        <v>5955</v>
      </c>
      <c r="B343" s="5">
        <v>1</v>
      </c>
      <c r="C343" s="5">
        <v>45</v>
      </c>
    </row>
    <row r="344" spans="1:3" hidden="1" x14ac:dyDescent="0.25">
      <c r="A344" s="495" t="s">
        <v>5956</v>
      </c>
      <c r="B344" s="5">
        <v>1</v>
      </c>
      <c r="C344" s="5">
        <v>45</v>
      </c>
    </row>
    <row r="345" spans="1:3" hidden="1" x14ac:dyDescent="0.25">
      <c r="A345" s="495" t="s">
        <v>5957</v>
      </c>
      <c r="B345" s="5">
        <v>1</v>
      </c>
      <c r="C345" s="5">
        <v>45</v>
      </c>
    </row>
    <row r="346" spans="1:3" hidden="1" x14ac:dyDescent="0.25">
      <c r="A346" s="495" t="s">
        <v>5973</v>
      </c>
      <c r="B346" s="5">
        <v>1</v>
      </c>
      <c r="C346" s="5">
        <v>45</v>
      </c>
    </row>
    <row r="347" spans="1:3" hidden="1" x14ac:dyDescent="0.25">
      <c r="A347" s="495" t="s">
        <v>5975</v>
      </c>
      <c r="B347" s="5">
        <v>1</v>
      </c>
      <c r="C347" s="5">
        <v>45</v>
      </c>
    </row>
    <row r="348" spans="1:3" hidden="1" x14ac:dyDescent="0.25">
      <c r="A348" s="495" t="s">
        <v>5990</v>
      </c>
      <c r="B348" s="5">
        <v>1</v>
      </c>
      <c r="C348" s="5">
        <v>45</v>
      </c>
    </row>
    <row r="349" spans="1:3" hidden="1" x14ac:dyDescent="0.25">
      <c r="A349" s="495" t="s">
        <v>5992</v>
      </c>
      <c r="B349" s="5">
        <v>1</v>
      </c>
      <c r="C349" s="5">
        <v>45</v>
      </c>
    </row>
    <row r="350" spans="1:3" hidden="1" x14ac:dyDescent="0.25">
      <c r="A350" s="495" t="s">
        <v>5995</v>
      </c>
      <c r="B350" s="5">
        <v>1</v>
      </c>
      <c r="C350" s="5">
        <v>45</v>
      </c>
    </row>
    <row r="351" spans="1:3" hidden="1" x14ac:dyDescent="0.25">
      <c r="A351" s="495" t="s">
        <v>5996</v>
      </c>
      <c r="B351" s="5">
        <v>1</v>
      </c>
      <c r="C351" s="5">
        <v>45</v>
      </c>
    </row>
    <row r="352" spans="1:3" hidden="1" x14ac:dyDescent="0.25">
      <c r="A352" s="495" t="s">
        <v>6009</v>
      </c>
      <c r="B352" s="5">
        <v>1</v>
      </c>
      <c r="C352" s="5">
        <v>45</v>
      </c>
    </row>
    <row r="353" spans="1:3" hidden="1" x14ac:dyDescent="0.25">
      <c r="A353" s="495" t="s">
        <v>6030</v>
      </c>
      <c r="B353" s="5">
        <v>1</v>
      </c>
      <c r="C353" s="5">
        <v>45</v>
      </c>
    </row>
    <row r="354" spans="1:3" hidden="1" x14ac:dyDescent="0.25">
      <c r="A354" s="495" t="s">
        <v>6116</v>
      </c>
      <c r="B354" s="5">
        <v>1</v>
      </c>
      <c r="C354" s="5">
        <v>45</v>
      </c>
    </row>
    <row r="355" spans="1:3" ht="30" hidden="1" x14ac:dyDescent="0.25">
      <c r="A355" s="495" t="s">
        <v>6196</v>
      </c>
      <c r="B355" s="5">
        <v>1</v>
      </c>
      <c r="C355" s="5">
        <v>45</v>
      </c>
    </row>
    <row r="356" spans="1:3" hidden="1" x14ac:dyDescent="0.25">
      <c r="A356" s="495" t="s">
        <v>6202</v>
      </c>
      <c r="B356" s="5">
        <v>1</v>
      </c>
      <c r="C356" s="5">
        <v>45</v>
      </c>
    </row>
    <row r="357" spans="1:3" hidden="1" x14ac:dyDescent="0.25">
      <c r="A357" s="495" t="s">
        <v>6374</v>
      </c>
      <c r="B357" s="5">
        <v>1</v>
      </c>
      <c r="C357" s="5">
        <v>45</v>
      </c>
    </row>
    <row r="358" spans="1:3" hidden="1" x14ac:dyDescent="0.25">
      <c r="A358" s="495" t="s">
        <v>6376</v>
      </c>
      <c r="B358" s="5">
        <v>1</v>
      </c>
      <c r="C358" s="5">
        <v>45</v>
      </c>
    </row>
    <row r="359" spans="1:3" hidden="1" x14ac:dyDescent="0.25">
      <c r="A359" s="495" t="s">
        <v>6378</v>
      </c>
      <c r="B359" s="5">
        <v>1</v>
      </c>
      <c r="C359" s="5">
        <v>45</v>
      </c>
    </row>
    <row r="360" spans="1:3" hidden="1" x14ac:dyDescent="0.25">
      <c r="A360" s="495" t="s">
        <v>6633</v>
      </c>
      <c r="B360" s="5">
        <v>1</v>
      </c>
      <c r="C360" s="5">
        <v>45</v>
      </c>
    </row>
    <row r="361" spans="1:3" hidden="1" x14ac:dyDescent="0.25">
      <c r="A361" s="495" t="s">
        <v>6635</v>
      </c>
      <c r="B361" s="5">
        <v>1</v>
      </c>
      <c r="C361" s="5">
        <v>45</v>
      </c>
    </row>
    <row r="362" spans="1:3" hidden="1" x14ac:dyDescent="0.25">
      <c r="A362" s="495" t="s">
        <v>6637</v>
      </c>
      <c r="B362" s="5">
        <v>1</v>
      </c>
      <c r="C362" s="5">
        <v>45</v>
      </c>
    </row>
    <row r="363" spans="1:3" hidden="1" x14ac:dyDescent="0.25">
      <c r="A363" s="495" t="s">
        <v>6657</v>
      </c>
      <c r="B363" s="5">
        <v>1</v>
      </c>
      <c r="C363" s="5">
        <v>45</v>
      </c>
    </row>
    <row r="364" spans="1:3" hidden="1" x14ac:dyDescent="0.25">
      <c r="A364" s="495" t="s">
        <v>6661</v>
      </c>
      <c r="B364" s="5">
        <v>1</v>
      </c>
      <c r="C364" s="5">
        <v>45</v>
      </c>
    </row>
    <row r="365" spans="1:3" hidden="1" x14ac:dyDescent="0.25">
      <c r="A365" s="495" t="s">
        <v>6663</v>
      </c>
      <c r="B365" s="5">
        <v>1</v>
      </c>
      <c r="C365" s="5">
        <v>45</v>
      </c>
    </row>
    <row r="366" spans="1:3" hidden="1" x14ac:dyDescent="0.25">
      <c r="A366" s="495" t="s">
        <v>6694</v>
      </c>
      <c r="B366" s="5">
        <v>1</v>
      </c>
      <c r="C366" s="5">
        <v>45</v>
      </c>
    </row>
    <row r="367" spans="1:3" hidden="1" x14ac:dyDescent="0.25">
      <c r="A367" s="495" t="s">
        <v>6710</v>
      </c>
      <c r="B367" s="5">
        <v>1</v>
      </c>
      <c r="C367" s="5">
        <v>45</v>
      </c>
    </row>
    <row r="368" spans="1:3" hidden="1" x14ac:dyDescent="0.25">
      <c r="A368" s="495" t="s">
        <v>6724</v>
      </c>
      <c r="B368" s="5">
        <v>1</v>
      </c>
      <c r="C368" s="5">
        <v>45</v>
      </c>
    </row>
    <row r="369" spans="1:3" hidden="1" x14ac:dyDescent="0.25">
      <c r="A369" s="495" t="s">
        <v>6726</v>
      </c>
      <c r="B369" s="5">
        <v>1</v>
      </c>
      <c r="C369" s="5">
        <v>45</v>
      </c>
    </row>
    <row r="370" spans="1:3" hidden="1" x14ac:dyDescent="0.25">
      <c r="A370" s="495" t="s">
        <v>6731</v>
      </c>
      <c r="B370" s="5">
        <v>1</v>
      </c>
      <c r="C370" s="5">
        <v>45</v>
      </c>
    </row>
    <row r="371" spans="1:3" hidden="1" x14ac:dyDescent="0.25">
      <c r="A371" s="495" t="s">
        <v>6733</v>
      </c>
      <c r="B371" s="5">
        <v>1</v>
      </c>
      <c r="C371" s="5">
        <v>45</v>
      </c>
    </row>
    <row r="372" spans="1:3" hidden="1" x14ac:dyDescent="0.25">
      <c r="A372" s="495" t="s">
        <v>6741</v>
      </c>
      <c r="B372" s="5">
        <v>1</v>
      </c>
      <c r="C372" s="5">
        <v>45</v>
      </c>
    </row>
    <row r="373" spans="1:3" hidden="1" x14ac:dyDescent="0.25">
      <c r="A373" s="495" t="s">
        <v>2467</v>
      </c>
      <c r="B373" s="5">
        <v>6</v>
      </c>
      <c r="C373" s="5">
        <v>44</v>
      </c>
    </row>
    <row r="374" spans="1:3" hidden="1" x14ac:dyDescent="0.25">
      <c r="A374" s="495" t="s">
        <v>2379</v>
      </c>
      <c r="B374" s="5">
        <v>9</v>
      </c>
      <c r="C374" s="5">
        <v>43</v>
      </c>
    </row>
    <row r="375" spans="1:3" hidden="1" x14ac:dyDescent="0.25">
      <c r="A375" s="495" t="s">
        <v>2468</v>
      </c>
      <c r="B375" s="5">
        <v>6</v>
      </c>
      <c r="C375" s="5">
        <v>43</v>
      </c>
    </row>
    <row r="376" spans="1:3" hidden="1" x14ac:dyDescent="0.25">
      <c r="A376" s="495" t="s">
        <v>2433</v>
      </c>
      <c r="B376" s="5">
        <v>6</v>
      </c>
      <c r="C376" s="5">
        <v>42</v>
      </c>
    </row>
    <row r="377" spans="1:3" hidden="1" x14ac:dyDescent="0.25">
      <c r="A377" s="495" t="s">
        <v>2434</v>
      </c>
      <c r="B377" s="5">
        <v>6</v>
      </c>
      <c r="C377" s="5">
        <v>42</v>
      </c>
    </row>
    <row r="378" spans="1:3" ht="30" hidden="1" x14ac:dyDescent="0.25">
      <c r="A378" s="495" t="s">
        <v>2440</v>
      </c>
      <c r="B378" s="5">
        <v>6</v>
      </c>
      <c r="C378" s="5">
        <v>42</v>
      </c>
    </row>
    <row r="379" spans="1:3" ht="30" hidden="1" x14ac:dyDescent="0.25">
      <c r="A379" s="495" t="s">
        <v>2443</v>
      </c>
      <c r="B379" s="5">
        <v>6</v>
      </c>
      <c r="C379" s="5">
        <v>42</v>
      </c>
    </row>
    <row r="380" spans="1:3" hidden="1" x14ac:dyDescent="0.25">
      <c r="A380" s="495" t="s">
        <v>2445</v>
      </c>
      <c r="B380" s="5">
        <v>6</v>
      </c>
      <c r="C380" s="5">
        <v>42</v>
      </c>
    </row>
    <row r="381" spans="1:3" hidden="1" x14ac:dyDescent="0.25">
      <c r="A381" s="495" t="s">
        <v>2446</v>
      </c>
      <c r="B381" s="5">
        <v>6</v>
      </c>
      <c r="C381" s="5">
        <v>42</v>
      </c>
    </row>
    <row r="382" spans="1:3" hidden="1" x14ac:dyDescent="0.25">
      <c r="A382" s="495" t="s">
        <v>2447</v>
      </c>
      <c r="B382" s="5">
        <v>6</v>
      </c>
      <c r="C382" s="5">
        <v>42</v>
      </c>
    </row>
    <row r="383" spans="1:3" ht="30" hidden="1" x14ac:dyDescent="0.25">
      <c r="A383" s="495" t="s">
        <v>2451</v>
      </c>
      <c r="B383" s="5">
        <v>6</v>
      </c>
      <c r="C383" s="5">
        <v>42</v>
      </c>
    </row>
    <row r="384" spans="1:3" hidden="1" x14ac:dyDescent="0.25">
      <c r="A384" s="495" t="s">
        <v>2455</v>
      </c>
      <c r="B384" s="5">
        <v>6</v>
      </c>
      <c r="C384" s="5">
        <v>42</v>
      </c>
    </row>
    <row r="385" spans="1:3" hidden="1" x14ac:dyDescent="0.25">
      <c r="A385" s="495" t="s">
        <v>2457</v>
      </c>
      <c r="B385" s="5">
        <v>6</v>
      </c>
      <c r="C385" s="5">
        <v>42</v>
      </c>
    </row>
    <row r="386" spans="1:3" hidden="1" x14ac:dyDescent="0.25">
      <c r="A386" s="495" t="s">
        <v>2458</v>
      </c>
      <c r="B386" s="5">
        <v>6</v>
      </c>
      <c r="C386" s="5">
        <v>42</v>
      </c>
    </row>
    <row r="387" spans="1:3" ht="30" hidden="1" x14ac:dyDescent="0.25">
      <c r="A387" s="495" t="s">
        <v>2461</v>
      </c>
      <c r="B387" s="5">
        <v>6</v>
      </c>
      <c r="C387" s="5">
        <v>42</v>
      </c>
    </row>
    <row r="388" spans="1:3" hidden="1" x14ac:dyDescent="0.25">
      <c r="A388" s="495" t="s">
        <v>2469</v>
      </c>
      <c r="B388" s="5">
        <v>6</v>
      </c>
      <c r="C388" s="5">
        <v>42</v>
      </c>
    </row>
    <row r="389" spans="1:3" hidden="1" x14ac:dyDescent="0.25">
      <c r="A389" s="495" t="s">
        <v>2476</v>
      </c>
      <c r="B389" s="5">
        <v>6</v>
      </c>
      <c r="C389" s="5">
        <v>42</v>
      </c>
    </row>
    <row r="390" spans="1:3" hidden="1" x14ac:dyDescent="0.25">
      <c r="A390" s="495" t="s">
        <v>2477</v>
      </c>
      <c r="B390" s="5">
        <v>6</v>
      </c>
      <c r="C390" s="5">
        <v>42</v>
      </c>
    </row>
    <row r="391" spans="1:3" hidden="1" x14ac:dyDescent="0.25">
      <c r="A391" s="495" t="s">
        <v>2479</v>
      </c>
      <c r="B391" s="5">
        <v>6</v>
      </c>
      <c r="C391" s="5">
        <v>42</v>
      </c>
    </row>
    <row r="392" spans="1:3" hidden="1" x14ac:dyDescent="0.25">
      <c r="A392" s="495" t="s">
        <v>2481</v>
      </c>
      <c r="B392" s="5">
        <v>6</v>
      </c>
      <c r="C392" s="5">
        <v>42</v>
      </c>
    </row>
    <row r="393" spans="1:3" hidden="1" x14ac:dyDescent="0.25">
      <c r="A393" s="495" t="s">
        <v>2733</v>
      </c>
      <c r="B393" s="5">
        <v>3</v>
      </c>
      <c r="C393" s="5">
        <v>42</v>
      </c>
    </row>
    <row r="394" spans="1:3" hidden="1" x14ac:dyDescent="0.25">
      <c r="A394" s="495" t="s">
        <v>2803</v>
      </c>
      <c r="B394" s="5">
        <v>3</v>
      </c>
      <c r="C394" s="5">
        <v>42</v>
      </c>
    </row>
    <row r="395" spans="1:3" hidden="1" x14ac:dyDescent="0.25">
      <c r="A395" s="495" t="s">
        <v>2923</v>
      </c>
      <c r="B395" s="5">
        <v>2</v>
      </c>
      <c r="C395" s="5">
        <v>42</v>
      </c>
    </row>
    <row r="396" spans="1:3" hidden="1" x14ac:dyDescent="0.25">
      <c r="A396" s="495" t="s">
        <v>2964</v>
      </c>
      <c r="B396" s="5">
        <v>2</v>
      </c>
      <c r="C396" s="5">
        <v>42</v>
      </c>
    </row>
    <row r="397" spans="1:3" hidden="1" x14ac:dyDescent="0.25">
      <c r="A397" s="495" t="s">
        <v>3272</v>
      </c>
      <c r="B397" s="5">
        <v>2</v>
      </c>
      <c r="C397" s="5">
        <v>42</v>
      </c>
    </row>
    <row r="398" spans="1:3" hidden="1" x14ac:dyDescent="0.25">
      <c r="A398" s="495" t="s">
        <v>2381</v>
      </c>
      <c r="B398" s="5">
        <v>9</v>
      </c>
      <c r="C398" s="5">
        <v>41</v>
      </c>
    </row>
    <row r="399" spans="1:3" hidden="1" x14ac:dyDescent="0.25">
      <c r="A399" s="495" t="s">
        <v>2437</v>
      </c>
      <c r="B399" s="5">
        <v>6</v>
      </c>
      <c r="C399" s="5">
        <v>41</v>
      </c>
    </row>
    <row r="400" spans="1:3" hidden="1" x14ac:dyDescent="0.25">
      <c r="A400" s="495" t="s">
        <v>2441</v>
      </c>
      <c r="B400" s="5">
        <v>6</v>
      </c>
      <c r="C400" s="5">
        <v>41</v>
      </c>
    </row>
    <row r="401" spans="1:3" hidden="1" x14ac:dyDescent="0.25">
      <c r="A401" s="495" t="s">
        <v>2463</v>
      </c>
      <c r="B401" s="5">
        <v>6</v>
      </c>
      <c r="C401" s="5">
        <v>41</v>
      </c>
    </row>
    <row r="402" spans="1:3" hidden="1" x14ac:dyDescent="0.25">
      <c r="A402" s="495" t="s">
        <v>2781</v>
      </c>
      <c r="B402" s="5">
        <v>3</v>
      </c>
      <c r="C402" s="5">
        <v>41</v>
      </c>
    </row>
    <row r="403" spans="1:3" hidden="1" x14ac:dyDescent="0.25">
      <c r="A403" s="495" t="s">
        <v>2405</v>
      </c>
      <c r="B403" s="5">
        <v>8</v>
      </c>
      <c r="C403" s="5">
        <v>40</v>
      </c>
    </row>
    <row r="404" spans="1:3" hidden="1" x14ac:dyDescent="0.25">
      <c r="A404" s="495" t="s">
        <v>2449</v>
      </c>
      <c r="B404" s="5">
        <v>6</v>
      </c>
      <c r="C404" s="5">
        <v>40</v>
      </c>
    </row>
    <row r="405" spans="1:3" hidden="1" x14ac:dyDescent="0.25">
      <c r="A405" s="495" t="s">
        <v>2450</v>
      </c>
      <c r="B405" s="5">
        <v>6</v>
      </c>
      <c r="C405" s="5">
        <v>40</v>
      </c>
    </row>
    <row r="406" spans="1:3" hidden="1" x14ac:dyDescent="0.25">
      <c r="A406" s="495" t="s">
        <v>2459</v>
      </c>
      <c r="B406" s="5">
        <v>6</v>
      </c>
      <c r="C406" s="5">
        <v>40</v>
      </c>
    </row>
    <row r="407" spans="1:3" hidden="1" x14ac:dyDescent="0.25">
      <c r="A407" s="495" t="s">
        <v>2460</v>
      </c>
      <c r="B407" s="5">
        <v>6</v>
      </c>
      <c r="C407" s="5">
        <v>40</v>
      </c>
    </row>
    <row r="408" spans="1:3" hidden="1" x14ac:dyDescent="0.25">
      <c r="A408" s="495" t="s">
        <v>2462</v>
      </c>
      <c r="B408" s="5">
        <v>6</v>
      </c>
      <c r="C408" s="5">
        <v>40</v>
      </c>
    </row>
    <row r="409" spans="1:3" hidden="1" x14ac:dyDescent="0.25">
      <c r="A409" s="495" t="s">
        <v>2474</v>
      </c>
      <c r="B409" s="5">
        <v>6</v>
      </c>
      <c r="C409" s="5">
        <v>40</v>
      </c>
    </row>
    <row r="410" spans="1:3" hidden="1" x14ac:dyDescent="0.25">
      <c r="A410" s="495" t="s">
        <v>2620</v>
      </c>
      <c r="B410" s="5">
        <v>4</v>
      </c>
      <c r="C410" s="5">
        <v>40</v>
      </c>
    </row>
    <row r="411" spans="1:3" hidden="1" x14ac:dyDescent="0.25">
      <c r="A411" s="495" t="s">
        <v>3014</v>
      </c>
      <c r="B411" s="5">
        <v>2</v>
      </c>
      <c r="C411" s="5">
        <v>40</v>
      </c>
    </row>
    <row r="412" spans="1:3" hidden="1" x14ac:dyDescent="0.25">
      <c r="A412" s="495" t="s">
        <v>2429</v>
      </c>
      <c r="B412" s="5">
        <v>7</v>
      </c>
      <c r="C412" s="5">
        <v>39</v>
      </c>
    </row>
    <row r="413" spans="1:3" hidden="1" x14ac:dyDescent="0.25">
      <c r="A413" s="495" t="s">
        <v>2436</v>
      </c>
      <c r="B413" s="5">
        <v>6</v>
      </c>
      <c r="C413" s="5">
        <v>39</v>
      </c>
    </row>
    <row r="414" spans="1:3" hidden="1" x14ac:dyDescent="0.25">
      <c r="A414" s="495" t="s">
        <v>2438</v>
      </c>
      <c r="B414" s="5">
        <v>6</v>
      </c>
      <c r="C414" s="5">
        <v>39</v>
      </c>
    </row>
    <row r="415" spans="1:3" hidden="1" x14ac:dyDescent="0.25">
      <c r="A415" s="495" t="s">
        <v>2439</v>
      </c>
      <c r="B415" s="5">
        <v>6</v>
      </c>
      <c r="C415" s="5">
        <v>39</v>
      </c>
    </row>
    <row r="416" spans="1:3" hidden="1" x14ac:dyDescent="0.25">
      <c r="A416" s="495" t="s">
        <v>2453</v>
      </c>
      <c r="B416" s="5">
        <v>6</v>
      </c>
      <c r="C416" s="5">
        <v>39</v>
      </c>
    </row>
    <row r="417" spans="1:3" hidden="1" x14ac:dyDescent="0.25">
      <c r="A417" s="495" t="s">
        <v>2465</v>
      </c>
      <c r="B417" s="5">
        <v>6</v>
      </c>
      <c r="C417" s="5">
        <v>39</v>
      </c>
    </row>
    <row r="418" spans="1:3" hidden="1" x14ac:dyDescent="0.25">
      <c r="A418" s="495" t="s">
        <v>2532</v>
      </c>
      <c r="B418" s="5">
        <v>5</v>
      </c>
      <c r="C418" s="5">
        <v>39</v>
      </c>
    </row>
    <row r="419" spans="1:3" hidden="1" x14ac:dyDescent="0.25">
      <c r="A419" s="495" t="s">
        <v>2588</v>
      </c>
      <c r="B419" s="5">
        <v>4</v>
      </c>
      <c r="C419" s="5">
        <v>39</v>
      </c>
    </row>
    <row r="420" spans="1:3" hidden="1" x14ac:dyDescent="0.25">
      <c r="A420" s="495" t="s">
        <v>3288</v>
      </c>
      <c r="B420" s="5">
        <v>2</v>
      </c>
      <c r="C420" s="5">
        <v>39</v>
      </c>
    </row>
    <row r="421" spans="1:3" hidden="1" x14ac:dyDescent="0.25">
      <c r="A421" s="495" t="s">
        <v>2424</v>
      </c>
      <c r="B421" s="5">
        <v>7</v>
      </c>
      <c r="C421" s="5">
        <v>38</v>
      </c>
    </row>
    <row r="422" spans="1:3" hidden="1" x14ac:dyDescent="0.25">
      <c r="A422" s="495" t="s">
        <v>2452</v>
      </c>
      <c r="B422" s="5">
        <v>6</v>
      </c>
      <c r="C422" s="5">
        <v>38</v>
      </c>
    </row>
    <row r="423" spans="1:3" hidden="1" x14ac:dyDescent="0.25">
      <c r="A423" s="495" t="s">
        <v>2471</v>
      </c>
      <c r="B423" s="5">
        <v>6</v>
      </c>
      <c r="C423" s="5">
        <v>38</v>
      </c>
    </row>
    <row r="424" spans="1:3" hidden="1" x14ac:dyDescent="0.25">
      <c r="A424" s="495" t="s">
        <v>2673</v>
      </c>
      <c r="B424" s="5">
        <v>3</v>
      </c>
      <c r="C424" s="5">
        <v>38</v>
      </c>
    </row>
    <row r="425" spans="1:3" hidden="1" x14ac:dyDescent="0.25">
      <c r="A425" s="495" t="s">
        <v>2667</v>
      </c>
      <c r="B425" s="5">
        <v>3</v>
      </c>
      <c r="C425" s="5">
        <v>37</v>
      </c>
    </row>
    <row r="426" spans="1:3" ht="30" hidden="1" x14ac:dyDescent="0.25">
      <c r="A426" s="495" t="s">
        <v>3033</v>
      </c>
      <c r="B426" s="5">
        <v>2</v>
      </c>
      <c r="C426" s="5">
        <v>37</v>
      </c>
    </row>
    <row r="427" spans="1:3" hidden="1" x14ac:dyDescent="0.25">
      <c r="A427" s="495" t="s">
        <v>2514</v>
      </c>
      <c r="B427" s="5">
        <v>5</v>
      </c>
      <c r="C427" s="5">
        <v>36</v>
      </c>
    </row>
    <row r="428" spans="1:3" hidden="1" x14ac:dyDescent="0.25">
      <c r="A428" s="495" t="s">
        <v>2917</v>
      </c>
      <c r="B428" s="5">
        <v>2</v>
      </c>
      <c r="C428" s="5">
        <v>36</v>
      </c>
    </row>
    <row r="429" spans="1:3" hidden="1" x14ac:dyDescent="0.25">
      <c r="A429" s="495" t="s">
        <v>3011</v>
      </c>
      <c r="B429" s="5">
        <v>2</v>
      </c>
      <c r="C429" s="5">
        <v>36</v>
      </c>
    </row>
    <row r="430" spans="1:3" ht="30" hidden="1" x14ac:dyDescent="0.25">
      <c r="A430" s="495" t="s">
        <v>3310</v>
      </c>
      <c r="B430" s="5">
        <v>2</v>
      </c>
      <c r="C430" s="5">
        <v>36</v>
      </c>
    </row>
    <row r="431" spans="1:3" hidden="1" x14ac:dyDescent="0.25">
      <c r="A431" s="495" t="s">
        <v>2483</v>
      </c>
      <c r="B431" s="5">
        <v>5</v>
      </c>
      <c r="C431" s="5">
        <v>35</v>
      </c>
    </row>
    <row r="432" spans="1:3" hidden="1" x14ac:dyDescent="0.25">
      <c r="A432" s="495" t="s">
        <v>2487</v>
      </c>
      <c r="B432" s="5">
        <v>5</v>
      </c>
      <c r="C432" s="5">
        <v>35</v>
      </c>
    </row>
    <row r="433" spans="1:3" hidden="1" x14ac:dyDescent="0.25">
      <c r="A433" s="495" t="s">
        <v>2489</v>
      </c>
      <c r="B433" s="5">
        <v>5</v>
      </c>
      <c r="C433" s="5">
        <v>35</v>
      </c>
    </row>
    <row r="434" spans="1:3" hidden="1" x14ac:dyDescent="0.25">
      <c r="A434" s="495" t="s">
        <v>2490</v>
      </c>
      <c r="B434" s="5">
        <v>5</v>
      </c>
      <c r="C434" s="5">
        <v>35</v>
      </c>
    </row>
    <row r="435" spans="1:3" hidden="1" x14ac:dyDescent="0.25">
      <c r="A435" s="495" t="s">
        <v>2495</v>
      </c>
      <c r="B435" s="5">
        <v>5</v>
      </c>
      <c r="C435" s="5">
        <v>35</v>
      </c>
    </row>
    <row r="436" spans="1:3" hidden="1" x14ac:dyDescent="0.25">
      <c r="A436" s="495" t="s">
        <v>2496</v>
      </c>
      <c r="B436" s="5">
        <v>5</v>
      </c>
      <c r="C436" s="5">
        <v>35</v>
      </c>
    </row>
    <row r="437" spans="1:3" hidden="1" x14ac:dyDescent="0.25">
      <c r="A437" s="495" t="s">
        <v>2498</v>
      </c>
      <c r="B437" s="5">
        <v>5</v>
      </c>
      <c r="C437" s="5">
        <v>35</v>
      </c>
    </row>
    <row r="438" spans="1:3" hidden="1" x14ac:dyDescent="0.25">
      <c r="A438" s="495" t="s">
        <v>2499</v>
      </c>
      <c r="B438" s="5">
        <v>5</v>
      </c>
      <c r="C438" s="5">
        <v>35</v>
      </c>
    </row>
    <row r="439" spans="1:3" hidden="1" x14ac:dyDescent="0.25">
      <c r="A439" s="495" t="s">
        <v>2501</v>
      </c>
      <c r="B439" s="5">
        <v>5</v>
      </c>
      <c r="C439" s="5">
        <v>35</v>
      </c>
    </row>
    <row r="440" spans="1:3" hidden="1" x14ac:dyDescent="0.25">
      <c r="A440" s="495" t="s">
        <v>2505</v>
      </c>
      <c r="B440" s="5">
        <v>5</v>
      </c>
      <c r="C440" s="5">
        <v>35</v>
      </c>
    </row>
    <row r="441" spans="1:3" hidden="1" x14ac:dyDescent="0.25">
      <c r="A441" s="495" t="s">
        <v>2507</v>
      </c>
      <c r="B441" s="5">
        <v>5</v>
      </c>
      <c r="C441" s="5">
        <v>35</v>
      </c>
    </row>
    <row r="442" spans="1:3" hidden="1" x14ac:dyDescent="0.25">
      <c r="A442" s="495" t="s">
        <v>2512</v>
      </c>
      <c r="B442" s="5">
        <v>5</v>
      </c>
      <c r="C442" s="5">
        <v>35</v>
      </c>
    </row>
    <row r="443" spans="1:3" hidden="1" x14ac:dyDescent="0.25">
      <c r="A443" s="495" t="s">
        <v>2513</v>
      </c>
      <c r="B443" s="5">
        <v>5</v>
      </c>
      <c r="C443" s="5">
        <v>35</v>
      </c>
    </row>
    <row r="444" spans="1:3" hidden="1" x14ac:dyDescent="0.25">
      <c r="A444" s="495" t="s">
        <v>2516</v>
      </c>
      <c r="B444" s="5">
        <v>5</v>
      </c>
      <c r="C444" s="5">
        <v>35</v>
      </c>
    </row>
    <row r="445" spans="1:3" hidden="1" x14ac:dyDescent="0.25">
      <c r="A445" s="495" t="s">
        <v>2517</v>
      </c>
      <c r="B445" s="5">
        <v>5</v>
      </c>
      <c r="C445" s="5">
        <v>35</v>
      </c>
    </row>
    <row r="446" spans="1:3" ht="30" hidden="1" x14ac:dyDescent="0.25">
      <c r="A446" s="495" t="s">
        <v>2519</v>
      </c>
      <c r="B446" s="5">
        <v>5</v>
      </c>
      <c r="C446" s="5">
        <v>35</v>
      </c>
    </row>
    <row r="447" spans="1:3" hidden="1" x14ac:dyDescent="0.25">
      <c r="A447" s="495" t="s">
        <v>2520</v>
      </c>
      <c r="B447" s="5">
        <v>5</v>
      </c>
      <c r="C447" s="5">
        <v>35</v>
      </c>
    </row>
    <row r="448" spans="1:3" hidden="1" x14ac:dyDescent="0.25">
      <c r="A448" s="495" t="s">
        <v>2521</v>
      </c>
      <c r="B448" s="5">
        <v>5</v>
      </c>
      <c r="C448" s="5">
        <v>35</v>
      </c>
    </row>
    <row r="449" spans="1:3" hidden="1" x14ac:dyDescent="0.25">
      <c r="A449" s="495" t="s">
        <v>2522</v>
      </c>
      <c r="B449" s="5">
        <v>5</v>
      </c>
      <c r="C449" s="5">
        <v>35</v>
      </c>
    </row>
    <row r="450" spans="1:3" hidden="1" x14ac:dyDescent="0.25">
      <c r="A450" s="495" t="s">
        <v>2524</v>
      </c>
      <c r="B450" s="5">
        <v>5</v>
      </c>
      <c r="C450" s="5">
        <v>35</v>
      </c>
    </row>
    <row r="451" spans="1:3" hidden="1" x14ac:dyDescent="0.25">
      <c r="A451" s="495" t="s">
        <v>2525</v>
      </c>
      <c r="B451" s="5">
        <v>5</v>
      </c>
      <c r="C451" s="5">
        <v>35</v>
      </c>
    </row>
    <row r="452" spans="1:3" ht="30" hidden="1" x14ac:dyDescent="0.25">
      <c r="A452" s="495" t="s">
        <v>2527</v>
      </c>
      <c r="B452" s="5">
        <v>5</v>
      </c>
      <c r="C452" s="5">
        <v>35</v>
      </c>
    </row>
    <row r="453" spans="1:3" hidden="1" x14ac:dyDescent="0.25">
      <c r="A453" s="495" t="s">
        <v>2530</v>
      </c>
      <c r="B453" s="5">
        <v>5</v>
      </c>
      <c r="C453" s="5">
        <v>35</v>
      </c>
    </row>
    <row r="454" spans="1:3" hidden="1" x14ac:dyDescent="0.25">
      <c r="A454" s="495" t="s">
        <v>2535</v>
      </c>
      <c r="B454" s="5">
        <v>5</v>
      </c>
      <c r="C454" s="5">
        <v>35</v>
      </c>
    </row>
    <row r="455" spans="1:3" hidden="1" x14ac:dyDescent="0.25">
      <c r="A455" s="495" t="s">
        <v>2536</v>
      </c>
      <c r="B455" s="5">
        <v>5</v>
      </c>
      <c r="C455" s="5">
        <v>35</v>
      </c>
    </row>
    <row r="456" spans="1:3" hidden="1" x14ac:dyDescent="0.25">
      <c r="A456" s="495" t="s">
        <v>2537</v>
      </c>
      <c r="B456" s="5">
        <v>5</v>
      </c>
      <c r="C456" s="5">
        <v>35</v>
      </c>
    </row>
    <row r="457" spans="1:3" hidden="1" x14ac:dyDescent="0.25">
      <c r="A457" s="495" t="s">
        <v>2538</v>
      </c>
      <c r="B457" s="5">
        <v>5</v>
      </c>
      <c r="C457" s="5">
        <v>35</v>
      </c>
    </row>
    <row r="458" spans="1:3" hidden="1" x14ac:dyDescent="0.25">
      <c r="A458" s="495" t="s">
        <v>2595</v>
      </c>
      <c r="B458" s="5">
        <v>4</v>
      </c>
      <c r="C458" s="5">
        <v>35</v>
      </c>
    </row>
    <row r="459" spans="1:3" ht="30" hidden="1" x14ac:dyDescent="0.25">
      <c r="A459" s="495" t="s">
        <v>2735</v>
      </c>
      <c r="B459" s="5">
        <v>3</v>
      </c>
      <c r="C459" s="5">
        <v>35</v>
      </c>
    </row>
    <row r="460" spans="1:3" hidden="1" x14ac:dyDescent="0.25">
      <c r="A460" s="495" t="s">
        <v>2744</v>
      </c>
      <c r="B460" s="5">
        <v>3</v>
      </c>
      <c r="C460" s="5">
        <v>35</v>
      </c>
    </row>
    <row r="461" spans="1:3" hidden="1" x14ac:dyDescent="0.25">
      <c r="A461" s="495" t="s">
        <v>2763</v>
      </c>
      <c r="B461" s="5">
        <v>3</v>
      </c>
      <c r="C461" s="5">
        <v>35</v>
      </c>
    </row>
    <row r="462" spans="1:3" ht="30" hidden="1" x14ac:dyDescent="0.25">
      <c r="A462" s="495" t="s">
        <v>2899</v>
      </c>
      <c r="B462" s="5">
        <v>2</v>
      </c>
      <c r="C462" s="5">
        <v>35</v>
      </c>
    </row>
    <row r="463" spans="1:3" hidden="1" x14ac:dyDescent="0.25">
      <c r="A463" s="495" t="s">
        <v>2918</v>
      </c>
      <c r="B463" s="5">
        <v>2</v>
      </c>
      <c r="C463" s="5">
        <v>35</v>
      </c>
    </row>
    <row r="464" spans="1:3" hidden="1" x14ac:dyDescent="0.25">
      <c r="A464" s="495" t="s">
        <v>2473</v>
      </c>
      <c r="B464" s="5">
        <v>6</v>
      </c>
      <c r="C464" s="5">
        <v>34</v>
      </c>
    </row>
    <row r="465" spans="1:3" hidden="1" x14ac:dyDescent="0.25">
      <c r="A465" s="495" t="s">
        <v>2480</v>
      </c>
      <c r="B465" s="5">
        <v>6</v>
      </c>
      <c r="C465" s="5">
        <v>34</v>
      </c>
    </row>
    <row r="466" spans="1:3" hidden="1" x14ac:dyDescent="0.25">
      <c r="A466" s="495" t="s">
        <v>2518</v>
      </c>
      <c r="B466" s="5">
        <v>5</v>
      </c>
      <c r="C466" s="5">
        <v>34</v>
      </c>
    </row>
    <row r="467" spans="1:3" ht="30" hidden="1" x14ac:dyDescent="0.25">
      <c r="A467" s="495" t="s">
        <v>2897</v>
      </c>
      <c r="B467" s="5">
        <v>2</v>
      </c>
      <c r="C467" s="5">
        <v>34</v>
      </c>
    </row>
    <row r="468" spans="1:3" hidden="1" x14ac:dyDescent="0.25">
      <c r="A468" s="495" t="s">
        <v>2909</v>
      </c>
      <c r="B468" s="5">
        <v>2</v>
      </c>
      <c r="C468" s="5">
        <v>34</v>
      </c>
    </row>
    <row r="469" spans="1:3" hidden="1" x14ac:dyDescent="0.25">
      <c r="A469" s="495" t="s">
        <v>3217</v>
      </c>
      <c r="B469" s="5">
        <v>2</v>
      </c>
      <c r="C469" s="5">
        <v>34</v>
      </c>
    </row>
    <row r="470" spans="1:3" hidden="1" x14ac:dyDescent="0.25">
      <c r="A470" s="495" t="s">
        <v>2430</v>
      </c>
      <c r="B470" s="5">
        <v>7</v>
      </c>
      <c r="C470" s="5">
        <v>33</v>
      </c>
    </row>
    <row r="471" spans="1:3" hidden="1" x14ac:dyDescent="0.25">
      <c r="A471" s="495" t="s">
        <v>2470</v>
      </c>
      <c r="B471" s="5">
        <v>6</v>
      </c>
      <c r="C471" s="5">
        <v>33</v>
      </c>
    </row>
    <row r="472" spans="1:3" ht="30" hidden="1" x14ac:dyDescent="0.25">
      <c r="A472" s="495" t="s">
        <v>2486</v>
      </c>
      <c r="B472" s="5">
        <v>5</v>
      </c>
      <c r="C472" s="5">
        <v>33</v>
      </c>
    </row>
    <row r="473" spans="1:3" hidden="1" x14ac:dyDescent="0.25">
      <c r="A473" s="495" t="s">
        <v>2491</v>
      </c>
      <c r="B473" s="5">
        <v>5</v>
      </c>
      <c r="C473" s="5">
        <v>33</v>
      </c>
    </row>
    <row r="474" spans="1:3" hidden="1" x14ac:dyDescent="0.25">
      <c r="A474" s="495" t="s">
        <v>2492</v>
      </c>
      <c r="B474" s="5">
        <v>5</v>
      </c>
      <c r="C474" s="5">
        <v>33</v>
      </c>
    </row>
    <row r="475" spans="1:3" hidden="1" x14ac:dyDescent="0.25">
      <c r="A475" s="495" t="s">
        <v>2494</v>
      </c>
      <c r="B475" s="5">
        <v>5</v>
      </c>
      <c r="C475" s="5">
        <v>33</v>
      </c>
    </row>
    <row r="476" spans="1:3" hidden="1" x14ac:dyDescent="0.25">
      <c r="A476" s="495" t="s">
        <v>2500</v>
      </c>
      <c r="B476" s="5">
        <v>5</v>
      </c>
      <c r="C476" s="5">
        <v>33</v>
      </c>
    </row>
    <row r="477" spans="1:3" hidden="1" x14ac:dyDescent="0.25">
      <c r="A477" s="495" t="s">
        <v>2523</v>
      </c>
      <c r="B477" s="5">
        <v>5</v>
      </c>
      <c r="C477" s="5">
        <v>33</v>
      </c>
    </row>
    <row r="478" spans="1:3" hidden="1" x14ac:dyDescent="0.25">
      <c r="A478" s="495" t="s">
        <v>2928</v>
      </c>
      <c r="B478" s="5">
        <v>2</v>
      </c>
      <c r="C478" s="5">
        <v>33</v>
      </c>
    </row>
    <row r="479" spans="1:3" hidden="1" x14ac:dyDescent="0.25">
      <c r="A479" s="495" t="s">
        <v>2456</v>
      </c>
      <c r="B479" s="5">
        <v>6</v>
      </c>
      <c r="C479" s="5">
        <v>32</v>
      </c>
    </row>
    <row r="480" spans="1:3" hidden="1" x14ac:dyDescent="0.25">
      <c r="A480" s="495" t="s">
        <v>2497</v>
      </c>
      <c r="B480" s="5">
        <v>5</v>
      </c>
      <c r="C480" s="5">
        <v>32</v>
      </c>
    </row>
    <row r="481" spans="1:3" hidden="1" x14ac:dyDescent="0.25">
      <c r="A481" s="495" t="s">
        <v>2504</v>
      </c>
      <c r="B481" s="5">
        <v>5</v>
      </c>
      <c r="C481" s="5">
        <v>32</v>
      </c>
    </row>
    <row r="482" spans="1:3" hidden="1" x14ac:dyDescent="0.25">
      <c r="A482" s="495" t="s">
        <v>2531</v>
      </c>
      <c r="B482" s="5">
        <v>5</v>
      </c>
      <c r="C482" s="5">
        <v>32</v>
      </c>
    </row>
    <row r="483" spans="1:3" hidden="1" x14ac:dyDescent="0.25">
      <c r="A483" s="495" t="s">
        <v>2598</v>
      </c>
      <c r="B483" s="5">
        <v>4</v>
      </c>
      <c r="C483" s="5">
        <v>32</v>
      </c>
    </row>
    <row r="484" spans="1:3" hidden="1" x14ac:dyDescent="0.25">
      <c r="A484" s="495" t="s">
        <v>2987</v>
      </c>
      <c r="B484" s="5">
        <v>2</v>
      </c>
      <c r="C484" s="5">
        <v>32</v>
      </c>
    </row>
    <row r="485" spans="1:3" hidden="1" x14ac:dyDescent="0.25">
      <c r="A485" s="495" t="s">
        <v>3037</v>
      </c>
      <c r="B485" s="5">
        <v>2</v>
      </c>
      <c r="C485" s="5">
        <v>32</v>
      </c>
    </row>
    <row r="486" spans="1:3" hidden="1" x14ac:dyDescent="0.25">
      <c r="A486" s="495" t="s">
        <v>3094</v>
      </c>
      <c r="B486" s="5">
        <v>2</v>
      </c>
      <c r="C486" s="5">
        <v>32</v>
      </c>
    </row>
    <row r="487" spans="1:3" hidden="1" x14ac:dyDescent="0.25">
      <c r="A487" s="495" t="s">
        <v>2444</v>
      </c>
      <c r="B487" s="5">
        <v>6</v>
      </c>
      <c r="C487" s="5">
        <v>31</v>
      </c>
    </row>
    <row r="488" spans="1:3" hidden="1" x14ac:dyDescent="0.25">
      <c r="A488" s="495" t="s">
        <v>2526</v>
      </c>
      <c r="B488" s="5">
        <v>5</v>
      </c>
      <c r="C488" s="5">
        <v>31</v>
      </c>
    </row>
    <row r="489" spans="1:3" hidden="1" x14ac:dyDescent="0.25">
      <c r="A489" s="495" t="s">
        <v>2534</v>
      </c>
      <c r="B489" s="5">
        <v>5</v>
      </c>
      <c r="C489" s="5">
        <v>31</v>
      </c>
    </row>
    <row r="490" spans="1:3" ht="30" hidden="1" x14ac:dyDescent="0.25">
      <c r="A490" s="495" t="s">
        <v>2612</v>
      </c>
      <c r="B490" s="5">
        <v>4</v>
      </c>
      <c r="C490" s="5">
        <v>31</v>
      </c>
    </row>
    <row r="491" spans="1:3" hidden="1" x14ac:dyDescent="0.25">
      <c r="A491" s="495" t="s">
        <v>3089</v>
      </c>
      <c r="B491" s="5">
        <v>2</v>
      </c>
      <c r="C491" s="5">
        <v>31</v>
      </c>
    </row>
    <row r="492" spans="1:3" hidden="1" x14ac:dyDescent="0.25">
      <c r="A492" s="495" t="s">
        <v>2431</v>
      </c>
      <c r="B492" s="5">
        <v>7</v>
      </c>
      <c r="C492" s="5">
        <v>30</v>
      </c>
    </row>
    <row r="493" spans="1:3" hidden="1" x14ac:dyDescent="0.25">
      <c r="A493" s="495" t="s">
        <v>2472</v>
      </c>
      <c r="B493" s="5">
        <v>6</v>
      </c>
      <c r="C493" s="5">
        <v>30</v>
      </c>
    </row>
    <row r="494" spans="1:3" hidden="1" x14ac:dyDescent="0.25">
      <c r="A494" s="495" t="s">
        <v>2482</v>
      </c>
      <c r="B494" s="5">
        <v>6</v>
      </c>
      <c r="C494" s="5">
        <v>30</v>
      </c>
    </row>
    <row r="495" spans="1:3" ht="30" hidden="1" x14ac:dyDescent="0.25">
      <c r="A495" s="495" t="s">
        <v>2493</v>
      </c>
      <c r="B495" s="5">
        <v>5</v>
      </c>
      <c r="C495" s="5">
        <v>30</v>
      </c>
    </row>
    <row r="496" spans="1:3" hidden="1" x14ac:dyDescent="0.25">
      <c r="A496" s="495" t="s">
        <v>2591</v>
      </c>
      <c r="B496" s="5">
        <v>4</v>
      </c>
      <c r="C496" s="5">
        <v>30</v>
      </c>
    </row>
    <row r="497" spans="1:3" hidden="1" x14ac:dyDescent="0.25">
      <c r="A497" s="495" t="s">
        <v>2912</v>
      </c>
      <c r="B497" s="5">
        <v>2</v>
      </c>
      <c r="C497" s="5">
        <v>30</v>
      </c>
    </row>
    <row r="498" spans="1:3" hidden="1" x14ac:dyDescent="0.25">
      <c r="A498" s="495" t="s">
        <v>3105</v>
      </c>
      <c r="B498" s="5">
        <v>2</v>
      </c>
      <c r="C498" s="5">
        <v>30</v>
      </c>
    </row>
    <row r="499" spans="1:3" ht="120" hidden="1" x14ac:dyDescent="0.25">
      <c r="A499" s="495" t="s">
        <v>3109</v>
      </c>
      <c r="B499" s="5">
        <v>2</v>
      </c>
      <c r="C499" s="5">
        <v>30</v>
      </c>
    </row>
    <row r="500" spans="1:3" hidden="1" x14ac:dyDescent="0.25">
      <c r="A500" s="495" t="s">
        <v>3125</v>
      </c>
      <c r="B500" s="5">
        <v>2</v>
      </c>
      <c r="C500" s="5">
        <v>30</v>
      </c>
    </row>
    <row r="501" spans="1:3" hidden="1" x14ac:dyDescent="0.25">
      <c r="A501" s="495" t="s">
        <v>3129</v>
      </c>
      <c r="B501" s="5">
        <v>2</v>
      </c>
      <c r="C501" s="5">
        <v>30</v>
      </c>
    </row>
    <row r="502" spans="1:3" hidden="1" x14ac:dyDescent="0.25">
      <c r="A502" s="495" t="s">
        <v>3976</v>
      </c>
      <c r="B502" s="5">
        <v>1</v>
      </c>
      <c r="C502" s="5">
        <v>30</v>
      </c>
    </row>
    <row r="503" spans="1:3" hidden="1" x14ac:dyDescent="0.25">
      <c r="A503" s="495" t="s">
        <v>4364</v>
      </c>
      <c r="B503" s="5">
        <v>1</v>
      </c>
      <c r="C503" s="5">
        <v>30</v>
      </c>
    </row>
    <row r="504" spans="1:3" ht="30" hidden="1" x14ac:dyDescent="0.25">
      <c r="A504" s="495" t="s">
        <v>4668</v>
      </c>
      <c r="B504" s="5">
        <v>1</v>
      </c>
      <c r="C504" s="5">
        <v>30</v>
      </c>
    </row>
    <row r="505" spans="1:3" ht="30" hidden="1" x14ac:dyDescent="0.25">
      <c r="A505" s="495" t="s">
        <v>4787</v>
      </c>
      <c r="B505" s="5">
        <v>1</v>
      </c>
      <c r="C505" s="5">
        <v>30</v>
      </c>
    </row>
    <row r="506" spans="1:3" ht="30" hidden="1" x14ac:dyDescent="0.25">
      <c r="A506" s="495" t="s">
        <v>5845</v>
      </c>
      <c r="B506" s="5">
        <v>1</v>
      </c>
      <c r="C506" s="5">
        <v>30</v>
      </c>
    </row>
    <row r="507" spans="1:3" ht="30" hidden="1" x14ac:dyDescent="0.25">
      <c r="A507" s="495" t="s">
        <v>6739</v>
      </c>
      <c r="B507" s="5">
        <v>1</v>
      </c>
      <c r="C507" s="5">
        <v>30</v>
      </c>
    </row>
    <row r="508" spans="1:3" hidden="1" x14ac:dyDescent="0.25">
      <c r="A508" s="495" t="s">
        <v>7193</v>
      </c>
      <c r="B508" s="5">
        <v>1</v>
      </c>
      <c r="C508" s="5">
        <v>30</v>
      </c>
    </row>
    <row r="509" spans="1:3" ht="45" hidden="1" x14ac:dyDescent="0.25">
      <c r="A509" s="495" t="s">
        <v>8052</v>
      </c>
      <c r="B509" s="5">
        <v>1</v>
      </c>
      <c r="C509" s="5">
        <v>30</v>
      </c>
    </row>
    <row r="510" spans="1:3" hidden="1" x14ac:dyDescent="0.25">
      <c r="A510" s="495" t="s">
        <v>8423</v>
      </c>
      <c r="B510" s="5">
        <v>1</v>
      </c>
      <c r="C510" s="5">
        <v>30</v>
      </c>
    </row>
    <row r="511" spans="1:3" hidden="1" x14ac:dyDescent="0.25">
      <c r="A511" s="495" t="s">
        <v>8720</v>
      </c>
      <c r="B511" s="5">
        <v>1</v>
      </c>
      <c r="C511" s="5">
        <v>30</v>
      </c>
    </row>
    <row r="512" spans="1:3" hidden="1" x14ac:dyDescent="0.25">
      <c r="A512" s="495" t="s">
        <v>2464</v>
      </c>
      <c r="B512" s="5">
        <v>6</v>
      </c>
      <c r="C512" s="5">
        <v>29</v>
      </c>
    </row>
    <row r="513" spans="1:3" hidden="1" x14ac:dyDescent="0.25">
      <c r="A513" s="495" t="s">
        <v>2932</v>
      </c>
      <c r="B513" s="5">
        <v>2</v>
      </c>
      <c r="C513" s="5">
        <v>29</v>
      </c>
    </row>
    <row r="514" spans="1:3" hidden="1" x14ac:dyDescent="0.25">
      <c r="A514" s="495" t="s">
        <v>6525</v>
      </c>
      <c r="B514" s="5">
        <v>1</v>
      </c>
      <c r="C514" s="5">
        <v>29</v>
      </c>
    </row>
    <row r="515" spans="1:3" ht="30" hidden="1" x14ac:dyDescent="0.25">
      <c r="A515" s="495" t="s">
        <v>6651</v>
      </c>
      <c r="B515" s="5">
        <v>1</v>
      </c>
      <c r="C515" s="5">
        <v>29</v>
      </c>
    </row>
    <row r="516" spans="1:3" hidden="1" x14ac:dyDescent="0.25">
      <c r="A516" s="495" t="s">
        <v>8062</v>
      </c>
      <c r="B516" s="5">
        <v>1</v>
      </c>
      <c r="C516" s="5">
        <v>29</v>
      </c>
    </row>
    <row r="517" spans="1:3" ht="45" hidden="1" x14ac:dyDescent="0.25">
      <c r="A517" s="495" t="s">
        <v>8098</v>
      </c>
      <c r="B517" s="5">
        <v>1</v>
      </c>
      <c r="C517" s="5">
        <v>29</v>
      </c>
    </row>
    <row r="518" spans="1:3" hidden="1" x14ac:dyDescent="0.25">
      <c r="A518" s="495" t="s">
        <v>2509</v>
      </c>
      <c r="B518" s="5">
        <v>5</v>
      </c>
      <c r="C518" s="5">
        <v>28</v>
      </c>
    </row>
    <row r="519" spans="1:3" hidden="1" x14ac:dyDescent="0.25">
      <c r="A519" s="495" t="s">
        <v>2533</v>
      </c>
      <c r="B519" s="5">
        <v>5</v>
      </c>
      <c r="C519" s="5">
        <v>28</v>
      </c>
    </row>
    <row r="520" spans="1:3" hidden="1" x14ac:dyDescent="0.25">
      <c r="A520" s="495" t="s">
        <v>2543</v>
      </c>
      <c r="B520" s="5">
        <v>4</v>
      </c>
      <c r="C520" s="5">
        <v>28</v>
      </c>
    </row>
    <row r="521" spans="1:3" hidden="1" x14ac:dyDescent="0.25">
      <c r="A521" s="495" t="s">
        <v>2545</v>
      </c>
      <c r="B521" s="5">
        <v>4</v>
      </c>
      <c r="C521" s="5">
        <v>28</v>
      </c>
    </row>
    <row r="522" spans="1:3" hidden="1" x14ac:dyDescent="0.25">
      <c r="A522" s="495" t="s">
        <v>2552</v>
      </c>
      <c r="B522" s="5">
        <v>4</v>
      </c>
      <c r="C522" s="5">
        <v>28</v>
      </c>
    </row>
    <row r="523" spans="1:3" hidden="1" x14ac:dyDescent="0.25">
      <c r="A523" s="495" t="s">
        <v>2553</v>
      </c>
      <c r="B523" s="5">
        <v>4</v>
      </c>
      <c r="C523" s="5">
        <v>28</v>
      </c>
    </row>
    <row r="524" spans="1:3" hidden="1" x14ac:dyDescent="0.25">
      <c r="A524" s="495" t="s">
        <v>2555</v>
      </c>
      <c r="B524" s="5">
        <v>4</v>
      </c>
      <c r="C524" s="5">
        <v>28</v>
      </c>
    </row>
    <row r="525" spans="1:3" hidden="1" x14ac:dyDescent="0.25">
      <c r="A525" s="495" t="s">
        <v>2556</v>
      </c>
      <c r="B525" s="5">
        <v>4</v>
      </c>
      <c r="C525" s="5">
        <v>28</v>
      </c>
    </row>
    <row r="526" spans="1:3" hidden="1" x14ac:dyDescent="0.25">
      <c r="A526" s="495" t="s">
        <v>2558</v>
      </c>
      <c r="B526" s="5">
        <v>4</v>
      </c>
      <c r="C526" s="5">
        <v>28</v>
      </c>
    </row>
    <row r="527" spans="1:3" hidden="1" x14ac:dyDescent="0.25">
      <c r="A527" s="495" t="s">
        <v>2560</v>
      </c>
      <c r="B527" s="5">
        <v>4</v>
      </c>
      <c r="C527" s="5">
        <v>28</v>
      </c>
    </row>
    <row r="528" spans="1:3" hidden="1" x14ac:dyDescent="0.25">
      <c r="A528" s="495" t="s">
        <v>2561</v>
      </c>
      <c r="B528" s="5">
        <v>4</v>
      </c>
      <c r="C528" s="5">
        <v>28</v>
      </c>
    </row>
    <row r="529" spans="1:3" hidden="1" x14ac:dyDescent="0.25">
      <c r="A529" s="495" t="s">
        <v>2562</v>
      </c>
      <c r="B529" s="5">
        <v>4</v>
      </c>
      <c r="C529" s="5">
        <v>28</v>
      </c>
    </row>
    <row r="530" spans="1:3" ht="30" hidden="1" x14ac:dyDescent="0.25">
      <c r="A530" s="495" t="s">
        <v>2563</v>
      </c>
      <c r="B530" s="5">
        <v>4</v>
      </c>
      <c r="C530" s="5">
        <v>28</v>
      </c>
    </row>
    <row r="531" spans="1:3" hidden="1" x14ac:dyDescent="0.25">
      <c r="A531" s="495" t="s">
        <v>2565</v>
      </c>
      <c r="B531" s="5">
        <v>4</v>
      </c>
      <c r="C531" s="5">
        <v>28</v>
      </c>
    </row>
    <row r="532" spans="1:3" hidden="1" x14ac:dyDescent="0.25">
      <c r="A532" s="495" t="s">
        <v>2566</v>
      </c>
      <c r="B532" s="5">
        <v>4</v>
      </c>
      <c r="C532" s="5">
        <v>28</v>
      </c>
    </row>
    <row r="533" spans="1:3" hidden="1" x14ac:dyDescent="0.25">
      <c r="A533" s="495" t="s">
        <v>2567</v>
      </c>
      <c r="B533" s="5">
        <v>4</v>
      </c>
      <c r="C533" s="5">
        <v>28</v>
      </c>
    </row>
    <row r="534" spans="1:3" hidden="1" x14ac:dyDescent="0.25">
      <c r="A534" s="495" t="s">
        <v>2568</v>
      </c>
      <c r="B534" s="5">
        <v>4</v>
      </c>
      <c r="C534" s="5">
        <v>28</v>
      </c>
    </row>
    <row r="535" spans="1:3" ht="30" hidden="1" x14ac:dyDescent="0.25">
      <c r="A535" s="495" t="s">
        <v>2569</v>
      </c>
      <c r="B535" s="5">
        <v>4</v>
      </c>
      <c r="C535" s="5">
        <v>28</v>
      </c>
    </row>
    <row r="536" spans="1:3" hidden="1" x14ac:dyDescent="0.25">
      <c r="A536" s="495" t="s">
        <v>2571</v>
      </c>
      <c r="B536" s="5">
        <v>4</v>
      </c>
      <c r="C536" s="5">
        <v>28</v>
      </c>
    </row>
    <row r="537" spans="1:3" hidden="1" x14ac:dyDescent="0.25">
      <c r="A537" s="495" t="s">
        <v>2572</v>
      </c>
      <c r="B537" s="5">
        <v>4</v>
      </c>
      <c r="C537" s="5">
        <v>28</v>
      </c>
    </row>
    <row r="538" spans="1:3" hidden="1" x14ac:dyDescent="0.25">
      <c r="A538" s="495" t="s">
        <v>2577</v>
      </c>
      <c r="B538" s="5">
        <v>4</v>
      </c>
      <c r="C538" s="5">
        <v>28</v>
      </c>
    </row>
    <row r="539" spans="1:3" hidden="1" x14ac:dyDescent="0.25">
      <c r="A539" s="495" t="s">
        <v>2578</v>
      </c>
      <c r="B539" s="5">
        <v>4</v>
      </c>
      <c r="C539" s="5">
        <v>28</v>
      </c>
    </row>
    <row r="540" spans="1:3" ht="30" hidden="1" x14ac:dyDescent="0.25">
      <c r="A540" s="495" t="s">
        <v>2579</v>
      </c>
      <c r="B540" s="5">
        <v>4</v>
      </c>
      <c r="C540" s="5">
        <v>28</v>
      </c>
    </row>
    <row r="541" spans="1:3" hidden="1" x14ac:dyDescent="0.25">
      <c r="A541" s="495" t="s">
        <v>2582</v>
      </c>
      <c r="B541" s="5">
        <v>4</v>
      </c>
      <c r="C541" s="5">
        <v>28</v>
      </c>
    </row>
    <row r="542" spans="1:3" hidden="1" x14ac:dyDescent="0.25">
      <c r="A542" s="495" t="s">
        <v>2583</v>
      </c>
      <c r="B542" s="5">
        <v>4</v>
      </c>
      <c r="C542" s="5">
        <v>28</v>
      </c>
    </row>
    <row r="543" spans="1:3" hidden="1" x14ac:dyDescent="0.25">
      <c r="A543" s="495" t="s">
        <v>2587</v>
      </c>
      <c r="B543" s="5">
        <v>4</v>
      </c>
      <c r="C543" s="5">
        <v>28</v>
      </c>
    </row>
    <row r="544" spans="1:3" hidden="1" x14ac:dyDescent="0.25">
      <c r="A544" s="495" t="s">
        <v>2590</v>
      </c>
      <c r="B544" s="5">
        <v>4</v>
      </c>
      <c r="C544" s="5">
        <v>28</v>
      </c>
    </row>
    <row r="545" spans="1:3" hidden="1" x14ac:dyDescent="0.25">
      <c r="A545" s="495" t="s">
        <v>2594</v>
      </c>
      <c r="B545" s="5">
        <v>4</v>
      </c>
      <c r="C545" s="5">
        <v>28</v>
      </c>
    </row>
    <row r="546" spans="1:3" hidden="1" x14ac:dyDescent="0.25">
      <c r="A546" s="495" t="s">
        <v>2596</v>
      </c>
      <c r="B546" s="5">
        <v>4</v>
      </c>
      <c r="C546" s="5">
        <v>28</v>
      </c>
    </row>
    <row r="547" spans="1:3" hidden="1" x14ac:dyDescent="0.25">
      <c r="A547" s="495" t="s">
        <v>2597</v>
      </c>
      <c r="B547" s="5">
        <v>4</v>
      </c>
      <c r="C547" s="5">
        <v>28</v>
      </c>
    </row>
    <row r="548" spans="1:3" hidden="1" x14ac:dyDescent="0.25">
      <c r="A548" s="495" t="s">
        <v>2602</v>
      </c>
      <c r="B548" s="5">
        <v>4</v>
      </c>
      <c r="C548" s="5">
        <v>28</v>
      </c>
    </row>
    <row r="549" spans="1:3" hidden="1" x14ac:dyDescent="0.25">
      <c r="A549" s="495" t="s">
        <v>2605</v>
      </c>
      <c r="B549" s="5">
        <v>4</v>
      </c>
      <c r="C549" s="5">
        <v>28</v>
      </c>
    </row>
    <row r="550" spans="1:3" ht="30" hidden="1" x14ac:dyDescent="0.25">
      <c r="A550" s="495" t="s">
        <v>2607</v>
      </c>
      <c r="B550" s="5">
        <v>4</v>
      </c>
      <c r="C550" s="5">
        <v>28</v>
      </c>
    </row>
    <row r="551" spans="1:3" hidden="1" x14ac:dyDescent="0.25">
      <c r="A551" s="495" t="s">
        <v>2608</v>
      </c>
      <c r="B551" s="5">
        <v>4</v>
      </c>
      <c r="C551" s="5">
        <v>28</v>
      </c>
    </row>
    <row r="552" spans="1:3" hidden="1" x14ac:dyDescent="0.25">
      <c r="A552" s="495" t="s">
        <v>2609</v>
      </c>
      <c r="B552" s="5">
        <v>4</v>
      </c>
      <c r="C552" s="5">
        <v>28</v>
      </c>
    </row>
    <row r="553" spans="1:3" hidden="1" x14ac:dyDescent="0.25">
      <c r="A553" s="495" t="s">
        <v>2610</v>
      </c>
      <c r="B553" s="5">
        <v>4</v>
      </c>
      <c r="C553" s="5">
        <v>28</v>
      </c>
    </row>
    <row r="554" spans="1:3" hidden="1" x14ac:dyDescent="0.25">
      <c r="A554" s="495" t="s">
        <v>2616</v>
      </c>
      <c r="B554" s="5">
        <v>4</v>
      </c>
      <c r="C554" s="5">
        <v>28</v>
      </c>
    </row>
    <row r="555" spans="1:3" ht="60" hidden="1" x14ac:dyDescent="0.25">
      <c r="A555" s="495" t="s">
        <v>2619</v>
      </c>
      <c r="B555" s="5">
        <v>4</v>
      </c>
      <c r="C555" s="5">
        <v>28</v>
      </c>
    </row>
    <row r="556" spans="1:3" ht="30" hidden="1" x14ac:dyDescent="0.25">
      <c r="A556" s="495" t="s">
        <v>2621</v>
      </c>
      <c r="B556" s="5">
        <v>4</v>
      </c>
      <c r="C556" s="5">
        <v>28</v>
      </c>
    </row>
    <row r="557" spans="1:3" hidden="1" x14ac:dyDescent="0.25">
      <c r="A557" s="495" t="s">
        <v>2622</v>
      </c>
      <c r="B557" s="5">
        <v>4</v>
      </c>
      <c r="C557" s="5">
        <v>28</v>
      </c>
    </row>
    <row r="558" spans="1:3" ht="30" hidden="1" x14ac:dyDescent="0.25">
      <c r="A558" s="495" t="s">
        <v>2623</v>
      </c>
      <c r="B558" s="5">
        <v>4</v>
      </c>
      <c r="C558" s="5">
        <v>28</v>
      </c>
    </row>
    <row r="559" spans="1:3" hidden="1" x14ac:dyDescent="0.25">
      <c r="A559" s="495" t="s">
        <v>2625</v>
      </c>
      <c r="B559" s="5">
        <v>4</v>
      </c>
      <c r="C559" s="5">
        <v>28</v>
      </c>
    </row>
    <row r="560" spans="1:3" hidden="1" x14ac:dyDescent="0.25">
      <c r="A560" s="495" t="s">
        <v>2626</v>
      </c>
      <c r="B560" s="5">
        <v>4</v>
      </c>
      <c r="C560" s="5">
        <v>28</v>
      </c>
    </row>
    <row r="561" spans="1:3" hidden="1" x14ac:dyDescent="0.25">
      <c r="A561" s="495" t="s">
        <v>2627</v>
      </c>
      <c r="B561" s="5">
        <v>4</v>
      </c>
      <c r="C561" s="5">
        <v>28</v>
      </c>
    </row>
    <row r="562" spans="1:3" hidden="1" x14ac:dyDescent="0.25">
      <c r="A562" s="495" t="s">
        <v>2630</v>
      </c>
      <c r="B562" s="5">
        <v>4</v>
      </c>
      <c r="C562" s="5">
        <v>28</v>
      </c>
    </row>
    <row r="563" spans="1:3" hidden="1" x14ac:dyDescent="0.25">
      <c r="A563" s="495" t="s">
        <v>2632</v>
      </c>
      <c r="B563" s="5">
        <v>4</v>
      </c>
      <c r="C563" s="5">
        <v>28</v>
      </c>
    </row>
    <row r="564" spans="1:3" hidden="1" x14ac:dyDescent="0.25">
      <c r="A564" s="495" t="s">
        <v>2633</v>
      </c>
      <c r="B564" s="5">
        <v>4</v>
      </c>
      <c r="C564" s="5">
        <v>28</v>
      </c>
    </row>
    <row r="565" spans="1:3" hidden="1" x14ac:dyDescent="0.25">
      <c r="A565" s="495" t="s">
        <v>2635</v>
      </c>
      <c r="B565" s="5">
        <v>4</v>
      </c>
      <c r="C565" s="5">
        <v>28</v>
      </c>
    </row>
    <row r="566" spans="1:3" hidden="1" x14ac:dyDescent="0.25">
      <c r="A566" s="495" t="s">
        <v>2640</v>
      </c>
      <c r="B566" s="5">
        <v>4</v>
      </c>
      <c r="C566" s="5">
        <v>28</v>
      </c>
    </row>
    <row r="567" spans="1:3" hidden="1" x14ac:dyDescent="0.25">
      <c r="A567" s="495" t="s">
        <v>2769</v>
      </c>
      <c r="B567" s="5">
        <v>3</v>
      </c>
      <c r="C567" s="5">
        <v>28</v>
      </c>
    </row>
    <row r="568" spans="1:3" hidden="1" x14ac:dyDescent="0.25">
      <c r="A568" s="495" t="s">
        <v>2903</v>
      </c>
      <c r="B568" s="5">
        <v>2</v>
      </c>
      <c r="C568" s="5">
        <v>28</v>
      </c>
    </row>
    <row r="569" spans="1:3" hidden="1" x14ac:dyDescent="0.25">
      <c r="A569" s="495" t="s">
        <v>2919</v>
      </c>
      <c r="B569" s="5">
        <v>2</v>
      </c>
      <c r="C569" s="5">
        <v>28</v>
      </c>
    </row>
    <row r="570" spans="1:3" hidden="1" x14ac:dyDescent="0.25">
      <c r="A570" s="495" t="s">
        <v>2925</v>
      </c>
      <c r="B570" s="5">
        <v>2</v>
      </c>
      <c r="C570" s="5">
        <v>28</v>
      </c>
    </row>
    <row r="571" spans="1:3" hidden="1" x14ac:dyDescent="0.25">
      <c r="A571" s="495" t="s">
        <v>2931</v>
      </c>
      <c r="B571" s="5">
        <v>2</v>
      </c>
      <c r="C571" s="5">
        <v>28</v>
      </c>
    </row>
    <row r="572" spans="1:3" hidden="1" x14ac:dyDescent="0.25">
      <c r="A572" s="495" t="s">
        <v>2942</v>
      </c>
      <c r="B572" s="5">
        <v>2</v>
      </c>
      <c r="C572" s="5">
        <v>28</v>
      </c>
    </row>
    <row r="573" spans="1:3" ht="30" hidden="1" x14ac:dyDescent="0.25">
      <c r="A573" s="495" t="s">
        <v>3002</v>
      </c>
      <c r="B573" s="5">
        <v>2</v>
      </c>
      <c r="C573" s="5">
        <v>28</v>
      </c>
    </row>
    <row r="574" spans="1:3" ht="30" hidden="1" x14ac:dyDescent="0.25">
      <c r="A574" s="495" t="s">
        <v>3083</v>
      </c>
      <c r="B574" s="5">
        <v>2</v>
      </c>
      <c r="C574" s="5">
        <v>28</v>
      </c>
    </row>
    <row r="575" spans="1:3" ht="30" hidden="1" x14ac:dyDescent="0.25">
      <c r="A575" s="495" t="s">
        <v>3091</v>
      </c>
      <c r="B575" s="5">
        <v>2</v>
      </c>
      <c r="C575" s="5">
        <v>28</v>
      </c>
    </row>
    <row r="576" spans="1:3" hidden="1" x14ac:dyDescent="0.25">
      <c r="A576" s="495" t="s">
        <v>4205</v>
      </c>
      <c r="B576" s="5">
        <v>1</v>
      </c>
      <c r="C576" s="5">
        <v>28</v>
      </c>
    </row>
    <row r="577" spans="1:3" hidden="1" x14ac:dyDescent="0.25">
      <c r="A577" s="495" t="s">
        <v>4422</v>
      </c>
      <c r="B577" s="5">
        <v>1</v>
      </c>
      <c r="C577" s="5">
        <v>28</v>
      </c>
    </row>
    <row r="578" spans="1:3" ht="45" hidden="1" x14ac:dyDescent="0.25">
      <c r="A578" s="495" t="s">
        <v>4585</v>
      </c>
      <c r="B578" s="5">
        <v>1</v>
      </c>
      <c r="C578" s="5">
        <v>28</v>
      </c>
    </row>
    <row r="579" spans="1:3" hidden="1" x14ac:dyDescent="0.25">
      <c r="A579" s="495" t="s">
        <v>4696</v>
      </c>
      <c r="B579" s="5">
        <v>1</v>
      </c>
      <c r="C579" s="5">
        <v>28</v>
      </c>
    </row>
    <row r="580" spans="1:3" ht="30" hidden="1" x14ac:dyDescent="0.25">
      <c r="A580" s="495" t="s">
        <v>4942</v>
      </c>
      <c r="B580" s="5">
        <v>1</v>
      </c>
      <c r="C580" s="5">
        <v>28</v>
      </c>
    </row>
    <row r="581" spans="1:3" ht="30" hidden="1" x14ac:dyDescent="0.25">
      <c r="A581" s="495" t="s">
        <v>4978</v>
      </c>
      <c r="B581" s="5">
        <v>1</v>
      </c>
      <c r="C581" s="5">
        <v>28</v>
      </c>
    </row>
    <row r="582" spans="1:3" hidden="1" x14ac:dyDescent="0.25">
      <c r="A582" s="495" t="s">
        <v>5477</v>
      </c>
      <c r="B582" s="5">
        <v>1</v>
      </c>
      <c r="C582" s="5">
        <v>28</v>
      </c>
    </row>
    <row r="583" spans="1:3" ht="30" hidden="1" x14ac:dyDescent="0.25">
      <c r="A583" s="495" t="s">
        <v>5853</v>
      </c>
      <c r="B583" s="5">
        <v>1</v>
      </c>
      <c r="C583" s="5">
        <v>28</v>
      </c>
    </row>
    <row r="584" spans="1:3" hidden="1" x14ac:dyDescent="0.25">
      <c r="A584" s="495" t="s">
        <v>7197</v>
      </c>
      <c r="B584" s="5">
        <v>1</v>
      </c>
      <c r="C584" s="5">
        <v>28</v>
      </c>
    </row>
    <row r="585" spans="1:3" ht="30" hidden="1" x14ac:dyDescent="0.25">
      <c r="A585" s="495" t="s">
        <v>7264</v>
      </c>
      <c r="B585" s="5">
        <v>1</v>
      </c>
      <c r="C585" s="5">
        <v>28</v>
      </c>
    </row>
    <row r="586" spans="1:3" hidden="1" x14ac:dyDescent="0.25">
      <c r="A586" s="495" t="s">
        <v>7279</v>
      </c>
      <c r="B586" s="5">
        <v>1</v>
      </c>
      <c r="C586" s="5">
        <v>28</v>
      </c>
    </row>
    <row r="587" spans="1:3" ht="30" hidden="1" x14ac:dyDescent="0.25">
      <c r="A587" s="495" t="s">
        <v>8233</v>
      </c>
      <c r="B587" s="5">
        <v>1</v>
      </c>
      <c r="C587" s="5">
        <v>28</v>
      </c>
    </row>
    <row r="588" spans="1:3" hidden="1" x14ac:dyDescent="0.25">
      <c r="A588" s="495" t="s">
        <v>8759</v>
      </c>
      <c r="B588" s="5">
        <v>1</v>
      </c>
      <c r="C588" s="5">
        <v>28</v>
      </c>
    </row>
    <row r="589" spans="1:3" hidden="1" x14ac:dyDescent="0.25">
      <c r="A589" s="495" t="s">
        <v>2488</v>
      </c>
      <c r="B589" s="5">
        <v>5</v>
      </c>
      <c r="C589" s="5">
        <v>27</v>
      </c>
    </row>
    <row r="590" spans="1:3" hidden="1" x14ac:dyDescent="0.25">
      <c r="A590" s="495" t="s">
        <v>2529</v>
      </c>
      <c r="B590" s="5">
        <v>5</v>
      </c>
      <c r="C590" s="5">
        <v>27</v>
      </c>
    </row>
    <row r="591" spans="1:3" ht="30" hidden="1" x14ac:dyDescent="0.25">
      <c r="A591" s="495" t="s">
        <v>2539</v>
      </c>
      <c r="B591" s="5">
        <v>4</v>
      </c>
      <c r="C591" s="5">
        <v>27</v>
      </c>
    </row>
    <row r="592" spans="1:3" ht="30" hidden="1" x14ac:dyDescent="0.25">
      <c r="A592" s="495" t="s">
        <v>2548</v>
      </c>
      <c r="B592" s="5">
        <v>4</v>
      </c>
      <c r="C592" s="5">
        <v>27</v>
      </c>
    </row>
    <row r="593" spans="1:3" hidden="1" x14ac:dyDescent="0.25">
      <c r="A593" s="495" t="s">
        <v>2550</v>
      </c>
      <c r="B593" s="5">
        <v>4</v>
      </c>
      <c r="C593" s="5">
        <v>27</v>
      </c>
    </row>
    <row r="594" spans="1:3" hidden="1" x14ac:dyDescent="0.25">
      <c r="A594" s="495" t="s">
        <v>2576</v>
      </c>
      <c r="B594" s="5">
        <v>4</v>
      </c>
      <c r="C594" s="5">
        <v>27</v>
      </c>
    </row>
    <row r="595" spans="1:3" hidden="1" x14ac:dyDescent="0.25">
      <c r="A595" s="495" t="s">
        <v>2592</v>
      </c>
      <c r="B595" s="5">
        <v>4</v>
      </c>
      <c r="C595" s="5">
        <v>27</v>
      </c>
    </row>
    <row r="596" spans="1:3" ht="30" hidden="1" x14ac:dyDescent="0.25">
      <c r="A596" s="495" t="s">
        <v>2603</v>
      </c>
      <c r="B596" s="5">
        <v>4</v>
      </c>
      <c r="C596" s="5">
        <v>27</v>
      </c>
    </row>
    <row r="597" spans="1:3" hidden="1" x14ac:dyDescent="0.25">
      <c r="A597" s="495" t="s">
        <v>2637</v>
      </c>
      <c r="B597" s="5">
        <v>4</v>
      </c>
      <c r="C597" s="5">
        <v>27</v>
      </c>
    </row>
    <row r="598" spans="1:3" ht="30" hidden="1" x14ac:dyDescent="0.25">
      <c r="A598" s="495" t="s">
        <v>2791</v>
      </c>
      <c r="B598" s="5">
        <v>3</v>
      </c>
      <c r="C598" s="5">
        <v>27</v>
      </c>
    </row>
    <row r="599" spans="1:3" hidden="1" x14ac:dyDescent="0.25">
      <c r="A599" s="495" t="s">
        <v>3162</v>
      </c>
      <c r="B599" s="5">
        <v>2</v>
      </c>
      <c r="C599" s="5">
        <v>27</v>
      </c>
    </row>
    <row r="600" spans="1:3" hidden="1" x14ac:dyDescent="0.25">
      <c r="A600" s="495" t="s">
        <v>3696</v>
      </c>
      <c r="B600" s="5">
        <v>1</v>
      </c>
      <c r="C600" s="5">
        <v>27</v>
      </c>
    </row>
    <row r="601" spans="1:3" hidden="1" x14ac:dyDescent="0.25">
      <c r="A601" s="495" t="s">
        <v>5201</v>
      </c>
      <c r="B601" s="5">
        <v>1</v>
      </c>
      <c r="C601" s="5">
        <v>27</v>
      </c>
    </row>
    <row r="602" spans="1:3" hidden="1" x14ac:dyDescent="0.25">
      <c r="A602" s="495" t="s">
        <v>5858</v>
      </c>
      <c r="B602" s="5">
        <v>1</v>
      </c>
      <c r="C602" s="5">
        <v>27</v>
      </c>
    </row>
    <row r="603" spans="1:3" ht="30" hidden="1" x14ac:dyDescent="0.25">
      <c r="A603" s="495" t="s">
        <v>5863</v>
      </c>
      <c r="B603" s="5">
        <v>1</v>
      </c>
      <c r="C603" s="5">
        <v>27</v>
      </c>
    </row>
    <row r="604" spans="1:3" hidden="1" x14ac:dyDescent="0.25">
      <c r="A604" s="495" t="s">
        <v>2528</v>
      </c>
      <c r="B604" s="5">
        <v>5</v>
      </c>
      <c r="C604" s="5">
        <v>26</v>
      </c>
    </row>
    <row r="605" spans="1:3" hidden="1" x14ac:dyDescent="0.25">
      <c r="A605" s="495" t="s">
        <v>2541</v>
      </c>
      <c r="B605" s="5">
        <v>4</v>
      </c>
      <c r="C605" s="5">
        <v>26</v>
      </c>
    </row>
    <row r="606" spans="1:3" hidden="1" x14ac:dyDescent="0.25">
      <c r="A606" s="495" t="s">
        <v>2547</v>
      </c>
      <c r="B606" s="5">
        <v>4</v>
      </c>
      <c r="C606" s="5">
        <v>26</v>
      </c>
    </row>
    <row r="607" spans="1:3" hidden="1" x14ac:dyDescent="0.25">
      <c r="A607" s="495" t="s">
        <v>2559</v>
      </c>
      <c r="B607" s="5">
        <v>4</v>
      </c>
      <c r="C607" s="5">
        <v>26</v>
      </c>
    </row>
    <row r="608" spans="1:3" hidden="1" x14ac:dyDescent="0.25">
      <c r="A608" s="495" t="s">
        <v>2584</v>
      </c>
      <c r="B608" s="5">
        <v>4</v>
      </c>
      <c r="C608" s="5">
        <v>26</v>
      </c>
    </row>
    <row r="609" spans="1:3" hidden="1" x14ac:dyDescent="0.25">
      <c r="A609" s="495" t="s">
        <v>2593</v>
      </c>
      <c r="B609" s="5">
        <v>4</v>
      </c>
      <c r="C609" s="5">
        <v>26</v>
      </c>
    </row>
    <row r="610" spans="1:3" hidden="1" x14ac:dyDescent="0.25">
      <c r="A610" s="495" t="s">
        <v>2618</v>
      </c>
      <c r="B610" s="5">
        <v>4</v>
      </c>
      <c r="C610" s="5">
        <v>26</v>
      </c>
    </row>
    <row r="611" spans="1:3" hidden="1" x14ac:dyDescent="0.25">
      <c r="A611" s="495" t="s">
        <v>3143</v>
      </c>
      <c r="B611" s="5">
        <v>2</v>
      </c>
      <c r="C611" s="5">
        <v>26</v>
      </c>
    </row>
    <row r="612" spans="1:3" hidden="1" x14ac:dyDescent="0.25">
      <c r="A612" s="495" t="s">
        <v>3684</v>
      </c>
      <c r="B612" s="5">
        <v>1</v>
      </c>
      <c r="C612" s="5">
        <v>26</v>
      </c>
    </row>
    <row r="613" spans="1:3" hidden="1" x14ac:dyDescent="0.25">
      <c r="A613" s="495" t="s">
        <v>6521</v>
      </c>
      <c r="B613" s="5">
        <v>1</v>
      </c>
      <c r="C613" s="5">
        <v>26</v>
      </c>
    </row>
    <row r="614" spans="1:3" ht="45" hidden="1" x14ac:dyDescent="0.25">
      <c r="A614" s="495" t="s">
        <v>7382</v>
      </c>
      <c r="B614" s="5">
        <v>1</v>
      </c>
      <c r="C614" s="5">
        <v>26</v>
      </c>
    </row>
    <row r="615" spans="1:3" ht="45" hidden="1" x14ac:dyDescent="0.25">
      <c r="A615" s="495" t="s">
        <v>7394</v>
      </c>
      <c r="B615" s="5">
        <v>1</v>
      </c>
      <c r="C615" s="5">
        <v>26</v>
      </c>
    </row>
    <row r="616" spans="1:3" hidden="1" x14ac:dyDescent="0.25">
      <c r="A616" s="495" t="s">
        <v>2554</v>
      </c>
      <c r="B616" s="5">
        <v>4</v>
      </c>
      <c r="C616" s="5">
        <v>25</v>
      </c>
    </row>
    <row r="617" spans="1:3" hidden="1" x14ac:dyDescent="0.25">
      <c r="A617" s="495" t="s">
        <v>2564</v>
      </c>
      <c r="B617" s="5">
        <v>4</v>
      </c>
      <c r="C617" s="5">
        <v>25</v>
      </c>
    </row>
    <row r="618" spans="1:3" ht="30" hidden="1" x14ac:dyDescent="0.25">
      <c r="A618" s="495" t="s">
        <v>2574</v>
      </c>
      <c r="B618" s="5">
        <v>4</v>
      </c>
      <c r="C618" s="5">
        <v>25</v>
      </c>
    </row>
    <row r="619" spans="1:3" hidden="1" x14ac:dyDescent="0.25">
      <c r="A619" s="495" t="s">
        <v>2575</v>
      </c>
      <c r="B619" s="5">
        <v>4</v>
      </c>
      <c r="C619" s="5">
        <v>25</v>
      </c>
    </row>
    <row r="620" spans="1:3" hidden="1" x14ac:dyDescent="0.25">
      <c r="A620" s="495" t="s">
        <v>2600</v>
      </c>
      <c r="B620" s="5">
        <v>4</v>
      </c>
      <c r="C620" s="5">
        <v>25</v>
      </c>
    </row>
    <row r="621" spans="1:3" hidden="1" x14ac:dyDescent="0.25">
      <c r="A621" s="495" t="s">
        <v>2624</v>
      </c>
      <c r="B621" s="5">
        <v>4</v>
      </c>
      <c r="C621" s="5">
        <v>25</v>
      </c>
    </row>
    <row r="622" spans="1:3" hidden="1" x14ac:dyDescent="0.25">
      <c r="A622" s="495" t="s">
        <v>2639</v>
      </c>
      <c r="B622" s="5">
        <v>4</v>
      </c>
      <c r="C622" s="5">
        <v>25</v>
      </c>
    </row>
    <row r="623" spans="1:3" hidden="1" x14ac:dyDescent="0.25">
      <c r="A623" s="495" t="s">
        <v>2778</v>
      </c>
      <c r="B623" s="5">
        <v>3</v>
      </c>
      <c r="C623" s="5">
        <v>25</v>
      </c>
    </row>
    <row r="624" spans="1:3" hidden="1" x14ac:dyDescent="0.25">
      <c r="A624" s="495" t="s">
        <v>2905</v>
      </c>
      <c r="B624" s="5">
        <v>2</v>
      </c>
      <c r="C624" s="5">
        <v>25</v>
      </c>
    </row>
    <row r="625" spans="1:3" hidden="1" x14ac:dyDescent="0.25">
      <c r="A625" s="495" t="s">
        <v>3055</v>
      </c>
      <c r="B625" s="5">
        <v>2</v>
      </c>
      <c r="C625" s="5">
        <v>25</v>
      </c>
    </row>
    <row r="626" spans="1:3" hidden="1" x14ac:dyDescent="0.25">
      <c r="A626" s="495" t="s">
        <v>3723</v>
      </c>
      <c r="B626" s="5">
        <v>1</v>
      </c>
      <c r="C626" s="5">
        <v>25</v>
      </c>
    </row>
    <row r="627" spans="1:3" hidden="1" x14ac:dyDescent="0.25">
      <c r="A627" s="495" t="s">
        <v>4291</v>
      </c>
      <c r="B627" s="5">
        <v>1</v>
      </c>
      <c r="C627" s="5">
        <v>25</v>
      </c>
    </row>
    <row r="628" spans="1:3" ht="30" hidden="1" x14ac:dyDescent="0.25">
      <c r="A628" s="495" t="s">
        <v>4540</v>
      </c>
      <c r="B628" s="5">
        <v>1</v>
      </c>
      <c r="C628" s="5">
        <v>25</v>
      </c>
    </row>
    <row r="629" spans="1:3" ht="30" hidden="1" x14ac:dyDescent="0.25">
      <c r="A629" s="495" t="s">
        <v>4664</v>
      </c>
      <c r="B629" s="5">
        <v>1</v>
      </c>
      <c r="C629" s="5">
        <v>25</v>
      </c>
    </row>
    <row r="630" spans="1:3" hidden="1" x14ac:dyDescent="0.25">
      <c r="A630" s="495" t="s">
        <v>4692</v>
      </c>
      <c r="B630" s="5">
        <v>1</v>
      </c>
      <c r="C630" s="5">
        <v>25</v>
      </c>
    </row>
    <row r="631" spans="1:3" hidden="1" x14ac:dyDescent="0.25">
      <c r="A631" s="495" t="s">
        <v>5972</v>
      </c>
      <c r="B631" s="5">
        <v>1</v>
      </c>
      <c r="C631" s="5">
        <v>25</v>
      </c>
    </row>
    <row r="632" spans="1:3" hidden="1" x14ac:dyDescent="0.25">
      <c r="A632" s="495" t="s">
        <v>6120</v>
      </c>
      <c r="B632" s="5">
        <v>1</v>
      </c>
      <c r="C632" s="5">
        <v>25</v>
      </c>
    </row>
    <row r="633" spans="1:3" ht="30" hidden="1" x14ac:dyDescent="0.25">
      <c r="A633" s="495" t="s">
        <v>7045</v>
      </c>
      <c r="B633" s="5">
        <v>1</v>
      </c>
      <c r="C633" s="5">
        <v>25</v>
      </c>
    </row>
    <row r="634" spans="1:3" ht="30" hidden="1" x14ac:dyDescent="0.25">
      <c r="A634" s="495" t="s">
        <v>7059</v>
      </c>
      <c r="B634" s="5">
        <v>1</v>
      </c>
      <c r="C634" s="5">
        <v>25</v>
      </c>
    </row>
    <row r="635" spans="1:3" hidden="1" x14ac:dyDescent="0.25">
      <c r="A635" s="495" t="s">
        <v>7140</v>
      </c>
      <c r="B635" s="5">
        <v>1</v>
      </c>
      <c r="C635" s="5">
        <v>25</v>
      </c>
    </row>
    <row r="636" spans="1:3" ht="45" hidden="1" x14ac:dyDescent="0.25">
      <c r="A636" s="495" t="s">
        <v>7392</v>
      </c>
      <c r="B636" s="5">
        <v>1</v>
      </c>
      <c r="C636" s="5">
        <v>25</v>
      </c>
    </row>
    <row r="637" spans="1:3" hidden="1" x14ac:dyDescent="0.25">
      <c r="A637" s="495" t="s">
        <v>2570</v>
      </c>
      <c r="B637" s="5">
        <v>4</v>
      </c>
      <c r="C637" s="5">
        <v>24</v>
      </c>
    </row>
    <row r="638" spans="1:3" hidden="1" x14ac:dyDescent="0.25">
      <c r="A638" s="495" t="s">
        <v>2581</v>
      </c>
      <c r="B638" s="5">
        <v>4</v>
      </c>
      <c r="C638" s="5">
        <v>24</v>
      </c>
    </row>
    <row r="639" spans="1:3" hidden="1" x14ac:dyDescent="0.25">
      <c r="A639" s="495" t="s">
        <v>2585</v>
      </c>
      <c r="B639" s="5">
        <v>4</v>
      </c>
      <c r="C639" s="5">
        <v>24</v>
      </c>
    </row>
    <row r="640" spans="1:3" hidden="1" x14ac:dyDescent="0.25">
      <c r="A640" s="495" t="s">
        <v>2789</v>
      </c>
      <c r="B640" s="5">
        <v>3</v>
      </c>
      <c r="C640" s="5">
        <v>24</v>
      </c>
    </row>
    <row r="641" spans="1:3" ht="30" hidden="1" x14ac:dyDescent="0.25">
      <c r="A641" s="495" t="s">
        <v>2915</v>
      </c>
      <c r="B641" s="5">
        <v>2</v>
      </c>
      <c r="C641" s="5">
        <v>24</v>
      </c>
    </row>
    <row r="642" spans="1:3" hidden="1" x14ac:dyDescent="0.25">
      <c r="A642" s="495" t="s">
        <v>3085</v>
      </c>
      <c r="B642" s="5">
        <v>2</v>
      </c>
      <c r="C642" s="5">
        <v>24</v>
      </c>
    </row>
    <row r="643" spans="1:3" ht="30" hidden="1" x14ac:dyDescent="0.25">
      <c r="A643" s="495" t="s">
        <v>5087</v>
      </c>
      <c r="B643" s="5">
        <v>1</v>
      </c>
      <c r="C643" s="5">
        <v>24</v>
      </c>
    </row>
    <row r="644" spans="1:3" hidden="1" x14ac:dyDescent="0.25">
      <c r="A644" s="495" t="s">
        <v>6523</v>
      </c>
      <c r="B644" s="5">
        <v>1</v>
      </c>
      <c r="C644" s="5">
        <v>24</v>
      </c>
    </row>
    <row r="645" spans="1:3" ht="30" hidden="1" x14ac:dyDescent="0.25">
      <c r="A645" s="495" t="s">
        <v>6885</v>
      </c>
      <c r="B645" s="5">
        <v>1</v>
      </c>
      <c r="C645" s="5">
        <v>24</v>
      </c>
    </row>
    <row r="646" spans="1:3" hidden="1" x14ac:dyDescent="0.25">
      <c r="A646" s="495" t="s">
        <v>8466</v>
      </c>
      <c r="B646" s="5">
        <v>1</v>
      </c>
      <c r="C646" s="5">
        <v>24</v>
      </c>
    </row>
    <row r="647" spans="1:3" hidden="1" x14ac:dyDescent="0.25">
      <c r="A647" s="495" t="s">
        <v>2503</v>
      </c>
      <c r="B647" s="5">
        <v>5</v>
      </c>
      <c r="C647" s="5">
        <v>23</v>
      </c>
    </row>
    <row r="648" spans="1:3" hidden="1" x14ac:dyDescent="0.25">
      <c r="A648" s="495" t="s">
        <v>2515</v>
      </c>
      <c r="B648" s="5">
        <v>5</v>
      </c>
      <c r="C648" s="5">
        <v>23</v>
      </c>
    </row>
    <row r="649" spans="1:3" hidden="1" x14ac:dyDescent="0.25">
      <c r="A649" s="495" t="s">
        <v>2549</v>
      </c>
      <c r="B649" s="5">
        <v>4</v>
      </c>
      <c r="C649" s="5">
        <v>23</v>
      </c>
    </row>
    <row r="650" spans="1:3" hidden="1" x14ac:dyDescent="0.25">
      <c r="A650" s="495" t="s">
        <v>2606</v>
      </c>
      <c r="B650" s="5">
        <v>4</v>
      </c>
      <c r="C650" s="5">
        <v>23</v>
      </c>
    </row>
    <row r="651" spans="1:3" hidden="1" x14ac:dyDescent="0.25">
      <c r="A651" s="495" t="s">
        <v>2611</v>
      </c>
      <c r="B651" s="5">
        <v>4</v>
      </c>
      <c r="C651" s="5">
        <v>23</v>
      </c>
    </row>
    <row r="652" spans="1:3" hidden="1" x14ac:dyDescent="0.25">
      <c r="A652" s="495" t="s">
        <v>2634</v>
      </c>
      <c r="B652" s="5">
        <v>4</v>
      </c>
      <c r="C652" s="5">
        <v>23</v>
      </c>
    </row>
    <row r="653" spans="1:3" hidden="1" x14ac:dyDescent="0.25">
      <c r="A653" s="495" t="s">
        <v>2740</v>
      </c>
      <c r="B653" s="5">
        <v>3</v>
      </c>
      <c r="C653" s="5">
        <v>23</v>
      </c>
    </row>
    <row r="654" spans="1:3" ht="30" hidden="1" x14ac:dyDescent="0.25">
      <c r="A654" s="495" t="s">
        <v>2798</v>
      </c>
      <c r="B654" s="5">
        <v>3</v>
      </c>
      <c r="C654" s="5">
        <v>23</v>
      </c>
    </row>
    <row r="655" spans="1:3" hidden="1" x14ac:dyDescent="0.25">
      <c r="A655" s="495" t="s">
        <v>4062</v>
      </c>
      <c r="B655" s="5">
        <v>1</v>
      </c>
      <c r="C655" s="5">
        <v>23</v>
      </c>
    </row>
    <row r="656" spans="1:3" ht="30" hidden="1" x14ac:dyDescent="0.25">
      <c r="A656" s="495" t="s">
        <v>4153</v>
      </c>
      <c r="B656" s="5">
        <v>1</v>
      </c>
      <c r="C656" s="5">
        <v>23</v>
      </c>
    </row>
    <row r="657" spans="1:3" ht="30" hidden="1" x14ac:dyDescent="0.25">
      <c r="A657" s="495" t="s">
        <v>4556</v>
      </c>
      <c r="B657" s="5">
        <v>1</v>
      </c>
      <c r="C657" s="5">
        <v>23</v>
      </c>
    </row>
    <row r="658" spans="1:3" hidden="1" x14ac:dyDescent="0.25">
      <c r="A658" s="495" t="s">
        <v>4583</v>
      </c>
      <c r="B658" s="5">
        <v>1</v>
      </c>
      <c r="C658" s="5">
        <v>23</v>
      </c>
    </row>
    <row r="659" spans="1:3" ht="30" hidden="1" x14ac:dyDescent="0.25">
      <c r="A659" s="495" t="s">
        <v>5428</v>
      </c>
      <c r="B659" s="5">
        <v>1</v>
      </c>
      <c r="C659" s="5">
        <v>23</v>
      </c>
    </row>
    <row r="660" spans="1:3" hidden="1" x14ac:dyDescent="0.25">
      <c r="A660" s="495" t="s">
        <v>5429</v>
      </c>
      <c r="B660" s="5">
        <v>1</v>
      </c>
      <c r="C660" s="5">
        <v>23</v>
      </c>
    </row>
    <row r="661" spans="1:3" hidden="1" x14ac:dyDescent="0.25">
      <c r="A661" s="495" t="s">
        <v>6650</v>
      </c>
      <c r="B661" s="5">
        <v>1</v>
      </c>
      <c r="C661" s="5">
        <v>23</v>
      </c>
    </row>
    <row r="662" spans="1:3" hidden="1" x14ac:dyDescent="0.25">
      <c r="A662" s="495" t="s">
        <v>6669</v>
      </c>
      <c r="B662" s="5">
        <v>1</v>
      </c>
      <c r="C662" s="5">
        <v>23</v>
      </c>
    </row>
    <row r="663" spans="1:3" hidden="1" x14ac:dyDescent="0.25">
      <c r="A663" s="495" t="s">
        <v>7303</v>
      </c>
      <c r="B663" s="5">
        <v>1</v>
      </c>
      <c r="C663" s="5">
        <v>23</v>
      </c>
    </row>
    <row r="664" spans="1:3" ht="30" hidden="1" x14ac:dyDescent="0.25">
      <c r="A664" s="495" t="s">
        <v>7391</v>
      </c>
      <c r="B664" s="5">
        <v>1</v>
      </c>
      <c r="C664" s="5">
        <v>23</v>
      </c>
    </row>
    <row r="665" spans="1:3" hidden="1" x14ac:dyDescent="0.25">
      <c r="A665" s="495" t="s">
        <v>8679</v>
      </c>
      <c r="B665" s="5">
        <v>1</v>
      </c>
      <c r="C665" s="5">
        <v>23</v>
      </c>
    </row>
    <row r="666" spans="1:3" ht="30" hidden="1" x14ac:dyDescent="0.25">
      <c r="A666" s="495" t="s">
        <v>8715</v>
      </c>
      <c r="B666" s="5">
        <v>1</v>
      </c>
      <c r="C666" s="5">
        <v>23</v>
      </c>
    </row>
    <row r="667" spans="1:3" hidden="1" x14ac:dyDescent="0.25">
      <c r="A667" s="495" t="s">
        <v>2580</v>
      </c>
      <c r="B667" s="5">
        <v>4</v>
      </c>
      <c r="C667" s="5">
        <v>22</v>
      </c>
    </row>
    <row r="668" spans="1:3" hidden="1" x14ac:dyDescent="0.25">
      <c r="A668" s="495" t="s">
        <v>2613</v>
      </c>
      <c r="B668" s="5">
        <v>4</v>
      </c>
      <c r="C668" s="5">
        <v>22</v>
      </c>
    </row>
    <row r="669" spans="1:3" hidden="1" x14ac:dyDescent="0.25">
      <c r="A669" s="495" t="s">
        <v>2617</v>
      </c>
      <c r="B669" s="5">
        <v>4</v>
      </c>
      <c r="C669" s="5">
        <v>22</v>
      </c>
    </row>
    <row r="670" spans="1:3" hidden="1" x14ac:dyDescent="0.25">
      <c r="A670" s="495" t="s">
        <v>2768</v>
      </c>
      <c r="B670" s="5">
        <v>3</v>
      </c>
      <c r="C670" s="5">
        <v>22</v>
      </c>
    </row>
    <row r="671" spans="1:3" hidden="1" x14ac:dyDescent="0.25">
      <c r="A671" s="495" t="s">
        <v>2770</v>
      </c>
      <c r="B671" s="5">
        <v>3</v>
      </c>
      <c r="C671" s="5">
        <v>22</v>
      </c>
    </row>
    <row r="672" spans="1:3" hidden="1" x14ac:dyDescent="0.25">
      <c r="A672" s="495" t="s">
        <v>2774</v>
      </c>
      <c r="B672" s="5">
        <v>3</v>
      </c>
      <c r="C672" s="5">
        <v>22</v>
      </c>
    </row>
    <row r="673" spans="1:3" hidden="1" x14ac:dyDescent="0.25">
      <c r="A673" s="495" t="s">
        <v>2802</v>
      </c>
      <c r="B673" s="5">
        <v>3</v>
      </c>
      <c r="C673" s="5">
        <v>22</v>
      </c>
    </row>
    <row r="674" spans="1:3" hidden="1" x14ac:dyDescent="0.25">
      <c r="A674" s="495" t="s">
        <v>2807</v>
      </c>
      <c r="B674" s="5">
        <v>3</v>
      </c>
      <c r="C674" s="5">
        <v>22</v>
      </c>
    </row>
    <row r="675" spans="1:3" hidden="1" x14ac:dyDescent="0.25">
      <c r="A675" s="495" t="s">
        <v>3021</v>
      </c>
      <c r="B675" s="5">
        <v>2</v>
      </c>
      <c r="C675" s="5">
        <v>22</v>
      </c>
    </row>
    <row r="676" spans="1:3" hidden="1" x14ac:dyDescent="0.25">
      <c r="A676" s="495" t="s">
        <v>3148</v>
      </c>
      <c r="B676" s="5">
        <v>2</v>
      </c>
      <c r="C676" s="5">
        <v>22</v>
      </c>
    </row>
    <row r="677" spans="1:3" hidden="1" x14ac:dyDescent="0.25">
      <c r="A677" s="495" t="s">
        <v>3321</v>
      </c>
      <c r="B677" s="5">
        <v>2</v>
      </c>
      <c r="C677" s="5">
        <v>22</v>
      </c>
    </row>
    <row r="678" spans="1:3" hidden="1" x14ac:dyDescent="0.25">
      <c r="A678" s="495" t="s">
        <v>5509</v>
      </c>
      <c r="B678" s="5">
        <v>1</v>
      </c>
      <c r="C678" s="5">
        <v>22</v>
      </c>
    </row>
    <row r="679" spans="1:3" hidden="1" x14ac:dyDescent="0.25">
      <c r="A679" s="495" t="s">
        <v>7462</v>
      </c>
      <c r="B679" s="5">
        <v>1</v>
      </c>
      <c r="C679" s="5">
        <v>22</v>
      </c>
    </row>
    <row r="680" spans="1:3" hidden="1" x14ac:dyDescent="0.25">
      <c r="A680" s="495" t="s">
        <v>8060</v>
      </c>
      <c r="B680" s="5">
        <v>1</v>
      </c>
      <c r="C680" s="5">
        <v>22</v>
      </c>
    </row>
    <row r="681" spans="1:3" ht="30" hidden="1" x14ac:dyDescent="0.25">
      <c r="A681" s="495" t="s">
        <v>2540</v>
      </c>
      <c r="B681" s="5">
        <v>4</v>
      </c>
      <c r="C681" s="5">
        <v>21</v>
      </c>
    </row>
    <row r="682" spans="1:3" hidden="1" x14ac:dyDescent="0.25">
      <c r="A682" s="495" t="s">
        <v>2628</v>
      </c>
      <c r="B682" s="5">
        <v>4</v>
      </c>
      <c r="C682" s="5">
        <v>21</v>
      </c>
    </row>
    <row r="683" spans="1:3" ht="30" hidden="1" x14ac:dyDescent="0.25">
      <c r="A683" s="495" t="s">
        <v>2641</v>
      </c>
      <c r="B683" s="5">
        <v>3</v>
      </c>
      <c r="C683" s="5">
        <v>21</v>
      </c>
    </row>
    <row r="684" spans="1:3" ht="30" hidden="1" x14ac:dyDescent="0.25">
      <c r="A684" s="495" t="s">
        <v>2644</v>
      </c>
      <c r="B684" s="5">
        <v>3</v>
      </c>
      <c r="C684" s="5">
        <v>21</v>
      </c>
    </row>
    <row r="685" spans="1:3" hidden="1" x14ac:dyDescent="0.25">
      <c r="A685" s="495" t="s">
        <v>2647</v>
      </c>
      <c r="B685" s="5">
        <v>3</v>
      </c>
      <c r="C685" s="5">
        <v>21</v>
      </c>
    </row>
    <row r="686" spans="1:3" hidden="1" x14ac:dyDescent="0.25">
      <c r="A686" s="495" t="s">
        <v>2649</v>
      </c>
      <c r="B686" s="5">
        <v>3</v>
      </c>
      <c r="C686" s="5">
        <v>21</v>
      </c>
    </row>
    <row r="687" spans="1:3" ht="30" hidden="1" x14ac:dyDescent="0.25">
      <c r="A687" s="495" t="s">
        <v>2650</v>
      </c>
      <c r="B687" s="5">
        <v>3</v>
      </c>
      <c r="C687" s="5">
        <v>21</v>
      </c>
    </row>
    <row r="688" spans="1:3" hidden="1" x14ac:dyDescent="0.25">
      <c r="A688" s="495" t="s">
        <v>2652</v>
      </c>
      <c r="B688" s="5">
        <v>3</v>
      </c>
      <c r="C688" s="5">
        <v>21</v>
      </c>
    </row>
    <row r="689" spans="1:3" hidden="1" x14ac:dyDescent="0.25">
      <c r="A689" s="495" t="s">
        <v>2654</v>
      </c>
      <c r="B689" s="5">
        <v>3</v>
      </c>
      <c r="C689" s="5">
        <v>21</v>
      </c>
    </row>
    <row r="690" spans="1:3" hidden="1" x14ac:dyDescent="0.25">
      <c r="A690" s="495" t="s">
        <v>2657</v>
      </c>
      <c r="B690" s="5">
        <v>3</v>
      </c>
      <c r="C690" s="5">
        <v>21</v>
      </c>
    </row>
    <row r="691" spans="1:3" ht="45" hidden="1" x14ac:dyDescent="0.25">
      <c r="A691" s="495" t="s">
        <v>2660</v>
      </c>
      <c r="B691" s="5">
        <v>3</v>
      </c>
      <c r="C691" s="5">
        <v>21</v>
      </c>
    </row>
    <row r="692" spans="1:3" hidden="1" x14ac:dyDescent="0.25">
      <c r="A692" s="495" t="s">
        <v>2662</v>
      </c>
      <c r="B692" s="5">
        <v>3</v>
      </c>
      <c r="C692" s="5">
        <v>21</v>
      </c>
    </row>
    <row r="693" spans="1:3" hidden="1" x14ac:dyDescent="0.25">
      <c r="A693" s="495" t="s">
        <v>2663</v>
      </c>
      <c r="B693" s="5">
        <v>3</v>
      </c>
      <c r="C693" s="5">
        <v>21</v>
      </c>
    </row>
    <row r="694" spans="1:3" ht="30" hidden="1" x14ac:dyDescent="0.25">
      <c r="A694" s="495" t="s">
        <v>2664</v>
      </c>
      <c r="B694" s="5">
        <v>3</v>
      </c>
      <c r="C694" s="5">
        <v>21</v>
      </c>
    </row>
    <row r="695" spans="1:3" hidden="1" x14ac:dyDescent="0.25">
      <c r="A695" s="495" t="s">
        <v>2665</v>
      </c>
      <c r="B695" s="5">
        <v>3</v>
      </c>
      <c r="C695" s="5">
        <v>21</v>
      </c>
    </row>
    <row r="696" spans="1:3" hidden="1" x14ac:dyDescent="0.25">
      <c r="A696" s="495" t="s">
        <v>2666</v>
      </c>
      <c r="B696" s="5">
        <v>3</v>
      </c>
      <c r="C696" s="5">
        <v>21</v>
      </c>
    </row>
    <row r="697" spans="1:3" ht="30" hidden="1" x14ac:dyDescent="0.25">
      <c r="A697" s="495" t="s">
        <v>2668</v>
      </c>
      <c r="B697" s="5">
        <v>3</v>
      </c>
      <c r="C697" s="5">
        <v>21</v>
      </c>
    </row>
    <row r="698" spans="1:3" hidden="1" x14ac:dyDescent="0.25">
      <c r="A698" s="495" t="s">
        <v>2669</v>
      </c>
      <c r="B698" s="5">
        <v>3</v>
      </c>
      <c r="C698" s="5">
        <v>21</v>
      </c>
    </row>
    <row r="699" spans="1:3" hidden="1" x14ac:dyDescent="0.25">
      <c r="A699" s="495" t="s">
        <v>2670</v>
      </c>
      <c r="B699" s="5">
        <v>3</v>
      </c>
      <c r="C699" s="5">
        <v>21</v>
      </c>
    </row>
    <row r="700" spans="1:3" hidden="1" x14ac:dyDescent="0.25">
      <c r="A700" s="495" t="s">
        <v>2671</v>
      </c>
      <c r="B700" s="5">
        <v>3</v>
      </c>
      <c r="C700" s="5">
        <v>21</v>
      </c>
    </row>
    <row r="701" spans="1:3" hidden="1" x14ac:dyDescent="0.25">
      <c r="A701" s="495" t="s">
        <v>2672</v>
      </c>
      <c r="B701" s="5">
        <v>3</v>
      </c>
      <c r="C701" s="5">
        <v>21</v>
      </c>
    </row>
    <row r="702" spans="1:3" hidden="1" x14ac:dyDescent="0.25">
      <c r="A702" s="495" t="s">
        <v>2675</v>
      </c>
      <c r="B702" s="5">
        <v>3</v>
      </c>
      <c r="C702" s="5">
        <v>21</v>
      </c>
    </row>
    <row r="703" spans="1:3" hidden="1" x14ac:dyDescent="0.25">
      <c r="A703" s="495" t="s">
        <v>2677</v>
      </c>
      <c r="B703" s="5">
        <v>3</v>
      </c>
      <c r="C703" s="5">
        <v>21</v>
      </c>
    </row>
    <row r="704" spans="1:3" hidden="1" x14ac:dyDescent="0.25">
      <c r="A704" s="495" t="s">
        <v>2678</v>
      </c>
      <c r="B704" s="5">
        <v>3</v>
      </c>
      <c r="C704" s="5">
        <v>21</v>
      </c>
    </row>
    <row r="705" spans="1:3" hidden="1" x14ac:dyDescent="0.25">
      <c r="A705" s="495" t="s">
        <v>2679</v>
      </c>
      <c r="B705" s="5">
        <v>3</v>
      </c>
      <c r="C705" s="5">
        <v>21</v>
      </c>
    </row>
    <row r="706" spans="1:3" hidden="1" x14ac:dyDescent="0.25">
      <c r="A706" s="495" t="s">
        <v>2683</v>
      </c>
      <c r="B706" s="5">
        <v>3</v>
      </c>
      <c r="C706" s="5">
        <v>21</v>
      </c>
    </row>
    <row r="707" spans="1:3" hidden="1" x14ac:dyDescent="0.25">
      <c r="A707" s="495" t="s">
        <v>2684</v>
      </c>
      <c r="B707" s="5">
        <v>3</v>
      </c>
      <c r="C707" s="5">
        <v>21</v>
      </c>
    </row>
    <row r="708" spans="1:3" hidden="1" x14ac:dyDescent="0.25">
      <c r="A708" s="495" t="s">
        <v>2686</v>
      </c>
      <c r="B708" s="5">
        <v>3</v>
      </c>
      <c r="C708" s="5">
        <v>21</v>
      </c>
    </row>
    <row r="709" spans="1:3" hidden="1" x14ac:dyDescent="0.25">
      <c r="A709" s="495" t="s">
        <v>2687</v>
      </c>
      <c r="B709" s="5">
        <v>3</v>
      </c>
      <c r="C709" s="5">
        <v>21</v>
      </c>
    </row>
    <row r="710" spans="1:3" hidden="1" x14ac:dyDescent="0.25">
      <c r="A710" s="495" t="s">
        <v>2689</v>
      </c>
      <c r="B710" s="5">
        <v>3</v>
      </c>
      <c r="C710" s="5">
        <v>21</v>
      </c>
    </row>
    <row r="711" spans="1:3" hidden="1" x14ac:dyDescent="0.25">
      <c r="A711" s="495" t="s">
        <v>2692</v>
      </c>
      <c r="B711" s="5">
        <v>3</v>
      </c>
      <c r="C711" s="5">
        <v>21</v>
      </c>
    </row>
    <row r="712" spans="1:3" hidden="1" x14ac:dyDescent="0.25">
      <c r="A712" s="495" t="s">
        <v>2693</v>
      </c>
      <c r="B712" s="5">
        <v>3</v>
      </c>
      <c r="C712" s="5">
        <v>21</v>
      </c>
    </row>
    <row r="713" spans="1:3" hidden="1" x14ac:dyDescent="0.25">
      <c r="A713" s="495" t="s">
        <v>2695</v>
      </c>
      <c r="B713" s="5">
        <v>3</v>
      </c>
      <c r="C713" s="5">
        <v>21</v>
      </c>
    </row>
    <row r="714" spans="1:3" hidden="1" x14ac:dyDescent="0.25">
      <c r="A714" s="495" t="s">
        <v>2696</v>
      </c>
      <c r="B714" s="5">
        <v>3</v>
      </c>
      <c r="C714" s="5">
        <v>21</v>
      </c>
    </row>
    <row r="715" spans="1:3" hidden="1" x14ac:dyDescent="0.25">
      <c r="A715" s="495" t="s">
        <v>2697</v>
      </c>
      <c r="B715" s="5">
        <v>3</v>
      </c>
      <c r="C715" s="5">
        <v>21</v>
      </c>
    </row>
    <row r="716" spans="1:3" hidden="1" x14ac:dyDescent="0.25">
      <c r="A716" s="495" t="s">
        <v>2698</v>
      </c>
      <c r="B716" s="5">
        <v>3</v>
      </c>
      <c r="C716" s="5">
        <v>21</v>
      </c>
    </row>
    <row r="717" spans="1:3" hidden="1" x14ac:dyDescent="0.25">
      <c r="A717" s="495" t="s">
        <v>2699</v>
      </c>
      <c r="B717" s="5">
        <v>3</v>
      </c>
      <c r="C717" s="5">
        <v>21</v>
      </c>
    </row>
    <row r="718" spans="1:3" hidden="1" x14ac:dyDescent="0.25">
      <c r="A718" s="495" t="s">
        <v>2700</v>
      </c>
      <c r="B718" s="5">
        <v>3</v>
      </c>
      <c r="C718" s="5">
        <v>21</v>
      </c>
    </row>
    <row r="719" spans="1:3" hidden="1" x14ac:dyDescent="0.25">
      <c r="A719" s="495" t="s">
        <v>2702</v>
      </c>
      <c r="B719" s="5">
        <v>3</v>
      </c>
      <c r="C719" s="5">
        <v>21</v>
      </c>
    </row>
    <row r="720" spans="1:3" hidden="1" x14ac:dyDescent="0.25">
      <c r="A720" s="495" t="s">
        <v>2704</v>
      </c>
      <c r="B720" s="5">
        <v>3</v>
      </c>
      <c r="C720" s="5">
        <v>21</v>
      </c>
    </row>
    <row r="721" spans="1:3" ht="30" hidden="1" x14ac:dyDescent="0.25">
      <c r="A721" s="495" t="s">
        <v>2705</v>
      </c>
      <c r="B721" s="5">
        <v>3</v>
      </c>
      <c r="C721" s="5">
        <v>21</v>
      </c>
    </row>
    <row r="722" spans="1:3" hidden="1" x14ac:dyDescent="0.25">
      <c r="A722" s="495" t="s">
        <v>2706</v>
      </c>
      <c r="B722" s="5">
        <v>3</v>
      </c>
      <c r="C722" s="5">
        <v>21</v>
      </c>
    </row>
    <row r="723" spans="1:3" hidden="1" x14ac:dyDescent="0.25">
      <c r="A723" s="495" t="s">
        <v>2707</v>
      </c>
      <c r="B723" s="5">
        <v>3</v>
      </c>
      <c r="C723" s="5">
        <v>21</v>
      </c>
    </row>
    <row r="724" spans="1:3" hidden="1" x14ac:dyDescent="0.25">
      <c r="A724" s="495" t="s">
        <v>2711</v>
      </c>
      <c r="B724" s="5">
        <v>3</v>
      </c>
      <c r="C724" s="5">
        <v>21</v>
      </c>
    </row>
    <row r="725" spans="1:3" hidden="1" x14ac:dyDescent="0.25">
      <c r="A725" s="495" t="s">
        <v>2713</v>
      </c>
      <c r="B725" s="5">
        <v>3</v>
      </c>
      <c r="C725" s="5">
        <v>21</v>
      </c>
    </row>
    <row r="726" spans="1:3" hidden="1" x14ac:dyDescent="0.25">
      <c r="A726" s="495" t="s">
        <v>2714</v>
      </c>
      <c r="B726" s="5">
        <v>3</v>
      </c>
      <c r="C726" s="5">
        <v>21</v>
      </c>
    </row>
    <row r="727" spans="1:3" hidden="1" x14ac:dyDescent="0.25">
      <c r="A727" s="495" t="s">
        <v>2716</v>
      </c>
      <c r="B727" s="5">
        <v>3</v>
      </c>
      <c r="C727" s="5">
        <v>21</v>
      </c>
    </row>
    <row r="728" spans="1:3" hidden="1" x14ac:dyDescent="0.25">
      <c r="A728" s="495" t="s">
        <v>2717</v>
      </c>
      <c r="B728" s="5">
        <v>3</v>
      </c>
      <c r="C728" s="5">
        <v>21</v>
      </c>
    </row>
    <row r="729" spans="1:3" hidden="1" x14ac:dyDescent="0.25">
      <c r="A729" s="495" t="s">
        <v>2720</v>
      </c>
      <c r="B729" s="5">
        <v>3</v>
      </c>
      <c r="C729" s="5">
        <v>21</v>
      </c>
    </row>
    <row r="730" spans="1:3" hidden="1" x14ac:dyDescent="0.25">
      <c r="A730" s="495" t="s">
        <v>2721</v>
      </c>
      <c r="B730" s="5">
        <v>3</v>
      </c>
      <c r="C730" s="5">
        <v>21</v>
      </c>
    </row>
    <row r="731" spans="1:3" hidden="1" x14ac:dyDescent="0.25">
      <c r="A731" s="495" t="s">
        <v>2723</v>
      </c>
      <c r="B731" s="5">
        <v>3</v>
      </c>
      <c r="C731" s="5">
        <v>21</v>
      </c>
    </row>
    <row r="732" spans="1:3" hidden="1" x14ac:dyDescent="0.25">
      <c r="A732" s="495" t="s">
        <v>2727</v>
      </c>
      <c r="B732" s="5">
        <v>3</v>
      </c>
      <c r="C732" s="5">
        <v>21</v>
      </c>
    </row>
    <row r="733" spans="1:3" ht="30" hidden="1" x14ac:dyDescent="0.25">
      <c r="A733" s="495" t="s">
        <v>2730</v>
      </c>
      <c r="B733" s="5">
        <v>3</v>
      </c>
      <c r="C733" s="5">
        <v>21</v>
      </c>
    </row>
    <row r="734" spans="1:3" hidden="1" x14ac:dyDescent="0.25">
      <c r="A734" s="495" t="s">
        <v>2734</v>
      </c>
      <c r="B734" s="5">
        <v>3</v>
      </c>
      <c r="C734" s="5">
        <v>21</v>
      </c>
    </row>
    <row r="735" spans="1:3" hidden="1" x14ac:dyDescent="0.25">
      <c r="A735" s="495" t="s">
        <v>2738</v>
      </c>
      <c r="B735" s="5">
        <v>3</v>
      </c>
      <c r="C735" s="5">
        <v>21</v>
      </c>
    </row>
    <row r="736" spans="1:3" hidden="1" x14ac:dyDescent="0.25">
      <c r="A736" s="495" t="s">
        <v>2739</v>
      </c>
      <c r="B736" s="5">
        <v>3</v>
      </c>
      <c r="C736" s="5">
        <v>21</v>
      </c>
    </row>
    <row r="737" spans="1:3" hidden="1" x14ac:dyDescent="0.25">
      <c r="A737" s="495" t="s">
        <v>2741</v>
      </c>
      <c r="B737" s="5">
        <v>3</v>
      </c>
      <c r="C737" s="5">
        <v>21</v>
      </c>
    </row>
    <row r="738" spans="1:3" hidden="1" x14ac:dyDescent="0.25">
      <c r="A738" s="495" t="s">
        <v>2743</v>
      </c>
      <c r="B738" s="5">
        <v>3</v>
      </c>
      <c r="C738" s="5">
        <v>21</v>
      </c>
    </row>
    <row r="739" spans="1:3" hidden="1" x14ac:dyDescent="0.25">
      <c r="A739" s="495" t="s">
        <v>2745</v>
      </c>
      <c r="B739" s="5">
        <v>3</v>
      </c>
      <c r="C739" s="5">
        <v>21</v>
      </c>
    </row>
    <row r="740" spans="1:3" hidden="1" x14ac:dyDescent="0.25">
      <c r="A740" s="495" t="s">
        <v>2747</v>
      </c>
      <c r="B740" s="5">
        <v>3</v>
      </c>
      <c r="C740" s="5">
        <v>21</v>
      </c>
    </row>
    <row r="741" spans="1:3" hidden="1" x14ac:dyDescent="0.25">
      <c r="A741" s="495" t="s">
        <v>2750</v>
      </c>
      <c r="B741" s="5">
        <v>3</v>
      </c>
      <c r="C741" s="5">
        <v>21</v>
      </c>
    </row>
    <row r="742" spans="1:3" hidden="1" x14ac:dyDescent="0.25">
      <c r="A742" s="495" t="s">
        <v>2751</v>
      </c>
      <c r="B742" s="5">
        <v>3</v>
      </c>
      <c r="C742" s="5">
        <v>21</v>
      </c>
    </row>
    <row r="743" spans="1:3" hidden="1" x14ac:dyDescent="0.25">
      <c r="A743" s="495" t="s">
        <v>2752</v>
      </c>
      <c r="B743" s="5">
        <v>3</v>
      </c>
      <c r="C743" s="5">
        <v>21</v>
      </c>
    </row>
    <row r="744" spans="1:3" hidden="1" x14ac:dyDescent="0.25">
      <c r="A744" s="495" t="s">
        <v>2756</v>
      </c>
      <c r="B744" s="5">
        <v>3</v>
      </c>
      <c r="C744" s="5">
        <v>21</v>
      </c>
    </row>
    <row r="745" spans="1:3" hidden="1" x14ac:dyDescent="0.25">
      <c r="A745" s="495" t="s">
        <v>2757</v>
      </c>
      <c r="B745" s="5">
        <v>3</v>
      </c>
      <c r="C745" s="5">
        <v>21</v>
      </c>
    </row>
    <row r="746" spans="1:3" hidden="1" x14ac:dyDescent="0.25">
      <c r="A746" s="495" t="s">
        <v>2759</v>
      </c>
      <c r="B746" s="5">
        <v>3</v>
      </c>
      <c r="C746" s="5">
        <v>21</v>
      </c>
    </row>
    <row r="747" spans="1:3" ht="30" hidden="1" x14ac:dyDescent="0.25">
      <c r="A747" s="495" t="s">
        <v>2761</v>
      </c>
      <c r="B747" s="5">
        <v>3</v>
      </c>
      <c r="C747" s="5">
        <v>21</v>
      </c>
    </row>
    <row r="748" spans="1:3" hidden="1" x14ac:dyDescent="0.25">
      <c r="A748" s="495" t="s">
        <v>2762</v>
      </c>
      <c r="B748" s="5">
        <v>3</v>
      </c>
      <c r="C748" s="5">
        <v>21</v>
      </c>
    </row>
    <row r="749" spans="1:3" ht="30" hidden="1" x14ac:dyDescent="0.25">
      <c r="A749" s="495" t="s">
        <v>2764</v>
      </c>
      <c r="B749" s="5">
        <v>3</v>
      </c>
      <c r="C749" s="5">
        <v>21</v>
      </c>
    </row>
    <row r="750" spans="1:3" ht="30" hidden="1" x14ac:dyDescent="0.25">
      <c r="A750" s="495" t="s">
        <v>2766</v>
      </c>
      <c r="B750" s="5">
        <v>3</v>
      </c>
      <c r="C750" s="5">
        <v>21</v>
      </c>
    </row>
    <row r="751" spans="1:3" hidden="1" x14ac:dyDescent="0.25">
      <c r="A751" s="495" t="s">
        <v>2772</v>
      </c>
      <c r="B751" s="5">
        <v>3</v>
      </c>
      <c r="C751" s="5">
        <v>21</v>
      </c>
    </row>
    <row r="752" spans="1:3" hidden="1" x14ac:dyDescent="0.25">
      <c r="A752" s="495" t="s">
        <v>2773</v>
      </c>
      <c r="B752" s="5">
        <v>3</v>
      </c>
      <c r="C752" s="5">
        <v>21</v>
      </c>
    </row>
    <row r="753" spans="1:3" hidden="1" x14ac:dyDescent="0.25">
      <c r="A753" s="495" t="s">
        <v>2775</v>
      </c>
      <c r="B753" s="5">
        <v>3</v>
      </c>
      <c r="C753" s="5">
        <v>21</v>
      </c>
    </row>
    <row r="754" spans="1:3" hidden="1" x14ac:dyDescent="0.25">
      <c r="A754" s="495" t="s">
        <v>2777</v>
      </c>
      <c r="B754" s="5">
        <v>3</v>
      </c>
      <c r="C754" s="5">
        <v>21</v>
      </c>
    </row>
    <row r="755" spans="1:3" hidden="1" x14ac:dyDescent="0.25">
      <c r="A755" s="495" t="s">
        <v>2779</v>
      </c>
      <c r="B755" s="5">
        <v>3</v>
      </c>
      <c r="C755" s="5">
        <v>21</v>
      </c>
    </row>
    <row r="756" spans="1:3" hidden="1" x14ac:dyDescent="0.25">
      <c r="A756" s="495" t="s">
        <v>2780</v>
      </c>
      <c r="B756" s="5">
        <v>3</v>
      </c>
      <c r="C756" s="5">
        <v>21</v>
      </c>
    </row>
    <row r="757" spans="1:3" hidden="1" x14ac:dyDescent="0.25">
      <c r="A757" s="495" t="s">
        <v>2782</v>
      </c>
      <c r="B757" s="5">
        <v>3</v>
      </c>
      <c r="C757" s="5">
        <v>21</v>
      </c>
    </row>
    <row r="758" spans="1:3" hidden="1" x14ac:dyDescent="0.25">
      <c r="A758" s="495" t="s">
        <v>2784</v>
      </c>
      <c r="B758" s="5">
        <v>3</v>
      </c>
      <c r="C758" s="5">
        <v>21</v>
      </c>
    </row>
    <row r="759" spans="1:3" hidden="1" x14ac:dyDescent="0.25">
      <c r="A759" s="495" t="s">
        <v>2787</v>
      </c>
      <c r="B759" s="5">
        <v>3</v>
      </c>
      <c r="C759" s="5">
        <v>21</v>
      </c>
    </row>
    <row r="760" spans="1:3" hidden="1" x14ac:dyDescent="0.25">
      <c r="A760" s="495" t="s">
        <v>2788</v>
      </c>
      <c r="B760" s="5">
        <v>3</v>
      </c>
      <c r="C760" s="5">
        <v>21</v>
      </c>
    </row>
    <row r="761" spans="1:3" hidden="1" x14ac:dyDescent="0.25">
      <c r="A761" s="495" t="s">
        <v>2795</v>
      </c>
      <c r="B761" s="5">
        <v>3</v>
      </c>
      <c r="C761" s="5">
        <v>21</v>
      </c>
    </row>
    <row r="762" spans="1:3" hidden="1" x14ac:dyDescent="0.25">
      <c r="A762" s="495" t="s">
        <v>2797</v>
      </c>
      <c r="B762" s="5">
        <v>3</v>
      </c>
      <c r="C762" s="5">
        <v>21</v>
      </c>
    </row>
    <row r="763" spans="1:3" ht="30" hidden="1" x14ac:dyDescent="0.25">
      <c r="A763" s="495" t="s">
        <v>2800</v>
      </c>
      <c r="B763" s="5">
        <v>3</v>
      </c>
      <c r="C763" s="5">
        <v>21</v>
      </c>
    </row>
    <row r="764" spans="1:3" hidden="1" x14ac:dyDescent="0.25">
      <c r="A764" s="495" t="s">
        <v>2801</v>
      </c>
      <c r="B764" s="5">
        <v>3</v>
      </c>
      <c r="C764" s="5">
        <v>21</v>
      </c>
    </row>
    <row r="765" spans="1:3" hidden="1" x14ac:dyDescent="0.25">
      <c r="A765" s="495" t="s">
        <v>2804</v>
      </c>
      <c r="B765" s="5">
        <v>3</v>
      </c>
      <c r="C765" s="5">
        <v>21</v>
      </c>
    </row>
    <row r="766" spans="1:3" hidden="1" x14ac:dyDescent="0.25">
      <c r="A766" s="495" t="s">
        <v>2805</v>
      </c>
      <c r="B766" s="5">
        <v>3</v>
      </c>
      <c r="C766" s="5">
        <v>21</v>
      </c>
    </row>
    <row r="767" spans="1:3" hidden="1" x14ac:dyDescent="0.25">
      <c r="A767" s="495" t="s">
        <v>2808</v>
      </c>
      <c r="B767" s="5">
        <v>3</v>
      </c>
      <c r="C767" s="5">
        <v>21</v>
      </c>
    </row>
    <row r="768" spans="1:3" hidden="1" x14ac:dyDescent="0.25">
      <c r="A768" s="495" t="s">
        <v>2810</v>
      </c>
      <c r="B768" s="5">
        <v>3</v>
      </c>
      <c r="C768" s="5">
        <v>21</v>
      </c>
    </row>
    <row r="769" spans="1:3" hidden="1" x14ac:dyDescent="0.25">
      <c r="A769" s="495" t="s">
        <v>2811</v>
      </c>
      <c r="B769" s="5">
        <v>3</v>
      </c>
      <c r="C769" s="5">
        <v>21</v>
      </c>
    </row>
    <row r="770" spans="1:3" hidden="1" x14ac:dyDescent="0.25">
      <c r="A770" s="495" t="s">
        <v>2813</v>
      </c>
      <c r="B770" s="5">
        <v>3</v>
      </c>
      <c r="C770" s="5">
        <v>21</v>
      </c>
    </row>
    <row r="771" spans="1:3" hidden="1" x14ac:dyDescent="0.25">
      <c r="A771" s="495" t="s">
        <v>2814</v>
      </c>
      <c r="B771" s="5">
        <v>3</v>
      </c>
      <c r="C771" s="5">
        <v>21</v>
      </c>
    </row>
    <row r="772" spans="1:3" hidden="1" x14ac:dyDescent="0.25">
      <c r="A772" s="495" t="s">
        <v>2815</v>
      </c>
      <c r="B772" s="5">
        <v>3</v>
      </c>
      <c r="C772" s="5">
        <v>21</v>
      </c>
    </row>
    <row r="773" spans="1:3" hidden="1" x14ac:dyDescent="0.25">
      <c r="A773" s="495" t="s">
        <v>2816</v>
      </c>
      <c r="B773" s="5">
        <v>3</v>
      </c>
      <c r="C773" s="5">
        <v>21</v>
      </c>
    </row>
    <row r="774" spans="1:3" hidden="1" x14ac:dyDescent="0.25">
      <c r="A774" s="495" t="s">
        <v>2818</v>
      </c>
      <c r="B774" s="5">
        <v>3</v>
      </c>
      <c r="C774" s="5">
        <v>21</v>
      </c>
    </row>
    <row r="775" spans="1:3" hidden="1" x14ac:dyDescent="0.25">
      <c r="A775" s="495" t="s">
        <v>2821</v>
      </c>
      <c r="B775" s="5">
        <v>3</v>
      </c>
      <c r="C775" s="5">
        <v>21</v>
      </c>
    </row>
    <row r="776" spans="1:3" hidden="1" x14ac:dyDescent="0.25">
      <c r="A776" s="495" t="s">
        <v>2822</v>
      </c>
      <c r="B776" s="5">
        <v>3</v>
      </c>
      <c r="C776" s="5">
        <v>21</v>
      </c>
    </row>
    <row r="777" spans="1:3" hidden="1" x14ac:dyDescent="0.25">
      <c r="A777" s="495" t="s">
        <v>2823</v>
      </c>
      <c r="B777" s="5">
        <v>3</v>
      </c>
      <c r="C777" s="5">
        <v>21</v>
      </c>
    </row>
    <row r="778" spans="1:3" ht="30" hidden="1" x14ac:dyDescent="0.25">
      <c r="A778" s="495" t="s">
        <v>2829</v>
      </c>
      <c r="B778" s="5">
        <v>2</v>
      </c>
      <c r="C778" s="5">
        <v>21</v>
      </c>
    </row>
    <row r="779" spans="1:3" hidden="1" x14ac:dyDescent="0.25">
      <c r="A779" s="495" t="s">
        <v>2968</v>
      </c>
      <c r="B779" s="5">
        <v>2</v>
      </c>
      <c r="C779" s="5">
        <v>21</v>
      </c>
    </row>
    <row r="780" spans="1:3" hidden="1" x14ac:dyDescent="0.25">
      <c r="A780" s="495" t="s">
        <v>2985</v>
      </c>
      <c r="B780" s="5">
        <v>2</v>
      </c>
      <c r="C780" s="5">
        <v>21</v>
      </c>
    </row>
    <row r="781" spans="1:3" ht="30" hidden="1" x14ac:dyDescent="0.25">
      <c r="A781" s="495" t="s">
        <v>3015</v>
      </c>
      <c r="B781" s="5">
        <v>2</v>
      </c>
      <c r="C781" s="5">
        <v>21</v>
      </c>
    </row>
    <row r="782" spans="1:3" ht="30" hidden="1" x14ac:dyDescent="0.25">
      <c r="A782" s="495" t="s">
        <v>3729</v>
      </c>
      <c r="B782" s="5">
        <v>1</v>
      </c>
      <c r="C782" s="5">
        <v>21</v>
      </c>
    </row>
    <row r="783" spans="1:3" hidden="1" x14ac:dyDescent="0.25">
      <c r="A783" s="495" t="s">
        <v>4038</v>
      </c>
      <c r="B783" s="5">
        <v>1</v>
      </c>
      <c r="C783" s="5">
        <v>21</v>
      </c>
    </row>
    <row r="784" spans="1:3" hidden="1" x14ac:dyDescent="0.25">
      <c r="A784" s="495" t="s">
        <v>4100</v>
      </c>
      <c r="B784" s="5">
        <v>1</v>
      </c>
      <c r="C784" s="5">
        <v>21</v>
      </c>
    </row>
    <row r="785" spans="1:3" hidden="1" x14ac:dyDescent="0.25">
      <c r="A785" s="495" t="s">
        <v>4111</v>
      </c>
      <c r="B785" s="5">
        <v>1</v>
      </c>
      <c r="C785" s="5">
        <v>21</v>
      </c>
    </row>
    <row r="786" spans="1:3" ht="30" hidden="1" x14ac:dyDescent="0.25">
      <c r="A786" s="495" t="s">
        <v>4166</v>
      </c>
      <c r="B786" s="5">
        <v>1</v>
      </c>
      <c r="C786" s="5">
        <v>21</v>
      </c>
    </row>
    <row r="787" spans="1:3" ht="30" hidden="1" x14ac:dyDescent="0.25">
      <c r="A787" s="495" t="s">
        <v>4189</v>
      </c>
      <c r="B787" s="5">
        <v>1</v>
      </c>
      <c r="C787" s="5">
        <v>21</v>
      </c>
    </row>
    <row r="788" spans="1:3" ht="30" hidden="1" x14ac:dyDescent="0.25">
      <c r="A788" s="495" t="s">
        <v>4212</v>
      </c>
      <c r="B788" s="5">
        <v>1</v>
      </c>
      <c r="C788" s="5">
        <v>21</v>
      </c>
    </row>
    <row r="789" spans="1:3" ht="30" hidden="1" x14ac:dyDescent="0.25">
      <c r="A789" s="495" t="s">
        <v>4215</v>
      </c>
      <c r="B789" s="5">
        <v>1</v>
      </c>
      <c r="C789" s="5">
        <v>21</v>
      </c>
    </row>
    <row r="790" spans="1:3" ht="45" hidden="1" x14ac:dyDescent="0.25">
      <c r="A790" s="495" t="s">
        <v>4222</v>
      </c>
      <c r="B790" s="5">
        <v>1</v>
      </c>
      <c r="C790" s="5">
        <v>21</v>
      </c>
    </row>
    <row r="791" spans="1:3" hidden="1" x14ac:dyDescent="0.25">
      <c r="A791" s="495" t="s">
        <v>4224</v>
      </c>
      <c r="B791" s="5">
        <v>1</v>
      </c>
      <c r="C791" s="5">
        <v>21</v>
      </c>
    </row>
    <row r="792" spans="1:3" hidden="1" x14ac:dyDescent="0.25">
      <c r="A792" s="495" t="s">
        <v>4254</v>
      </c>
      <c r="B792" s="5">
        <v>1</v>
      </c>
      <c r="C792" s="5">
        <v>21</v>
      </c>
    </row>
    <row r="793" spans="1:3" hidden="1" x14ac:dyDescent="0.25">
      <c r="A793" s="495" t="s">
        <v>4264</v>
      </c>
      <c r="B793" s="5">
        <v>1</v>
      </c>
      <c r="C793" s="5">
        <v>21</v>
      </c>
    </row>
    <row r="794" spans="1:3" ht="30" hidden="1" x14ac:dyDescent="0.25">
      <c r="A794" s="495" t="s">
        <v>4314</v>
      </c>
      <c r="B794" s="5">
        <v>1</v>
      </c>
      <c r="C794" s="5">
        <v>21</v>
      </c>
    </row>
    <row r="795" spans="1:3" ht="30" hidden="1" x14ac:dyDescent="0.25">
      <c r="A795" s="495" t="s">
        <v>4383</v>
      </c>
      <c r="B795" s="5">
        <v>1</v>
      </c>
      <c r="C795" s="5">
        <v>21</v>
      </c>
    </row>
    <row r="796" spans="1:3" hidden="1" x14ac:dyDescent="0.25">
      <c r="A796" s="495" t="s">
        <v>4391</v>
      </c>
      <c r="B796" s="5">
        <v>1</v>
      </c>
      <c r="C796" s="5">
        <v>21</v>
      </c>
    </row>
    <row r="797" spans="1:3" hidden="1" x14ac:dyDescent="0.25">
      <c r="A797" s="495" t="s">
        <v>4393</v>
      </c>
      <c r="B797" s="5">
        <v>1</v>
      </c>
      <c r="C797" s="5">
        <v>21</v>
      </c>
    </row>
    <row r="798" spans="1:3" hidden="1" x14ac:dyDescent="0.25">
      <c r="A798" s="495" t="s">
        <v>4410</v>
      </c>
      <c r="B798" s="5">
        <v>1</v>
      </c>
      <c r="C798" s="5">
        <v>21</v>
      </c>
    </row>
    <row r="799" spans="1:3" hidden="1" x14ac:dyDescent="0.25">
      <c r="A799" s="495" t="s">
        <v>4419</v>
      </c>
      <c r="B799" s="5">
        <v>1</v>
      </c>
      <c r="C799" s="5">
        <v>21</v>
      </c>
    </row>
    <row r="800" spans="1:3" hidden="1" x14ac:dyDescent="0.25">
      <c r="A800" s="495" t="s">
        <v>4426</v>
      </c>
      <c r="B800" s="5">
        <v>1</v>
      </c>
      <c r="C800" s="5">
        <v>21</v>
      </c>
    </row>
    <row r="801" spans="1:3" hidden="1" x14ac:dyDescent="0.25">
      <c r="A801" s="495" t="s">
        <v>4531</v>
      </c>
      <c r="B801" s="5">
        <v>1</v>
      </c>
      <c r="C801" s="5">
        <v>21</v>
      </c>
    </row>
    <row r="802" spans="1:3" ht="30" hidden="1" x14ac:dyDescent="0.25">
      <c r="A802" s="495" t="s">
        <v>4542</v>
      </c>
      <c r="B802" s="5">
        <v>1</v>
      </c>
      <c r="C802" s="5">
        <v>21</v>
      </c>
    </row>
    <row r="803" spans="1:3" hidden="1" x14ac:dyDescent="0.25">
      <c r="A803" s="495" t="s">
        <v>4577</v>
      </c>
      <c r="B803" s="5">
        <v>1</v>
      </c>
      <c r="C803" s="5">
        <v>21</v>
      </c>
    </row>
    <row r="804" spans="1:3" ht="30" hidden="1" x14ac:dyDescent="0.25">
      <c r="A804" s="495" t="s">
        <v>4627</v>
      </c>
      <c r="B804" s="5">
        <v>1</v>
      </c>
      <c r="C804" s="5">
        <v>21</v>
      </c>
    </row>
    <row r="805" spans="1:3" hidden="1" x14ac:dyDescent="0.25">
      <c r="A805" s="495" t="s">
        <v>4637</v>
      </c>
      <c r="B805" s="5">
        <v>1</v>
      </c>
      <c r="C805" s="5">
        <v>21</v>
      </c>
    </row>
    <row r="806" spans="1:3" hidden="1" x14ac:dyDescent="0.25">
      <c r="A806" s="495" t="s">
        <v>4886</v>
      </c>
      <c r="B806" s="5">
        <v>1</v>
      </c>
      <c r="C806" s="5">
        <v>21</v>
      </c>
    </row>
    <row r="807" spans="1:3" hidden="1" x14ac:dyDescent="0.25">
      <c r="A807" s="495" t="s">
        <v>4995</v>
      </c>
      <c r="B807" s="5">
        <v>1</v>
      </c>
      <c r="C807" s="5">
        <v>21</v>
      </c>
    </row>
    <row r="808" spans="1:3" hidden="1" x14ac:dyDescent="0.25">
      <c r="A808" s="495" t="s">
        <v>5001</v>
      </c>
      <c r="B808" s="5">
        <v>1</v>
      </c>
      <c r="C808" s="5">
        <v>21</v>
      </c>
    </row>
    <row r="809" spans="1:3" hidden="1" x14ac:dyDescent="0.25">
      <c r="A809" s="495" t="s">
        <v>5011</v>
      </c>
      <c r="B809" s="5">
        <v>1</v>
      </c>
      <c r="C809" s="5">
        <v>21</v>
      </c>
    </row>
    <row r="810" spans="1:3" hidden="1" x14ac:dyDescent="0.25">
      <c r="A810" s="495" t="s">
        <v>5028</v>
      </c>
      <c r="B810" s="5">
        <v>1</v>
      </c>
      <c r="C810" s="5">
        <v>21</v>
      </c>
    </row>
    <row r="811" spans="1:3" ht="30" hidden="1" x14ac:dyDescent="0.25">
      <c r="A811" s="495" t="s">
        <v>5101</v>
      </c>
      <c r="B811" s="5">
        <v>1</v>
      </c>
      <c r="C811" s="5">
        <v>21</v>
      </c>
    </row>
    <row r="812" spans="1:3" hidden="1" x14ac:dyDescent="0.25">
      <c r="A812" s="495" t="s">
        <v>5301</v>
      </c>
      <c r="B812" s="5">
        <v>1</v>
      </c>
      <c r="C812" s="5">
        <v>21</v>
      </c>
    </row>
    <row r="813" spans="1:3" hidden="1" x14ac:dyDescent="0.25">
      <c r="A813" s="495" t="s">
        <v>5928</v>
      </c>
      <c r="B813" s="5">
        <v>1</v>
      </c>
      <c r="C813" s="5">
        <v>21</v>
      </c>
    </row>
    <row r="814" spans="1:3" ht="30" hidden="1" x14ac:dyDescent="0.25">
      <c r="A814" s="495" t="s">
        <v>5940</v>
      </c>
      <c r="B814" s="5">
        <v>1</v>
      </c>
      <c r="C814" s="5">
        <v>21</v>
      </c>
    </row>
    <row r="815" spans="1:3" hidden="1" x14ac:dyDescent="0.25">
      <c r="A815" s="495" t="s">
        <v>5958</v>
      </c>
      <c r="B815" s="5">
        <v>1</v>
      </c>
      <c r="C815" s="5">
        <v>21</v>
      </c>
    </row>
    <row r="816" spans="1:3" hidden="1" x14ac:dyDescent="0.25">
      <c r="A816" s="495" t="s">
        <v>5963</v>
      </c>
      <c r="B816" s="5">
        <v>1</v>
      </c>
      <c r="C816" s="5">
        <v>21</v>
      </c>
    </row>
    <row r="817" spans="1:3" hidden="1" x14ac:dyDescent="0.25">
      <c r="A817" s="495" t="s">
        <v>6010</v>
      </c>
      <c r="B817" s="5">
        <v>1</v>
      </c>
      <c r="C817" s="5">
        <v>21</v>
      </c>
    </row>
    <row r="818" spans="1:3" hidden="1" x14ac:dyDescent="0.25">
      <c r="A818" s="495" t="s">
        <v>6018</v>
      </c>
      <c r="B818" s="5">
        <v>1</v>
      </c>
      <c r="C818" s="5">
        <v>21</v>
      </c>
    </row>
    <row r="819" spans="1:3" ht="30" hidden="1" x14ac:dyDescent="0.25">
      <c r="A819" s="495" t="s">
        <v>6021</v>
      </c>
      <c r="B819" s="5">
        <v>1</v>
      </c>
      <c r="C819" s="5">
        <v>21</v>
      </c>
    </row>
    <row r="820" spans="1:3" ht="30" hidden="1" x14ac:dyDescent="0.25">
      <c r="A820" s="495" t="s">
        <v>6745</v>
      </c>
      <c r="B820" s="5">
        <v>1</v>
      </c>
      <c r="C820" s="5">
        <v>21</v>
      </c>
    </row>
    <row r="821" spans="1:3" hidden="1" x14ac:dyDescent="0.25">
      <c r="A821" s="495" t="s">
        <v>6883</v>
      </c>
      <c r="B821" s="5">
        <v>1</v>
      </c>
      <c r="C821" s="5">
        <v>21</v>
      </c>
    </row>
    <row r="822" spans="1:3" ht="30" hidden="1" x14ac:dyDescent="0.25">
      <c r="A822" s="495" t="s">
        <v>6995</v>
      </c>
      <c r="B822" s="5">
        <v>1</v>
      </c>
      <c r="C822" s="5">
        <v>21</v>
      </c>
    </row>
    <row r="823" spans="1:3" ht="30" hidden="1" x14ac:dyDescent="0.25">
      <c r="A823" s="495" t="s">
        <v>7046</v>
      </c>
      <c r="B823" s="5">
        <v>1</v>
      </c>
      <c r="C823" s="5">
        <v>21</v>
      </c>
    </row>
    <row r="824" spans="1:3" ht="30" hidden="1" x14ac:dyDescent="0.25">
      <c r="A824" s="495" t="s">
        <v>8250</v>
      </c>
      <c r="B824" s="5">
        <v>1</v>
      </c>
      <c r="C824" s="5">
        <v>21</v>
      </c>
    </row>
    <row r="825" spans="1:3" hidden="1" x14ac:dyDescent="0.25">
      <c r="A825" s="495" t="s">
        <v>8265</v>
      </c>
      <c r="B825" s="5">
        <v>1</v>
      </c>
      <c r="C825" s="5">
        <v>21</v>
      </c>
    </row>
    <row r="826" spans="1:3" hidden="1" x14ac:dyDescent="0.25">
      <c r="A826" s="495" t="s">
        <v>2542</v>
      </c>
      <c r="B826" s="5">
        <v>4</v>
      </c>
      <c r="C826" s="5">
        <v>20</v>
      </c>
    </row>
    <row r="827" spans="1:3" hidden="1" x14ac:dyDescent="0.25">
      <c r="A827" s="495" t="s">
        <v>2546</v>
      </c>
      <c r="B827" s="5">
        <v>4</v>
      </c>
      <c r="C827" s="5">
        <v>20</v>
      </c>
    </row>
    <row r="828" spans="1:3" hidden="1" x14ac:dyDescent="0.25">
      <c r="A828" s="495" t="s">
        <v>2604</v>
      </c>
      <c r="B828" s="5">
        <v>4</v>
      </c>
      <c r="C828" s="5">
        <v>20</v>
      </c>
    </row>
    <row r="829" spans="1:3" hidden="1" x14ac:dyDescent="0.25">
      <c r="A829" s="495" t="s">
        <v>2615</v>
      </c>
      <c r="B829" s="5">
        <v>4</v>
      </c>
      <c r="C829" s="5">
        <v>20</v>
      </c>
    </row>
    <row r="830" spans="1:3" ht="30" hidden="1" x14ac:dyDescent="0.25">
      <c r="A830" s="495" t="s">
        <v>2642</v>
      </c>
      <c r="B830" s="5">
        <v>3</v>
      </c>
      <c r="C830" s="5">
        <v>20</v>
      </c>
    </row>
    <row r="831" spans="1:3" ht="30" hidden="1" x14ac:dyDescent="0.25">
      <c r="A831" s="495" t="s">
        <v>2659</v>
      </c>
      <c r="B831" s="5">
        <v>3</v>
      </c>
      <c r="C831" s="5">
        <v>20</v>
      </c>
    </row>
    <row r="832" spans="1:3" hidden="1" x14ac:dyDescent="0.25">
      <c r="A832" s="495" t="s">
        <v>2680</v>
      </c>
      <c r="B832" s="5">
        <v>3</v>
      </c>
      <c r="C832" s="5">
        <v>20</v>
      </c>
    </row>
    <row r="833" spans="1:3" hidden="1" x14ac:dyDescent="0.25">
      <c r="A833" s="495" t="s">
        <v>2682</v>
      </c>
      <c r="B833" s="5">
        <v>3</v>
      </c>
      <c r="C833" s="5">
        <v>20</v>
      </c>
    </row>
    <row r="834" spans="1:3" hidden="1" x14ac:dyDescent="0.25">
      <c r="A834" s="495" t="s">
        <v>2701</v>
      </c>
      <c r="B834" s="5">
        <v>3</v>
      </c>
      <c r="C834" s="5">
        <v>20</v>
      </c>
    </row>
    <row r="835" spans="1:3" hidden="1" x14ac:dyDescent="0.25">
      <c r="A835" s="495" t="s">
        <v>2708</v>
      </c>
      <c r="B835" s="5">
        <v>3</v>
      </c>
      <c r="C835" s="5">
        <v>20</v>
      </c>
    </row>
    <row r="836" spans="1:3" hidden="1" x14ac:dyDescent="0.25">
      <c r="A836" s="495" t="s">
        <v>2732</v>
      </c>
      <c r="B836" s="5">
        <v>3</v>
      </c>
      <c r="C836" s="5">
        <v>20</v>
      </c>
    </row>
    <row r="837" spans="1:3" hidden="1" x14ac:dyDescent="0.25">
      <c r="A837" s="495" t="s">
        <v>2749</v>
      </c>
      <c r="B837" s="5">
        <v>3</v>
      </c>
      <c r="C837" s="5">
        <v>20</v>
      </c>
    </row>
    <row r="838" spans="1:3" hidden="1" x14ac:dyDescent="0.25">
      <c r="A838" s="495" t="s">
        <v>2783</v>
      </c>
      <c r="B838" s="5">
        <v>3</v>
      </c>
      <c r="C838" s="5">
        <v>20</v>
      </c>
    </row>
    <row r="839" spans="1:3" hidden="1" x14ac:dyDescent="0.25">
      <c r="A839" s="495" t="s">
        <v>2786</v>
      </c>
      <c r="B839" s="5">
        <v>3</v>
      </c>
      <c r="C839" s="5">
        <v>20</v>
      </c>
    </row>
    <row r="840" spans="1:3" ht="30" hidden="1" x14ac:dyDescent="0.25">
      <c r="A840" s="495" t="s">
        <v>2934</v>
      </c>
      <c r="B840" s="5">
        <v>2</v>
      </c>
      <c r="C840" s="5">
        <v>20</v>
      </c>
    </row>
    <row r="841" spans="1:3" hidden="1" x14ac:dyDescent="0.25">
      <c r="A841" s="495" t="s">
        <v>3149</v>
      </c>
      <c r="B841" s="5">
        <v>2</v>
      </c>
      <c r="C841" s="5">
        <v>20</v>
      </c>
    </row>
    <row r="842" spans="1:3" hidden="1" x14ac:dyDescent="0.25">
      <c r="A842" s="495" t="s">
        <v>3156</v>
      </c>
      <c r="B842" s="5">
        <v>2</v>
      </c>
      <c r="C842" s="5">
        <v>20</v>
      </c>
    </row>
    <row r="843" spans="1:3" hidden="1" x14ac:dyDescent="0.25">
      <c r="A843" s="495" t="s">
        <v>3158</v>
      </c>
      <c r="B843" s="5">
        <v>2</v>
      </c>
      <c r="C843" s="5">
        <v>20</v>
      </c>
    </row>
    <row r="844" spans="1:3" hidden="1" x14ac:dyDescent="0.25">
      <c r="A844" s="495" t="s">
        <v>3188</v>
      </c>
      <c r="B844" s="5">
        <v>2</v>
      </c>
      <c r="C844" s="5">
        <v>20</v>
      </c>
    </row>
    <row r="845" spans="1:3" hidden="1" x14ac:dyDescent="0.25">
      <c r="A845" s="495" t="s">
        <v>3192</v>
      </c>
      <c r="B845" s="5">
        <v>2</v>
      </c>
      <c r="C845" s="5">
        <v>20</v>
      </c>
    </row>
    <row r="846" spans="1:3" hidden="1" x14ac:dyDescent="0.25">
      <c r="A846" s="495" t="s">
        <v>3215</v>
      </c>
      <c r="B846" s="5">
        <v>2</v>
      </c>
      <c r="C846" s="5">
        <v>20</v>
      </c>
    </row>
    <row r="847" spans="1:3" ht="30" hidden="1" x14ac:dyDescent="0.25">
      <c r="A847" s="495" t="s">
        <v>3252</v>
      </c>
      <c r="B847" s="5">
        <v>2</v>
      </c>
      <c r="C847" s="5">
        <v>20</v>
      </c>
    </row>
    <row r="848" spans="1:3" hidden="1" x14ac:dyDescent="0.25">
      <c r="A848" s="495" t="s">
        <v>3269</v>
      </c>
      <c r="B848" s="5">
        <v>2</v>
      </c>
      <c r="C848" s="5">
        <v>20</v>
      </c>
    </row>
    <row r="849" spans="1:3" hidden="1" x14ac:dyDescent="0.25">
      <c r="A849" s="495" t="s">
        <v>4329</v>
      </c>
      <c r="B849" s="5">
        <v>1</v>
      </c>
      <c r="C849" s="5">
        <v>20</v>
      </c>
    </row>
    <row r="850" spans="1:3" hidden="1" x14ac:dyDescent="0.25">
      <c r="A850" s="495" t="s">
        <v>4377</v>
      </c>
      <c r="B850" s="5">
        <v>1</v>
      </c>
      <c r="C850" s="5">
        <v>20</v>
      </c>
    </row>
    <row r="851" spans="1:3" ht="30" hidden="1" x14ac:dyDescent="0.25">
      <c r="A851" s="495" t="s">
        <v>4840</v>
      </c>
      <c r="B851" s="5">
        <v>1</v>
      </c>
      <c r="C851" s="5">
        <v>20</v>
      </c>
    </row>
    <row r="852" spans="1:3" ht="30" hidden="1" x14ac:dyDescent="0.25">
      <c r="A852" s="495" t="s">
        <v>4842</v>
      </c>
      <c r="B852" s="5">
        <v>1</v>
      </c>
      <c r="C852" s="5">
        <v>20</v>
      </c>
    </row>
    <row r="853" spans="1:3" ht="30" hidden="1" x14ac:dyDescent="0.25">
      <c r="A853" s="495" t="s">
        <v>4890</v>
      </c>
      <c r="B853" s="5">
        <v>1</v>
      </c>
      <c r="C853" s="5">
        <v>20</v>
      </c>
    </row>
    <row r="854" spans="1:3" hidden="1" x14ac:dyDescent="0.25">
      <c r="A854" s="495" t="s">
        <v>5438</v>
      </c>
      <c r="B854" s="5">
        <v>1</v>
      </c>
      <c r="C854" s="5">
        <v>20</v>
      </c>
    </row>
    <row r="855" spans="1:3" hidden="1" x14ac:dyDescent="0.25">
      <c r="A855" s="495" t="s">
        <v>6087</v>
      </c>
      <c r="B855" s="5">
        <v>1</v>
      </c>
      <c r="C855" s="5">
        <v>20</v>
      </c>
    </row>
    <row r="856" spans="1:3" ht="75" hidden="1" x14ac:dyDescent="0.25">
      <c r="A856" s="495" t="s">
        <v>6328</v>
      </c>
      <c r="B856" s="5">
        <v>1</v>
      </c>
      <c r="C856" s="5">
        <v>20</v>
      </c>
    </row>
    <row r="857" spans="1:3" hidden="1" x14ac:dyDescent="0.25">
      <c r="A857" s="495" t="s">
        <v>6330</v>
      </c>
      <c r="B857" s="5">
        <v>1</v>
      </c>
      <c r="C857" s="5">
        <v>20</v>
      </c>
    </row>
    <row r="858" spans="1:3" hidden="1" x14ac:dyDescent="0.25">
      <c r="A858" s="495" t="s">
        <v>6332</v>
      </c>
      <c r="B858" s="5">
        <v>1</v>
      </c>
      <c r="C858" s="5">
        <v>20</v>
      </c>
    </row>
    <row r="859" spans="1:3" hidden="1" x14ac:dyDescent="0.25">
      <c r="A859" s="495" t="s">
        <v>6742</v>
      </c>
      <c r="B859" s="5">
        <v>1</v>
      </c>
      <c r="C859" s="5">
        <v>20</v>
      </c>
    </row>
    <row r="860" spans="1:3" hidden="1" x14ac:dyDescent="0.25">
      <c r="A860" s="495" t="s">
        <v>6807</v>
      </c>
      <c r="B860" s="5">
        <v>1</v>
      </c>
      <c r="C860" s="5">
        <v>20</v>
      </c>
    </row>
    <row r="861" spans="1:3" hidden="1" x14ac:dyDescent="0.25">
      <c r="A861" s="495" t="s">
        <v>7368</v>
      </c>
      <c r="B861" s="5">
        <v>1</v>
      </c>
      <c r="C861" s="5">
        <v>20</v>
      </c>
    </row>
    <row r="862" spans="1:3" ht="30" hidden="1" x14ac:dyDescent="0.25">
      <c r="A862" s="495" t="s">
        <v>7514</v>
      </c>
      <c r="B862" s="5">
        <v>1</v>
      </c>
      <c r="C862" s="5">
        <v>20</v>
      </c>
    </row>
    <row r="863" spans="1:3" ht="30" hidden="1" x14ac:dyDescent="0.25">
      <c r="A863" s="495" t="s">
        <v>7520</v>
      </c>
      <c r="B863" s="5">
        <v>1</v>
      </c>
      <c r="C863" s="5">
        <v>20</v>
      </c>
    </row>
    <row r="864" spans="1:3" ht="30" hidden="1" x14ac:dyDescent="0.25">
      <c r="A864" s="495" t="s">
        <v>7568</v>
      </c>
      <c r="B864" s="5">
        <v>1</v>
      </c>
      <c r="C864" s="5">
        <v>20</v>
      </c>
    </row>
    <row r="865" spans="1:3" hidden="1" x14ac:dyDescent="0.25">
      <c r="A865" s="495" t="s">
        <v>8092</v>
      </c>
      <c r="B865" s="5">
        <v>1</v>
      </c>
      <c r="C865" s="5">
        <v>20</v>
      </c>
    </row>
    <row r="866" spans="1:3" hidden="1" x14ac:dyDescent="0.25">
      <c r="A866" s="495" t="s">
        <v>8135</v>
      </c>
      <c r="B866" s="5">
        <v>1</v>
      </c>
      <c r="C866" s="5">
        <v>20</v>
      </c>
    </row>
    <row r="867" spans="1:3" hidden="1" x14ac:dyDescent="0.25">
      <c r="A867" s="495" t="s">
        <v>8669</v>
      </c>
      <c r="B867" s="5">
        <v>1</v>
      </c>
      <c r="C867" s="5">
        <v>20</v>
      </c>
    </row>
    <row r="868" spans="1:3" hidden="1" x14ac:dyDescent="0.25">
      <c r="A868" s="495" t="s">
        <v>8769</v>
      </c>
      <c r="B868" s="5">
        <v>1</v>
      </c>
      <c r="C868" s="5">
        <v>20</v>
      </c>
    </row>
    <row r="869" spans="1:3" hidden="1" x14ac:dyDescent="0.25">
      <c r="A869" s="495" t="s">
        <v>2614</v>
      </c>
      <c r="B869" s="5">
        <v>4</v>
      </c>
      <c r="C869" s="5">
        <v>19</v>
      </c>
    </row>
    <row r="870" spans="1:3" hidden="1" x14ac:dyDescent="0.25">
      <c r="A870" s="495" t="s">
        <v>2629</v>
      </c>
      <c r="B870" s="5">
        <v>4</v>
      </c>
      <c r="C870" s="5">
        <v>19</v>
      </c>
    </row>
    <row r="871" spans="1:3" hidden="1" x14ac:dyDescent="0.25">
      <c r="A871" s="495" t="s">
        <v>2646</v>
      </c>
      <c r="B871" s="5">
        <v>3</v>
      </c>
      <c r="C871" s="5">
        <v>19</v>
      </c>
    </row>
    <row r="872" spans="1:3" hidden="1" x14ac:dyDescent="0.25">
      <c r="A872" s="495" t="s">
        <v>2653</v>
      </c>
      <c r="B872" s="5">
        <v>3</v>
      </c>
      <c r="C872" s="5">
        <v>19</v>
      </c>
    </row>
    <row r="873" spans="1:3" hidden="1" x14ac:dyDescent="0.25">
      <c r="A873" s="495" t="s">
        <v>2681</v>
      </c>
      <c r="B873" s="5">
        <v>3</v>
      </c>
      <c r="C873" s="5">
        <v>19</v>
      </c>
    </row>
    <row r="874" spans="1:3" hidden="1" x14ac:dyDescent="0.25">
      <c r="A874" s="495" t="s">
        <v>2703</v>
      </c>
      <c r="B874" s="5">
        <v>3</v>
      </c>
      <c r="C874" s="5">
        <v>19</v>
      </c>
    </row>
    <row r="875" spans="1:3" hidden="1" x14ac:dyDescent="0.25">
      <c r="A875" s="495" t="s">
        <v>2710</v>
      </c>
      <c r="B875" s="5">
        <v>3</v>
      </c>
      <c r="C875" s="5">
        <v>19</v>
      </c>
    </row>
    <row r="876" spans="1:3" hidden="1" x14ac:dyDescent="0.25">
      <c r="A876" s="495" t="s">
        <v>2753</v>
      </c>
      <c r="B876" s="5">
        <v>3</v>
      </c>
      <c r="C876" s="5">
        <v>19</v>
      </c>
    </row>
    <row r="877" spans="1:3" hidden="1" x14ac:dyDescent="0.25">
      <c r="A877" s="495" t="s">
        <v>2754</v>
      </c>
      <c r="B877" s="5">
        <v>3</v>
      </c>
      <c r="C877" s="5">
        <v>19</v>
      </c>
    </row>
    <row r="878" spans="1:3" hidden="1" x14ac:dyDescent="0.25">
      <c r="A878" s="495" t="s">
        <v>2776</v>
      </c>
      <c r="B878" s="5">
        <v>3</v>
      </c>
      <c r="C878" s="5">
        <v>19</v>
      </c>
    </row>
    <row r="879" spans="1:3" hidden="1" x14ac:dyDescent="0.25">
      <c r="A879" s="495" t="s">
        <v>2790</v>
      </c>
      <c r="B879" s="5">
        <v>3</v>
      </c>
      <c r="C879" s="5">
        <v>19</v>
      </c>
    </row>
    <row r="880" spans="1:3" hidden="1" x14ac:dyDescent="0.25">
      <c r="A880" s="495" t="s">
        <v>2794</v>
      </c>
      <c r="B880" s="5">
        <v>3</v>
      </c>
      <c r="C880" s="5">
        <v>19</v>
      </c>
    </row>
    <row r="881" spans="1:3" hidden="1" x14ac:dyDescent="0.25">
      <c r="A881" s="495" t="s">
        <v>2796</v>
      </c>
      <c r="B881" s="5">
        <v>3</v>
      </c>
      <c r="C881" s="5">
        <v>19</v>
      </c>
    </row>
    <row r="882" spans="1:3" hidden="1" x14ac:dyDescent="0.25">
      <c r="A882" s="495" t="s">
        <v>2809</v>
      </c>
      <c r="B882" s="5">
        <v>3</v>
      </c>
      <c r="C882" s="5">
        <v>19</v>
      </c>
    </row>
    <row r="883" spans="1:3" hidden="1" x14ac:dyDescent="0.25">
      <c r="A883" s="495" t="s">
        <v>2817</v>
      </c>
      <c r="B883" s="5">
        <v>3</v>
      </c>
      <c r="C883" s="5">
        <v>19</v>
      </c>
    </row>
    <row r="884" spans="1:3" hidden="1" x14ac:dyDescent="0.25">
      <c r="A884" s="495" t="s">
        <v>2820</v>
      </c>
      <c r="B884" s="5">
        <v>3</v>
      </c>
      <c r="C884" s="5">
        <v>19</v>
      </c>
    </row>
    <row r="885" spans="1:3" hidden="1" x14ac:dyDescent="0.25">
      <c r="A885" s="495" t="s">
        <v>3081</v>
      </c>
      <c r="B885" s="5">
        <v>2</v>
      </c>
      <c r="C885" s="5">
        <v>19</v>
      </c>
    </row>
    <row r="886" spans="1:3" hidden="1" x14ac:dyDescent="0.25">
      <c r="A886" s="495" t="s">
        <v>3228</v>
      </c>
      <c r="B886" s="5">
        <v>2</v>
      </c>
      <c r="C886" s="5">
        <v>19</v>
      </c>
    </row>
    <row r="887" spans="1:3" ht="30" hidden="1" x14ac:dyDescent="0.25">
      <c r="A887" s="495" t="s">
        <v>4099</v>
      </c>
      <c r="B887" s="5">
        <v>1</v>
      </c>
      <c r="C887" s="5">
        <v>19</v>
      </c>
    </row>
    <row r="888" spans="1:3" hidden="1" x14ac:dyDescent="0.25">
      <c r="A888" s="495" t="s">
        <v>4327</v>
      </c>
      <c r="B888" s="5">
        <v>1</v>
      </c>
      <c r="C888" s="5">
        <v>19</v>
      </c>
    </row>
    <row r="889" spans="1:3" ht="30" hidden="1" x14ac:dyDescent="0.25">
      <c r="A889" s="495" t="s">
        <v>5241</v>
      </c>
      <c r="B889" s="5">
        <v>1</v>
      </c>
      <c r="C889" s="5">
        <v>19</v>
      </c>
    </row>
    <row r="890" spans="1:3" ht="30" hidden="1" x14ac:dyDescent="0.25">
      <c r="A890" s="495" t="s">
        <v>5818</v>
      </c>
      <c r="B890" s="5">
        <v>1</v>
      </c>
      <c r="C890" s="5">
        <v>19</v>
      </c>
    </row>
    <row r="891" spans="1:3" ht="30" hidden="1" x14ac:dyDescent="0.25">
      <c r="A891" s="495" t="s">
        <v>6396</v>
      </c>
      <c r="B891" s="5">
        <v>1</v>
      </c>
      <c r="C891" s="5">
        <v>19</v>
      </c>
    </row>
    <row r="892" spans="1:3" hidden="1" x14ac:dyDescent="0.25">
      <c r="A892" s="495" t="s">
        <v>6486</v>
      </c>
      <c r="B892" s="5">
        <v>1</v>
      </c>
      <c r="C892" s="5">
        <v>19</v>
      </c>
    </row>
    <row r="893" spans="1:3" hidden="1" x14ac:dyDescent="0.25">
      <c r="A893" s="495" t="s">
        <v>6624</v>
      </c>
      <c r="B893" s="5">
        <v>1</v>
      </c>
      <c r="C893" s="5">
        <v>19</v>
      </c>
    </row>
    <row r="894" spans="1:3" hidden="1" x14ac:dyDescent="0.25">
      <c r="A894" s="495" t="s">
        <v>6689</v>
      </c>
      <c r="B894" s="5">
        <v>1</v>
      </c>
      <c r="C894" s="5">
        <v>19</v>
      </c>
    </row>
    <row r="895" spans="1:3" hidden="1" x14ac:dyDescent="0.25">
      <c r="A895" s="495" t="s">
        <v>8050</v>
      </c>
      <c r="B895" s="5">
        <v>1</v>
      </c>
      <c r="C895" s="5">
        <v>19</v>
      </c>
    </row>
    <row r="896" spans="1:3" hidden="1" x14ac:dyDescent="0.25">
      <c r="A896" s="495" t="s">
        <v>8086</v>
      </c>
      <c r="B896" s="5">
        <v>1</v>
      </c>
      <c r="C896" s="5">
        <v>19</v>
      </c>
    </row>
    <row r="897" spans="1:3" hidden="1" x14ac:dyDescent="0.25">
      <c r="A897" s="495" t="s">
        <v>8283</v>
      </c>
      <c r="B897" s="5">
        <v>1</v>
      </c>
      <c r="C897" s="5">
        <v>19</v>
      </c>
    </row>
    <row r="898" spans="1:3" hidden="1" x14ac:dyDescent="0.25">
      <c r="A898" s="495" t="s">
        <v>2648</v>
      </c>
      <c r="B898" s="5">
        <v>3</v>
      </c>
      <c r="C898" s="5">
        <v>18</v>
      </c>
    </row>
    <row r="899" spans="1:3" hidden="1" x14ac:dyDescent="0.25">
      <c r="A899" s="495" t="s">
        <v>2655</v>
      </c>
      <c r="B899" s="5">
        <v>3</v>
      </c>
      <c r="C899" s="5">
        <v>18</v>
      </c>
    </row>
    <row r="900" spans="1:3" hidden="1" x14ac:dyDescent="0.25">
      <c r="A900" s="495" t="s">
        <v>2688</v>
      </c>
      <c r="B900" s="5">
        <v>3</v>
      </c>
      <c r="C900" s="5">
        <v>18</v>
      </c>
    </row>
    <row r="901" spans="1:3" hidden="1" x14ac:dyDescent="0.25">
      <c r="A901" s="495" t="s">
        <v>2718</v>
      </c>
      <c r="B901" s="5">
        <v>3</v>
      </c>
      <c r="C901" s="5">
        <v>18</v>
      </c>
    </row>
    <row r="902" spans="1:3" hidden="1" x14ac:dyDescent="0.25">
      <c r="A902" s="495" t="s">
        <v>2729</v>
      </c>
      <c r="B902" s="5">
        <v>3</v>
      </c>
      <c r="C902" s="5">
        <v>18</v>
      </c>
    </row>
    <row r="903" spans="1:3" hidden="1" x14ac:dyDescent="0.25">
      <c r="A903" s="495" t="s">
        <v>2737</v>
      </c>
      <c r="B903" s="5">
        <v>3</v>
      </c>
      <c r="C903" s="5">
        <v>18</v>
      </c>
    </row>
    <row r="904" spans="1:3" hidden="1" x14ac:dyDescent="0.25">
      <c r="A904" s="495" t="s">
        <v>2793</v>
      </c>
      <c r="B904" s="5">
        <v>3</v>
      </c>
      <c r="C904" s="5">
        <v>18</v>
      </c>
    </row>
    <row r="905" spans="1:3" hidden="1" x14ac:dyDescent="0.25">
      <c r="A905" s="495" t="s">
        <v>2806</v>
      </c>
      <c r="B905" s="5">
        <v>3</v>
      </c>
      <c r="C905" s="5">
        <v>18</v>
      </c>
    </row>
    <row r="906" spans="1:3" hidden="1" x14ac:dyDescent="0.25">
      <c r="A906" s="495" t="s">
        <v>2921</v>
      </c>
      <c r="B906" s="5">
        <v>2</v>
      </c>
      <c r="C906" s="5">
        <v>18</v>
      </c>
    </row>
    <row r="907" spans="1:3" ht="30" hidden="1" x14ac:dyDescent="0.25">
      <c r="A907" s="495" t="s">
        <v>6072</v>
      </c>
      <c r="B907" s="5">
        <v>1</v>
      </c>
      <c r="C907" s="5">
        <v>18</v>
      </c>
    </row>
    <row r="908" spans="1:3" hidden="1" x14ac:dyDescent="0.25">
      <c r="A908" s="495" t="s">
        <v>6884</v>
      </c>
      <c r="B908" s="5">
        <v>1</v>
      </c>
      <c r="C908" s="5">
        <v>18</v>
      </c>
    </row>
    <row r="909" spans="1:3" hidden="1" x14ac:dyDescent="0.25">
      <c r="A909" s="495" t="s">
        <v>8324</v>
      </c>
      <c r="B909" s="5">
        <v>1</v>
      </c>
      <c r="C909" s="5">
        <v>18</v>
      </c>
    </row>
    <row r="910" spans="1:3" ht="30" hidden="1" x14ac:dyDescent="0.25">
      <c r="A910" s="495" t="s">
        <v>8687</v>
      </c>
      <c r="B910" s="5">
        <v>1</v>
      </c>
      <c r="C910" s="5">
        <v>18</v>
      </c>
    </row>
    <row r="911" spans="1:3" hidden="1" x14ac:dyDescent="0.25">
      <c r="A911" s="495" t="s">
        <v>2586</v>
      </c>
      <c r="B911" s="5">
        <v>4</v>
      </c>
      <c r="C911" s="5">
        <v>17</v>
      </c>
    </row>
    <row r="912" spans="1:3" hidden="1" x14ac:dyDescent="0.25">
      <c r="A912" s="495" t="s">
        <v>2599</v>
      </c>
      <c r="B912" s="5">
        <v>4</v>
      </c>
      <c r="C912" s="5">
        <v>17</v>
      </c>
    </row>
    <row r="913" spans="1:3" hidden="1" x14ac:dyDescent="0.25">
      <c r="A913" s="495" t="s">
        <v>2690</v>
      </c>
      <c r="B913" s="5">
        <v>3</v>
      </c>
      <c r="C913" s="5">
        <v>17</v>
      </c>
    </row>
    <row r="914" spans="1:3" hidden="1" x14ac:dyDescent="0.25">
      <c r="A914" s="495" t="s">
        <v>2694</v>
      </c>
      <c r="B914" s="5">
        <v>3</v>
      </c>
      <c r="C914" s="5">
        <v>17</v>
      </c>
    </row>
    <row r="915" spans="1:3" hidden="1" x14ac:dyDescent="0.25">
      <c r="A915" s="495" t="s">
        <v>2726</v>
      </c>
      <c r="B915" s="5">
        <v>3</v>
      </c>
      <c r="C915" s="5">
        <v>17</v>
      </c>
    </row>
    <row r="916" spans="1:3" hidden="1" x14ac:dyDescent="0.25">
      <c r="A916" s="495" t="s">
        <v>2731</v>
      </c>
      <c r="B916" s="5">
        <v>3</v>
      </c>
      <c r="C916" s="5">
        <v>17</v>
      </c>
    </row>
    <row r="917" spans="1:3" hidden="1" x14ac:dyDescent="0.25">
      <c r="A917" s="495" t="s">
        <v>2742</v>
      </c>
      <c r="B917" s="5">
        <v>3</v>
      </c>
      <c r="C917" s="5">
        <v>17</v>
      </c>
    </row>
    <row r="918" spans="1:3" hidden="1" x14ac:dyDescent="0.25">
      <c r="A918" s="495" t="s">
        <v>2824</v>
      </c>
      <c r="B918" s="5">
        <v>3</v>
      </c>
      <c r="C918" s="5">
        <v>17</v>
      </c>
    </row>
    <row r="919" spans="1:3" hidden="1" x14ac:dyDescent="0.25">
      <c r="A919" s="495" t="s">
        <v>2889</v>
      </c>
      <c r="B919" s="5">
        <v>2</v>
      </c>
      <c r="C919" s="5">
        <v>17</v>
      </c>
    </row>
    <row r="920" spans="1:3" hidden="1" x14ac:dyDescent="0.25">
      <c r="A920" s="495" t="s">
        <v>3157</v>
      </c>
      <c r="B920" s="5">
        <v>2</v>
      </c>
      <c r="C920" s="5">
        <v>17</v>
      </c>
    </row>
    <row r="921" spans="1:3" hidden="1" x14ac:dyDescent="0.25">
      <c r="A921" s="495" t="s">
        <v>3166</v>
      </c>
      <c r="B921" s="5">
        <v>2</v>
      </c>
      <c r="C921" s="5">
        <v>17</v>
      </c>
    </row>
    <row r="922" spans="1:3" hidden="1" x14ac:dyDescent="0.25">
      <c r="A922" s="495" t="s">
        <v>3185</v>
      </c>
      <c r="B922" s="5">
        <v>2</v>
      </c>
      <c r="C922" s="5">
        <v>17</v>
      </c>
    </row>
    <row r="923" spans="1:3" hidden="1" x14ac:dyDescent="0.25">
      <c r="A923" s="495" t="s">
        <v>3200</v>
      </c>
      <c r="B923" s="5">
        <v>2</v>
      </c>
      <c r="C923" s="5">
        <v>17</v>
      </c>
    </row>
    <row r="924" spans="1:3" hidden="1" x14ac:dyDescent="0.25">
      <c r="A924" s="495" t="s">
        <v>3205</v>
      </c>
      <c r="B924" s="5">
        <v>2</v>
      </c>
      <c r="C924" s="5">
        <v>17</v>
      </c>
    </row>
    <row r="925" spans="1:3" hidden="1" x14ac:dyDescent="0.25">
      <c r="A925" s="495" t="s">
        <v>3244</v>
      </c>
      <c r="B925" s="5">
        <v>2</v>
      </c>
      <c r="C925" s="5">
        <v>17</v>
      </c>
    </row>
    <row r="926" spans="1:3" ht="30" hidden="1" x14ac:dyDescent="0.25">
      <c r="A926" s="495" t="s">
        <v>3254</v>
      </c>
      <c r="B926" s="5">
        <v>2</v>
      </c>
      <c r="C926" s="5">
        <v>17</v>
      </c>
    </row>
    <row r="927" spans="1:3" hidden="1" x14ac:dyDescent="0.25">
      <c r="A927" s="495" t="s">
        <v>3260</v>
      </c>
      <c r="B927" s="5">
        <v>2</v>
      </c>
      <c r="C927" s="5">
        <v>17</v>
      </c>
    </row>
    <row r="928" spans="1:3" hidden="1" x14ac:dyDescent="0.25">
      <c r="A928" s="495" t="s">
        <v>3267</v>
      </c>
      <c r="B928" s="5">
        <v>2</v>
      </c>
      <c r="C928" s="5">
        <v>17</v>
      </c>
    </row>
    <row r="929" spans="1:3" hidden="1" x14ac:dyDescent="0.25">
      <c r="A929" s="495" t="s">
        <v>4036</v>
      </c>
      <c r="B929" s="5">
        <v>1</v>
      </c>
      <c r="C929" s="5">
        <v>17</v>
      </c>
    </row>
    <row r="930" spans="1:3" hidden="1" x14ac:dyDescent="0.25">
      <c r="A930" s="495" t="s">
        <v>4938</v>
      </c>
      <c r="B930" s="5">
        <v>1</v>
      </c>
      <c r="C930" s="5">
        <v>17</v>
      </c>
    </row>
    <row r="931" spans="1:3" ht="30" hidden="1" x14ac:dyDescent="0.25">
      <c r="A931" s="495" t="s">
        <v>5085</v>
      </c>
      <c r="B931" s="5">
        <v>1</v>
      </c>
      <c r="C931" s="5">
        <v>17</v>
      </c>
    </row>
    <row r="932" spans="1:3" hidden="1" x14ac:dyDescent="0.25">
      <c r="A932" s="495" t="s">
        <v>6533</v>
      </c>
      <c r="B932" s="5">
        <v>1</v>
      </c>
      <c r="C932" s="5">
        <v>17</v>
      </c>
    </row>
    <row r="933" spans="1:3" hidden="1" x14ac:dyDescent="0.25">
      <c r="A933" s="495" t="s">
        <v>6567</v>
      </c>
      <c r="B933" s="5">
        <v>1</v>
      </c>
      <c r="C933" s="5">
        <v>17</v>
      </c>
    </row>
    <row r="934" spans="1:3" hidden="1" x14ac:dyDescent="0.25">
      <c r="A934" s="495" t="s">
        <v>6573</v>
      </c>
      <c r="B934" s="5">
        <v>1</v>
      </c>
      <c r="C934" s="5">
        <v>17</v>
      </c>
    </row>
    <row r="935" spans="1:3" hidden="1" x14ac:dyDescent="0.25">
      <c r="A935" s="495" t="s">
        <v>7269</v>
      </c>
      <c r="B935" s="5">
        <v>1</v>
      </c>
      <c r="C935" s="5">
        <v>17</v>
      </c>
    </row>
    <row r="936" spans="1:3" hidden="1" x14ac:dyDescent="0.25">
      <c r="A936" s="495" t="s">
        <v>7283</v>
      </c>
      <c r="B936" s="5">
        <v>1</v>
      </c>
      <c r="C936" s="5">
        <v>17</v>
      </c>
    </row>
    <row r="937" spans="1:3" hidden="1" x14ac:dyDescent="0.25">
      <c r="A937" s="495" t="s">
        <v>7641</v>
      </c>
      <c r="B937" s="5">
        <v>1</v>
      </c>
      <c r="C937" s="5">
        <v>17</v>
      </c>
    </row>
    <row r="938" spans="1:3" hidden="1" x14ac:dyDescent="0.25">
      <c r="A938" s="495" t="s">
        <v>7845</v>
      </c>
      <c r="B938" s="5">
        <v>1</v>
      </c>
      <c r="C938" s="5">
        <v>17</v>
      </c>
    </row>
    <row r="939" spans="1:3" hidden="1" x14ac:dyDescent="0.25">
      <c r="A939" s="495" t="s">
        <v>8520</v>
      </c>
      <c r="B939" s="5">
        <v>1</v>
      </c>
      <c r="C939" s="5">
        <v>17</v>
      </c>
    </row>
    <row r="940" spans="1:3" hidden="1" x14ac:dyDescent="0.25">
      <c r="A940" s="495" t="s">
        <v>8532</v>
      </c>
      <c r="B940" s="5">
        <v>1</v>
      </c>
      <c r="C940" s="5">
        <v>17</v>
      </c>
    </row>
    <row r="941" spans="1:3" ht="30" hidden="1" x14ac:dyDescent="0.25">
      <c r="A941" s="495" t="s">
        <v>8681</v>
      </c>
      <c r="B941" s="5">
        <v>1</v>
      </c>
      <c r="C941" s="5">
        <v>17</v>
      </c>
    </row>
    <row r="942" spans="1:3" hidden="1" x14ac:dyDescent="0.25">
      <c r="A942" s="495" t="s">
        <v>2631</v>
      </c>
      <c r="B942" s="5">
        <v>4</v>
      </c>
      <c r="C942" s="5">
        <v>16</v>
      </c>
    </row>
    <row r="943" spans="1:3" hidden="1" x14ac:dyDescent="0.25">
      <c r="A943" s="495" t="s">
        <v>2722</v>
      </c>
      <c r="B943" s="5">
        <v>3</v>
      </c>
      <c r="C943" s="5">
        <v>16</v>
      </c>
    </row>
    <row r="944" spans="1:3" hidden="1" x14ac:dyDescent="0.25">
      <c r="A944" s="495" t="s">
        <v>2724</v>
      </c>
      <c r="B944" s="5">
        <v>3</v>
      </c>
      <c r="C944" s="5">
        <v>16</v>
      </c>
    </row>
    <row r="945" spans="1:3" hidden="1" x14ac:dyDescent="0.25">
      <c r="A945" s="495" t="s">
        <v>2748</v>
      </c>
      <c r="B945" s="5">
        <v>3</v>
      </c>
      <c r="C945" s="5">
        <v>16</v>
      </c>
    </row>
    <row r="946" spans="1:3" hidden="1" x14ac:dyDescent="0.25">
      <c r="A946" s="495" t="s">
        <v>2760</v>
      </c>
      <c r="B946" s="5">
        <v>3</v>
      </c>
      <c r="C946" s="5">
        <v>16</v>
      </c>
    </row>
    <row r="947" spans="1:3" hidden="1" x14ac:dyDescent="0.25">
      <c r="A947" s="495" t="s">
        <v>2785</v>
      </c>
      <c r="B947" s="5">
        <v>3</v>
      </c>
      <c r="C947" s="5">
        <v>16</v>
      </c>
    </row>
    <row r="948" spans="1:3" hidden="1" x14ac:dyDescent="0.25">
      <c r="A948" s="495" t="s">
        <v>3119</v>
      </c>
      <c r="B948" s="5">
        <v>2</v>
      </c>
      <c r="C948" s="5">
        <v>16</v>
      </c>
    </row>
    <row r="949" spans="1:3" ht="30" hidden="1" x14ac:dyDescent="0.25">
      <c r="A949" s="495" t="s">
        <v>3135</v>
      </c>
      <c r="B949" s="5">
        <v>2</v>
      </c>
      <c r="C949" s="5">
        <v>16</v>
      </c>
    </row>
    <row r="950" spans="1:3" hidden="1" x14ac:dyDescent="0.25">
      <c r="A950" s="495" t="s">
        <v>3169</v>
      </c>
      <c r="B950" s="5">
        <v>2</v>
      </c>
      <c r="C950" s="5">
        <v>16</v>
      </c>
    </row>
    <row r="951" spans="1:3" hidden="1" x14ac:dyDescent="0.25">
      <c r="A951" s="495" t="s">
        <v>3256</v>
      </c>
      <c r="B951" s="5">
        <v>2</v>
      </c>
      <c r="C951" s="5">
        <v>16</v>
      </c>
    </row>
    <row r="952" spans="1:3" hidden="1" x14ac:dyDescent="0.25">
      <c r="A952" s="495" t="s">
        <v>3263</v>
      </c>
      <c r="B952" s="5">
        <v>2</v>
      </c>
      <c r="C952" s="5">
        <v>16</v>
      </c>
    </row>
    <row r="953" spans="1:3" ht="30" hidden="1" x14ac:dyDescent="0.25">
      <c r="A953" s="495" t="s">
        <v>3511</v>
      </c>
      <c r="B953" s="5">
        <v>1</v>
      </c>
      <c r="C953" s="5">
        <v>16</v>
      </c>
    </row>
    <row r="954" spans="1:3" ht="30" hidden="1" x14ac:dyDescent="0.25">
      <c r="A954" s="495" t="s">
        <v>3855</v>
      </c>
      <c r="B954" s="5">
        <v>1</v>
      </c>
      <c r="C954" s="5">
        <v>16</v>
      </c>
    </row>
    <row r="955" spans="1:3" hidden="1" x14ac:dyDescent="0.25">
      <c r="A955" s="495" t="s">
        <v>4090</v>
      </c>
      <c r="B955" s="5">
        <v>1</v>
      </c>
      <c r="C955" s="5">
        <v>16</v>
      </c>
    </row>
    <row r="956" spans="1:3" hidden="1" x14ac:dyDescent="0.25">
      <c r="A956" s="495" t="s">
        <v>4129</v>
      </c>
      <c r="B956" s="5">
        <v>1</v>
      </c>
      <c r="C956" s="5">
        <v>16</v>
      </c>
    </row>
    <row r="957" spans="1:3" hidden="1" x14ac:dyDescent="0.25">
      <c r="A957" s="495" t="s">
        <v>4389</v>
      </c>
      <c r="B957" s="5">
        <v>1</v>
      </c>
      <c r="C957" s="5">
        <v>16</v>
      </c>
    </row>
    <row r="958" spans="1:3" hidden="1" x14ac:dyDescent="0.25">
      <c r="A958" s="495" t="s">
        <v>4418</v>
      </c>
      <c r="B958" s="5">
        <v>1</v>
      </c>
      <c r="C958" s="5">
        <v>16</v>
      </c>
    </row>
    <row r="959" spans="1:3" ht="30" hidden="1" x14ac:dyDescent="0.25">
      <c r="A959" s="495" t="s">
        <v>4550</v>
      </c>
      <c r="B959" s="5">
        <v>1</v>
      </c>
      <c r="C959" s="5">
        <v>16</v>
      </c>
    </row>
    <row r="960" spans="1:3" ht="30" hidden="1" x14ac:dyDescent="0.25">
      <c r="A960" s="495" t="s">
        <v>4711</v>
      </c>
      <c r="B960" s="5">
        <v>1</v>
      </c>
      <c r="C960" s="5">
        <v>16</v>
      </c>
    </row>
    <row r="961" spans="1:3" ht="30" hidden="1" x14ac:dyDescent="0.25">
      <c r="A961" s="495" t="s">
        <v>5054</v>
      </c>
      <c r="B961" s="5">
        <v>1</v>
      </c>
      <c r="C961" s="5">
        <v>16</v>
      </c>
    </row>
    <row r="962" spans="1:3" ht="30" hidden="1" x14ac:dyDescent="0.25">
      <c r="A962" s="495" t="s">
        <v>5180</v>
      </c>
      <c r="B962" s="5">
        <v>1</v>
      </c>
      <c r="C962" s="5">
        <v>16</v>
      </c>
    </row>
    <row r="963" spans="1:3" hidden="1" x14ac:dyDescent="0.25">
      <c r="A963" s="495" t="s">
        <v>6084</v>
      </c>
      <c r="B963" s="5">
        <v>1</v>
      </c>
      <c r="C963" s="5">
        <v>16</v>
      </c>
    </row>
    <row r="964" spans="1:3" hidden="1" x14ac:dyDescent="0.25">
      <c r="A964" s="495" t="s">
        <v>6204</v>
      </c>
      <c r="B964" s="5">
        <v>1</v>
      </c>
      <c r="C964" s="5">
        <v>16</v>
      </c>
    </row>
    <row r="965" spans="1:3" ht="30" hidden="1" x14ac:dyDescent="0.25">
      <c r="A965" s="495" t="s">
        <v>6350</v>
      </c>
      <c r="B965" s="5">
        <v>1</v>
      </c>
      <c r="C965" s="5">
        <v>16</v>
      </c>
    </row>
    <row r="966" spans="1:3" ht="30" hidden="1" x14ac:dyDescent="0.25">
      <c r="A966" s="495" t="s">
        <v>6409</v>
      </c>
      <c r="B966" s="5">
        <v>1</v>
      </c>
      <c r="C966" s="5">
        <v>16</v>
      </c>
    </row>
    <row r="967" spans="1:3" ht="30" hidden="1" x14ac:dyDescent="0.25">
      <c r="A967" s="495" t="s">
        <v>6422</v>
      </c>
      <c r="B967" s="5">
        <v>1</v>
      </c>
      <c r="C967" s="5">
        <v>16</v>
      </c>
    </row>
    <row r="968" spans="1:3" hidden="1" x14ac:dyDescent="0.25">
      <c r="A968" s="495" t="s">
        <v>6557</v>
      </c>
      <c r="B968" s="5">
        <v>1</v>
      </c>
      <c r="C968" s="5">
        <v>16</v>
      </c>
    </row>
    <row r="969" spans="1:3" ht="60" hidden="1" x14ac:dyDescent="0.25">
      <c r="A969" s="495" t="s">
        <v>6604</v>
      </c>
      <c r="B969" s="5">
        <v>1</v>
      </c>
      <c r="C969" s="5">
        <v>16</v>
      </c>
    </row>
    <row r="970" spans="1:3" hidden="1" x14ac:dyDescent="0.25">
      <c r="A970" s="495" t="s">
        <v>6847</v>
      </c>
      <c r="B970" s="5">
        <v>1</v>
      </c>
      <c r="C970" s="5">
        <v>16</v>
      </c>
    </row>
    <row r="971" spans="1:3" hidden="1" x14ac:dyDescent="0.25">
      <c r="A971" s="495" t="s">
        <v>7032</v>
      </c>
      <c r="B971" s="5">
        <v>1</v>
      </c>
      <c r="C971" s="5">
        <v>16</v>
      </c>
    </row>
    <row r="972" spans="1:3" hidden="1" x14ac:dyDescent="0.25">
      <c r="A972" s="495" t="s">
        <v>7081</v>
      </c>
      <c r="B972" s="5">
        <v>1</v>
      </c>
      <c r="C972" s="5">
        <v>16</v>
      </c>
    </row>
    <row r="973" spans="1:3" hidden="1" x14ac:dyDescent="0.25">
      <c r="A973" s="495" t="s">
        <v>7165</v>
      </c>
      <c r="B973" s="5">
        <v>1</v>
      </c>
      <c r="C973" s="5">
        <v>16</v>
      </c>
    </row>
    <row r="974" spans="1:3" hidden="1" x14ac:dyDescent="0.25">
      <c r="A974" s="495" t="s">
        <v>7233</v>
      </c>
      <c r="B974" s="5">
        <v>1</v>
      </c>
      <c r="C974" s="5">
        <v>16</v>
      </c>
    </row>
    <row r="975" spans="1:3" hidden="1" x14ac:dyDescent="0.25">
      <c r="A975" s="495" t="s">
        <v>7361</v>
      </c>
      <c r="B975" s="5">
        <v>1</v>
      </c>
      <c r="C975" s="5">
        <v>16</v>
      </c>
    </row>
    <row r="976" spans="1:3" ht="30" hidden="1" x14ac:dyDescent="0.25">
      <c r="A976" s="495" t="s">
        <v>7604</v>
      </c>
      <c r="B976" s="5">
        <v>1</v>
      </c>
      <c r="C976" s="5">
        <v>16</v>
      </c>
    </row>
    <row r="977" spans="1:3" ht="30" hidden="1" x14ac:dyDescent="0.25">
      <c r="A977" s="495" t="s">
        <v>8072</v>
      </c>
      <c r="B977" s="5">
        <v>1</v>
      </c>
      <c r="C977" s="5">
        <v>16</v>
      </c>
    </row>
    <row r="978" spans="1:3" ht="30" hidden="1" x14ac:dyDescent="0.25">
      <c r="A978" s="495" t="s">
        <v>8728</v>
      </c>
      <c r="B978" s="5">
        <v>1</v>
      </c>
      <c r="C978" s="5">
        <v>16</v>
      </c>
    </row>
    <row r="979" spans="1:3" hidden="1" x14ac:dyDescent="0.25">
      <c r="A979" s="495" t="s">
        <v>2643</v>
      </c>
      <c r="B979" s="5">
        <v>3</v>
      </c>
      <c r="C979" s="5">
        <v>15</v>
      </c>
    </row>
    <row r="980" spans="1:3" hidden="1" x14ac:dyDescent="0.25">
      <c r="A980" s="495" t="s">
        <v>2656</v>
      </c>
      <c r="B980" s="5">
        <v>3</v>
      </c>
      <c r="C980" s="5">
        <v>15</v>
      </c>
    </row>
    <row r="981" spans="1:3" hidden="1" x14ac:dyDescent="0.25">
      <c r="A981" s="495" t="s">
        <v>2676</v>
      </c>
      <c r="B981" s="5">
        <v>3</v>
      </c>
      <c r="C981" s="5">
        <v>15</v>
      </c>
    </row>
    <row r="982" spans="1:3" hidden="1" x14ac:dyDescent="0.25">
      <c r="A982" s="495" t="s">
        <v>2755</v>
      </c>
      <c r="B982" s="5">
        <v>3</v>
      </c>
      <c r="C982" s="5">
        <v>15</v>
      </c>
    </row>
    <row r="983" spans="1:3" hidden="1" x14ac:dyDescent="0.25">
      <c r="A983" s="495" t="s">
        <v>2758</v>
      </c>
      <c r="B983" s="5">
        <v>3</v>
      </c>
      <c r="C983" s="5">
        <v>15</v>
      </c>
    </row>
    <row r="984" spans="1:3" hidden="1" x14ac:dyDescent="0.25">
      <c r="A984" s="495" t="s">
        <v>2765</v>
      </c>
      <c r="B984" s="5">
        <v>3</v>
      </c>
      <c r="C984" s="5">
        <v>15</v>
      </c>
    </row>
    <row r="985" spans="1:3" hidden="1" x14ac:dyDescent="0.25">
      <c r="A985" s="495" t="s">
        <v>3154</v>
      </c>
      <c r="B985" s="5">
        <v>2</v>
      </c>
      <c r="C985" s="5">
        <v>15</v>
      </c>
    </row>
    <row r="986" spans="1:3" hidden="1" x14ac:dyDescent="0.25">
      <c r="A986" s="495" t="s">
        <v>3164</v>
      </c>
      <c r="B986" s="5">
        <v>2</v>
      </c>
      <c r="C986" s="5">
        <v>15</v>
      </c>
    </row>
    <row r="987" spans="1:3" hidden="1" x14ac:dyDescent="0.25">
      <c r="A987" s="495" t="s">
        <v>3276</v>
      </c>
      <c r="B987" s="5">
        <v>2</v>
      </c>
      <c r="C987" s="5">
        <v>15</v>
      </c>
    </row>
    <row r="988" spans="1:3" hidden="1" x14ac:dyDescent="0.25">
      <c r="A988" s="495" t="s">
        <v>3958</v>
      </c>
      <c r="B988" s="5">
        <v>1</v>
      </c>
      <c r="C988" s="5">
        <v>15</v>
      </c>
    </row>
    <row r="989" spans="1:3" hidden="1" x14ac:dyDescent="0.25">
      <c r="A989" s="495" t="s">
        <v>4049</v>
      </c>
      <c r="B989" s="5">
        <v>1</v>
      </c>
      <c r="C989" s="5">
        <v>15</v>
      </c>
    </row>
    <row r="990" spans="1:3" hidden="1" x14ac:dyDescent="0.25">
      <c r="A990" s="495" t="s">
        <v>4223</v>
      </c>
      <c r="B990" s="5">
        <v>1</v>
      </c>
      <c r="C990" s="5">
        <v>15</v>
      </c>
    </row>
    <row r="991" spans="1:3" hidden="1" x14ac:dyDescent="0.25">
      <c r="A991" s="495" t="s">
        <v>4299</v>
      </c>
      <c r="B991" s="5">
        <v>1</v>
      </c>
      <c r="C991" s="5">
        <v>15</v>
      </c>
    </row>
    <row r="992" spans="1:3" hidden="1" x14ac:dyDescent="0.25">
      <c r="A992" s="495" t="s">
        <v>4305</v>
      </c>
      <c r="B992" s="5">
        <v>1</v>
      </c>
      <c r="C992" s="5">
        <v>15</v>
      </c>
    </row>
    <row r="993" spans="1:3" hidden="1" x14ac:dyDescent="0.25">
      <c r="A993" s="495" t="s">
        <v>4375</v>
      </c>
      <c r="B993" s="5">
        <v>1</v>
      </c>
      <c r="C993" s="5">
        <v>15</v>
      </c>
    </row>
    <row r="994" spans="1:3" hidden="1" x14ac:dyDescent="0.25">
      <c r="A994" s="495" t="s">
        <v>4749</v>
      </c>
      <c r="B994" s="5">
        <v>1</v>
      </c>
      <c r="C994" s="5">
        <v>15</v>
      </c>
    </row>
    <row r="995" spans="1:3" hidden="1" x14ac:dyDescent="0.25">
      <c r="A995" s="495" t="s">
        <v>4932</v>
      </c>
      <c r="B995" s="5">
        <v>1</v>
      </c>
      <c r="C995" s="5">
        <v>15</v>
      </c>
    </row>
    <row r="996" spans="1:3" hidden="1" x14ac:dyDescent="0.25">
      <c r="A996" s="495" t="s">
        <v>5310</v>
      </c>
      <c r="B996" s="5">
        <v>1</v>
      </c>
      <c r="C996" s="5">
        <v>15</v>
      </c>
    </row>
    <row r="997" spans="1:3" hidden="1" x14ac:dyDescent="0.25">
      <c r="A997" s="495" t="s">
        <v>5707</v>
      </c>
      <c r="B997" s="5">
        <v>1</v>
      </c>
      <c r="C997" s="5">
        <v>15</v>
      </c>
    </row>
    <row r="998" spans="1:3" ht="30" hidden="1" x14ac:dyDescent="0.25">
      <c r="A998" s="495" t="s">
        <v>5761</v>
      </c>
      <c r="B998" s="5">
        <v>1</v>
      </c>
      <c r="C998" s="5">
        <v>15</v>
      </c>
    </row>
    <row r="999" spans="1:3" hidden="1" x14ac:dyDescent="0.25">
      <c r="A999" s="495" t="s">
        <v>5856</v>
      </c>
      <c r="B999" s="5">
        <v>1</v>
      </c>
      <c r="C999" s="5">
        <v>15</v>
      </c>
    </row>
    <row r="1000" spans="1:3" ht="30" hidden="1" x14ac:dyDescent="0.25">
      <c r="A1000" s="495" t="s">
        <v>6214</v>
      </c>
      <c r="B1000" s="5">
        <v>1</v>
      </c>
      <c r="C1000" s="5">
        <v>15</v>
      </c>
    </row>
    <row r="1001" spans="1:3" hidden="1" x14ac:dyDescent="0.25">
      <c r="A1001" s="495" t="s">
        <v>6273</v>
      </c>
      <c r="B1001" s="5">
        <v>1</v>
      </c>
      <c r="C1001" s="5">
        <v>15</v>
      </c>
    </row>
    <row r="1002" spans="1:3" ht="30" hidden="1" x14ac:dyDescent="0.25">
      <c r="A1002" s="495" t="s">
        <v>6312</v>
      </c>
      <c r="B1002" s="5">
        <v>1</v>
      </c>
      <c r="C1002" s="5">
        <v>15</v>
      </c>
    </row>
    <row r="1003" spans="1:3" hidden="1" x14ac:dyDescent="0.25">
      <c r="A1003" s="495" t="s">
        <v>6368</v>
      </c>
      <c r="B1003" s="5">
        <v>1</v>
      </c>
      <c r="C1003" s="5">
        <v>15</v>
      </c>
    </row>
    <row r="1004" spans="1:3" hidden="1" x14ac:dyDescent="0.25">
      <c r="A1004" s="495" t="s">
        <v>6380</v>
      </c>
      <c r="B1004" s="5">
        <v>1</v>
      </c>
      <c r="C1004" s="5">
        <v>15</v>
      </c>
    </row>
    <row r="1005" spans="1:3" hidden="1" x14ac:dyDescent="0.25">
      <c r="A1005" s="495" t="s">
        <v>6383</v>
      </c>
      <c r="B1005" s="5">
        <v>1</v>
      </c>
      <c r="C1005" s="5">
        <v>15</v>
      </c>
    </row>
    <row r="1006" spans="1:3" ht="45" hidden="1" x14ac:dyDescent="0.25">
      <c r="A1006" s="495" t="s">
        <v>6388</v>
      </c>
      <c r="B1006" s="5">
        <v>1</v>
      </c>
      <c r="C1006" s="5">
        <v>15</v>
      </c>
    </row>
    <row r="1007" spans="1:3" ht="30" hidden="1" x14ac:dyDescent="0.25">
      <c r="A1007" s="495" t="s">
        <v>6591</v>
      </c>
      <c r="B1007" s="5">
        <v>1</v>
      </c>
      <c r="C1007" s="5">
        <v>15</v>
      </c>
    </row>
    <row r="1008" spans="1:3" ht="30" hidden="1" x14ac:dyDescent="0.25">
      <c r="A1008" s="495" t="s">
        <v>6695</v>
      </c>
      <c r="B1008" s="5">
        <v>1</v>
      </c>
      <c r="C1008" s="5">
        <v>15</v>
      </c>
    </row>
    <row r="1009" spans="1:3" hidden="1" x14ac:dyDescent="0.25">
      <c r="A1009" s="495" t="s">
        <v>6722</v>
      </c>
      <c r="B1009" s="5">
        <v>1</v>
      </c>
      <c r="C1009" s="5">
        <v>15</v>
      </c>
    </row>
    <row r="1010" spans="1:3" hidden="1" x14ac:dyDescent="0.25">
      <c r="A1010" s="495" t="s">
        <v>7137</v>
      </c>
      <c r="B1010" s="5">
        <v>1</v>
      </c>
      <c r="C1010" s="5">
        <v>15</v>
      </c>
    </row>
    <row r="1011" spans="1:3" hidden="1" x14ac:dyDescent="0.25">
      <c r="A1011" s="495" t="s">
        <v>7201</v>
      </c>
      <c r="B1011" s="5">
        <v>1</v>
      </c>
      <c r="C1011" s="5">
        <v>15</v>
      </c>
    </row>
    <row r="1012" spans="1:3" ht="30" hidden="1" x14ac:dyDescent="0.25">
      <c r="A1012" s="495" t="s">
        <v>7313</v>
      </c>
      <c r="B1012" s="5">
        <v>1</v>
      </c>
      <c r="C1012" s="5">
        <v>15</v>
      </c>
    </row>
    <row r="1013" spans="1:3" hidden="1" x14ac:dyDescent="0.25">
      <c r="A1013" s="495" t="s">
        <v>7416</v>
      </c>
      <c r="B1013" s="5">
        <v>1</v>
      </c>
      <c r="C1013" s="5">
        <v>15</v>
      </c>
    </row>
    <row r="1014" spans="1:3" hidden="1" x14ac:dyDescent="0.25">
      <c r="A1014" s="495" t="s">
        <v>7612</v>
      </c>
      <c r="B1014" s="5">
        <v>1</v>
      </c>
      <c r="C1014" s="5">
        <v>15</v>
      </c>
    </row>
    <row r="1015" spans="1:3" hidden="1" x14ac:dyDescent="0.25">
      <c r="A1015" s="495" t="s">
        <v>7723</v>
      </c>
      <c r="B1015" s="5">
        <v>1</v>
      </c>
      <c r="C1015" s="5">
        <v>15</v>
      </c>
    </row>
    <row r="1016" spans="1:3" ht="75" hidden="1" x14ac:dyDescent="0.25">
      <c r="A1016" s="495" t="s">
        <v>8084</v>
      </c>
      <c r="B1016" s="5">
        <v>1</v>
      </c>
      <c r="C1016" s="5">
        <v>15</v>
      </c>
    </row>
    <row r="1017" spans="1:3" ht="30" hidden="1" x14ac:dyDescent="0.25">
      <c r="A1017" s="495" t="s">
        <v>8119</v>
      </c>
      <c r="B1017" s="5">
        <v>1</v>
      </c>
      <c r="C1017" s="5">
        <v>15</v>
      </c>
    </row>
    <row r="1018" spans="1:3" hidden="1" x14ac:dyDescent="0.25">
      <c r="A1018" s="495" t="s">
        <v>8279</v>
      </c>
      <c r="B1018" s="5">
        <v>1</v>
      </c>
      <c r="C1018" s="5">
        <v>15</v>
      </c>
    </row>
    <row r="1019" spans="1:3" ht="45" hidden="1" x14ac:dyDescent="0.25">
      <c r="A1019" s="495" t="s">
        <v>8347</v>
      </c>
      <c r="B1019" s="5">
        <v>1</v>
      </c>
      <c r="C1019" s="5">
        <v>15</v>
      </c>
    </row>
    <row r="1020" spans="1:3" ht="30" hidden="1" x14ac:dyDescent="0.25">
      <c r="A1020" s="495" t="s">
        <v>8460</v>
      </c>
      <c r="B1020" s="5">
        <v>1</v>
      </c>
      <c r="C1020" s="5">
        <v>15</v>
      </c>
    </row>
    <row r="1021" spans="1:3" hidden="1" x14ac:dyDescent="0.25">
      <c r="A1021" s="495" t="s">
        <v>8515</v>
      </c>
      <c r="B1021" s="5">
        <v>1</v>
      </c>
      <c r="C1021" s="5">
        <v>15</v>
      </c>
    </row>
    <row r="1022" spans="1:3" hidden="1" x14ac:dyDescent="0.25">
      <c r="A1022" s="495" t="s">
        <v>8667</v>
      </c>
      <c r="B1022" s="5">
        <v>1</v>
      </c>
      <c r="C1022" s="5">
        <v>15</v>
      </c>
    </row>
    <row r="1023" spans="1:3" ht="30" hidden="1" x14ac:dyDescent="0.25">
      <c r="A1023" s="495" t="s">
        <v>8701</v>
      </c>
      <c r="B1023" s="5">
        <v>1</v>
      </c>
      <c r="C1023" s="5">
        <v>15</v>
      </c>
    </row>
    <row r="1024" spans="1:3" ht="30" hidden="1" x14ac:dyDescent="0.25">
      <c r="A1024" s="495" t="s">
        <v>8762</v>
      </c>
      <c r="B1024" s="5">
        <v>1</v>
      </c>
      <c r="C1024" s="5">
        <v>15</v>
      </c>
    </row>
    <row r="1025" spans="1:3" ht="30" hidden="1" x14ac:dyDescent="0.25">
      <c r="A1025" s="495" t="s">
        <v>8766</v>
      </c>
      <c r="B1025" s="5">
        <v>1</v>
      </c>
      <c r="C1025" s="5">
        <v>15</v>
      </c>
    </row>
    <row r="1026" spans="1:3" ht="30" hidden="1" x14ac:dyDescent="0.25">
      <c r="A1026" s="495" t="s">
        <v>8782</v>
      </c>
      <c r="B1026" s="5">
        <v>1</v>
      </c>
      <c r="C1026" s="5">
        <v>15</v>
      </c>
    </row>
    <row r="1027" spans="1:3" hidden="1" x14ac:dyDescent="0.25">
      <c r="A1027" s="495" t="s">
        <v>2767</v>
      </c>
      <c r="B1027" s="5">
        <v>3</v>
      </c>
      <c r="C1027" s="5">
        <v>14</v>
      </c>
    </row>
    <row r="1028" spans="1:3" hidden="1" x14ac:dyDescent="0.25">
      <c r="A1028" s="495" t="s">
        <v>2825</v>
      </c>
      <c r="B1028" s="5">
        <v>3</v>
      </c>
      <c r="C1028" s="5">
        <v>14</v>
      </c>
    </row>
    <row r="1029" spans="1:3" hidden="1" x14ac:dyDescent="0.25">
      <c r="A1029" s="495" t="s">
        <v>2826</v>
      </c>
      <c r="B1029" s="5">
        <v>2</v>
      </c>
      <c r="C1029" s="5">
        <v>14</v>
      </c>
    </row>
    <row r="1030" spans="1:3" hidden="1" x14ac:dyDescent="0.25">
      <c r="A1030" s="495" t="s">
        <v>2827</v>
      </c>
      <c r="B1030" s="5">
        <v>2</v>
      </c>
      <c r="C1030" s="5">
        <v>14</v>
      </c>
    </row>
    <row r="1031" spans="1:3" hidden="1" x14ac:dyDescent="0.25">
      <c r="A1031" s="495" t="s">
        <v>2828</v>
      </c>
      <c r="B1031" s="5">
        <v>2</v>
      </c>
      <c r="C1031" s="5">
        <v>14</v>
      </c>
    </row>
    <row r="1032" spans="1:3" hidden="1" x14ac:dyDescent="0.25">
      <c r="A1032" s="495" t="s">
        <v>2830</v>
      </c>
      <c r="B1032" s="5">
        <v>2</v>
      </c>
      <c r="C1032" s="5">
        <v>14</v>
      </c>
    </row>
    <row r="1033" spans="1:3" hidden="1" x14ac:dyDescent="0.25">
      <c r="A1033" s="495" t="s">
        <v>2832</v>
      </c>
      <c r="B1033" s="5">
        <v>2</v>
      </c>
      <c r="C1033" s="5">
        <v>14</v>
      </c>
    </row>
    <row r="1034" spans="1:3" hidden="1" x14ac:dyDescent="0.25">
      <c r="A1034" s="495" t="s">
        <v>2833</v>
      </c>
      <c r="B1034" s="5">
        <v>2</v>
      </c>
      <c r="C1034" s="5">
        <v>14</v>
      </c>
    </row>
    <row r="1035" spans="1:3" ht="30" hidden="1" x14ac:dyDescent="0.25">
      <c r="A1035" s="495" t="s">
        <v>2834</v>
      </c>
      <c r="B1035" s="5">
        <v>2</v>
      </c>
      <c r="C1035" s="5">
        <v>14</v>
      </c>
    </row>
    <row r="1036" spans="1:3" hidden="1" x14ac:dyDescent="0.25">
      <c r="A1036" s="495" t="s">
        <v>2835</v>
      </c>
      <c r="B1036" s="5">
        <v>2</v>
      </c>
      <c r="C1036" s="5">
        <v>14</v>
      </c>
    </row>
    <row r="1037" spans="1:3" hidden="1" x14ac:dyDescent="0.25">
      <c r="A1037" s="495" t="s">
        <v>2836</v>
      </c>
      <c r="B1037" s="5">
        <v>2</v>
      </c>
      <c r="C1037" s="5">
        <v>14</v>
      </c>
    </row>
    <row r="1038" spans="1:3" hidden="1" x14ac:dyDescent="0.25">
      <c r="A1038" s="495" t="s">
        <v>2837</v>
      </c>
      <c r="B1038" s="5">
        <v>2</v>
      </c>
      <c r="C1038" s="5">
        <v>14</v>
      </c>
    </row>
    <row r="1039" spans="1:3" ht="30" hidden="1" x14ac:dyDescent="0.25">
      <c r="A1039" s="495" t="s">
        <v>2838</v>
      </c>
      <c r="B1039" s="5">
        <v>2</v>
      </c>
      <c r="C1039" s="5">
        <v>14</v>
      </c>
    </row>
    <row r="1040" spans="1:3" hidden="1" x14ac:dyDescent="0.25">
      <c r="A1040" s="495" t="s">
        <v>2839</v>
      </c>
      <c r="B1040" s="5">
        <v>2</v>
      </c>
      <c r="C1040" s="5">
        <v>14</v>
      </c>
    </row>
    <row r="1041" spans="1:3" hidden="1" x14ac:dyDescent="0.25">
      <c r="A1041" s="495" t="s">
        <v>2841</v>
      </c>
      <c r="B1041" s="5">
        <v>2</v>
      </c>
      <c r="C1041" s="5">
        <v>14</v>
      </c>
    </row>
    <row r="1042" spans="1:3" hidden="1" x14ac:dyDescent="0.25">
      <c r="A1042" s="495" t="s">
        <v>2843</v>
      </c>
      <c r="B1042" s="5">
        <v>2</v>
      </c>
      <c r="C1042" s="5">
        <v>14</v>
      </c>
    </row>
    <row r="1043" spans="1:3" hidden="1" x14ac:dyDescent="0.25">
      <c r="A1043" s="495" t="s">
        <v>2844</v>
      </c>
      <c r="B1043" s="5">
        <v>2</v>
      </c>
      <c r="C1043" s="5">
        <v>14</v>
      </c>
    </row>
    <row r="1044" spans="1:3" hidden="1" x14ac:dyDescent="0.25">
      <c r="A1044" s="495" t="s">
        <v>2845</v>
      </c>
      <c r="B1044" s="5">
        <v>2</v>
      </c>
      <c r="C1044" s="5">
        <v>14</v>
      </c>
    </row>
    <row r="1045" spans="1:3" hidden="1" x14ac:dyDescent="0.25">
      <c r="A1045" s="495" t="s">
        <v>2846</v>
      </c>
      <c r="B1045" s="5">
        <v>2</v>
      </c>
      <c r="C1045" s="5">
        <v>14</v>
      </c>
    </row>
    <row r="1046" spans="1:3" hidden="1" x14ac:dyDescent="0.25">
      <c r="A1046" s="495" t="s">
        <v>2847</v>
      </c>
      <c r="B1046" s="5">
        <v>2</v>
      </c>
      <c r="C1046" s="5">
        <v>14</v>
      </c>
    </row>
    <row r="1047" spans="1:3" hidden="1" x14ac:dyDescent="0.25">
      <c r="A1047" s="495" t="s">
        <v>2848</v>
      </c>
      <c r="B1047" s="5">
        <v>2</v>
      </c>
      <c r="C1047" s="5">
        <v>14</v>
      </c>
    </row>
    <row r="1048" spans="1:3" hidden="1" x14ac:dyDescent="0.25">
      <c r="A1048" s="495" t="s">
        <v>2850</v>
      </c>
      <c r="B1048" s="5">
        <v>2</v>
      </c>
      <c r="C1048" s="5">
        <v>14</v>
      </c>
    </row>
    <row r="1049" spans="1:3" ht="30" hidden="1" x14ac:dyDescent="0.25">
      <c r="A1049" s="495" t="s">
        <v>2854</v>
      </c>
      <c r="B1049" s="5">
        <v>2</v>
      </c>
      <c r="C1049" s="5">
        <v>14</v>
      </c>
    </row>
    <row r="1050" spans="1:3" ht="30" hidden="1" x14ac:dyDescent="0.25">
      <c r="A1050" s="495" t="s">
        <v>2855</v>
      </c>
      <c r="B1050" s="5">
        <v>2</v>
      </c>
      <c r="C1050" s="5">
        <v>14</v>
      </c>
    </row>
    <row r="1051" spans="1:3" hidden="1" x14ac:dyDescent="0.25">
      <c r="A1051" s="495" t="s">
        <v>2856</v>
      </c>
      <c r="B1051" s="5">
        <v>2</v>
      </c>
      <c r="C1051" s="5">
        <v>14</v>
      </c>
    </row>
    <row r="1052" spans="1:3" hidden="1" x14ac:dyDescent="0.25">
      <c r="A1052" s="495" t="s">
        <v>2857</v>
      </c>
      <c r="B1052" s="5">
        <v>2</v>
      </c>
      <c r="C1052" s="5">
        <v>14</v>
      </c>
    </row>
    <row r="1053" spans="1:3" hidden="1" x14ac:dyDescent="0.25">
      <c r="A1053" s="495" t="s">
        <v>2859</v>
      </c>
      <c r="B1053" s="5">
        <v>2</v>
      </c>
      <c r="C1053" s="5">
        <v>14</v>
      </c>
    </row>
    <row r="1054" spans="1:3" hidden="1" x14ac:dyDescent="0.25">
      <c r="A1054" s="495" t="s">
        <v>2861</v>
      </c>
      <c r="B1054" s="5">
        <v>2</v>
      </c>
      <c r="C1054" s="5">
        <v>14</v>
      </c>
    </row>
    <row r="1055" spans="1:3" hidden="1" x14ac:dyDescent="0.25">
      <c r="A1055" s="495" t="s">
        <v>2862</v>
      </c>
      <c r="B1055" s="5">
        <v>2</v>
      </c>
      <c r="C1055" s="5">
        <v>14</v>
      </c>
    </row>
    <row r="1056" spans="1:3" ht="30" hidden="1" x14ac:dyDescent="0.25">
      <c r="A1056" s="495" t="s">
        <v>2863</v>
      </c>
      <c r="B1056" s="5">
        <v>2</v>
      </c>
      <c r="C1056" s="5">
        <v>14</v>
      </c>
    </row>
    <row r="1057" spans="1:3" ht="30" hidden="1" x14ac:dyDescent="0.25">
      <c r="A1057" s="495" t="s">
        <v>2865</v>
      </c>
      <c r="B1057" s="5">
        <v>2</v>
      </c>
      <c r="C1057" s="5">
        <v>14</v>
      </c>
    </row>
    <row r="1058" spans="1:3" hidden="1" x14ac:dyDescent="0.25">
      <c r="A1058" s="495" t="s">
        <v>2866</v>
      </c>
      <c r="B1058" s="5">
        <v>2</v>
      </c>
      <c r="C1058" s="5">
        <v>14</v>
      </c>
    </row>
    <row r="1059" spans="1:3" ht="30" hidden="1" x14ac:dyDescent="0.25">
      <c r="A1059" s="495" t="s">
        <v>2868</v>
      </c>
      <c r="B1059" s="5">
        <v>2</v>
      </c>
      <c r="C1059" s="5">
        <v>14</v>
      </c>
    </row>
    <row r="1060" spans="1:3" hidden="1" x14ac:dyDescent="0.25">
      <c r="A1060" s="495" t="s">
        <v>2869</v>
      </c>
      <c r="B1060" s="5">
        <v>2</v>
      </c>
      <c r="C1060" s="5">
        <v>14</v>
      </c>
    </row>
    <row r="1061" spans="1:3" hidden="1" x14ac:dyDescent="0.25">
      <c r="A1061" s="495" t="s">
        <v>2870</v>
      </c>
      <c r="B1061" s="5">
        <v>2</v>
      </c>
      <c r="C1061" s="5">
        <v>14</v>
      </c>
    </row>
    <row r="1062" spans="1:3" hidden="1" x14ac:dyDescent="0.25">
      <c r="A1062" s="495" t="s">
        <v>2871</v>
      </c>
      <c r="B1062" s="5">
        <v>2</v>
      </c>
      <c r="C1062" s="5">
        <v>14</v>
      </c>
    </row>
    <row r="1063" spans="1:3" hidden="1" x14ac:dyDescent="0.25">
      <c r="A1063" s="495" t="s">
        <v>2873</v>
      </c>
      <c r="B1063" s="5">
        <v>2</v>
      </c>
      <c r="C1063" s="5">
        <v>14</v>
      </c>
    </row>
    <row r="1064" spans="1:3" hidden="1" x14ac:dyDescent="0.25">
      <c r="A1064" s="495" t="s">
        <v>2874</v>
      </c>
      <c r="B1064" s="5">
        <v>2</v>
      </c>
      <c r="C1064" s="5">
        <v>14</v>
      </c>
    </row>
    <row r="1065" spans="1:3" ht="30" hidden="1" x14ac:dyDescent="0.25">
      <c r="A1065" s="495" t="s">
        <v>2875</v>
      </c>
      <c r="B1065" s="5">
        <v>2</v>
      </c>
      <c r="C1065" s="5">
        <v>14</v>
      </c>
    </row>
    <row r="1066" spans="1:3" hidden="1" x14ac:dyDescent="0.25">
      <c r="A1066" s="495" t="s">
        <v>2876</v>
      </c>
      <c r="B1066" s="5">
        <v>2</v>
      </c>
      <c r="C1066" s="5">
        <v>14</v>
      </c>
    </row>
    <row r="1067" spans="1:3" hidden="1" x14ac:dyDescent="0.25">
      <c r="A1067" s="495" t="s">
        <v>2877</v>
      </c>
      <c r="B1067" s="5">
        <v>2</v>
      </c>
      <c r="C1067" s="5">
        <v>14</v>
      </c>
    </row>
    <row r="1068" spans="1:3" hidden="1" x14ac:dyDescent="0.25">
      <c r="A1068" s="495" t="s">
        <v>2878</v>
      </c>
      <c r="B1068" s="5">
        <v>2</v>
      </c>
      <c r="C1068" s="5">
        <v>14</v>
      </c>
    </row>
    <row r="1069" spans="1:3" hidden="1" x14ac:dyDescent="0.25">
      <c r="A1069" s="495" t="s">
        <v>2879</v>
      </c>
      <c r="B1069" s="5">
        <v>2</v>
      </c>
      <c r="C1069" s="5">
        <v>14</v>
      </c>
    </row>
    <row r="1070" spans="1:3" hidden="1" x14ac:dyDescent="0.25">
      <c r="A1070" s="495" t="s">
        <v>2880</v>
      </c>
      <c r="B1070" s="5">
        <v>2</v>
      </c>
      <c r="C1070" s="5">
        <v>14</v>
      </c>
    </row>
    <row r="1071" spans="1:3" hidden="1" x14ac:dyDescent="0.25">
      <c r="A1071" s="495" t="s">
        <v>2881</v>
      </c>
      <c r="B1071" s="5">
        <v>2</v>
      </c>
      <c r="C1071" s="5">
        <v>14</v>
      </c>
    </row>
    <row r="1072" spans="1:3" hidden="1" x14ac:dyDescent="0.25">
      <c r="A1072" s="495" t="s">
        <v>2883</v>
      </c>
      <c r="B1072" s="5">
        <v>2</v>
      </c>
      <c r="C1072" s="5">
        <v>14</v>
      </c>
    </row>
    <row r="1073" spans="1:3" ht="45" hidden="1" x14ac:dyDescent="0.25">
      <c r="A1073" s="495" t="s">
        <v>2885</v>
      </c>
      <c r="B1073" s="5">
        <v>2</v>
      </c>
      <c r="C1073" s="5">
        <v>14</v>
      </c>
    </row>
    <row r="1074" spans="1:3" ht="30" hidden="1" x14ac:dyDescent="0.25">
      <c r="A1074" s="495" t="s">
        <v>2886</v>
      </c>
      <c r="B1074" s="5">
        <v>2</v>
      </c>
      <c r="C1074" s="5">
        <v>14</v>
      </c>
    </row>
    <row r="1075" spans="1:3" hidden="1" x14ac:dyDescent="0.25">
      <c r="A1075" s="495" t="s">
        <v>2887</v>
      </c>
      <c r="B1075" s="5">
        <v>2</v>
      </c>
      <c r="C1075" s="5">
        <v>14</v>
      </c>
    </row>
    <row r="1076" spans="1:3" hidden="1" x14ac:dyDescent="0.25">
      <c r="A1076" s="495" t="s">
        <v>2888</v>
      </c>
      <c r="B1076" s="5">
        <v>2</v>
      </c>
      <c r="C1076" s="5">
        <v>14</v>
      </c>
    </row>
    <row r="1077" spans="1:3" hidden="1" x14ac:dyDescent="0.25">
      <c r="A1077" s="495" t="s">
        <v>2890</v>
      </c>
      <c r="B1077" s="5">
        <v>2</v>
      </c>
      <c r="C1077" s="5">
        <v>14</v>
      </c>
    </row>
    <row r="1078" spans="1:3" hidden="1" x14ac:dyDescent="0.25">
      <c r="A1078" s="495" t="s">
        <v>2891</v>
      </c>
      <c r="B1078" s="5">
        <v>2</v>
      </c>
      <c r="C1078" s="5">
        <v>14</v>
      </c>
    </row>
    <row r="1079" spans="1:3" hidden="1" x14ac:dyDescent="0.25">
      <c r="A1079" s="495" t="s">
        <v>2892</v>
      </c>
      <c r="B1079" s="5">
        <v>2</v>
      </c>
      <c r="C1079" s="5">
        <v>14</v>
      </c>
    </row>
    <row r="1080" spans="1:3" hidden="1" x14ac:dyDescent="0.25">
      <c r="A1080" s="495" t="s">
        <v>2893</v>
      </c>
      <c r="B1080" s="5">
        <v>2</v>
      </c>
      <c r="C1080" s="5">
        <v>14</v>
      </c>
    </row>
    <row r="1081" spans="1:3" hidden="1" x14ac:dyDescent="0.25">
      <c r="A1081" s="495" t="s">
        <v>2894</v>
      </c>
      <c r="B1081" s="5">
        <v>2</v>
      </c>
      <c r="C1081" s="5">
        <v>14</v>
      </c>
    </row>
    <row r="1082" spans="1:3" hidden="1" x14ac:dyDescent="0.25">
      <c r="A1082" s="495" t="s">
        <v>2895</v>
      </c>
      <c r="B1082" s="5">
        <v>2</v>
      </c>
      <c r="C1082" s="5">
        <v>14</v>
      </c>
    </row>
    <row r="1083" spans="1:3" hidden="1" x14ac:dyDescent="0.25">
      <c r="A1083" s="495" t="s">
        <v>2896</v>
      </c>
      <c r="B1083" s="5">
        <v>2</v>
      </c>
      <c r="C1083" s="5">
        <v>14</v>
      </c>
    </row>
    <row r="1084" spans="1:3" hidden="1" x14ac:dyDescent="0.25">
      <c r="A1084" s="495" t="s">
        <v>2900</v>
      </c>
      <c r="B1084" s="5">
        <v>2</v>
      </c>
      <c r="C1084" s="5">
        <v>14</v>
      </c>
    </row>
    <row r="1085" spans="1:3" hidden="1" x14ac:dyDescent="0.25">
      <c r="A1085" s="495" t="s">
        <v>2901</v>
      </c>
      <c r="B1085" s="5">
        <v>2</v>
      </c>
      <c r="C1085" s="5">
        <v>14</v>
      </c>
    </row>
    <row r="1086" spans="1:3" hidden="1" x14ac:dyDescent="0.25">
      <c r="A1086" s="495" t="s">
        <v>2902</v>
      </c>
      <c r="B1086" s="5">
        <v>2</v>
      </c>
      <c r="C1086" s="5">
        <v>14</v>
      </c>
    </row>
    <row r="1087" spans="1:3" ht="30" hidden="1" x14ac:dyDescent="0.25">
      <c r="A1087" s="495" t="s">
        <v>2904</v>
      </c>
      <c r="B1087" s="5">
        <v>2</v>
      </c>
      <c r="C1087" s="5">
        <v>14</v>
      </c>
    </row>
    <row r="1088" spans="1:3" hidden="1" x14ac:dyDescent="0.25">
      <c r="A1088" s="495" t="s">
        <v>2906</v>
      </c>
      <c r="B1088" s="5">
        <v>2</v>
      </c>
      <c r="C1088" s="5">
        <v>14</v>
      </c>
    </row>
    <row r="1089" spans="1:3" hidden="1" x14ac:dyDescent="0.25">
      <c r="A1089" s="495" t="s">
        <v>2907</v>
      </c>
      <c r="B1089" s="5">
        <v>2</v>
      </c>
      <c r="C1089" s="5">
        <v>14</v>
      </c>
    </row>
    <row r="1090" spans="1:3" hidden="1" x14ac:dyDescent="0.25">
      <c r="A1090" s="495" t="s">
        <v>2908</v>
      </c>
      <c r="B1090" s="5">
        <v>2</v>
      </c>
      <c r="C1090" s="5">
        <v>14</v>
      </c>
    </row>
    <row r="1091" spans="1:3" hidden="1" x14ac:dyDescent="0.25">
      <c r="A1091" s="495" t="s">
        <v>2910</v>
      </c>
      <c r="B1091" s="5">
        <v>2</v>
      </c>
      <c r="C1091" s="5">
        <v>14</v>
      </c>
    </row>
    <row r="1092" spans="1:3" hidden="1" x14ac:dyDescent="0.25">
      <c r="A1092" s="495" t="s">
        <v>2911</v>
      </c>
      <c r="B1092" s="5">
        <v>2</v>
      </c>
      <c r="C1092" s="5">
        <v>14</v>
      </c>
    </row>
    <row r="1093" spans="1:3" hidden="1" x14ac:dyDescent="0.25">
      <c r="A1093" s="495" t="s">
        <v>2913</v>
      </c>
      <c r="B1093" s="5">
        <v>2</v>
      </c>
      <c r="C1093" s="5">
        <v>14</v>
      </c>
    </row>
    <row r="1094" spans="1:3" hidden="1" x14ac:dyDescent="0.25">
      <c r="A1094" s="495" t="s">
        <v>2914</v>
      </c>
      <c r="B1094" s="5">
        <v>2</v>
      </c>
      <c r="C1094" s="5">
        <v>14</v>
      </c>
    </row>
    <row r="1095" spans="1:3" hidden="1" x14ac:dyDescent="0.25">
      <c r="A1095" s="495" t="s">
        <v>2916</v>
      </c>
      <c r="B1095" s="5">
        <v>2</v>
      </c>
      <c r="C1095" s="5">
        <v>14</v>
      </c>
    </row>
    <row r="1096" spans="1:3" hidden="1" x14ac:dyDescent="0.25">
      <c r="A1096" s="495" t="s">
        <v>2920</v>
      </c>
      <c r="B1096" s="5">
        <v>2</v>
      </c>
      <c r="C1096" s="5">
        <v>14</v>
      </c>
    </row>
    <row r="1097" spans="1:3" hidden="1" x14ac:dyDescent="0.25">
      <c r="A1097" s="495" t="s">
        <v>2927</v>
      </c>
      <c r="B1097" s="5">
        <v>2</v>
      </c>
      <c r="C1097" s="5">
        <v>14</v>
      </c>
    </row>
    <row r="1098" spans="1:3" hidden="1" x14ac:dyDescent="0.25">
      <c r="A1098" s="495" t="s">
        <v>2929</v>
      </c>
      <c r="B1098" s="5">
        <v>2</v>
      </c>
      <c r="C1098" s="5">
        <v>14</v>
      </c>
    </row>
    <row r="1099" spans="1:3" hidden="1" x14ac:dyDescent="0.25">
      <c r="A1099" s="495" t="s">
        <v>2930</v>
      </c>
      <c r="B1099" s="5">
        <v>2</v>
      </c>
      <c r="C1099" s="5">
        <v>14</v>
      </c>
    </row>
    <row r="1100" spans="1:3" ht="30" hidden="1" x14ac:dyDescent="0.25">
      <c r="A1100" s="495" t="s">
        <v>2933</v>
      </c>
      <c r="B1100" s="5">
        <v>2</v>
      </c>
      <c r="C1100" s="5">
        <v>14</v>
      </c>
    </row>
    <row r="1101" spans="1:3" hidden="1" x14ac:dyDescent="0.25">
      <c r="A1101" s="495" t="s">
        <v>2935</v>
      </c>
      <c r="B1101" s="5">
        <v>2</v>
      </c>
      <c r="C1101" s="5">
        <v>14</v>
      </c>
    </row>
    <row r="1102" spans="1:3" hidden="1" x14ac:dyDescent="0.25">
      <c r="A1102" s="495" t="s">
        <v>2936</v>
      </c>
      <c r="B1102" s="5">
        <v>2</v>
      </c>
      <c r="C1102" s="5">
        <v>14</v>
      </c>
    </row>
    <row r="1103" spans="1:3" hidden="1" x14ac:dyDescent="0.25">
      <c r="A1103" s="495" t="s">
        <v>2937</v>
      </c>
      <c r="B1103" s="5">
        <v>2</v>
      </c>
      <c r="C1103" s="5">
        <v>14</v>
      </c>
    </row>
    <row r="1104" spans="1:3" hidden="1" x14ac:dyDescent="0.25">
      <c r="A1104" s="495" t="s">
        <v>2938</v>
      </c>
      <c r="B1104" s="5">
        <v>2</v>
      </c>
      <c r="C1104" s="5">
        <v>14</v>
      </c>
    </row>
    <row r="1105" spans="1:3" hidden="1" x14ac:dyDescent="0.25">
      <c r="A1105" s="495" t="s">
        <v>2939</v>
      </c>
      <c r="B1105" s="5">
        <v>2</v>
      </c>
      <c r="C1105" s="5">
        <v>14</v>
      </c>
    </row>
    <row r="1106" spans="1:3" hidden="1" x14ac:dyDescent="0.25">
      <c r="A1106" s="495" t="s">
        <v>2940</v>
      </c>
      <c r="B1106" s="5">
        <v>2</v>
      </c>
      <c r="C1106" s="5">
        <v>14</v>
      </c>
    </row>
    <row r="1107" spans="1:3" hidden="1" x14ac:dyDescent="0.25">
      <c r="A1107" s="495" t="s">
        <v>2941</v>
      </c>
      <c r="B1107" s="5">
        <v>2</v>
      </c>
      <c r="C1107" s="5">
        <v>14</v>
      </c>
    </row>
    <row r="1108" spans="1:3" hidden="1" x14ac:dyDescent="0.25">
      <c r="A1108" s="495" t="s">
        <v>2943</v>
      </c>
      <c r="B1108" s="5">
        <v>2</v>
      </c>
      <c r="C1108" s="5">
        <v>14</v>
      </c>
    </row>
    <row r="1109" spans="1:3" hidden="1" x14ac:dyDescent="0.25">
      <c r="A1109" s="495" t="s">
        <v>2944</v>
      </c>
      <c r="B1109" s="5">
        <v>2</v>
      </c>
      <c r="C1109" s="5">
        <v>14</v>
      </c>
    </row>
    <row r="1110" spans="1:3" hidden="1" x14ac:dyDescent="0.25">
      <c r="A1110" s="495" t="s">
        <v>2946</v>
      </c>
      <c r="B1110" s="5">
        <v>2</v>
      </c>
      <c r="C1110" s="5">
        <v>14</v>
      </c>
    </row>
    <row r="1111" spans="1:3" hidden="1" x14ac:dyDescent="0.25">
      <c r="A1111" s="495" t="s">
        <v>2947</v>
      </c>
      <c r="B1111" s="5">
        <v>2</v>
      </c>
      <c r="C1111" s="5">
        <v>14</v>
      </c>
    </row>
    <row r="1112" spans="1:3" hidden="1" x14ac:dyDescent="0.25">
      <c r="A1112" s="495" t="s">
        <v>2948</v>
      </c>
      <c r="B1112" s="5">
        <v>2</v>
      </c>
      <c r="C1112" s="5">
        <v>14</v>
      </c>
    </row>
    <row r="1113" spans="1:3" hidden="1" x14ac:dyDescent="0.25">
      <c r="A1113" s="495" t="s">
        <v>2950</v>
      </c>
      <c r="B1113" s="5">
        <v>2</v>
      </c>
      <c r="C1113" s="5">
        <v>14</v>
      </c>
    </row>
    <row r="1114" spans="1:3" hidden="1" x14ac:dyDescent="0.25">
      <c r="A1114" s="495" t="s">
        <v>2953</v>
      </c>
      <c r="B1114" s="5">
        <v>2</v>
      </c>
      <c r="C1114" s="5">
        <v>14</v>
      </c>
    </row>
    <row r="1115" spans="1:3" hidden="1" x14ac:dyDescent="0.25">
      <c r="A1115" s="495" t="s">
        <v>2954</v>
      </c>
      <c r="B1115" s="5">
        <v>2</v>
      </c>
      <c r="C1115" s="5">
        <v>14</v>
      </c>
    </row>
    <row r="1116" spans="1:3" hidden="1" x14ac:dyDescent="0.25">
      <c r="A1116" s="495" t="s">
        <v>2956</v>
      </c>
      <c r="B1116" s="5">
        <v>2</v>
      </c>
      <c r="C1116" s="5">
        <v>14</v>
      </c>
    </row>
    <row r="1117" spans="1:3" hidden="1" x14ac:dyDescent="0.25">
      <c r="A1117" s="495" t="s">
        <v>2957</v>
      </c>
      <c r="B1117" s="5">
        <v>2</v>
      </c>
      <c r="C1117" s="5">
        <v>14</v>
      </c>
    </row>
    <row r="1118" spans="1:3" hidden="1" x14ac:dyDescent="0.25">
      <c r="A1118" s="495" t="s">
        <v>2958</v>
      </c>
      <c r="B1118" s="5">
        <v>2</v>
      </c>
      <c r="C1118" s="5">
        <v>14</v>
      </c>
    </row>
    <row r="1119" spans="1:3" hidden="1" x14ac:dyDescent="0.25">
      <c r="A1119" s="495" t="s">
        <v>2960</v>
      </c>
      <c r="B1119" s="5">
        <v>2</v>
      </c>
      <c r="C1119" s="5">
        <v>14</v>
      </c>
    </row>
    <row r="1120" spans="1:3" hidden="1" x14ac:dyDescent="0.25">
      <c r="A1120" s="495" t="s">
        <v>2961</v>
      </c>
      <c r="B1120" s="5">
        <v>2</v>
      </c>
      <c r="C1120" s="5">
        <v>14</v>
      </c>
    </row>
    <row r="1121" spans="1:3" hidden="1" x14ac:dyDescent="0.25">
      <c r="A1121" s="495" t="s">
        <v>2962</v>
      </c>
      <c r="B1121" s="5">
        <v>2</v>
      </c>
      <c r="C1121" s="5">
        <v>14</v>
      </c>
    </row>
    <row r="1122" spans="1:3" hidden="1" x14ac:dyDescent="0.25">
      <c r="A1122" s="495" t="s">
        <v>2963</v>
      </c>
      <c r="B1122" s="5">
        <v>2</v>
      </c>
      <c r="C1122" s="5">
        <v>14</v>
      </c>
    </row>
    <row r="1123" spans="1:3" hidden="1" x14ac:dyDescent="0.25">
      <c r="A1123" s="495" t="s">
        <v>2965</v>
      </c>
      <c r="B1123" s="5">
        <v>2</v>
      </c>
      <c r="C1123" s="5">
        <v>14</v>
      </c>
    </row>
    <row r="1124" spans="1:3" hidden="1" x14ac:dyDescent="0.25">
      <c r="A1124" s="495" t="s">
        <v>2966</v>
      </c>
      <c r="B1124" s="5">
        <v>2</v>
      </c>
      <c r="C1124" s="5">
        <v>14</v>
      </c>
    </row>
    <row r="1125" spans="1:3" hidden="1" x14ac:dyDescent="0.25">
      <c r="A1125" s="495" t="s">
        <v>2967</v>
      </c>
      <c r="B1125" s="5">
        <v>2</v>
      </c>
      <c r="C1125" s="5">
        <v>14</v>
      </c>
    </row>
    <row r="1126" spans="1:3" hidden="1" x14ac:dyDescent="0.25">
      <c r="A1126" s="495" t="s">
        <v>2969</v>
      </c>
      <c r="B1126" s="5">
        <v>2</v>
      </c>
      <c r="C1126" s="5">
        <v>14</v>
      </c>
    </row>
    <row r="1127" spans="1:3" hidden="1" x14ac:dyDescent="0.25">
      <c r="A1127" s="495" t="s">
        <v>2970</v>
      </c>
      <c r="B1127" s="5">
        <v>2</v>
      </c>
      <c r="C1127" s="5">
        <v>14</v>
      </c>
    </row>
    <row r="1128" spans="1:3" hidden="1" x14ac:dyDescent="0.25">
      <c r="A1128" s="495" t="s">
        <v>2971</v>
      </c>
      <c r="B1128" s="5">
        <v>2</v>
      </c>
      <c r="C1128" s="5">
        <v>14</v>
      </c>
    </row>
    <row r="1129" spans="1:3" hidden="1" x14ac:dyDescent="0.25">
      <c r="A1129" s="495" t="s">
        <v>2972</v>
      </c>
      <c r="B1129" s="5">
        <v>2</v>
      </c>
      <c r="C1129" s="5">
        <v>14</v>
      </c>
    </row>
    <row r="1130" spans="1:3" hidden="1" x14ac:dyDescent="0.25">
      <c r="A1130" s="495" t="s">
        <v>2973</v>
      </c>
      <c r="B1130" s="5">
        <v>2</v>
      </c>
      <c r="C1130" s="5">
        <v>14</v>
      </c>
    </row>
    <row r="1131" spans="1:3" hidden="1" x14ac:dyDescent="0.25">
      <c r="A1131" s="495" t="s">
        <v>2974</v>
      </c>
      <c r="B1131" s="5">
        <v>2</v>
      </c>
      <c r="C1131" s="5">
        <v>14</v>
      </c>
    </row>
    <row r="1132" spans="1:3" ht="30" hidden="1" x14ac:dyDescent="0.25">
      <c r="A1132" s="495" t="s">
        <v>2975</v>
      </c>
      <c r="B1132" s="5">
        <v>2</v>
      </c>
      <c r="C1132" s="5">
        <v>14</v>
      </c>
    </row>
    <row r="1133" spans="1:3" ht="30" hidden="1" x14ac:dyDescent="0.25">
      <c r="A1133" s="495" t="s">
        <v>2976</v>
      </c>
      <c r="B1133" s="5">
        <v>2</v>
      </c>
      <c r="C1133" s="5">
        <v>14</v>
      </c>
    </row>
    <row r="1134" spans="1:3" ht="30" hidden="1" x14ac:dyDescent="0.25">
      <c r="A1134" s="495" t="s">
        <v>2977</v>
      </c>
      <c r="B1134" s="5">
        <v>2</v>
      </c>
      <c r="C1134" s="5">
        <v>14</v>
      </c>
    </row>
    <row r="1135" spans="1:3" hidden="1" x14ac:dyDescent="0.25">
      <c r="A1135" s="495" t="s">
        <v>2978</v>
      </c>
      <c r="B1135" s="5">
        <v>2</v>
      </c>
      <c r="C1135" s="5">
        <v>14</v>
      </c>
    </row>
    <row r="1136" spans="1:3" hidden="1" x14ac:dyDescent="0.25">
      <c r="A1136" s="495" t="s">
        <v>2979</v>
      </c>
      <c r="B1136" s="5">
        <v>2</v>
      </c>
      <c r="C1136" s="5">
        <v>14</v>
      </c>
    </row>
    <row r="1137" spans="1:3" hidden="1" x14ac:dyDescent="0.25">
      <c r="A1137" s="495" t="s">
        <v>2980</v>
      </c>
      <c r="B1137" s="5">
        <v>2</v>
      </c>
      <c r="C1137" s="5">
        <v>14</v>
      </c>
    </row>
    <row r="1138" spans="1:3" hidden="1" x14ac:dyDescent="0.25">
      <c r="A1138" s="495" t="s">
        <v>2981</v>
      </c>
      <c r="B1138" s="5">
        <v>2</v>
      </c>
      <c r="C1138" s="5">
        <v>14</v>
      </c>
    </row>
    <row r="1139" spans="1:3" hidden="1" x14ac:dyDescent="0.25">
      <c r="A1139" s="495" t="s">
        <v>2982</v>
      </c>
      <c r="B1139" s="5">
        <v>2</v>
      </c>
      <c r="C1139" s="5">
        <v>14</v>
      </c>
    </row>
    <row r="1140" spans="1:3" hidden="1" x14ac:dyDescent="0.25">
      <c r="A1140" s="495" t="s">
        <v>2984</v>
      </c>
      <c r="B1140" s="5">
        <v>2</v>
      </c>
      <c r="C1140" s="5">
        <v>14</v>
      </c>
    </row>
    <row r="1141" spans="1:3" hidden="1" x14ac:dyDescent="0.25">
      <c r="A1141" s="495" t="s">
        <v>2986</v>
      </c>
      <c r="B1141" s="5">
        <v>2</v>
      </c>
      <c r="C1141" s="5">
        <v>14</v>
      </c>
    </row>
    <row r="1142" spans="1:3" hidden="1" x14ac:dyDescent="0.25">
      <c r="A1142" s="495" t="s">
        <v>2988</v>
      </c>
      <c r="B1142" s="5">
        <v>2</v>
      </c>
      <c r="C1142" s="5">
        <v>14</v>
      </c>
    </row>
    <row r="1143" spans="1:3" hidden="1" x14ac:dyDescent="0.25">
      <c r="A1143" s="495" t="s">
        <v>2989</v>
      </c>
      <c r="B1143" s="5">
        <v>2</v>
      </c>
      <c r="C1143" s="5">
        <v>14</v>
      </c>
    </row>
    <row r="1144" spans="1:3" hidden="1" x14ac:dyDescent="0.25">
      <c r="A1144" s="495" t="s">
        <v>2991</v>
      </c>
      <c r="B1144" s="5">
        <v>2</v>
      </c>
      <c r="C1144" s="5">
        <v>14</v>
      </c>
    </row>
    <row r="1145" spans="1:3" hidden="1" x14ac:dyDescent="0.25">
      <c r="A1145" s="495" t="s">
        <v>2992</v>
      </c>
      <c r="B1145" s="5">
        <v>2</v>
      </c>
      <c r="C1145" s="5">
        <v>14</v>
      </c>
    </row>
    <row r="1146" spans="1:3" ht="30" hidden="1" x14ac:dyDescent="0.25">
      <c r="A1146" s="495" t="s">
        <v>2993</v>
      </c>
      <c r="B1146" s="5">
        <v>2</v>
      </c>
      <c r="C1146" s="5">
        <v>14</v>
      </c>
    </row>
    <row r="1147" spans="1:3" hidden="1" x14ac:dyDescent="0.25">
      <c r="A1147" s="495" t="s">
        <v>2994</v>
      </c>
      <c r="B1147" s="5">
        <v>2</v>
      </c>
      <c r="C1147" s="5">
        <v>14</v>
      </c>
    </row>
    <row r="1148" spans="1:3" hidden="1" x14ac:dyDescent="0.25">
      <c r="A1148" s="495" t="s">
        <v>2998</v>
      </c>
      <c r="B1148" s="5">
        <v>2</v>
      </c>
      <c r="C1148" s="5">
        <v>14</v>
      </c>
    </row>
    <row r="1149" spans="1:3" ht="30" hidden="1" x14ac:dyDescent="0.25">
      <c r="A1149" s="495" t="s">
        <v>3000</v>
      </c>
      <c r="B1149" s="5">
        <v>2</v>
      </c>
      <c r="C1149" s="5">
        <v>14</v>
      </c>
    </row>
    <row r="1150" spans="1:3" hidden="1" x14ac:dyDescent="0.25">
      <c r="A1150" s="495" t="s">
        <v>3001</v>
      </c>
      <c r="B1150" s="5">
        <v>2</v>
      </c>
      <c r="C1150" s="5">
        <v>14</v>
      </c>
    </row>
    <row r="1151" spans="1:3" hidden="1" x14ac:dyDescent="0.25">
      <c r="A1151" s="495" t="s">
        <v>3003</v>
      </c>
      <c r="B1151" s="5">
        <v>2</v>
      </c>
      <c r="C1151" s="5">
        <v>14</v>
      </c>
    </row>
    <row r="1152" spans="1:3" hidden="1" x14ac:dyDescent="0.25">
      <c r="A1152" s="495" t="s">
        <v>3004</v>
      </c>
      <c r="B1152" s="5">
        <v>2</v>
      </c>
      <c r="C1152" s="5">
        <v>14</v>
      </c>
    </row>
    <row r="1153" spans="1:3" hidden="1" x14ac:dyDescent="0.25">
      <c r="A1153" s="495" t="s">
        <v>3005</v>
      </c>
      <c r="B1153" s="5">
        <v>2</v>
      </c>
      <c r="C1153" s="5">
        <v>14</v>
      </c>
    </row>
    <row r="1154" spans="1:3" hidden="1" x14ac:dyDescent="0.25">
      <c r="A1154" s="495" t="s">
        <v>3006</v>
      </c>
      <c r="B1154" s="5">
        <v>2</v>
      </c>
      <c r="C1154" s="5">
        <v>14</v>
      </c>
    </row>
    <row r="1155" spans="1:3" hidden="1" x14ac:dyDescent="0.25">
      <c r="A1155" s="495" t="s">
        <v>3007</v>
      </c>
      <c r="B1155" s="5">
        <v>2</v>
      </c>
      <c r="C1155" s="5">
        <v>14</v>
      </c>
    </row>
    <row r="1156" spans="1:3" hidden="1" x14ac:dyDescent="0.25">
      <c r="A1156" s="495" t="s">
        <v>3008</v>
      </c>
      <c r="B1156" s="5">
        <v>2</v>
      </c>
      <c r="C1156" s="5">
        <v>14</v>
      </c>
    </row>
    <row r="1157" spans="1:3" hidden="1" x14ac:dyDescent="0.25">
      <c r="A1157" s="495" t="s">
        <v>3009</v>
      </c>
      <c r="B1157" s="5">
        <v>2</v>
      </c>
      <c r="C1157" s="5">
        <v>14</v>
      </c>
    </row>
    <row r="1158" spans="1:3" hidden="1" x14ac:dyDescent="0.25">
      <c r="A1158" s="495" t="s">
        <v>3010</v>
      </c>
      <c r="B1158" s="5">
        <v>2</v>
      </c>
      <c r="C1158" s="5">
        <v>14</v>
      </c>
    </row>
    <row r="1159" spans="1:3" ht="30" hidden="1" x14ac:dyDescent="0.25">
      <c r="A1159" s="495" t="s">
        <v>3012</v>
      </c>
      <c r="B1159" s="5">
        <v>2</v>
      </c>
      <c r="C1159" s="5">
        <v>14</v>
      </c>
    </row>
    <row r="1160" spans="1:3" hidden="1" x14ac:dyDescent="0.25">
      <c r="A1160" s="495" t="s">
        <v>3016</v>
      </c>
      <c r="B1160" s="5">
        <v>2</v>
      </c>
      <c r="C1160" s="5">
        <v>14</v>
      </c>
    </row>
    <row r="1161" spans="1:3" hidden="1" x14ac:dyDescent="0.25">
      <c r="A1161" s="495" t="s">
        <v>3017</v>
      </c>
      <c r="B1161" s="5">
        <v>2</v>
      </c>
      <c r="C1161" s="5">
        <v>14</v>
      </c>
    </row>
    <row r="1162" spans="1:3" hidden="1" x14ac:dyDescent="0.25">
      <c r="A1162" s="495" t="s">
        <v>3018</v>
      </c>
      <c r="B1162" s="5">
        <v>2</v>
      </c>
      <c r="C1162" s="5">
        <v>14</v>
      </c>
    </row>
    <row r="1163" spans="1:3" hidden="1" x14ac:dyDescent="0.25">
      <c r="A1163" s="495" t="s">
        <v>3019</v>
      </c>
      <c r="B1163" s="5">
        <v>2</v>
      </c>
      <c r="C1163" s="5">
        <v>14</v>
      </c>
    </row>
    <row r="1164" spans="1:3" hidden="1" x14ac:dyDescent="0.25">
      <c r="A1164" s="495" t="s">
        <v>3020</v>
      </c>
      <c r="B1164" s="5">
        <v>2</v>
      </c>
      <c r="C1164" s="5">
        <v>14</v>
      </c>
    </row>
    <row r="1165" spans="1:3" hidden="1" x14ac:dyDescent="0.25">
      <c r="A1165" s="495" t="s">
        <v>3022</v>
      </c>
      <c r="B1165" s="5">
        <v>2</v>
      </c>
      <c r="C1165" s="5">
        <v>14</v>
      </c>
    </row>
    <row r="1166" spans="1:3" ht="30" hidden="1" x14ac:dyDescent="0.25">
      <c r="A1166" s="495" t="s">
        <v>3024</v>
      </c>
      <c r="B1166" s="5">
        <v>2</v>
      </c>
      <c r="C1166" s="5">
        <v>14</v>
      </c>
    </row>
    <row r="1167" spans="1:3" ht="30" hidden="1" x14ac:dyDescent="0.25">
      <c r="A1167" s="495" t="s">
        <v>3026</v>
      </c>
      <c r="B1167" s="5">
        <v>2</v>
      </c>
      <c r="C1167" s="5">
        <v>14</v>
      </c>
    </row>
    <row r="1168" spans="1:3" hidden="1" x14ac:dyDescent="0.25">
      <c r="A1168" s="495" t="s">
        <v>3027</v>
      </c>
      <c r="B1168" s="5">
        <v>2</v>
      </c>
      <c r="C1168" s="5">
        <v>14</v>
      </c>
    </row>
    <row r="1169" spans="1:3" hidden="1" x14ac:dyDescent="0.25">
      <c r="A1169" s="495" t="s">
        <v>3028</v>
      </c>
      <c r="B1169" s="5">
        <v>2</v>
      </c>
      <c r="C1169" s="5">
        <v>14</v>
      </c>
    </row>
    <row r="1170" spans="1:3" hidden="1" x14ac:dyDescent="0.25">
      <c r="A1170" s="495" t="s">
        <v>3029</v>
      </c>
      <c r="B1170" s="5">
        <v>2</v>
      </c>
      <c r="C1170" s="5">
        <v>14</v>
      </c>
    </row>
    <row r="1171" spans="1:3" hidden="1" x14ac:dyDescent="0.25">
      <c r="A1171" s="495" t="s">
        <v>3031</v>
      </c>
      <c r="B1171" s="5">
        <v>2</v>
      </c>
      <c r="C1171" s="5">
        <v>14</v>
      </c>
    </row>
    <row r="1172" spans="1:3" hidden="1" x14ac:dyDescent="0.25">
      <c r="A1172" s="495" t="s">
        <v>3035</v>
      </c>
      <c r="B1172" s="5">
        <v>2</v>
      </c>
      <c r="C1172" s="5">
        <v>14</v>
      </c>
    </row>
    <row r="1173" spans="1:3" hidden="1" x14ac:dyDescent="0.25">
      <c r="A1173" s="495" t="s">
        <v>3039</v>
      </c>
      <c r="B1173" s="5">
        <v>2</v>
      </c>
      <c r="C1173" s="5">
        <v>14</v>
      </c>
    </row>
    <row r="1174" spans="1:3" hidden="1" x14ac:dyDescent="0.25">
      <c r="A1174" s="495" t="s">
        <v>3041</v>
      </c>
      <c r="B1174" s="5">
        <v>2</v>
      </c>
      <c r="C1174" s="5">
        <v>14</v>
      </c>
    </row>
    <row r="1175" spans="1:3" hidden="1" x14ac:dyDescent="0.25">
      <c r="A1175" s="495" t="s">
        <v>3043</v>
      </c>
      <c r="B1175" s="5">
        <v>2</v>
      </c>
      <c r="C1175" s="5">
        <v>14</v>
      </c>
    </row>
    <row r="1176" spans="1:3" hidden="1" x14ac:dyDescent="0.25">
      <c r="A1176" s="495" t="s">
        <v>3045</v>
      </c>
      <c r="B1176" s="5">
        <v>2</v>
      </c>
      <c r="C1176" s="5">
        <v>14</v>
      </c>
    </row>
    <row r="1177" spans="1:3" hidden="1" x14ac:dyDescent="0.25">
      <c r="A1177" s="495" t="s">
        <v>3047</v>
      </c>
      <c r="B1177" s="5">
        <v>2</v>
      </c>
      <c r="C1177" s="5">
        <v>14</v>
      </c>
    </row>
    <row r="1178" spans="1:3" hidden="1" x14ac:dyDescent="0.25">
      <c r="A1178" s="495" t="s">
        <v>3049</v>
      </c>
      <c r="B1178" s="5">
        <v>2</v>
      </c>
      <c r="C1178" s="5">
        <v>14</v>
      </c>
    </row>
    <row r="1179" spans="1:3" ht="30" hidden="1" x14ac:dyDescent="0.25">
      <c r="A1179" s="495" t="s">
        <v>3051</v>
      </c>
      <c r="B1179" s="5">
        <v>2</v>
      </c>
      <c r="C1179" s="5">
        <v>14</v>
      </c>
    </row>
    <row r="1180" spans="1:3" hidden="1" x14ac:dyDescent="0.25">
      <c r="A1180" s="495" t="s">
        <v>3054</v>
      </c>
      <c r="B1180" s="5">
        <v>2</v>
      </c>
      <c r="C1180" s="5">
        <v>14</v>
      </c>
    </row>
    <row r="1181" spans="1:3" hidden="1" x14ac:dyDescent="0.25">
      <c r="A1181" s="495" t="s">
        <v>3056</v>
      </c>
      <c r="B1181" s="5">
        <v>2</v>
      </c>
      <c r="C1181" s="5">
        <v>14</v>
      </c>
    </row>
    <row r="1182" spans="1:3" hidden="1" x14ac:dyDescent="0.25">
      <c r="A1182" s="495" t="s">
        <v>3058</v>
      </c>
      <c r="B1182" s="5">
        <v>2</v>
      </c>
      <c r="C1182" s="5">
        <v>14</v>
      </c>
    </row>
    <row r="1183" spans="1:3" hidden="1" x14ac:dyDescent="0.25">
      <c r="A1183" s="495" t="s">
        <v>3061</v>
      </c>
      <c r="B1183" s="5">
        <v>2</v>
      </c>
      <c r="C1183" s="5">
        <v>14</v>
      </c>
    </row>
    <row r="1184" spans="1:3" hidden="1" x14ac:dyDescent="0.25">
      <c r="A1184" s="495" t="s">
        <v>3063</v>
      </c>
      <c r="B1184" s="5">
        <v>2</v>
      </c>
      <c r="C1184" s="5">
        <v>14</v>
      </c>
    </row>
    <row r="1185" spans="1:3" hidden="1" x14ac:dyDescent="0.25">
      <c r="A1185" s="495" t="s">
        <v>3065</v>
      </c>
      <c r="B1185" s="5">
        <v>2</v>
      </c>
      <c r="C1185" s="5">
        <v>14</v>
      </c>
    </row>
    <row r="1186" spans="1:3" hidden="1" x14ac:dyDescent="0.25">
      <c r="A1186" s="495" t="s">
        <v>3067</v>
      </c>
      <c r="B1186" s="5">
        <v>2</v>
      </c>
      <c r="C1186" s="5">
        <v>14</v>
      </c>
    </row>
    <row r="1187" spans="1:3" ht="30" hidden="1" x14ac:dyDescent="0.25">
      <c r="A1187" s="495" t="s">
        <v>3069</v>
      </c>
      <c r="B1187" s="5">
        <v>2</v>
      </c>
      <c r="C1187" s="5">
        <v>14</v>
      </c>
    </row>
    <row r="1188" spans="1:3" hidden="1" x14ac:dyDescent="0.25">
      <c r="A1188" s="495" t="s">
        <v>3070</v>
      </c>
      <c r="B1188" s="5">
        <v>2</v>
      </c>
      <c r="C1188" s="5">
        <v>14</v>
      </c>
    </row>
    <row r="1189" spans="1:3" hidden="1" x14ac:dyDescent="0.25">
      <c r="A1189" s="495" t="s">
        <v>3073</v>
      </c>
      <c r="B1189" s="5">
        <v>2</v>
      </c>
      <c r="C1189" s="5">
        <v>14</v>
      </c>
    </row>
    <row r="1190" spans="1:3" hidden="1" x14ac:dyDescent="0.25">
      <c r="A1190" s="495" t="s">
        <v>3075</v>
      </c>
      <c r="B1190" s="5">
        <v>2</v>
      </c>
      <c r="C1190" s="5">
        <v>14</v>
      </c>
    </row>
    <row r="1191" spans="1:3" hidden="1" x14ac:dyDescent="0.25">
      <c r="A1191" s="495" t="s">
        <v>3084</v>
      </c>
      <c r="B1191" s="5">
        <v>2</v>
      </c>
      <c r="C1191" s="5">
        <v>14</v>
      </c>
    </row>
    <row r="1192" spans="1:3" hidden="1" x14ac:dyDescent="0.25">
      <c r="A1192" s="495" t="s">
        <v>3087</v>
      </c>
      <c r="B1192" s="5">
        <v>2</v>
      </c>
      <c r="C1192" s="5">
        <v>14</v>
      </c>
    </row>
    <row r="1193" spans="1:3" hidden="1" x14ac:dyDescent="0.25">
      <c r="A1193" s="495" t="s">
        <v>3088</v>
      </c>
      <c r="B1193" s="5">
        <v>2</v>
      </c>
      <c r="C1193" s="5">
        <v>14</v>
      </c>
    </row>
    <row r="1194" spans="1:3" hidden="1" x14ac:dyDescent="0.25">
      <c r="A1194" s="495" t="s">
        <v>3092</v>
      </c>
      <c r="B1194" s="5">
        <v>2</v>
      </c>
      <c r="C1194" s="5">
        <v>14</v>
      </c>
    </row>
    <row r="1195" spans="1:3" hidden="1" x14ac:dyDescent="0.25">
      <c r="A1195" s="495" t="s">
        <v>3093</v>
      </c>
      <c r="B1195" s="5">
        <v>2</v>
      </c>
      <c r="C1195" s="5">
        <v>14</v>
      </c>
    </row>
    <row r="1196" spans="1:3" hidden="1" x14ac:dyDescent="0.25">
      <c r="A1196" s="495" t="s">
        <v>3097</v>
      </c>
      <c r="B1196" s="5">
        <v>2</v>
      </c>
      <c r="C1196" s="5">
        <v>14</v>
      </c>
    </row>
    <row r="1197" spans="1:3" hidden="1" x14ac:dyDescent="0.25">
      <c r="A1197" s="495" t="s">
        <v>3098</v>
      </c>
      <c r="B1197" s="5">
        <v>2</v>
      </c>
      <c r="C1197" s="5">
        <v>14</v>
      </c>
    </row>
    <row r="1198" spans="1:3" hidden="1" x14ac:dyDescent="0.25">
      <c r="A1198" s="495" t="s">
        <v>3102</v>
      </c>
      <c r="B1198" s="5">
        <v>2</v>
      </c>
      <c r="C1198" s="5">
        <v>14</v>
      </c>
    </row>
    <row r="1199" spans="1:3" hidden="1" x14ac:dyDescent="0.25">
      <c r="A1199" s="495" t="s">
        <v>3103</v>
      </c>
      <c r="B1199" s="5">
        <v>2</v>
      </c>
      <c r="C1199" s="5">
        <v>14</v>
      </c>
    </row>
    <row r="1200" spans="1:3" hidden="1" x14ac:dyDescent="0.25">
      <c r="A1200" s="495" t="s">
        <v>3106</v>
      </c>
      <c r="B1200" s="5">
        <v>2</v>
      </c>
      <c r="C1200" s="5">
        <v>14</v>
      </c>
    </row>
    <row r="1201" spans="1:3" hidden="1" x14ac:dyDescent="0.25">
      <c r="A1201" s="495" t="s">
        <v>3107</v>
      </c>
      <c r="B1201" s="5">
        <v>2</v>
      </c>
      <c r="C1201" s="5">
        <v>14</v>
      </c>
    </row>
    <row r="1202" spans="1:3" hidden="1" x14ac:dyDescent="0.25">
      <c r="A1202" s="495" t="s">
        <v>3112</v>
      </c>
      <c r="B1202" s="5">
        <v>2</v>
      </c>
      <c r="C1202" s="5">
        <v>14</v>
      </c>
    </row>
    <row r="1203" spans="1:3" ht="30" hidden="1" x14ac:dyDescent="0.25">
      <c r="A1203" s="495" t="s">
        <v>3115</v>
      </c>
      <c r="B1203" s="5">
        <v>2</v>
      </c>
      <c r="C1203" s="5">
        <v>14</v>
      </c>
    </row>
    <row r="1204" spans="1:3" hidden="1" x14ac:dyDescent="0.25">
      <c r="A1204" s="495" t="s">
        <v>3117</v>
      </c>
      <c r="B1204" s="5">
        <v>2</v>
      </c>
      <c r="C1204" s="5">
        <v>14</v>
      </c>
    </row>
    <row r="1205" spans="1:3" hidden="1" x14ac:dyDescent="0.25">
      <c r="A1205" s="495" t="s">
        <v>3121</v>
      </c>
      <c r="B1205" s="5">
        <v>2</v>
      </c>
      <c r="C1205" s="5">
        <v>14</v>
      </c>
    </row>
    <row r="1206" spans="1:3" ht="30" hidden="1" x14ac:dyDescent="0.25">
      <c r="A1206" s="495" t="s">
        <v>3124</v>
      </c>
      <c r="B1206" s="5">
        <v>2</v>
      </c>
      <c r="C1206" s="5">
        <v>14</v>
      </c>
    </row>
    <row r="1207" spans="1:3" ht="30" hidden="1" x14ac:dyDescent="0.25">
      <c r="A1207" s="495" t="s">
        <v>3127</v>
      </c>
      <c r="B1207" s="5">
        <v>2</v>
      </c>
      <c r="C1207" s="5">
        <v>14</v>
      </c>
    </row>
    <row r="1208" spans="1:3" hidden="1" x14ac:dyDescent="0.25">
      <c r="A1208" s="495" t="s">
        <v>3128</v>
      </c>
      <c r="B1208" s="5">
        <v>2</v>
      </c>
      <c r="C1208" s="5">
        <v>14</v>
      </c>
    </row>
    <row r="1209" spans="1:3" hidden="1" x14ac:dyDescent="0.25">
      <c r="A1209" s="495" t="s">
        <v>3131</v>
      </c>
      <c r="B1209" s="5">
        <v>2</v>
      </c>
      <c r="C1209" s="5">
        <v>14</v>
      </c>
    </row>
    <row r="1210" spans="1:3" hidden="1" x14ac:dyDescent="0.25">
      <c r="A1210" s="495" t="s">
        <v>3134</v>
      </c>
      <c r="B1210" s="5">
        <v>2</v>
      </c>
      <c r="C1210" s="5">
        <v>14</v>
      </c>
    </row>
    <row r="1211" spans="1:3" hidden="1" x14ac:dyDescent="0.25">
      <c r="A1211" s="495" t="s">
        <v>3137</v>
      </c>
      <c r="B1211" s="5">
        <v>2</v>
      </c>
      <c r="C1211" s="5">
        <v>14</v>
      </c>
    </row>
    <row r="1212" spans="1:3" hidden="1" x14ac:dyDescent="0.25">
      <c r="A1212" s="495" t="s">
        <v>3145</v>
      </c>
      <c r="B1212" s="5">
        <v>2</v>
      </c>
      <c r="C1212" s="5">
        <v>14</v>
      </c>
    </row>
    <row r="1213" spans="1:3" hidden="1" x14ac:dyDescent="0.25">
      <c r="A1213" s="495" t="s">
        <v>3146</v>
      </c>
      <c r="B1213" s="5">
        <v>2</v>
      </c>
      <c r="C1213" s="5">
        <v>14</v>
      </c>
    </row>
    <row r="1214" spans="1:3" hidden="1" x14ac:dyDescent="0.25">
      <c r="A1214" s="495" t="s">
        <v>3150</v>
      </c>
      <c r="B1214" s="5">
        <v>2</v>
      </c>
      <c r="C1214" s="5">
        <v>14</v>
      </c>
    </row>
    <row r="1215" spans="1:3" hidden="1" x14ac:dyDescent="0.25">
      <c r="A1215" s="495" t="s">
        <v>3151</v>
      </c>
      <c r="B1215" s="5">
        <v>2</v>
      </c>
      <c r="C1215" s="5">
        <v>14</v>
      </c>
    </row>
    <row r="1216" spans="1:3" hidden="1" x14ac:dyDescent="0.25">
      <c r="A1216" s="495" t="s">
        <v>3152</v>
      </c>
      <c r="B1216" s="5">
        <v>2</v>
      </c>
      <c r="C1216" s="5">
        <v>14</v>
      </c>
    </row>
    <row r="1217" spans="1:3" hidden="1" x14ac:dyDescent="0.25">
      <c r="A1217" s="495" t="s">
        <v>3153</v>
      </c>
      <c r="B1217" s="5">
        <v>2</v>
      </c>
      <c r="C1217" s="5">
        <v>14</v>
      </c>
    </row>
    <row r="1218" spans="1:3" hidden="1" x14ac:dyDescent="0.25">
      <c r="A1218" s="495" t="s">
        <v>3159</v>
      </c>
      <c r="B1218" s="5">
        <v>2</v>
      </c>
      <c r="C1218" s="5">
        <v>14</v>
      </c>
    </row>
    <row r="1219" spans="1:3" hidden="1" x14ac:dyDescent="0.25">
      <c r="A1219" s="495" t="s">
        <v>3161</v>
      </c>
      <c r="B1219" s="5">
        <v>2</v>
      </c>
      <c r="C1219" s="5">
        <v>14</v>
      </c>
    </row>
    <row r="1220" spans="1:3" hidden="1" x14ac:dyDescent="0.25">
      <c r="A1220" s="495" t="s">
        <v>3163</v>
      </c>
      <c r="B1220" s="5">
        <v>2</v>
      </c>
      <c r="C1220" s="5">
        <v>14</v>
      </c>
    </row>
    <row r="1221" spans="1:3" hidden="1" x14ac:dyDescent="0.25">
      <c r="A1221" s="495" t="s">
        <v>3165</v>
      </c>
      <c r="B1221" s="5">
        <v>2</v>
      </c>
      <c r="C1221" s="5">
        <v>14</v>
      </c>
    </row>
    <row r="1222" spans="1:3" hidden="1" x14ac:dyDescent="0.25">
      <c r="A1222" s="495" t="s">
        <v>3167</v>
      </c>
      <c r="B1222" s="5">
        <v>2</v>
      </c>
      <c r="C1222" s="5">
        <v>14</v>
      </c>
    </row>
    <row r="1223" spans="1:3" ht="30" hidden="1" x14ac:dyDescent="0.25">
      <c r="A1223" s="495" t="s">
        <v>3168</v>
      </c>
      <c r="B1223" s="5">
        <v>2</v>
      </c>
      <c r="C1223" s="5">
        <v>14</v>
      </c>
    </row>
    <row r="1224" spans="1:3" hidden="1" x14ac:dyDescent="0.25">
      <c r="A1224" s="495" t="s">
        <v>3170</v>
      </c>
      <c r="B1224" s="5">
        <v>2</v>
      </c>
      <c r="C1224" s="5">
        <v>14</v>
      </c>
    </row>
    <row r="1225" spans="1:3" hidden="1" x14ac:dyDescent="0.25">
      <c r="A1225" s="495" t="s">
        <v>3173</v>
      </c>
      <c r="B1225" s="5">
        <v>2</v>
      </c>
      <c r="C1225" s="5">
        <v>14</v>
      </c>
    </row>
    <row r="1226" spans="1:3" ht="30" hidden="1" x14ac:dyDescent="0.25">
      <c r="A1226" s="495" t="s">
        <v>3174</v>
      </c>
      <c r="B1226" s="5">
        <v>2</v>
      </c>
      <c r="C1226" s="5">
        <v>14</v>
      </c>
    </row>
    <row r="1227" spans="1:3" hidden="1" x14ac:dyDescent="0.25">
      <c r="A1227" s="495" t="s">
        <v>3175</v>
      </c>
      <c r="B1227" s="5">
        <v>2</v>
      </c>
      <c r="C1227" s="5">
        <v>14</v>
      </c>
    </row>
    <row r="1228" spans="1:3" ht="30" hidden="1" x14ac:dyDescent="0.25">
      <c r="A1228" s="495" t="s">
        <v>3176</v>
      </c>
      <c r="B1228" s="5">
        <v>2</v>
      </c>
      <c r="C1228" s="5">
        <v>14</v>
      </c>
    </row>
    <row r="1229" spans="1:3" hidden="1" x14ac:dyDescent="0.25">
      <c r="A1229" s="495" t="s">
        <v>3177</v>
      </c>
      <c r="B1229" s="5">
        <v>2</v>
      </c>
      <c r="C1229" s="5">
        <v>14</v>
      </c>
    </row>
    <row r="1230" spans="1:3" ht="30" hidden="1" x14ac:dyDescent="0.25">
      <c r="A1230" s="495" t="s">
        <v>3178</v>
      </c>
      <c r="B1230" s="5">
        <v>2</v>
      </c>
      <c r="C1230" s="5">
        <v>14</v>
      </c>
    </row>
    <row r="1231" spans="1:3" hidden="1" x14ac:dyDescent="0.25">
      <c r="A1231" s="495" t="s">
        <v>3179</v>
      </c>
      <c r="B1231" s="5">
        <v>2</v>
      </c>
      <c r="C1231" s="5">
        <v>14</v>
      </c>
    </row>
    <row r="1232" spans="1:3" hidden="1" x14ac:dyDescent="0.25">
      <c r="A1232" s="495" t="s">
        <v>3180</v>
      </c>
      <c r="B1232" s="5">
        <v>2</v>
      </c>
      <c r="C1232" s="5">
        <v>14</v>
      </c>
    </row>
    <row r="1233" spans="1:3" hidden="1" x14ac:dyDescent="0.25">
      <c r="A1233" s="495" t="s">
        <v>3182</v>
      </c>
      <c r="B1233" s="5">
        <v>2</v>
      </c>
      <c r="C1233" s="5">
        <v>14</v>
      </c>
    </row>
    <row r="1234" spans="1:3" hidden="1" x14ac:dyDescent="0.25">
      <c r="A1234" s="495" t="s">
        <v>3184</v>
      </c>
      <c r="B1234" s="5">
        <v>2</v>
      </c>
      <c r="C1234" s="5">
        <v>14</v>
      </c>
    </row>
    <row r="1235" spans="1:3" hidden="1" x14ac:dyDescent="0.25">
      <c r="A1235" s="495" t="s">
        <v>3189</v>
      </c>
      <c r="B1235" s="5">
        <v>2</v>
      </c>
      <c r="C1235" s="5">
        <v>14</v>
      </c>
    </row>
    <row r="1236" spans="1:3" ht="30" hidden="1" x14ac:dyDescent="0.25">
      <c r="A1236" s="495" t="s">
        <v>3193</v>
      </c>
      <c r="B1236" s="5">
        <v>2</v>
      </c>
      <c r="C1236" s="5">
        <v>14</v>
      </c>
    </row>
    <row r="1237" spans="1:3" hidden="1" x14ac:dyDescent="0.25">
      <c r="A1237" s="495" t="s">
        <v>3194</v>
      </c>
      <c r="B1237" s="5">
        <v>2</v>
      </c>
      <c r="C1237" s="5">
        <v>14</v>
      </c>
    </row>
    <row r="1238" spans="1:3" hidden="1" x14ac:dyDescent="0.25">
      <c r="A1238" s="495" t="s">
        <v>3197</v>
      </c>
      <c r="B1238" s="5">
        <v>2</v>
      </c>
      <c r="C1238" s="5">
        <v>14</v>
      </c>
    </row>
    <row r="1239" spans="1:3" hidden="1" x14ac:dyDescent="0.25">
      <c r="A1239" s="495" t="s">
        <v>3198</v>
      </c>
      <c r="B1239" s="5">
        <v>2</v>
      </c>
      <c r="C1239" s="5">
        <v>14</v>
      </c>
    </row>
    <row r="1240" spans="1:3" hidden="1" x14ac:dyDescent="0.25">
      <c r="A1240" s="495" t="s">
        <v>3202</v>
      </c>
      <c r="B1240" s="5">
        <v>2</v>
      </c>
      <c r="C1240" s="5">
        <v>14</v>
      </c>
    </row>
    <row r="1241" spans="1:3" ht="30" hidden="1" x14ac:dyDescent="0.25">
      <c r="A1241" s="495" t="s">
        <v>3203</v>
      </c>
      <c r="B1241" s="5">
        <v>2</v>
      </c>
      <c r="C1241" s="5">
        <v>14</v>
      </c>
    </row>
    <row r="1242" spans="1:3" hidden="1" x14ac:dyDescent="0.25">
      <c r="A1242" s="495" t="s">
        <v>3204</v>
      </c>
      <c r="B1242" s="5">
        <v>2</v>
      </c>
      <c r="C1242" s="5">
        <v>14</v>
      </c>
    </row>
    <row r="1243" spans="1:3" hidden="1" x14ac:dyDescent="0.25">
      <c r="A1243" s="495" t="s">
        <v>3206</v>
      </c>
      <c r="B1243" s="5">
        <v>2</v>
      </c>
      <c r="C1243" s="5">
        <v>14</v>
      </c>
    </row>
    <row r="1244" spans="1:3" hidden="1" x14ac:dyDescent="0.25">
      <c r="A1244" s="495" t="s">
        <v>3207</v>
      </c>
      <c r="B1244" s="5">
        <v>2</v>
      </c>
      <c r="C1244" s="5">
        <v>14</v>
      </c>
    </row>
    <row r="1245" spans="1:3" hidden="1" x14ac:dyDescent="0.25">
      <c r="A1245" s="495" t="s">
        <v>3208</v>
      </c>
      <c r="B1245" s="5">
        <v>2</v>
      </c>
      <c r="C1245" s="5">
        <v>14</v>
      </c>
    </row>
    <row r="1246" spans="1:3" hidden="1" x14ac:dyDescent="0.25">
      <c r="A1246" s="495" t="s">
        <v>3212</v>
      </c>
      <c r="B1246" s="5">
        <v>2</v>
      </c>
      <c r="C1246" s="5">
        <v>14</v>
      </c>
    </row>
    <row r="1247" spans="1:3" hidden="1" x14ac:dyDescent="0.25">
      <c r="A1247" s="495" t="s">
        <v>3214</v>
      </c>
      <c r="B1247" s="5">
        <v>2</v>
      </c>
      <c r="C1247" s="5">
        <v>14</v>
      </c>
    </row>
    <row r="1248" spans="1:3" ht="30" hidden="1" x14ac:dyDescent="0.25">
      <c r="A1248" s="495" t="s">
        <v>3218</v>
      </c>
      <c r="B1248" s="5">
        <v>2</v>
      </c>
      <c r="C1248" s="5">
        <v>14</v>
      </c>
    </row>
    <row r="1249" spans="1:3" hidden="1" x14ac:dyDescent="0.25">
      <c r="A1249" s="495" t="s">
        <v>3219</v>
      </c>
      <c r="B1249" s="5">
        <v>2</v>
      </c>
      <c r="C1249" s="5">
        <v>14</v>
      </c>
    </row>
    <row r="1250" spans="1:3" hidden="1" x14ac:dyDescent="0.25">
      <c r="A1250" s="495" t="s">
        <v>3222</v>
      </c>
      <c r="B1250" s="5">
        <v>2</v>
      </c>
      <c r="C1250" s="5">
        <v>14</v>
      </c>
    </row>
    <row r="1251" spans="1:3" ht="60" hidden="1" x14ac:dyDescent="0.25">
      <c r="A1251" s="495" t="s">
        <v>3223</v>
      </c>
      <c r="B1251" s="5">
        <v>2</v>
      </c>
      <c r="C1251" s="5">
        <v>14</v>
      </c>
    </row>
    <row r="1252" spans="1:3" hidden="1" x14ac:dyDescent="0.25">
      <c r="A1252" s="495" t="s">
        <v>3224</v>
      </c>
      <c r="B1252" s="5">
        <v>2</v>
      </c>
      <c r="C1252" s="5">
        <v>14</v>
      </c>
    </row>
    <row r="1253" spans="1:3" hidden="1" x14ac:dyDescent="0.25">
      <c r="A1253" s="495" t="s">
        <v>3226</v>
      </c>
      <c r="B1253" s="5">
        <v>2</v>
      </c>
      <c r="C1253" s="5">
        <v>14</v>
      </c>
    </row>
    <row r="1254" spans="1:3" hidden="1" x14ac:dyDescent="0.25">
      <c r="A1254" s="495" t="s">
        <v>3230</v>
      </c>
      <c r="B1254" s="5">
        <v>2</v>
      </c>
      <c r="C1254" s="5">
        <v>14</v>
      </c>
    </row>
    <row r="1255" spans="1:3" ht="30" hidden="1" x14ac:dyDescent="0.25">
      <c r="A1255" s="495" t="s">
        <v>3232</v>
      </c>
      <c r="B1255" s="5">
        <v>2</v>
      </c>
      <c r="C1255" s="5">
        <v>14</v>
      </c>
    </row>
    <row r="1256" spans="1:3" hidden="1" x14ac:dyDescent="0.25">
      <c r="A1256" s="495" t="s">
        <v>3235</v>
      </c>
      <c r="B1256" s="5">
        <v>2</v>
      </c>
      <c r="C1256" s="5">
        <v>14</v>
      </c>
    </row>
    <row r="1257" spans="1:3" ht="30" hidden="1" x14ac:dyDescent="0.25">
      <c r="A1257" s="495" t="s">
        <v>3236</v>
      </c>
      <c r="B1257" s="5">
        <v>2</v>
      </c>
      <c r="C1257" s="5">
        <v>14</v>
      </c>
    </row>
    <row r="1258" spans="1:3" hidden="1" x14ac:dyDescent="0.25">
      <c r="A1258" s="495" t="s">
        <v>3237</v>
      </c>
      <c r="B1258" s="5">
        <v>2</v>
      </c>
      <c r="C1258" s="5">
        <v>14</v>
      </c>
    </row>
    <row r="1259" spans="1:3" hidden="1" x14ac:dyDescent="0.25">
      <c r="A1259" s="495" t="s">
        <v>3243</v>
      </c>
      <c r="B1259" s="5">
        <v>2</v>
      </c>
      <c r="C1259" s="5">
        <v>14</v>
      </c>
    </row>
    <row r="1260" spans="1:3" hidden="1" x14ac:dyDescent="0.25">
      <c r="A1260" s="495" t="s">
        <v>3246</v>
      </c>
      <c r="B1260" s="5">
        <v>2</v>
      </c>
      <c r="C1260" s="5">
        <v>14</v>
      </c>
    </row>
    <row r="1261" spans="1:3" hidden="1" x14ac:dyDescent="0.25">
      <c r="A1261" s="495" t="s">
        <v>3247</v>
      </c>
      <c r="B1261" s="5">
        <v>2</v>
      </c>
      <c r="C1261" s="5">
        <v>14</v>
      </c>
    </row>
    <row r="1262" spans="1:3" ht="30" hidden="1" x14ac:dyDescent="0.25">
      <c r="A1262" s="495" t="s">
        <v>3248</v>
      </c>
      <c r="B1262" s="5">
        <v>2</v>
      </c>
      <c r="C1262" s="5">
        <v>14</v>
      </c>
    </row>
    <row r="1263" spans="1:3" hidden="1" x14ac:dyDescent="0.25">
      <c r="A1263" s="495" t="s">
        <v>3249</v>
      </c>
      <c r="B1263" s="5">
        <v>2</v>
      </c>
      <c r="C1263" s="5">
        <v>14</v>
      </c>
    </row>
    <row r="1264" spans="1:3" hidden="1" x14ac:dyDescent="0.25">
      <c r="A1264" s="495" t="s">
        <v>3250</v>
      </c>
      <c r="B1264" s="5">
        <v>2</v>
      </c>
      <c r="C1264" s="5">
        <v>14</v>
      </c>
    </row>
    <row r="1265" spans="1:3" hidden="1" x14ac:dyDescent="0.25">
      <c r="A1265" s="495" t="s">
        <v>3251</v>
      </c>
      <c r="B1265" s="5">
        <v>2</v>
      </c>
      <c r="C1265" s="5">
        <v>14</v>
      </c>
    </row>
    <row r="1266" spans="1:3" hidden="1" x14ac:dyDescent="0.25">
      <c r="A1266" s="495" t="s">
        <v>3253</v>
      </c>
      <c r="B1266" s="5">
        <v>2</v>
      </c>
      <c r="C1266" s="5">
        <v>14</v>
      </c>
    </row>
    <row r="1267" spans="1:3" hidden="1" x14ac:dyDescent="0.25">
      <c r="A1267" s="495" t="s">
        <v>3255</v>
      </c>
      <c r="B1267" s="5">
        <v>2</v>
      </c>
      <c r="C1267" s="5">
        <v>14</v>
      </c>
    </row>
    <row r="1268" spans="1:3" hidden="1" x14ac:dyDescent="0.25">
      <c r="A1268" s="495" t="s">
        <v>3257</v>
      </c>
      <c r="B1268" s="5">
        <v>2</v>
      </c>
      <c r="C1268" s="5">
        <v>14</v>
      </c>
    </row>
    <row r="1269" spans="1:3" ht="30" hidden="1" x14ac:dyDescent="0.25">
      <c r="A1269" s="495" t="s">
        <v>3262</v>
      </c>
      <c r="B1269" s="5">
        <v>2</v>
      </c>
      <c r="C1269" s="5">
        <v>14</v>
      </c>
    </row>
    <row r="1270" spans="1:3" hidden="1" x14ac:dyDescent="0.25">
      <c r="A1270" s="495" t="s">
        <v>3265</v>
      </c>
      <c r="B1270" s="5">
        <v>2</v>
      </c>
      <c r="C1270" s="5">
        <v>14</v>
      </c>
    </row>
    <row r="1271" spans="1:3" hidden="1" x14ac:dyDescent="0.25">
      <c r="A1271" s="495" t="s">
        <v>3268</v>
      </c>
      <c r="B1271" s="5">
        <v>2</v>
      </c>
      <c r="C1271" s="5">
        <v>14</v>
      </c>
    </row>
    <row r="1272" spans="1:3" hidden="1" x14ac:dyDescent="0.25">
      <c r="A1272" s="495" t="s">
        <v>3274</v>
      </c>
      <c r="B1272" s="5">
        <v>2</v>
      </c>
      <c r="C1272" s="5">
        <v>14</v>
      </c>
    </row>
    <row r="1273" spans="1:3" hidden="1" x14ac:dyDescent="0.25">
      <c r="A1273" s="495" t="s">
        <v>3275</v>
      </c>
      <c r="B1273" s="5">
        <v>2</v>
      </c>
      <c r="C1273" s="5">
        <v>14</v>
      </c>
    </row>
    <row r="1274" spans="1:3" hidden="1" x14ac:dyDescent="0.25">
      <c r="A1274" s="495" t="s">
        <v>3279</v>
      </c>
      <c r="B1274" s="5">
        <v>2</v>
      </c>
      <c r="C1274" s="5">
        <v>14</v>
      </c>
    </row>
    <row r="1275" spans="1:3" ht="30" hidden="1" x14ac:dyDescent="0.25">
      <c r="A1275" s="495" t="s">
        <v>3280</v>
      </c>
      <c r="B1275" s="5">
        <v>2</v>
      </c>
      <c r="C1275" s="5">
        <v>14</v>
      </c>
    </row>
    <row r="1276" spans="1:3" hidden="1" x14ac:dyDescent="0.25">
      <c r="A1276" s="495" t="s">
        <v>3281</v>
      </c>
      <c r="B1276" s="5">
        <v>2</v>
      </c>
      <c r="C1276" s="5">
        <v>14</v>
      </c>
    </row>
    <row r="1277" spans="1:3" hidden="1" x14ac:dyDescent="0.25">
      <c r="A1277" s="495" t="s">
        <v>3284</v>
      </c>
      <c r="B1277" s="5">
        <v>2</v>
      </c>
      <c r="C1277" s="5">
        <v>14</v>
      </c>
    </row>
    <row r="1278" spans="1:3" hidden="1" x14ac:dyDescent="0.25">
      <c r="A1278" s="495" t="s">
        <v>3285</v>
      </c>
      <c r="B1278" s="5">
        <v>2</v>
      </c>
      <c r="C1278" s="5">
        <v>14</v>
      </c>
    </row>
    <row r="1279" spans="1:3" ht="30" hidden="1" x14ac:dyDescent="0.25">
      <c r="A1279" s="495" t="s">
        <v>3286</v>
      </c>
      <c r="B1279" s="5">
        <v>2</v>
      </c>
      <c r="C1279" s="5">
        <v>14</v>
      </c>
    </row>
    <row r="1280" spans="1:3" hidden="1" x14ac:dyDescent="0.25">
      <c r="A1280" s="495" t="s">
        <v>3287</v>
      </c>
      <c r="B1280" s="5">
        <v>2</v>
      </c>
      <c r="C1280" s="5">
        <v>14</v>
      </c>
    </row>
    <row r="1281" spans="1:3" hidden="1" x14ac:dyDescent="0.25">
      <c r="A1281" s="495" t="s">
        <v>3294</v>
      </c>
      <c r="B1281" s="5">
        <v>2</v>
      </c>
      <c r="C1281" s="5">
        <v>14</v>
      </c>
    </row>
    <row r="1282" spans="1:3" hidden="1" x14ac:dyDescent="0.25">
      <c r="A1282" s="495" t="s">
        <v>3296</v>
      </c>
      <c r="B1282" s="5">
        <v>2</v>
      </c>
      <c r="C1282" s="5">
        <v>14</v>
      </c>
    </row>
    <row r="1283" spans="1:3" hidden="1" x14ac:dyDescent="0.25">
      <c r="A1283" s="495" t="s">
        <v>3301</v>
      </c>
      <c r="B1283" s="5">
        <v>2</v>
      </c>
      <c r="C1283" s="5">
        <v>14</v>
      </c>
    </row>
    <row r="1284" spans="1:3" hidden="1" x14ac:dyDescent="0.25">
      <c r="A1284" s="495" t="s">
        <v>3302</v>
      </c>
      <c r="B1284" s="5">
        <v>2</v>
      </c>
      <c r="C1284" s="5">
        <v>14</v>
      </c>
    </row>
    <row r="1285" spans="1:3" hidden="1" x14ac:dyDescent="0.25">
      <c r="A1285" s="495" t="s">
        <v>3303</v>
      </c>
      <c r="B1285" s="5">
        <v>2</v>
      </c>
      <c r="C1285" s="5">
        <v>14</v>
      </c>
    </row>
    <row r="1286" spans="1:3" hidden="1" x14ac:dyDescent="0.25">
      <c r="A1286" s="495" t="s">
        <v>3307</v>
      </c>
      <c r="B1286" s="5">
        <v>2</v>
      </c>
      <c r="C1286" s="5">
        <v>14</v>
      </c>
    </row>
    <row r="1287" spans="1:3" hidden="1" x14ac:dyDescent="0.25">
      <c r="A1287" s="495" t="s">
        <v>3308</v>
      </c>
      <c r="B1287" s="5">
        <v>2</v>
      </c>
      <c r="C1287" s="5">
        <v>14</v>
      </c>
    </row>
    <row r="1288" spans="1:3" hidden="1" x14ac:dyDescent="0.25">
      <c r="A1288" s="495" t="s">
        <v>3309</v>
      </c>
      <c r="B1288" s="5">
        <v>2</v>
      </c>
      <c r="C1288" s="5">
        <v>14</v>
      </c>
    </row>
    <row r="1289" spans="1:3" hidden="1" x14ac:dyDescent="0.25">
      <c r="A1289" s="495" t="s">
        <v>3311</v>
      </c>
      <c r="B1289" s="5">
        <v>2</v>
      </c>
      <c r="C1289" s="5">
        <v>14</v>
      </c>
    </row>
    <row r="1290" spans="1:3" hidden="1" x14ac:dyDescent="0.25">
      <c r="A1290" s="495" t="s">
        <v>3312</v>
      </c>
      <c r="B1290" s="5">
        <v>2</v>
      </c>
      <c r="C1290" s="5">
        <v>14</v>
      </c>
    </row>
    <row r="1291" spans="1:3" ht="30" hidden="1" x14ac:dyDescent="0.25">
      <c r="A1291" s="495" t="s">
        <v>3314</v>
      </c>
      <c r="B1291" s="5">
        <v>2</v>
      </c>
      <c r="C1291" s="5">
        <v>14</v>
      </c>
    </row>
    <row r="1292" spans="1:3" hidden="1" x14ac:dyDescent="0.25">
      <c r="A1292" s="495" t="s">
        <v>3316</v>
      </c>
      <c r="B1292" s="5">
        <v>2</v>
      </c>
      <c r="C1292" s="5">
        <v>14</v>
      </c>
    </row>
    <row r="1293" spans="1:3" hidden="1" x14ac:dyDescent="0.25">
      <c r="A1293" s="495" t="s">
        <v>3317</v>
      </c>
      <c r="B1293" s="5">
        <v>2</v>
      </c>
      <c r="C1293" s="5">
        <v>14</v>
      </c>
    </row>
    <row r="1294" spans="1:3" hidden="1" x14ac:dyDescent="0.25">
      <c r="A1294" s="495" t="s">
        <v>3318</v>
      </c>
      <c r="B1294" s="5">
        <v>2</v>
      </c>
      <c r="C1294" s="5">
        <v>14</v>
      </c>
    </row>
    <row r="1295" spans="1:3" hidden="1" x14ac:dyDescent="0.25">
      <c r="A1295" s="495" t="s">
        <v>3319</v>
      </c>
      <c r="B1295" s="5">
        <v>2</v>
      </c>
      <c r="C1295" s="5">
        <v>14</v>
      </c>
    </row>
    <row r="1296" spans="1:3" hidden="1" x14ac:dyDescent="0.25">
      <c r="A1296" s="495" t="s">
        <v>3323</v>
      </c>
      <c r="B1296" s="5">
        <v>2</v>
      </c>
      <c r="C1296" s="5">
        <v>14</v>
      </c>
    </row>
    <row r="1297" spans="1:3" hidden="1" x14ac:dyDescent="0.25">
      <c r="A1297" s="495" t="s">
        <v>3324</v>
      </c>
      <c r="B1297" s="5">
        <v>2</v>
      </c>
      <c r="C1297" s="5">
        <v>14</v>
      </c>
    </row>
    <row r="1298" spans="1:3" hidden="1" x14ac:dyDescent="0.25">
      <c r="A1298" s="495" t="s">
        <v>3325</v>
      </c>
      <c r="B1298" s="5">
        <v>2</v>
      </c>
      <c r="C1298" s="5">
        <v>14</v>
      </c>
    </row>
    <row r="1299" spans="1:3" hidden="1" x14ac:dyDescent="0.25">
      <c r="A1299" s="495" t="s">
        <v>3326</v>
      </c>
      <c r="B1299" s="5">
        <v>2</v>
      </c>
      <c r="C1299" s="5">
        <v>14</v>
      </c>
    </row>
    <row r="1300" spans="1:3" hidden="1" x14ac:dyDescent="0.25">
      <c r="A1300" s="495" t="s">
        <v>3327</v>
      </c>
      <c r="B1300" s="5">
        <v>2</v>
      </c>
      <c r="C1300" s="5">
        <v>14</v>
      </c>
    </row>
    <row r="1301" spans="1:3" hidden="1" x14ac:dyDescent="0.25">
      <c r="A1301" s="495" t="s">
        <v>3328</v>
      </c>
      <c r="B1301" s="5">
        <v>2</v>
      </c>
      <c r="C1301" s="5">
        <v>14</v>
      </c>
    </row>
    <row r="1302" spans="1:3" hidden="1" x14ac:dyDescent="0.25">
      <c r="A1302" s="495" t="s">
        <v>3329</v>
      </c>
      <c r="B1302" s="5">
        <v>2</v>
      </c>
      <c r="C1302" s="5">
        <v>14</v>
      </c>
    </row>
    <row r="1303" spans="1:3" hidden="1" x14ac:dyDescent="0.25">
      <c r="A1303" s="495" t="s">
        <v>3330</v>
      </c>
      <c r="B1303" s="5">
        <v>2</v>
      </c>
      <c r="C1303" s="5">
        <v>14</v>
      </c>
    </row>
    <row r="1304" spans="1:3" hidden="1" x14ac:dyDescent="0.25">
      <c r="A1304" s="495" t="s">
        <v>3331</v>
      </c>
      <c r="B1304" s="5">
        <v>2</v>
      </c>
      <c r="C1304" s="5">
        <v>14</v>
      </c>
    </row>
    <row r="1305" spans="1:3" hidden="1" x14ac:dyDescent="0.25">
      <c r="A1305" s="495" t="s">
        <v>3333</v>
      </c>
      <c r="B1305" s="5">
        <v>2</v>
      </c>
      <c r="C1305" s="5">
        <v>14</v>
      </c>
    </row>
    <row r="1306" spans="1:3" hidden="1" x14ac:dyDescent="0.25">
      <c r="A1306" s="495" t="s">
        <v>3335</v>
      </c>
      <c r="B1306" s="5">
        <v>2</v>
      </c>
      <c r="C1306" s="5">
        <v>14</v>
      </c>
    </row>
    <row r="1307" spans="1:3" hidden="1" x14ac:dyDescent="0.25">
      <c r="A1307" s="495" t="s">
        <v>3336</v>
      </c>
      <c r="B1307" s="5">
        <v>2</v>
      </c>
      <c r="C1307" s="5">
        <v>14</v>
      </c>
    </row>
    <row r="1308" spans="1:3" hidden="1" x14ac:dyDescent="0.25">
      <c r="A1308" s="495" t="s">
        <v>3337</v>
      </c>
      <c r="B1308" s="5">
        <v>2</v>
      </c>
      <c r="C1308" s="5">
        <v>14</v>
      </c>
    </row>
    <row r="1309" spans="1:3" hidden="1" x14ac:dyDescent="0.25">
      <c r="A1309" s="495" t="s">
        <v>3399</v>
      </c>
      <c r="B1309" s="5">
        <v>1</v>
      </c>
      <c r="C1309" s="5">
        <v>14</v>
      </c>
    </row>
    <row r="1310" spans="1:3" ht="30" hidden="1" x14ac:dyDescent="0.25">
      <c r="A1310" s="495" t="s">
        <v>3473</v>
      </c>
      <c r="B1310" s="5">
        <v>1</v>
      </c>
      <c r="C1310" s="5">
        <v>14</v>
      </c>
    </row>
    <row r="1311" spans="1:3" ht="30" hidden="1" x14ac:dyDescent="0.25">
      <c r="A1311" s="495" t="s">
        <v>3508</v>
      </c>
      <c r="B1311" s="5">
        <v>1</v>
      </c>
      <c r="C1311" s="5">
        <v>14</v>
      </c>
    </row>
    <row r="1312" spans="1:3" hidden="1" x14ac:dyDescent="0.25">
      <c r="A1312" s="495" t="s">
        <v>3596</v>
      </c>
      <c r="B1312" s="5">
        <v>1</v>
      </c>
      <c r="C1312" s="5">
        <v>14</v>
      </c>
    </row>
    <row r="1313" spans="1:3" ht="30" hidden="1" x14ac:dyDescent="0.25">
      <c r="A1313" s="495" t="s">
        <v>3625</v>
      </c>
      <c r="B1313" s="5">
        <v>1</v>
      </c>
      <c r="C1313" s="5">
        <v>14</v>
      </c>
    </row>
    <row r="1314" spans="1:3" hidden="1" x14ac:dyDescent="0.25">
      <c r="A1314" s="495" t="s">
        <v>3719</v>
      </c>
      <c r="B1314" s="5">
        <v>1</v>
      </c>
      <c r="C1314" s="5">
        <v>14</v>
      </c>
    </row>
    <row r="1315" spans="1:3" hidden="1" x14ac:dyDescent="0.25">
      <c r="A1315" s="495" t="s">
        <v>4051</v>
      </c>
      <c r="B1315" s="5">
        <v>1</v>
      </c>
      <c r="C1315" s="5">
        <v>14</v>
      </c>
    </row>
    <row r="1316" spans="1:3" ht="30" hidden="1" x14ac:dyDescent="0.25">
      <c r="A1316" s="495" t="s">
        <v>4074</v>
      </c>
      <c r="B1316" s="5">
        <v>1</v>
      </c>
      <c r="C1316" s="5">
        <v>14</v>
      </c>
    </row>
    <row r="1317" spans="1:3" hidden="1" x14ac:dyDescent="0.25">
      <c r="A1317" s="495" t="s">
        <v>4151</v>
      </c>
      <c r="B1317" s="5">
        <v>1</v>
      </c>
      <c r="C1317" s="5">
        <v>14</v>
      </c>
    </row>
    <row r="1318" spans="1:3" hidden="1" x14ac:dyDescent="0.25">
      <c r="A1318" s="495" t="s">
        <v>4191</v>
      </c>
      <c r="B1318" s="5">
        <v>1</v>
      </c>
      <c r="C1318" s="5">
        <v>14</v>
      </c>
    </row>
    <row r="1319" spans="1:3" hidden="1" x14ac:dyDescent="0.25">
      <c r="A1319" s="495" t="s">
        <v>4210</v>
      </c>
      <c r="B1319" s="5">
        <v>1</v>
      </c>
      <c r="C1319" s="5">
        <v>14</v>
      </c>
    </row>
    <row r="1320" spans="1:3" hidden="1" x14ac:dyDescent="0.25">
      <c r="A1320" s="495" t="s">
        <v>4213</v>
      </c>
      <c r="B1320" s="5">
        <v>1</v>
      </c>
      <c r="C1320" s="5">
        <v>14</v>
      </c>
    </row>
    <row r="1321" spans="1:3" hidden="1" x14ac:dyDescent="0.25">
      <c r="A1321" s="495" t="s">
        <v>4371</v>
      </c>
      <c r="B1321" s="5">
        <v>1</v>
      </c>
      <c r="C1321" s="5">
        <v>14</v>
      </c>
    </row>
    <row r="1322" spans="1:3" hidden="1" x14ac:dyDescent="0.25">
      <c r="A1322" s="495" t="s">
        <v>4397</v>
      </c>
      <c r="B1322" s="5">
        <v>1</v>
      </c>
      <c r="C1322" s="5">
        <v>14</v>
      </c>
    </row>
    <row r="1323" spans="1:3" hidden="1" x14ac:dyDescent="0.25">
      <c r="A1323" s="495" t="s">
        <v>4398</v>
      </c>
      <c r="B1323" s="5">
        <v>1</v>
      </c>
      <c r="C1323" s="5">
        <v>14</v>
      </c>
    </row>
    <row r="1324" spans="1:3" hidden="1" x14ac:dyDescent="0.25">
      <c r="A1324" s="495" t="s">
        <v>4405</v>
      </c>
      <c r="B1324" s="5">
        <v>1</v>
      </c>
      <c r="C1324" s="5">
        <v>14</v>
      </c>
    </row>
    <row r="1325" spans="1:3" hidden="1" x14ac:dyDescent="0.25">
      <c r="A1325" s="495" t="s">
        <v>4439</v>
      </c>
      <c r="B1325" s="5">
        <v>1</v>
      </c>
      <c r="C1325" s="5">
        <v>14</v>
      </c>
    </row>
    <row r="1326" spans="1:3" ht="30" hidden="1" x14ac:dyDescent="0.25">
      <c r="A1326" s="495" t="s">
        <v>4497</v>
      </c>
      <c r="B1326" s="5">
        <v>1</v>
      </c>
      <c r="C1326" s="5">
        <v>14</v>
      </c>
    </row>
    <row r="1327" spans="1:3" hidden="1" x14ac:dyDescent="0.25">
      <c r="A1327" s="495" t="s">
        <v>4579</v>
      </c>
      <c r="B1327" s="5">
        <v>1</v>
      </c>
      <c r="C1327" s="5">
        <v>14</v>
      </c>
    </row>
    <row r="1328" spans="1:3" hidden="1" x14ac:dyDescent="0.25">
      <c r="A1328" s="495" t="s">
        <v>4587</v>
      </c>
      <c r="B1328" s="5">
        <v>1</v>
      </c>
      <c r="C1328" s="5">
        <v>14</v>
      </c>
    </row>
    <row r="1329" spans="1:3" hidden="1" x14ac:dyDescent="0.25">
      <c r="A1329" s="495" t="s">
        <v>4623</v>
      </c>
      <c r="B1329" s="5">
        <v>1</v>
      </c>
      <c r="C1329" s="5">
        <v>14</v>
      </c>
    </row>
    <row r="1330" spans="1:3" hidden="1" x14ac:dyDescent="0.25">
      <c r="A1330" s="495" t="s">
        <v>4715</v>
      </c>
      <c r="B1330" s="5">
        <v>1</v>
      </c>
      <c r="C1330" s="5">
        <v>14</v>
      </c>
    </row>
    <row r="1331" spans="1:3" ht="30" hidden="1" x14ac:dyDescent="0.25">
      <c r="A1331" s="495" t="s">
        <v>4740</v>
      </c>
      <c r="B1331" s="5">
        <v>1</v>
      </c>
      <c r="C1331" s="5">
        <v>14</v>
      </c>
    </row>
    <row r="1332" spans="1:3" ht="30" hidden="1" x14ac:dyDescent="0.25">
      <c r="A1332" s="495" t="s">
        <v>4808</v>
      </c>
      <c r="B1332" s="5">
        <v>1</v>
      </c>
      <c r="C1332" s="5">
        <v>14</v>
      </c>
    </row>
    <row r="1333" spans="1:3" hidden="1" x14ac:dyDescent="0.25">
      <c r="A1333" s="495" t="s">
        <v>4838</v>
      </c>
      <c r="B1333" s="5">
        <v>1</v>
      </c>
      <c r="C1333" s="5">
        <v>14</v>
      </c>
    </row>
    <row r="1334" spans="1:3" ht="30" hidden="1" x14ac:dyDescent="0.25">
      <c r="A1334" s="495" t="s">
        <v>4901</v>
      </c>
      <c r="B1334" s="5">
        <v>1</v>
      </c>
      <c r="C1334" s="5">
        <v>14</v>
      </c>
    </row>
    <row r="1335" spans="1:3" hidden="1" x14ac:dyDescent="0.25">
      <c r="A1335" s="495" t="s">
        <v>4907</v>
      </c>
      <c r="B1335" s="5">
        <v>1</v>
      </c>
      <c r="C1335" s="5">
        <v>14</v>
      </c>
    </row>
    <row r="1336" spans="1:3" hidden="1" x14ac:dyDescent="0.25">
      <c r="A1336" s="495" t="s">
        <v>4930</v>
      </c>
      <c r="B1336" s="5">
        <v>1</v>
      </c>
      <c r="C1336" s="5">
        <v>14</v>
      </c>
    </row>
    <row r="1337" spans="1:3" hidden="1" x14ac:dyDescent="0.25">
      <c r="A1337" s="495" t="s">
        <v>4993</v>
      </c>
      <c r="B1337" s="5">
        <v>1</v>
      </c>
      <c r="C1337" s="5">
        <v>14</v>
      </c>
    </row>
    <row r="1338" spans="1:3" hidden="1" x14ac:dyDescent="0.25">
      <c r="A1338" s="495" t="s">
        <v>5190</v>
      </c>
      <c r="B1338" s="5">
        <v>1</v>
      </c>
      <c r="C1338" s="5">
        <v>14</v>
      </c>
    </row>
    <row r="1339" spans="1:3" hidden="1" x14ac:dyDescent="0.25">
      <c r="A1339" s="495" t="s">
        <v>5271</v>
      </c>
      <c r="B1339" s="5">
        <v>1</v>
      </c>
      <c r="C1339" s="5">
        <v>14</v>
      </c>
    </row>
    <row r="1340" spans="1:3" ht="30" hidden="1" x14ac:dyDescent="0.25">
      <c r="A1340" s="495" t="s">
        <v>5277</v>
      </c>
      <c r="B1340" s="5">
        <v>1</v>
      </c>
      <c r="C1340" s="5">
        <v>14</v>
      </c>
    </row>
    <row r="1341" spans="1:3" ht="45" hidden="1" x14ac:dyDescent="0.25">
      <c r="A1341" s="495" t="s">
        <v>5297</v>
      </c>
      <c r="B1341" s="5">
        <v>1</v>
      </c>
      <c r="C1341" s="5">
        <v>14</v>
      </c>
    </row>
    <row r="1342" spans="1:3" ht="30" hidden="1" x14ac:dyDescent="0.25">
      <c r="A1342" s="495" t="s">
        <v>5321</v>
      </c>
      <c r="B1342" s="5">
        <v>1</v>
      </c>
      <c r="C1342" s="5">
        <v>14</v>
      </c>
    </row>
    <row r="1343" spans="1:3" ht="30" hidden="1" x14ac:dyDescent="0.25">
      <c r="A1343" s="495" t="s">
        <v>5439</v>
      </c>
      <c r="B1343" s="5">
        <v>1</v>
      </c>
      <c r="C1343" s="5">
        <v>14</v>
      </c>
    </row>
    <row r="1344" spans="1:3" hidden="1" x14ac:dyDescent="0.25">
      <c r="A1344" s="495" t="s">
        <v>5488</v>
      </c>
      <c r="B1344" s="5">
        <v>1</v>
      </c>
      <c r="C1344" s="5">
        <v>14</v>
      </c>
    </row>
    <row r="1345" spans="1:3" hidden="1" x14ac:dyDescent="0.25">
      <c r="A1345" s="495" t="s">
        <v>5535</v>
      </c>
      <c r="B1345" s="5">
        <v>1</v>
      </c>
      <c r="C1345" s="5">
        <v>14</v>
      </c>
    </row>
    <row r="1346" spans="1:3" hidden="1" x14ac:dyDescent="0.25">
      <c r="A1346" s="495" t="s">
        <v>5645</v>
      </c>
      <c r="B1346" s="5">
        <v>1</v>
      </c>
      <c r="C1346" s="5">
        <v>14</v>
      </c>
    </row>
    <row r="1347" spans="1:3" hidden="1" x14ac:dyDescent="0.25">
      <c r="A1347" s="495" t="s">
        <v>5650</v>
      </c>
      <c r="B1347" s="5">
        <v>1</v>
      </c>
      <c r="C1347" s="5">
        <v>14</v>
      </c>
    </row>
    <row r="1348" spans="1:3" ht="30" hidden="1" x14ac:dyDescent="0.25">
      <c r="A1348" s="495" t="s">
        <v>5661</v>
      </c>
      <c r="B1348" s="5">
        <v>1</v>
      </c>
      <c r="C1348" s="5">
        <v>14</v>
      </c>
    </row>
    <row r="1349" spans="1:3" hidden="1" x14ac:dyDescent="0.25">
      <c r="A1349" s="495" t="s">
        <v>5699</v>
      </c>
      <c r="B1349" s="5">
        <v>1</v>
      </c>
      <c r="C1349" s="5">
        <v>14</v>
      </c>
    </row>
    <row r="1350" spans="1:3" hidden="1" x14ac:dyDescent="0.25">
      <c r="A1350" s="495" t="s">
        <v>5721</v>
      </c>
      <c r="B1350" s="5">
        <v>1</v>
      </c>
      <c r="C1350" s="5">
        <v>14</v>
      </c>
    </row>
    <row r="1351" spans="1:3" ht="30" hidden="1" x14ac:dyDescent="0.25">
      <c r="A1351" s="495" t="s">
        <v>5815</v>
      </c>
      <c r="B1351" s="5">
        <v>1</v>
      </c>
      <c r="C1351" s="5">
        <v>14</v>
      </c>
    </row>
    <row r="1352" spans="1:3" hidden="1" x14ac:dyDescent="0.25">
      <c r="A1352" s="495" t="s">
        <v>5834</v>
      </c>
      <c r="B1352" s="5">
        <v>1</v>
      </c>
      <c r="C1352" s="5">
        <v>14</v>
      </c>
    </row>
    <row r="1353" spans="1:3" hidden="1" x14ac:dyDescent="0.25">
      <c r="A1353" s="495" t="s">
        <v>5936</v>
      </c>
      <c r="B1353" s="5">
        <v>1</v>
      </c>
      <c r="C1353" s="5">
        <v>14</v>
      </c>
    </row>
    <row r="1354" spans="1:3" hidden="1" x14ac:dyDescent="0.25">
      <c r="A1354" s="495" t="s">
        <v>6006</v>
      </c>
      <c r="B1354" s="5">
        <v>1</v>
      </c>
      <c r="C1354" s="5">
        <v>14</v>
      </c>
    </row>
    <row r="1355" spans="1:3" ht="30" hidden="1" x14ac:dyDescent="0.25">
      <c r="A1355" s="495" t="s">
        <v>6011</v>
      </c>
      <c r="B1355" s="5">
        <v>1</v>
      </c>
      <c r="C1355" s="5">
        <v>14</v>
      </c>
    </row>
    <row r="1356" spans="1:3" ht="30" hidden="1" x14ac:dyDescent="0.25">
      <c r="A1356" s="495" t="s">
        <v>6020</v>
      </c>
      <c r="B1356" s="5">
        <v>1</v>
      </c>
      <c r="C1356" s="5">
        <v>14</v>
      </c>
    </row>
    <row r="1357" spans="1:3" hidden="1" x14ac:dyDescent="0.25">
      <c r="A1357" s="495" t="s">
        <v>6047</v>
      </c>
      <c r="B1357" s="5">
        <v>1</v>
      </c>
      <c r="C1357" s="5">
        <v>14</v>
      </c>
    </row>
    <row r="1358" spans="1:3" hidden="1" x14ac:dyDescent="0.25">
      <c r="A1358" s="495" t="s">
        <v>6231</v>
      </c>
      <c r="B1358" s="5">
        <v>1</v>
      </c>
      <c r="C1358" s="5">
        <v>14</v>
      </c>
    </row>
    <row r="1359" spans="1:3" hidden="1" x14ac:dyDescent="0.25">
      <c r="A1359" s="495" t="s">
        <v>6389</v>
      </c>
      <c r="B1359" s="5">
        <v>1</v>
      </c>
      <c r="C1359" s="5">
        <v>14</v>
      </c>
    </row>
    <row r="1360" spans="1:3" hidden="1" x14ac:dyDescent="0.25">
      <c r="A1360" s="495" t="s">
        <v>6403</v>
      </c>
      <c r="B1360" s="5">
        <v>1</v>
      </c>
      <c r="C1360" s="5">
        <v>14</v>
      </c>
    </row>
    <row r="1361" spans="1:3" hidden="1" x14ac:dyDescent="0.25">
      <c r="A1361" s="495" t="s">
        <v>6411</v>
      </c>
      <c r="B1361" s="5">
        <v>1</v>
      </c>
      <c r="C1361" s="5">
        <v>14</v>
      </c>
    </row>
    <row r="1362" spans="1:3" hidden="1" x14ac:dyDescent="0.25">
      <c r="A1362" s="495" t="s">
        <v>6414</v>
      </c>
      <c r="B1362" s="5">
        <v>1</v>
      </c>
      <c r="C1362" s="5">
        <v>14</v>
      </c>
    </row>
    <row r="1363" spans="1:3" hidden="1" x14ac:dyDescent="0.25">
      <c r="A1363" s="495" t="s">
        <v>6433</v>
      </c>
      <c r="B1363" s="5">
        <v>1</v>
      </c>
      <c r="C1363" s="5">
        <v>14</v>
      </c>
    </row>
    <row r="1364" spans="1:3" ht="30" hidden="1" x14ac:dyDescent="0.25">
      <c r="A1364" s="495" t="s">
        <v>6445</v>
      </c>
      <c r="B1364" s="5">
        <v>1</v>
      </c>
      <c r="C1364" s="5">
        <v>14</v>
      </c>
    </row>
    <row r="1365" spans="1:3" ht="30" hidden="1" x14ac:dyDescent="0.25">
      <c r="A1365" s="495" t="s">
        <v>6477</v>
      </c>
      <c r="B1365" s="5">
        <v>1</v>
      </c>
      <c r="C1365" s="5">
        <v>14</v>
      </c>
    </row>
    <row r="1366" spans="1:3" hidden="1" x14ac:dyDescent="0.25">
      <c r="A1366" s="495" t="s">
        <v>6584</v>
      </c>
      <c r="B1366" s="5">
        <v>1</v>
      </c>
      <c r="C1366" s="5">
        <v>14</v>
      </c>
    </row>
    <row r="1367" spans="1:3" hidden="1" x14ac:dyDescent="0.25">
      <c r="A1367" s="495" t="s">
        <v>6639</v>
      </c>
      <c r="B1367" s="5">
        <v>1</v>
      </c>
      <c r="C1367" s="5">
        <v>14</v>
      </c>
    </row>
    <row r="1368" spans="1:3" hidden="1" x14ac:dyDescent="0.25">
      <c r="A1368" s="495" t="s">
        <v>6665</v>
      </c>
      <c r="B1368" s="5">
        <v>1</v>
      </c>
      <c r="C1368" s="5">
        <v>14</v>
      </c>
    </row>
    <row r="1369" spans="1:3" hidden="1" x14ac:dyDescent="0.25">
      <c r="A1369" s="495" t="s">
        <v>6676</v>
      </c>
      <c r="B1369" s="5">
        <v>1</v>
      </c>
      <c r="C1369" s="5">
        <v>14</v>
      </c>
    </row>
    <row r="1370" spans="1:3" hidden="1" x14ac:dyDescent="0.25">
      <c r="A1370" s="495" t="s">
        <v>6697</v>
      </c>
      <c r="B1370" s="5">
        <v>1</v>
      </c>
      <c r="C1370" s="5">
        <v>14</v>
      </c>
    </row>
    <row r="1371" spans="1:3" ht="30" hidden="1" x14ac:dyDescent="0.25">
      <c r="A1371" s="495" t="s">
        <v>6713</v>
      </c>
      <c r="B1371" s="5">
        <v>1</v>
      </c>
      <c r="C1371" s="5">
        <v>14</v>
      </c>
    </row>
    <row r="1372" spans="1:3" hidden="1" x14ac:dyDescent="0.25">
      <c r="A1372" s="495" t="s">
        <v>6801</v>
      </c>
      <c r="B1372" s="5">
        <v>1</v>
      </c>
      <c r="C1372" s="5">
        <v>14</v>
      </c>
    </row>
    <row r="1373" spans="1:3" hidden="1" x14ac:dyDescent="0.25">
      <c r="A1373" s="495" t="s">
        <v>6813</v>
      </c>
      <c r="B1373" s="5">
        <v>1</v>
      </c>
      <c r="C1373" s="5">
        <v>14</v>
      </c>
    </row>
    <row r="1374" spans="1:3" hidden="1" x14ac:dyDescent="0.25">
      <c r="A1374" s="495" t="s">
        <v>6829</v>
      </c>
      <c r="B1374" s="5">
        <v>1</v>
      </c>
      <c r="C1374" s="5">
        <v>14</v>
      </c>
    </row>
    <row r="1375" spans="1:3" hidden="1" x14ac:dyDescent="0.25">
      <c r="A1375" s="495" t="s">
        <v>6878</v>
      </c>
      <c r="B1375" s="5">
        <v>1</v>
      </c>
      <c r="C1375" s="5">
        <v>14</v>
      </c>
    </row>
    <row r="1376" spans="1:3" hidden="1" x14ac:dyDescent="0.25">
      <c r="A1376" s="495" t="s">
        <v>6984</v>
      </c>
      <c r="B1376" s="5">
        <v>1</v>
      </c>
      <c r="C1376" s="5">
        <v>14</v>
      </c>
    </row>
    <row r="1377" spans="1:3" hidden="1" x14ac:dyDescent="0.25">
      <c r="A1377" s="495" t="s">
        <v>7023</v>
      </c>
      <c r="B1377" s="5">
        <v>1</v>
      </c>
      <c r="C1377" s="5">
        <v>14</v>
      </c>
    </row>
    <row r="1378" spans="1:3" ht="30" hidden="1" x14ac:dyDescent="0.25">
      <c r="A1378" s="495" t="s">
        <v>7057</v>
      </c>
      <c r="B1378" s="5">
        <v>1</v>
      </c>
      <c r="C1378" s="5">
        <v>14</v>
      </c>
    </row>
    <row r="1379" spans="1:3" hidden="1" x14ac:dyDescent="0.25">
      <c r="A1379" s="495" t="s">
        <v>7143</v>
      </c>
      <c r="B1379" s="5">
        <v>1</v>
      </c>
      <c r="C1379" s="5">
        <v>14</v>
      </c>
    </row>
    <row r="1380" spans="1:3" ht="30" hidden="1" x14ac:dyDescent="0.25">
      <c r="A1380" s="495" t="s">
        <v>7205</v>
      </c>
      <c r="B1380" s="5">
        <v>1</v>
      </c>
      <c r="C1380" s="5">
        <v>14</v>
      </c>
    </row>
    <row r="1381" spans="1:3" hidden="1" x14ac:dyDescent="0.25">
      <c r="A1381" s="495" t="s">
        <v>7211</v>
      </c>
      <c r="B1381" s="5">
        <v>1</v>
      </c>
      <c r="C1381" s="5">
        <v>14</v>
      </c>
    </row>
    <row r="1382" spans="1:3" hidden="1" x14ac:dyDescent="0.25">
      <c r="A1382" s="495" t="s">
        <v>7501</v>
      </c>
      <c r="B1382" s="5">
        <v>1</v>
      </c>
      <c r="C1382" s="5">
        <v>14</v>
      </c>
    </row>
    <row r="1383" spans="1:3" ht="30" hidden="1" x14ac:dyDescent="0.25">
      <c r="A1383" s="495" t="s">
        <v>7510</v>
      </c>
      <c r="B1383" s="5">
        <v>1</v>
      </c>
      <c r="C1383" s="5">
        <v>14</v>
      </c>
    </row>
    <row r="1384" spans="1:3" ht="30" hidden="1" x14ac:dyDescent="0.25">
      <c r="A1384" s="495" t="s">
        <v>7581</v>
      </c>
      <c r="B1384" s="5">
        <v>1</v>
      </c>
      <c r="C1384" s="5">
        <v>14</v>
      </c>
    </row>
    <row r="1385" spans="1:3" ht="75" hidden="1" x14ac:dyDescent="0.25">
      <c r="A1385" s="495" t="s">
        <v>7596</v>
      </c>
      <c r="B1385" s="5">
        <v>1</v>
      </c>
      <c r="C1385" s="5">
        <v>14</v>
      </c>
    </row>
    <row r="1386" spans="1:3" hidden="1" x14ac:dyDescent="0.25">
      <c r="A1386" s="495" t="s">
        <v>7608</v>
      </c>
      <c r="B1386" s="5">
        <v>1</v>
      </c>
      <c r="C1386" s="5">
        <v>14</v>
      </c>
    </row>
    <row r="1387" spans="1:3" hidden="1" x14ac:dyDescent="0.25">
      <c r="A1387" s="495" t="s">
        <v>7645</v>
      </c>
      <c r="B1387" s="5">
        <v>1</v>
      </c>
      <c r="C1387" s="5">
        <v>14</v>
      </c>
    </row>
    <row r="1388" spans="1:3" hidden="1" x14ac:dyDescent="0.25">
      <c r="A1388" s="495" t="s">
        <v>7669</v>
      </c>
      <c r="B1388" s="5">
        <v>1</v>
      </c>
      <c r="C1388" s="5">
        <v>14</v>
      </c>
    </row>
    <row r="1389" spans="1:3" hidden="1" x14ac:dyDescent="0.25">
      <c r="A1389" s="495" t="s">
        <v>7674</v>
      </c>
      <c r="B1389" s="5">
        <v>1</v>
      </c>
      <c r="C1389" s="5">
        <v>14</v>
      </c>
    </row>
    <row r="1390" spans="1:3" hidden="1" x14ac:dyDescent="0.25">
      <c r="A1390" s="495" t="s">
        <v>7847</v>
      </c>
      <c r="B1390" s="5">
        <v>1</v>
      </c>
      <c r="C1390" s="5">
        <v>14</v>
      </c>
    </row>
    <row r="1391" spans="1:3" hidden="1" x14ac:dyDescent="0.25">
      <c r="A1391" s="495" t="s">
        <v>7901</v>
      </c>
      <c r="B1391" s="5">
        <v>1</v>
      </c>
      <c r="C1391" s="5">
        <v>14</v>
      </c>
    </row>
    <row r="1392" spans="1:3" ht="30" hidden="1" x14ac:dyDescent="0.25">
      <c r="A1392" s="495" t="s">
        <v>8021</v>
      </c>
      <c r="B1392" s="5">
        <v>1</v>
      </c>
      <c r="C1392" s="5">
        <v>14</v>
      </c>
    </row>
    <row r="1393" spans="1:3" ht="30" hidden="1" x14ac:dyDescent="0.25">
      <c r="A1393" s="495" t="s">
        <v>8141</v>
      </c>
      <c r="B1393" s="5">
        <v>1</v>
      </c>
      <c r="C1393" s="5">
        <v>14</v>
      </c>
    </row>
    <row r="1394" spans="1:3" hidden="1" x14ac:dyDescent="0.25">
      <c r="A1394" s="495" t="s">
        <v>8376</v>
      </c>
      <c r="B1394" s="5">
        <v>1</v>
      </c>
      <c r="C1394" s="5">
        <v>14</v>
      </c>
    </row>
    <row r="1395" spans="1:3" hidden="1" x14ac:dyDescent="0.25">
      <c r="A1395" s="495" t="s">
        <v>8421</v>
      </c>
      <c r="B1395" s="5">
        <v>1</v>
      </c>
      <c r="C1395" s="5">
        <v>14</v>
      </c>
    </row>
    <row r="1396" spans="1:3" hidden="1" x14ac:dyDescent="0.25">
      <c r="A1396" s="495" t="s">
        <v>8516</v>
      </c>
      <c r="B1396" s="5">
        <v>1</v>
      </c>
      <c r="C1396" s="5">
        <v>14</v>
      </c>
    </row>
    <row r="1397" spans="1:3" hidden="1" x14ac:dyDescent="0.25">
      <c r="A1397" s="495" t="s">
        <v>8606</v>
      </c>
      <c r="B1397" s="5">
        <v>1</v>
      </c>
      <c r="C1397" s="5">
        <v>14</v>
      </c>
    </row>
    <row r="1398" spans="1:3" hidden="1" x14ac:dyDescent="0.25">
      <c r="A1398" s="495" t="s">
        <v>8676</v>
      </c>
      <c r="B1398" s="5">
        <v>1</v>
      </c>
      <c r="C1398" s="5">
        <v>14</v>
      </c>
    </row>
    <row r="1399" spans="1:3" hidden="1" x14ac:dyDescent="0.25">
      <c r="A1399" s="495" t="s">
        <v>8723</v>
      </c>
      <c r="B1399" s="5">
        <v>1</v>
      </c>
      <c r="C1399" s="5">
        <v>14</v>
      </c>
    </row>
    <row r="1400" spans="1:3" ht="30" hidden="1" x14ac:dyDescent="0.25">
      <c r="A1400" s="495" t="s">
        <v>8772</v>
      </c>
      <c r="B1400" s="5">
        <v>1</v>
      </c>
      <c r="C1400" s="5">
        <v>14</v>
      </c>
    </row>
    <row r="1401" spans="1:3" hidden="1" x14ac:dyDescent="0.25">
      <c r="A1401" s="495" t="s">
        <v>2771</v>
      </c>
      <c r="B1401" s="5">
        <v>3</v>
      </c>
      <c r="C1401" s="5">
        <v>13</v>
      </c>
    </row>
    <row r="1402" spans="1:3" hidden="1" x14ac:dyDescent="0.25">
      <c r="A1402" s="495" t="s">
        <v>2792</v>
      </c>
      <c r="B1402" s="5">
        <v>3</v>
      </c>
      <c r="C1402" s="5">
        <v>13</v>
      </c>
    </row>
    <row r="1403" spans="1:3" hidden="1" x14ac:dyDescent="0.25">
      <c r="A1403" s="495" t="s">
        <v>2812</v>
      </c>
      <c r="B1403" s="5">
        <v>3</v>
      </c>
      <c r="C1403" s="5">
        <v>13</v>
      </c>
    </row>
    <row r="1404" spans="1:3" hidden="1" x14ac:dyDescent="0.25">
      <c r="A1404" s="495" t="s">
        <v>2819</v>
      </c>
      <c r="B1404" s="5">
        <v>3</v>
      </c>
      <c r="C1404" s="5">
        <v>13</v>
      </c>
    </row>
    <row r="1405" spans="1:3" hidden="1" x14ac:dyDescent="0.25">
      <c r="A1405" s="495" t="s">
        <v>2851</v>
      </c>
      <c r="B1405" s="5">
        <v>2</v>
      </c>
      <c r="C1405" s="5">
        <v>13</v>
      </c>
    </row>
    <row r="1406" spans="1:3" hidden="1" x14ac:dyDescent="0.25">
      <c r="A1406" s="495" t="s">
        <v>2945</v>
      </c>
      <c r="B1406" s="5">
        <v>2</v>
      </c>
      <c r="C1406" s="5">
        <v>13</v>
      </c>
    </row>
    <row r="1407" spans="1:3" hidden="1" x14ac:dyDescent="0.25">
      <c r="A1407" s="495" t="s">
        <v>2951</v>
      </c>
      <c r="B1407" s="5">
        <v>2</v>
      </c>
      <c r="C1407" s="5">
        <v>13</v>
      </c>
    </row>
    <row r="1408" spans="1:3" ht="30" hidden="1" x14ac:dyDescent="0.25">
      <c r="A1408" s="495" t="s">
        <v>2955</v>
      </c>
      <c r="B1408" s="5">
        <v>2</v>
      </c>
      <c r="C1408" s="5">
        <v>13</v>
      </c>
    </row>
    <row r="1409" spans="1:3" hidden="1" x14ac:dyDescent="0.25">
      <c r="A1409" s="495" t="s">
        <v>2959</v>
      </c>
      <c r="B1409" s="5">
        <v>2</v>
      </c>
      <c r="C1409" s="5">
        <v>13</v>
      </c>
    </row>
    <row r="1410" spans="1:3" ht="30" hidden="1" x14ac:dyDescent="0.25">
      <c r="A1410" s="495" t="s">
        <v>2990</v>
      </c>
      <c r="B1410" s="5">
        <v>2</v>
      </c>
      <c r="C1410" s="5">
        <v>13</v>
      </c>
    </row>
    <row r="1411" spans="1:3" hidden="1" x14ac:dyDescent="0.25">
      <c r="A1411" s="495" t="s">
        <v>2995</v>
      </c>
      <c r="B1411" s="5">
        <v>2</v>
      </c>
      <c r="C1411" s="5">
        <v>13</v>
      </c>
    </row>
    <row r="1412" spans="1:3" ht="30" hidden="1" x14ac:dyDescent="0.25">
      <c r="A1412" s="495" t="s">
        <v>2996</v>
      </c>
      <c r="B1412" s="5">
        <v>2</v>
      </c>
      <c r="C1412" s="5">
        <v>13</v>
      </c>
    </row>
    <row r="1413" spans="1:3" hidden="1" x14ac:dyDescent="0.25">
      <c r="A1413" s="495" t="s">
        <v>2999</v>
      </c>
      <c r="B1413" s="5">
        <v>2</v>
      </c>
      <c r="C1413" s="5">
        <v>13</v>
      </c>
    </row>
    <row r="1414" spans="1:3" hidden="1" x14ac:dyDescent="0.25">
      <c r="A1414" s="495" t="s">
        <v>3023</v>
      </c>
      <c r="B1414" s="5">
        <v>2</v>
      </c>
      <c r="C1414" s="5">
        <v>13</v>
      </c>
    </row>
    <row r="1415" spans="1:3" hidden="1" x14ac:dyDescent="0.25">
      <c r="A1415" s="495" t="s">
        <v>3059</v>
      </c>
      <c r="B1415" s="5">
        <v>2</v>
      </c>
      <c r="C1415" s="5">
        <v>13</v>
      </c>
    </row>
    <row r="1416" spans="1:3" hidden="1" x14ac:dyDescent="0.25">
      <c r="A1416" s="495" t="s">
        <v>3096</v>
      </c>
      <c r="B1416" s="5">
        <v>2</v>
      </c>
      <c r="C1416" s="5">
        <v>13</v>
      </c>
    </row>
    <row r="1417" spans="1:3" hidden="1" x14ac:dyDescent="0.25">
      <c r="A1417" s="495" t="s">
        <v>3104</v>
      </c>
      <c r="B1417" s="5">
        <v>2</v>
      </c>
      <c r="C1417" s="5">
        <v>13</v>
      </c>
    </row>
    <row r="1418" spans="1:3" hidden="1" x14ac:dyDescent="0.25">
      <c r="A1418" s="495" t="s">
        <v>3139</v>
      </c>
      <c r="B1418" s="5">
        <v>2</v>
      </c>
      <c r="C1418" s="5">
        <v>13</v>
      </c>
    </row>
    <row r="1419" spans="1:3" hidden="1" x14ac:dyDescent="0.25">
      <c r="A1419" s="495" t="s">
        <v>3142</v>
      </c>
      <c r="B1419" s="5">
        <v>2</v>
      </c>
      <c r="C1419" s="5">
        <v>13</v>
      </c>
    </row>
    <row r="1420" spans="1:3" ht="30" hidden="1" x14ac:dyDescent="0.25">
      <c r="A1420" s="495" t="s">
        <v>3196</v>
      </c>
      <c r="B1420" s="5">
        <v>2</v>
      </c>
      <c r="C1420" s="5">
        <v>13</v>
      </c>
    </row>
    <row r="1421" spans="1:3" hidden="1" x14ac:dyDescent="0.25">
      <c r="A1421" s="495" t="s">
        <v>3220</v>
      </c>
      <c r="B1421" s="5">
        <v>2</v>
      </c>
      <c r="C1421" s="5">
        <v>13</v>
      </c>
    </row>
    <row r="1422" spans="1:3" hidden="1" x14ac:dyDescent="0.25">
      <c r="A1422" s="495" t="s">
        <v>3221</v>
      </c>
      <c r="B1422" s="5">
        <v>2</v>
      </c>
      <c r="C1422" s="5">
        <v>13</v>
      </c>
    </row>
    <row r="1423" spans="1:3" hidden="1" x14ac:dyDescent="0.25">
      <c r="A1423" s="495" t="s">
        <v>3229</v>
      </c>
      <c r="B1423" s="5">
        <v>2</v>
      </c>
      <c r="C1423" s="5">
        <v>13</v>
      </c>
    </row>
    <row r="1424" spans="1:3" ht="30" hidden="1" x14ac:dyDescent="0.25">
      <c r="A1424" s="495" t="s">
        <v>3238</v>
      </c>
      <c r="B1424" s="5">
        <v>2</v>
      </c>
      <c r="C1424" s="5">
        <v>13</v>
      </c>
    </row>
    <row r="1425" spans="1:3" hidden="1" x14ac:dyDescent="0.25">
      <c r="A1425" s="495" t="s">
        <v>3277</v>
      </c>
      <c r="B1425" s="5">
        <v>2</v>
      </c>
      <c r="C1425" s="5">
        <v>13</v>
      </c>
    </row>
    <row r="1426" spans="1:3" hidden="1" x14ac:dyDescent="0.25">
      <c r="A1426" s="495" t="s">
        <v>3289</v>
      </c>
      <c r="B1426" s="5">
        <v>2</v>
      </c>
      <c r="C1426" s="5">
        <v>13</v>
      </c>
    </row>
    <row r="1427" spans="1:3" hidden="1" x14ac:dyDescent="0.25">
      <c r="A1427" s="495" t="s">
        <v>3298</v>
      </c>
      <c r="B1427" s="5">
        <v>2</v>
      </c>
      <c r="C1427" s="5">
        <v>13</v>
      </c>
    </row>
    <row r="1428" spans="1:3" ht="30" hidden="1" x14ac:dyDescent="0.25">
      <c r="A1428" s="495" t="s">
        <v>3300</v>
      </c>
      <c r="B1428" s="5">
        <v>2</v>
      </c>
      <c r="C1428" s="5">
        <v>13</v>
      </c>
    </row>
    <row r="1429" spans="1:3" ht="30" hidden="1" x14ac:dyDescent="0.25">
      <c r="A1429" s="495" t="s">
        <v>3363</v>
      </c>
      <c r="B1429" s="5">
        <v>1</v>
      </c>
      <c r="C1429" s="5">
        <v>13</v>
      </c>
    </row>
    <row r="1430" spans="1:3" ht="30" hidden="1" x14ac:dyDescent="0.25">
      <c r="A1430" s="495" t="s">
        <v>4832</v>
      </c>
      <c r="B1430" s="5">
        <v>1</v>
      </c>
      <c r="C1430" s="5">
        <v>13</v>
      </c>
    </row>
    <row r="1431" spans="1:3" ht="30" hidden="1" x14ac:dyDescent="0.25">
      <c r="A1431" s="495" t="s">
        <v>4990</v>
      </c>
      <c r="B1431" s="5">
        <v>1</v>
      </c>
      <c r="C1431" s="5">
        <v>13</v>
      </c>
    </row>
    <row r="1432" spans="1:3" ht="30" hidden="1" x14ac:dyDescent="0.25">
      <c r="A1432" s="495" t="s">
        <v>5068</v>
      </c>
      <c r="B1432" s="5">
        <v>1</v>
      </c>
      <c r="C1432" s="5">
        <v>13</v>
      </c>
    </row>
    <row r="1433" spans="1:3" hidden="1" x14ac:dyDescent="0.25">
      <c r="A1433" s="495" t="s">
        <v>5352</v>
      </c>
      <c r="B1433" s="5">
        <v>1</v>
      </c>
      <c r="C1433" s="5">
        <v>13</v>
      </c>
    </row>
    <row r="1434" spans="1:3" hidden="1" x14ac:dyDescent="0.25">
      <c r="A1434" s="495" t="s">
        <v>5523</v>
      </c>
      <c r="B1434" s="5">
        <v>1</v>
      </c>
      <c r="C1434" s="5">
        <v>13</v>
      </c>
    </row>
    <row r="1435" spans="1:3" hidden="1" x14ac:dyDescent="0.25">
      <c r="A1435" s="495" t="s">
        <v>5891</v>
      </c>
      <c r="B1435" s="5">
        <v>1</v>
      </c>
      <c r="C1435" s="5">
        <v>13</v>
      </c>
    </row>
    <row r="1436" spans="1:3" hidden="1" x14ac:dyDescent="0.25">
      <c r="A1436" s="495" t="s">
        <v>6007</v>
      </c>
      <c r="B1436" s="5">
        <v>1</v>
      </c>
      <c r="C1436" s="5">
        <v>13</v>
      </c>
    </row>
    <row r="1437" spans="1:3" hidden="1" x14ac:dyDescent="0.25">
      <c r="A1437" s="495" t="s">
        <v>6281</v>
      </c>
      <c r="B1437" s="5">
        <v>1</v>
      </c>
      <c r="C1437" s="5">
        <v>13</v>
      </c>
    </row>
    <row r="1438" spans="1:3" hidden="1" x14ac:dyDescent="0.25">
      <c r="A1438" s="495" t="s">
        <v>6295</v>
      </c>
      <c r="B1438" s="5">
        <v>1</v>
      </c>
      <c r="C1438" s="5">
        <v>13</v>
      </c>
    </row>
    <row r="1439" spans="1:3" hidden="1" x14ac:dyDescent="0.25">
      <c r="A1439" s="495" t="s">
        <v>6307</v>
      </c>
      <c r="B1439" s="5">
        <v>1</v>
      </c>
      <c r="C1439" s="5">
        <v>13</v>
      </c>
    </row>
    <row r="1440" spans="1:3" ht="30" hidden="1" x14ac:dyDescent="0.25">
      <c r="A1440" s="495" t="s">
        <v>6319</v>
      </c>
      <c r="B1440" s="5">
        <v>1</v>
      </c>
      <c r="C1440" s="5">
        <v>13</v>
      </c>
    </row>
    <row r="1441" spans="1:3" hidden="1" x14ac:dyDescent="0.25">
      <c r="A1441" s="495" t="s">
        <v>6384</v>
      </c>
      <c r="B1441" s="5">
        <v>1</v>
      </c>
      <c r="C1441" s="5">
        <v>13</v>
      </c>
    </row>
    <row r="1442" spans="1:3" hidden="1" x14ac:dyDescent="0.25">
      <c r="A1442" s="495" t="s">
        <v>6458</v>
      </c>
      <c r="B1442" s="5">
        <v>1</v>
      </c>
      <c r="C1442" s="5">
        <v>13</v>
      </c>
    </row>
    <row r="1443" spans="1:3" hidden="1" x14ac:dyDescent="0.25">
      <c r="A1443" s="495" t="s">
        <v>6506</v>
      </c>
      <c r="B1443" s="5">
        <v>1</v>
      </c>
      <c r="C1443" s="5">
        <v>13</v>
      </c>
    </row>
    <row r="1444" spans="1:3" hidden="1" x14ac:dyDescent="0.25">
      <c r="A1444" s="495" t="s">
        <v>7111</v>
      </c>
      <c r="B1444" s="5">
        <v>1</v>
      </c>
      <c r="C1444" s="5">
        <v>13</v>
      </c>
    </row>
    <row r="1445" spans="1:3" ht="30" hidden="1" x14ac:dyDescent="0.25">
      <c r="A1445" s="495" t="s">
        <v>7257</v>
      </c>
      <c r="B1445" s="5">
        <v>1</v>
      </c>
      <c r="C1445" s="5">
        <v>13</v>
      </c>
    </row>
    <row r="1446" spans="1:3" hidden="1" x14ac:dyDescent="0.25">
      <c r="A1446" s="495" t="s">
        <v>7496</v>
      </c>
      <c r="B1446" s="5">
        <v>1</v>
      </c>
      <c r="C1446" s="5">
        <v>13</v>
      </c>
    </row>
    <row r="1447" spans="1:3" hidden="1" x14ac:dyDescent="0.25">
      <c r="A1447" s="495" t="s">
        <v>7498</v>
      </c>
      <c r="B1447" s="5">
        <v>1</v>
      </c>
      <c r="C1447" s="5">
        <v>13</v>
      </c>
    </row>
    <row r="1448" spans="1:3" hidden="1" x14ac:dyDescent="0.25">
      <c r="A1448" s="495" t="s">
        <v>7626</v>
      </c>
      <c r="B1448" s="5">
        <v>1</v>
      </c>
      <c r="C1448" s="5">
        <v>13</v>
      </c>
    </row>
    <row r="1449" spans="1:3" hidden="1" x14ac:dyDescent="0.25">
      <c r="A1449" s="495" t="s">
        <v>7696</v>
      </c>
      <c r="B1449" s="5">
        <v>1</v>
      </c>
      <c r="C1449" s="5">
        <v>13</v>
      </c>
    </row>
    <row r="1450" spans="1:3" hidden="1" x14ac:dyDescent="0.25">
      <c r="A1450" s="495" t="s">
        <v>8070</v>
      </c>
      <c r="B1450" s="5">
        <v>1</v>
      </c>
      <c r="C1450" s="5">
        <v>13</v>
      </c>
    </row>
    <row r="1451" spans="1:3" hidden="1" x14ac:dyDescent="0.25">
      <c r="A1451" s="495" t="s">
        <v>8078</v>
      </c>
      <c r="B1451" s="5">
        <v>1</v>
      </c>
      <c r="C1451" s="5">
        <v>13</v>
      </c>
    </row>
    <row r="1452" spans="1:3" hidden="1" x14ac:dyDescent="0.25">
      <c r="A1452" s="495" t="s">
        <v>8472</v>
      </c>
      <c r="B1452" s="5">
        <v>1</v>
      </c>
      <c r="C1452" s="5">
        <v>13</v>
      </c>
    </row>
    <row r="1453" spans="1:3" ht="30" hidden="1" x14ac:dyDescent="0.25">
      <c r="A1453" s="495" t="s">
        <v>8475</v>
      </c>
      <c r="B1453" s="5">
        <v>1</v>
      </c>
      <c r="C1453" s="5">
        <v>13</v>
      </c>
    </row>
    <row r="1454" spans="1:3" ht="30" hidden="1" x14ac:dyDescent="0.25">
      <c r="A1454" s="495" t="s">
        <v>8623</v>
      </c>
      <c r="B1454" s="5">
        <v>1</v>
      </c>
      <c r="C1454" s="5">
        <v>13</v>
      </c>
    </row>
    <row r="1455" spans="1:3" hidden="1" x14ac:dyDescent="0.25">
      <c r="A1455" s="495" t="s">
        <v>8714</v>
      </c>
      <c r="B1455" s="5">
        <v>1</v>
      </c>
      <c r="C1455" s="5">
        <v>13</v>
      </c>
    </row>
    <row r="1456" spans="1:3" hidden="1" x14ac:dyDescent="0.25">
      <c r="A1456" s="495" t="s">
        <v>2842</v>
      </c>
      <c r="B1456" s="5">
        <v>2</v>
      </c>
      <c r="C1456" s="5">
        <v>12</v>
      </c>
    </row>
    <row r="1457" spans="1:3" hidden="1" x14ac:dyDescent="0.25">
      <c r="A1457" s="495" t="s">
        <v>2852</v>
      </c>
      <c r="B1457" s="5">
        <v>2</v>
      </c>
      <c r="C1457" s="5">
        <v>12</v>
      </c>
    </row>
    <row r="1458" spans="1:3" ht="30" hidden="1" x14ac:dyDescent="0.25">
      <c r="A1458" s="495" t="s">
        <v>2867</v>
      </c>
      <c r="B1458" s="5">
        <v>2</v>
      </c>
      <c r="C1458" s="5">
        <v>12</v>
      </c>
    </row>
    <row r="1459" spans="1:3" hidden="1" x14ac:dyDescent="0.25">
      <c r="A1459" s="495" t="s">
        <v>2872</v>
      </c>
      <c r="B1459" s="5">
        <v>2</v>
      </c>
      <c r="C1459" s="5">
        <v>12</v>
      </c>
    </row>
    <row r="1460" spans="1:3" hidden="1" x14ac:dyDescent="0.25">
      <c r="A1460" s="495" t="s">
        <v>2884</v>
      </c>
      <c r="B1460" s="5">
        <v>2</v>
      </c>
      <c r="C1460" s="5">
        <v>12</v>
      </c>
    </row>
    <row r="1461" spans="1:3" hidden="1" x14ac:dyDescent="0.25">
      <c r="A1461" s="495" t="s">
        <v>2898</v>
      </c>
      <c r="B1461" s="5">
        <v>2</v>
      </c>
      <c r="C1461" s="5">
        <v>12</v>
      </c>
    </row>
    <row r="1462" spans="1:3" hidden="1" x14ac:dyDescent="0.25">
      <c r="A1462" s="495" t="s">
        <v>2922</v>
      </c>
      <c r="B1462" s="5">
        <v>2</v>
      </c>
      <c r="C1462" s="5">
        <v>12</v>
      </c>
    </row>
    <row r="1463" spans="1:3" hidden="1" x14ac:dyDescent="0.25">
      <c r="A1463" s="495" t="s">
        <v>2924</v>
      </c>
      <c r="B1463" s="5">
        <v>2</v>
      </c>
      <c r="C1463" s="5">
        <v>12</v>
      </c>
    </row>
    <row r="1464" spans="1:3" hidden="1" x14ac:dyDescent="0.25">
      <c r="A1464" s="495" t="s">
        <v>2952</v>
      </c>
      <c r="B1464" s="5">
        <v>2</v>
      </c>
      <c r="C1464" s="5">
        <v>12</v>
      </c>
    </row>
    <row r="1465" spans="1:3" hidden="1" x14ac:dyDescent="0.25">
      <c r="A1465" s="495" t="s">
        <v>3013</v>
      </c>
      <c r="B1465" s="5">
        <v>2</v>
      </c>
      <c r="C1465" s="5">
        <v>12</v>
      </c>
    </row>
    <row r="1466" spans="1:3" hidden="1" x14ac:dyDescent="0.25">
      <c r="A1466" s="495" t="s">
        <v>3025</v>
      </c>
      <c r="B1466" s="5">
        <v>2</v>
      </c>
      <c r="C1466" s="5">
        <v>12</v>
      </c>
    </row>
    <row r="1467" spans="1:3" hidden="1" x14ac:dyDescent="0.25">
      <c r="A1467" s="495" t="s">
        <v>3050</v>
      </c>
      <c r="B1467" s="5">
        <v>2</v>
      </c>
      <c r="C1467" s="5">
        <v>12</v>
      </c>
    </row>
    <row r="1468" spans="1:3" hidden="1" x14ac:dyDescent="0.25">
      <c r="A1468" s="495" t="s">
        <v>3052</v>
      </c>
      <c r="B1468" s="5">
        <v>2</v>
      </c>
      <c r="C1468" s="5">
        <v>12</v>
      </c>
    </row>
    <row r="1469" spans="1:3" hidden="1" x14ac:dyDescent="0.25">
      <c r="A1469" s="495" t="s">
        <v>3062</v>
      </c>
      <c r="B1469" s="5">
        <v>2</v>
      </c>
      <c r="C1469" s="5">
        <v>12</v>
      </c>
    </row>
    <row r="1470" spans="1:3" hidden="1" x14ac:dyDescent="0.25">
      <c r="A1470" s="495" t="s">
        <v>3064</v>
      </c>
      <c r="B1470" s="5">
        <v>2</v>
      </c>
      <c r="C1470" s="5">
        <v>12</v>
      </c>
    </row>
    <row r="1471" spans="1:3" hidden="1" x14ac:dyDescent="0.25">
      <c r="A1471" s="495" t="s">
        <v>3077</v>
      </c>
      <c r="B1471" s="5">
        <v>2</v>
      </c>
      <c r="C1471" s="5">
        <v>12</v>
      </c>
    </row>
    <row r="1472" spans="1:3" hidden="1" x14ac:dyDescent="0.25">
      <c r="A1472" s="495" t="s">
        <v>3080</v>
      </c>
      <c r="B1472" s="5">
        <v>2</v>
      </c>
      <c r="C1472" s="5">
        <v>12</v>
      </c>
    </row>
    <row r="1473" spans="1:3" hidden="1" x14ac:dyDescent="0.25">
      <c r="A1473" s="495" t="s">
        <v>3108</v>
      </c>
      <c r="B1473" s="5">
        <v>2</v>
      </c>
      <c r="C1473" s="5">
        <v>12</v>
      </c>
    </row>
    <row r="1474" spans="1:3" hidden="1" x14ac:dyDescent="0.25">
      <c r="A1474" s="495" t="s">
        <v>3114</v>
      </c>
      <c r="B1474" s="5">
        <v>2</v>
      </c>
      <c r="C1474" s="5">
        <v>12</v>
      </c>
    </row>
    <row r="1475" spans="1:3" hidden="1" x14ac:dyDescent="0.25">
      <c r="A1475" s="495" t="s">
        <v>3133</v>
      </c>
      <c r="B1475" s="5">
        <v>2</v>
      </c>
      <c r="C1475" s="5">
        <v>12</v>
      </c>
    </row>
    <row r="1476" spans="1:3" hidden="1" x14ac:dyDescent="0.25">
      <c r="A1476" s="495" t="s">
        <v>3136</v>
      </c>
      <c r="B1476" s="5">
        <v>2</v>
      </c>
      <c r="C1476" s="5">
        <v>12</v>
      </c>
    </row>
    <row r="1477" spans="1:3" hidden="1" x14ac:dyDescent="0.25">
      <c r="A1477" s="495" t="s">
        <v>3144</v>
      </c>
      <c r="B1477" s="5">
        <v>2</v>
      </c>
      <c r="C1477" s="5">
        <v>12</v>
      </c>
    </row>
    <row r="1478" spans="1:3" hidden="1" x14ac:dyDescent="0.25">
      <c r="A1478" s="495" t="s">
        <v>3155</v>
      </c>
      <c r="B1478" s="5">
        <v>2</v>
      </c>
      <c r="C1478" s="5">
        <v>12</v>
      </c>
    </row>
    <row r="1479" spans="1:3" hidden="1" x14ac:dyDescent="0.25">
      <c r="A1479" s="495" t="s">
        <v>3160</v>
      </c>
      <c r="B1479" s="5">
        <v>2</v>
      </c>
      <c r="C1479" s="5">
        <v>12</v>
      </c>
    </row>
    <row r="1480" spans="1:3" hidden="1" x14ac:dyDescent="0.25">
      <c r="A1480" s="495" t="s">
        <v>3171</v>
      </c>
      <c r="B1480" s="5">
        <v>2</v>
      </c>
      <c r="C1480" s="5">
        <v>12</v>
      </c>
    </row>
    <row r="1481" spans="1:3" hidden="1" x14ac:dyDescent="0.25">
      <c r="A1481" s="495" t="s">
        <v>3172</v>
      </c>
      <c r="B1481" s="5">
        <v>2</v>
      </c>
      <c r="C1481" s="5">
        <v>12</v>
      </c>
    </row>
    <row r="1482" spans="1:3" hidden="1" x14ac:dyDescent="0.25">
      <c r="A1482" s="495" t="s">
        <v>3190</v>
      </c>
      <c r="B1482" s="5">
        <v>2</v>
      </c>
      <c r="C1482" s="5">
        <v>12</v>
      </c>
    </row>
    <row r="1483" spans="1:3" hidden="1" x14ac:dyDescent="0.25">
      <c r="A1483" s="495" t="s">
        <v>3199</v>
      </c>
      <c r="B1483" s="5">
        <v>2</v>
      </c>
      <c r="C1483" s="5">
        <v>12</v>
      </c>
    </row>
    <row r="1484" spans="1:3" hidden="1" x14ac:dyDescent="0.25">
      <c r="A1484" s="495" t="s">
        <v>3201</v>
      </c>
      <c r="B1484" s="5">
        <v>2</v>
      </c>
      <c r="C1484" s="5">
        <v>12</v>
      </c>
    </row>
    <row r="1485" spans="1:3" hidden="1" x14ac:dyDescent="0.25">
      <c r="A1485" s="495" t="s">
        <v>3216</v>
      </c>
      <c r="B1485" s="5">
        <v>2</v>
      </c>
      <c r="C1485" s="5">
        <v>12</v>
      </c>
    </row>
    <row r="1486" spans="1:3" hidden="1" x14ac:dyDescent="0.25">
      <c r="A1486" s="495" t="s">
        <v>3225</v>
      </c>
      <c r="B1486" s="5">
        <v>2</v>
      </c>
      <c r="C1486" s="5">
        <v>12</v>
      </c>
    </row>
    <row r="1487" spans="1:3" hidden="1" x14ac:dyDescent="0.25">
      <c r="A1487" s="495" t="s">
        <v>3227</v>
      </c>
      <c r="B1487" s="5">
        <v>2</v>
      </c>
      <c r="C1487" s="5">
        <v>12</v>
      </c>
    </row>
    <row r="1488" spans="1:3" hidden="1" x14ac:dyDescent="0.25">
      <c r="A1488" s="495" t="s">
        <v>3234</v>
      </c>
      <c r="B1488" s="5">
        <v>2</v>
      </c>
      <c r="C1488" s="5">
        <v>12</v>
      </c>
    </row>
    <row r="1489" spans="1:3" hidden="1" x14ac:dyDescent="0.25">
      <c r="A1489" s="495" t="s">
        <v>3239</v>
      </c>
      <c r="B1489" s="5">
        <v>2</v>
      </c>
      <c r="C1489" s="5">
        <v>12</v>
      </c>
    </row>
    <row r="1490" spans="1:3" ht="30" hidden="1" x14ac:dyDescent="0.25">
      <c r="A1490" s="495" t="s">
        <v>3240</v>
      </c>
      <c r="B1490" s="5">
        <v>2</v>
      </c>
      <c r="C1490" s="5">
        <v>12</v>
      </c>
    </row>
    <row r="1491" spans="1:3" hidden="1" x14ac:dyDescent="0.25">
      <c r="A1491" s="495" t="s">
        <v>3242</v>
      </c>
      <c r="B1491" s="5">
        <v>2</v>
      </c>
      <c r="C1491" s="5">
        <v>12</v>
      </c>
    </row>
    <row r="1492" spans="1:3" hidden="1" x14ac:dyDescent="0.25">
      <c r="A1492" s="495" t="s">
        <v>3258</v>
      </c>
      <c r="B1492" s="5">
        <v>2</v>
      </c>
      <c r="C1492" s="5">
        <v>12</v>
      </c>
    </row>
    <row r="1493" spans="1:3" hidden="1" x14ac:dyDescent="0.25">
      <c r="A1493" s="495" t="s">
        <v>3282</v>
      </c>
      <c r="B1493" s="5">
        <v>2</v>
      </c>
      <c r="C1493" s="5">
        <v>12</v>
      </c>
    </row>
    <row r="1494" spans="1:3" ht="30" hidden="1" x14ac:dyDescent="0.25">
      <c r="A1494" s="495" t="s">
        <v>3283</v>
      </c>
      <c r="B1494" s="5">
        <v>2</v>
      </c>
      <c r="C1494" s="5">
        <v>12</v>
      </c>
    </row>
    <row r="1495" spans="1:3" hidden="1" x14ac:dyDescent="0.25">
      <c r="A1495" s="495" t="s">
        <v>3299</v>
      </c>
      <c r="B1495" s="5">
        <v>2</v>
      </c>
      <c r="C1495" s="5">
        <v>12</v>
      </c>
    </row>
    <row r="1496" spans="1:3" hidden="1" x14ac:dyDescent="0.25">
      <c r="A1496" s="495" t="s">
        <v>3305</v>
      </c>
      <c r="B1496" s="5">
        <v>2</v>
      </c>
      <c r="C1496" s="5">
        <v>12</v>
      </c>
    </row>
    <row r="1497" spans="1:3" hidden="1" x14ac:dyDescent="0.25">
      <c r="A1497" s="495" t="s">
        <v>3676</v>
      </c>
      <c r="B1497" s="5">
        <v>1</v>
      </c>
      <c r="C1497" s="5">
        <v>12</v>
      </c>
    </row>
    <row r="1498" spans="1:3" ht="30" hidden="1" x14ac:dyDescent="0.25">
      <c r="A1498" s="495" t="s">
        <v>3901</v>
      </c>
      <c r="B1498" s="5">
        <v>1</v>
      </c>
      <c r="C1498" s="5">
        <v>12</v>
      </c>
    </row>
    <row r="1499" spans="1:3" ht="30" hidden="1" x14ac:dyDescent="0.25">
      <c r="A1499" s="495" t="s">
        <v>4192</v>
      </c>
      <c r="B1499" s="5">
        <v>1</v>
      </c>
      <c r="C1499" s="5">
        <v>12</v>
      </c>
    </row>
    <row r="1500" spans="1:3" ht="30" hidden="1" x14ac:dyDescent="0.25">
      <c r="A1500" s="495" t="s">
        <v>4566</v>
      </c>
      <c r="B1500" s="5">
        <v>1</v>
      </c>
      <c r="C1500" s="5">
        <v>12</v>
      </c>
    </row>
    <row r="1501" spans="1:3" hidden="1" x14ac:dyDescent="0.25">
      <c r="A1501" s="495" t="s">
        <v>4848</v>
      </c>
      <c r="B1501" s="5">
        <v>1</v>
      </c>
      <c r="C1501" s="5">
        <v>12</v>
      </c>
    </row>
    <row r="1502" spans="1:3" hidden="1" x14ac:dyDescent="0.25">
      <c r="A1502" s="495" t="s">
        <v>5555</v>
      </c>
      <c r="B1502" s="5">
        <v>1</v>
      </c>
      <c r="C1502" s="5">
        <v>12</v>
      </c>
    </row>
    <row r="1503" spans="1:3" hidden="1" x14ac:dyDescent="0.25">
      <c r="A1503" s="495" t="s">
        <v>5632</v>
      </c>
      <c r="B1503" s="5">
        <v>1</v>
      </c>
      <c r="C1503" s="5">
        <v>12</v>
      </c>
    </row>
    <row r="1504" spans="1:3" hidden="1" x14ac:dyDescent="0.25">
      <c r="A1504" s="495" t="s">
        <v>5768</v>
      </c>
      <c r="B1504" s="5">
        <v>1</v>
      </c>
      <c r="C1504" s="5">
        <v>12</v>
      </c>
    </row>
    <row r="1505" spans="1:3" ht="30" hidden="1" x14ac:dyDescent="0.25">
      <c r="A1505" s="495" t="s">
        <v>5883</v>
      </c>
      <c r="B1505" s="5">
        <v>1</v>
      </c>
      <c r="C1505" s="5">
        <v>12</v>
      </c>
    </row>
    <row r="1506" spans="1:3" ht="30" hidden="1" x14ac:dyDescent="0.25">
      <c r="A1506" s="495" t="s">
        <v>6171</v>
      </c>
      <c r="B1506" s="5">
        <v>1</v>
      </c>
      <c r="C1506" s="5">
        <v>12</v>
      </c>
    </row>
    <row r="1507" spans="1:3" hidden="1" x14ac:dyDescent="0.25">
      <c r="A1507" s="495" t="s">
        <v>6178</v>
      </c>
      <c r="B1507" s="5">
        <v>1</v>
      </c>
      <c r="C1507" s="5">
        <v>12</v>
      </c>
    </row>
    <row r="1508" spans="1:3" hidden="1" x14ac:dyDescent="0.25">
      <c r="A1508" s="495" t="s">
        <v>6244</v>
      </c>
      <c r="B1508" s="5">
        <v>1</v>
      </c>
      <c r="C1508" s="5">
        <v>12</v>
      </c>
    </row>
    <row r="1509" spans="1:3" hidden="1" x14ac:dyDescent="0.25">
      <c r="A1509" s="495" t="s">
        <v>6285</v>
      </c>
      <c r="B1509" s="5">
        <v>1</v>
      </c>
      <c r="C1509" s="5">
        <v>12</v>
      </c>
    </row>
    <row r="1510" spans="1:3" hidden="1" x14ac:dyDescent="0.25">
      <c r="A1510" s="495" t="s">
        <v>6574</v>
      </c>
      <c r="B1510" s="5">
        <v>1</v>
      </c>
      <c r="C1510" s="5">
        <v>12</v>
      </c>
    </row>
    <row r="1511" spans="1:3" hidden="1" x14ac:dyDescent="0.25">
      <c r="A1511" s="495" t="s">
        <v>6578</v>
      </c>
      <c r="B1511" s="5">
        <v>1</v>
      </c>
      <c r="C1511" s="5">
        <v>12</v>
      </c>
    </row>
    <row r="1512" spans="1:3" hidden="1" x14ac:dyDescent="0.25">
      <c r="A1512" s="495" t="s">
        <v>6632</v>
      </c>
      <c r="B1512" s="5">
        <v>1</v>
      </c>
      <c r="C1512" s="5">
        <v>12</v>
      </c>
    </row>
    <row r="1513" spans="1:3" hidden="1" x14ac:dyDescent="0.25">
      <c r="A1513" s="495" t="s">
        <v>6698</v>
      </c>
      <c r="B1513" s="5">
        <v>1</v>
      </c>
      <c r="C1513" s="5">
        <v>12</v>
      </c>
    </row>
    <row r="1514" spans="1:3" ht="30" hidden="1" x14ac:dyDescent="0.25">
      <c r="A1514" s="495" t="s">
        <v>6888</v>
      </c>
      <c r="B1514" s="5">
        <v>1</v>
      </c>
      <c r="C1514" s="5">
        <v>12</v>
      </c>
    </row>
    <row r="1515" spans="1:3" hidden="1" x14ac:dyDescent="0.25">
      <c r="A1515" s="495" t="s">
        <v>6954</v>
      </c>
      <c r="B1515" s="5">
        <v>1</v>
      </c>
      <c r="C1515" s="5">
        <v>12</v>
      </c>
    </row>
    <row r="1516" spans="1:3" hidden="1" x14ac:dyDescent="0.25">
      <c r="A1516" s="495" t="s">
        <v>7119</v>
      </c>
      <c r="B1516" s="5">
        <v>1</v>
      </c>
      <c r="C1516" s="5">
        <v>12</v>
      </c>
    </row>
    <row r="1517" spans="1:3" hidden="1" x14ac:dyDescent="0.25">
      <c r="A1517" s="495" t="s">
        <v>7151</v>
      </c>
      <c r="B1517" s="5">
        <v>1</v>
      </c>
      <c r="C1517" s="5">
        <v>12</v>
      </c>
    </row>
    <row r="1518" spans="1:3" ht="60" hidden="1" x14ac:dyDescent="0.25">
      <c r="A1518" s="495" t="s">
        <v>7504</v>
      </c>
      <c r="B1518" s="5">
        <v>1</v>
      </c>
      <c r="C1518" s="5">
        <v>12</v>
      </c>
    </row>
    <row r="1519" spans="1:3" ht="45" hidden="1" x14ac:dyDescent="0.25">
      <c r="A1519" s="495" t="s">
        <v>7664</v>
      </c>
      <c r="B1519" s="5">
        <v>1</v>
      </c>
      <c r="C1519" s="5">
        <v>12</v>
      </c>
    </row>
    <row r="1520" spans="1:3" hidden="1" x14ac:dyDescent="0.25">
      <c r="A1520" s="495" t="s">
        <v>7682</v>
      </c>
      <c r="B1520" s="5">
        <v>1</v>
      </c>
      <c r="C1520" s="5">
        <v>12</v>
      </c>
    </row>
    <row r="1521" spans="1:3" hidden="1" x14ac:dyDescent="0.25">
      <c r="A1521" s="495" t="s">
        <v>7711</v>
      </c>
      <c r="B1521" s="5">
        <v>1</v>
      </c>
      <c r="C1521" s="5">
        <v>12</v>
      </c>
    </row>
    <row r="1522" spans="1:3" ht="30" hidden="1" x14ac:dyDescent="0.25">
      <c r="A1522" s="495" t="s">
        <v>7757</v>
      </c>
      <c r="B1522" s="5">
        <v>1</v>
      </c>
      <c r="C1522" s="5">
        <v>12</v>
      </c>
    </row>
    <row r="1523" spans="1:3" ht="30" hidden="1" x14ac:dyDescent="0.25">
      <c r="A1523" s="495" t="s">
        <v>7779</v>
      </c>
      <c r="B1523" s="5">
        <v>1</v>
      </c>
      <c r="C1523" s="5">
        <v>12</v>
      </c>
    </row>
    <row r="1524" spans="1:3" ht="45" hidden="1" x14ac:dyDescent="0.25">
      <c r="A1524" s="495" t="s">
        <v>7859</v>
      </c>
      <c r="B1524" s="5">
        <v>1</v>
      </c>
      <c r="C1524" s="5">
        <v>12</v>
      </c>
    </row>
    <row r="1525" spans="1:3" ht="30" hidden="1" x14ac:dyDescent="0.25">
      <c r="A1525" s="495" t="s">
        <v>8031</v>
      </c>
      <c r="B1525" s="5">
        <v>1</v>
      </c>
      <c r="C1525" s="5">
        <v>12</v>
      </c>
    </row>
    <row r="1526" spans="1:3" hidden="1" x14ac:dyDescent="0.25">
      <c r="A1526" s="495" t="s">
        <v>8066</v>
      </c>
      <c r="B1526" s="5">
        <v>1</v>
      </c>
      <c r="C1526" s="5">
        <v>12</v>
      </c>
    </row>
    <row r="1527" spans="1:3" ht="30" hidden="1" x14ac:dyDescent="0.25">
      <c r="A1527" s="495" t="s">
        <v>8077</v>
      </c>
      <c r="B1527" s="5">
        <v>1</v>
      </c>
      <c r="C1527" s="5">
        <v>12</v>
      </c>
    </row>
    <row r="1528" spans="1:3" hidden="1" x14ac:dyDescent="0.25">
      <c r="A1528" s="495" t="s">
        <v>8118</v>
      </c>
      <c r="B1528" s="5">
        <v>1</v>
      </c>
      <c r="C1528" s="5">
        <v>12</v>
      </c>
    </row>
    <row r="1529" spans="1:3" hidden="1" x14ac:dyDescent="0.25">
      <c r="A1529" s="495" t="s">
        <v>8334</v>
      </c>
      <c r="B1529" s="5">
        <v>1</v>
      </c>
      <c r="C1529" s="5">
        <v>12</v>
      </c>
    </row>
    <row r="1530" spans="1:3" ht="30" hidden="1" x14ac:dyDescent="0.25">
      <c r="A1530" s="495" t="s">
        <v>8448</v>
      </c>
      <c r="B1530" s="5">
        <v>1</v>
      </c>
      <c r="C1530" s="5">
        <v>12</v>
      </c>
    </row>
    <row r="1531" spans="1:3" ht="120" hidden="1" x14ac:dyDescent="0.25">
      <c r="A1531" s="495" t="s">
        <v>8534</v>
      </c>
      <c r="B1531" s="5">
        <v>1</v>
      </c>
      <c r="C1531" s="5">
        <v>12</v>
      </c>
    </row>
    <row r="1532" spans="1:3" hidden="1" x14ac:dyDescent="0.25">
      <c r="A1532" s="495" t="s">
        <v>8605</v>
      </c>
      <c r="B1532" s="5">
        <v>1</v>
      </c>
      <c r="C1532" s="5">
        <v>12</v>
      </c>
    </row>
    <row r="1533" spans="1:3" ht="30" hidden="1" x14ac:dyDescent="0.25">
      <c r="A1533" s="495" t="s">
        <v>8654</v>
      </c>
      <c r="B1533" s="5">
        <v>1</v>
      </c>
      <c r="C1533" s="5">
        <v>12</v>
      </c>
    </row>
    <row r="1534" spans="1:3" ht="30" hidden="1" x14ac:dyDescent="0.25">
      <c r="A1534" s="495" t="s">
        <v>8710</v>
      </c>
      <c r="B1534" s="5">
        <v>1</v>
      </c>
      <c r="C1534" s="5">
        <v>12</v>
      </c>
    </row>
    <row r="1535" spans="1:3" hidden="1" x14ac:dyDescent="0.25">
      <c r="A1535" s="495" t="s">
        <v>8760</v>
      </c>
      <c r="B1535" s="5">
        <v>1</v>
      </c>
      <c r="C1535" s="5">
        <v>12</v>
      </c>
    </row>
    <row r="1536" spans="1:3" ht="30" hidden="1" x14ac:dyDescent="0.25">
      <c r="A1536" s="495" t="s">
        <v>8784</v>
      </c>
      <c r="B1536" s="5">
        <v>1</v>
      </c>
      <c r="C1536" s="5">
        <v>12</v>
      </c>
    </row>
    <row r="1537" spans="1:3" ht="30" hidden="1" x14ac:dyDescent="0.25">
      <c r="A1537" s="495" t="s">
        <v>2840</v>
      </c>
      <c r="B1537" s="5">
        <v>2</v>
      </c>
      <c r="C1537" s="5">
        <v>11</v>
      </c>
    </row>
    <row r="1538" spans="1:3" hidden="1" x14ac:dyDescent="0.25">
      <c r="A1538" s="495" t="s">
        <v>2858</v>
      </c>
      <c r="B1538" s="5">
        <v>2</v>
      </c>
      <c r="C1538" s="5">
        <v>11</v>
      </c>
    </row>
    <row r="1539" spans="1:3" hidden="1" x14ac:dyDescent="0.25">
      <c r="A1539" s="495" t="s">
        <v>2949</v>
      </c>
      <c r="B1539" s="5">
        <v>2</v>
      </c>
      <c r="C1539" s="5">
        <v>11</v>
      </c>
    </row>
    <row r="1540" spans="1:3" ht="30" hidden="1" x14ac:dyDescent="0.25">
      <c r="A1540" s="495" t="s">
        <v>2983</v>
      </c>
      <c r="B1540" s="5">
        <v>2</v>
      </c>
      <c r="C1540" s="5">
        <v>11</v>
      </c>
    </row>
    <row r="1541" spans="1:3" hidden="1" x14ac:dyDescent="0.25">
      <c r="A1541" s="495" t="s">
        <v>2997</v>
      </c>
      <c r="B1541" s="5">
        <v>2</v>
      </c>
      <c r="C1541" s="5">
        <v>11</v>
      </c>
    </row>
    <row r="1542" spans="1:3" hidden="1" x14ac:dyDescent="0.25">
      <c r="A1542" s="495" t="s">
        <v>3048</v>
      </c>
      <c r="B1542" s="5">
        <v>2</v>
      </c>
      <c r="C1542" s="5">
        <v>11</v>
      </c>
    </row>
    <row r="1543" spans="1:3" hidden="1" x14ac:dyDescent="0.25">
      <c r="A1543" s="495" t="s">
        <v>3057</v>
      </c>
      <c r="B1543" s="5">
        <v>2</v>
      </c>
      <c r="C1543" s="5">
        <v>11</v>
      </c>
    </row>
    <row r="1544" spans="1:3" hidden="1" x14ac:dyDescent="0.25">
      <c r="A1544" s="495" t="s">
        <v>3068</v>
      </c>
      <c r="B1544" s="5">
        <v>2</v>
      </c>
      <c r="C1544" s="5">
        <v>11</v>
      </c>
    </row>
    <row r="1545" spans="1:3" hidden="1" x14ac:dyDescent="0.25">
      <c r="A1545" s="495" t="s">
        <v>3079</v>
      </c>
      <c r="B1545" s="5">
        <v>2</v>
      </c>
      <c r="C1545" s="5">
        <v>11</v>
      </c>
    </row>
    <row r="1546" spans="1:3" hidden="1" x14ac:dyDescent="0.25">
      <c r="A1546" s="495" t="s">
        <v>3086</v>
      </c>
      <c r="B1546" s="5">
        <v>2</v>
      </c>
      <c r="C1546" s="5">
        <v>11</v>
      </c>
    </row>
    <row r="1547" spans="1:3" hidden="1" x14ac:dyDescent="0.25">
      <c r="A1547" s="495" t="s">
        <v>3095</v>
      </c>
      <c r="B1547" s="5">
        <v>2</v>
      </c>
      <c r="C1547" s="5">
        <v>11</v>
      </c>
    </row>
    <row r="1548" spans="1:3" hidden="1" x14ac:dyDescent="0.25">
      <c r="A1548" s="495" t="s">
        <v>3099</v>
      </c>
      <c r="B1548" s="5">
        <v>2</v>
      </c>
      <c r="C1548" s="5">
        <v>11</v>
      </c>
    </row>
    <row r="1549" spans="1:3" hidden="1" x14ac:dyDescent="0.25">
      <c r="A1549" s="495" t="s">
        <v>3110</v>
      </c>
      <c r="B1549" s="5">
        <v>2</v>
      </c>
      <c r="C1549" s="5">
        <v>11</v>
      </c>
    </row>
    <row r="1550" spans="1:3" hidden="1" x14ac:dyDescent="0.25">
      <c r="A1550" s="495" t="s">
        <v>3116</v>
      </c>
      <c r="B1550" s="5">
        <v>2</v>
      </c>
      <c r="C1550" s="5">
        <v>11</v>
      </c>
    </row>
    <row r="1551" spans="1:3" hidden="1" x14ac:dyDescent="0.25">
      <c r="A1551" s="495" t="s">
        <v>3138</v>
      </c>
      <c r="B1551" s="5">
        <v>2</v>
      </c>
      <c r="C1551" s="5">
        <v>11</v>
      </c>
    </row>
    <row r="1552" spans="1:3" hidden="1" x14ac:dyDescent="0.25">
      <c r="A1552" s="495" t="s">
        <v>3181</v>
      </c>
      <c r="B1552" s="5">
        <v>2</v>
      </c>
      <c r="C1552" s="5">
        <v>11</v>
      </c>
    </row>
    <row r="1553" spans="1:3" hidden="1" x14ac:dyDescent="0.25">
      <c r="A1553" s="495" t="s">
        <v>3187</v>
      </c>
      <c r="B1553" s="5">
        <v>2</v>
      </c>
      <c r="C1553" s="5">
        <v>11</v>
      </c>
    </row>
    <row r="1554" spans="1:3" hidden="1" x14ac:dyDescent="0.25">
      <c r="A1554" s="495" t="s">
        <v>3209</v>
      </c>
      <c r="B1554" s="5">
        <v>2</v>
      </c>
      <c r="C1554" s="5">
        <v>11</v>
      </c>
    </row>
    <row r="1555" spans="1:3" hidden="1" x14ac:dyDescent="0.25">
      <c r="A1555" s="495" t="s">
        <v>3210</v>
      </c>
      <c r="B1555" s="5">
        <v>2</v>
      </c>
      <c r="C1555" s="5">
        <v>11</v>
      </c>
    </row>
    <row r="1556" spans="1:3" hidden="1" x14ac:dyDescent="0.25">
      <c r="A1556" s="495" t="s">
        <v>3241</v>
      </c>
      <c r="B1556" s="5">
        <v>2</v>
      </c>
      <c r="C1556" s="5">
        <v>11</v>
      </c>
    </row>
    <row r="1557" spans="1:3" hidden="1" x14ac:dyDescent="0.25">
      <c r="A1557" s="495" t="s">
        <v>3261</v>
      </c>
      <c r="B1557" s="5">
        <v>2</v>
      </c>
      <c r="C1557" s="5">
        <v>11</v>
      </c>
    </row>
    <row r="1558" spans="1:3" hidden="1" x14ac:dyDescent="0.25">
      <c r="A1558" s="495" t="s">
        <v>3291</v>
      </c>
      <c r="B1558" s="5">
        <v>2</v>
      </c>
      <c r="C1558" s="5">
        <v>11</v>
      </c>
    </row>
    <row r="1559" spans="1:3" hidden="1" x14ac:dyDescent="0.25">
      <c r="A1559" s="495" t="s">
        <v>3293</v>
      </c>
      <c r="B1559" s="5">
        <v>2</v>
      </c>
      <c r="C1559" s="5">
        <v>11</v>
      </c>
    </row>
    <row r="1560" spans="1:3" hidden="1" x14ac:dyDescent="0.25">
      <c r="A1560" s="495" t="s">
        <v>3304</v>
      </c>
      <c r="B1560" s="5">
        <v>2</v>
      </c>
      <c r="C1560" s="5">
        <v>11</v>
      </c>
    </row>
    <row r="1561" spans="1:3" hidden="1" x14ac:dyDescent="0.25">
      <c r="A1561" s="495" t="s">
        <v>3306</v>
      </c>
      <c r="B1561" s="5">
        <v>2</v>
      </c>
      <c r="C1561" s="5">
        <v>11</v>
      </c>
    </row>
    <row r="1562" spans="1:3" hidden="1" x14ac:dyDescent="0.25">
      <c r="A1562" s="495" t="s">
        <v>3332</v>
      </c>
      <c r="B1562" s="5">
        <v>2</v>
      </c>
      <c r="C1562" s="5">
        <v>11</v>
      </c>
    </row>
    <row r="1563" spans="1:3" ht="30" hidden="1" x14ac:dyDescent="0.25">
      <c r="A1563" s="495" t="s">
        <v>3603</v>
      </c>
      <c r="B1563" s="5">
        <v>1</v>
      </c>
      <c r="C1563" s="5">
        <v>11</v>
      </c>
    </row>
    <row r="1564" spans="1:3" hidden="1" x14ac:dyDescent="0.25">
      <c r="A1564" s="495" t="s">
        <v>3766</v>
      </c>
      <c r="B1564" s="5">
        <v>1</v>
      </c>
      <c r="C1564" s="5">
        <v>11</v>
      </c>
    </row>
    <row r="1565" spans="1:3" ht="30" hidden="1" x14ac:dyDescent="0.25">
      <c r="A1565" s="495" t="s">
        <v>4409</v>
      </c>
      <c r="B1565" s="5">
        <v>1</v>
      </c>
      <c r="C1565" s="5">
        <v>11</v>
      </c>
    </row>
    <row r="1566" spans="1:3" hidden="1" x14ac:dyDescent="0.25">
      <c r="A1566" s="495" t="s">
        <v>4694</v>
      </c>
      <c r="B1566" s="5">
        <v>1</v>
      </c>
      <c r="C1566" s="5">
        <v>11</v>
      </c>
    </row>
    <row r="1567" spans="1:3" hidden="1" x14ac:dyDescent="0.25">
      <c r="A1567" s="495" t="s">
        <v>5317</v>
      </c>
      <c r="B1567" s="5">
        <v>1</v>
      </c>
      <c r="C1567" s="5">
        <v>11</v>
      </c>
    </row>
    <row r="1568" spans="1:3" hidden="1" x14ac:dyDescent="0.25">
      <c r="A1568" s="495" t="s">
        <v>5588</v>
      </c>
      <c r="B1568" s="5">
        <v>1</v>
      </c>
      <c r="C1568" s="5">
        <v>11</v>
      </c>
    </row>
    <row r="1569" spans="1:3" hidden="1" x14ac:dyDescent="0.25">
      <c r="A1569" s="495" t="s">
        <v>5665</v>
      </c>
      <c r="B1569" s="5">
        <v>1</v>
      </c>
      <c r="C1569" s="5">
        <v>11</v>
      </c>
    </row>
    <row r="1570" spans="1:3" hidden="1" x14ac:dyDescent="0.25">
      <c r="A1570" s="495" t="s">
        <v>5816</v>
      </c>
      <c r="B1570" s="5">
        <v>1</v>
      </c>
      <c r="C1570" s="5">
        <v>11</v>
      </c>
    </row>
    <row r="1571" spans="1:3" hidden="1" x14ac:dyDescent="0.25">
      <c r="A1571" s="495" t="s">
        <v>5969</v>
      </c>
      <c r="B1571" s="5">
        <v>1</v>
      </c>
      <c r="C1571" s="5">
        <v>11</v>
      </c>
    </row>
    <row r="1572" spans="1:3" hidden="1" x14ac:dyDescent="0.25">
      <c r="A1572" s="495" t="s">
        <v>6068</v>
      </c>
      <c r="B1572" s="5">
        <v>1</v>
      </c>
      <c r="C1572" s="5">
        <v>11</v>
      </c>
    </row>
    <row r="1573" spans="1:3" ht="30" hidden="1" x14ac:dyDescent="0.25">
      <c r="A1573" s="495" t="s">
        <v>6082</v>
      </c>
      <c r="B1573" s="5">
        <v>1</v>
      </c>
      <c r="C1573" s="5">
        <v>11</v>
      </c>
    </row>
    <row r="1574" spans="1:3" hidden="1" x14ac:dyDescent="0.25">
      <c r="A1574" s="495" t="s">
        <v>6232</v>
      </c>
      <c r="B1574" s="5">
        <v>1</v>
      </c>
      <c r="C1574" s="5">
        <v>11</v>
      </c>
    </row>
    <row r="1575" spans="1:3" ht="30" hidden="1" x14ac:dyDescent="0.25">
      <c r="A1575" s="495" t="s">
        <v>6398</v>
      </c>
      <c r="B1575" s="5">
        <v>1</v>
      </c>
      <c r="C1575" s="5">
        <v>11</v>
      </c>
    </row>
    <row r="1576" spans="1:3" hidden="1" x14ac:dyDescent="0.25">
      <c r="A1576" s="495" t="s">
        <v>6466</v>
      </c>
      <c r="B1576" s="5">
        <v>1</v>
      </c>
      <c r="C1576" s="5">
        <v>11</v>
      </c>
    </row>
    <row r="1577" spans="1:3" ht="30" hidden="1" x14ac:dyDescent="0.25">
      <c r="A1577" s="495" t="s">
        <v>6472</v>
      </c>
      <c r="B1577" s="5">
        <v>1</v>
      </c>
      <c r="C1577" s="5">
        <v>11</v>
      </c>
    </row>
    <row r="1578" spans="1:3" hidden="1" x14ac:dyDescent="0.25">
      <c r="A1578" s="495" t="s">
        <v>6476</v>
      </c>
      <c r="B1578" s="5">
        <v>1</v>
      </c>
      <c r="C1578" s="5">
        <v>11</v>
      </c>
    </row>
    <row r="1579" spans="1:3" hidden="1" x14ac:dyDescent="0.25">
      <c r="A1579" s="495" t="s">
        <v>6512</v>
      </c>
      <c r="B1579" s="5">
        <v>1</v>
      </c>
      <c r="C1579" s="5">
        <v>11</v>
      </c>
    </row>
    <row r="1580" spans="1:3" hidden="1" x14ac:dyDescent="0.25">
      <c r="A1580" s="495" t="s">
        <v>6590</v>
      </c>
      <c r="B1580" s="5">
        <v>1</v>
      </c>
      <c r="C1580" s="5">
        <v>11</v>
      </c>
    </row>
    <row r="1581" spans="1:3" hidden="1" x14ac:dyDescent="0.25">
      <c r="A1581" s="495" t="s">
        <v>6617</v>
      </c>
      <c r="B1581" s="5">
        <v>1</v>
      </c>
      <c r="C1581" s="5">
        <v>11</v>
      </c>
    </row>
    <row r="1582" spans="1:3" hidden="1" x14ac:dyDescent="0.25">
      <c r="A1582" s="495" t="s">
        <v>6746</v>
      </c>
      <c r="B1582" s="5">
        <v>1</v>
      </c>
      <c r="C1582" s="5">
        <v>11</v>
      </c>
    </row>
    <row r="1583" spans="1:3" hidden="1" x14ac:dyDescent="0.25">
      <c r="A1583" s="495" t="s">
        <v>7152</v>
      </c>
      <c r="B1583" s="5">
        <v>1</v>
      </c>
      <c r="C1583" s="5">
        <v>11</v>
      </c>
    </row>
    <row r="1584" spans="1:3" hidden="1" x14ac:dyDescent="0.25">
      <c r="A1584" s="495" t="s">
        <v>7460</v>
      </c>
      <c r="B1584" s="5">
        <v>1</v>
      </c>
      <c r="C1584" s="5">
        <v>11</v>
      </c>
    </row>
    <row r="1585" spans="1:3" hidden="1" x14ac:dyDescent="0.25">
      <c r="A1585" s="495" t="s">
        <v>7623</v>
      </c>
      <c r="B1585" s="5">
        <v>1</v>
      </c>
      <c r="C1585" s="5">
        <v>11</v>
      </c>
    </row>
    <row r="1586" spans="1:3" hidden="1" x14ac:dyDescent="0.25">
      <c r="A1586" s="495" t="s">
        <v>7695</v>
      </c>
      <c r="B1586" s="5">
        <v>1</v>
      </c>
      <c r="C1586" s="5">
        <v>11</v>
      </c>
    </row>
    <row r="1587" spans="1:3" hidden="1" x14ac:dyDescent="0.25">
      <c r="A1587" s="495" t="s">
        <v>8048</v>
      </c>
      <c r="B1587" s="5">
        <v>1</v>
      </c>
      <c r="C1587" s="5">
        <v>11</v>
      </c>
    </row>
    <row r="1588" spans="1:3" hidden="1" x14ac:dyDescent="0.25">
      <c r="A1588" s="495" t="s">
        <v>8074</v>
      </c>
      <c r="B1588" s="5">
        <v>1</v>
      </c>
      <c r="C1588" s="5">
        <v>11</v>
      </c>
    </row>
    <row r="1589" spans="1:3" hidden="1" x14ac:dyDescent="0.25">
      <c r="A1589" s="495" t="s">
        <v>8094</v>
      </c>
      <c r="B1589" s="5">
        <v>1</v>
      </c>
      <c r="C1589" s="5">
        <v>11</v>
      </c>
    </row>
    <row r="1590" spans="1:3" ht="30" hidden="1" x14ac:dyDescent="0.25">
      <c r="A1590" s="495" t="s">
        <v>8316</v>
      </c>
      <c r="B1590" s="5">
        <v>1</v>
      </c>
      <c r="C1590" s="5">
        <v>11</v>
      </c>
    </row>
    <row r="1591" spans="1:3" hidden="1" x14ac:dyDescent="0.25">
      <c r="A1591" s="495" t="s">
        <v>8388</v>
      </c>
      <c r="B1591" s="5">
        <v>1</v>
      </c>
      <c r="C1591" s="5">
        <v>11</v>
      </c>
    </row>
    <row r="1592" spans="1:3" ht="30" hidden="1" x14ac:dyDescent="0.25">
      <c r="A1592" s="495" t="s">
        <v>8555</v>
      </c>
      <c r="B1592" s="5">
        <v>1</v>
      </c>
      <c r="C1592" s="5">
        <v>11</v>
      </c>
    </row>
    <row r="1593" spans="1:3" hidden="1" x14ac:dyDescent="0.25">
      <c r="A1593" s="495" t="s">
        <v>8642</v>
      </c>
      <c r="B1593" s="5">
        <v>1</v>
      </c>
      <c r="C1593" s="5">
        <v>11</v>
      </c>
    </row>
    <row r="1594" spans="1:3" ht="30" hidden="1" x14ac:dyDescent="0.25">
      <c r="A1594" s="495" t="s">
        <v>8646</v>
      </c>
      <c r="B1594" s="5">
        <v>1</v>
      </c>
      <c r="C1594" s="5">
        <v>11</v>
      </c>
    </row>
    <row r="1595" spans="1:3" hidden="1" x14ac:dyDescent="0.25">
      <c r="A1595" s="495" t="s">
        <v>8648</v>
      </c>
      <c r="B1595" s="5">
        <v>1</v>
      </c>
      <c r="C1595" s="5">
        <v>11</v>
      </c>
    </row>
    <row r="1596" spans="1:3" ht="30" hidden="1" x14ac:dyDescent="0.25">
      <c r="A1596" s="495" t="s">
        <v>8660</v>
      </c>
      <c r="B1596" s="5">
        <v>1</v>
      </c>
      <c r="C1596" s="5">
        <v>11</v>
      </c>
    </row>
    <row r="1597" spans="1:3" ht="30" hidden="1" x14ac:dyDescent="0.25">
      <c r="A1597" s="495" t="s">
        <v>8683</v>
      </c>
      <c r="B1597" s="5">
        <v>1</v>
      </c>
      <c r="C1597" s="5">
        <v>11</v>
      </c>
    </row>
    <row r="1598" spans="1:3" ht="30" hidden="1" x14ac:dyDescent="0.25">
      <c r="A1598" s="495" t="s">
        <v>8692</v>
      </c>
      <c r="B1598" s="5">
        <v>1</v>
      </c>
      <c r="C1598" s="5">
        <v>11</v>
      </c>
    </row>
    <row r="1599" spans="1:3" ht="30" hidden="1" x14ac:dyDescent="0.25">
      <c r="A1599" s="495" t="s">
        <v>8749</v>
      </c>
      <c r="B1599" s="5">
        <v>1</v>
      </c>
      <c r="C1599" s="5">
        <v>11</v>
      </c>
    </row>
    <row r="1600" spans="1:3" ht="30" hidden="1" x14ac:dyDescent="0.25">
      <c r="A1600" s="495" t="s">
        <v>2831</v>
      </c>
      <c r="B1600" s="5">
        <v>2</v>
      </c>
      <c r="C1600" s="5">
        <v>10</v>
      </c>
    </row>
    <row r="1601" spans="1:3" hidden="1" x14ac:dyDescent="0.25">
      <c r="A1601" s="495" t="s">
        <v>2864</v>
      </c>
      <c r="B1601" s="5">
        <v>2</v>
      </c>
      <c r="C1601" s="5">
        <v>10</v>
      </c>
    </row>
    <row r="1602" spans="1:3" hidden="1" x14ac:dyDescent="0.25">
      <c r="A1602" s="495" t="s">
        <v>3066</v>
      </c>
      <c r="B1602" s="5">
        <v>2</v>
      </c>
      <c r="C1602" s="5">
        <v>10</v>
      </c>
    </row>
    <row r="1603" spans="1:3" hidden="1" x14ac:dyDescent="0.25">
      <c r="A1603" s="495" t="s">
        <v>3072</v>
      </c>
      <c r="B1603" s="5">
        <v>2</v>
      </c>
      <c r="C1603" s="5">
        <v>10</v>
      </c>
    </row>
    <row r="1604" spans="1:3" hidden="1" x14ac:dyDescent="0.25">
      <c r="A1604" s="495" t="s">
        <v>3078</v>
      </c>
      <c r="B1604" s="5">
        <v>2</v>
      </c>
      <c r="C1604" s="5">
        <v>10</v>
      </c>
    </row>
    <row r="1605" spans="1:3" hidden="1" x14ac:dyDescent="0.25">
      <c r="A1605" s="495" t="s">
        <v>3100</v>
      </c>
      <c r="B1605" s="5">
        <v>2</v>
      </c>
      <c r="C1605" s="5">
        <v>10</v>
      </c>
    </row>
    <row r="1606" spans="1:3" hidden="1" x14ac:dyDescent="0.25">
      <c r="A1606" s="495" t="s">
        <v>3101</v>
      </c>
      <c r="B1606" s="5">
        <v>2</v>
      </c>
      <c r="C1606" s="5">
        <v>10</v>
      </c>
    </row>
    <row r="1607" spans="1:3" hidden="1" x14ac:dyDescent="0.25">
      <c r="A1607" s="495" t="s">
        <v>3111</v>
      </c>
      <c r="B1607" s="5">
        <v>2</v>
      </c>
      <c r="C1607" s="5">
        <v>10</v>
      </c>
    </row>
    <row r="1608" spans="1:3" hidden="1" x14ac:dyDescent="0.25">
      <c r="A1608" s="495" t="s">
        <v>3122</v>
      </c>
      <c r="B1608" s="5">
        <v>2</v>
      </c>
      <c r="C1608" s="5">
        <v>10</v>
      </c>
    </row>
    <row r="1609" spans="1:3" hidden="1" x14ac:dyDescent="0.25">
      <c r="A1609" s="495" t="s">
        <v>3130</v>
      </c>
      <c r="B1609" s="5">
        <v>2</v>
      </c>
      <c r="C1609" s="5">
        <v>10</v>
      </c>
    </row>
    <row r="1610" spans="1:3" hidden="1" x14ac:dyDescent="0.25">
      <c r="A1610" s="495" t="s">
        <v>3132</v>
      </c>
      <c r="B1610" s="5">
        <v>2</v>
      </c>
      <c r="C1610" s="5">
        <v>10</v>
      </c>
    </row>
    <row r="1611" spans="1:3" hidden="1" x14ac:dyDescent="0.25">
      <c r="A1611" s="495" t="s">
        <v>3140</v>
      </c>
      <c r="B1611" s="5">
        <v>2</v>
      </c>
      <c r="C1611" s="5">
        <v>10</v>
      </c>
    </row>
    <row r="1612" spans="1:3" hidden="1" x14ac:dyDescent="0.25">
      <c r="A1612" s="495" t="s">
        <v>3147</v>
      </c>
      <c r="B1612" s="5">
        <v>2</v>
      </c>
      <c r="C1612" s="5">
        <v>10</v>
      </c>
    </row>
    <row r="1613" spans="1:3" hidden="1" x14ac:dyDescent="0.25">
      <c r="A1613" s="495" t="s">
        <v>3183</v>
      </c>
      <c r="B1613" s="5">
        <v>2</v>
      </c>
      <c r="C1613" s="5">
        <v>10</v>
      </c>
    </row>
    <row r="1614" spans="1:3" hidden="1" x14ac:dyDescent="0.25">
      <c r="A1614" s="495" t="s">
        <v>3211</v>
      </c>
      <c r="B1614" s="5">
        <v>2</v>
      </c>
      <c r="C1614" s="5">
        <v>10</v>
      </c>
    </row>
    <row r="1615" spans="1:3" hidden="1" x14ac:dyDescent="0.25">
      <c r="A1615" s="495" t="s">
        <v>3233</v>
      </c>
      <c r="B1615" s="5">
        <v>2</v>
      </c>
      <c r="C1615" s="5">
        <v>10</v>
      </c>
    </row>
    <row r="1616" spans="1:3" hidden="1" x14ac:dyDescent="0.25">
      <c r="A1616" s="495" t="s">
        <v>3245</v>
      </c>
      <c r="B1616" s="5">
        <v>2</v>
      </c>
      <c r="C1616" s="5">
        <v>10</v>
      </c>
    </row>
    <row r="1617" spans="1:3" hidden="1" x14ac:dyDescent="0.25">
      <c r="A1617" s="495" t="s">
        <v>3270</v>
      </c>
      <c r="B1617" s="5">
        <v>2</v>
      </c>
      <c r="C1617" s="5">
        <v>10</v>
      </c>
    </row>
    <row r="1618" spans="1:3" hidden="1" x14ac:dyDescent="0.25">
      <c r="A1618" s="495" t="s">
        <v>3271</v>
      </c>
      <c r="B1618" s="5">
        <v>2</v>
      </c>
      <c r="C1618" s="5">
        <v>10</v>
      </c>
    </row>
    <row r="1619" spans="1:3" ht="30" hidden="1" x14ac:dyDescent="0.25">
      <c r="A1619" s="495" t="s">
        <v>3273</v>
      </c>
      <c r="B1619" s="5">
        <v>2</v>
      </c>
      <c r="C1619" s="5">
        <v>10</v>
      </c>
    </row>
    <row r="1620" spans="1:3" ht="30" hidden="1" x14ac:dyDescent="0.25">
      <c r="A1620" s="495" t="s">
        <v>3290</v>
      </c>
      <c r="B1620" s="5">
        <v>2</v>
      </c>
      <c r="C1620" s="5">
        <v>10</v>
      </c>
    </row>
    <row r="1621" spans="1:3" hidden="1" x14ac:dyDescent="0.25">
      <c r="A1621" s="495" t="s">
        <v>3292</v>
      </c>
      <c r="B1621" s="5">
        <v>2</v>
      </c>
      <c r="C1621" s="5">
        <v>10</v>
      </c>
    </row>
    <row r="1622" spans="1:3" hidden="1" x14ac:dyDescent="0.25">
      <c r="A1622" s="495" t="s">
        <v>3315</v>
      </c>
      <c r="B1622" s="5">
        <v>2</v>
      </c>
      <c r="C1622" s="5">
        <v>10</v>
      </c>
    </row>
    <row r="1623" spans="1:3" ht="30" hidden="1" x14ac:dyDescent="0.25">
      <c r="A1623" s="495" t="s">
        <v>3320</v>
      </c>
      <c r="B1623" s="5">
        <v>2</v>
      </c>
      <c r="C1623" s="5">
        <v>10</v>
      </c>
    </row>
    <row r="1624" spans="1:3" hidden="1" x14ac:dyDescent="0.25">
      <c r="A1624" s="495" t="s">
        <v>3334</v>
      </c>
      <c r="B1624" s="5">
        <v>2</v>
      </c>
      <c r="C1624" s="5">
        <v>10</v>
      </c>
    </row>
    <row r="1625" spans="1:3" hidden="1" x14ac:dyDescent="0.25">
      <c r="A1625" s="495" t="s">
        <v>4068</v>
      </c>
      <c r="B1625" s="5">
        <v>1</v>
      </c>
      <c r="C1625" s="5">
        <v>10</v>
      </c>
    </row>
    <row r="1626" spans="1:3" hidden="1" x14ac:dyDescent="0.25">
      <c r="A1626" s="495" t="s">
        <v>4195</v>
      </c>
      <c r="B1626" s="5">
        <v>1</v>
      </c>
      <c r="C1626" s="5">
        <v>10</v>
      </c>
    </row>
    <row r="1627" spans="1:3" hidden="1" x14ac:dyDescent="0.25">
      <c r="A1627" s="495" t="s">
        <v>4294</v>
      </c>
      <c r="B1627" s="5">
        <v>1</v>
      </c>
      <c r="C1627" s="5">
        <v>10</v>
      </c>
    </row>
    <row r="1628" spans="1:3" hidden="1" x14ac:dyDescent="0.25">
      <c r="A1628" s="495" t="s">
        <v>4316</v>
      </c>
      <c r="B1628" s="5">
        <v>1</v>
      </c>
      <c r="C1628" s="5">
        <v>10</v>
      </c>
    </row>
    <row r="1629" spans="1:3" hidden="1" x14ac:dyDescent="0.25">
      <c r="A1629" s="495" t="s">
        <v>4322</v>
      </c>
      <c r="B1629" s="5">
        <v>1</v>
      </c>
      <c r="C1629" s="5">
        <v>10</v>
      </c>
    </row>
    <row r="1630" spans="1:3" ht="30" hidden="1" x14ac:dyDescent="0.25">
      <c r="A1630" s="495" t="s">
        <v>4381</v>
      </c>
      <c r="B1630" s="5">
        <v>1</v>
      </c>
      <c r="C1630" s="5">
        <v>10</v>
      </c>
    </row>
    <row r="1631" spans="1:3" hidden="1" x14ac:dyDescent="0.25">
      <c r="A1631" s="495" t="s">
        <v>4435</v>
      </c>
      <c r="B1631" s="5">
        <v>1</v>
      </c>
      <c r="C1631" s="5">
        <v>10</v>
      </c>
    </row>
    <row r="1632" spans="1:3" hidden="1" x14ac:dyDescent="0.25">
      <c r="A1632" s="495" t="s">
        <v>4689</v>
      </c>
      <c r="B1632" s="5">
        <v>1</v>
      </c>
      <c r="C1632" s="5">
        <v>10</v>
      </c>
    </row>
    <row r="1633" spans="1:3" hidden="1" x14ac:dyDescent="0.25">
      <c r="A1633" s="495" t="s">
        <v>4748</v>
      </c>
      <c r="B1633" s="5">
        <v>1</v>
      </c>
      <c r="C1633" s="5">
        <v>10</v>
      </c>
    </row>
    <row r="1634" spans="1:3" hidden="1" x14ac:dyDescent="0.25">
      <c r="A1634" s="495" t="s">
        <v>4799</v>
      </c>
      <c r="B1634" s="5">
        <v>1</v>
      </c>
      <c r="C1634" s="5">
        <v>10</v>
      </c>
    </row>
    <row r="1635" spans="1:3" ht="30" hidden="1" x14ac:dyDescent="0.25">
      <c r="A1635" s="495" t="s">
        <v>4891</v>
      </c>
      <c r="B1635" s="5">
        <v>1</v>
      </c>
      <c r="C1635" s="5">
        <v>10</v>
      </c>
    </row>
    <row r="1636" spans="1:3" hidden="1" x14ac:dyDescent="0.25">
      <c r="A1636" s="495" t="s">
        <v>4992</v>
      </c>
      <c r="B1636" s="5">
        <v>1</v>
      </c>
      <c r="C1636" s="5">
        <v>10</v>
      </c>
    </row>
    <row r="1637" spans="1:3" hidden="1" x14ac:dyDescent="0.25">
      <c r="A1637" s="495" t="s">
        <v>5142</v>
      </c>
      <c r="B1637" s="5">
        <v>1</v>
      </c>
      <c r="C1637" s="5">
        <v>10</v>
      </c>
    </row>
    <row r="1638" spans="1:3" hidden="1" x14ac:dyDescent="0.25">
      <c r="A1638" s="495" t="s">
        <v>5151</v>
      </c>
      <c r="B1638" s="5">
        <v>1</v>
      </c>
      <c r="C1638" s="5">
        <v>10</v>
      </c>
    </row>
    <row r="1639" spans="1:3" ht="30" hidden="1" x14ac:dyDescent="0.25">
      <c r="A1639" s="495" t="s">
        <v>5188</v>
      </c>
      <c r="B1639" s="5">
        <v>1</v>
      </c>
      <c r="C1639" s="5">
        <v>10</v>
      </c>
    </row>
    <row r="1640" spans="1:3" hidden="1" x14ac:dyDescent="0.25">
      <c r="A1640" s="495" t="s">
        <v>5243</v>
      </c>
      <c r="B1640" s="5">
        <v>1</v>
      </c>
      <c r="C1640" s="5">
        <v>10</v>
      </c>
    </row>
    <row r="1641" spans="1:3" ht="30" hidden="1" x14ac:dyDescent="0.25">
      <c r="A1641" s="495" t="s">
        <v>5254</v>
      </c>
      <c r="B1641" s="5">
        <v>1</v>
      </c>
      <c r="C1641" s="5">
        <v>10</v>
      </c>
    </row>
    <row r="1642" spans="1:3" hidden="1" x14ac:dyDescent="0.25">
      <c r="A1642" s="495" t="s">
        <v>5423</v>
      </c>
      <c r="B1642" s="5">
        <v>1</v>
      </c>
      <c r="C1642" s="5">
        <v>10</v>
      </c>
    </row>
    <row r="1643" spans="1:3" hidden="1" x14ac:dyDescent="0.25">
      <c r="A1643" s="495" t="s">
        <v>5444</v>
      </c>
      <c r="B1643" s="5">
        <v>1</v>
      </c>
      <c r="C1643" s="5">
        <v>10</v>
      </c>
    </row>
    <row r="1644" spans="1:3" hidden="1" x14ac:dyDescent="0.25">
      <c r="A1644" s="495" t="s">
        <v>5581</v>
      </c>
      <c r="B1644" s="5">
        <v>1</v>
      </c>
      <c r="C1644" s="5">
        <v>10</v>
      </c>
    </row>
    <row r="1645" spans="1:3" hidden="1" x14ac:dyDescent="0.25">
      <c r="A1645" s="495" t="s">
        <v>5582</v>
      </c>
      <c r="B1645" s="5">
        <v>1</v>
      </c>
      <c r="C1645" s="5">
        <v>10</v>
      </c>
    </row>
    <row r="1646" spans="1:3" ht="30" hidden="1" x14ac:dyDescent="0.25">
      <c r="A1646" s="495" t="s">
        <v>5682</v>
      </c>
      <c r="B1646" s="5">
        <v>1</v>
      </c>
      <c r="C1646" s="5">
        <v>10</v>
      </c>
    </row>
    <row r="1647" spans="1:3" ht="30" hidden="1" x14ac:dyDescent="0.25">
      <c r="A1647" s="495" t="s">
        <v>5684</v>
      </c>
      <c r="B1647" s="5">
        <v>1</v>
      </c>
      <c r="C1647" s="5">
        <v>10</v>
      </c>
    </row>
    <row r="1648" spans="1:3" hidden="1" x14ac:dyDescent="0.25">
      <c r="A1648" s="495" t="s">
        <v>5758</v>
      </c>
      <c r="B1648" s="5">
        <v>1</v>
      </c>
      <c r="C1648" s="5">
        <v>10</v>
      </c>
    </row>
    <row r="1649" spans="1:3" hidden="1" x14ac:dyDescent="0.25">
      <c r="A1649" s="495" t="s">
        <v>5799</v>
      </c>
      <c r="B1649" s="5">
        <v>1</v>
      </c>
      <c r="C1649" s="5">
        <v>10</v>
      </c>
    </row>
    <row r="1650" spans="1:3" hidden="1" x14ac:dyDescent="0.25">
      <c r="A1650" s="495" t="s">
        <v>5850</v>
      </c>
      <c r="B1650" s="5">
        <v>1</v>
      </c>
      <c r="C1650" s="5">
        <v>10</v>
      </c>
    </row>
    <row r="1651" spans="1:3" hidden="1" x14ac:dyDescent="0.25">
      <c r="A1651" s="495" t="s">
        <v>5878</v>
      </c>
      <c r="B1651" s="5">
        <v>1</v>
      </c>
      <c r="C1651" s="5">
        <v>10</v>
      </c>
    </row>
    <row r="1652" spans="1:3" hidden="1" x14ac:dyDescent="0.25">
      <c r="A1652" s="495" t="s">
        <v>5886</v>
      </c>
      <c r="B1652" s="5">
        <v>1</v>
      </c>
      <c r="C1652" s="5">
        <v>10</v>
      </c>
    </row>
    <row r="1653" spans="1:3" hidden="1" x14ac:dyDescent="0.25">
      <c r="A1653" s="495" t="s">
        <v>5909</v>
      </c>
      <c r="B1653" s="5">
        <v>1</v>
      </c>
      <c r="C1653" s="5">
        <v>10</v>
      </c>
    </row>
    <row r="1654" spans="1:3" hidden="1" x14ac:dyDescent="0.25">
      <c r="A1654" s="495" t="s">
        <v>5918</v>
      </c>
      <c r="B1654" s="5">
        <v>1</v>
      </c>
      <c r="C1654" s="5">
        <v>10</v>
      </c>
    </row>
    <row r="1655" spans="1:3" hidden="1" x14ac:dyDescent="0.25">
      <c r="A1655" s="495" t="s">
        <v>5922</v>
      </c>
      <c r="B1655" s="5">
        <v>1</v>
      </c>
      <c r="C1655" s="5">
        <v>10</v>
      </c>
    </row>
    <row r="1656" spans="1:3" hidden="1" x14ac:dyDescent="0.25">
      <c r="A1656" s="495" t="s">
        <v>5959</v>
      </c>
      <c r="B1656" s="5">
        <v>1</v>
      </c>
      <c r="C1656" s="5">
        <v>10</v>
      </c>
    </row>
    <row r="1657" spans="1:3" hidden="1" x14ac:dyDescent="0.25">
      <c r="A1657" s="495" t="s">
        <v>6036</v>
      </c>
      <c r="B1657" s="5">
        <v>1</v>
      </c>
      <c r="C1657" s="5">
        <v>10</v>
      </c>
    </row>
    <row r="1658" spans="1:3" hidden="1" x14ac:dyDescent="0.25">
      <c r="A1658" s="495" t="s">
        <v>6074</v>
      </c>
      <c r="B1658" s="5">
        <v>1</v>
      </c>
      <c r="C1658" s="5">
        <v>10</v>
      </c>
    </row>
    <row r="1659" spans="1:3" hidden="1" x14ac:dyDescent="0.25">
      <c r="A1659" s="495" t="s">
        <v>6175</v>
      </c>
      <c r="B1659" s="5">
        <v>1</v>
      </c>
      <c r="C1659" s="5">
        <v>10</v>
      </c>
    </row>
    <row r="1660" spans="1:3" ht="30" hidden="1" x14ac:dyDescent="0.25">
      <c r="A1660" s="495" t="s">
        <v>6229</v>
      </c>
      <c r="B1660" s="5">
        <v>1</v>
      </c>
      <c r="C1660" s="5">
        <v>10</v>
      </c>
    </row>
    <row r="1661" spans="1:3" hidden="1" x14ac:dyDescent="0.25">
      <c r="A1661" s="495" t="s">
        <v>6258</v>
      </c>
      <c r="B1661" s="5">
        <v>1</v>
      </c>
      <c r="C1661" s="5">
        <v>10</v>
      </c>
    </row>
    <row r="1662" spans="1:3" hidden="1" x14ac:dyDescent="0.25">
      <c r="A1662" s="495" t="s">
        <v>6298</v>
      </c>
      <c r="B1662" s="5">
        <v>1</v>
      </c>
      <c r="C1662" s="5">
        <v>10</v>
      </c>
    </row>
    <row r="1663" spans="1:3" hidden="1" x14ac:dyDescent="0.25">
      <c r="A1663" s="495" t="s">
        <v>6361</v>
      </c>
      <c r="B1663" s="5">
        <v>1</v>
      </c>
      <c r="C1663" s="5">
        <v>10</v>
      </c>
    </row>
    <row r="1664" spans="1:3" hidden="1" x14ac:dyDescent="0.25">
      <c r="A1664" s="495" t="s">
        <v>6451</v>
      </c>
      <c r="B1664" s="5">
        <v>1</v>
      </c>
      <c r="C1664" s="5">
        <v>10</v>
      </c>
    </row>
    <row r="1665" spans="1:3" hidden="1" x14ac:dyDescent="0.25">
      <c r="A1665" s="495" t="s">
        <v>6454</v>
      </c>
      <c r="B1665" s="5">
        <v>1</v>
      </c>
      <c r="C1665" s="5">
        <v>10</v>
      </c>
    </row>
    <row r="1666" spans="1:3" hidden="1" x14ac:dyDescent="0.25">
      <c r="A1666" s="495" t="s">
        <v>6546</v>
      </c>
      <c r="B1666" s="5">
        <v>1</v>
      </c>
      <c r="C1666" s="5">
        <v>10</v>
      </c>
    </row>
    <row r="1667" spans="1:3" hidden="1" x14ac:dyDescent="0.25">
      <c r="A1667" s="495" t="s">
        <v>6596</v>
      </c>
      <c r="B1667" s="5">
        <v>1</v>
      </c>
      <c r="C1667" s="5">
        <v>10</v>
      </c>
    </row>
    <row r="1668" spans="1:3" hidden="1" x14ac:dyDescent="0.25">
      <c r="A1668" s="495" t="s">
        <v>6611</v>
      </c>
      <c r="B1668" s="5">
        <v>1</v>
      </c>
      <c r="C1668" s="5">
        <v>10</v>
      </c>
    </row>
    <row r="1669" spans="1:3" ht="30" hidden="1" x14ac:dyDescent="0.25">
      <c r="A1669" s="495" t="s">
        <v>6719</v>
      </c>
      <c r="B1669" s="5">
        <v>1</v>
      </c>
      <c r="C1669" s="5">
        <v>10</v>
      </c>
    </row>
    <row r="1670" spans="1:3" ht="45" hidden="1" x14ac:dyDescent="0.25">
      <c r="A1670" s="495" t="s">
        <v>6777</v>
      </c>
      <c r="B1670" s="5">
        <v>1</v>
      </c>
      <c r="C1670" s="5">
        <v>10</v>
      </c>
    </row>
    <row r="1671" spans="1:3" hidden="1" x14ac:dyDescent="0.25">
      <c r="A1671" s="495" t="s">
        <v>6795</v>
      </c>
      <c r="B1671" s="5">
        <v>1</v>
      </c>
      <c r="C1671" s="5">
        <v>10</v>
      </c>
    </row>
    <row r="1672" spans="1:3" hidden="1" x14ac:dyDescent="0.25">
      <c r="A1672" s="495" t="s">
        <v>6796</v>
      </c>
      <c r="B1672" s="5">
        <v>1</v>
      </c>
      <c r="C1672" s="5">
        <v>10</v>
      </c>
    </row>
    <row r="1673" spans="1:3" ht="30" hidden="1" x14ac:dyDescent="0.25">
      <c r="A1673" s="495" t="s">
        <v>6798</v>
      </c>
      <c r="B1673" s="5">
        <v>1</v>
      </c>
      <c r="C1673" s="5">
        <v>10</v>
      </c>
    </row>
    <row r="1674" spans="1:3" ht="30" hidden="1" x14ac:dyDescent="0.25">
      <c r="A1674" s="495" t="s">
        <v>6850</v>
      </c>
      <c r="B1674" s="5">
        <v>1</v>
      </c>
      <c r="C1674" s="5">
        <v>10</v>
      </c>
    </row>
    <row r="1675" spans="1:3" hidden="1" x14ac:dyDescent="0.25">
      <c r="A1675" s="495" t="s">
        <v>6870</v>
      </c>
      <c r="B1675" s="5">
        <v>1</v>
      </c>
      <c r="C1675" s="5">
        <v>10</v>
      </c>
    </row>
    <row r="1676" spans="1:3" hidden="1" x14ac:dyDescent="0.25">
      <c r="A1676" s="495" t="s">
        <v>6880</v>
      </c>
      <c r="B1676" s="5">
        <v>1</v>
      </c>
      <c r="C1676" s="5">
        <v>10</v>
      </c>
    </row>
    <row r="1677" spans="1:3" hidden="1" x14ac:dyDescent="0.25">
      <c r="A1677" s="495" t="s">
        <v>6890</v>
      </c>
      <c r="B1677" s="5">
        <v>1</v>
      </c>
      <c r="C1677" s="5">
        <v>10</v>
      </c>
    </row>
    <row r="1678" spans="1:3" ht="30" hidden="1" x14ac:dyDescent="0.25">
      <c r="A1678" s="495" t="s">
        <v>6899</v>
      </c>
      <c r="B1678" s="5">
        <v>1</v>
      </c>
      <c r="C1678" s="5">
        <v>10</v>
      </c>
    </row>
    <row r="1679" spans="1:3" ht="30" hidden="1" x14ac:dyDescent="0.25">
      <c r="A1679" s="495" t="s">
        <v>6902</v>
      </c>
      <c r="B1679" s="5">
        <v>1</v>
      </c>
      <c r="C1679" s="5">
        <v>10</v>
      </c>
    </row>
    <row r="1680" spans="1:3" hidden="1" x14ac:dyDescent="0.25">
      <c r="A1680" s="495" t="s">
        <v>6906</v>
      </c>
      <c r="B1680" s="5">
        <v>1</v>
      </c>
      <c r="C1680" s="5">
        <v>10</v>
      </c>
    </row>
    <row r="1681" spans="1:3" hidden="1" x14ac:dyDescent="0.25">
      <c r="A1681" s="495" t="s">
        <v>6908</v>
      </c>
      <c r="B1681" s="5">
        <v>1</v>
      </c>
      <c r="C1681" s="5">
        <v>10</v>
      </c>
    </row>
    <row r="1682" spans="1:3" hidden="1" x14ac:dyDescent="0.25">
      <c r="A1682" s="495" t="s">
        <v>6914</v>
      </c>
      <c r="B1682" s="5">
        <v>1</v>
      </c>
      <c r="C1682" s="5">
        <v>10</v>
      </c>
    </row>
    <row r="1683" spans="1:3" ht="30" hidden="1" x14ac:dyDescent="0.25">
      <c r="A1683" s="495" t="s">
        <v>6927</v>
      </c>
      <c r="B1683" s="5">
        <v>1</v>
      </c>
      <c r="C1683" s="5">
        <v>10</v>
      </c>
    </row>
    <row r="1684" spans="1:3" hidden="1" x14ac:dyDescent="0.25">
      <c r="A1684" s="495" t="s">
        <v>6958</v>
      </c>
      <c r="B1684" s="5">
        <v>1</v>
      </c>
      <c r="C1684" s="5">
        <v>10</v>
      </c>
    </row>
    <row r="1685" spans="1:3" ht="30" hidden="1" x14ac:dyDescent="0.25">
      <c r="A1685" s="495" t="s">
        <v>6960</v>
      </c>
      <c r="B1685" s="5">
        <v>1</v>
      </c>
      <c r="C1685" s="5">
        <v>10</v>
      </c>
    </row>
    <row r="1686" spans="1:3" hidden="1" x14ac:dyDescent="0.25">
      <c r="A1686" s="495" t="s">
        <v>7011</v>
      </c>
      <c r="B1686" s="5">
        <v>1</v>
      </c>
      <c r="C1686" s="5">
        <v>10</v>
      </c>
    </row>
    <row r="1687" spans="1:3" hidden="1" x14ac:dyDescent="0.25">
      <c r="A1687" s="495" t="s">
        <v>7076</v>
      </c>
      <c r="B1687" s="5">
        <v>1</v>
      </c>
      <c r="C1687" s="5">
        <v>10</v>
      </c>
    </row>
    <row r="1688" spans="1:3" hidden="1" x14ac:dyDescent="0.25">
      <c r="A1688" s="495" t="s">
        <v>7084</v>
      </c>
      <c r="B1688" s="5">
        <v>1</v>
      </c>
      <c r="C1688" s="5">
        <v>10</v>
      </c>
    </row>
    <row r="1689" spans="1:3" ht="30" hidden="1" x14ac:dyDescent="0.25">
      <c r="A1689" s="495" t="s">
        <v>7088</v>
      </c>
      <c r="B1689" s="5">
        <v>1</v>
      </c>
      <c r="C1689" s="5">
        <v>10</v>
      </c>
    </row>
    <row r="1690" spans="1:3" hidden="1" x14ac:dyDescent="0.25">
      <c r="A1690" s="495" t="s">
        <v>7104</v>
      </c>
      <c r="B1690" s="5">
        <v>1</v>
      </c>
      <c r="C1690" s="5">
        <v>10</v>
      </c>
    </row>
    <row r="1691" spans="1:3" hidden="1" x14ac:dyDescent="0.25">
      <c r="A1691" s="495" t="s">
        <v>7106</v>
      </c>
      <c r="B1691" s="5">
        <v>1</v>
      </c>
      <c r="C1691" s="5">
        <v>10</v>
      </c>
    </row>
    <row r="1692" spans="1:3" hidden="1" x14ac:dyDescent="0.25">
      <c r="A1692" s="495" t="s">
        <v>7170</v>
      </c>
      <c r="B1692" s="5">
        <v>1</v>
      </c>
      <c r="C1692" s="5">
        <v>10</v>
      </c>
    </row>
    <row r="1693" spans="1:3" hidden="1" x14ac:dyDescent="0.25">
      <c r="A1693" s="495" t="s">
        <v>7180</v>
      </c>
      <c r="B1693" s="5">
        <v>1</v>
      </c>
      <c r="C1693" s="5">
        <v>10</v>
      </c>
    </row>
    <row r="1694" spans="1:3" hidden="1" x14ac:dyDescent="0.25">
      <c r="A1694" s="495" t="s">
        <v>7194</v>
      </c>
      <c r="B1694" s="5">
        <v>1</v>
      </c>
      <c r="C1694" s="5">
        <v>10</v>
      </c>
    </row>
    <row r="1695" spans="1:3" hidden="1" x14ac:dyDescent="0.25">
      <c r="A1695" s="495" t="s">
        <v>7212</v>
      </c>
      <c r="B1695" s="5">
        <v>1</v>
      </c>
      <c r="C1695" s="5">
        <v>10</v>
      </c>
    </row>
    <row r="1696" spans="1:3" hidden="1" x14ac:dyDescent="0.25">
      <c r="A1696" s="495" t="s">
        <v>7216</v>
      </c>
      <c r="B1696" s="5">
        <v>1</v>
      </c>
      <c r="C1696" s="5">
        <v>10</v>
      </c>
    </row>
    <row r="1697" spans="1:3" ht="30" hidden="1" x14ac:dyDescent="0.25">
      <c r="A1697" s="495" t="s">
        <v>7222</v>
      </c>
      <c r="B1697" s="5">
        <v>1</v>
      </c>
      <c r="C1697" s="5">
        <v>10</v>
      </c>
    </row>
    <row r="1698" spans="1:3" hidden="1" x14ac:dyDescent="0.25">
      <c r="A1698" s="495" t="s">
        <v>7230</v>
      </c>
      <c r="B1698" s="5">
        <v>1</v>
      </c>
      <c r="C1698" s="5">
        <v>10</v>
      </c>
    </row>
    <row r="1699" spans="1:3" hidden="1" x14ac:dyDescent="0.25">
      <c r="A1699" s="495" t="s">
        <v>7236</v>
      </c>
      <c r="B1699" s="5">
        <v>1</v>
      </c>
      <c r="C1699" s="5">
        <v>10</v>
      </c>
    </row>
    <row r="1700" spans="1:3" hidden="1" x14ac:dyDescent="0.25">
      <c r="A1700" s="495" t="s">
        <v>7246</v>
      </c>
      <c r="B1700" s="5">
        <v>1</v>
      </c>
      <c r="C1700" s="5">
        <v>10</v>
      </c>
    </row>
    <row r="1701" spans="1:3" ht="30" hidden="1" x14ac:dyDescent="0.25">
      <c r="A1701" s="495" t="s">
        <v>7250</v>
      </c>
      <c r="B1701" s="5">
        <v>1</v>
      </c>
      <c r="C1701" s="5">
        <v>10</v>
      </c>
    </row>
    <row r="1702" spans="1:3" hidden="1" x14ac:dyDescent="0.25">
      <c r="A1702" s="495" t="s">
        <v>7252</v>
      </c>
      <c r="B1702" s="5">
        <v>1</v>
      </c>
      <c r="C1702" s="5">
        <v>10</v>
      </c>
    </row>
    <row r="1703" spans="1:3" hidden="1" x14ac:dyDescent="0.25">
      <c r="A1703" s="495" t="s">
        <v>7260</v>
      </c>
      <c r="B1703" s="5">
        <v>1</v>
      </c>
      <c r="C1703" s="5">
        <v>10</v>
      </c>
    </row>
    <row r="1704" spans="1:3" hidden="1" x14ac:dyDescent="0.25">
      <c r="A1704" s="495" t="s">
        <v>7262</v>
      </c>
      <c r="B1704" s="5">
        <v>1</v>
      </c>
      <c r="C1704" s="5">
        <v>10</v>
      </c>
    </row>
    <row r="1705" spans="1:3" ht="30" hidden="1" x14ac:dyDescent="0.25">
      <c r="A1705" s="495" t="s">
        <v>7278</v>
      </c>
      <c r="B1705" s="5">
        <v>1</v>
      </c>
      <c r="C1705" s="5">
        <v>10</v>
      </c>
    </row>
    <row r="1706" spans="1:3" hidden="1" x14ac:dyDescent="0.25">
      <c r="A1706" s="495" t="s">
        <v>7298</v>
      </c>
      <c r="B1706" s="5">
        <v>1</v>
      </c>
      <c r="C1706" s="5">
        <v>10</v>
      </c>
    </row>
    <row r="1707" spans="1:3" ht="30" hidden="1" x14ac:dyDescent="0.25">
      <c r="A1707" s="495" t="s">
        <v>7328</v>
      </c>
      <c r="B1707" s="5">
        <v>1</v>
      </c>
      <c r="C1707" s="5">
        <v>10</v>
      </c>
    </row>
    <row r="1708" spans="1:3" hidden="1" x14ac:dyDescent="0.25">
      <c r="A1708" s="495" t="s">
        <v>7330</v>
      </c>
      <c r="B1708" s="5">
        <v>1</v>
      </c>
      <c r="C1708" s="5">
        <v>10</v>
      </c>
    </row>
    <row r="1709" spans="1:3" hidden="1" x14ac:dyDescent="0.25">
      <c r="A1709" s="495" t="s">
        <v>7334</v>
      </c>
      <c r="B1709" s="5">
        <v>1</v>
      </c>
      <c r="C1709" s="5">
        <v>10</v>
      </c>
    </row>
    <row r="1710" spans="1:3" ht="30" hidden="1" x14ac:dyDescent="0.25">
      <c r="A1710" s="495" t="s">
        <v>7356</v>
      </c>
      <c r="B1710" s="5">
        <v>1</v>
      </c>
      <c r="C1710" s="5">
        <v>10</v>
      </c>
    </row>
    <row r="1711" spans="1:3" hidden="1" x14ac:dyDescent="0.25">
      <c r="A1711" s="495" t="s">
        <v>7384</v>
      </c>
      <c r="B1711" s="5">
        <v>1</v>
      </c>
      <c r="C1711" s="5">
        <v>10</v>
      </c>
    </row>
    <row r="1712" spans="1:3" ht="30" hidden="1" x14ac:dyDescent="0.25">
      <c r="A1712" s="495" t="s">
        <v>7386</v>
      </c>
      <c r="B1712" s="5">
        <v>1</v>
      </c>
      <c r="C1712" s="5">
        <v>10</v>
      </c>
    </row>
    <row r="1713" spans="1:3" hidden="1" x14ac:dyDescent="0.25">
      <c r="A1713" s="495" t="s">
        <v>7426</v>
      </c>
      <c r="B1713" s="5">
        <v>1</v>
      </c>
      <c r="C1713" s="5">
        <v>10</v>
      </c>
    </row>
    <row r="1714" spans="1:3" hidden="1" x14ac:dyDescent="0.25">
      <c r="A1714" s="495" t="s">
        <v>7436</v>
      </c>
      <c r="B1714" s="5">
        <v>1</v>
      </c>
      <c r="C1714" s="5">
        <v>10</v>
      </c>
    </row>
    <row r="1715" spans="1:3" hidden="1" x14ac:dyDescent="0.25">
      <c r="A1715" s="495" t="s">
        <v>7443</v>
      </c>
      <c r="B1715" s="5">
        <v>1</v>
      </c>
      <c r="C1715" s="5">
        <v>10</v>
      </c>
    </row>
    <row r="1716" spans="1:3" hidden="1" x14ac:dyDescent="0.25">
      <c r="A1716" s="495" t="s">
        <v>7457</v>
      </c>
      <c r="B1716" s="5">
        <v>1</v>
      </c>
      <c r="C1716" s="5">
        <v>10</v>
      </c>
    </row>
    <row r="1717" spans="1:3" hidden="1" x14ac:dyDescent="0.25">
      <c r="A1717" s="495" t="s">
        <v>7470</v>
      </c>
      <c r="B1717" s="5">
        <v>1</v>
      </c>
      <c r="C1717" s="5">
        <v>10</v>
      </c>
    </row>
    <row r="1718" spans="1:3" hidden="1" x14ac:dyDescent="0.25">
      <c r="A1718" s="495" t="s">
        <v>7480</v>
      </c>
      <c r="B1718" s="5">
        <v>1</v>
      </c>
      <c r="C1718" s="5">
        <v>10</v>
      </c>
    </row>
    <row r="1719" spans="1:3" hidden="1" x14ac:dyDescent="0.25">
      <c r="A1719" s="495" t="s">
        <v>7502</v>
      </c>
      <c r="B1719" s="5">
        <v>1</v>
      </c>
      <c r="C1719" s="5">
        <v>10</v>
      </c>
    </row>
    <row r="1720" spans="1:3" hidden="1" x14ac:dyDescent="0.25">
      <c r="A1720" s="495" t="s">
        <v>7535</v>
      </c>
      <c r="B1720" s="5">
        <v>1</v>
      </c>
      <c r="C1720" s="5">
        <v>10</v>
      </c>
    </row>
    <row r="1721" spans="1:3" ht="30" hidden="1" x14ac:dyDescent="0.25">
      <c r="A1721" s="495" t="s">
        <v>7542</v>
      </c>
      <c r="B1721" s="5">
        <v>1</v>
      </c>
      <c r="C1721" s="5">
        <v>10</v>
      </c>
    </row>
    <row r="1722" spans="1:3" ht="30" hidden="1" x14ac:dyDescent="0.25">
      <c r="A1722" s="495" t="s">
        <v>7545</v>
      </c>
      <c r="B1722" s="5">
        <v>1</v>
      </c>
      <c r="C1722" s="5">
        <v>10</v>
      </c>
    </row>
    <row r="1723" spans="1:3" hidden="1" x14ac:dyDescent="0.25">
      <c r="A1723" s="495" t="s">
        <v>7607</v>
      </c>
      <c r="B1723" s="5">
        <v>1</v>
      </c>
      <c r="C1723" s="5">
        <v>10</v>
      </c>
    </row>
    <row r="1724" spans="1:3" ht="60" hidden="1" x14ac:dyDescent="0.25">
      <c r="A1724" s="495" t="s">
        <v>7652</v>
      </c>
      <c r="B1724" s="5">
        <v>1</v>
      </c>
      <c r="C1724" s="5">
        <v>10</v>
      </c>
    </row>
    <row r="1725" spans="1:3" hidden="1" x14ac:dyDescent="0.25">
      <c r="A1725" s="495" t="s">
        <v>7733</v>
      </c>
      <c r="B1725" s="5">
        <v>1</v>
      </c>
      <c r="C1725" s="5">
        <v>10</v>
      </c>
    </row>
    <row r="1726" spans="1:3" hidden="1" x14ac:dyDescent="0.25">
      <c r="A1726" s="495" t="s">
        <v>7743</v>
      </c>
      <c r="B1726" s="5">
        <v>1</v>
      </c>
      <c r="C1726" s="5">
        <v>10</v>
      </c>
    </row>
    <row r="1727" spans="1:3" hidden="1" x14ac:dyDescent="0.25">
      <c r="A1727" s="495" t="s">
        <v>7745</v>
      </c>
      <c r="B1727" s="5">
        <v>1</v>
      </c>
      <c r="C1727" s="5">
        <v>10</v>
      </c>
    </row>
    <row r="1728" spans="1:3" ht="45" hidden="1" x14ac:dyDescent="0.25">
      <c r="A1728" s="495" t="s">
        <v>7772</v>
      </c>
      <c r="B1728" s="5">
        <v>1</v>
      </c>
      <c r="C1728" s="5">
        <v>10</v>
      </c>
    </row>
    <row r="1729" spans="1:3" hidden="1" x14ac:dyDescent="0.25">
      <c r="A1729" s="495" t="s">
        <v>7781</v>
      </c>
      <c r="B1729" s="5">
        <v>1</v>
      </c>
      <c r="C1729" s="5">
        <v>10</v>
      </c>
    </row>
    <row r="1730" spans="1:3" hidden="1" x14ac:dyDescent="0.25">
      <c r="A1730" s="495" t="s">
        <v>7798</v>
      </c>
      <c r="B1730" s="5">
        <v>1</v>
      </c>
      <c r="C1730" s="5">
        <v>10</v>
      </c>
    </row>
    <row r="1731" spans="1:3" hidden="1" x14ac:dyDescent="0.25">
      <c r="A1731" s="495" t="s">
        <v>7851</v>
      </c>
      <c r="B1731" s="5">
        <v>1</v>
      </c>
      <c r="C1731" s="5">
        <v>10</v>
      </c>
    </row>
    <row r="1732" spans="1:3" ht="30" hidden="1" x14ac:dyDescent="0.25">
      <c r="A1732" s="495" t="s">
        <v>7890</v>
      </c>
      <c r="B1732" s="5">
        <v>1</v>
      </c>
      <c r="C1732" s="5">
        <v>10</v>
      </c>
    </row>
    <row r="1733" spans="1:3" ht="30" hidden="1" x14ac:dyDescent="0.25">
      <c r="A1733" s="495" t="s">
        <v>7892</v>
      </c>
      <c r="B1733" s="5">
        <v>1</v>
      </c>
      <c r="C1733" s="5">
        <v>10</v>
      </c>
    </row>
    <row r="1734" spans="1:3" hidden="1" x14ac:dyDescent="0.25">
      <c r="A1734" s="495" t="s">
        <v>7914</v>
      </c>
      <c r="B1734" s="5">
        <v>1</v>
      </c>
      <c r="C1734" s="5">
        <v>10</v>
      </c>
    </row>
    <row r="1735" spans="1:3" ht="30" hidden="1" x14ac:dyDescent="0.25">
      <c r="A1735" s="495" t="s">
        <v>7916</v>
      </c>
      <c r="B1735" s="5">
        <v>1</v>
      </c>
      <c r="C1735" s="5">
        <v>10</v>
      </c>
    </row>
    <row r="1736" spans="1:3" hidden="1" x14ac:dyDescent="0.25">
      <c r="A1736" s="495" t="s">
        <v>7918</v>
      </c>
      <c r="B1736" s="5">
        <v>1</v>
      </c>
      <c r="C1736" s="5">
        <v>10</v>
      </c>
    </row>
    <row r="1737" spans="1:3" hidden="1" x14ac:dyDescent="0.25">
      <c r="A1737" s="495" t="s">
        <v>7920</v>
      </c>
      <c r="B1737" s="5">
        <v>1</v>
      </c>
      <c r="C1737" s="5">
        <v>10</v>
      </c>
    </row>
    <row r="1738" spans="1:3" hidden="1" x14ac:dyDescent="0.25">
      <c r="A1738" s="495" t="s">
        <v>7924</v>
      </c>
      <c r="B1738" s="5">
        <v>1</v>
      </c>
      <c r="C1738" s="5">
        <v>10</v>
      </c>
    </row>
    <row r="1739" spans="1:3" ht="30" hidden="1" x14ac:dyDescent="0.25">
      <c r="A1739" s="495" t="s">
        <v>7929</v>
      </c>
      <c r="B1739" s="5">
        <v>1</v>
      </c>
      <c r="C1739" s="5">
        <v>10</v>
      </c>
    </row>
    <row r="1740" spans="1:3" ht="30" hidden="1" x14ac:dyDescent="0.25">
      <c r="A1740" s="495" t="s">
        <v>7932</v>
      </c>
      <c r="B1740" s="5">
        <v>1</v>
      </c>
      <c r="C1740" s="5">
        <v>10</v>
      </c>
    </row>
    <row r="1741" spans="1:3" hidden="1" x14ac:dyDescent="0.25">
      <c r="A1741" s="495" t="s">
        <v>7936</v>
      </c>
      <c r="B1741" s="5">
        <v>1</v>
      </c>
      <c r="C1741" s="5">
        <v>10</v>
      </c>
    </row>
    <row r="1742" spans="1:3" ht="30" hidden="1" x14ac:dyDescent="0.25">
      <c r="A1742" s="495" t="s">
        <v>7940</v>
      </c>
      <c r="B1742" s="5">
        <v>1</v>
      </c>
      <c r="C1742" s="5">
        <v>10</v>
      </c>
    </row>
    <row r="1743" spans="1:3" ht="30" hidden="1" x14ac:dyDescent="0.25">
      <c r="A1743" s="495" t="s">
        <v>7942</v>
      </c>
      <c r="B1743" s="5">
        <v>1</v>
      </c>
      <c r="C1743" s="5">
        <v>10</v>
      </c>
    </row>
    <row r="1744" spans="1:3" ht="30" hidden="1" x14ac:dyDescent="0.25">
      <c r="A1744" s="495" t="s">
        <v>7954</v>
      </c>
      <c r="B1744" s="5">
        <v>1</v>
      </c>
      <c r="C1744" s="5">
        <v>10</v>
      </c>
    </row>
    <row r="1745" spans="1:3" ht="30" hidden="1" x14ac:dyDescent="0.25">
      <c r="A1745" s="495" t="s">
        <v>7970</v>
      </c>
      <c r="B1745" s="5">
        <v>1</v>
      </c>
      <c r="C1745" s="5">
        <v>10</v>
      </c>
    </row>
    <row r="1746" spans="1:3" ht="30" hidden="1" x14ac:dyDescent="0.25">
      <c r="A1746" s="495" t="s">
        <v>7976</v>
      </c>
      <c r="B1746" s="5">
        <v>1</v>
      </c>
      <c r="C1746" s="5">
        <v>10</v>
      </c>
    </row>
    <row r="1747" spans="1:3" ht="30" hidden="1" x14ac:dyDescent="0.25">
      <c r="A1747" s="495" t="s">
        <v>7978</v>
      </c>
      <c r="B1747" s="5">
        <v>1</v>
      </c>
      <c r="C1747" s="5">
        <v>10</v>
      </c>
    </row>
    <row r="1748" spans="1:3" ht="30" hidden="1" x14ac:dyDescent="0.25">
      <c r="A1748" s="495" t="s">
        <v>7980</v>
      </c>
      <c r="B1748" s="5">
        <v>1</v>
      </c>
      <c r="C1748" s="5">
        <v>10</v>
      </c>
    </row>
    <row r="1749" spans="1:3" hidden="1" x14ac:dyDescent="0.25">
      <c r="A1749" s="495" t="s">
        <v>7993</v>
      </c>
      <c r="B1749" s="5">
        <v>1</v>
      </c>
      <c r="C1749" s="5">
        <v>10</v>
      </c>
    </row>
    <row r="1750" spans="1:3" hidden="1" x14ac:dyDescent="0.25">
      <c r="A1750" s="495" t="s">
        <v>8023</v>
      </c>
      <c r="B1750" s="5">
        <v>1</v>
      </c>
      <c r="C1750" s="5">
        <v>10</v>
      </c>
    </row>
    <row r="1751" spans="1:3" hidden="1" x14ac:dyDescent="0.25">
      <c r="A1751" s="495" t="s">
        <v>8047</v>
      </c>
      <c r="B1751" s="5">
        <v>1</v>
      </c>
      <c r="C1751" s="5">
        <v>10</v>
      </c>
    </row>
    <row r="1752" spans="1:3" hidden="1" x14ac:dyDescent="0.25">
      <c r="A1752" s="495" t="s">
        <v>8049</v>
      </c>
      <c r="B1752" s="5">
        <v>1</v>
      </c>
      <c r="C1752" s="5">
        <v>10</v>
      </c>
    </row>
    <row r="1753" spans="1:3" ht="30" hidden="1" x14ac:dyDescent="0.25">
      <c r="A1753" s="495" t="s">
        <v>8065</v>
      </c>
      <c r="B1753" s="5">
        <v>1</v>
      </c>
      <c r="C1753" s="5">
        <v>10</v>
      </c>
    </row>
    <row r="1754" spans="1:3" ht="30" hidden="1" x14ac:dyDescent="0.25">
      <c r="A1754" s="495" t="s">
        <v>8075</v>
      </c>
      <c r="B1754" s="5">
        <v>1</v>
      </c>
      <c r="C1754" s="5">
        <v>10</v>
      </c>
    </row>
    <row r="1755" spans="1:3" hidden="1" x14ac:dyDescent="0.25">
      <c r="A1755" s="495" t="s">
        <v>8099</v>
      </c>
      <c r="B1755" s="5">
        <v>1</v>
      </c>
      <c r="C1755" s="5">
        <v>10</v>
      </c>
    </row>
    <row r="1756" spans="1:3" ht="30" hidden="1" x14ac:dyDescent="0.25">
      <c r="A1756" s="495" t="s">
        <v>8101</v>
      </c>
      <c r="B1756" s="5">
        <v>1</v>
      </c>
      <c r="C1756" s="5">
        <v>10</v>
      </c>
    </row>
    <row r="1757" spans="1:3" hidden="1" x14ac:dyDescent="0.25">
      <c r="A1757" s="495" t="s">
        <v>8115</v>
      </c>
      <c r="B1757" s="5">
        <v>1</v>
      </c>
      <c r="C1757" s="5">
        <v>10</v>
      </c>
    </row>
    <row r="1758" spans="1:3" ht="30" hidden="1" x14ac:dyDescent="0.25">
      <c r="A1758" s="495" t="s">
        <v>8252</v>
      </c>
      <c r="B1758" s="5">
        <v>1</v>
      </c>
      <c r="C1758" s="5">
        <v>10</v>
      </c>
    </row>
    <row r="1759" spans="1:3" hidden="1" x14ac:dyDescent="0.25">
      <c r="A1759" s="495" t="s">
        <v>8313</v>
      </c>
      <c r="B1759" s="5">
        <v>1</v>
      </c>
      <c r="C1759" s="5">
        <v>10</v>
      </c>
    </row>
    <row r="1760" spans="1:3" hidden="1" x14ac:dyDescent="0.25">
      <c r="A1760" s="495" t="s">
        <v>8321</v>
      </c>
      <c r="B1760" s="5">
        <v>1</v>
      </c>
      <c r="C1760" s="5">
        <v>10</v>
      </c>
    </row>
    <row r="1761" spans="1:3" ht="30" hidden="1" x14ac:dyDescent="0.25">
      <c r="A1761" s="495" t="s">
        <v>8337</v>
      </c>
      <c r="B1761" s="5">
        <v>1</v>
      </c>
      <c r="C1761" s="5">
        <v>10</v>
      </c>
    </row>
    <row r="1762" spans="1:3" ht="60" hidden="1" x14ac:dyDescent="0.25">
      <c r="A1762" s="495" t="s">
        <v>8374</v>
      </c>
      <c r="B1762" s="5">
        <v>1</v>
      </c>
      <c r="C1762" s="5">
        <v>10</v>
      </c>
    </row>
    <row r="1763" spans="1:3" hidden="1" x14ac:dyDescent="0.25">
      <c r="A1763" s="495" t="s">
        <v>8395</v>
      </c>
      <c r="B1763" s="5">
        <v>1</v>
      </c>
      <c r="C1763" s="5">
        <v>10</v>
      </c>
    </row>
    <row r="1764" spans="1:3" hidden="1" x14ac:dyDescent="0.25">
      <c r="A1764" s="495" t="s">
        <v>8416</v>
      </c>
      <c r="B1764" s="5">
        <v>1</v>
      </c>
      <c r="C1764" s="5">
        <v>10</v>
      </c>
    </row>
    <row r="1765" spans="1:3" hidden="1" x14ac:dyDescent="0.25">
      <c r="A1765" s="495" t="s">
        <v>8449</v>
      </c>
      <c r="B1765" s="5">
        <v>1</v>
      </c>
      <c r="C1765" s="5">
        <v>10</v>
      </c>
    </row>
    <row r="1766" spans="1:3" ht="30" hidden="1" x14ac:dyDescent="0.25">
      <c r="A1766" s="495" t="s">
        <v>8463</v>
      </c>
      <c r="B1766" s="5">
        <v>1</v>
      </c>
      <c r="C1766" s="5">
        <v>10</v>
      </c>
    </row>
    <row r="1767" spans="1:3" ht="30" hidden="1" x14ac:dyDescent="0.25">
      <c r="A1767" s="495" t="s">
        <v>8584</v>
      </c>
      <c r="B1767" s="5">
        <v>1</v>
      </c>
      <c r="C1767" s="5">
        <v>10</v>
      </c>
    </row>
    <row r="1768" spans="1:3" hidden="1" x14ac:dyDescent="0.25">
      <c r="A1768" s="495" t="s">
        <v>8634</v>
      </c>
      <c r="B1768" s="5">
        <v>1</v>
      </c>
      <c r="C1768" s="5">
        <v>10</v>
      </c>
    </row>
    <row r="1769" spans="1:3" ht="30" hidden="1" x14ac:dyDescent="0.25">
      <c r="A1769" s="495" t="s">
        <v>8694</v>
      </c>
      <c r="B1769" s="5">
        <v>1</v>
      </c>
      <c r="C1769" s="5">
        <v>10</v>
      </c>
    </row>
    <row r="1770" spans="1:3" hidden="1" x14ac:dyDescent="0.25">
      <c r="A1770" s="495" t="s">
        <v>8698</v>
      </c>
      <c r="B1770" s="5">
        <v>1</v>
      </c>
      <c r="C1770" s="5">
        <v>10</v>
      </c>
    </row>
    <row r="1771" spans="1:3" ht="30" hidden="1" x14ac:dyDescent="0.25">
      <c r="A1771" s="495" t="s">
        <v>8702</v>
      </c>
      <c r="B1771" s="5">
        <v>1</v>
      </c>
      <c r="C1771" s="5">
        <v>10</v>
      </c>
    </row>
    <row r="1772" spans="1:3" hidden="1" x14ac:dyDescent="0.25">
      <c r="A1772" s="495" t="s">
        <v>8746</v>
      </c>
      <c r="B1772" s="5">
        <v>1</v>
      </c>
      <c r="C1772" s="5">
        <v>10</v>
      </c>
    </row>
    <row r="1773" spans="1:3" ht="30" hidden="1" x14ac:dyDescent="0.25">
      <c r="A1773" s="495" t="s">
        <v>8752</v>
      </c>
      <c r="B1773" s="5">
        <v>1</v>
      </c>
      <c r="C1773" s="5">
        <v>10</v>
      </c>
    </row>
    <row r="1774" spans="1:3" ht="30" hidden="1" x14ac:dyDescent="0.25">
      <c r="A1774" s="495" t="s">
        <v>8756</v>
      </c>
      <c r="B1774" s="5">
        <v>1</v>
      </c>
      <c r="C1774" s="5">
        <v>10</v>
      </c>
    </row>
    <row r="1775" spans="1:3" hidden="1" x14ac:dyDescent="0.25">
      <c r="A1775" s="495" t="s">
        <v>8758</v>
      </c>
      <c r="B1775" s="5">
        <v>1</v>
      </c>
      <c r="C1775" s="5">
        <v>10</v>
      </c>
    </row>
    <row r="1776" spans="1:3" hidden="1" x14ac:dyDescent="0.25">
      <c r="A1776" s="495" t="s">
        <v>2853</v>
      </c>
      <c r="B1776" s="5">
        <v>2</v>
      </c>
      <c r="C1776" s="5">
        <v>9</v>
      </c>
    </row>
    <row r="1777" spans="1:3" hidden="1" x14ac:dyDescent="0.25">
      <c r="A1777" s="495" t="s">
        <v>2926</v>
      </c>
      <c r="B1777" s="5">
        <v>2</v>
      </c>
      <c r="C1777" s="5">
        <v>9</v>
      </c>
    </row>
    <row r="1778" spans="1:3" hidden="1" x14ac:dyDescent="0.25">
      <c r="A1778" s="495" t="s">
        <v>3113</v>
      </c>
      <c r="B1778" s="5">
        <v>2</v>
      </c>
      <c r="C1778" s="5">
        <v>9</v>
      </c>
    </row>
    <row r="1779" spans="1:3" ht="30" hidden="1" x14ac:dyDescent="0.25">
      <c r="A1779" s="495" t="s">
        <v>3186</v>
      </c>
      <c r="B1779" s="5">
        <v>2</v>
      </c>
      <c r="C1779" s="5">
        <v>9</v>
      </c>
    </row>
    <row r="1780" spans="1:3" hidden="1" x14ac:dyDescent="0.25">
      <c r="A1780" s="495" t="s">
        <v>3213</v>
      </c>
      <c r="B1780" s="5">
        <v>2</v>
      </c>
      <c r="C1780" s="5">
        <v>9</v>
      </c>
    </row>
    <row r="1781" spans="1:3" hidden="1" x14ac:dyDescent="0.25">
      <c r="A1781" s="495" t="s">
        <v>3231</v>
      </c>
      <c r="B1781" s="5">
        <v>2</v>
      </c>
      <c r="C1781" s="5">
        <v>9</v>
      </c>
    </row>
    <row r="1782" spans="1:3" hidden="1" x14ac:dyDescent="0.25">
      <c r="A1782" s="495" t="s">
        <v>3259</v>
      </c>
      <c r="B1782" s="5">
        <v>2</v>
      </c>
      <c r="C1782" s="5">
        <v>9</v>
      </c>
    </row>
    <row r="1783" spans="1:3" hidden="1" x14ac:dyDescent="0.25">
      <c r="A1783" s="495" t="s">
        <v>3264</v>
      </c>
      <c r="B1783" s="5">
        <v>2</v>
      </c>
      <c r="C1783" s="5">
        <v>9</v>
      </c>
    </row>
    <row r="1784" spans="1:3" hidden="1" x14ac:dyDescent="0.25">
      <c r="A1784" s="495" t="s">
        <v>3278</v>
      </c>
      <c r="B1784" s="5">
        <v>2</v>
      </c>
      <c r="C1784" s="5">
        <v>9</v>
      </c>
    </row>
    <row r="1785" spans="1:3" hidden="1" x14ac:dyDescent="0.25">
      <c r="A1785" s="495" t="s">
        <v>3297</v>
      </c>
      <c r="B1785" s="5">
        <v>2</v>
      </c>
      <c r="C1785" s="5">
        <v>9</v>
      </c>
    </row>
    <row r="1786" spans="1:3" hidden="1" x14ac:dyDescent="0.25">
      <c r="A1786" s="495" t="s">
        <v>3322</v>
      </c>
      <c r="B1786" s="5">
        <v>2</v>
      </c>
      <c r="C1786" s="5">
        <v>9</v>
      </c>
    </row>
    <row r="1787" spans="1:3" ht="30" hidden="1" x14ac:dyDescent="0.25">
      <c r="A1787" s="495" t="s">
        <v>3357</v>
      </c>
      <c r="B1787" s="5">
        <v>1</v>
      </c>
      <c r="C1787" s="5">
        <v>9</v>
      </c>
    </row>
    <row r="1788" spans="1:3" hidden="1" x14ac:dyDescent="0.25">
      <c r="A1788" s="495" t="s">
        <v>3544</v>
      </c>
      <c r="B1788" s="5">
        <v>1</v>
      </c>
      <c r="C1788" s="5">
        <v>9</v>
      </c>
    </row>
    <row r="1789" spans="1:3" hidden="1" x14ac:dyDescent="0.25">
      <c r="A1789" s="495" t="s">
        <v>3556</v>
      </c>
      <c r="B1789" s="5">
        <v>1</v>
      </c>
      <c r="C1789" s="5">
        <v>9</v>
      </c>
    </row>
    <row r="1790" spans="1:3" hidden="1" x14ac:dyDescent="0.25">
      <c r="A1790" s="495" t="s">
        <v>3923</v>
      </c>
      <c r="B1790" s="5">
        <v>1</v>
      </c>
      <c r="C1790" s="5">
        <v>9</v>
      </c>
    </row>
    <row r="1791" spans="1:3" ht="30" hidden="1" x14ac:dyDescent="0.25">
      <c r="A1791" s="495" t="s">
        <v>4050</v>
      </c>
      <c r="B1791" s="5">
        <v>1</v>
      </c>
      <c r="C1791" s="5">
        <v>9</v>
      </c>
    </row>
    <row r="1792" spans="1:3" hidden="1" x14ac:dyDescent="0.25">
      <c r="A1792" s="495" t="s">
        <v>4150</v>
      </c>
      <c r="B1792" s="5">
        <v>1</v>
      </c>
      <c r="C1792" s="5">
        <v>9</v>
      </c>
    </row>
    <row r="1793" spans="1:3" ht="30" hidden="1" x14ac:dyDescent="0.25">
      <c r="A1793" s="495" t="s">
        <v>4489</v>
      </c>
      <c r="B1793" s="5">
        <v>1</v>
      </c>
      <c r="C1793" s="5">
        <v>9</v>
      </c>
    </row>
    <row r="1794" spans="1:3" hidden="1" x14ac:dyDescent="0.25">
      <c r="A1794" s="495" t="s">
        <v>4780</v>
      </c>
      <c r="B1794" s="5">
        <v>1</v>
      </c>
      <c r="C1794" s="5">
        <v>9</v>
      </c>
    </row>
    <row r="1795" spans="1:3" hidden="1" x14ac:dyDescent="0.25">
      <c r="A1795" s="495" t="s">
        <v>4889</v>
      </c>
      <c r="B1795" s="5">
        <v>1</v>
      </c>
      <c r="C1795" s="5">
        <v>9</v>
      </c>
    </row>
    <row r="1796" spans="1:3" hidden="1" x14ac:dyDescent="0.25">
      <c r="A1796" s="495" t="s">
        <v>5377</v>
      </c>
      <c r="B1796" s="5">
        <v>1</v>
      </c>
      <c r="C1796" s="5">
        <v>9</v>
      </c>
    </row>
    <row r="1797" spans="1:3" hidden="1" x14ac:dyDescent="0.25">
      <c r="A1797" s="495" t="s">
        <v>5467</v>
      </c>
      <c r="B1797" s="5">
        <v>1</v>
      </c>
      <c r="C1797" s="5">
        <v>9</v>
      </c>
    </row>
    <row r="1798" spans="1:3" ht="30" hidden="1" x14ac:dyDescent="0.25">
      <c r="A1798" s="495" t="s">
        <v>5580</v>
      </c>
      <c r="B1798" s="5">
        <v>1</v>
      </c>
      <c r="C1798" s="5">
        <v>9</v>
      </c>
    </row>
    <row r="1799" spans="1:3" ht="30" hidden="1" x14ac:dyDescent="0.25">
      <c r="A1799" s="495" t="s">
        <v>5602</v>
      </c>
      <c r="B1799" s="5">
        <v>1</v>
      </c>
      <c r="C1799" s="5">
        <v>9</v>
      </c>
    </row>
    <row r="1800" spans="1:3" hidden="1" x14ac:dyDescent="0.25">
      <c r="A1800" s="495" t="s">
        <v>5787</v>
      </c>
      <c r="B1800" s="5">
        <v>1</v>
      </c>
      <c r="C1800" s="5">
        <v>9</v>
      </c>
    </row>
    <row r="1801" spans="1:3" ht="30" hidden="1" x14ac:dyDescent="0.25">
      <c r="A1801" s="495" t="s">
        <v>5942</v>
      </c>
      <c r="B1801" s="5">
        <v>1</v>
      </c>
      <c r="C1801" s="5">
        <v>9</v>
      </c>
    </row>
    <row r="1802" spans="1:3" ht="30" hidden="1" x14ac:dyDescent="0.25">
      <c r="A1802" s="495" t="s">
        <v>6226</v>
      </c>
      <c r="B1802" s="5">
        <v>1</v>
      </c>
      <c r="C1802" s="5">
        <v>9</v>
      </c>
    </row>
    <row r="1803" spans="1:3" hidden="1" x14ac:dyDescent="0.25">
      <c r="A1803" s="495" t="s">
        <v>6246</v>
      </c>
      <c r="B1803" s="5">
        <v>1</v>
      </c>
      <c r="C1803" s="5">
        <v>9</v>
      </c>
    </row>
    <row r="1804" spans="1:3" ht="45" hidden="1" x14ac:dyDescent="0.25">
      <c r="A1804" s="495" t="s">
        <v>6252</v>
      </c>
      <c r="B1804" s="5">
        <v>1</v>
      </c>
      <c r="C1804" s="5">
        <v>9</v>
      </c>
    </row>
    <row r="1805" spans="1:3" hidden="1" x14ac:dyDescent="0.25">
      <c r="A1805" s="495" t="s">
        <v>6277</v>
      </c>
      <c r="B1805" s="5">
        <v>1</v>
      </c>
      <c r="C1805" s="5">
        <v>9</v>
      </c>
    </row>
    <row r="1806" spans="1:3" hidden="1" x14ac:dyDescent="0.25">
      <c r="A1806" s="495" t="s">
        <v>6313</v>
      </c>
      <c r="B1806" s="5">
        <v>1</v>
      </c>
      <c r="C1806" s="5">
        <v>9</v>
      </c>
    </row>
    <row r="1807" spans="1:3" hidden="1" x14ac:dyDescent="0.25">
      <c r="A1807" s="495" t="s">
        <v>6321</v>
      </c>
      <c r="B1807" s="5">
        <v>1</v>
      </c>
      <c r="C1807" s="5">
        <v>9</v>
      </c>
    </row>
    <row r="1808" spans="1:3" ht="30" hidden="1" x14ac:dyDescent="0.25">
      <c r="A1808" s="495" t="s">
        <v>6395</v>
      </c>
      <c r="B1808" s="5">
        <v>1</v>
      </c>
      <c r="C1808" s="5">
        <v>9</v>
      </c>
    </row>
    <row r="1809" spans="1:3" hidden="1" x14ac:dyDescent="0.25">
      <c r="A1809" s="495" t="s">
        <v>6535</v>
      </c>
      <c r="B1809" s="5">
        <v>1</v>
      </c>
      <c r="C1809" s="5">
        <v>9</v>
      </c>
    </row>
    <row r="1810" spans="1:3" hidden="1" x14ac:dyDescent="0.25">
      <c r="A1810" s="495" t="s">
        <v>6602</v>
      </c>
      <c r="B1810" s="5">
        <v>1</v>
      </c>
      <c r="C1810" s="5">
        <v>9</v>
      </c>
    </row>
    <row r="1811" spans="1:3" hidden="1" x14ac:dyDescent="0.25">
      <c r="A1811" s="495" t="s">
        <v>6784</v>
      </c>
      <c r="B1811" s="5">
        <v>1</v>
      </c>
      <c r="C1811" s="5">
        <v>9</v>
      </c>
    </row>
    <row r="1812" spans="1:3" hidden="1" x14ac:dyDescent="0.25">
      <c r="A1812" s="495" t="s">
        <v>6812</v>
      </c>
      <c r="B1812" s="5">
        <v>1</v>
      </c>
      <c r="C1812" s="5">
        <v>9</v>
      </c>
    </row>
    <row r="1813" spans="1:3" hidden="1" x14ac:dyDescent="0.25">
      <c r="A1813" s="495" t="s">
        <v>6833</v>
      </c>
      <c r="B1813" s="5">
        <v>1</v>
      </c>
      <c r="C1813" s="5">
        <v>9</v>
      </c>
    </row>
    <row r="1814" spans="1:3" hidden="1" x14ac:dyDescent="0.25">
      <c r="A1814" s="495" t="s">
        <v>6886</v>
      </c>
      <c r="B1814" s="5">
        <v>1</v>
      </c>
      <c r="C1814" s="5">
        <v>9</v>
      </c>
    </row>
    <row r="1815" spans="1:3" hidden="1" x14ac:dyDescent="0.25">
      <c r="A1815" s="495" t="s">
        <v>6934</v>
      </c>
      <c r="B1815" s="5">
        <v>1</v>
      </c>
      <c r="C1815" s="5">
        <v>9</v>
      </c>
    </row>
    <row r="1816" spans="1:3" ht="30" hidden="1" x14ac:dyDescent="0.25">
      <c r="A1816" s="495" t="s">
        <v>6972</v>
      </c>
      <c r="B1816" s="5">
        <v>1</v>
      </c>
      <c r="C1816" s="5">
        <v>9</v>
      </c>
    </row>
    <row r="1817" spans="1:3" hidden="1" x14ac:dyDescent="0.25">
      <c r="A1817" s="495" t="s">
        <v>7034</v>
      </c>
      <c r="B1817" s="5">
        <v>1</v>
      </c>
      <c r="C1817" s="5">
        <v>9</v>
      </c>
    </row>
    <row r="1818" spans="1:3" hidden="1" x14ac:dyDescent="0.25">
      <c r="A1818" s="495" t="s">
        <v>7118</v>
      </c>
      <c r="B1818" s="5">
        <v>1</v>
      </c>
      <c r="C1818" s="5">
        <v>9</v>
      </c>
    </row>
    <row r="1819" spans="1:3" ht="30" hidden="1" x14ac:dyDescent="0.25">
      <c r="A1819" s="495" t="s">
        <v>7237</v>
      </c>
      <c r="B1819" s="5">
        <v>1</v>
      </c>
      <c r="C1819" s="5">
        <v>9</v>
      </c>
    </row>
    <row r="1820" spans="1:3" ht="30" hidden="1" x14ac:dyDescent="0.25">
      <c r="A1820" s="495" t="s">
        <v>7247</v>
      </c>
      <c r="B1820" s="5">
        <v>1</v>
      </c>
      <c r="C1820" s="5">
        <v>9</v>
      </c>
    </row>
    <row r="1821" spans="1:3" hidden="1" x14ac:dyDescent="0.25">
      <c r="A1821" s="495" t="s">
        <v>7271</v>
      </c>
      <c r="B1821" s="5">
        <v>1</v>
      </c>
      <c r="C1821" s="5">
        <v>9</v>
      </c>
    </row>
    <row r="1822" spans="1:3" ht="30" hidden="1" x14ac:dyDescent="0.25">
      <c r="A1822" s="495" t="s">
        <v>7371</v>
      </c>
      <c r="B1822" s="5">
        <v>1</v>
      </c>
      <c r="C1822" s="5">
        <v>9</v>
      </c>
    </row>
    <row r="1823" spans="1:3" hidden="1" x14ac:dyDescent="0.25">
      <c r="A1823" s="495" t="s">
        <v>7464</v>
      </c>
      <c r="B1823" s="5">
        <v>1</v>
      </c>
      <c r="C1823" s="5">
        <v>9</v>
      </c>
    </row>
    <row r="1824" spans="1:3" hidden="1" x14ac:dyDescent="0.25">
      <c r="A1824" s="495" t="s">
        <v>7506</v>
      </c>
      <c r="B1824" s="5">
        <v>1</v>
      </c>
      <c r="C1824" s="5">
        <v>9</v>
      </c>
    </row>
    <row r="1825" spans="1:3" ht="30" hidden="1" x14ac:dyDescent="0.25">
      <c r="A1825" s="495" t="s">
        <v>7583</v>
      </c>
      <c r="B1825" s="5">
        <v>1</v>
      </c>
      <c r="C1825" s="5">
        <v>9</v>
      </c>
    </row>
    <row r="1826" spans="1:3" hidden="1" x14ac:dyDescent="0.25">
      <c r="A1826" s="495" t="s">
        <v>7631</v>
      </c>
      <c r="B1826" s="5">
        <v>1</v>
      </c>
      <c r="C1826" s="5">
        <v>9</v>
      </c>
    </row>
    <row r="1827" spans="1:3" ht="30" hidden="1" x14ac:dyDescent="0.25">
      <c r="A1827" s="495" t="s">
        <v>7731</v>
      </c>
      <c r="B1827" s="5">
        <v>1</v>
      </c>
      <c r="C1827" s="5">
        <v>9</v>
      </c>
    </row>
    <row r="1828" spans="1:3" ht="45" hidden="1" x14ac:dyDescent="0.25">
      <c r="A1828" s="495" t="s">
        <v>8100</v>
      </c>
      <c r="B1828" s="5">
        <v>1</v>
      </c>
      <c r="C1828" s="5">
        <v>9</v>
      </c>
    </row>
    <row r="1829" spans="1:3" hidden="1" x14ac:dyDescent="0.25">
      <c r="A1829" s="495" t="s">
        <v>8137</v>
      </c>
      <c r="B1829" s="5">
        <v>1</v>
      </c>
      <c r="C1829" s="5">
        <v>9</v>
      </c>
    </row>
    <row r="1830" spans="1:3" ht="30" hidden="1" x14ac:dyDescent="0.25">
      <c r="A1830" s="495" t="s">
        <v>8188</v>
      </c>
      <c r="B1830" s="5">
        <v>1</v>
      </c>
      <c r="C1830" s="5">
        <v>9</v>
      </c>
    </row>
    <row r="1831" spans="1:3" hidden="1" x14ac:dyDescent="0.25">
      <c r="A1831" s="495" t="s">
        <v>8247</v>
      </c>
      <c r="B1831" s="5">
        <v>1</v>
      </c>
      <c r="C1831" s="5">
        <v>9</v>
      </c>
    </row>
    <row r="1832" spans="1:3" hidden="1" x14ac:dyDescent="0.25">
      <c r="A1832" s="495" t="s">
        <v>8257</v>
      </c>
      <c r="B1832" s="5">
        <v>1</v>
      </c>
      <c r="C1832" s="5">
        <v>9</v>
      </c>
    </row>
    <row r="1833" spans="1:3" hidden="1" x14ac:dyDescent="0.25">
      <c r="A1833" s="495" t="s">
        <v>8264</v>
      </c>
      <c r="B1833" s="5">
        <v>1</v>
      </c>
      <c r="C1833" s="5">
        <v>9</v>
      </c>
    </row>
    <row r="1834" spans="1:3" hidden="1" x14ac:dyDescent="0.25">
      <c r="A1834" s="495" t="s">
        <v>8311</v>
      </c>
      <c r="B1834" s="5">
        <v>1</v>
      </c>
      <c r="C1834" s="5">
        <v>9</v>
      </c>
    </row>
    <row r="1835" spans="1:3" hidden="1" x14ac:dyDescent="0.25">
      <c r="A1835" s="495" t="s">
        <v>8341</v>
      </c>
      <c r="B1835" s="5">
        <v>1</v>
      </c>
      <c r="C1835" s="5">
        <v>9</v>
      </c>
    </row>
    <row r="1836" spans="1:3" hidden="1" x14ac:dyDescent="0.25">
      <c r="A1836" s="495" t="s">
        <v>8600</v>
      </c>
      <c r="B1836" s="5">
        <v>1</v>
      </c>
      <c r="C1836" s="5">
        <v>9</v>
      </c>
    </row>
    <row r="1837" spans="1:3" hidden="1" x14ac:dyDescent="0.25">
      <c r="A1837" s="495" t="s">
        <v>8658</v>
      </c>
      <c r="B1837" s="5">
        <v>1</v>
      </c>
      <c r="C1837" s="5">
        <v>9</v>
      </c>
    </row>
    <row r="1838" spans="1:3" hidden="1" x14ac:dyDescent="0.25">
      <c r="A1838" s="495" t="s">
        <v>8786</v>
      </c>
      <c r="B1838" s="5">
        <v>1</v>
      </c>
      <c r="C1838" s="5">
        <v>9</v>
      </c>
    </row>
    <row r="1839" spans="1:3" hidden="1" x14ac:dyDescent="0.25">
      <c r="A1839" s="495" t="s">
        <v>2849</v>
      </c>
      <c r="B1839" s="5">
        <v>2</v>
      </c>
      <c r="C1839" s="5">
        <v>8</v>
      </c>
    </row>
    <row r="1840" spans="1:3" hidden="1" x14ac:dyDescent="0.25">
      <c r="A1840" s="495" t="s">
        <v>2882</v>
      </c>
      <c r="B1840" s="5">
        <v>2</v>
      </c>
      <c r="C1840" s="5">
        <v>8</v>
      </c>
    </row>
    <row r="1841" spans="1:3" hidden="1" x14ac:dyDescent="0.25">
      <c r="A1841" s="495" t="s">
        <v>3074</v>
      </c>
      <c r="B1841" s="5">
        <v>2</v>
      </c>
      <c r="C1841" s="5">
        <v>8</v>
      </c>
    </row>
    <row r="1842" spans="1:3" hidden="1" x14ac:dyDescent="0.25">
      <c r="A1842" s="495" t="s">
        <v>3118</v>
      </c>
      <c r="B1842" s="5">
        <v>2</v>
      </c>
      <c r="C1842" s="5">
        <v>8</v>
      </c>
    </row>
    <row r="1843" spans="1:3" hidden="1" x14ac:dyDescent="0.25">
      <c r="A1843" s="495" t="s">
        <v>3123</v>
      </c>
      <c r="B1843" s="5">
        <v>2</v>
      </c>
      <c r="C1843" s="5">
        <v>8</v>
      </c>
    </row>
    <row r="1844" spans="1:3" hidden="1" x14ac:dyDescent="0.25">
      <c r="A1844" s="495" t="s">
        <v>3266</v>
      </c>
      <c r="B1844" s="5">
        <v>2</v>
      </c>
      <c r="C1844" s="5">
        <v>8</v>
      </c>
    </row>
    <row r="1845" spans="1:3" hidden="1" x14ac:dyDescent="0.25">
      <c r="A1845" s="495" t="s">
        <v>3295</v>
      </c>
      <c r="B1845" s="5">
        <v>2</v>
      </c>
      <c r="C1845" s="5">
        <v>8</v>
      </c>
    </row>
    <row r="1846" spans="1:3" hidden="1" x14ac:dyDescent="0.25">
      <c r="A1846" s="495" t="s">
        <v>3313</v>
      </c>
      <c r="B1846" s="5">
        <v>2</v>
      </c>
      <c r="C1846" s="5">
        <v>8</v>
      </c>
    </row>
    <row r="1847" spans="1:3" ht="30" hidden="1" x14ac:dyDescent="0.25">
      <c r="A1847" s="495" t="s">
        <v>3434</v>
      </c>
      <c r="B1847" s="5">
        <v>1</v>
      </c>
      <c r="C1847" s="5">
        <v>8</v>
      </c>
    </row>
    <row r="1848" spans="1:3" hidden="1" x14ac:dyDescent="0.25">
      <c r="A1848" s="495" t="s">
        <v>3442</v>
      </c>
      <c r="B1848" s="5">
        <v>1</v>
      </c>
      <c r="C1848" s="5">
        <v>8</v>
      </c>
    </row>
    <row r="1849" spans="1:3" hidden="1" x14ac:dyDescent="0.25">
      <c r="A1849" s="495" t="s">
        <v>3444</v>
      </c>
      <c r="B1849" s="5">
        <v>1</v>
      </c>
      <c r="C1849" s="5">
        <v>8</v>
      </c>
    </row>
    <row r="1850" spans="1:3" ht="30" hidden="1" x14ac:dyDescent="0.25">
      <c r="A1850" s="495" t="s">
        <v>3524</v>
      </c>
      <c r="B1850" s="5">
        <v>1</v>
      </c>
      <c r="C1850" s="5">
        <v>8</v>
      </c>
    </row>
    <row r="1851" spans="1:3" hidden="1" x14ac:dyDescent="0.25">
      <c r="A1851" s="495" t="s">
        <v>3550</v>
      </c>
      <c r="B1851" s="5">
        <v>1</v>
      </c>
      <c r="C1851" s="5">
        <v>8</v>
      </c>
    </row>
    <row r="1852" spans="1:3" ht="30" hidden="1" x14ac:dyDescent="0.25">
      <c r="A1852" s="495" t="s">
        <v>3707</v>
      </c>
      <c r="B1852" s="5">
        <v>1</v>
      </c>
      <c r="C1852" s="5">
        <v>8</v>
      </c>
    </row>
    <row r="1853" spans="1:3" hidden="1" x14ac:dyDescent="0.25">
      <c r="A1853" s="495" t="s">
        <v>3764</v>
      </c>
      <c r="B1853" s="5">
        <v>1</v>
      </c>
      <c r="C1853" s="5">
        <v>8</v>
      </c>
    </row>
    <row r="1854" spans="1:3" hidden="1" x14ac:dyDescent="0.25">
      <c r="A1854" s="495" t="s">
        <v>3772</v>
      </c>
      <c r="B1854" s="5">
        <v>1</v>
      </c>
      <c r="C1854" s="5">
        <v>8</v>
      </c>
    </row>
    <row r="1855" spans="1:3" ht="30" hidden="1" x14ac:dyDescent="0.25">
      <c r="A1855" s="495" t="s">
        <v>3784</v>
      </c>
      <c r="B1855" s="5">
        <v>1</v>
      </c>
      <c r="C1855" s="5">
        <v>8</v>
      </c>
    </row>
    <row r="1856" spans="1:3" hidden="1" x14ac:dyDescent="0.25">
      <c r="A1856" s="495" t="s">
        <v>4190</v>
      </c>
      <c r="B1856" s="5">
        <v>1</v>
      </c>
      <c r="C1856" s="5">
        <v>8</v>
      </c>
    </row>
    <row r="1857" spans="1:3" hidden="1" x14ac:dyDescent="0.25">
      <c r="A1857" s="495" t="s">
        <v>4443</v>
      </c>
      <c r="B1857" s="5">
        <v>1</v>
      </c>
      <c r="C1857" s="5">
        <v>8</v>
      </c>
    </row>
    <row r="1858" spans="1:3" ht="30" hidden="1" x14ac:dyDescent="0.25">
      <c r="A1858" s="495" t="s">
        <v>4997</v>
      </c>
      <c r="B1858" s="5">
        <v>1</v>
      </c>
      <c r="C1858" s="5">
        <v>8</v>
      </c>
    </row>
    <row r="1859" spans="1:3" ht="30" hidden="1" x14ac:dyDescent="0.25">
      <c r="A1859" s="495" t="s">
        <v>5144</v>
      </c>
      <c r="B1859" s="5">
        <v>1</v>
      </c>
      <c r="C1859" s="5">
        <v>8</v>
      </c>
    </row>
    <row r="1860" spans="1:3" hidden="1" x14ac:dyDescent="0.25">
      <c r="A1860" s="495" t="s">
        <v>5273</v>
      </c>
      <c r="B1860" s="5">
        <v>1</v>
      </c>
      <c r="C1860" s="5">
        <v>8</v>
      </c>
    </row>
    <row r="1861" spans="1:3" ht="30" hidden="1" x14ac:dyDescent="0.25">
      <c r="A1861" s="495" t="s">
        <v>5354</v>
      </c>
      <c r="B1861" s="5">
        <v>1</v>
      </c>
      <c r="C1861" s="5">
        <v>8</v>
      </c>
    </row>
    <row r="1862" spans="1:3" hidden="1" x14ac:dyDescent="0.25">
      <c r="A1862" s="495" t="s">
        <v>5456</v>
      </c>
      <c r="B1862" s="5">
        <v>1</v>
      </c>
      <c r="C1862" s="5">
        <v>8</v>
      </c>
    </row>
    <row r="1863" spans="1:3" hidden="1" x14ac:dyDescent="0.25">
      <c r="A1863" s="495" t="s">
        <v>5584</v>
      </c>
      <c r="B1863" s="5">
        <v>1</v>
      </c>
      <c r="C1863" s="5">
        <v>8</v>
      </c>
    </row>
    <row r="1864" spans="1:3" ht="30" hidden="1" x14ac:dyDescent="0.25">
      <c r="A1864" s="495" t="s">
        <v>5595</v>
      </c>
      <c r="B1864" s="5">
        <v>1</v>
      </c>
      <c r="C1864" s="5">
        <v>8</v>
      </c>
    </row>
    <row r="1865" spans="1:3" hidden="1" x14ac:dyDescent="0.25">
      <c r="A1865" s="495" t="s">
        <v>5606</v>
      </c>
      <c r="B1865" s="5">
        <v>1</v>
      </c>
      <c r="C1865" s="5">
        <v>8</v>
      </c>
    </row>
    <row r="1866" spans="1:3" hidden="1" x14ac:dyDescent="0.25">
      <c r="A1866" s="495" t="s">
        <v>5822</v>
      </c>
      <c r="B1866" s="5">
        <v>1</v>
      </c>
      <c r="C1866" s="5">
        <v>8</v>
      </c>
    </row>
    <row r="1867" spans="1:3" hidden="1" x14ac:dyDescent="0.25">
      <c r="A1867" s="495" t="s">
        <v>5926</v>
      </c>
      <c r="B1867" s="5">
        <v>1</v>
      </c>
      <c r="C1867" s="5">
        <v>8</v>
      </c>
    </row>
    <row r="1868" spans="1:3" hidden="1" x14ac:dyDescent="0.25">
      <c r="A1868" s="495" t="s">
        <v>5944</v>
      </c>
      <c r="B1868" s="5">
        <v>1</v>
      </c>
      <c r="C1868" s="5">
        <v>8</v>
      </c>
    </row>
    <row r="1869" spans="1:3" ht="30" hidden="1" x14ac:dyDescent="0.25">
      <c r="A1869" s="495" t="s">
        <v>6066</v>
      </c>
      <c r="B1869" s="5">
        <v>1</v>
      </c>
      <c r="C1869" s="5">
        <v>8</v>
      </c>
    </row>
    <row r="1870" spans="1:3" hidden="1" x14ac:dyDescent="0.25">
      <c r="A1870" s="495" t="s">
        <v>6083</v>
      </c>
      <c r="B1870" s="5">
        <v>1</v>
      </c>
      <c r="C1870" s="5">
        <v>8</v>
      </c>
    </row>
    <row r="1871" spans="1:3" hidden="1" x14ac:dyDescent="0.25">
      <c r="A1871" s="495" t="s">
        <v>6104</v>
      </c>
      <c r="B1871" s="5">
        <v>1</v>
      </c>
      <c r="C1871" s="5">
        <v>8</v>
      </c>
    </row>
    <row r="1872" spans="1:3" ht="30" hidden="1" x14ac:dyDescent="0.25">
      <c r="A1872" s="495" t="s">
        <v>6106</v>
      </c>
      <c r="B1872" s="5">
        <v>1</v>
      </c>
      <c r="C1872" s="5">
        <v>8</v>
      </c>
    </row>
    <row r="1873" spans="1:3" ht="45" hidden="1" x14ac:dyDescent="0.25">
      <c r="A1873" s="495" t="s">
        <v>6136</v>
      </c>
      <c r="B1873" s="5">
        <v>1</v>
      </c>
      <c r="C1873" s="5">
        <v>8</v>
      </c>
    </row>
    <row r="1874" spans="1:3" ht="30" hidden="1" x14ac:dyDescent="0.25">
      <c r="A1874" s="495" t="s">
        <v>6158</v>
      </c>
      <c r="B1874" s="5">
        <v>1</v>
      </c>
      <c r="C1874" s="5">
        <v>8</v>
      </c>
    </row>
    <row r="1875" spans="1:3" ht="30" hidden="1" x14ac:dyDescent="0.25">
      <c r="A1875" s="495" t="s">
        <v>6162</v>
      </c>
      <c r="B1875" s="5">
        <v>1</v>
      </c>
      <c r="C1875" s="5">
        <v>8</v>
      </c>
    </row>
    <row r="1876" spans="1:3" hidden="1" x14ac:dyDescent="0.25">
      <c r="A1876" s="495" t="s">
        <v>6173</v>
      </c>
      <c r="B1876" s="5">
        <v>1</v>
      </c>
      <c r="C1876" s="5">
        <v>8</v>
      </c>
    </row>
    <row r="1877" spans="1:3" ht="30" hidden="1" x14ac:dyDescent="0.25">
      <c r="A1877" s="495" t="s">
        <v>6184</v>
      </c>
      <c r="B1877" s="5">
        <v>1</v>
      </c>
      <c r="C1877" s="5">
        <v>8</v>
      </c>
    </row>
    <row r="1878" spans="1:3" ht="30" hidden="1" x14ac:dyDescent="0.25">
      <c r="A1878" s="495" t="s">
        <v>6218</v>
      </c>
      <c r="B1878" s="5">
        <v>1</v>
      </c>
      <c r="C1878" s="5">
        <v>8</v>
      </c>
    </row>
    <row r="1879" spans="1:3" hidden="1" x14ac:dyDescent="0.25">
      <c r="A1879" s="495" t="s">
        <v>6228</v>
      </c>
      <c r="B1879" s="5">
        <v>1</v>
      </c>
      <c r="C1879" s="5">
        <v>8</v>
      </c>
    </row>
    <row r="1880" spans="1:3" ht="45" hidden="1" x14ac:dyDescent="0.25">
      <c r="A1880" s="495" t="s">
        <v>6288</v>
      </c>
      <c r="B1880" s="5">
        <v>1</v>
      </c>
      <c r="C1880" s="5">
        <v>8</v>
      </c>
    </row>
    <row r="1881" spans="1:3" ht="30" hidden="1" x14ac:dyDescent="0.25">
      <c r="A1881" s="495" t="s">
        <v>6294</v>
      </c>
      <c r="B1881" s="5">
        <v>1</v>
      </c>
      <c r="C1881" s="5">
        <v>8</v>
      </c>
    </row>
    <row r="1882" spans="1:3" hidden="1" x14ac:dyDescent="0.25">
      <c r="A1882" s="495" t="s">
        <v>6435</v>
      </c>
      <c r="B1882" s="5">
        <v>1</v>
      </c>
      <c r="C1882" s="5">
        <v>8</v>
      </c>
    </row>
    <row r="1883" spans="1:3" ht="30" hidden="1" x14ac:dyDescent="0.25">
      <c r="A1883" s="495" t="s">
        <v>6480</v>
      </c>
      <c r="B1883" s="5">
        <v>1</v>
      </c>
      <c r="C1883" s="5">
        <v>8</v>
      </c>
    </row>
    <row r="1884" spans="1:3" hidden="1" x14ac:dyDescent="0.25">
      <c r="A1884" s="495" t="s">
        <v>6488</v>
      </c>
      <c r="B1884" s="5">
        <v>1</v>
      </c>
      <c r="C1884" s="5">
        <v>8</v>
      </c>
    </row>
    <row r="1885" spans="1:3" ht="30" hidden="1" x14ac:dyDescent="0.25">
      <c r="A1885" s="495" t="s">
        <v>6532</v>
      </c>
      <c r="B1885" s="5">
        <v>1</v>
      </c>
      <c r="C1885" s="5">
        <v>8</v>
      </c>
    </row>
    <row r="1886" spans="1:3" ht="30" hidden="1" x14ac:dyDescent="0.25">
      <c r="A1886" s="495" t="s">
        <v>6554</v>
      </c>
      <c r="B1886" s="5">
        <v>1</v>
      </c>
      <c r="C1886" s="5">
        <v>8</v>
      </c>
    </row>
    <row r="1887" spans="1:3" ht="30" hidden="1" x14ac:dyDescent="0.25">
      <c r="A1887" s="495" t="s">
        <v>6568</v>
      </c>
      <c r="B1887" s="5">
        <v>1</v>
      </c>
      <c r="C1887" s="5">
        <v>8</v>
      </c>
    </row>
    <row r="1888" spans="1:3" ht="30" hidden="1" x14ac:dyDescent="0.25">
      <c r="A1888" s="495" t="s">
        <v>6610</v>
      </c>
      <c r="B1888" s="5">
        <v>1</v>
      </c>
      <c r="C1888" s="5">
        <v>8</v>
      </c>
    </row>
    <row r="1889" spans="1:3" ht="30" hidden="1" x14ac:dyDescent="0.25">
      <c r="A1889" s="495" t="s">
        <v>6622</v>
      </c>
      <c r="B1889" s="5">
        <v>1</v>
      </c>
      <c r="C1889" s="5">
        <v>8</v>
      </c>
    </row>
    <row r="1890" spans="1:3" hidden="1" x14ac:dyDescent="0.25">
      <c r="A1890" s="495" t="s">
        <v>6636</v>
      </c>
      <c r="B1890" s="5">
        <v>1</v>
      </c>
      <c r="C1890" s="5">
        <v>8</v>
      </c>
    </row>
    <row r="1891" spans="1:3" hidden="1" x14ac:dyDescent="0.25">
      <c r="A1891" s="495" t="s">
        <v>6659</v>
      </c>
      <c r="B1891" s="5">
        <v>1</v>
      </c>
      <c r="C1891" s="5">
        <v>8</v>
      </c>
    </row>
    <row r="1892" spans="1:3" ht="30" hidden="1" x14ac:dyDescent="0.25">
      <c r="A1892" s="495" t="s">
        <v>6701</v>
      </c>
      <c r="B1892" s="5">
        <v>1</v>
      </c>
      <c r="C1892" s="5">
        <v>8</v>
      </c>
    </row>
    <row r="1893" spans="1:3" ht="30" hidden="1" x14ac:dyDescent="0.25">
      <c r="A1893" s="495" t="s">
        <v>6785</v>
      </c>
      <c r="B1893" s="5">
        <v>1</v>
      </c>
      <c r="C1893" s="5">
        <v>8</v>
      </c>
    </row>
    <row r="1894" spans="1:3" hidden="1" x14ac:dyDescent="0.25">
      <c r="A1894" s="495" t="s">
        <v>6876</v>
      </c>
      <c r="B1894" s="5">
        <v>1</v>
      </c>
      <c r="C1894" s="5">
        <v>8</v>
      </c>
    </row>
    <row r="1895" spans="1:3" hidden="1" x14ac:dyDescent="0.25">
      <c r="A1895" s="495" t="s">
        <v>6894</v>
      </c>
      <c r="B1895" s="5">
        <v>1</v>
      </c>
      <c r="C1895" s="5">
        <v>8</v>
      </c>
    </row>
    <row r="1896" spans="1:3" hidden="1" x14ac:dyDescent="0.25">
      <c r="A1896" s="495" t="s">
        <v>6898</v>
      </c>
      <c r="B1896" s="5">
        <v>1</v>
      </c>
      <c r="C1896" s="5">
        <v>8</v>
      </c>
    </row>
    <row r="1897" spans="1:3" hidden="1" x14ac:dyDescent="0.25">
      <c r="A1897" s="495" t="s">
        <v>6933</v>
      </c>
      <c r="B1897" s="5">
        <v>1</v>
      </c>
      <c r="C1897" s="5">
        <v>8</v>
      </c>
    </row>
    <row r="1898" spans="1:3" hidden="1" x14ac:dyDescent="0.25">
      <c r="A1898" s="495" t="s">
        <v>6956</v>
      </c>
      <c r="B1898" s="5">
        <v>1</v>
      </c>
      <c r="C1898" s="5">
        <v>8</v>
      </c>
    </row>
    <row r="1899" spans="1:3" ht="30" hidden="1" x14ac:dyDescent="0.25">
      <c r="A1899" s="495" t="s">
        <v>6976</v>
      </c>
      <c r="B1899" s="5">
        <v>1</v>
      </c>
      <c r="C1899" s="5">
        <v>8</v>
      </c>
    </row>
    <row r="1900" spans="1:3" hidden="1" x14ac:dyDescent="0.25">
      <c r="A1900" s="495" t="s">
        <v>6978</v>
      </c>
      <c r="B1900" s="5">
        <v>1</v>
      </c>
      <c r="C1900" s="5">
        <v>8</v>
      </c>
    </row>
    <row r="1901" spans="1:3" ht="30" hidden="1" x14ac:dyDescent="0.25">
      <c r="A1901" s="495" t="s">
        <v>7018</v>
      </c>
      <c r="B1901" s="5">
        <v>1</v>
      </c>
      <c r="C1901" s="5">
        <v>8</v>
      </c>
    </row>
    <row r="1902" spans="1:3" ht="30" hidden="1" x14ac:dyDescent="0.25">
      <c r="A1902" s="495" t="s">
        <v>7089</v>
      </c>
      <c r="B1902" s="5">
        <v>1</v>
      </c>
      <c r="C1902" s="5">
        <v>8</v>
      </c>
    </row>
    <row r="1903" spans="1:3" hidden="1" x14ac:dyDescent="0.25">
      <c r="A1903" s="495" t="s">
        <v>7114</v>
      </c>
      <c r="B1903" s="5">
        <v>1</v>
      </c>
      <c r="C1903" s="5">
        <v>8</v>
      </c>
    </row>
    <row r="1904" spans="1:3" ht="30" hidden="1" x14ac:dyDescent="0.25">
      <c r="A1904" s="495" t="s">
        <v>7128</v>
      </c>
      <c r="B1904" s="5">
        <v>1</v>
      </c>
      <c r="C1904" s="5">
        <v>8</v>
      </c>
    </row>
    <row r="1905" spans="1:3" hidden="1" x14ac:dyDescent="0.25">
      <c r="A1905" s="495" t="s">
        <v>7162</v>
      </c>
      <c r="B1905" s="5">
        <v>1</v>
      </c>
      <c r="C1905" s="5">
        <v>8</v>
      </c>
    </row>
    <row r="1906" spans="1:3" hidden="1" x14ac:dyDescent="0.25">
      <c r="A1906" s="495" t="s">
        <v>7176</v>
      </c>
      <c r="B1906" s="5">
        <v>1</v>
      </c>
      <c r="C1906" s="5">
        <v>8</v>
      </c>
    </row>
    <row r="1907" spans="1:3" hidden="1" x14ac:dyDescent="0.25">
      <c r="A1907" s="495" t="s">
        <v>7221</v>
      </c>
      <c r="B1907" s="5">
        <v>1</v>
      </c>
      <c r="C1907" s="5">
        <v>8</v>
      </c>
    </row>
    <row r="1908" spans="1:3" hidden="1" x14ac:dyDescent="0.25">
      <c r="A1908" s="495" t="s">
        <v>7304</v>
      </c>
      <c r="B1908" s="5">
        <v>1</v>
      </c>
      <c r="C1908" s="5">
        <v>8</v>
      </c>
    </row>
    <row r="1909" spans="1:3" hidden="1" x14ac:dyDescent="0.25">
      <c r="A1909" s="495" t="s">
        <v>7317</v>
      </c>
      <c r="B1909" s="5">
        <v>1</v>
      </c>
      <c r="C1909" s="5">
        <v>8</v>
      </c>
    </row>
    <row r="1910" spans="1:3" hidden="1" x14ac:dyDescent="0.25">
      <c r="A1910" s="495" t="s">
        <v>7320</v>
      </c>
      <c r="B1910" s="5">
        <v>1</v>
      </c>
      <c r="C1910" s="5">
        <v>8</v>
      </c>
    </row>
    <row r="1911" spans="1:3" hidden="1" x14ac:dyDescent="0.25">
      <c r="A1911" s="495" t="s">
        <v>7322</v>
      </c>
      <c r="B1911" s="5">
        <v>1</v>
      </c>
      <c r="C1911" s="5">
        <v>8</v>
      </c>
    </row>
    <row r="1912" spans="1:3" hidden="1" x14ac:dyDescent="0.25">
      <c r="A1912" s="495" t="s">
        <v>7324</v>
      </c>
      <c r="B1912" s="5">
        <v>1</v>
      </c>
      <c r="C1912" s="5">
        <v>8</v>
      </c>
    </row>
    <row r="1913" spans="1:3" hidden="1" x14ac:dyDescent="0.25">
      <c r="A1913" s="495" t="s">
        <v>7380</v>
      </c>
      <c r="B1913" s="5">
        <v>1</v>
      </c>
      <c r="C1913" s="5">
        <v>8</v>
      </c>
    </row>
    <row r="1914" spans="1:3" hidden="1" x14ac:dyDescent="0.25">
      <c r="A1914" s="495" t="s">
        <v>7483</v>
      </c>
      <c r="B1914" s="5">
        <v>1</v>
      </c>
      <c r="C1914" s="5">
        <v>8</v>
      </c>
    </row>
    <row r="1915" spans="1:3" hidden="1" x14ac:dyDescent="0.25">
      <c r="A1915" s="495" t="s">
        <v>7489</v>
      </c>
      <c r="B1915" s="5">
        <v>1</v>
      </c>
      <c r="C1915" s="5">
        <v>8</v>
      </c>
    </row>
    <row r="1916" spans="1:3" hidden="1" x14ac:dyDescent="0.25">
      <c r="A1916" s="495" t="s">
        <v>7507</v>
      </c>
      <c r="B1916" s="5">
        <v>1</v>
      </c>
      <c r="C1916" s="5">
        <v>8</v>
      </c>
    </row>
    <row r="1917" spans="1:3" hidden="1" x14ac:dyDescent="0.25">
      <c r="A1917" s="495" t="s">
        <v>7541</v>
      </c>
      <c r="B1917" s="5">
        <v>1</v>
      </c>
      <c r="C1917" s="5">
        <v>8</v>
      </c>
    </row>
    <row r="1918" spans="1:3" hidden="1" x14ac:dyDescent="0.25">
      <c r="A1918" s="495" t="s">
        <v>7571</v>
      </c>
      <c r="B1918" s="5">
        <v>1</v>
      </c>
      <c r="C1918" s="5">
        <v>8</v>
      </c>
    </row>
    <row r="1919" spans="1:3" hidden="1" x14ac:dyDescent="0.25">
      <c r="A1919" s="495" t="s">
        <v>7573</v>
      </c>
      <c r="B1919" s="5">
        <v>1</v>
      </c>
      <c r="C1919" s="5">
        <v>8</v>
      </c>
    </row>
    <row r="1920" spans="1:3" hidden="1" x14ac:dyDescent="0.25">
      <c r="A1920" s="495" t="s">
        <v>7639</v>
      </c>
      <c r="B1920" s="5">
        <v>1</v>
      </c>
      <c r="C1920" s="5">
        <v>8</v>
      </c>
    </row>
    <row r="1921" spans="1:3" hidden="1" x14ac:dyDescent="0.25">
      <c r="A1921" s="495" t="s">
        <v>7668</v>
      </c>
      <c r="B1921" s="5">
        <v>1</v>
      </c>
      <c r="C1921" s="5">
        <v>8</v>
      </c>
    </row>
    <row r="1922" spans="1:3" hidden="1" x14ac:dyDescent="0.25">
      <c r="A1922" s="495" t="s">
        <v>7686</v>
      </c>
      <c r="B1922" s="5">
        <v>1</v>
      </c>
      <c r="C1922" s="5">
        <v>8</v>
      </c>
    </row>
    <row r="1923" spans="1:3" hidden="1" x14ac:dyDescent="0.25">
      <c r="A1923" s="495" t="s">
        <v>7687</v>
      </c>
      <c r="B1923" s="5">
        <v>1</v>
      </c>
      <c r="C1923" s="5">
        <v>8</v>
      </c>
    </row>
    <row r="1924" spans="1:3" hidden="1" x14ac:dyDescent="0.25">
      <c r="A1924" s="495" t="s">
        <v>7690</v>
      </c>
      <c r="B1924" s="5">
        <v>1</v>
      </c>
      <c r="C1924" s="5">
        <v>8</v>
      </c>
    </row>
    <row r="1925" spans="1:3" hidden="1" x14ac:dyDescent="0.25">
      <c r="A1925" s="495" t="s">
        <v>7715</v>
      </c>
      <c r="B1925" s="5">
        <v>1</v>
      </c>
      <c r="C1925" s="5">
        <v>8</v>
      </c>
    </row>
    <row r="1926" spans="1:3" hidden="1" x14ac:dyDescent="0.25">
      <c r="A1926" s="495" t="s">
        <v>7717</v>
      </c>
      <c r="B1926" s="5">
        <v>1</v>
      </c>
      <c r="C1926" s="5">
        <v>8</v>
      </c>
    </row>
    <row r="1927" spans="1:3" hidden="1" x14ac:dyDescent="0.25">
      <c r="A1927" s="495" t="s">
        <v>7729</v>
      </c>
      <c r="B1927" s="5">
        <v>1</v>
      </c>
      <c r="C1927" s="5">
        <v>8</v>
      </c>
    </row>
    <row r="1928" spans="1:3" hidden="1" x14ac:dyDescent="0.25">
      <c r="A1928" s="495" t="s">
        <v>7735</v>
      </c>
      <c r="B1928" s="5">
        <v>1</v>
      </c>
      <c r="C1928" s="5">
        <v>8</v>
      </c>
    </row>
    <row r="1929" spans="1:3" hidden="1" x14ac:dyDescent="0.25">
      <c r="A1929" s="495" t="s">
        <v>7767</v>
      </c>
      <c r="B1929" s="5">
        <v>1</v>
      </c>
      <c r="C1929" s="5">
        <v>8</v>
      </c>
    </row>
    <row r="1930" spans="1:3" hidden="1" x14ac:dyDescent="0.25">
      <c r="A1930" s="495" t="s">
        <v>7775</v>
      </c>
      <c r="B1930" s="5">
        <v>1</v>
      </c>
      <c r="C1930" s="5">
        <v>8</v>
      </c>
    </row>
    <row r="1931" spans="1:3" hidden="1" x14ac:dyDescent="0.25">
      <c r="A1931" s="495" t="s">
        <v>7821</v>
      </c>
      <c r="B1931" s="5">
        <v>1</v>
      </c>
      <c r="C1931" s="5">
        <v>8</v>
      </c>
    </row>
    <row r="1932" spans="1:3" hidden="1" x14ac:dyDescent="0.25">
      <c r="A1932" s="495" t="s">
        <v>7837</v>
      </c>
      <c r="B1932" s="5">
        <v>1</v>
      </c>
      <c r="C1932" s="5">
        <v>8</v>
      </c>
    </row>
    <row r="1933" spans="1:3" hidden="1" x14ac:dyDescent="0.25">
      <c r="A1933" s="495" t="s">
        <v>7926</v>
      </c>
      <c r="B1933" s="5">
        <v>1</v>
      </c>
      <c r="C1933" s="5">
        <v>8</v>
      </c>
    </row>
    <row r="1934" spans="1:3" hidden="1" x14ac:dyDescent="0.25">
      <c r="A1934" s="495" t="s">
        <v>7937</v>
      </c>
      <c r="B1934" s="5">
        <v>1</v>
      </c>
      <c r="C1934" s="5">
        <v>8</v>
      </c>
    </row>
    <row r="1935" spans="1:3" hidden="1" x14ac:dyDescent="0.25">
      <c r="A1935" s="495" t="s">
        <v>7947</v>
      </c>
      <c r="B1935" s="5">
        <v>1</v>
      </c>
      <c r="C1935" s="5">
        <v>8</v>
      </c>
    </row>
    <row r="1936" spans="1:3" ht="30" hidden="1" x14ac:dyDescent="0.25">
      <c r="A1936" s="495" t="s">
        <v>7948</v>
      </c>
      <c r="B1936" s="5">
        <v>1</v>
      </c>
      <c r="C1936" s="5">
        <v>8</v>
      </c>
    </row>
    <row r="1937" spans="1:3" hidden="1" x14ac:dyDescent="0.25">
      <c r="A1937" s="495" t="s">
        <v>7989</v>
      </c>
      <c r="B1937" s="5">
        <v>1</v>
      </c>
      <c r="C1937" s="5">
        <v>8</v>
      </c>
    </row>
    <row r="1938" spans="1:3" ht="30" hidden="1" x14ac:dyDescent="0.25">
      <c r="A1938" s="495" t="s">
        <v>7991</v>
      </c>
      <c r="B1938" s="5">
        <v>1</v>
      </c>
      <c r="C1938" s="5">
        <v>8</v>
      </c>
    </row>
    <row r="1939" spans="1:3" hidden="1" x14ac:dyDescent="0.25">
      <c r="A1939" s="495" t="s">
        <v>8096</v>
      </c>
      <c r="B1939" s="5">
        <v>1</v>
      </c>
      <c r="C1939" s="5">
        <v>8</v>
      </c>
    </row>
    <row r="1940" spans="1:3" hidden="1" x14ac:dyDescent="0.25">
      <c r="A1940" s="495" t="s">
        <v>8183</v>
      </c>
      <c r="B1940" s="5">
        <v>1</v>
      </c>
      <c r="C1940" s="5">
        <v>8</v>
      </c>
    </row>
    <row r="1941" spans="1:3" hidden="1" x14ac:dyDescent="0.25">
      <c r="A1941" s="495" t="s">
        <v>8185</v>
      </c>
      <c r="B1941" s="5">
        <v>1</v>
      </c>
      <c r="C1941" s="5">
        <v>8</v>
      </c>
    </row>
    <row r="1942" spans="1:3" ht="45" hidden="1" x14ac:dyDescent="0.25">
      <c r="A1942" s="495" t="s">
        <v>8213</v>
      </c>
      <c r="B1942" s="5">
        <v>1</v>
      </c>
      <c r="C1942" s="5">
        <v>8</v>
      </c>
    </row>
    <row r="1943" spans="1:3" hidden="1" x14ac:dyDescent="0.25">
      <c r="A1943" s="495" t="s">
        <v>8227</v>
      </c>
      <c r="B1943" s="5">
        <v>1</v>
      </c>
      <c r="C1943" s="5">
        <v>8</v>
      </c>
    </row>
    <row r="1944" spans="1:3" hidden="1" x14ac:dyDescent="0.25">
      <c r="A1944" s="495" t="s">
        <v>8318</v>
      </c>
      <c r="B1944" s="5">
        <v>1</v>
      </c>
      <c r="C1944" s="5">
        <v>8</v>
      </c>
    </row>
    <row r="1945" spans="1:3" hidden="1" x14ac:dyDescent="0.25">
      <c r="A1945" s="495" t="s">
        <v>8375</v>
      </c>
      <c r="B1945" s="5">
        <v>1</v>
      </c>
      <c r="C1945" s="5">
        <v>8</v>
      </c>
    </row>
    <row r="1946" spans="1:3" hidden="1" x14ac:dyDescent="0.25">
      <c r="A1946" s="495" t="s">
        <v>8464</v>
      </c>
      <c r="B1946" s="5">
        <v>1</v>
      </c>
      <c r="C1946" s="5">
        <v>8</v>
      </c>
    </row>
    <row r="1947" spans="1:3" ht="45" hidden="1" x14ac:dyDescent="0.25">
      <c r="A1947" s="495" t="s">
        <v>8551</v>
      </c>
      <c r="B1947" s="5">
        <v>1</v>
      </c>
      <c r="C1947" s="5">
        <v>8</v>
      </c>
    </row>
    <row r="1948" spans="1:3" ht="30" hidden="1" x14ac:dyDescent="0.25">
      <c r="A1948" s="495" t="s">
        <v>8569</v>
      </c>
      <c r="B1948" s="5">
        <v>1</v>
      </c>
      <c r="C1948" s="5">
        <v>8</v>
      </c>
    </row>
    <row r="1949" spans="1:3" hidden="1" x14ac:dyDescent="0.25">
      <c r="A1949" s="495" t="s">
        <v>8579</v>
      </c>
      <c r="B1949" s="5">
        <v>1</v>
      </c>
      <c r="C1949" s="5">
        <v>8</v>
      </c>
    </row>
    <row r="1950" spans="1:3" ht="30" hidden="1" x14ac:dyDescent="0.25">
      <c r="A1950" s="495" t="s">
        <v>8650</v>
      </c>
      <c r="B1950" s="5">
        <v>1</v>
      </c>
      <c r="C1950" s="5">
        <v>8</v>
      </c>
    </row>
    <row r="1951" spans="1:3" hidden="1" x14ac:dyDescent="0.25">
      <c r="A1951" s="495" t="s">
        <v>8652</v>
      </c>
      <c r="B1951" s="5">
        <v>1</v>
      </c>
      <c r="C1951" s="5">
        <v>8</v>
      </c>
    </row>
    <row r="1952" spans="1:3" ht="30" hidden="1" x14ac:dyDescent="0.25">
      <c r="A1952" s="495" t="s">
        <v>8757</v>
      </c>
      <c r="B1952" s="5">
        <v>1</v>
      </c>
      <c r="C1952" s="5">
        <v>8</v>
      </c>
    </row>
    <row r="1953" spans="1:3" hidden="1" x14ac:dyDescent="0.25">
      <c r="A1953" s="495" t="s">
        <v>3338</v>
      </c>
      <c r="B1953" s="5">
        <v>1</v>
      </c>
      <c r="C1953" s="5">
        <v>7</v>
      </c>
    </row>
    <row r="1954" spans="1:3" hidden="1" x14ac:dyDescent="0.25">
      <c r="A1954" s="495" t="s">
        <v>3340</v>
      </c>
      <c r="B1954" s="5">
        <v>1</v>
      </c>
      <c r="C1954" s="5">
        <v>7</v>
      </c>
    </row>
    <row r="1955" spans="1:3" hidden="1" x14ac:dyDescent="0.25">
      <c r="A1955" s="495" t="s">
        <v>3341</v>
      </c>
      <c r="B1955" s="5">
        <v>1</v>
      </c>
      <c r="C1955" s="5">
        <v>7</v>
      </c>
    </row>
    <row r="1956" spans="1:3" hidden="1" x14ac:dyDescent="0.25">
      <c r="A1956" s="495" t="s">
        <v>3343</v>
      </c>
      <c r="B1956" s="5">
        <v>1</v>
      </c>
      <c r="C1956" s="5">
        <v>7</v>
      </c>
    </row>
    <row r="1957" spans="1:3" hidden="1" x14ac:dyDescent="0.25">
      <c r="A1957" s="495" t="s">
        <v>3344</v>
      </c>
      <c r="B1957" s="5">
        <v>1</v>
      </c>
      <c r="C1957" s="5">
        <v>7</v>
      </c>
    </row>
    <row r="1958" spans="1:3" hidden="1" x14ac:dyDescent="0.25">
      <c r="A1958" s="495" t="s">
        <v>3345</v>
      </c>
      <c r="B1958" s="5">
        <v>1</v>
      </c>
      <c r="C1958" s="5">
        <v>7</v>
      </c>
    </row>
    <row r="1959" spans="1:3" ht="30" hidden="1" x14ac:dyDescent="0.25">
      <c r="A1959" s="495" t="s">
        <v>3346</v>
      </c>
      <c r="B1959" s="5">
        <v>1</v>
      </c>
      <c r="C1959" s="5">
        <v>7</v>
      </c>
    </row>
    <row r="1960" spans="1:3" hidden="1" x14ac:dyDescent="0.25">
      <c r="A1960" s="495" t="s">
        <v>3347</v>
      </c>
      <c r="B1960" s="5">
        <v>1</v>
      </c>
      <c r="C1960" s="5">
        <v>7</v>
      </c>
    </row>
    <row r="1961" spans="1:3" hidden="1" x14ac:dyDescent="0.25">
      <c r="A1961" s="495" t="s">
        <v>3348</v>
      </c>
      <c r="B1961" s="5">
        <v>1</v>
      </c>
      <c r="C1961" s="5">
        <v>7</v>
      </c>
    </row>
    <row r="1962" spans="1:3" hidden="1" x14ac:dyDescent="0.25">
      <c r="A1962" s="495" t="s">
        <v>3349</v>
      </c>
      <c r="B1962" s="5">
        <v>1</v>
      </c>
      <c r="C1962" s="5">
        <v>7</v>
      </c>
    </row>
    <row r="1963" spans="1:3" hidden="1" x14ac:dyDescent="0.25">
      <c r="A1963" s="495" t="s">
        <v>3350</v>
      </c>
      <c r="B1963" s="5">
        <v>1</v>
      </c>
      <c r="C1963" s="5">
        <v>7</v>
      </c>
    </row>
    <row r="1964" spans="1:3" ht="30" hidden="1" x14ac:dyDescent="0.25">
      <c r="A1964" s="495" t="s">
        <v>3351</v>
      </c>
      <c r="B1964" s="5">
        <v>1</v>
      </c>
      <c r="C1964" s="5">
        <v>7</v>
      </c>
    </row>
    <row r="1965" spans="1:3" hidden="1" x14ac:dyDescent="0.25">
      <c r="A1965" s="495" t="s">
        <v>3352</v>
      </c>
      <c r="B1965" s="5">
        <v>1</v>
      </c>
      <c r="C1965" s="5">
        <v>7</v>
      </c>
    </row>
    <row r="1966" spans="1:3" ht="30" hidden="1" x14ac:dyDescent="0.25">
      <c r="A1966" s="495" t="s">
        <v>3353</v>
      </c>
      <c r="B1966" s="5">
        <v>1</v>
      </c>
      <c r="C1966" s="5">
        <v>7</v>
      </c>
    </row>
    <row r="1967" spans="1:3" hidden="1" x14ac:dyDescent="0.25">
      <c r="A1967" s="495" t="s">
        <v>3354</v>
      </c>
      <c r="B1967" s="5">
        <v>1</v>
      </c>
      <c r="C1967" s="5">
        <v>7</v>
      </c>
    </row>
    <row r="1968" spans="1:3" hidden="1" x14ac:dyDescent="0.25">
      <c r="A1968" s="495" t="s">
        <v>3355</v>
      </c>
      <c r="B1968" s="5">
        <v>1</v>
      </c>
      <c r="C1968" s="5">
        <v>7</v>
      </c>
    </row>
    <row r="1969" spans="1:3" ht="30" hidden="1" x14ac:dyDescent="0.25">
      <c r="A1969" s="495" t="s">
        <v>3356</v>
      </c>
      <c r="B1969" s="5">
        <v>1</v>
      </c>
      <c r="C1969" s="5">
        <v>7</v>
      </c>
    </row>
    <row r="1970" spans="1:3" hidden="1" x14ac:dyDescent="0.25">
      <c r="A1970" s="495" t="s">
        <v>3359</v>
      </c>
      <c r="B1970" s="5">
        <v>1</v>
      </c>
      <c r="C1970" s="5">
        <v>7</v>
      </c>
    </row>
    <row r="1971" spans="1:3" hidden="1" x14ac:dyDescent="0.25">
      <c r="A1971" s="495" t="s">
        <v>3360</v>
      </c>
      <c r="B1971" s="5">
        <v>1</v>
      </c>
      <c r="C1971" s="5">
        <v>7</v>
      </c>
    </row>
    <row r="1972" spans="1:3" hidden="1" x14ac:dyDescent="0.25">
      <c r="A1972" s="495" t="s">
        <v>3362</v>
      </c>
      <c r="B1972" s="5">
        <v>1</v>
      </c>
      <c r="C1972" s="5">
        <v>7</v>
      </c>
    </row>
    <row r="1973" spans="1:3" hidden="1" x14ac:dyDescent="0.25">
      <c r="A1973" s="495" t="s">
        <v>3364</v>
      </c>
      <c r="B1973" s="5">
        <v>1</v>
      </c>
      <c r="C1973" s="5">
        <v>7</v>
      </c>
    </row>
    <row r="1974" spans="1:3" hidden="1" x14ac:dyDescent="0.25">
      <c r="A1974" s="495" t="s">
        <v>3367</v>
      </c>
      <c r="B1974" s="5">
        <v>1</v>
      </c>
      <c r="C1974" s="5">
        <v>7</v>
      </c>
    </row>
    <row r="1975" spans="1:3" hidden="1" x14ac:dyDescent="0.25">
      <c r="A1975" s="495" t="s">
        <v>3368</v>
      </c>
      <c r="B1975" s="5">
        <v>1</v>
      </c>
      <c r="C1975" s="5">
        <v>7</v>
      </c>
    </row>
    <row r="1976" spans="1:3" hidden="1" x14ac:dyDescent="0.25">
      <c r="A1976" s="495" t="s">
        <v>3369</v>
      </c>
      <c r="B1976" s="5">
        <v>1</v>
      </c>
      <c r="C1976" s="5">
        <v>7</v>
      </c>
    </row>
    <row r="1977" spans="1:3" hidden="1" x14ac:dyDescent="0.25">
      <c r="A1977" s="495" t="s">
        <v>3370</v>
      </c>
      <c r="B1977" s="5">
        <v>1</v>
      </c>
      <c r="C1977" s="5">
        <v>7</v>
      </c>
    </row>
    <row r="1978" spans="1:3" hidden="1" x14ac:dyDescent="0.25">
      <c r="A1978" s="495" t="s">
        <v>3372</v>
      </c>
      <c r="B1978" s="5">
        <v>1</v>
      </c>
      <c r="C1978" s="5">
        <v>7</v>
      </c>
    </row>
    <row r="1979" spans="1:3" hidden="1" x14ac:dyDescent="0.25">
      <c r="A1979" s="495" t="s">
        <v>3373</v>
      </c>
      <c r="B1979" s="5">
        <v>1</v>
      </c>
      <c r="C1979" s="5">
        <v>7</v>
      </c>
    </row>
    <row r="1980" spans="1:3" hidden="1" x14ac:dyDescent="0.25">
      <c r="A1980" s="495" t="s">
        <v>3375</v>
      </c>
      <c r="B1980" s="5">
        <v>1</v>
      </c>
      <c r="C1980" s="5">
        <v>7</v>
      </c>
    </row>
    <row r="1981" spans="1:3" hidden="1" x14ac:dyDescent="0.25">
      <c r="A1981" s="495" t="s">
        <v>3376</v>
      </c>
      <c r="B1981" s="5">
        <v>1</v>
      </c>
      <c r="C1981" s="5">
        <v>7</v>
      </c>
    </row>
    <row r="1982" spans="1:3" hidden="1" x14ac:dyDescent="0.25">
      <c r="A1982" s="495" t="s">
        <v>3378</v>
      </c>
      <c r="B1982" s="5">
        <v>1</v>
      </c>
      <c r="C1982" s="5">
        <v>7</v>
      </c>
    </row>
    <row r="1983" spans="1:3" ht="45" hidden="1" x14ac:dyDescent="0.25">
      <c r="A1983" s="495" t="s">
        <v>3382</v>
      </c>
      <c r="B1983" s="5">
        <v>1</v>
      </c>
      <c r="C1983" s="5">
        <v>7</v>
      </c>
    </row>
    <row r="1984" spans="1:3" hidden="1" x14ac:dyDescent="0.25">
      <c r="A1984" s="495" t="s">
        <v>3383</v>
      </c>
      <c r="B1984" s="5">
        <v>1</v>
      </c>
      <c r="C1984" s="5">
        <v>7</v>
      </c>
    </row>
    <row r="1985" spans="1:3" hidden="1" x14ac:dyDescent="0.25">
      <c r="A1985" s="495" t="s">
        <v>3384</v>
      </c>
      <c r="B1985" s="5">
        <v>1</v>
      </c>
      <c r="C1985" s="5">
        <v>7</v>
      </c>
    </row>
    <row r="1986" spans="1:3" ht="30" hidden="1" x14ac:dyDescent="0.25">
      <c r="A1986" s="495" t="s">
        <v>3385</v>
      </c>
      <c r="B1986" s="5">
        <v>1</v>
      </c>
      <c r="C1986" s="5">
        <v>7</v>
      </c>
    </row>
    <row r="1987" spans="1:3" hidden="1" x14ac:dyDescent="0.25">
      <c r="A1987" s="495" t="s">
        <v>3386</v>
      </c>
      <c r="B1987" s="5">
        <v>1</v>
      </c>
      <c r="C1987" s="5">
        <v>7</v>
      </c>
    </row>
    <row r="1988" spans="1:3" hidden="1" x14ac:dyDescent="0.25">
      <c r="A1988" s="495" t="s">
        <v>3387</v>
      </c>
      <c r="B1988" s="5">
        <v>1</v>
      </c>
      <c r="C1988" s="5">
        <v>7</v>
      </c>
    </row>
    <row r="1989" spans="1:3" hidden="1" x14ac:dyDescent="0.25">
      <c r="A1989" s="495" t="s">
        <v>3388</v>
      </c>
      <c r="B1989" s="5">
        <v>1</v>
      </c>
      <c r="C1989" s="5">
        <v>7</v>
      </c>
    </row>
    <row r="1990" spans="1:3" ht="45" hidden="1" x14ac:dyDescent="0.25">
      <c r="A1990" s="495" t="s">
        <v>3390</v>
      </c>
      <c r="B1990" s="5">
        <v>1</v>
      </c>
      <c r="C1990" s="5">
        <v>7</v>
      </c>
    </row>
    <row r="1991" spans="1:3" ht="30" hidden="1" x14ac:dyDescent="0.25">
      <c r="A1991" s="495" t="s">
        <v>3391</v>
      </c>
      <c r="B1991" s="5">
        <v>1</v>
      </c>
      <c r="C1991" s="5">
        <v>7</v>
      </c>
    </row>
    <row r="1992" spans="1:3" hidden="1" x14ac:dyDescent="0.25">
      <c r="A1992" s="495" t="s">
        <v>3392</v>
      </c>
      <c r="B1992" s="5">
        <v>1</v>
      </c>
      <c r="C1992" s="5">
        <v>7</v>
      </c>
    </row>
    <row r="1993" spans="1:3" hidden="1" x14ac:dyDescent="0.25">
      <c r="A1993" s="495" t="s">
        <v>3394</v>
      </c>
      <c r="B1993" s="5">
        <v>1</v>
      </c>
      <c r="C1993" s="5">
        <v>7</v>
      </c>
    </row>
    <row r="1994" spans="1:3" hidden="1" x14ac:dyDescent="0.25">
      <c r="A1994" s="495" t="s">
        <v>3395</v>
      </c>
      <c r="B1994" s="5">
        <v>1</v>
      </c>
      <c r="C1994" s="5">
        <v>7</v>
      </c>
    </row>
    <row r="1995" spans="1:3" hidden="1" x14ac:dyDescent="0.25">
      <c r="A1995" s="495" t="s">
        <v>3396</v>
      </c>
      <c r="B1995" s="5">
        <v>1</v>
      </c>
      <c r="C1995" s="5">
        <v>7</v>
      </c>
    </row>
    <row r="1996" spans="1:3" hidden="1" x14ac:dyDescent="0.25">
      <c r="A1996" s="495" t="s">
        <v>3397</v>
      </c>
      <c r="B1996" s="5">
        <v>1</v>
      </c>
      <c r="C1996" s="5">
        <v>7</v>
      </c>
    </row>
    <row r="1997" spans="1:3" ht="30" hidden="1" x14ac:dyDescent="0.25">
      <c r="A1997" s="495" t="s">
        <v>3398</v>
      </c>
      <c r="B1997" s="5">
        <v>1</v>
      </c>
      <c r="C1997" s="5">
        <v>7</v>
      </c>
    </row>
    <row r="1998" spans="1:3" hidden="1" x14ac:dyDescent="0.25">
      <c r="A1998" s="495" t="s">
        <v>3400</v>
      </c>
      <c r="B1998" s="5">
        <v>1</v>
      </c>
      <c r="C1998" s="5">
        <v>7</v>
      </c>
    </row>
    <row r="1999" spans="1:3" hidden="1" x14ac:dyDescent="0.25">
      <c r="A1999" s="495" t="s">
        <v>3401</v>
      </c>
      <c r="B1999" s="5">
        <v>1</v>
      </c>
      <c r="C1999" s="5">
        <v>7</v>
      </c>
    </row>
    <row r="2000" spans="1:3" ht="30" hidden="1" x14ac:dyDescent="0.25">
      <c r="A2000" s="495" t="s">
        <v>3402</v>
      </c>
      <c r="B2000" s="5">
        <v>1</v>
      </c>
      <c r="C2000" s="5">
        <v>7</v>
      </c>
    </row>
    <row r="2001" spans="1:3" hidden="1" x14ac:dyDescent="0.25">
      <c r="A2001" s="495" t="s">
        <v>3403</v>
      </c>
      <c r="B2001" s="5">
        <v>1</v>
      </c>
      <c r="C2001" s="5">
        <v>7</v>
      </c>
    </row>
    <row r="2002" spans="1:3" hidden="1" x14ac:dyDescent="0.25">
      <c r="A2002" s="495" t="s">
        <v>3404</v>
      </c>
      <c r="B2002" s="5">
        <v>1</v>
      </c>
      <c r="C2002" s="5">
        <v>7</v>
      </c>
    </row>
    <row r="2003" spans="1:3" hidden="1" x14ac:dyDescent="0.25">
      <c r="A2003" s="495" t="s">
        <v>3405</v>
      </c>
      <c r="B2003" s="5">
        <v>1</v>
      </c>
      <c r="C2003" s="5">
        <v>7</v>
      </c>
    </row>
    <row r="2004" spans="1:3" hidden="1" x14ac:dyDescent="0.25">
      <c r="A2004" s="495" t="s">
        <v>3407</v>
      </c>
      <c r="B2004" s="5">
        <v>1</v>
      </c>
      <c r="C2004" s="5">
        <v>7</v>
      </c>
    </row>
    <row r="2005" spans="1:3" ht="30" hidden="1" x14ac:dyDescent="0.25">
      <c r="A2005" s="495" t="s">
        <v>3408</v>
      </c>
      <c r="B2005" s="5">
        <v>1</v>
      </c>
      <c r="C2005" s="5">
        <v>7</v>
      </c>
    </row>
    <row r="2006" spans="1:3" hidden="1" x14ac:dyDescent="0.25">
      <c r="A2006" s="495" t="s">
        <v>3409</v>
      </c>
      <c r="B2006" s="5">
        <v>1</v>
      </c>
      <c r="C2006" s="5">
        <v>7</v>
      </c>
    </row>
    <row r="2007" spans="1:3" hidden="1" x14ac:dyDescent="0.25">
      <c r="A2007" s="495" t="s">
        <v>3410</v>
      </c>
      <c r="B2007" s="5">
        <v>1</v>
      </c>
      <c r="C2007" s="5">
        <v>7</v>
      </c>
    </row>
    <row r="2008" spans="1:3" hidden="1" x14ac:dyDescent="0.25">
      <c r="A2008" s="495" t="s">
        <v>3411</v>
      </c>
      <c r="B2008" s="5">
        <v>1</v>
      </c>
      <c r="C2008" s="5">
        <v>7</v>
      </c>
    </row>
    <row r="2009" spans="1:3" hidden="1" x14ac:dyDescent="0.25">
      <c r="A2009" s="495" t="s">
        <v>3412</v>
      </c>
      <c r="B2009" s="5">
        <v>1</v>
      </c>
      <c r="C2009" s="5">
        <v>7</v>
      </c>
    </row>
    <row r="2010" spans="1:3" hidden="1" x14ac:dyDescent="0.25">
      <c r="A2010" s="495" t="s">
        <v>3413</v>
      </c>
      <c r="B2010" s="5">
        <v>1</v>
      </c>
      <c r="C2010" s="5">
        <v>7</v>
      </c>
    </row>
    <row r="2011" spans="1:3" hidden="1" x14ac:dyDescent="0.25">
      <c r="A2011" s="495" t="s">
        <v>3414</v>
      </c>
      <c r="B2011" s="5">
        <v>1</v>
      </c>
      <c r="C2011" s="5">
        <v>7</v>
      </c>
    </row>
    <row r="2012" spans="1:3" hidden="1" x14ac:dyDescent="0.25">
      <c r="A2012" s="495" t="s">
        <v>3416</v>
      </c>
      <c r="B2012" s="5">
        <v>1</v>
      </c>
      <c r="C2012" s="5">
        <v>7</v>
      </c>
    </row>
    <row r="2013" spans="1:3" hidden="1" x14ac:dyDescent="0.25">
      <c r="A2013" s="495" t="s">
        <v>3417</v>
      </c>
      <c r="B2013" s="5">
        <v>1</v>
      </c>
      <c r="C2013" s="5">
        <v>7</v>
      </c>
    </row>
    <row r="2014" spans="1:3" ht="30" hidden="1" x14ac:dyDescent="0.25">
      <c r="A2014" s="495" t="s">
        <v>3419</v>
      </c>
      <c r="B2014" s="5">
        <v>1</v>
      </c>
      <c r="C2014" s="5">
        <v>7</v>
      </c>
    </row>
    <row r="2015" spans="1:3" hidden="1" x14ac:dyDescent="0.25">
      <c r="A2015" s="495" t="s">
        <v>3422</v>
      </c>
      <c r="B2015" s="5">
        <v>1</v>
      </c>
      <c r="C2015" s="5">
        <v>7</v>
      </c>
    </row>
    <row r="2016" spans="1:3" hidden="1" x14ac:dyDescent="0.25">
      <c r="A2016" s="495" t="s">
        <v>3423</v>
      </c>
      <c r="B2016" s="5">
        <v>1</v>
      </c>
      <c r="C2016" s="5">
        <v>7</v>
      </c>
    </row>
    <row r="2017" spans="1:3" hidden="1" x14ac:dyDescent="0.25">
      <c r="A2017" s="495" t="s">
        <v>3424</v>
      </c>
      <c r="B2017" s="5">
        <v>1</v>
      </c>
      <c r="C2017" s="5">
        <v>7</v>
      </c>
    </row>
    <row r="2018" spans="1:3" hidden="1" x14ac:dyDescent="0.25">
      <c r="A2018" s="495" t="s">
        <v>3425</v>
      </c>
      <c r="B2018" s="5">
        <v>1</v>
      </c>
      <c r="C2018" s="5">
        <v>7</v>
      </c>
    </row>
    <row r="2019" spans="1:3" ht="30" hidden="1" x14ac:dyDescent="0.25">
      <c r="A2019" s="495" t="s">
        <v>3427</v>
      </c>
      <c r="B2019" s="5">
        <v>1</v>
      </c>
      <c r="C2019" s="5">
        <v>7</v>
      </c>
    </row>
    <row r="2020" spans="1:3" ht="30" hidden="1" x14ac:dyDescent="0.25">
      <c r="A2020" s="495" t="s">
        <v>3428</v>
      </c>
      <c r="B2020" s="5">
        <v>1</v>
      </c>
      <c r="C2020" s="5">
        <v>7</v>
      </c>
    </row>
    <row r="2021" spans="1:3" hidden="1" x14ac:dyDescent="0.25">
      <c r="A2021" s="495" t="s">
        <v>3429</v>
      </c>
      <c r="B2021" s="5">
        <v>1</v>
      </c>
      <c r="C2021" s="5">
        <v>7</v>
      </c>
    </row>
    <row r="2022" spans="1:3" hidden="1" x14ac:dyDescent="0.25">
      <c r="A2022" s="495" t="s">
        <v>3430</v>
      </c>
      <c r="B2022" s="5">
        <v>1</v>
      </c>
      <c r="C2022" s="5">
        <v>7</v>
      </c>
    </row>
    <row r="2023" spans="1:3" hidden="1" x14ac:dyDescent="0.25">
      <c r="A2023" s="495" t="s">
        <v>3431</v>
      </c>
      <c r="B2023" s="5">
        <v>1</v>
      </c>
      <c r="C2023" s="5">
        <v>7</v>
      </c>
    </row>
    <row r="2024" spans="1:3" hidden="1" x14ac:dyDescent="0.25">
      <c r="A2024" s="495" t="s">
        <v>3432</v>
      </c>
      <c r="B2024" s="5">
        <v>1</v>
      </c>
      <c r="C2024" s="5">
        <v>7</v>
      </c>
    </row>
    <row r="2025" spans="1:3" hidden="1" x14ac:dyDescent="0.25">
      <c r="A2025" s="495" t="s">
        <v>3436</v>
      </c>
      <c r="B2025" s="5">
        <v>1</v>
      </c>
      <c r="C2025" s="5">
        <v>7</v>
      </c>
    </row>
    <row r="2026" spans="1:3" hidden="1" x14ac:dyDescent="0.25">
      <c r="A2026" s="495" t="s">
        <v>3437</v>
      </c>
      <c r="B2026" s="5">
        <v>1</v>
      </c>
      <c r="C2026" s="5">
        <v>7</v>
      </c>
    </row>
    <row r="2027" spans="1:3" hidden="1" x14ac:dyDescent="0.25">
      <c r="A2027" s="495" t="s">
        <v>3438</v>
      </c>
      <c r="B2027" s="5">
        <v>1</v>
      </c>
      <c r="C2027" s="5">
        <v>7</v>
      </c>
    </row>
    <row r="2028" spans="1:3" hidden="1" x14ac:dyDescent="0.25">
      <c r="A2028" s="495" t="s">
        <v>3440</v>
      </c>
      <c r="B2028" s="5">
        <v>1</v>
      </c>
      <c r="C2028" s="5">
        <v>7</v>
      </c>
    </row>
    <row r="2029" spans="1:3" hidden="1" x14ac:dyDescent="0.25">
      <c r="A2029" s="495" t="s">
        <v>3443</v>
      </c>
      <c r="B2029" s="5">
        <v>1</v>
      </c>
      <c r="C2029" s="5">
        <v>7</v>
      </c>
    </row>
    <row r="2030" spans="1:3" hidden="1" x14ac:dyDescent="0.25">
      <c r="A2030" s="495" t="s">
        <v>3445</v>
      </c>
      <c r="B2030" s="5">
        <v>1</v>
      </c>
      <c r="C2030" s="5">
        <v>7</v>
      </c>
    </row>
    <row r="2031" spans="1:3" hidden="1" x14ac:dyDescent="0.25">
      <c r="A2031" s="495" t="s">
        <v>3446</v>
      </c>
      <c r="B2031" s="5">
        <v>1</v>
      </c>
      <c r="C2031" s="5">
        <v>7</v>
      </c>
    </row>
    <row r="2032" spans="1:3" hidden="1" x14ac:dyDescent="0.25">
      <c r="A2032" s="495" t="s">
        <v>3447</v>
      </c>
      <c r="B2032" s="5">
        <v>1</v>
      </c>
      <c r="C2032" s="5">
        <v>7</v>
      </c>
    </row>
    <row r="2033" spans="1:3" hidden="1" x14ac:dyDescent="0.25">
      <c r="A2033" s="495" t="s">
        <v>3449</v>
      </c>
      <c r="B2033" s="5">
        <v>1</v>
      </c>
      <c r="C2033" s="5">
        <v>7</v>
      </c>
    </row>
    <row r="2034" spans="1:3" hidden="1" x14ac:dyDescent="0.25">
      <c r="A2034" s="495" t="s">
        <v>3452</v>
      </c>
      <c r="B2034" s="5">
        <v>1</v>
      </c>
      <c r="C2034" s="5">
        <v>7</v>
      </c>
    </row>
    <row r="2035" spans="1:3" hidden="1" x14ac:dyDescent="0.25">
      <c r="A2035" s="495" t="s">
        <v>3453</v>
      </c>
      <c r="B2035" s="5">
        <v>1</v>
      </c>
      <c r="C2035" s="5">
        <v>7</v>
      </c>
    </row>
    <row r="2036" spans="1:3" hidden="1" x14ac:dyDescent="0.25">
      <c r="A2036" s="495" t="s">
        <v>3454</v>
      </c>
      <c r="B2036" s="5">
        <v>1</v>
      </c>
      <c r="C2036" s="5">
        <v>7</v>
      </c>
    </row>
    <row r="2037" spans="1:3" hidden="1" x14ac:dyDescent="0.25">
      <c r="A2037" s="495" t="s">
        <v>3455</v>
      </c>
      <c r="B2037" s="5">
        <v>1</v>
      </c>
      <c r="C2037" s="5">
        <v>7</v>
      </c>
    </row>
    <row r="2038" spans="1:3" hidden="1" x14ac:dyDescent="0.25">
      <c r="A2038" s="495" t="s">
        <v>3457</v>
      </c>
      <c r="B2038" s="5">
        <v>1</v>
      </c>
      <c r="C2038" s="5">
        <v>7</v>
      </c>
    </row>
    <row r="2039" spans="1:3" ht="30" hidden="1" x14ac:dyDescent="0.25">
      <c r="A2039" s="495" t="s">
        <v>3460</v>
      </c>
      <c r="B2039" s="5">
        <v>1</v>
      </c>
      <c r="C2039" s="5">
        <v>7</v>
      </c>
    </row>
    <row r="2040" spans="1:3" ht="45" hidden="1" x14ac:dyDescent="0.25">
      <c r="A2040" s="495" t="s">
        <v>3461</v>
      </c>
      <c r="B2040" s="5">
        <v>1</v>
      </c>
      <c r="C2040" s="5">
        <v>7</v>
      </c>
    </row>
    <row r="2041" spans="1:3" hidden="1" x14ac:dyDescent="0.25">
      <c r="A2041" s="495" t="s">
        <v>3462</v>
      </c>
      <c r="B2041" s="5">
        <v>1</v>
      </c>
      <c r="C2041" s="5">
        <v>7</v>
      </c>
    </row>
    <row r="2042" spans="1:3" hidden="1" x14ac:dyDescent="0.25">
      <c r="A2042" s="495" t="s">
        <v>3463</v>
      </c>
      <c r="B2042" s="5">
        <v>1</v>
      </c>
      <c r="C2042" s="5">
        <v>7</v>
      </c>
    </row>
    <row r="2043" spans="1:3" ht="30" hidden="1" x14ac:dyDescent="0.25">
      <c r="A2043" s="495" t="s">
        <v>3465</v>
      </c>
      <c r="B2043" s="5">
        <v>1</v>
      </c>
      <c r="C2043" s="5">
        <v>7</v>
      </c>
    </row>
    <row r="2044" spans="1:3" hidden="1" x14ac:dyDescent="0.25">
      <c r="A2044" s="495" t="s">
        <v>3466</v>
      </c>
      <c r="B2044" s="5">
        <v>1</v>
      </c>
      <c r="C2044" s="5">
        <v>7</v>
      </c>
    </row>
    <row r="2045" spans="1:3" ht="30" hidden="1" x14ac:dyDescent="0.25">
      <c r="A2045" s="495" t="s">
        <v>3467</v>
      </c>
      <c r="B2045" s="5">
        <v>1</v>
      </c>
      <c r="C2045" s="5">
        <v>7</v>
      </c>
    </row>
    <row r="2046" spans="1:3" hidden="1" x14ac:dyDescent="0.25">
      <c r="A2046" s="495" t="s">
        <v>3469</v>
      </c>
      <c r="B2046" s="5">
        <v>1</v>
      </c>
      <c r="C2046" s="5">
        <v>7</v>
      </c>
    </row>
    <row r="2047" spans="1:3" hidden="1" x14ac:dyDescent="0.25">
      <c r="A2047" s="495" t="s">
        <v>3470</v>
      </c>
      <c r="B2047" s="5">
        <v>1</v>
      </c>
      <c r="C2047" s="5">
        <v>7</v>
      </c>
    </row>
    <row r="2048" spans="1:3" ht="45" hidden="1" x14ac:dyDescent="0.25">
      <c r="A2048" s="495" t="s">
        <v>3472</v>
      </c>
      <c r="B2048" s="5">
        <v>1</v>
      </c>
      <c r="C2048" s="5">
        <v>7</v>
      </c>
    </row>
    <row r="2049" spans="1:3" hidden="1" x14ac:dyDescent="0.25">
      <c r="A2049" s="495" t="s">
        <v>3475</v>
      </c>
      <c r="B2049" s="5">
        <v>1</v>
      </c>
      <c r="C2049" s="5">
        <v>7</v>
      </c>
    </row>
    <row r="2050" spans="1:3" hidden="1" x14ac:dyDescent="0.25">
      <c r="A2050" s="495" t="s">
        <v>3476</v>
      </c>
      <c r="B2050" s="5">
        <v>1</v>
      </c>
      <c r="C2050" s="5">
        <v>7</v>
      </c>
    </row>
    <row r="2051" spans="1:3" hidden="1" x14ac:dyDescent="0.25">
      <c r="A2051" s="495" t="s">
        <v>3479</v>
      </c>
      <c r="B2051" s="5">
        <v>1</v>
      </c>
      <c r="C2051" s="5">
        <v>7</v>
      </c>
    </row>
    <row r="2052" spans="1:3" hidden="1" x14ac:dyDescent="0.25">
      <c r="A2052" s="495" t="s">
        <v>3482</v>
      </c>
      <c r="B2052" s="5">
        <v>1</v>
      </c>
      <c r="C2052" s="5">
        <v>7</v>
      </c>
    </row>
    <row r="2053" spans="1:3" hidden="1" x14ac:dyDescent="0.25">
      <c r="A2053" s="495" t="s">
        <v>3483</v>
      </c>
      <c r="B2053" s="5">
        <v>1</v>
      </c>
      <c r="C2053" s="5">
        <v>7</v>
      </c>
    </row>
    <row r="2054" spans="1:3" hidden="1" x14ac:dyDescent="0.25">
      <c r="A2054" s="495" t="s">
        <v>3484</v>
      </c>
      <c r="B2054" s="5">
        <v>1</v>
      </c>
      <c r="C2054" s="5">
        <v>7</v>
      </c>
    </row>
    <row r="2055" spans="1:3" ht="30" hidden="1" x14ac:dyDescent="0.25">
      <c r="A2055" s="495" t="s">
        <v>3485</v>
      </c>
      <c r="B2055" s="5">
        <v>1</v>
      </c>
      <c r="C2055" s="5">
        <v>7</v>
      </c>
    </row>
    <row r="2056" spans="1:3" hidden="1" x14ac:dyDescent="0.25">
      <c r="A2056" s="495" t="s">
        <v>3486</v>
      </c>
      <c r="B2056" s="5">
        <v>1</v>
      </c>
      <c r="C2056" s="5">
        <v>7</v>
      </c>
    </row>
    <row r="2057" spans="1:3" hidden="1" x14ac:dyDescent="0.25">
      <c r="A2057" s="495" t="s">
        <v>3487</v>
      </c>
      <c r="B2057" s="5">
        <v>1</v>
      </c>
      <c r="C2057" s="5">
        <v>7</v>
      </c>
    </row>
    <row r="2058" spans="1:3" hidden="1" x14ac:dyDescent="0.25">
      <c r="A2058" s="495" t="s">
        <v>3488</v>
      </c>
      <c r="B2058" s="5">
        <v>1</v>
      </c>
      <c r="C2058" s="5">
        <v>7</v>
      </c>
    </row>
    <row r="2059" spans="1:3" hidden="1" x14ac:dyDescent="0.25">
      <c r="A2059" s="495" t="s">
        <v>3490</v>
      </c>
      <c r="B2059" s="5">
        <v>1</v>
      </c>
      <c r="C2059" s="5">
        <v>7</v>
      </c>
    </row>
    <row r="2060" spans="1:3" hidden="1" x14ac:dyDescent="0.25">
      <c r="A2060" s="495" t="s">
        <v>3494</v>
      </c>
      <c r="B2060" s="5">
        <v>1</v>
      </c>
      <c r="C2060" s="5">
        <v>7</v>
      </c>
    </row>
    <row r="2061" spans="1:3" hidden="1" x14ac:dyDescent="0.25">
      <c r="A2061" s="495" t="s">
        <v>3496</v>
      </c>
      <c r="B2061" s="5">
        <v>1</v>
      </c>
      <c r="C2061" s="5">
        <v>7</v>
      </c>
    </row>
    <row r="2062" spans="1:3" hidden="1" x14ac:dyDescent="0.25">
      <c r="A2062" s="495" t="s">
        <v>3497</v>
      </c>
      <c r="B2062" s="5">
        <v>1</v>
      </c>
      <c r="C2062" s="5">
        <v>7</v>
      </c>
    </row>
    <row r="2063" spans="1:3" hidden="1" x14ac:dyDescent="0.25">
      <c r="A2063" s="495" t="s">
        <v>3499</v>
      </c>
      <c r="B2063" s="5">
        <v>1</v>
      </c>
      <c r="C2063" s="5">
        <v>7</v>
      </c>
    </row>
    <row r="2064" spans="1:3" hidden="1" x14ac:dyDescent="0.25">
      <c r="A2064" s="495" t="s">
        <v>3500</v>
      </c>
      <c r="B2064" s="5">
        <v>1</v>
      </c>
      <c r="C2064" s="5">
        <v>7</v>
      </c>
    </row>
    <row r="2065" spans="1:3" hidden="1" x14ac:dyDescent="0.25">
      <c r="A2065" s="495" t="s">
        <v>3502</v>
      </c>
      <c r="B2065" s="5">
        <v>1</v>
      </c>
      <c r="C2065" s="5">
        <v>7</v>
      </c>
    </row>
    <row r="2066" spans="1:3" ht="30" hidden="1" x14ac:dyDescent="0.25">
      <c r="A2066" s="495" t="s">
        <v>3503</v>
      </c>
      <c r="B2066" s="5">
        <v>1</v>
      </c>
      <c r="C2066" s="5">
        <v>7</v>
      </c>
    </row>
    <row r="2067" spans="1:3" hidden="1" x14ac:dyDescent="0.25">
      <c r="A2067" s="495" t="s">
        <v>3504</v>
      </c>
      <c r="B2067" s="5">
        <v>1</v>
      </c>
      <c r="C2067" s="5">
        <v>7</v>
      </c>
    </row>
    <row r="2068" spans="1:3" ht="30" hidden="1" x14ac:dyDescent="0.25">
      <c r="A2068" s="495" t="s">
        <v>3505</v>
      </c>
      <c r="B2068" s="5">
        <v>1</v>
      </c>
      <c r="C2068" s="5">
        <v>7</v>
      </c>
    </row>
    <row r="2069" spans="1:3" ht="30" hidden="1" x14ac:dyDescent="0.25">
      <c r="A2069" s="495" t="s">
        <v>3509</v>
      </c>
      <c r="B2069" s="5">
        <v>1</v>
      </c>
      <c r="C2069" s="5">
        <v>7</v>
      </c>
    </row>
    <row r="2070" spans="1:3" hidden="1" x14ac:dyDescent="0.25">
      <c r="A2070" s="495" t="s">
        <v>3510</v>
      </c>
      <c r="B2070" s="5">
        <v>1</v>
      </c>
      <c r="C2070" s="5">
        <v>7</v>
      </c>
    </row>
    <row r="2071" spans="1:3" ht="30" hidden="1" x14ac:dyDescent="0.25">
      <c r="A2071" s="495" t="s">
        <v>3513</v>
      </c>
      <c r="B2071" s="5">
        <v>1</v>
      </c>
      <c r="C2071" s="5">
        <v>7</v>
      </c>
    </row>
    <row r="2072" spans="1:3" hidden="1" x14ac:dyDescent="0.25">
      <c r="A2072" s="495" t="s">
        <v>3514</v>
      </c>
      <c r="B2072" s="5">
        <v>1</v>
      </c>
      <c r="C2072" s="5">
        <v>7</v>
      </c>
    </row>
    <row r="2073" spans="1:3" ht="60" hidden="1" x14ac:dyDescent="0.25">
      <c r="A2073" s="495" t="s">
        <v>3515</v>
      </c>
      <c r="B2073" s="5">
        <v>1</v>
      </c>
      <c r="C2073" s="5">
        <v>7</v>
      </c>
    </row>
    <row r="2074" spans="1:3" ht="30" hidden="1" x14ac:dyDescent="0.25">
      <c r="A2074" s="495" t="s">
        <v>3517</v>
      </c>
      <c r="B2074" s="5">
        <v>1</v>
      </c>
      <c r="C2074" s="5">
        <v>7</v>
      </c>
    </row>
    <row r="2075" spans="1:3" ht="60" hidden="1" x14ac:dyDescent="0.25">
      <c r="A2075" s="495" t="s">
        <v>3518</v>
      </c>
      <c r="B2075" s="5">
        <v>1</v>
      </c>
      <c r="C2075" s="5">
        <v>7</v>
      </c>
    </row>
    <row r="2076" spans="1:3" ht="30" hidden="1" x14ac:dyDescent="0.25">
      <c r="A2076" s="495" t="s">
        <v>3519</v>
      </c>
      <c r="B2076" s="5">
        <v>1</v>
      </c>
      <c r="C2076" s="5">
        <v>7</v>
      </c>
    </row>
    <row r="2077" spans="1:3" ht="30" hidden="1" x14ac:dyDescent="0.25">
      <c r="A2077" s="495" t="s">
        <v>3520</v>
      </c>
      <c r="B2077" s="5">
        <v>1</v>
      </c>
      <c r="C2077" s="5">
        <v>7</v>
      </c>
    </row>
    <row r="2078" spans="1:3" hidden="1" x14ac:dyDescent="0.25">
      <c r="A2078" s="495" t="s">
        <v>3521</v>
      </c>
      <c r="B2078" s="5">
        <v>1</v>
      </c>
      <c r="C2078" s="5">
        <v>7</v>
      </c>
    </row>
    <row r="2079" spans="1:3" ht="45" hidden="1" x14ac:dyDescent="0.25">
      <c r="A2079" s="495" t="s">
        <v>3522</v>
      </c>
      <c r="B2079" s="5">
        <v>1</v>
      </c>
      <c r="C2079" s="5">
        <v>7</v>
      </c>
    </row>
    <row r="2080" spans="1:3" ht="75" hidden="1" x14ac:dyDescent="0.25">
      <c r="A2080" s="495" t="s">
        <v>3525</v>
      </c>
      <c r="B2080" s="5">
        <v>1</v>
      </c>
      <c r="C2080" s="5">
        <v>7</v>
      </c>
    </row>
    <row r="2081" spans="1:3" hidden="1" x14ac:dyDescent="0.25">
      <c r="A2081" s="495" t="s">
        <v>3527</v>
      </c>
      <c r="B2081" s="5">
        <v>1</v>
      </c>
      <c r="C2081" s="5">
        <v>7</v>
      </c>
    </row>
    <row r="2082" spans="1:3" hidden="1" x14ac:dyDescent="0.25">
      <c r="A2082" s="495" t="s">
        <v>3528</v>
      </c>
      <c r="B2082" s="5">
        <v>1</v>
      </c>
      <c r="C2082" s="5">
        <v>7</v>
      </c>
    </row>
    <row r="2083" spans="1:3" ht="30" hidden="1" x14ac:dyDescent="0.25">
      <c r="A2083" s="495" t="s">
        <v>3529</v>
      </c>
      <c r="B2083" s="5">
        <v>1</v>
      </c>
      <c r="C2083" s="5">
        <v>7</v>
      </c>
    </row>
    <row r="2084" spans="1:3" ht="30" hidden="1" x14ac:dyDescent="0.25">
      <c r="A2084" s="495" t="s">
        <v>3530</v>
      </c>
      <c r="B2084" s="5">
        <v>1</v>
      </c>
      <c r="C2084" s="5">
        <v>7</v>
      </c>
    </row>
    <row r="2085" spans="1:3" hidden="1" x14ac:dyDescent="0.25">
      <c r="A2085" s="495" t="s">
        <v>3531</v>
      </c>
      <c r="B2085" s="5">
        <v>1</v>
      </c>
      <c r="C2085" s="5">
        <v>7</v>
      </c>
    </row>
    <row r="2086" spans="1:3" hidden="1" x14ac:dyDescent="0.25">
      <c r="A2086" s="495" t="s">
        <v>3534</v>
      </c>
      <c r="B2086" s="5">
        <v>1</v>
      </c>
      <c r="C2086" s="5">
        <v>7</v>
      </c>
    </row>
    <row r="2087" spans="1:3" hidden="1" x14ac:dyDescent="0.25">
      <c r="A2087" s="495" t="s">
        <v>3536</v>
      </c>
      <c r="B2087" s="5">
        <v>1</v>
      </c>
      <c r="C2087" s="5">
        <v>7</v>
      </c>
    </row>
    <row r="2088" spans="1:3" hidden="1" x14ac:dyDescent="0.25">
      <c r="A2088" s="495" t="s">
        <v>3537</v>
      </c>
      <c r="B2088" s="5">
        <v>1</v>
      </c>
      <c r="C2088" s="5">
        <v>7</v>
      </c>
    </row>
    <row r="2089" spans="1:3" ht="30" hidden="1" x14ac:dyDescent="0.25">
      <c r="A2089" s="495" t="s">
        <v>3538</v>
      </c>
      <c r="B2089" s="5">
        <v>1</v>
      </c>
      <c r="C2089" s="5">
        <v>7</v>
      </c>
    </row>
    <row r="2090" spans="1:3" hidden="1" x14ac:dyDescent="0.25">
      <c r="A2090" s="495" t="s">
        <v>3539</v>
      </c>
      <c r="B2090" s="5">
        <v>1</v>
      </c>
      <c r="C2090" s="5">
        <v>7</v>
      </c>
    </row>
    <row r="2091" spans="1:3" hidden="1" x14ac:dyDescent="0.25">
      <c r="A2091" s="495" t="s">
        <v>3540</v>
      </c>
      <c r="B2091" s="5">
        <v>1</v>
      </c>
      <c r="C2091" s="5">
        <v>7</v>
      </c>
    </row>
    <row r="2092" spans="1:3" hidden="1" x14ac:dyDescent="0.25">
      <c r="A2092" s="495" t="s">
        <v>3541</v>
      </c>
      <c r="B2092" s="5">
        <v>1</v>
      </c>
      <c r="C2092" s="5">
        <v>7</v>
      </c>
    </row>
    <row r="2093" spans="1:3" hidden="1" x14ac:dyDescent="0.25">
      <c r="A2093" s="495" t="s">
        <v>3542</v>
      </c>
      <c r="B2093" s="5">
        <v>1</v>
      </c>
      <c r="C2093" s="5">
        <v>7</v>
      </c>
    </row>
    <row r="2094" spans="1:3" hidden="1" x14ac:dyDescent="0.25">
      <c r="A2094" s="495" t="s">
        <v>3543</v>
      </c>
      <c r="B2094" s="5">
        <v>1</v>
      </c>
      <c r="C2094" s="5">
        <v>7</v>
      </c>
    </row>
    <row r="2095" spans="1:3" ht="30" hidden="1" x14ac:dyDescent="0.25">
      <c r="A2095" s="495" t="s">
        <v>3545</v>
      </c>
      <c r="B2095" s="5">
        <v>1</v>
      </c>
      <c r="C2095" s="5">
        <v>7</v>
      </c>
    </row>
    <row r="2096" spans="1:3" hidden="1" x14ac:dyDescent="0.25">
      <c r="A2096" s="495" t="s">
        <v>3547</v>
      </c>
      <c r="B2096" s="5">
        <v>1</v>
      </c>
      <c r="C2096" s="5">
        <v>7</v>
      </c>
    </row>
    <row r="2097" spans="1:3" hidden="1" x14ac:dyDescent="0.25">
      <c r="A2097" s="495" t="s">
        <v>3548</v>
      </c>
      <c r="B2097" s="5">
        <v>1</v>
      </c>
      <c r="C2097" s="5">
        <v>7</v>
      </c>
    </row>
    <row r="2098" spans="1:3" hidden="1" x14ac:dyDescent="0.25">
      <c r="A2098" s="495" t="s">
        <v>3549</v>
      </c>
      <c r="B2098" s="5">
        <v>1</v>
      </c>
      <c r="C2098" s="5">
        <v>7</v>
      </c>
    </row>
    <row r="2099" spans="1:3" hidden="1" x14ac:dyDescent="0.25">
      <c r="A2099" s="495" t="s">
        <v>3551</v>
      </c>
      <c r="B2099" s="5">
        <v>1</v>
      </c>
      <c r="C2099" s="5">
        <v>7</v>
      </c>
    </row>
    <row r="2100" spans="1:3" hidden="1" x14ac:dyDescent="0.25">
      <c r="A2100" s="495" t="s">
        <v>3553</v>
      </c>
      <c r="B2100" s="5">
        <v>1</v>
      </c>
      <c r="C2100" s="5">
        <v>7</v>
      </c>
    </row>
    <row r="2101" spans="1:3" hidden="1" x14ac:dyDescent="0.25">
      <c r="A2101" s="495" t="s">
        <v>3555</v>
      </c>
      <c r="B2101" s="5">
        <v>1</v>
      </c>
      <c r="C2101" s="5">
        <v>7</v>
      </c>
    </row>
    <row r="2102" spans="1:3" hidden="1" x14ac:dyDescent="0.25">
      <c r="A2102" s="495" t="s">
        <v>3557</v>
      </c>
      <c r="B2102" s="5">
        <v>1</v>
      </c>
      <c r="C2102" s="5">
        <v>7</v>
      </c>
    </row>
    <row r="2103" spans="1:3" hidden="1" x14ac:dyDescent="0.25">
      <c r="A2103" s="495" t="s">
        <v>3558</v>
      </c>
      <c r="B2103" s="5">
        <v>1</v>
      </c>
      <c r="C2103" s="5">
        <v>7</v>
      </c>
    </row>
    <row r="2104" spans="1:3" hidden="1" x14ac:dyDescent="0.25">
      <c r="A2104" s="495" t="s">
        <v>3559</v>
      </c>
      <c r="B2104" s="5">
        <v>1</v>
      </c>
      <c r="C2104" s="5">
        <v>7</v>
      </c>
    </row>
    <row r="2105" spans="1:3" hidden="1" x14ac:dyDescent="0.25">
      <c r="A2105" s="495" t="s">
        <v>3560</v>
      </c>
      <c r="B2105" s="5">
        <v>1</v>
      </c>
      <c r="C2105" s="5">
        <v>7</v>
      </c>
    </row>
    <row r="2106" spans="1:3" hidden="1" x14ac:dyDescent="0.25">
      <c r="A2106" s="495" t="s">
        <v>3561</v>
      </c>
      <c r="B2106" s="5">
        <v>1</v>
      </c>
      <c r="C2106" s="5">
        <v>7</v>
      </c>
    </row>
    <row r="2107" spans="1:3" ht="30" hidden="1" x14ac:dyDescent="0.25">
      <c r="A2107" s="495" t="s">
        <v>3562</v>
      </c>
      <c r="B2107" s="5">
        <v>1</v>
      </c>
      <c r="C2107" s="5">
        <v>7</v>
      </c>
    </row>
    <row r="2108" spans="1:3" hidden="1" x14ac:dyDescent="0.25">
      <c r="A2108" s="495" t="s">
        <v>3563</v>
      </c>
      <c r="B2108" s="5">
        <v>1</v>
      </c>
      <c r="C2108" s="5">
        <v>7</v>
      </c>
    </row>
    <row r="2109" spans="1:3" hidden="1" x14ac:dyDescent="0.25">
      <c r="A2109" s="495" t="s">
        <v>3564</v>
      </c>
      <c r="B2109" s="5">
        <v>1</v>
      </c>
      <c r="C2109" s="5">
        <v>7</v>
      </c>
    </row>
    <row r="2110" spans="1:3" hidden="1" x14ac:dyDescent="0.25">
      <c r="A2110" s="495" t="s">
        <v>3565</v>
      </c>
      <c r="B2110" s="5">
        <v>1</v>
      </c>
      <c r="C2110" s="5">
        <v>7</v>
      </c>
    </row>
    <row r="2111" spans="1:3" hidden="1" x14ac:dyDescent="0.25">
      <c r="A2111" s="495" t="s">
        <v>3566</v>
      </c>
      <c r="B2111" s="5">
        <v>1</v>
      </c>
      <c r="C2111" s="5">
        <v>7</v>
      </c>
    </row>
    <row r="2112" spans="1:3" hidden="1" x14ac:dyDescent="0.25">
      <c r="A2112" s="495" t="s">
        <v>3568</v>
      </c>
      <c r="B2112" s="5">
        <v>1</v>
      </c>
      <c r="C2112" s="5">
        <v>7</v>
      </c>
    </row>
    <row r="2113" spans="1:3" hidden="1" x14ac:dyDescent="0.25">
      <c r="A2113" s="495" t="s">
        <v>3570</v>
      </c>
      <c r="B2113" s="5">
        <v>1</v>
      </c>
      <c r="C2113" s="5">
        <v>7</v>
      </c>
    </row>
    <row r="2114" spans="1:3" hidden="1" x14ac:dyDescent="0.25">
      <c r="A2114" s="495" t="s">
        <v>3572</v>
      </c>
      <c r="B2114" s="5">
        <v>1</v>
      </c>
      <c r="C2114" s="5">
        <v>7</v>
      </c>
    </row>
    <row r="2115" spans="1:3" hidden="1" x14ac:dyDescent="0.25">
      <c r="A2115" s="495" t="s">
        <v>3574</v>
      </c>
      <c r="B2115" s="5">
        <v>1</v>
      </c>
      <c r="C2115" s="5">
        <v>7</v>
      </c>
    </row>
    <row r="2116" spans="1:3" hidden="1" x14ac:dyDescent="0.25">
      <c r="A2116" s="495" t="s">
        <v>3575</v>
      </c>
      <c r="B2116" s="5">
        <v>1</v>
      </c>
      <c r="C2116" s="5">
        <v>7</v>
      </c>
    </row>
    <row r="2117" spans="1:3" hidden="1" x14ac:dyDescent="0.25">
      <c r="A2117" s="495" t="s">
        <v>3576</v>
      </c>
      <c r="B2117" s="5">
        <v>1</v>
      </c>
      <c r="C2117" s="5">
        <v>7</v>
      </c>
    </row>
    <row r="2118" spans="1:3" ht="30" hidden="1" x14ac:dyDescent="0.25">
      <c r="A2118" s="495" t="s">
        <v>3579</v>
      </c>
      <c r="B2118" s="5">
        <v>1</v>
      </c>
      <c r="C2118" s="5">
        <v>7</v>
      </c>
    </row>
    <row r="2119" spans="1:3" ht="30" hidden="1" x14ac:dyDescent="0.25">
      <c r="A2119" s="495" t="s">
        <v>3580</v>
      </c>
      <c r="B2119" s="5">
        <v>1</v>
      </c>
      <c r="C2119" s="5">
        <v>7</v>
      </c>
    </row>
    <row r="2120" spans="1:3" ht="30" hidden="1" x14ac:dyDescent="0.25">
      <c r="A2120" s="495" t="s">
        <v>3581</v>
      </c>
      <c r="B2120" s="5">
        <v>1</v>
      </c>
      <c r="C2120" s="5">
        <v>7</v>
      </c>
    </row>
    <row r="2121" spans="1:3" ht="30" hidden="1" x14ac:dyDescent="0.25">
      <c r="A2121" s="495" t="s">
        <v>3582</v>
      </c>
      <c r="B2121" s="5">
        <v>1</v>
      </c>
      <c r="C2121" s="5">
        <v>7</v>
      </c>
    </row>
    <row r="2122" spans="1:3" hidden="1" x14ac:dyDescent="0.25">
      <c r="A2122" s="495" t="s">
        <v>3583</v>
      </c>
      <c r="B2122" s="5">
        <v>1</v>
      </c>
      <c r="C2122" s="5">
        <v>7</v>
      </c>
    </row>
    <row r="2123" spans="1:3" hidden="1" x14ac:dyDescent="0.25">
      <c r="A2123" s="495" t="s">
        <v>3585</v>
      </c>
      <c r="B2123" s="5">
        <v>1</v>
      </c>
      <c r="C2123" s="5">
        <v>7</v>
      </c>
    </row>
    <row r="2124" spans="1:3" hidden="1" x14ac:dyDescent="0.25">
      <c r="A2124" s="495" t="s">
        <v>3587</v>
      </c>
      <c r="B2124" s="5">
        <v>1</v>
      </c>
      <c r="C2124" s="5">
        <v>7</v>
      </c>
    </row>
    <row r="2125" spans="1:3" hidden="1" x14ac:dyDescent="0.25">
      <c r="A2125" s="495" t="s">
        <v>3589</v>
      </c>
      <c r="B2125" s="5">
        <v>1</v>
      </c>
      <c r="C2125" s="5">
        <v>7</v>
      </c>
    </row>
    <row r="2126" spans="1:3" hidden="1" x14ac:dyDescent="0.25">
      <c r="A2126" s="495" t="s">
        <v>3591</v>
      </c>
      <c r="B2126" s="5">
        <v>1</v>
      </c>
      <c r="C2126" s="5">
        <v>7</v>
      </c>
    </row>
    <row r="2127" spans="1:3" hidden="1" x14ac:dyDescent="0.25">
      <c r="A2127" s="495" t="s">
        <v>3592</v>
      </c>
      <c r="B2127" s="5">
        <v>1</v>
      </c>
      <c r="C2127" s="5">
        <v>7</v>
      </c>
    </row>
    <row r="2128" spans="1:3" hidden="1" x14ac:dyDescent="0.25">
      <c r="A2128" s="495" t="s">
        <v>3594</v>
      </c>
      <c r="B2128" s="5">
        <v>1</v>
      </c>
      <c r="C2128" s="5">
        <v>7</v>
      </c>
    </row>
    <row r="2129" spans="1:3" ht="30" hidden="1" x14ac:dyDescent="0.25">
      <c r="A2129" s="495" t="s">
        <v>3595</v>
      </c>
      <c r="B2129" s="5">
        <v>1</v>
      </c>
      <c r="C2129" s="5">
        <v>7</v>
      </c>
    </row>
    <row r="2130" spans="1:3" hidden="1" x14ac:dyDescent="0.25">
      <c r="A2130" s="495" t="s">
        <v>3598</v>
      </c>
      <c r="B2130" s="5">
        <v>1</v>
      </c>
      <c r="C2130" s="5">
        <v>7</v>
      </c>
    </row>
    <row r="2131" spans="1:3" ht="30" hidden="1" x14ac:dyDescent="0.25">
      <c r="A2131" s="495" t="s">
        <v>3600</v>
      </c>
      <c r="B2131" s="5">
        <v>1</v>
      </c>
      <c r="C2131" s="5">
        <v>7</v>
      </c>
    </row>
    <row r="2132" spans="1:3" ht="30" hidden="1" x14ac:dyDescent="0.25">
      <c r="A2132" s="495" t="s">
        <v>3601</v>
      </c>
      <c r="B2132" s="5">
        <v>1</v>
      </c>
      <c r="C2132" s="5">
        <v>7</v>
      </c>
    </row>
    <row r="2133" spans="1:3" ht="30" hidden="1" x14ac:dyDescent="0.25">
      <c r="A2133" s="495" t="s">
        <v>3602</v>
      </c>
      <c r="B2133" s="5">
        <v>1</v>
      </c>
      <c r="C2133" s="5">
        <v>7</v>
      </c>
    </row>
    <row r="2134" spans="1:3" hidden="1" x14ac:dyDescent="0.25">
      <c r="A2134" s="495" t="s">
        <v>3604</v>
      </c>
      <c r="B2134" s="5">
        <v>1</v>
      </c>
      <c r="C2134" s="5">
        <v>7</v>
      </c>
    </row>
    <row r="2135" spans="1:3" hidden="1" x14ac:dyDescent="0.25">
      <c r="A2135" s="495" t="s">
        <v>3605</v>
      </c>
      <c r="B2135" s="5">
        <v>1</v>
      </c>
      <c r="C2135" s="5">
        <v>7</v>
      </c>
    </row>
    <row r="2136" spans="1:3" hidden="1" x14ac:dyDescent="0.25">
      <c r="A2136" s="495" t="s">
        <v>3606</v>
      </c>
      <c r="B2136" s="5">
        <v>1</v>
      </c>
      <c r="C2136" s="5">
        <v>7</v>
      </c>
    </row>
    <row r="2137" spans="1:3" hidden="1" x14ac:dyDescent="0.25">
      <c r="A2137" s="495" t="s">
        <v>3608</v>
      </c>
      <c r="B2137" s="5">
        <v>1</v>
      </c>
      <c r="C2137" s="5">
        <v>7</v>
      </c>
    </row>
    <row r="2138" spans="1:3" ht="45" hidden="1" x14ac:dyDescent="0.25">
      <c r="A2138" s="495" t="s">
        <v>3609</v>
      </c>
      <c r="B2138" s="5">
        <v>1</v>
      </c>
      <c r="C2138" s="5">
        <v>7</v>
      </c>
    </row>
    <row r="2139" spans="1:3" hidden="1" x14ac:dyDescent="0.25">
      <c r="A2139" s="495" t="s">
        <v>3610</v>
      </c>
      <c r="B2139" s="5">
        <v>1</v>
      </c>
      <c r="C2139" s="5">
        <v>7</v>
      </c>
    </row>
    <row r="2140" spans="1:3" hidden="1" x14ac:dyDescent="0.25">
      <c r="A2140" s="495" t="s">
        <v>3611</v>
      </c>
      <c r="B2140" s="5">
        <v>1</v>
      </c>
      <c r="C2140" s="5">
        <v>7</v>
      </c>
    </row>
    <row r="2141" spans="1:3" hidden="1" x14ac:dyDescent="0.25">
      <c r="A2141" s="495" t="s">
        <v>3612</v>
      </c>
      <c r="B2141" s="5">
        <v>1</v>
      </c>
      <c r="C2141" s="5">
        <v>7</v>
      </c>
    </row>
    <row r="2142" spans="1:3" hidden="1" x14ac:dyDescent="0.25">
      <c r="A2142" s="495" t="s">
        <v>3613</v>
      </c>
      <c r="B2142" s="5">
        <v>1</v>
      </c>
      <c r="C2142" s="5">
        <v>7</v>
      </c>
    </row>
    <row r="2143" spans="1:3" ht="30" hidden="1" x14ac:dyDescent="0.25">
      <c r="A2143" s="495" t="s">
        <v>3615</v>
      </c>
      <c r="B2143" s="5">
        <v>1</v>
      </c>
      <c r="C2143" s="5">
        <v>7</v>
      </c>
    </row>
    <row r="2144" spans="1:3" hidden="1" x14ac:dyDescent="0.25">
      <c r="A2144" s="495" t="s">
        <v>3616</v>
      </c>
      <c r="B2144" s="5">
        <v>1</v>
      </c>
      <c r="C2144" s="5">
        <v>7</v>
      </c>
    </row>
    <row r="2145" spans="1:3" ht="30" hidden="1" x14ac:dyDescent="0.25">
      <c r="A2145" s="495" t="s">
        <v>3617</v>
      </c>
      <c r="B2145" s="5">
        <v>1</v>
      </c>
      <c r="C2145" s="5">
        <v>7</v>
      </c>
    </row>
    <row r="2146" spans="1:3" ht="30" hidden="1" x14ac:dyDescent="0.25">
      <c r="A2146" s="495" t="s">
        <v>3618</v>
      </c>
      <c r="B2146" s="5">
        <v>1</v>
      </c>
      <c r="C2146" s="5">
        <v>7</v>
      </c>
    </row>
    <row r="2147" spans="1:3" hidden="1" x14ac:dyDescent="0.25">
      <c r="A2147" s="495" t="s">
        <v>3619</v>
      </c>
      <c r="B2147" s="5">
        <v>1</v>
      </c>
      <c r="C2147" s="5">
        <v>7</v>
      </c>
    </row>
    <row r="2148" spans="1:3" hidden="1" x14ac:dyDescent="0.25">
      <c r="A2148" s="495" t="s">
        <v>3621</v>
      </c>
      <c r="B2148" s="5">
        <v>1</v>
      </c>
      <c r="C2148" s="5">
        <v>7</v>
      </c>
    </row>
    <row r="2149" spans="1:3" hidden="1" x14ac:dyDescent="0.25">
      <c r="A2149" s="495" t="s">
        <v>3622</v>
      </c>
      <c r="B2149" s="5">
        <v>1</v>
      </c>
      <c r="C2149" s="5">
        <v>7</v>
      </c>
    </row>
    <row r="2150" spans="1:3" ht="30" hidden="1" x14ac:dyDescent="0.25">
      <c r="A2150" s="495" t="s">
        <v>3623</v>
      </c>
      <c r="B2150" s="5">
        <v>1</v>
      </c>
      <c r="C2150" s="5">
        <v>7</v>
      </c>
    </row>
    <row r="2151" spans="1:3" hidden="1" x14ac:dyDescent="0.25">
      <c r="A2151" s="495" t="s">
        <v>3624</v>
      </c>
      <c r="B2151" s="5">
        <v>1</v>
      </c>
      <c r="C2151" s="5">
        <v>7</v>
      </c>
    </row>
    <row r="2152" spans="1:3" hidden="1" x14ac:dyDescent="0.25">
      <c r="A2152" s="495" t="s">
        <v>3626</v>
      </c>
      <c r="B2152" s="5">
        <v>1</v>
      </c>
      <c r="C2152" s="5">
        <v>7</v>
      </c>
    </row>
    <row r="2153" spans="1:3" hidden="1" x14ac:dyDescent="0.25">
      <c r="A2153" s="495" t="s">
        <v>3627</v>
      </c>
      <c r="B2153" s="5">
        <v>1</v>
      </c>
      <c r="C2153" s="5">
        <v>7</v>
      </c>
    </row>
    <row r="2154" spans="1:3" hidden="1" x14ac:dyDescent="0.25">
      <c r="A2154" s="495" t="s">
        <v>3628</v>
      </c>
      <c r="B2154" s="5">
        <v>1</v>
      </c>
      <c r="C2154" s="5">
        <v>7</v>
      </c>
    </row>
    <row r="2155" spans="1:3" hidden="1" x14ac:dyDescent="0.25">
      <c r="A2155" s="495" t="s">
        <v>3629</v>
      </c>
      <c r="B2155" s="5">
        <v>1</v>
      </c>
      <c r="C2155" s="5">
        <v>7</v>
      </c>
    </row>
    <row r="2156" spans="1:3" hidden="1" x14ac:dyDescent="0.25">
      <c r="A2156" s="495" t="s">
        <v>3630</v>
      </c>
      <c r="B2156" s="5">
        <v>1</v>
      </c>
      <c r="C2156" s="5">
        <v>7</v>
      </c>
    </row>
    <row r="2157" spans="1:3" ht="30" hidden="1" x14ac:dyDescent="0.25">
      <c r="A2157" s="495" t="s">
        <v>3631</v>
      </c>
      <c r="B2157" s="5">
        <v>1</v>
      </c>
      <c r="C2157" s="5">
        <v>7</v>
      </c>
    </row>
    <row r="2158" spans="1:3" hidden="1" x14ac:dyDescent="0.25">
      <c r="A2158" s="495" t="s">
        <v>3632</v>
      </c>
      <c r="B2158" s="5">
        <v>1</v>
      </c>
      <c r="C2158" s="5">
        <v>7</v>
      </c>
    </row>
    <row r="2159" spans="1:3" hidden="1" x14ac:dyDescent="0.25">
      <c r="A2159" s="495" t="s">
        <v>3633</v>
      </c>
      <c r="B2159" s="5">
        <v>1</v>
      </c>
      <c r="C2159" s="5">
        <v>7</v>
      </c>
    </row>
    <row r="2160" spans="1:3" hidden="1" x14ac:dyDescent="0.25">
      <c r="A2160" s="495" t="s">
        <v>3634</v>
      </c>
      <c r="B2160" s="5">
        <v>1</v>
      </c>
      <c r="C2160" s="5">
        <v>7</v>
      </c>
    </row>
    <row r="2161" spans="1:3" hidden="1" x14ac:dyDescent="0.25">
      <c r="A2161" s="495" t="s">
        <v>3636</v>
      </c>
      <c r="B2161" s="5">
        <v>1</v>
      </c>
      <c r="C2161" s="5">
        <v>7</v>
      </c>
    </row>
    <row r="2162" spans="1:3" hidden="1" x14ac:dyDescent="0.25">
      <c r="A2162" s="495" t="s">
        <v>3637</v>
      </c>
      <c r="B2162" s="5">
        <v>1</v>
      </c>
      <c r="C2162" s="5">
        <v>7</v>
      </c>
    </row>
    <row r="2163" spans="1:3" hidden="1" x14ac:dyDescent="0.25">
      <c r="A2163" s="495" t="s">
        <v>3638</v>
      </c>
      <c r="B2163" s="5">
        <v>1</v>
      </c>
      <c r="C2163" s="5">
        <v>7</v>
      </c>
    </row>
    <row r="2164" spans="1:3" ht="30" hidden="1" x14ac:dyDescent="0.25">
      <c r="A2164" s="495" t="s">
        <v>3639</v>
      </c>
      <c r="B2164" s="5">
        <v>1</v>
      </c>
      <c r="C2164" s="5">
        <v>7</v>
      </c>
    </row>
    <row r="2165" spans="1:3" hidden="1" x14ac:dyDescent="0.25">
      <c r="A2165" s="495" t="s">
        <v>3640</v>
      </c>
      <c r="B2165" s="5">
        <v>1</v>
      </c>
      <c r="C2165" s="5">
        <v>7</v>
      </c>
    </row>
    <row r="2166" spans="1:3" hidden="1" x14ac:dyDescent="0.25">
      <c r="A2166" s="495" t="s">
        <v>3642</v>
      </c>
      <c r="B2166" s="5">
        <v>1</v>
      </c>
      <c r="C2166" s="5">
        <v>7</v>
      </c>
    </row>
    <row r="2167" spans="1:3" hidden="1" x14ac:dyDescent="0.25">
      <c r="A2167" s="495" t="s">
        <v>3643</v>
      </c>
      <c r="B2167" s="5">
        <v>1</v>
      </c>
      <c r="C2167" s="5">
        <v>7</v>
      </c>
    </row>
    <row r="2168" spans="1:3" hidden="1" x14ac:dyDescent="0.25">
      <c r="A2168" s="495" t="s">
        <v>3644</v>
      </c>
      <c r="B2168" s="5">
        <v>1</v>
      </c>
      <c r="C2168" s="5">
        <v>7</v>
      </c>
    </row>
    <row r="2169" spans="1:3" ht="30" hidden="1" x14ac:dyDescent="0.25">
      <c r="A2169" s="495" t="s">
        <v>3645</v>
      </c>
      <c r="B2169" s="5">
        <v>1</v>
      </c>
      <c r="C2169" s="5">
        <v>7</v>
      </c>
    </row>
    <row r="2170" spans="1:3" ht="30" hidden="1" x14ac:dyDescent="0.25">
      <c r="A2170" s="495" t="s">
        <v>3646</v>
      </c>
      <c r="B2170" s="5">
        <v>1</v>
      </c>
      <c r="C2170" s="5">
        <v>7</v>
      </c>
    </row>
    <row r="2171" spans="1:3" hidden="1" x14ac:dyDescent="0.25">
      <c r="A2171" s="495" t="s">
        <v>3647</v>
      </c>
      <c r="B2171" s="5">
        <v>1</v>
      </c>
      <c r="C2171" s="5">
        <v>7</v>
      </c>
    </row>
    <row r="2172" spans="1:3" ht="60" hidden="1" x14ac:dyDescent="0.25">
      <c r="A2172" s="495" t="s">
        <v>3648</v>
      </c>
      <c r="B2172" s="5">
        <v>1</v>
      </c>
      <c r="C2172" s="5">
        <v>7</v>
      </c>
    </row>
    <row r="2173" spans="1:3" hidden="1" x14ac:dyDescent="0.25">
      <c r="A2173" s="495" t="s">
        <v>3649</v>
      </c>
      <c r="B2173" s="5">
        <v>1</v>
      </c>
      <c r="C2173" s="5">
        <v>7</v>
      </c>
    </row>
    <row r="2174" spans="1:3" hidden="1" x14ac:dyDescent="0.25">
      <c r="A2174" s="495" t="s">
        <v>3650</v>
      </c>
      <c r="B2174" s="5">
        <v>1</v>
      </c>
      <c r="C2174" s="5">
        <v>7</v>
      </c>
    </row>
    <row r="2175" spans="1:3" hidden="1" x14ac:dyDescent="0.25">
      <c r="A2175" s="495" t="s">
        <v>3651</v>
      </c>
      <c r="B2175" s="5">
        <v>1</v>
      </c>
      <c r="C2175" s="5">
        <v>7</v>
      </c>
    </row>
    <row r="2176" spans="1:3" hidden="1" x14ac:dyDescent="0.25">
      <c r="A2176" s="495" t="s">
        <v>3652</v>
      </c>
      <c r="B2176" s="5">
        <v>1</v>
      </c>
      <c r="C2176" s="5">
        <v>7</v>
      </c>
    </row>
    <row r="2177" spans="1:3" ht="30" hidden="1" x14ac:dyDescent="0.25">
      <c r="A2177" s="495" t="s">
        <v>3653</v>
      </c>
      <c r="B2177" s="5">
        <v>1</v>
      </c>
      <c r="C2177" s="5">
        <v>7</v>
      </c>
    </row>
    <row r="2178" spans="1:3" hidden="1" x14ac:dyDescent="0.25">
      <c r="A2178" s="495" t="s">
        <v>3656</v>
      </c>
      <c r="B2178" s="5">
        <v>1</v>
      </c>
      <c r="C2178" s="5">
        <v>7</v>
      </c>
    </row>
    <row r="2179" spans="1:3" hidden="1" x14ac:dyDescent="0.25">
      <c r="A2179" s="495" t="s">
        <v>3658</v>
      </c>
      <c r="B2179" s="5">
        <v>1</v>
      </c>
      <c r="C2179" s="5">
        <v>7</v>
      </c>
    </row>
    <row r="2180" spans="1:3" hidden="1" x14ac:dyDescent="0.25">
      <c r="A2180" s="495" t="s">
        <v>3666</v>
      </c>
      <c r="B2180" s="5">
        <v>1</v>
      </c>
      <c r="C2180" s="5">
        <v>7</v>
      </c>
    </row>
    <row r="2181" spans="1:3" ht="30" hidden="1" x14ac:dyDescent="0.25">
      <c r="A2181" s="495" t="s">
        <v>3669</v>
      </c>
      <c r="B2181" s="5">
        <v>1</v>
      </c>
      <c r="C2181" s="5">
        <v>7</v>
      </c>
    </row>
    <row r="2182" spans="1:3" hidden="1" x14ac:dyDescent="0.25">
      <c r="A2182" s="495" t="s">
        <v>3670</v>
      </c>
      <c r="B2182" s="5">
        <v>1</v>
      </c>
      <c r="C2182" s="5">
        <v>7</v>
      </c>
    </row>
    <row r="2183" spans="1:3" hidden="1" x14ac:dyDescent="0.25">
      <c r="A2183" s="495" t="s">
        <v>3671</v>
      </c>
      <c r="B2183" s="5">
        <v>1</v>
      </c>
      <c r="C2183" s="5">
        <v>7</v>
      </c>
    </row>
    <row r="2184" spans="1:3" ht="30" hidden="1" x14ac:dyDescent="0.25">
      <c r="A2184" s="495" t="s">
        <v>3672</v>
      </c>
      <c r="B2184" s="5">
        <v>1</v>
      </c>
      <c r="C2184" s="5">
        <v>7</v>
      </c>
    </row>
    <row r="2185" spans="1:3" ht="30" hidden="1" x14ac:dyDescent="0.25">
      <c r="A2185" s="495" t="s">
        <v>3674</v>
      </c>
      <c r="B2185" s="5">
        <v>1</v>
      </c>
      <c r="C2185" s="5">
        <v>7</v>
      </c>
    </row>
    <row r="2186" spans="1:3" hidden="1" x14ac:dyDescent="0.25">
      <c r="A2186" s="495" t="s">
        <v>3680</v>
      </c>
      <c r="B2186" s="5">
        <v>1</v>
      </c>
      <c r="C2186" s="5">
        <v>7</v>
      </c>
    </row>
    <row r="2187" spans="1:3" hidden="1" x14ac:dyDescent="0.25">
      <c r="A2187" s="495" t="s">
        <v>3681</v>
      </c>
      <c r="B2187" s="5">
        <v>1</v>
      </c>
      <c r="C2187" s="5">
        <v>7</v>
      </c>
    </row>
    <row r="2188" spans="1:3" ht="30" hidden="1" x14ac:dyDescent="0.25">
      <c r="A2188" s="495" t="s">
        <v>3682</v>
      </c>
      <c r="B2188" s="5">
        <v>1</v>
      </c>
      <c r="C2188" s="5">
        <v>7</v>
      </c>
    </row>
    <row r="2189" spans="1:3" ht="30" hidden="1" x14ac:dyDescent="0.25">
      <c r="A2189" s="495" t="s">
        <v>3686</v>
      </c>
      <c r="B2189" s="5">
        <v>1</v>
      </c>
      <c r="C2189" s="5">
        <v>7</v>
      </c>
    </row>
    <row r="2190" spans="1:3" hidden="1" x14ac:dyDescent="0.25">
      <c r="A2190" s="495" t="s">
        <v>3688</v>
      </c>
      <c r="B2190" s="5">
        <v>1</v>
      </c>
      <c r="C2190" s="5">
        <v>7</v>
      </c>
    </row>
    <row r="2191" spans="1:3" hidden="1" x14ac:dyDescent="0.25">
      <c r="A2191" s="495" t="s">
        <v>3689</v>
      </c>
      <c r="B2191" s="5">
        <v>1</v>
      </c>
      <c r="C2191" s="5">
        <v>7</v>
      </c>
    </row>
    <row r="2192" spans="1:3" ht="30" hidden="1" x14ac:dyDescent="0.25">
      <c r="A2192" s="495" t="s">
        <v>3693</v>
      </c>
      <c r="B2192" s="5">
        <v>1</v>
      </c>
      <c r="C2192" s="5">
        <v>7</v>
      </c>
    </row>
    <row r="2193" spans="1:3" hidden="1" x14ac:dyDescent="0.25">
      <c r="A2193" s="495" t="s">
        <v>3694</v>
      </c>
      <c r="B2193" s="5">
        <v>1</v>
      </c>
      <c r="C2193" s="5">
        <v>7</v>
      </c>
    </row>
    <row r="2194" spans="1:3" ht="30" hidden="1" x14ac:dyDescent="0.25">
      <c r="A2194" s="495" t="s">
        <v>3697</v>
      </c>
      <c r="B2194" s="5">
        <v>1</v>
      </c>
      <c r="C2194" s="5">
        <v>7</v>
      </c>
    </row>
    <row r="2195" spans="1:3" ht="30" hidden="1" x14ac:dyDescent="0.25">
      <c r="A2195" s="495" t="s">
        <v>3700</v>
      </c>
      <c r="B2195" s="5">
        <v>1</v>
      </c>
      <c r="C2195" s="5">
        <v>7</v>
      </c>
    </row>
    <row r="2196" spans="1:3" ht="30" hidden="1" x14ac:dyDescent="0.25">
      <c r="A2196" s="495" t="s">
        <v>3702</v>
      </c>
      <c r="B2196" s="5">
        <v>1</v>
      </c>
      <c r="C2196" s="5">
        <v>7</v>
      </c>
    </row>
    <row r="2197" spans="1:3" ht="30" hidden="1" x14ac:dyDescent="0.25">
      <c r="A2197" s="495" t="s">
        <v>3703</v>
      </c>
      <c r="B2197" s="5">
        <v>1</v>
      </c>
      <c r="C2197" s="5">
        <v>7</v>
      </c>
    </row>
    <row r="2198" spans="1:3" ht="30" hidden="1" x14ac:dyDescent="0.25">
      <c r="A2198" s="495" t="s">
        <v>3704</v>
      </c>
      <c r="B2198" s="5">
        <v>1</v>
      </c>
      <c r="C2198" s="5">
        <v>7</v>
      </c>
    </row>
    <row r="2199" spans="1:3" ht="30" hidden="1" x14ac:dyDescent="0.25">
      <c r="A2199" s="495" t="s">
        <v>3706</v>
      </c>
      <c r="B2199" s="5">
        <v>1</v>
      </c>
      <c r="C2199" s="5">
        <v>7</v>
      </c>
    </row>
    <row r="2200" spans="1:3" hidden="1" x14ac:dyDescent="0.25">
      <c r="A2200" s="495" t="s">
        <v>3708</v>
      </c>
      <c r="B2200" s="5">
        <v>1</v>
      </c>
      <c r="C2200" s="5">
        <v>7</v>
      </c>
    </row>
    <row r="2201" spans="1:3" ht="75" hidden="1" x14ac:dyDescent="0.25">
      <c r="A2201" s="495" t="s">
        <v>3710</v>
      </c>
      <c r="B2201" s="5">
        <v>1</v>
      </c>
      <c r="C2201" s="5">
        <v>7</v>
      </c>
    </row>
    <row r="2202" spans="1:3" ht="30" hidden="1" x14ac:dyDescent="0.25">
      <c r="A2202" s="495" t="s">
        <v>3711</v>
      </c>
      <c r="B2202" s="5">
        <v>1</v>
      </c>
      <c r="C2202" s="5">
        <v>7</v>
      </c>
    </row>
    <row r="2203" spans="1:3" ht="60" hidden="1" x14ac:dyDescent="0.25">
      <c r="A2203" s="495" t="s">
        <v>3712</v>
      </c>
      <c r="B2203" s="5">
        <v>1</v>
      </c>
      <c r="C2203" s="5">
        <v>7</v>
      </c>
    </row>
    <row r="2204" spans="1:3" hidden="1" x14ac:dyDescent="0.25">
      <c r="A2204" s="495" t="s">
        <v>3714</v>
      </c>
      <c r="B2204" s="5">
        <v>1</v>
      </c>
      <c r="C2204" s="5">
        <v>7</v>
      </c>
    </row>
    <row r="2205" spans="1:3" ht="30" hidden="1" x14ac:dyDescent="0.25">
      <c r="A2205" s="495" t="s">
        <v>3715</v>
      </c>
      <c r="B2205" s="5">
        <v>1</v>
      </c>
      <c r="C2205" s="5">
        <v>7</v>
      </c>
    </row>
    <row r="2206" spans="1:3" ht="30" hidden="1" x14ac:dyDescent="0.25">
      <c r="A2206" s="495" t="s">
        <v>3716</v>
      </c>
      <c r="B2206" s="5">
        <v>1</v>
      </c>
      <c r="C2206" s="5">
        <v>7</v>
      </c>
    </row>
    <row r="2207" spans="1:3" ht="30" hidden="1" x14ac:dyDescent="0.25">
      <c r="A2207" s="495" t="s">
        <v>3717</v>
      </c>
      <c r="B2207" s="5">
        <v>1</v>
      </c>
      <c r="C2207" s="5">
        <v>7</v>
      </c>
    </row>
    <row r="2208" spans="1:3" hidden="1" x14ac:dyDescent="0.25">
      <c r="A2208" s="495" t="s">
        <v>3718</v>
      </c>
      <c r="B2208" s="5">
        <v>1</v>
      </c>
      <c r="C2208" s="5">
        <v>7</v>
      </c>
    </row>
    <row r="2209" spans="1:3" hidden="1" x14ac:dyDescent="0.25">
      <c r="A2209" s="495" t="s">
        <v>3721</v>
      </c>
      <c r="B2209" s="5">
        <v>1</v>
      </c>
      <c r="C2209" s="5">
        <v>7</v>
      </c>
    </row>
    <row r="2210" spans="1:3" ht="45" hidden="1" x14ac:dyDescent="0.25">
      <c r="A2210" s="495" t="s">
        <v>3722</v>
      </c>
      <c r="B2210" s="5">
        <v>1</v>
      </c>
      <c r="C2210" s="5">
        <v>7</v>
      </c>
    </row>
    <row r="2211" spans="1:3" hidden="1" x14ac:dyDescent="0.25">
      <c r="A2211" s="495" t="s">
        <v>3724</v>
      </c>
      <c r="B2211" s="5">
        <v>1</v>
      </c>
      <c r="C2211" s="5">
        <v>7</v>
      </c>
    </row>
    <row r="2212" spans="1:3" ht="30" hidden="1" x14ac:dyDescent="0.25">
      <c r="A2212" s="495" t="s">
        <v>3725</v>
      </c>
      <c r="B2212" s="5">
        <v>1</v>
      </c>
      <c r="C2212" s="5">
        <v>7</v>
      </c>
    </row>
    <row r="2213" spans="1:3" ht="30" hidden="1" x14ac:dyDescent="0.25">
      <c r="A2213" s="495" t="s">
        <v>3727</v>
      </c>
      <c r="B2213" s="5">
        <v>1</v>
      </c>
      <c r="C2213" s="5">
        <v>7</v>
      </c>
    </row>
    <row r="2214" spans="1:3" ht="30" hidden="1" x14ac:dyDescent="0.25">
      <c r="A2214" s="495" t="s">
        <v>3730</v>
      </c>
      <c r="B2214" s="5">
        <v>1</v>
      </c>
      <c r="C2214" s="5">
        <v>7</v>
      </c>
    </row>
    <row r="2215" spans="1:3" hidden="1" x14ac:dyDescent="0.25">
      <c r="A2215" s="495" t="s">
        <v>3731</v>
      </c>
      <c r="B2215" s="5">
        <v>1</v>
      </c>
      <c r="C2215" s="5">
        <v>7</v>
      </c>
    </row>
    <row r="2216" spans="1:3" hidden="1" x14ac:dyDescent="0.25">
      <c r="A2216" s="495" t="s">
        <v>3733</v>
      </c>
      <c r="B2216" s="5">
        <v>1</v>
      </c>
      <c r="C2216" s="5">
        <v>7</v>
      </c>
    </row>
    <row r="2217" spans="1:3" hidden="1" x14ac:dyDescent="0.25">
      <c r="A2217" s="495" t="s">
        <v>3734</v>
      </c>
      <c r="B2217" s="5">
        <v>1</v>
      </c>
      <c r="C2217" s="5">
        <v>7</v>
      </c>
    </row>
    <row r="2218" spans="1:3" ht="30" hidden="1" x14ac:dyDescent="0.25">
      <c r="A2218" s="495" t="s">
        <v>3735</v>
      </c>
      <c r="B2218" s="5">
        <v>1</v>
      </c>
      <c r="C2218" s="5">
        <v>7</v>
      </c>
    </row>
    <row r="2219" spans="1:3" hidden="1" x14ac:dyDescent="0.25">
      <c r="A2219" s="495" t="s">
        <v>3736</v>
      </c>
      <c r="B2219" s="5">
        <v>1</v>
      </c>
      <c r="C2219" s="5">
        <v>7</v>
      </c>
    </row>
    <row r="2220" spans="1:3" hidden="1" x14ac:dyDescent="0.25">
      <c r="A2220" s="495" t="s">
        <v>3737</v>
      </c>
      <c r="B2220" s="5">
        <v>1</v>
      </c>
      <c r="C2220" s="5">
        <v>7</v>
      </c>
    </row>
    <row r="2221" spans="1:3" hidden="1" x14ac:dyDescent="0.25">
      <c r="A2221" s="495" t="s">
        <v>3738</v>
      </c>
      <c r="B2221" s="5">
        <v>1</v>
      </c>
      <c r="C2221" s="5">
        <v>7</v>
      </c>
    </row>
    <row r="2222" spans="1:3" hidden="1" x14ac:dyDescent="0.25">
      <c r="A2222" s="495" t="s">
        <v>3739</v>
      </c>
      <c r="B2222" s="5">
        <v>1</v>
      </c>
      <c r="C2222" s="5">
        <v>7</v>
      </c>
    </row>
    <row r="2223" spans="1:3" ht="30" hidden="1" x14ac:dyDescent="0.25">
      <c r="A2223" s="495" t="s">
        <v>3740</v>
      </c>
      <c r="B2223" s="5">
        <v>1</v>
      </c>
      <c r="C2223" s="5">
        <v>7</v>
      </c>
    </row>
    <row r="2224" spans="1:3" hidden="1" x14ac:dyDescent="0.25">
      <c r="A2224" s="495" t="s">
        <v>3741</v>
      </c>
      <c r="B2224" s="5">
        <v>1</v>
      </c>
      <c r="C2224" s="5">
        <v>7</v>
      </c>
    </row>
    <row r="2225" spans="1:3" hidden="1" x14ac:dyDescent="0.25">
      <c r="A2225" s="495" t="s">
        <v>3742</v>
      </c>
      <c r="B2225" s="5">
        <v>1</v>
      </c>
      <c r="C2225" s="5">
        <v>7</v>
      </c>
    </row>
    <row r="2226" spans="1:3" hidden="1" x14ac:dyDescent="0.25">
      <c r="A2226" s="495" t="s">
        <v>3743</v>
      </c>
      <c r="B2226" s="5">
        <v>1</v>
      </c>
      <c r="C2226" s="5">
        <v>7</v>
      </c>
    </row>
    <row r="2227" spans="1:3" hidden="1" x14ac:dyDescent="0.25">
      <c r="A2227" s="495" t="s">
        <v>3745</v>
      </c>
      <c r="B2227" s="5">
        <v>1</v>
      </c>
      <c r="C2227" s="5">
        <v>7</v>
      </c>
    </row>
    <row r="2228" spans="1:3" hidden="1" x14ac:dyDescent="0.25">
      <c r="A2228" s="495" t="s">
        <v>3746</v>
      </c>
      <c r="B2228" s="5">
        <v>1</v>
      </c>
      <c r="C2228" s="5">
        <v>7</v>
      </c>
    </row>
    <row r="2229" spans="1:3" hidden="1" x14ac:dyDescent="0.25">
      <c r="A2229" s="495" t="s">
        <v>3747</v>
      </c>
      <c r="B2229" s="5">
        <v>1</v>
      </c>
      <c r="C2229" s="5">
        <v>7</v>
      </c>
    </row>
    <row r="2230" spans="1:3" hidden="1" x14ac:dyDescent="0.25">
      <c r="A2230" s="495" t="s">
        <v>3748</v>
      </c>
      <c r="B2230" s="5">
        <v>1</v>
      </c>
      <c r="C2230" s="5">
        <v>7</v>
      </c>
    </row>
    <row r="2231" spans="1:3" hidden="1" x14ac:dyDescent="0.25">
      <c r="A2231" s="495" t="s">
        <v>3749</v>
      </c>
      <c r="B2231" s="5">
        <v>1</v>
      </c>
      <c r="C2231" s="5">
        <v>7</v>
      </c>
    </row>
    <row r="2232" spans="1:3" hidden="1" x14ac:dyDescent="0.25">
      <c r="A2232" s="495" t="s">
        <v>3750</v>
      </c>
      <c r="B2232" s="5">
        <v>1</v>
      </c>
      <c r="C2232" s="5">
        <v>7</v>
      </c>
    </row>
    <row r="2233" spans="1:3" hidden="1" x14ac:dyDescent="0.25">
      <c r="A2233" s="495" t="s">
        <v>3751</v>
      </c>
      <c r="B2233" s="5">
        <v>1</v>
      </c>
      <c r="C2233" s="5">
        <v>7</v>
      </c>
    </row>
    <row r="2234" spans="1:3" hidden="1" x14ac:dyDescent="0.25">
      <c r="A2234" s="495" t="s">
        <v>3752</v>
      </c>
      <c r="B2234" s="5">
        <v>1</v>
      </c>
      <c r="C2234" s="5">
        <v>7</v>
      </c>
    </row>
    <row r="2235" spans="1:3" hidden="1" x14ac:dyDescent="0.25">
      <c r="A2235" s="495" t="s">
        <v>3753</v>
      </c>
      <c r="B2235" s="5">
        <v>1</v>
      </c>
      <c r="C2235" s="5">
        <v>7</v>
      </c>
    </row>
    <row r="2236" spans="1:3" ht="30" hidden="1" x14ac:dyDescent="0.25">
      <c r="A2236" s="495" t="s">
        <v>3754</v>
      </c>
      <c r="B2236" s="5">
        <v>1</v>
      </c>
      <c r="C2236" s="5">
        <v>7</v>
      </c>
    </row>
    <row r="2237" spans="1:3" hidden="1" x14ac:dyDescent="0.25">
      <c r="A2237" s="495" t="s">
        <v>3755</v>
      </c>
      <c r="B2237" s="5">
        <v>1</v>
      </c>
      <c r="C2237" s="5">
        <v>7</v>
      </c>
    </row>
    <row r="2238" spans="1:3" ht="30" hidden="1" x14ac:dyDescent="0.25">
      <c r="A2238" s="495" t="s">
        <v>3756</v>
      </c>
      <c r="B2238" s="5">
        <v>1</v>
      </c>
      <c r="C2238" s="5">
        <v>7</v>
      </c>
    </row>
    <row r="2239" spans="1:3" hidden="1" x14ac:dyDescent="0.25">
      <c r="A2239" s="495" t="s">
        <v>3757</v>
      </c>
      <c r="B2239" s="5">
        <v>1</v>
      </c>
      <c r="C2239" s="5">
        <v>7</v>
      </c>
    </row>
    <row r="2240" spans="1:3" hidden="1" x14ac:dyDescent="0.25">
      <c r="A2240" s="495" t="s">
        <v>3758</v>
      </c>
      <c r="B2240" s="5">
        <v>1</v>
      </c>
      <c r="C2240" s="5">
        <v>7</v>
      </c>
    </row>
    <row r="2241" spans="1:3" ht="30" hidden="1" x14ac:dyDescent="0.25">
      <c r="A2241" s="495" t="s">
        <v>3760</v>
      </c>
      <c r="B2241" s="5">
        <v>1</v>
      </c>
      <c r="C2241" s="5">
        <v>7</v>
      </c>
    </row>
    <row r="2242" spans="1:3" hidden="1" x14ac:dyDescent="0.25">
      <c r="A2242" s="495" t="s">
        <v>3761</v>
      </c>
      <c r="B2242" s="5">
        <v>1</v>
      </c>
      <c r="C2242" s="5">
        <v>7</v>
      </c>
    </row>
    <row r="2243" spans="1:3" hidden="1" x14ac:dyDescent="0.25">
      <c r="A2243" s="495" t="s">
        <v>3762</v>
      </c>
      <c r="B2243" s="5">
        <v>1</v>
      </c>
      <c r="C2243" s="5">
        <v>7</v>
      </c>
    </row>
    <row r="2244" spans="1:3" hidden="1" x14ac:dyDescent="0.25">
      <c r="A2244" s="495" t="s">
        <v>3765</v>
      </c>
      <c r="B2244" s="5">
        <v>1</v>
      </c>
      <c r="C2244" s="5">
        <v>7</v>
      </c>
    </row>
    <row r="2245" spans="1:3" ht="30" hidden="1" x14ac:dyDescent="0.25">
      <c r="A2245" s="495" t="s">
        <v>3767</v>
      </c>
      <c r="B2245" s="5">
        <v>1</v>
      </c>
      <c r="C2245" s="5">
        <v>7</v>
      </c>
    </row>
    <row r="2246" spans="1:3" hidden="1" x14ac:dyDescent="0.25">
      <c r="A2246" s="495" t="s">
        <v>3768</v>
      </c>
      <c r="B2246" s="5">
        <v>1</v>
      </c>
      <c r="C2246" s="5">
        <v>7</v>
      </c>
    </row>
    <row r="2247" spans="1:3" hidden="1" x14ac:dyDescent="0.25">
      <c r="A2247" s="495" t="s">
        <v>3769</v>
      </c>
      <c r="B2247" s="5">
        <v>1</v>
      </c>
      <c r="C2247" s="5">
        <v>7</v>
      </c>
    </row>
    <row r="2248" spans="1:3" ht="30" hidden="1" x14ac:dyDescent="0.25">
      <c r="A2248" s="495" t="s">
        <v>3770</v>
      </c>
      <c r="B2248" s="5">
        <v>1</v>
      </c>
      <c r="C2248" s="5">
        <v>7</v>
      </c>
    </row>
    <row r="2249" spans="1:3" ht="30" hidden="1" x14ac:dyDescent="0.25">
      <c r="A2249" s="495" t="s">
        <v>3771</v>
      </c>
      <c r="B2249" s="5">
        <v>1</v>
      </c>
      <c r="C2249" s="5">
        <v>7</v>
      </c>
    </row>
    <row r="2250" spans="1:3" hidden="1" x14ac:dyDescent="0.25">
      <c r="A2250" s="495" t="s">
        <v>3774</v>
      </c>
      <c r="B2250" s="5">
        <v>1</v>
      </c>
      <c r="C2250" s="5">
        <v>7</v>
      </c>
    </row>
    <row r="2251" spans="1:3" hidden="1" x14ac:dyDescent="0.25">
      <c r="A2251" s="495" t="s">
        <v>3775</v>
      </c>
      <c r="B2251" s="5">
        <v>1</v>
      </c>
      <c r="C2251" s="5">
        <v>7</v>
      </c>
    </row>
    <row r="2252" spans="1:3" hidden="1" x14ac:dyDescent="0.25">
      <c r="A2252" s="495" t="s">
        <v>3776</v>
      </c>
      <c r="B2252" s="5">
        <v>1</v>
      </c>
      <c r="C2252" s="5">
        <v>7</v>
      </c>
    </row>
    <row r="2253" spans="1:3" hidden="1" x14ac:dyDescent="0.25">
      <c r="A2253" s="495" t="s">
        <v>3777</v>
      </c>
      <c r="B2253" s="5">
        <v>1</v>
      </c>
      <c r="C2253" s="5">
        <v>7</v>
      </c>
    </row>
    <row r="2254" spans="1:3" hidden="1" x14ac:dyDescent="0.25">
      <c r="A2254" s="495" t="s">
        <v>3781</v>
      </c>
      <c r="B2254" s="5">
        <v>1</v>
      </c>
      <c r="C2254" s="5">
        <v>7</v>
      </c>
    </row>
    <row r="2255" spans="1:3" hidden="1" x14ac:dyDescent="0.25">
      <c r="A2255" s="495" t="s">
        <v>3785</v>
      </c>
      <c r="B2255" s="5">
        <v>1</v>
      </c>
      <c r="C2255" s="5">
        <v>7</v>
      </c>
    </row>
    <row r="2256" spans="1:3" hidden="1" x14ac:dyDescent="0.25">
      <c r="A2256" s="495" t="s">
        <v>3786</v>
      </c>
      <c r="B2256" s="5">
        <v>1</v>
      </c>
      <c r="C2256" s="5">
        <v>7</v>
      </c>
    </row>
    <row r="2257" spans="1:3" ht="45" hidden="1" x14ac:dyDescent="0.25">
      <c r="A2257" s="495" t="s">
        <v>3787</v>
      </c>
      <c r="B2257" s="5">
        <v>1</v>
      </c>
      <c r="C2257" s="5">
        <v>7</v>
      </c>
    </row>
    <row r="2258" spans="1:3" hidden="1" x14ac:dyDescent="0.25">
      <c r="A2258" s="495" t="s">
        <v>3788</v>
      </c>
      <c r="B2258" s="5">
        <v>1</v>
      </c>
      <c r="C2258" s="5">
        <v>7</v>
      </c>
    </row>
    <row r="2259" spans="1:3" hidden="1" x14ac:dyDescent="0.25">
      <c r="A2259" s="495" t="s">
        <v>3790</v>
      </c>
      <c r="B2259" s="5">
        <v>1</v>
      </c>
      <c r="C2259" s="5">
        <v>7</v>
      </c>
    </row>
    <row r="2260" spans="1:3" hidden="1" x14ac:dyDescent="0.25">
      <c r="A2260" s="495" t="s">
        <v>3794</v>
      </c>
      <c r="B2260" s="5">
        <v>1</v>
      </c>
      <c r="C2260" s="5">
        <v>7</v>
      </c>
    </row>
    <row r="2261" spans="1:3" hidden="1" x14ac:dyDescent="0.25">
      <c r="A2261" s="495" t="s">
        <v>3796</v>
      </c>
      <c r="B2261" s="5">
        <v>1</v>
      </c>
      <c r="C2261" s="5">
        <v>7</v>
      </c>
    </row>
    <row r="2262" spans="1:3" hidden="1" x14ac:dyDescent="0.25">
      <c r="A2262" s="495" t="s">
        <v>3798</v>
      </c>
      <c r="B2262" s="5">
        <v>1</v>
      </c>
      <c r="C2262" s="5">
        <v>7</v>
      </c>
    </row>
    <row r="2263" spans="1:3" hidden="1" x14ac:dyDescent="0.25">
      <c r="A2263" s="495" t="s">
        <v>3799</v>
      </c>
      <c r="B2263" s="5">
        <v>1</v>
      </c>
      <c r="C2263" s="5">
        <v>7</v>
      </c>
    </row>
    <row r="2264" spans="1:3" hidden="1" x14ac:dyDescent="0.25">
      <c r="A2264" s="495" t="s">
        <v>3800</v>
      </c>
      <c r="B2264" s="5">
        <v>1</v>
      </c>
      <c r="C2264" s="5">
        <v>7</v>
      </c>
    </row>
    <row r="2265" spans="1:3" hidden="1" x14ac:dyDescent="0.25">
      <c r="A2265" s="495" t="s">
        <v>3804</v>
      </c>
      <c r="B2265" s="5">
        <v>1</v>
      </c>
      <c r="C2265" s="5">
        <v>7</v>
      </c>
    </row>
    <row r="2266" spans="1:3" hidden="1" x14ac:dyDescent="0.25">
      <c r="A2266" s="495" t="s">
        <v>3806</v>
      </c>
      <c r="B2266" s="5">
        <v>1</v>
      </c>
      <c r="C2266" s="5">
        <v>7</v>
      </c>
    </row>
    <row r="2267" spans="1:3" hidden="1" x14ac:dyDescent="0.25">
      <c r="A2267" s="495" t="s">
        <v>3807</v>
      </c>
      <c r="B2267" s="5">
        <v>1</v>
      </c>
      <c r="C2267" s="5">
        <v>7</v>
      </c>
    </row>
    <row r="2268" spans="1:3" hidden="1" x14ac:dyDescent="0.25">
      <c r="A2268" s="495" t="s">
        <v>3808</v>
      </c>
      <c r="B2268" s="5">
        <v>1</v>
      </c>
      <c r="C2268" s="5">
        <v>7</v>
      </c>
    </row>
    <row r="2269" spans="1:3" ht="30" hidden="1" x14ac:dyDescent="0.25">
      <c r="A2269" s="495" t="s">
        <v>3810</v>
      </c>
      <c r="B2269" s="5">
        <v>1</v>
      </c>
      <c r="C2269" s="5">
        <v>7</v>
      </c>
    </row>
    <row r="2270" spans="1:3" hidden="1" x14ac:dyDescent="0.25">
      <c r="A2270" s="495" t="s">
        <v>3812</v>
      </c>
      <c r="B2270" s="5">
        <v>1</v>
      </c>
      <c r="C2270" s="5">
        <v>7</v>
      </c>
    </row>
    <row r="2271" spans="1:3" hidden="1" x14ac:dyDescent="0.25">
      <c r="A2271" s="495" t="s">
        <v>3813</v>
      </c>
      <c r="B2271" s="5">
        <v>1</v>
      </c>
      <c r="C2271" s="5">
        <v>7</v>
      </c>
    </row>
    <row r="2272" spans="1:3" ht="30" hidden="1" x14ac:dyDescent="0.25">
      <c r="A2272" s="495" t="s">
        <v>3814</v>
      </c>
      <c r="B2272" s="5">
        <v>1</v>
      </c>
      <c r="C2272" s="5">
        <v>7</v>
      </c>
    </row>
    <row r="2273" spans="1:3" hidden="1" x14ac:dyDescent="0.25">
      <c r="A2273" s="495" t="s">
        <v>3816</v>
      </c>
      <c r="B2273" s="5">
        <v>1</v>
      </c>
      <c r="C2273" s="5">
        <v>7</v>
      </c>
    </row>
    <row r="2274" spans="1:3" ht="30" hidden="1" x14ac:dyDescent="0.25">
      <c r="A2274" s="495" t="s">
        <v>3820</v>
      </c>
      <c r="B2274" s="5">
        <v>1</v>
      </c>
      <c r="C2274" s="5">
        <v>7</v>
      </c>
    </row>
    <row r="2275" spans="1:3" ht="30" hidden="1" x14ac:dyDescent="0.25">
      <c r="A2275" s="495" t="s">
        <v>3822</v>
      </c>
      <c r="B2275" s="5">
        <v>1</v>
      </c>
      <c r="C2275" s="5">
        <v>7</v>
      </c>
    </row>
    <row r="2276" spans="1:3" hidden="1" x14ac:dyDescent="0.25">
      <c r="A2276" s="495" t="s">
        <v>3824</v>
      </c>
      <c r="B2276" s="5">
        <v>1</v>
      </c>
      <c r="C2276" s="5">
        <v>7</v>
      </c>
    </row>
    <row r="2277" spans="1:3" hidden="1" x14ac:dyDescent="0.25">
      <c r="A2277" s="495" t="s">
        <v>3828</v>
      </c>
      <c r="B2277" s="5">
        <v>1</v>
      </c>
      <c r="C2277" s="5">
        <v>7</v>
      </c>
    </row>
    <row r="2278" spans="1:3" hidden="1" x14ac:dyDescent="0.25">
      <c r="A2278" s="495" t="s">
        <v>3829</v>
      </c>
      <c r="B2278" s="5">
        <v>1</v>
      </c>
      <c r="C2278" s="5">
        <v>7</v>
      </c>
    </row>
    <row r="2279" spans="1:3" hidden="1" x14ac:dyDescent="0.25">
      <c r="A2279" s="495" t="s">
        <v>3830</v>
      </c>
      <c r="B2279" s="5">
        <v>1</v>
      </c>
      <c r="C2279" s="5">
        <v>7</v>
      </c>
    </row>
    <row r="2280" spans="1:3" hidden="1" x14ac:dyDescent="0.25">
      <c r="A2280" s="495" t="s">
        <v>3832</v>
      </c>
      <c r="B2280" s="5">
        <v>1</v>
      </c>
      <c r="C2280" s="5">
        <v>7</v>
      </c>
    </row>
    <row r="2281" spans="1:3" hidden="1" x14ac:dyDescent="0.25">
      <c r="A2281" s="495" t="s">
        <v>3834</v>
      </c>
      <c r="B2281" s="5">
        <v>1</v>
      </c>
      <c r="C2281" s="5">
        <v>7</v>
      </c>
    </row>
    <row r="2282" spans="1:3" hidden="1" x14ac:dyDescent="0.25">
      <c r="A2282" s="495" t="s">
        <v>3836</v>
      </c>
      <c r="B2282" s="5">
        <v>1</v>
      </c>
      <c r="C2282" s="5">
        <v>7</v>
      </c>
    </row>
    <row r="2283" spans="1:3" ht="30" hidden="1" x14ac:dyDescent="0.25">
      <c r="A2283" s="495" t="s">
        <v>3838</v>
      </c>
      <c r="B2283" s="5">
        <v>1</v>
      </c>
      <c r="C2283" s="5">
        <v>7</v>
      </c>
    </row>
    <row r="2284" spans="1:3" hidden="1" x14ac:dyDescent="0.25">
      <c r="A2284" s="495" t="s">
        <v>3840</v>
      </c>
      <c r="B2284" s="5">
        <v>1</v>
      </c>
      <c r="C2284" s="5">
        <v>7</v>
      </c>
    </row>
    <row r="2285" spans="1:3" hidden="1" x14ac:dyDescent="0.25">
      <c r="A2285" s="495" t="s">
        <v>3842</v>
      </c>
      <c r="B2285" s="5">
        <v>1</v>
      </c>
      <c r="C2285" s="5">
        <v>7</v>
      </c>
    </row>
    <row r="2286" spans="1:3" hidden="1" x14ac:dyDescent="0.25">
      <c r="A2286" s="495" t="s">
        <v>3844</v>
      </c>
      <c r="B2286" s="5">
        <v>1</v>
      </c>
      <c r="C2286" s="5">
        <v>7</v>
      </c>
    </row>
    <row r="2287" spans="1:3" hidden="1" x14ac:dyDescent="0.25">
      <c r="A2287" s="495" t="s">
        <v>3848</v>
      </c>
      <c r="B2287" s="5">
        <v>1</v>
      </c>
      <c r="C2287" s="5">
        <v>7</v>
      </c>
    </row>
    <row r="2288" spans="1:3" hidden="1" x14ac:dyDescent="0.25">
      <c r="A2288" s="495" t="s">
        <v>3849</v>
      </c>
      <c r="B2288" s="5">
        <v>1</v>
      </c>
      <c r="C2288" s="5">
        <v>7</v>
      </c>
    </row>
    <row r="2289" spans="1:3" hidden="1" x14ac:dyDescent="0.25">
      <c r="A2289" s="495" t="s">
        <v>3850</v>
      </c>
      <c r="B2289" s="5">
        <v>1</v>
      </c>
      <c r="C2289" s="5">
        <v>7</v>
      </c>
    </row>
    <row r="2290" spans="1:3" hidden="1" x14ac:dyDescent="0.25">
      <c r="A2290" s="495" t="s">
        <v>3851</v>
      </c>
      <c r="B2290" s="5">
        <v>1</v>
      </c>
      <c r="C2290" s="5">
        <v>7</v>
      </c>
    </row>
    <row r="2291" spans="1:3" ht="30" hidden="1" x14ac:dyDescent="0.25">
      <c r="A2291" s="495" t="s">
        <v>3852</v>
      </c>
      <c r="B2291" s="5">
        <v>1</v>
      </c>
      <c r="C2291" s="5">
        <v>7</v>
      </c>
    </row>
    <row r="2292" spans="1:3" hidden="1" x14ac:dyDescent="0.25">
      <c r="A2292" s="495" t="s">
        <v>3854</v>
      </c>
      <c r="B2292" s="5">
        <v>1</v>
      </c>
      <c r="C2292" s="5">
        <v>7</v>
      </c>
    </row>
    <row r="2293" spans="1:3" ht="30" hidden="1" x14ac:dyDescent="0.25">
      <c r="A2293" s="495" t="s">
        <v>3856</v>
      </c>
      <c r="B2293" s="5">
        <v>1</v>
      </c>
      <c r="C2293" s="5">
        <v>7</v>
      </c>
    </row>
    <row r="2294" spans="1:3" ht="30" hidden="1" x14ac:dyDescent="0.25">
      <c r="A2294" s="495" t="s">
        <v>3857</v>
      </c>
      <c r="B2294" s="5">
        <v>1</v>
      </c>
      <c r="C2294" s="5">
        <v>7</v>
      </c>
    </row>
    <row r="2295" spans="1:3" ht="30" hidden="1" x14ac:dyDescent="0.25">
      <c r="A2295" s="495" t="s">
        <v>3858</v>
      </c>
      <c r="B2295" s="5">
        <v>1</v>
      </c>
      <c r="C2295" s="5">
        <v>7</v>
      </c>
    </row>
    <row r="2296" spans="1:3" ht="90" hidden="1" x14ac:dyDescent="0.25">
      <c r="A2296" s="495" t="s">
        <v>3860</v>
      </c>
      <c r="B2296" s="5">
        <v>1</v>
      </c>
      <c r="C2296" s="5">
        <v>7</v>
      </c>
    </row>
    <row r="2297" spans="1:3" hidden="1" x14ac:dyDescent="0.25">
      <c r="A2297" s="495" t="s">
        <v>3861</v>
      </c>
      <c r="B2297" s="5">
        <v>1</v>
      </c>
      <c r="C2297" s="5">
        <v>7</v>
      </c>
    </row>
    <row r="2298" spans="1:3" ht="30" hidden="1" x14ac:dyDescent="0.25">
      <c r="A2298" s="495" t="s">
        <v>3862</v>
      </c>
      <c r="B2298" s="5">
        <v>1</v>
      </c>
      <c r="C2298" s="5">
        <v>7</v>
      </c>
    </row>
    <row r="2299" spans="1:3" ht="30" hidden="1" x14ac:dyDescent="0.25">
      <c r="A2299" s="495" t="s">
        <v>3863</v>
      </c>
      <c r="B2299" s="5">
        <v>1</v>
      </c>
      <c r="C2299" s="5">
        <v>7</v>
      </c>
    </row>
    <row r="2300" spans="1:3" ht="30" hidden="1" x14ac:dyDescent="0.25">
      <c r="A2300" s="495" t="s">
        <v>3864</v>
      </c>
      <c r="B2300" s="5">
        <v>1</v>
      </c>
      <c r="C2300" s="5">
        <v>7</v>
      </c>
    </row>
    <row r="2301" spans="1:3" ht="30" hidden="1" x14ac:dyDescent="0.25">
      <c r="A2301" s="495" t="s">
        <v>3866</v>
      </c>
      <c r="B2301" s="5">
        <v>1</v>
      </c>
      <c r="C2301" s="5">
        <v>7</v>
      </c>
    </row>
    <row r="2302" spans="1:3" hidden="1" x14ac:dyDescent="0.25">
      <c r="A2302" s="495" t="s">
        <v>3868</v>
      </c>
      <c r="B2302" s="5">
        <v>1</v>
      </c>
      <c r="C2302" s="5">
        <v>7</v>
      </c>
    </row>
    <row r="2303" spans="1:3" ht="30" hidden="1" x14ac:dyDescent="0.25">
      <c r="A2303" s="495" t="s">
        <v>3869</v>
      </c>
      <c r="B2303" s="5">
        <v>1</v>
      </c>
      <c r="C2303" s="5">
        <v>7</v>
      </c>
    </row>
    <row r="2304" spans="1:3" hidden="1" x14ac:dyDescent="0.25">
      <c r="A2304" s="495" t="s">
        <v>3870</v>
      </c>
      <c r="B2304" s="5">
        <v>1</v>
      </c>
      <c r="C2304" s="5">
        <v>7</v>
      </c>
    </row>
    <row r="2305" spans="1:3" hidden="1" x14ac:dyDescent="0.25">
      <c r="A2305" s="495" t="s">
        <v>3871</v>
      </c>
      <c r="B2305" s="5">
        <v>1</v>
      </c>
      <c r="C2305" s="5">
        <v>7</v>
      </c>
    </row>
    <row r="2306" spans="1:3" ht="30" hidden="1" x14ac:dyDescent="0.25">
      <c r="A2306" s="495" t="s">
        <v>3872</v>
      </c>
      <c r="B2306" s="5">
        <v>1</v>
      </c>
      <c r="C2306" s="5">
        <v>7</v>
      </c>
    </row>
    <row r="2307" spans="1:3" hidden="1" x14ac:dyDescent="0.25">
      <c r="A2307" s="495" t="s">
        <v>3873</v>
      </c>
      <c r="B2307" s="5">
        <v>1</v>
      </c>
      <c r="C2307" s="5">
        <v>7</v>
      </c>
    </row>
    <row r="2308" spans="1:3" hidden="1" x14ac:dyDescent="0.25">
      <c r="A2308" s="495" t="s">
        <v>3874</v>
      </c>
      <c r="B2308" s="5">
        <v>1</v>
      </c>
      <c r="C2308" s="5">
        <v>7</v>
      </c>
    </row>
    <row r="2309" spans="1:3" ht="30" hidden="1" x14ac:dyDescent="0.25">
      <c r="A2309" s="495" t="s">
        <v>3875</v>
      </c>
      <c r="B2309" s="5">
        <v>1</v>
      </c>
      <c r="C2309" s="5">
        <v>7</v>
      </c>
    </row>
    <row r="2310" spans="1:3" hidden="1" x14ac:dyDescent="0.25">
      <c r="A2310" s="495" t="s">
        <v>3876</v>
      </c>
      <c r="B2310" s="5">
        <v>1</v>
      </c>
      <c r="C2310" s="5">
        <v>7</v>
      </c>
    </row>
    <row r="2311" spans="1:3" hidden="1" x14ac:dyDescent="0.25">
      <c r="A2311" s="495" t="s">
        <v>3878</v>
      </c>
      <c r="B2311" s="5">
        <v>1</v>
      </c>
      <c r="C2311" s="5">
        <v>7</v>
      </c>
    </row>
    <row r="2312" spans="1:3" hidden="1" x14ac:dyDescent="0.25">
      <c r="A2312" s="495" t="s">
        <v>3879</v>
      </c>
      <c r="B2312" s="5">
        <v>1</v>
      </c>
      <c r="C2312" s="5">
        <v>7</v>
      </c>
    </row>
    <row r="2313" spans="1:3" hidden="1" x14ac:dyDescent="0.25">
      <c r="A2313" s="495" t="s">
        <v>3880</v>
      </c>
      <c r="B2313" s="5">
        <v>1</v>
      </c>
      <c r="C2313" s="5">
        <v>7</v>
      </c>
    </row>
    <row r="2314" spans="1:3" ht="30" hidden="1" x14ac:dyDescent="0.25">
      <c r="A2314" s="495" t="s">
        <v>3881</v>
      </c>
      <c r="B2314" s="5">
        <v>1</v>
      </c>
      <c r="C2314" s="5">
        <v>7</v>
      </c>
    </row>
    <row r="2315" spans="1:3" ht="45" hidden="1" x14ac:dyDescent="0.25">
      <c r="A2315" s="495" t="s">
        <v>3882</v>
      </c>
      <c r="B2315" s="5">
        <v>1</v>
      </c>
      <c r="C2315" s="5">
        <v>7</v>
      </c>
    </row>
    <row r="2316" spans="1:3" ht="30" hidden="1" x14ac:dyDescent="0.25">
      <c r="A2316" s="495" t="s">
        <v>3883</v>
      </c>
      <c r="B2316" s="5">
        <v>1</v>
      </c>
      <c r="C2316" s="5">
        <v>7</v>
      </c>
    </row>
    <row r="2317" spans="1:3" ht="30" hidden="1" x14ac:dyDescent="0.25">
      <c r="A2317" s="495" t="s">
        <v>3884</v>
      </c>
      <c r="B2317" s="5">
        <v>1</v>
      </c>
      <c r="C2317" s="5">
        <v>7</v>
      </c>
    </row>
    <row r="2318" spans="1:3" ht="30" hidden="1" x14ac:dyDescent="0.25">
      <c r="A2318" s="495" t="s">
        <v>3885</v>
      </c>
      <c r="B2318" s="5">
        <v>1</v>
      </c>
      <c r="C2318" s="5">
        <v>7</v>
      </c>
    </row>
    <row r="2319" spans="1:3" ht="30" hidden="1" x14ac:dyDescent="0.25">
      <c r="A2319" s="495" t="s">
        <v>3887</v>
      </c>
      <c r="B2319" s="5">
        <v>1</v>
      </c>
      <c r="C2319" s="5">
        <v>7</v>
      </c>
    </row>
    <row r="2320" spans="1:3" hidden="1" x14ac:dyDescent="0.25">
      <c r="A2320" s="495" t="s">
        <v>3888</v>
      </c>
      <c r="B2320" s="5">
        <v>1</v>
      </c>
      <c r="C2320" s="5">
        <v>7</v>
      </c>
    </row>
    <row r="2321" spans="1:3" ht="30" hidden="1" x14ac:dyDescent="0.25">
      <c r="A2321" s="495" t="s">
        <v>3889</v>
      </c>
      <c r="B2321" s="5">
        <v>1</v>
      </c>
      <c r="C2321" s="5">
        <v>7</v>
      </c>
    </row>
    <row r="2322" spans="1:3" ht="30" hidden="1" x14ac:dyDescent="0.25">
      <c r="A2322" s="495" t="s">
        <v>3891</v>
      </c>
      <c r="B2322" s="5">
        <v>1</v>
      </c>
      <c r="C2322" s="5">
        <v>7</v>
      </c>
    </row>
    <row r="2323" spans="1:3" hidden="1" x14ac:dyDescent="0.25">
      <c r="A2323" s="495" t="s">
        <v>3894</v>
      </c>
      <c r="B2323" s="5">
        <v>1</v>
      </c>
      <c r="C2323" s="5">
        <v>7</v>
      </c>
    </row>
    <row r="2324" spans="1:3" hidden="1" x14ac:dyDescent="0.25">
      <c r="A2324" s="495" t="s">
        <v>3896</v>
      </c>
      <c r="B2324" s="5">
        <v>1</v>
      </c>
      <c r="C2324" s="5">
        <v>7</v>
      </c>
    </row>
    <row r="2325" spans="1:3" hidden="1" x14ac:dyDescent="0.25">
      <c r="A2325" s="495" t="s">
        <v>3897</v>
      </c>
      <c r="B2325" s="5">
        <v>1</v>
      </c>
      <c r="C2325" s="5">
        <v>7</v>
      </c>
    </row>
    <row r="2326" spans="1:3" ht="30" hidden="1" x14ac:dyDescent="0.25">
      <c r="A2326" s="495" t="s">
        <v>3898</v>
      </c>
      <c r="B2326" s="5">
        <v>1</v>
      </c>
      <c r="C2326" s="5">
        <v>7</v>
      </c>
    </row>
    <row r="2327" spans="1:3" hidden="1" x14ac:dyDescent="0.25">
      <c r="A2327" s="495" t="s">
        <v>3900</v>
      </c>
      <c r="B2327" s="5">
        <v>1</v>
      </c>
      <c r="C2327" s="5">
        <v>7</v>
      </c>
    </row>
    <row r="2328" spans="1:3" hidden="1" x14ac:dyDescent="0.25">
      <c r="A2328" s="495" t="s">
        <v>3902</v>
      </c>
      <c r="B2328" s="5">
        <v>1</v>
      </c>
      <c r="C2328" s="5">
        <v>7</v>
      </c>
    </row>
    <row r="2329" spans="1:3" hidden="1" x14ac:dyDescent="0.25">
      <c r="A2329" s="495" t="s">
        <v>3904</v>
      </c>
      <c r="B2329" s="5">
        <v>1</v>
      </c>
      <c r="C2329" s="5">
        <v>7</v>
      </c>
    </row>
    <row r="2330" spans="1:3" hidden="1" x14ac:dyDescent="0.25">
      <c r="A2330" s="495" t="s">
        <v>3905</v>
      </c>
      <c r="B2330" s="5">
        <v>1</v>
      </c>
      <c r="C2330" s="5">
        <v>7</v>
      </c>
    </row>
    <row r="2331" spans="1:3" ht="30" hidden="1" x14ac:dyDescent="0.25">
      <c r="A2331" s="495" t="s">
        <v>3906</v>
      </c>
      <c r="B2331" s="5">
        <v>1</v>
      </c>
      <c r="C2331" s="5">
        <v>7</v>
      </c>
    </row>
    <row r="2332" spans="1:3" ht="30" hidden="1" x14ac:dyDescent="0.25">
      <c r="A2332" s="495" t="s">
        <v>3907</v>
      </c>
      <c r="B2332" s="5">
        <v>1</v>
      </c>
      <c r="C2332" s="5">
        <v>7</v>
      </c>
    </row>
    <row r="2333" spans="1:3" hidden="1" x14ac:dyDescent="0.25">
      <c r="A2333" s="495" t="s">
        <v>3908</v>
      </c>
      <c r="B2333" s="5">
        <v>1</v>
      </c>
      <c r="C2333" s="5">
        <v>7</v>
      </c>
    </row>
    <row r="2334" spans="1:3" hidden="1" x14ac:dyDescent="0.25">
      <c r="A2334" s="495" t="s">
        <v>3910</v>
      </c>
      <c r="B2334" s="5">
        <v>1</v>
      </c>
      <c r="C2334" s="5">
        <v>7</v>
      </c>
    </row>
    <row r="2335" spans="1:3" ht="45" hidden="1" x14ac:dyDescent="0.25">
      <c r="A2335" s="495" t="s">
        <v>3912</v>
      </c>
      <c r="B2335" s="5">
        <v>1</v>
      </c>
      <c r="C2335" s="5">
        <v>7</v>
      </c>
    </row>
    <row r="2336" spans="1:3" hidden="1" x14ac:dyDescent="0.25">
      <c r="A2336" s="495" t="s">
        <v>3914</v>
      </c>
      <c r="B2336" s="5">
        <v>1</v>
      </c>
      <c r="C2336" s="5">
        <v>7</v>
      </c>
    </row>
    <row r="2337" spans="1:3" hidden="1" x14ac:dyDescent="0.25">
      <c r="A2337" s="495" t="s">
        <v>3916</v>
      </c>
      <c r="B2337" s="5">
        <v>1</v>
      </c>
      <c r="C2337" s="5">
        <v>7</v>
      </c>
    </row>
    <row r="2338" spans="1:3" ht="30" hidden="1" x14ac:dyDescent="0.25">
      <c r="A2338" s="495" t="s">
        <v>3918</v>
      </c>
      <c r="B2338" s="5">
        <v>1</v>
      </c>
      <c r="C2338" s="5">
        <v>7</v>
      </c>
    </row>
    <row r="2339" spans="1:3" ht="30" hidden="1" x14ac:dyDescent="0.25">
      <c r="A2339" s="495" t="s">
        <v>3920</v>
      </c>
      <c r="B2339" s="5">
        <v>1</v>
      </c>
      <c r="C2339" s="5">
        <v>7</v>
      </c>
    </row>
    <row r="2340" spans="1:3" hidden="1" x14ac:dyDescent="0.25">
      <c r="A2340" s="495" t="s">
        <v>3922</v>
      </c>
      <c r="B2340" s="5">
        <v>1</v>
      </c>
      <c r="C2340" s="5">
        <v>7</v>
      </c>
    </row>
    <row r="2341" spans="1:3" hidden="1" x14ac:dyDescent="0.25">
      <c r="A2341" s="495" t="s">
        <v>3924</v>
      </c>
      <c r="B2341" s="5">
        <v>1</v>
      </c>
      <c r="C2341" s="5">
        <v>7</v>
      </c>
    </row>
    <row r="2342" spans="1:3" hidden="1" x14ac:dyDescent="0.25">
      <c r="A2342" s="495" t="s">
        <v>3925</v>
      </c>
      <c r="B2342" s="5">
        <v>1</v>
      </c>
      <c r="C2342" s="5">
        <v>7</v>
      </c>
    </row>
    <row r="2343" spans="1:3" hidden="1" x14ac:dyDescent="0.25">
      <c r="A2343" s="495" t="s">
        <v>3926</v>
      </c>
      <c r="B2343" s="5">
        <v>1</v>
      </c>
      <c r="C2343" s="5">
        <v>7</v>
      </c>
    </row>
    <row r="2344" spans="1:3" hidden="1" x14ac:dyDescent="0.25">
      <c r="A2344" s="495" t="s">
        <v>3928</v>
      </c>
      <c r="B2344" s="5">
        <v>1</v>
      </c>
      <c r="C2344" s="5">
        <v>7</v>
      </c>
    </row>
    <row r="2345" spans="1:3" hidden="1" x14ac:dyDescent="0.25">
      <c r="A2345" s="495" t="s">
        <v>3929</v>
      </c>
      <c r="B2345" s="5">
        <v>1</v>
      </c>
      <c r="C2345" s="5">
        <v>7</v>
      </c>
    </row>
    <row r="2346" spans="1:3" hidden="1" x14ac:dyDescent="0.25">
      <c r="A2346" s="495" t="s">
        <v>3930</v>
      </c>
      <c r="B2346" s="5">
        <v>1</v>
      </c>
      <c r="C2346" s="5">
        <v>7</v>
      </c>
    </row>
    <row r="2347" spans="1:3" hidden="1" x14ac:dyDescent="0.25">
      <c r="A2347" s="495" t="s">
        <v>3931</v>
      </c>
      <c r="B2347" s="5">
        <v>1</v>
      </c>
      <c r="C2347" s="5">
        <v>7</v>
      </c>
    </row>
    <row r="2348" spans="1:3" hidden="1" x14ac:dyDescent="0.25">
      <c r="A2348" s="495" t="s">
        <v>3932</v>
      </c>
      <c r="B2348" s="5">
        <v>1</v>
      </c>
      <c r="C2348" s="5">
        <v>7</v>
      </c>
    </row>
    <row r="2349" spans="1:3" hidden="1" x14ac:dyDescent="0.25">
      <c r="A2349" s="495" t="s">
        <v>3934</v>
      </c>
      <c r="B2349" s="5">
        <v>1</v>
      </c>
      <c r="C2349" s="5">
        <v>7</v>
      </c>
    </row>
    <row r="2350" spans="1:3" hidden="1" x14ac:dyDescent="0.25">
      <c r="A2350" s="495" t="s">
        <v>3935</v>
      </c>
      <c r="B2350" s="5">
        <v>1</v>
      </c>
      <c r="C2350" s="5">
        <v>7</v>
      </c>
    </row>
    <row r="2351" spans="1:3" hidden="1" x14ac:dyDescent="0.25">
      <c r="A2351" s="495" t="s">
        <v>3936</v>
      </c>
      <c r="B2351" s="5">
        <v>1</v>
      </c>
      <c r="C2351" s="5">
        <v>7</v>
      </c>
    </row>
    <row r="2352" spans="1:3" hidden="1" x14ac:dyDescent="0.25">
      <c r="A2352" s="495" t="s">
        <v>3937</v>
      </c>
      <c r="B2352" s="5">
        <v>1</v>
      </c>
      <c r="C2352" s="5">
        <v>7</v>
      </c>
    </row>
    <row r="2353" spans="1:3" hidden="1" x14ac:dyDescent="0.25">
      <c r="A2353" s="495" t="s">
        <v>3938</v>
      </c>
      <c r="B2353" s="5">
        <v>1</v>
      </c>
      <c r="C2353" s="5">
        <v>7</v>
      </c>
    </row>
    <row r="2354" spans="1:3" hidden="1" x14ac:dyDescent="0.25">
      <c r="A2354" s="495" t="s">
        <v>3939</v>
      </c>
      <c r="B2354" s="5">
        <v>1</v>
      </c>
      <c r="C2354" s="5">
        <v>7</v>
      </c>
    </row>
    <row r="2355" spans="1:3" hidden="1" x14ac:dyDescent="0.25">
      <c r="A2355" s="495" t="s">
        <v>3940</v>
      </c>
      <c r="B2355" s="5">
        <v>1</v>
      </c>
      <c r="C2355" s="5">
        <v>7</v>
      </c>
    </row>
    <row r="2356" spans="1:3" hidden="1" x14ac:dyDescent="0.25">
      <c r="A2356" s="495" t="s">
        <v>3941</v>
      </c>
      <c r="B2356" s="5">
        <v>1</v>
      </c>
      <c r="C2356" s="5">
        <v>7</v>
      </c>
    </row>
    <row r="2357" spans="1:3" hidden="1" x14ac:dyDescent="0.25">
      <c r="A2357" s="495" t="s">
        <v>3942</v>
      </c>
      <c r="B2357" s="5">
        <v>1</v>
      </c>
      <c r="C2357" s="5">
        <v>7</v>
      </c>
    </row>
    <row r="2358" spans="1:3" hidden="1" x14ac:dyDescent="0.25">
      <c r="A2358" s="495" t="s">
        <v>3943</v>
      </c>
      <c r="B2358" s="5">
        <v>1</v>
      </c>
      <c r="C2358" s="5">
        <v>7</v>
      </c>
    </row>
    <row r="2359" spans="1:3" hidden="1" x14ac:dyDescent="0.25">
      <c r="A2359" s="495" t="s">
        <v>3944</v>
      </c>
      <c r="B2359" s="5">
        <v>1</v>
      </c>
      <c r="C2359" s="5">
        <v>7</v>
      </c>
    </row>
    <row r="2360" spans="1:3" hidden="1" x14ac:dyDescent="0.25">
      <c r="A2360" s="495" t="s">
        <v>3946</v>
      </c>
      <c r="B2360" s="5">
        <v>1</v>
      </c>
      <c r="C2360" s="5">
        <v>7</v>
      </c>
    </row>
    <row r="2361" spans="1:3" hidden="1" x14ac:dyDescent="0.25">
      <c r="A2361" s="495" t="s">
        <v>3948</v>
      </c>
      <c r="B2361" s="5">
        <v>1</v>
      </c>
      <c r="C2361" s="5">
        <v>7</v>
      </c>
    </row>
    <row r="2362" spans="1:3" ht="30" hidden="1" x14ac:dyDescent="0.25">
      <c r="A2362" s="495" t="s">
        <v>3949</v>
      </c>
      <c r="B2362" s="5">
        <v>1</v>
      </c>
      <c r="C2362" s="5">
        <v>7</v>
      </c>
    </row>
    <row r="2363" spans="1:3" ht="30" hidden="1" x14ac:dyDescent="0.25">
      <c r="A2363" s="495" t="s">
        <v>3950</v>
      </c>
      <c r="B2363" s="5">
        <v>1</v>
      </c>
      <c r="C2363" s="5">
        <v>7</v>
      </c>
    </row>
    <row r="2364" spans="1:3" hidden="1" x14ac:dyDescent="0.25">
      <c r="A2364" s="495" t="s">
        <v>3951</v>
      </c>
      <c r="B2364" s="5">
        <v>1</v>
      </c>
      <c r="C2364" s="5">
        <v>7</v>
      </c>
    </row>
    <row r="2365" spans="1:3" hidden="1" x14ac:dyDescent="0.25">
      <c r="A2365" s="495" t="s">
        <v>3952</v>
      </c>
      <c r="B2365" s="5">
        <v>1</v>
      </c>
      <c r="C2365" s="5">
        <v>7</v>
      </c>
    </row>
    <row r="2366" spans="1:3" ht="30" hidden="1" x14ac:dyDescent="0.25">
      <c r="A2366" s="495" t="s">
        <v>3953</v>
      </c>
      <c r="B2366" s="5">
        <v>1</v>
      </c>
      <c r="C2366" s="5">
        <v>7</v>
      </c>
    </row>
    <row r="2367" spans="1:3" hidden="1" x14ac:dyDescent="0.25">
      <c r="A2367" s="495" t="s">
        <v>3954</v>
      </c>
      <c r="B2367" s="5">
        <v>1</v>
      </c>
      <c r="C2367" s="5">
        <v>7</v>
      </c>
    </row>
    <row r="2368" spans="1:3" ht="30" hidden="1" x14ac:dyDescent="0.25">
      <c r="A2368" s="495" t="s">
        <v>3956</v>
      </c>
      <c r="B2368" s="5">
        <v>1</v>
      </c>
      <c r="C2368" s="5">
        <v>7</v>
      </c>
    </row>
    <row r="2369" spans="1:3" hidden="1" x14ac:dyDescent="0.25">
      <c r="A2369" s="495" t="s">
        <v>3957</v>
      </c>
      <c r="B2369" s="5">
        <v>1</v>
      </c>
      <c r="C2369" s="5">
        <v>7</v>
      </c>
    </row>
    <row r="2370" spans="1:3" hidden="1" x14ac:dyDescent="0.25">
      <c r="A2370" s="495" t="s">
        <v>3959</v>
      </c>
      <c r="B2370" s="5">
        <v>1</v>
      </c>
      <c r="C2370" s="5">
        <v>7</v>
      </c>
    </row>
    <row r="2371" spans="1:3" hidden="1" x14ac:dyDescent="0.25">
      <c r="A2371" s="495" t="s">
        <v>3961</v>
      </c>
      <c r="B2371" s="5">
        <v>1</v>
      </c>
      <c r="C2371" s="5">
        <v>7</v>
      </c>
    </row>
    <row r="2372" spans="1:3" ht="90" hidden="1" x14ac:dyDescent="0.25">
      <c r="A2372" s="495" t="s">
        <v>3962</v>
      </c>
      <c r="B2372" s="5">
        <v>1</v>
      </c>
      <c r="C2372" s="5">
        <v>7</v>
      </c>
    </row>
    <row r="2373" spans="1:3" hidden="1" x14ac:dyDescent="0.25">
      <c r="A2373" s="495" t="s">
        <v>3963</v>
      </c>
      <c r="B2373" s="5">
        <v>1</v>
      </c>
      <c r="C2373" s="5">
        <v>7</v>
      </c>
    </row>
    <row r="2374" spans="1:3" hidden="1" x14ac:dyDescent="0.25">
      <c r="A2374" s="495" t="s">
        <v>3964</v>
      </c>
      <c r="B2374" s="5">
        <v>1</v>
      </c>
      <c r="C2374" s="5">
        <v>7</v>
      </c>
    </row>
    <row r="2375" spans="1:3" hidden="1" x14ac:dyDescent="0.25">
      <c r="A2375" s="495" t="s">
        <v>3965</v>
      </c>
      <c r="B2375" s="5">
        <v>1</v>
      </c>
      <c r="C2375" s="5">
        <v>7</v>
      </c>
    </row>
    <row r="2376" spans="1:3" ht="30" hidden="1" x14ac:dyDescent="0.25">
      <c r="A2376" s="495" t="s">
        <v>3966</v>
      </c>
      <c r="B2376" s="5">
        <v>1</v>
      </c>
      <c r="C2376" s="5">
        <v>7</v>
      </c>
    </row>
    <row r="2377" spans="1:3" ht="30" hidden="1" x14ac:dyDescent="0.25">
      <c r="A2377" s="495" t="s">
        <v>3967</v>
      </c>
      <c r="B2377" s="5">
        <v>1</v>
      </c>
      <c r="C2377" s="5">
        <v>7</v>
      </c>
    </row>
    <row r="2378" spans="1:3" ht="45" hidden="1" x14ac:dyDescent="0.25">
      <c r="A2378" s="495" t="s">
        <v>3968</v>
      </c>
      <c r="B2378" s="5">
        <v>1</v>
      </c>
      <c r="C2378" s="5">
        <v>7</v>
      </c>
    </row>
    <row r="2379" spans="1:3" hidden="1" x14ac:dyDescent="0.25">
      <c r="A2379" s="495" t="s">
        <v>3969</v>
      </c>
      <c r="B2379" s="5">
        <v>1</v>
      </c>
      <c r="C2379" s="5">
        <v>7</v>
      </c>
    </row>
    <row r="2380" spans="1:3" hidden="1" x14ac:dyDescent="0.25">
      <c r="A2380" s="495" t="s">
        <v>3970</v>
      </c>
      <c r="B2380" s="5">
        <v>1</v>
      </c>
      <c r="C2380" s="5">
        <v>7</v>
      </c>
    </row>
    <row r="2381" spans="1:3" hidden="1" x14ac:dyDescent="0.25">
      <c r="A2381" s="495" t="s">
        <v>3971</v>
      </c>
      <c r="B2381" s="5">
        <v>1</v>
      </c>
      <c r="C2381" s="5">
        <v>7</v>
      </c>
    </row>
    <row r="2382" spans="1:3" hidden="1" x14ac:dyDescent="0.25">
      <c r="A2382" s="495" t="s">
        <v>3972</v>
      </c>
      <c r="B2382" s="5">
        <v>1</v>
      </c>
      <c r="C2382" s="5">
        <v>7</v>
      </c>
    </row>
    <row r="2383" spans="1:3" ht="30" hidden="1" x14ac:dyDescent="0.25">
      <c r="A2383" s="495" t="s">
        <v>3974</v>
      </c>
      <c r="B2383" s="5">
        <v>1</v>
      </c>
      <c r="C2383" s="5">
        <v>7</v>
      </c>
    </row>
    <row r="2384" spans="1:3" hidden="1" x14ac:dyDescent="0.25">
      <c r="A2384" s="495" t="s">
        <v>3975</v>
      </c>
      <c r="B2384" s="5">
        <v>1</v>
      </c>
      <c r="C2384" s="5">
        <v>7</v>
      </c>
    </row>
    <row r="2385" spans="1:3" ht="30" hidden="1" x14ac:dyDescent="0.25">
      <c r="A2385" s="495" t="s">
        <v>3977</v>
      </c>
      <c r="B2385" s="5">
        <v>1</v>
      </c>
      <c r="C2385" s="5">
        <v>7</v>
      </c>
    </row>
    <row r="2386" spans="1:3" hidden="1" x14ac:dyDescent="0.25">
      <c r="A2386" s="495" t="s">
        <v>3978</v>
      </c>
      <c r="B2386" s="5">
        <v>1</v>
      </c>
      <c r="C2386" s="5">
        <v>7</v>
      </c>
    </row>
    <row r="2387" spans="1:3" hidden="1" x14ac:dyDescent="0.25">
      <c r="A2387" s="495" t="s">
        <v>3979</v>
      </c>
      <c r="B2387" s="5">
        <v>1</v>
      </c>
      <c r="C2387" s="5">
        <v>7</v>
      </c>
    </row>
    <row r="2388" spans="1:3" hidden="1" x14ac:dyDescent="0.25">
      <c r="A2388" s="495" t="s">
        <v>3980</v>
      </c>
      <c r="B2388" s="5">
        <v>1</v>
      </c>
      <c r="C2388" s="5">
        <v>7</v>
      </c>
    </row>
    <row r="2389" spans="1:3" hidden="1" x14ac:dyDescent="0.25">
      <c r="A2389" s="495" t="s">
        <v>3981</v>
      </c>
      <c r="B2389" s="5">
        <v>1</v>
      </c>
      <c r="C2389" s="5">
        <v>7</v>
      </c>
    </row>
    <row r="2390" spans="1:3" hidden="1" x14ac:dyDescent="0.25">
      <c r="A2390" s="495" t="s">
        <v>3982</v>
      </c>
      <c r="B2390" s="5">
        <v>1</v>
      </c>
      <c r="C2390" s="5">
        <v>7</v>
      </c>
    </row>
    <row r="2391" spans="1:3" hidden="1" x14ac:dyDescent="0.25">
      <c r="A2391" s="495" t="s">
        <v>3983</v>
      </c>
      <c r="B2391" s="5">
        <v>1</v>
      </c>
      <c r="C2391" s="5">
        <v>7</v>
      </c>
    </row>
    <row r="2392" spans="1:3" hidden="1" x14ac:dyDescent="0.25">
      <c r="A2392" s="495" t="s">
        <v>3986</v>
      </c>
      <c r="B2392" s="5">
        <v>1</v>
      </c>
      <c r="C2392" s="5">
        <v>7</v>
      </c>
    </row>
    <row r="2393" spans="1:3" hidden="1" x14ac:dyDescent="0.25">
      <c r="A2393" s="495" t="s">
        <v>3987</v>
      </c>
      <c r="B2393" s="5">
        <v>1</v>
      </c>
      <c r="C2393" s="5">
        <v>7</v>
      </c>
    </row>
    <row r="2394" spans="1:3" hidden="1" x14ac:dyDescent="0.25">
      <c r="A2394" s="495" t="s">
        <v>3988</v>
      </c>
      <c r="B2394" s="5">
        <v>1</v>
      </c>
      <c r="C2394" s="5">
        <v>7</v>
      </c>
    </row>
    <row r="2395" spans="1:3" hidden="1" x14ac:dyDescent="0.25">
      <c r="A2395" s="495" t="s">
        <v>3989</v>
      </c>
      <c r="B2395" s="5">
        <v>1</v>
      </c>
      <c r="C2395" s="5">
        <v>7</v>
      </c>
    </row>
    <row r="2396" spans="1:3" hidden="1" x14ac:dyDescent="0.25">
      <c r="A2396" s="495" t="s">
        <v>3990</v>
      </c>
      <c r="B2396" s="5">
        <v>1</v>
      </c>
      <c r="C2396" s="5">
        <v>7</v>
      </c>
    </row>
    <row r="2397" spans="1:3" hidden="1" x14ac:dyDescent="0.25">
      <c r="A2397" s="495" t="s">
        <v>3992</v>
      </c>
      <c r="B2397" s="5">
        <v>1</v>
      </c>
      <c r="C2397" s="5">
        <v>7</v>
      </c>
    </row>
    <row r="2398" spans="1:3" hidden="1" x14ac:dyDescent="0.25">
      <c r="A2398" s="495" t="s">
        <v>3994</v>
      </c>
      <c r="B2398" s="5">
        <v>1</v>
      </c>
      <c r="C2398" s="5">
        <v>7</v>
      </c>
    </row>
    <row r="2399" spans="1:3" hidden="1" x14ac:dyDescent="0.25">
      <c r="A2399" s="495" t="s">
        <v>4004</v>
      </c>
      <c r="B2399" s="5">
        <v>1</v>
      </c>
      <c r="C2399" s="5">
        <v>7</v>
      </c>
    </row>
    <row r="2400" spans="1:3" ht="75" hidden="1" x14ac:dyDescent="0.25">
      <c r="A2400" s="495" t="s">
        <v>4006</v>
      </c>
      <c r="B2400" s="5">
        <v>1</v>
      </c>
      <c r="C2400" s="5">
        <v>7</v>
      </c>
    </row>
    <row r="2401" spans="1:3" hidden="1" x14ac:dyDescent="0.25">
      <c r="A2401" s="495" t="s">
        <v>4007</v>
      </c>
      <c r="B2401" s="5">
        <v>1</v>
      </c>
      <c r="C2401" s="5">
        <v>7</v>
      </c>
    </row>
    <row r="2402" spans="1:3" hidden="1" x14ac:dyDescent="0.25">
      <c r="A2402" s="495" t="s">
        <v>4008</v>
      </c>
      <c r="B2402" s="5">
        <v>1</v>
      </c>
      <c r="C2402" s="5">
        <v>7</v>
      </c>
    </row>
    <row r="2403" spans="1:3" hidden="1" x14ac:dyDescent="0.25">
      <c r="A2403" s="495" t="s">
        <v>4009</v>
      </c>
      <c r="B2403" s="5">
        <v>1</v>
      </c>
      <c r="C2403" s="5">
        <v>7</v>
      </c>
    </row>
    <row r="2404" spans="1:3" hidden="1" x14ac:dyDescent="0.25">
      <c r="A2404" s="495" t="s">
        <v>4010</v>
      </c>
      <c r="B2404" s="5">
        <v>1</v>
      </c>
      <c r="C2404" s="5">
        <v>7</v>
      </c>
    </row>
    <row r="2405" spans="1:3" hidden="1" x14ac:dyDescent="0.25">
      <c r="A2405" s="495" t="s">
        <v>4011</v>
      </c>
      <c r="B2405" s="5">
        <v>1</v>
      </c>
      <c r="C2405" s="5">
        <v>7</v>
      </c>
    </row>
    <row r="2406" spans="1:3" hidden="1" x14ac:dyDescent="0.25">
      <c r="A2406" s="495" t="s">
        <v>4012</v>
      </c>
      <c r="B2406" s="5">
        <v>1</v>
      </c>
      <c r="C2406" s="5">
        <v>7</v>
      </c>
    </row>
    <row r="2407" spans="1:3" hidden="1" x14ac:dyDescent="0.25">
      <c r="A2407" s="495" t="s">
        <v>4013</v>
      </c>
      <c r="B2407" s="5">
        <v>1</v>
      </c>
      <c r="C2407" s="5">
        <v>7</v>
      </c>
    </row>
    <row r="2408" spans="1:3" hidden="1" x14ac:dyDescent="0.25">
      <c r="A2408" s="495" t="s">
        <v>4014</v>
      </c>
      <c r="B2408" s="5">
        <v>1</v>
      </c>
      <c r="C2408" s="5">
        <v>7</v>
      </c>
    </row>
    <row r="2409" spans="1:3" hidden="1" x14ac:dyDescent="0.25">
      <c r="A2409" s="495" t="s">
        <v>4015</v>
      </c>
      <c r="B2409" s="5">
        <v>1</v>
      </c>
      <c r="C2409" s="5">
        <v>7</v>
      </c>
    </row>
    <row r="2410" spans="1:3" hidden="1" x14ac:dyDescent="0.25">
      <c r="A2410" s="495" t="s">
        <v>4016</v>
      </c>
      <c r="B2410" s="5">
        <v>1</v>
      </c>
      <c r="C2410" s="5">
        <v>7</v>
      </c>
    </row>
    <row r="2411" spans="1:3" hidden="1" x14ac:dyDescent="0.25">
      <c r="A2411" s="495" t="s">
        <v>4017</v>
      </c>
      <c r="B2411" s="5">
        <v>1</v>
      </c>
      <c r="C2411" s="5">
        <v>7</v>
      </c>
    </row>
    <row r="2412" spans="1:3" hidden="1" x14ac:dyDescent="0.25">
      <c r="A2412" s="495" t="s">
        <v>4018</v>
      </c>
      <c r="B2412" s="5">
        <v>1</v>
      </c>
      <c r="C2412" s="5">
        <v>7</v>
      </c>
    </row>
    <row r="2413" spans="1:3" hidden="1" x14ac:dyDescent="0.25">
      <c r="A2413" s="495" t="s">
        <v>4019</v>
      </c>
      <c r="B2413" s="5">
        <v>1</v>
      </c>
      <c r="C2413" s="5">
        <v>7</v>
      </c>
    </row>
    <row r="2414" spans="1:3" hidden="1" x14ac:dyDescent="0.25">
      <c r="A2414" s="495" t="s">
        <v>4020</v>
      </c>
      <c r="B2414" s="5">
        <v>1</v>
      </c>
      <c r="C2414" s="5">
        <v>7</v>
      </c>
    </row>
    <row r="2415" spans="1:3" hidden="1" x14ac:dyDescent="0.25">
      <c r="A2415" s="495" t="s">
        <v>4021</v>
      </c>
      <c r="B2415" s="5">
        <v>1</v>
      </c>
      <c r="C2415" s="5">
        <v>7</v>
      </c>
    </row>
    <row r="2416" spans="1:3" hidden="1" x14ac:dyDescent="0.25">
      <c r="A2416" s="495" t="s">
        <v>4022</v>
      </c>
      <c r="B2416" s="5">
        <v>1</v>
      </c>
      <c r="C2416" s="5">
        <v>7</v>
      </c>
    </row>
    <row r="2417" spans="1:3" hidden="1" x14ac:dyDescent="0.25">
      <c r="A2417" s="495" t="s">
        <v>4023</v>
      </c>
      <c r="B2417" s="5">
        <v>1</v>
      </c>
      <c r="C2417" s="5">
        <v>7</v>
      </c>
    </row>
    <row r="2418" spans="1:3" hidden="1" x14ac:dyDescent="0.25">
      <c r="A2418" s="495" t="s">
        <v>4024</v>
      </c>
      <c r="B2418" s="5">
        <v>1</v>
      </c>
      <c r="C2418" s="5">
        <v>7</v>
      </c>
    </row>
    <row r="2419" spans="1:3" hidden="1" x14ac:dyDescent="0.25">
      <c r="A2419" s="495" t="s">
        <v>4025</v>
      </c>
      <c r="B2419" s="5">
        <v>1</v>
      </c>
      <c r="C2419" s="5">
        <v>7</v>
      </c>
    </row>
    <row r="2420" spans="1:3" hidden="1" x14ac:dyDescent="0.25">
      <c r="A2420" s="495" t="s">
        <v>4026</v>
      </c>
      <c r="B2420" s="5">
        <v>1</v>
      </c>
      <c r="C2420" s="5">
        <v>7</v>
      </c>
    </row>
    <row r="2421" spans="1:3" ht="30" hidden="1" x14ac:dyDescent="0.25">
      <c r="A2421" s="495" t="s">
        <v>4027</v>
      </c>
      <c r="B2421" s="5">
        <v>1</v>
      </c>
      <c r="C2421" s="5">
        <v>7</v>
      </c>
    </row>
    <row r="2422" spans="1:3" hidden="1" x14ac:dyDescent="0.25">
      <c r="A2422" s="495" t="s">
        <v>4028</v>
      </c>
      <c r="B2422" s="5">
        <v>1</v>
      </c>
      <c r="C2422" s="5">
        <v>7</v>
      </c>
    </row>
    <row r="2423" spans="1:3" hidden="1" x14ac:dyDescent="0.25">
      <c r="A2423" s="495" t="s">
        <v>4030</v>
      </c>
      <c r="B2423" s="5">
        <v>1</v>
      </c>
      <c r="C2423" s="5">
        <v>7</v>
      </c>
    </row>
    <row r="2424" spans="1:3" hidden="1" x14ac:dyDescent="0.25">
      <c r="A2424" s="495" t="s">
        <v>4031</v>
      </c>
      <c r="B2424" s="5">
        <v>1</v>
      </c>
      <c r="C2424" s="5">
        <v>7</v>
      </c>
    </row>
    <row r="2425" spans="1:3" hidden="1" x14ac:dyDescent="0.25">
      <c r="A2425" s="495" t="s">
        <v>4032</v>
      </c>
      <c r="B2425" s="5">
        <v>1</v>
      </c>
      <c r="C2425" s="5">
        <v>7</v>
      </c>
    </row>
    <row r="2426" spans="1:3" ht="30" hidden="1" x14ac:dyDescent="0.25">
      <c r="A2426" s="495" t="s">
        <v>4033</v>
      </c>
      <c r="B2426" s="5">
        <v>1</v>
      </c>
      <c r="C2426" s="5">
        <v>7</v>
      </c>
    </row>
    <row r="2427" spans="1:3" hidden="1" x14ac:dyDescent="0.25">
      <c r="A2427" s="495" t="s">
        <v>4034</v>
      </c>
      <c r="B2427" s="5">
        <v>1</v>
      </c>
      <c r="C2427" s="5">
        <v>7</v>
      </c>
    </row>
    <row r="2428" spans="1:3" hidden="1" x14ac:dyDescent="0.25">
      <c r="A2428" s="495" t="s">
        <v>4035</v>
      </c>
      <c r="B2428" s="5">
        <v>1</v>
      </c>
      <c r="C2428" s="5">
        <v>7</v>
      </c>
    </row>
    <row r="2429" spans="1:3" ht="45" hidden="1" x14ac:dyDescent="0.25">
      <c r="A2429" s="495" t="s">
        <v>4037</v>
      </c>
      <c r="B2429" s="5">
        <v>1</v>
      </c>
      <c r="C2429" s="5">
        <v>7</v>
      </c>
    </row>
    <row r="2430" spans="1:3" hidden="1" x14ac:dyDescent="0.25">
      <c r="A2430" s="495" t="s">
        <v>4039</v>
      </c>
      <c r="B2430" s="5">
        <v>1</v>
      </c>
      <c r="C2430" s="5">
        <v>7</v>
      </c>
    </row>
    <row r="2431" spans="1:3" hidden="1" x14ac:dyDescent="0.25">
      <c r="A2431" s="495" t="s">
        <v>4040</v>
      </c>
      <c r="B2431" s="5">
        <v>1</v>
      </c>
      <c r="C2431" s="5">
        <v>7</v>
      </c>
    </row>
    <row r="2432" spans="1:3" hidden="1" x14ac:dyDescent="0.25">
      <c r="A2432" s="495" t="s">
        <v>4041</v>
      </c>
      <c r="B2432" s="5">
        <v>1</v>
      </c>
      <c r="C2432" s="5">
        <v>7</v>
      </c>
    </row>
    <row r="2433" spans="1:3" hidden="1" x14ac:dyDescent="0.25">
      <c r="A2433" s="495" t="s">
        <v>4042</v>
      </c>
      <c r="B2433" s="5">
        <v>1</v>
      </c>
      <c r="C2433" s="5">
        <v>7</v>
      </c>
    </row>
    <row r="2434" spans="1:3" hidden="1" x14ac:dyDescent="0.25">
      <c r="A2434" s="495" t="s">
        <v>4044</v>
      </c>
      <c r="B2434" s="5">
        <v>1</v>
      </c>
      <c r="C2434" s="5">
        <v>7</v>
      </c>
    </row>
    <row r="2435" spans="1:3" hidden="1" x14ac:dyDescent="0.25">
      <c r="A2435" s="495" t="s">
        <v>4045</v>
      </c>
      <c r="B2435" s="5">
        <v>1</v>
      </c>
      <c r="C2435" s="5">
        <v>7</v>
      </c>
    </row>
    <row r="2436" spans="1:3" hidden="1" x14ac:dyDescent="0.25">
      <c r="A2436" s="495" t="s">
        <v>4046</v>
      </c>
      <c r="B2436" s="5">
        <v>1</v>
      </c>
      <c r="C2436" s="5">
        <v>7</v>
      </c>
    </row>
    <row r="2437" spans="1:3" hidden="1" x14ac:dyDescent="0.25">
      <c r="A2437" s="495" t="s">
        <v>4047</v>
      </c>
      <c r="B2437" s="5">
        <v>1</v>
      </c>
      <c r="C2437" s="5">
        <v>7</v>
      </c>
    </row>
    <row r="2438" spans="1:3" hidden="1" x14ac:dyDescent="0.25">
      <c r="A2438" s="495" t="s">
        <v>4048</v>
      </c>
      <c r="B2438" s="5">
        <v>1</v>
      </c>
      <c r="C2438" s="5">
        <v>7</v>
      </c>
    </row>
    <row r="2439" spans="1:3" hidden="1" x14ac:dyDescent="0.25">
      <c r="A2439" s="495" t="s">
        <v>4052</v>
      </c>
      <c r="B2439" s="5">
        <v>1</v>
      </c>
      <c r="C2439" s="5">
        <v>7</v>
      </c>
    </row>
    <row r="2440" spans="1:3" hidden="1" x14ac:dyDescent="0.25">
      <c r="A2440" s="495" t="s">
        <v>4054</v>
      </c>
      <c r="B2440" s="5">
        <v>1</v>
      </c>
      <c r="C2440" s="5">
        <v>7</v>
      </c>
    </row>
    <row r="2441" spans="1:3" hidden="1" x14ac:dyDescent="0.25">
      <c r="A2441" s="495" t="s">
        <v>4055</v>
      </c>
      <c r="B2441" s="5">
        <v>1</v>
      </c>
      <c r="C2441" s="5">
        <v>7</v>
      </c>
    </row>
    <row r="2442" spans="1:3" hidden="1" x14ac:dyDescent="0.25">
      <c r="A2442" s="495" t="s">
        <v>4057</v>
      </c>
      <c r="B2442" s="5">
        <v>1</v>
      </c>
      <c r="C2442" s="5">
        <v>7</v>
      </c>
    </row>
    <row r="2443" spans="1:3" hidden="1" x14ac:dyDescent="0.25">
      <c r="A2443" s="495" t="s">
        <v>4058</v>
      </c>
      <c r="B2443" s="5">
        <v>1</v>
      </c>
      <c r="C2443" s="5">
        <v>7</v>
      </c>
    </row>
    <row r="2444" spans="1:3" hidden="1" x14ac:dyDescent="0.25">
      <c r="A2444" s="495" t="s">
        <v>4059</v>
      </c>
      <c r="B2444" s="5">
        <v>1</v>
      </c>
      <c r="C2444" s="5">
        <v>7</v>
      </c>
    </row>
    <row r="2445" spans="1:3" hidden="1" x14ac:dyDescent="0.25">
      <c r="A2445" s="495" t="s">
        <v>4060</v>
      </c>
      <c r="B2445" s="5">
        <v>1</v>
      </c>
      <c r="C2445" s="5">
        <v>7</v>
      </c>
    </row>
    <row r="2446" spans="1:3" hidden="1" x14ac:dyDescent="0.25">
      <c r="A2446" s="495" t="s">
        <v>4061</v>
      </c>
      <c r="B2446" s="5">
        <v>1</v>
      </c>
      <c r="C2446" s="5">
        <v>7</v>
      </c>
    </row>
    <row r="2447" spans="1:3" ht="30" hidden="1" x14ac:dyDescent="0.25">
      <c r="A2447" s="495" t="s">
        <v>4063</v>
      </c>
      <c r="B2447" s="5">
        <v>1</v>
      </c>
      <c r="C2447" s="5">
        <v>7</v>
      </c>
    </row>
    <row r="2448" spans="1:3" ht="30" hidden="1" x14ac:dyDescent="0.25">
      <c r="A2448" s="495" t="s">
        <v>4064</v>
      </c>
      <c r="B2448" s="5">
        <v>1</v>
      </c>
      <c r="C2448" s="5">
        <v>7</v>
      </c>
    </row>
    <row r="2449" spans="1:3" hidden="1" x14ac:dyDescent="0.25">
      <c r="A2449" s="495" t="s">
        <v>4065</v>
      </c>
      <c r="B2449" s="5">
        <v>1</v>
      </c>
      <c r="C2449" s="5">
        <v>7</v>
      </c>
    </row>
    <row r="2450" spans="1:3" hidden="1" x14ac:dyDescent="0.25">
      <c r="A2450" s="495" t="s">
        <v>4067</v>
      </c>
      <c r="B2450" s="5">
        <v>1</v>
      </c>
      <c r="C2450" s="5">
        <v>7</v>
      </c>
    </row>
    <row r="2451" spans="1:3" hidden="1" x14ac:dyDescent="0.25">
      <c r="A2451" s="495" t="s">
        <v>4069</v>
      </c>
      <c r="B2451" s="5">
        <v>1</v>
      </c>
      <c r="C2451" s="5">
        <v>7</v>
      </c>
    </row>
    <row r="2452" spans="1:3" ht="30" hidden="1" x14ac:dyDescent="0.25">
      <c r="A2452" s="495" t="s">
        <v>4070</v>
      </c>
      <c r="B2452" s="5">
        <v>1</v>
      </c>
      <c r="C2452" s="5">
        <v>7</v>
      </c>
    </row>
    <row r="2453" spans="1:3" hidden="1" x14ac:dyDescent="0.25">
      <c r="A2453" s="495" t="s">
        <v>4071</v>
      </c>
      <c r="B2453" s="5">
        <v>1</v>
      </c>
      <c r="C2453" s="5">
        <v>7</v>
      </c>
    </row>
    <row r="2454" spans="1:3" hidden="1" x14ac:dyDescent="0.25">
      <c r="A2454" s="495" t="s">
        <v>4072</v>
      </c>
      <c r="B2454" s="5">
        <v>1</v>
      </c>
      <c r="C2454" s="5">
        <v>7</v>
      </c>
    </row>
    <row r="2455" spans="1:3" hidden="1" x14ac:dyDescent="0.25">
      <c r="A2455" s="495" t="s">
        <v>4073</v>
      </c>
      <c r="B2455" s="5">
        <v>1</v>
      </c>
      <c r="C2455" s="5">
        <v>7</v>
      </c>
    </row>
    <row r="2456" spans="1:3" ht="30" hidden="1" x14ac:dyDescent="0.25">
      <c r="A2456" s="495" t="s">
        <v>4075</v>
      </c>
      <c r="B2456" s="5">
        <v>1</v>
      </c>
      <c r="C2456" s="5">
        <v>7</v>
      </c>
    </row>
    <row r="2457" spans="1:3" hidden="1" x14ac:dyDescent="0.25">
      <c r="A2457" s="495" t="s">
        <v>4076</v>
      </c>
      <c r="B2457" s="5">
        <v>1</v>
      </c>
      <c r="C2457" s="5">
        <v>7</v>
      </c>
    </row>
    <row r="2458" spans="1:3" hidden="1" x14ac:dyDescent="0.25">
      <c r="A2458" s="495" t="s">
        <v>4077</v>
      </c>
      <c r="B2458" s="5">
        <v>1</v>
      </c>
      <c r="C2458" s="5">
        <v>7</v>
      </c>
    </row>
    <row r="2459" spans="1:3" hidden="1" x14ac:dyDescent="0.25">
      <c r="A2459" s="495" t="s">
        <v>4078</v>
      </c>
      <c r="B2459" s="5">
        <v>1</v>
      </c>
      <c r="C2459" s="5">
        <v>7</v>
      </c>
    </row>
    <row r="2460" spans="1:3" hidden="1" x14ac:dyDescent="0.25">
      <c r="A2460" s="495" t="s">
        <v>4079</v>
      </c>
      <c r="B2460" s="5">
        <v>1</v>
      </c>
      <c r="C2460" s="5">
        <v>7</v>
      </c>
    </row>
    <row r="2461" spans="1:3" hidden="1" x14ac:dyDescent="0.25">
      <c r="A2461" s="495" t="s">
        <v>4080</v>
      </c>
      <c r="B2461" s="5">
        <v>1</v>
      </c>
      <c r="C2461" s="5">
        <v>7</v>
      </c>
    </row>
    <row r="2462" spans="1:3" hidden="1" x14ac:dyDescent="0.25">
      <c r="A2462" s="495" t="s">
        <v>4081</v>
      </c>
      <c r="B2462" s="5">
        <v>1</v>
      </c>
      <c r="C2462" s="5">
        <v>7</v>
      </c>
    </row>
    <row r="2463" spans="1:3" hidden="1" x14ac:dyDescent="0.25">
      <c r="A2463" s="495" t="s">
        <v>4082</v>
      </c>
      <c r="B2463" s="5">
        <v>1</v>
      </c>
      <c r="C2463" s="5">
        <v>7</v>
      </c>
    </row>
    <row r="2464" spans="1:3" hidden="1" x14ac:dyDescent="0.25">
      <c r="A2464" s="495" t="s">
        <v>4083</v>
      </c>
      <c r="B2464" s="5">
        <v>1</v>
      </c>
      <c r="C2464" s="5">
        <v>7</v>
      </c>
    </row>
    <row r="2465" spans="1:3" hidden="1" x14ac:dyDescent="0.25">
      <c r="A2465" s="495" t="s">
        <v>4084</v>
      </c>
      <c r="B2465" s="5">
        <v>1</v>
      </c>
      <c r="C2465" s="5">
        <v>7</v>
      </c>
    </row>
    <row r="2466" spans="1:3" hidden="1" x14ac:dyDescent="0.25">
      <c r="A2466" s="495" t="s">
        <v>4085</v>
      </c>
      <c r="B2466" s="5">
        <v>1</v>
      </c>
      <c r="C2466" s="5">
        <v>7</v>
      </c>
    </row>
    <row r="2467" spans="1:3" hidden="1" x14ac:dyDescent="0.25">
      <c r="A2467" s="495" t="s">
        <v>4086</v>
      </c>
      <c r="B2467" s="5">
        <v>1</v>
      </c>
      <c r="C2467" s="5">
        <v>7</v>
      </c>
    </row>
    <row r="2468" spans="1:3" hidden="1" x14ac:dyDescent="0.25">
      <c r="A2468" s="495" t="s">
        <v>4087</v>
      </c>
      <c r="B2468" s="5">
        <v>1</v>
      </c>
      <c r="C2468" s="5">
        <v>7</v>
      </c>
    </row>
    <row r="2469" spans="1:3" hidden="1" x14ac:dyDescent="0.25">
      <c r="A2469" s="495" t="s">
        <v>4088</v>
      </c>
      <c r="B2469" s="5">
        <v>1</v>
      </c>
      <c r="C2469" s="5">
        <v>7</v>
      </c>
    </row>
    <row r="2470" spans="1:3" hidden="1" x14ac:dyDescent="0.25">
      <c r="A2470" s="495" t="s">
        <v>4089</v>
      </c>
      <c r="B2470" s="5">
        <v>1</v>
      </c>
      <c r="C2470" s="5">
        <v>7</v>
      </c>
    </row>
    <row r="2471" spans="1:3" hidden="1" x14ac:dyDescent="0.25">
      <c r="A2471" s="495" t="s">
        <v>4091</v>
      </c>
      <c r="B2471" s="5">
        <v>1</v>
      </c>
      <c r="C2471" s="5">
        <v>7</v>
      </c>
    </row>
    <row r="2472" spans="1:3" hidden="1" x14ac:dyDescent="0.25">
      <c r="A2472" s="495" t="s">
        <v>4092</v>
      </c>
      <c r="B2472" s="5">
        <v>1</v>
      </c>
      <c r="C2472" s="5">
        <v>7</v>
      </c>
    </row>
    <row r="2473" spans="1:3" hidden="1" x14ac:dyDescent="0.25">
      <c r="A2473" s="495" t="s">
        <v>4093</v>
      </c>
      <c r="B2473" s="5">
        <v>1</v>
      </c>
      <c r="C2473" s="5">
        <v>7</v>
      </c>
    </row>
    <row r="2474" spans="1:3" hidden="1" x14ac:dyDescent="0.25">
      <c r="A2474" s="495" t="s">
        <v>4095</v>
      </c>
      <c r="B2474" s="5">
        <v>1</v>
      </c>
      <c r="C2474" s="5">
        <v>7</v>
      </c>
    </row>
    <row r="2475" spans="1:3" hidden="1" x14ac:dyDescent="0.25">
      <c r="A2475" s="495" t="s">
        <v>4096</v>
      </c>
      <c r="B2475" s="5">
        <v>1</v>
      </c>
      <c r="C2475" s="5">
        <v>7</v>
      </c>
    </row>
    <row r="2476" spans="1:3" hidden="1" x14ac:dyDescent="0.25">
      <c r="A2476" s="495" t="s">
        <v>4097</v>
      </c>
      <c r="B2476" s="5">
        <v>1</v>
      </c>
      <c r="C2476" s="5">
        <v>7</v>
      </c>
    </row>
    <row r="2477" spans="1:3" hidden="1" x14ac:dyDescent="0.25">
      <c r="A2477" s="495" t="s">
        <v>4098</v>
      </c>
      <c r="B2477" s="5">
        <v>1</v>
      </c>
      <c r="C2477" s="5">
        <v>7</v>
      </c>
    </row>
    <row r="2478" spans="1:3" hidden="1" x14ac:dyDescent="0.25">
      <c r="A2478" s="495" t="s">
        <v>4101</v>
      </c>
      <c r="B2478" s="5">
        <v>1</v>
      </c>
      <c r="C2478" s="5">
        <v>7</v>
      </c>
    </row>
    <row r="2479" spans="1:3" hidden="1" x14ac:dyDescent="0.25">
      <c r="A2479" s="495" t="s">
        <v>4102</v>
      </c>
      <c r="B2479" s="5">
        <v>1</v>
      </c>
      <c r="C2479" s="5">
        <v>7</v>
      </c>
    </row>
    <row r="2480" spans="1:3" hidden="1" x14ac:dyDescent="0.25">
      <c r="A2480" s="495" t="s">
        <v>4103</v>
      </c>
      <c r="B2480" s="5">
        <v>1</v>
      </c>
      <c r="C2480" s="5">
        <v>7</v>
      </c>
    </row>
    <row r="2481" spans="1:3" hidden="1" x14ac:dyDescent="0.25">
      <c r="A2481" s="495" t="s">
        <v>4104</v>
      </c>
      <c r="B2481" s="5">
        <v>1</v>
      </c>
      <c r="C2481" s="5">
        <v>7</v>
      </c>
    </row>
    <row r="2482" spans="1:3" ht="60" hidden="1" x14ac:dyDescent="0.25">
      <c r="A2482" s="495" t="s">
        <v>4105</v>
      </c>
      <c r="B2482" s="5">
        <v>1</v>
      </c>
      <c r="C2482" s="5">
        <v>7</v>
      </c>
    </row>
    <row r="2483" spans="1:3" hidden="1" x14ac:dyDescent="0.25">
      <c r="A2483" s="495" t="s">
        <v>4106</v>
      </c>
      <c r="B2483" s="5">
        <v>1</v>
      </c>
      <c r="C2483" s="5">
        <v>7</v>
      </c>
    </row>
    <row r="2484" spans="1:3" hidden="1" x14ac:dyDescent="0.25">
      <c r="A2484" s="495" t="s">
        <v>4107</v>
      </c>
      <c r="B2484" s="5">
        <v>1</v>
      </c>
      <c r="C2484" s="5">
        <v>7</v>
      </c>
    </row>
    <row r="2485" spans="1:3" hidden="1" x14ac:dyDescent="0.25">
      <c r="A2485" s="495" t="s">
        <v>4108</v>
      </c>
      <c r="B2485" s="5">
        <v>1</v>
      </c>
      <c r="C2485" s="5">
        <v>7</v>
      </c>
    </row>
    <row r="2486" spans="1:3" hidden="1" x14ac:dyDescent="0.25">
      <c r="A2486" s="495" t="s">
        <v>4109</v>
      </c>
      <c r="B2486" s="5">
        <v>1</v>
      </c>
      <c r="C2486" s="5">
        <v>7</v>
      </c>
    </row>
    <row r="2487" spans="1:3" hidden="1" x14ac:dyDescent="0.25">
      <c r="A2487" s="495" t="s">
        <v>4110</v>
      </c>
      <c r="B2487" s="5">
        <v>1</v>
      </c>
      <c r="C2487" s="5">
        <v>7</v>
      </c>
    </row>
    <row r="2488" spans="1:3" ht="30" hidden="1" x14ac:dyDescent="0.25">
      <c r="A2488" s="495" t="s">
        <v>4112</v>
      </c>
      <c r="B2488" s="5">
        <v>1</v>
      </c>
      <c r="C2488" s="5">
        <v>7</v>
      </c>
    </row>
    <row r="2489" spans="1:3" hidden="1" x14ac:dyDescent="0.25">
      <c r="A2489" s="495" t="s">
        <v>4113</v>
      </c>
      <c r="B2489" s="5">
        <v>1</v>
      </c>
      <c r="C2489" s="5">
        <v>7</v>
      </c>
    </row>
    <row r="2490" spans="1:3" hidden="1" x14ac:dyDescent="0.25">
      <c r="A2490" s="495" t="s">
        <v>4115</v>
      </c>
      <c r="B2490" s="5">
        <v>1</v>
      </c>
      <c r="C2490" s="5">
        <v>7</v>
      </c>
    </row>
    <row r="2491" spans="1:3" hidden="1" x14ac:dyDescent="0.25">
      <c r="A2491" s="495" t="s">
        <v>4116</v>
      </c>
      <c r="B2491" s="5">
        <v>1</v>
      </c>
      <c r="C2491" s="5">
        <v>7</v>
      </c>
    </row>
    <row r="2492" spans="1:3" hidden="1" x14ac:dyDescent="0.25">
      <c r="A2492" s="495" t="s">
        <v>4117</v>
      </c>
      <c r="B2492" s="5">
        <v>1</v>
      </c>
      <c r="C2492" s="5">
        <v>7</v>
      </c>
    </row>
    <row r="2493" spans="1:3" hidden="1" x14ac:dyDescent="0.25">
      <c r="A2493" s="495" t="s">
        <v>4118</v>
      </c>
      <c r="B2493" s="5">
        <v>1</v>
      </c>
      <c r="C2493" s="5">
        <v>7</v>
      </c>
    </row>
    <row r="2494" spans="1:3" hidden="1" x14ac:dyDescent="0.25">
      <c r="A2494" s="495" t="s">
        <v>4120</v>
      </c>
      <c r="B2494" s="5">
        <v>1</v>
      </c>
      <c r="C2494" s="5">
        <v>7</v>
      </c>
    </row>
    <row r="2495" spans="1:3" hidden="1" x14ac:dyDescent="0.25">
      <c r="A2495" s="495" t="s">
        <v>4122</v>
      </c>
      <c r="B2495" s="5">
        <v>1</v>
      </c>
      <c r="C2495" s="5">
        <v>7</v>
      </c>
    </row>
    <row r="2496" spans="1:3" hidden="1" x14ac:dyDescent="0.25">
      <c r="A2496" s="495" t="s">
        <v>4124</v>
      </c>
      <c r="B2496" s="5">
        <v>1</v>
      </c>
      <c r="C2496" s="5">
        <v>7</v>
      </c>
    </row>
    <row r="2497" spans="1:3" hidden="1" x14ac:dyDescent="0.25">
      <c r="A2497" s="495" t="s">
        <v>4125</v>
      </c>
      <c r="B2497" s="5">
        <v>1</v>
      </c>
      <c r="C2497" s="5">
        <v>7</v>
      </c>
    </row>
    <row r="2498" spans="1:3" hidden="1" x14ac:dyDescent="0.25">
      <c r="A2498" s="495" t="s">
        <v>4126</v>
      </c>
      <c r="B2498" s="5">
        <v>1</v>
      </c>
      <c r="C2498" s="5">
        <v>7</v>
      </c>
    </row>
    <row r="2499" spans="1:3" hidden="1" x14ac:dyDescent="0.25">
      <c r="A2499" s="495" t="s">
        <v>4128</v>
      </c>
      <c r="B2499" s="5">
        <v>1</v>
      </c>
      <c r="C2499" s="5">
        <v>7</v>
      </c>
    </row>
    <row r="2500" spans="1:3" hidden="1" x14ac:dyDescent="0.25">
      <c r="A2500" s="495" t="s">
        <v>4130</v>
      </c>
      <c r="B2500" s="5">
        <v>1</v>
      </c>
      <c r="C2500" s="5">
        <v>7</v>
      </c>
    </row>
    <row r="2501" spans="1:3" ht="45" hidden="1" x14ac:dyDescent="0.25">
      <c r="A2501" s="495" t="s">
        <v>4131</v>
      </c>
      <c r="B2501" s="5">
        <v>1</v>
      </c>
      <c r="C2501" s="5">
        <v>7</v>
      </c>
    </row>
    <row r="2502" spans="1:3" hidden="1" x14ac:dyDescent="0.25">
      <c r="A2502" s="495" t="s">
        <v>4132</v>
      </c>
      <c r="B2502" s="5">
        <v>1</v>
      </c>
      <c r="C2502" s="5">
        <v>7</v>
      </c>
    </row>
    <row r="2503" spans="1:3" hidden="1" x14ac:dyDescent="0.25">
      <c r="A2503" s="495" t="s">
        <v>4133</v>
      </c>
      <c r="B2503" s="5">
        <v>1</v>
      </c>
      <c r="C2503" s="5">
        <v>7</v>
      </c>
    </row>
    <row r="2504" spans="1:3" hidden="1" x14ac:dyDescent="0.25">
      <c r="A2504" s="495" t="s">
        <v>4134</v>
      </c>
      <c r="B2504" s="5">
        <v>1</v>
      </c>
      <c r="C2504" s="5">
        <v>7</v>
      </c>
    </row>
    <row r="2505" spans="1:3" ht="30" hidden="1" x14ac:dyDescent="0.25">
      <c r="A2505" s="495" t="s">
        <v>4135</v>
      </c>
      <c r="B2505" s="5">
        <v>1</v>
      </c>
      <c r="C2505" s="5">
        <v>7</v>
      </c>
    </row>
    <row r="2506" spans="1:3" hidden="1" x14ac:dyDescent="0.25">
      <c r="A2506" s="495" t="s">
        <v>4136</v>
      </c>
      <c r="B2506" s="5">
        <v>1</v>
      </c>
      <c r="C2506" s="5">
        <v>7</v>
      </c>
    </row>
    <row r="2507" spans="1:3" hidden="1" x14ac:dyDescent="0.25">
      <c r="A2507" s="495" t="s">
        <v>4137</v>
      </c>
      <c r="B2507" s="5">
        <v>1</v>
      </c>
      <c r="C2507" s="5">
        <v>7</v>
      </c>
    </row>
    <row r="2508" spans="1:3" hidden="1" x14ac:dyDescent="0.25">
      <c r="A2508" s="495" t="s">
        <v>4138</v>
      </c>
      <c r="B2508" s="5">
        <v>1</v>
      </c>
      <c r="C2508" s="5">
        <v>7</v>
      </c>
    </row>
    <row r="2509" spans="1:3" hidden="1" x14ac:dyDescent="0.25">
      <c r="A2509" s="495" t="s">
        <v>4139</v>
      </c>
      <c r="B2509" s="5">
        <v>1</v>
      </c>
      <c r="C2509" s="5">
        <v>7</v>
      </c>
    </row>
    <row r="2510" spans="1:3" hidden="1" x14ac:dyDescent="0.25">
      <c r="A2510" s="495" t="s">
        <v>4140</v>
      </c>
      <c r="B2510" s="5">
        <v>1</v>
      </c>
      <c r="C2510" s="5">
        <v>7</v>
      </c>
    </row>
    <row r="2511" spans="1:3" hidden="1" x14ac:dyDescent="0.25">
      <c r="A2511" s="495" t="s">
        <v>4141</v>
      </c>
      <c r="B2511" s="5">
        <v>1</v>
      </c>
      <c r="C2511" s="5">
        <v>7</v>
      </c>
    </row>
    <row r="2512" spans="1:3" hidden="1" x14ac:dyDescent="0.25">
      <c r="A2512" s="495" t="s">
        <v>4142</v>
      </c>
      <c r="B2512" s="5">
        <v>1</v>
      </c>
      <c r="C2512" s="5">
        <v>7</v>
      </c>
    </row>
    <row r="2513" spans="1:3" hidden="1" x14ac:dyDescent="0.25">
      <c r="A2513" s="495" t="s">
        <v>4143</v>
      </c>
      <c r="B2513" s="5">
        <v>1</v>
      </c>
      <c r="C2513" s="5">
        <v>7</v>
      </c>
    </row>
    <row r="2514" spans="1:3" hidden="1" x14ac:dyDescent="0.25">
      <c r="A2514" s="495" t="s">
        <v>4144</v>
      </c>
      <c r="B2514" s="5">
        <v>1</v>
      </c>
      <c r="C2514" s="5">
        <v>7</v>
      </c>
    </row>
    <row r="2515" spans="1:3" ht="30" hidden="1" x14ac:dyDescent="0.25">
      <c r="A2515" s="495" t="s">
        <v>4145</v>
      </c>
      <c r="B2515" s="5">
        <v>1</v>
      </c>
      <c r="C2515" s="5">
        <v>7</v>
      </c>
    </row>
    <row r="2516" spans="1:3" hidden="1" x14ac:dyDescent="0.25">
      <c r="A2516" s="495" t="s">
        <v>4146</v>
      </c>
      <c r="B2516" s="5">
        <v>1</v>
      </c>
      <c r="C2516" s="5">
        <v>7</v>
      </c>
    </row>
    <row r="2517" spans="1:3" hidden="1" x14ac:dyDescent="0.25">
      <c r="A2517" s="495" t="s">
        <v>4147</v>
      </c>
      <c r="B2517" s="5">
        <v>1</v>
      </c>
      <c r="C2517" s="5">
        <v>7</v>
      </c>
    </row>
    <row r="2518" spans="1:3" hidden="1" x14ac:dyDescent="0.25">
      <c r="A2518" s="495" t="s">
        <v>4148</v>
      </c>
      <c r="B2518" s="5">
        <v>1</v>
      </c>
      <c r="C2518" s="5">
        <v>7</v>
      </c>
    </row>
    <row r="2519" spans="1:3" hidden="1" x14ac:dyDescent="0.25">
      <c r="A2519" s="495" t="s">
        <v>4149</v>
      </c>
      <c r="B2519" s="5">
        <v>1</v>
      </c>
      <c r="C2519" s="5">
        <v>7</v>
      </c>
    </row>
    <row r="2520" spans="1:3" hidden="1" x14ac:dyDescent="0.25">
      <c r="A2520" s="495" t="s">
        <v>4152</v>
      </c>
      <c r="B2520" s="5">
        <v>1</v>
      </c>
      <c r="C2520" s="5">
        <v>7</v>
      </c>
    </row>
    <row r="2521" spans="1:3" hidden="1" x14ac:dyDescent="0.25">
      <c r="A2521" s="495" t="s">
        <v>4154</v>
      </c>
      <c r="B2521" s="5">
        <v>1</v>
      </c>
      <c r="C2521" s="5">
        <v>7</v>
      </c>
    </row>
    <row r="2522" spans="1:3" hidden="1" x14ac:dyDescent="0.25">
      <c r="A2522" s="495" t="s">
        <v>4155</v>
      </c>
      <c r="B2522" s="5">
        <v>1</v>
      </c>
      <c r="C2522" s="5">
        <v>7</v>
      </c>
    </row>
    <row r="2523" spans="1:3" ht="30" hidden="1" x14ac:dyDescent="0.25">
      <c r="A2523" s="495" t="s">
        <v>4157</v>
      </c>
      <c r="B2523" s="5">
        <v>1</v>
      </c>
      <c r="C2523" s="5">
        <v>7</v>
      </c>
    </row>
    <row r="2524" spans="1:3" hidden="1" x14ac:dyDescent="0.25">
      <c r="A2524" s="495" t="s">
        <v>4158</v>
      </c>
      <c r="B2524" s="5">
        <v>1</v>
      </c>
      <c r="C2524" s="5">
        <v>7</v>
      </c>
    </row>
    <row r="2525" spans="1:3" hidden="1" x14ac:dyDescent="0.25">
      <c r="A2525" s="495" t="s">
        <v>4161</v>
      </c>
      <c r="B2525" s="5">
        <v>1</v>
      </c>
      <c r="C2525" s="5">
        <v>7</v>
      </c>
    </row>
    <row r="2526" spans="1:3" hidden="1" x14ac:dyDescent="0.25">
      <c r="A2526" s="495" t="s">
        <v>4162</v>
      </c>
      <c r="B2526" s="5">
        <v>1</v>
      </c>
      <c r="C2526" s="5">
        <v>7</v>
      </c>
    </row>
    <row r="2527" spans="1:3" hidden="1" x14ac:dyDescent="0.25">
      <c r="A2527" s="495" t="s">
        <v>4163</v>
      </c>
      <c r="B2527" s="5">
        <v>1</v>
      </c>
      <c r="C2527" s="5">
        <v>7</v>
      </c>
    </row>
    <row r="2528" spans="1:3" hidden="1" x14ac:dyDescent="0.25">
      <c r="A2528" s="495" t="s">
        <v>4164</v>
      </c>
      <c r="B2528" s="5">
        <v>1</v>
      </c>
      <c r="C2528" s="5">
        <v>7</v>
      </c>
    </row>
    <row r="2529" spans="1:3" ht="30" hidden="1" x14ac:dyDescent="0.25">
      <c r="A2529" s="495" t="s">
        <v>4165</v>
      </c>
      <c r="B2529" s="5">
        <v>1</v>
      </c>
      <c r="C2529" s="5">
        <v>7</v>
      </c>
    </row>
    <row r="2530" spans="1:3" hidden="1" x14ac:dyDescent="0.25">
      <c r="A2530" s="495" t="s">
        <v>4167</v>
      </c>
      <c r="B2530" s="5">
        <v>1</v>
      </c>
      <c r="C2530" s="5">
        <v>7</v>
      </c>
    </row>
    <row r="2531" spans="1:3" hidden="1" x14ac:dyDescent="0.25">
      <c r="A2531" s="495" t="s">
        <v>4168</v>
      </c>
      <c r="B2531" s="5">
        <v>1</v>
      </c>
      <c r="C2531" s="5">
        <v>7</v>
      </c>
    </row>
    <row r="2532" spans="1:3" hidden="1" x14ac:dyDescent="0.25">
      <c r="A2532" s="495" t="s">
        <v>4169</v>
      </c>
      <c r="B2532" s="5">
        <v>1</v>
      </c>
      <c r="C2532" s="5">
        <v>7</v>
      </c>
    </row>
    <row r="2533" spans="1:3" hidden="1" x14ac:dyDescent="0.25">
      <c r="A2533" s="495" t="s">
        <v>4171</v>
      </c>
      <c r="B2533" s="5">
        <v>1</v>
      </c>
      <c r="C2533" s="5">
        <v>7</v>
      </c>
    </row>
    <row r="2534" spans="1:3" hidden="1" x14ac:dyDescent="0.25">
      <c r="A2534" s="495" t="s">
        <v>4173</v>
      </c>
      <c r="B2534" s="5">
        <v>1</v>
      </c>
      <c r="C2534" s="5">
        <v>7</v>
      </c>
    </row>
    <row r="2535" spans="1:3" hidden="1" x14ac:dyDescent="0.25">
      <c r="A2535" s="495" t="s">
        <v>4174</v>
      </c>
      <c r="B2535" s="5">
        <v>1</v>
      </c>
      <c r="C2535" s="5">
        <v>7</v>
      </c>
    </row>
    <row r="2536" spans="1:3" hidden="1" x14ac:dyDescent="0.25">
      <c r="A2536" s="495" t="s">
        <v>4176</v>
      </c>
      <c r="B2536" s="5">
        <v>1</v>
      </c>
      <c r="C2536" s="5">
        <v>7</v>
      </c>
    </row>
    <row r="2537" spans="1:3" hidden="1" x14ac:dyDescent="0.25">
      <c r="A2537" s="495" t="s">
        <v>4177</v>
      </c>
      <c r="B2537" s="5">
        <v>1</v>
      </c>
      <c r="C2537" s="5">
        <v>7</v>
      </c>
    </row>
    <row r="2538" spans="1:3" hidden="1" x14ac:dyDescent="0.25">
      <c r="A2538" s="495" t="s">
        <v>4178</v>
      </c>
      <c r="B2538" s="5">
        <v>1</v>
      </c>
      <c r="C2538" s="5">
        <v>7</v>
      </c>
    </row>
    <row r="2539" spans="1:3" hidden="1" x14ac:dyDescent="0.25">
      <c r="A2539" s="495" t="s">
        <v>4179</v>
      </c>
      <c r="B2539" s="5">
        <v>1</v>
      </c>
      <c r="C2539" s="5">
        <v>7</v>
      </c>
    </row>
    <row r="2540" spans="1:3" hidden="1" x14ac:dyDescent="0.25">
      <c r="A2540" s="495" t="s">
        <v>4180</v>
      </c>
      <c r="B2540" s="5">
        <v>1</v>
      </c>
      <c r="C2540" s="5">
        <v>7</v>
      </c>
    </row>
    <row r="2541" spans="1:3" ht="30" hidden="1" x14ac:dyDescent="0.25">
      <c r="A2541" s="495" t="s">
        <v>4181</v>
      </c>
      <c r="B2541" s="5">
        <v>1</v>
      </c>
      <c r="C2541" s="5">
        <v>7</v>
      </c>
    </row>
    <row r="2542" spans="1:3" hidden="1" x14ac:dyDescent="0.25">
      <c r="A2542" s="495" t="s">
        <v>4182</v>
      </c>
      <c r="B2542" s="5">
        <v>1</v>
      </c>
      <c r="C2542" s="5">
        <v>7</v>
      </c>
    </row>
    <row r="2543" spans="1:3" hidden="1" x14ac:dyDescent="0.25">
      <c r="A2543" s="495" t="s">
        <v>4183</v>
      </c>
      <c r="B2543" s="5">
        <v>1</v>
      </c>
      <c r="C2543" s="5">
        <v>7</v>
      </c>
    </row>
    <row r="2544" spans="1:3" hidden="1" x14ac:dyDescent="0.25">
      <c r="A2544" s="495" t="s">
        <v>4184</v>
      </c>
      <c r="B2544" s="5">
        <v>1</v>
      </c>
      <c r="C2544" s="5">
        <v>7</v>
      </c>
    </row>
    <row r="2545" spans="1:3" hidden="1" x14ac:dyDescent="0.25">
      <c r="A2545" s="495" t="s">
        <v>4185</v>
      </c>
      <c r="B2545" s="5">
        <v>1</v>
      </c>
      <c r="C2545" s="5">
        <v>7</v>
      </c>
    </row>
    <row r="2546" spans="1:3" hidden="1" x14ac:dyDescent="0.25">
      <c r="A2546" s="495" t="s">
        <v>4186</v>
      </c>
      <c r="B2546" s="5">
        <v>1</v>
      </c>
      <c r="C2546" s="5">
        <v>7</v>
      </c>
    </row>
    <row r="2547" spans="1:3" hidden="1" x14ac:dyDescent="0.25">
      <c r="A2547" s="495" t="s">
        <v>4187</v>
      </c>
      <c r="B2547" s="5">
        <v>1</v>
      </c>
      <c r="C2547" s="5">
        <v>7</v>
      </c>
    </row>
    <row r="2548" spans="1:3" hidden="1" x14ac:dyDescent="0.25">
      <c r="A2548" s="495" t="s">
        <v>4188</v>
      </c>
      <c r="B2548" s="5">
        <v>1</v>
      </c>
      <c r="C2548" s="5">
        <v>7</v>
      </c>
    </row>
    <row r="2549" spans="1:3" hidden="1" x14ac:dyDescent="0.25">
      <c r="A2549" s="495" t="s">
        <v>4193</v>
      </c>
      <c r="B2549" s="5">
        <v>1</v>
      </c>
      <c r="C2549" s="5">
        <v>7</v>
      </c>
    </row>
    <row r="2550" spans="1:3" hidden="1" x14ac:dyDescent="0.25">
      <c r="A2550" s="495" t="s">
        <v>4194</v>
      </c>
      <c r="B2550" s="5">
        <v>1</v>
      </c>
      <c r="C2550" s="5">
        <v>7</v>
      </c>
    </row>
    <row r="2551" spans="1:3" hidden="1" x14ac:dyDescent="0.25">
      <c r="A2551" s="495" t="s">
        <v>4196</v>
      </c>
      <c r="B2551" s="5">
        <v>1</v>
      </c>
      <c r="C2551" s="5">
        <v>7</v>
      </c>
    </row>
    <row r="2552" spans="1:3" hidden="1" x14ac:dyDescent="0.25">
      <c r="A2552" s="495" t="s">
        <v>4197</v>
      </c>
      <c r="B2552" s="5">
        <v>1</v>
      </c>
      <c r="C2552" s="5">
        <v>7</v>
      </c>
    </row>
    <row r="2553" spans="1:3" hidden="1" x14ac:dyDescent="0.25">
      <c r="A2553" s="495" t="s">
        <v>4198</v>
      </c>
      <c r="B2553" s="5">
        <v>1</v>
      </c>
      <c r="C2553" s="5">
        <v>7</v>
      </c>
    </row>
    <row r="2554" spans="1:3" hidden="1" x14ac:dyDescent="0.25">
      <c r="A2554" s="495" t="s">
        <v>4199</v>
      </c>
      <c r="B2554" s="5">
        <v>1</v>
      </c>
      <c r="C2554" s="5">
        <v>7</v>
      </c>
    </row>
    <row r="2555" spans="1:3" hidden="1" x14ac:dyDescent="0.25">
      <c r="A2555" s="495" t="s">
        <v>4200</v>
      </c>
      <c r="B2555" s="5">
        <v>1</v>
      </c>
      <c r="C2555" s="5">
        <v>7</v>
      </c>
    </row>
    <row r="2556" spans="1:3" hidden="1" x14ac:dyDescent="0.25">
      <c r="A2556" s="495" t="s">
        <v>4202</v>
      </c>
      <c r="B2556" s="5">
        <v>1</v>
      </c>
      <c r="C2556" s="5">
        <v>7</v>
      </c>
    </row>
    <row r="2557" spans="1:3" ht="30" hidden="1" x14ac:dyDescent="0.25">
      <c r="A2557" s="495" t="s">
        <v>4203</v>
      </c>
      <c r="B2557" s="5">
        <v>1</v>
      </c>
      <c r="C2557" s="5">
        <v>7</v>
      </c>
    </row>
    <row r="2558" spans="1:3" hidden="1" x14ac:dyDescent="0.25">
      <c r="A2558" s="495" t="s">
        <v>4206</v>
      </c>
      <c r="B2558" s="5">
        <v>1</v>
      </c>
      <c r="C2558" s="5">
        <v>7</v>
      </c>
    </row>
    <row r="2559" spans="1:3" hidden="1" x14ac:dyDescent="0.25">
      <c r="A2559" s="495" t="s">
        <v>4207</v>
      </c>
      <c r="B2559" s="5">
        <v>1</v>
      </c>
      <c r="C2559" s="5">
        <v>7</v>
      </c>
    </row>
    <row r="2560" spans="1:3" hidden="1" x14ac:dyDescent="0.25">
      <c r="A2560" s="495" t="s">
        <v>4208</v>
      </c>
      <c r="B2560" s="5">
        <v>1</v>
      </c>
      <c r="C2560" s="5">
        <v>7</v>
      </c>
    </row>
    <row r="2561" spans="1:3" hidden="1" x14ac:dyDescent="0.25">
      <c r="A2561" s="495" t="s">
        <v>4209</v>
      </c>
      <c r="B2561" s="5">
        <v>1</v>
      </c>
      <c r="C2561" s="5">
        <v>7</v>
      </c>
    </row>
    <row r="2562" spans="1:3" hidden="1" x14ac:dyDescent="0.25">
      <c r="A2562" s="495" t="s">
        <v>4211</v>
      </c>
      <c r="B2562" s="5">
        <v>1</v>
      </c>
      <c r="C2562" s="5">
        <v>7</v>
      </c>
    </row>
    <row r="2563" spans="1:3" ht="30" hidden="1" x14ac:dyDescent="0.25">
      <c r="A2563" s="495" t="s">
        <v>4214</v>
      </c>
      <c r="B2563" s="5">
        <v>1</v>
      </c>
      <c r="C2563" s="5">
        <v>7</v>
      </c>
    </row>
    <row r="2564" spans="1:3" hidden="1" x14ac:dyDescent="0.25">
      <c r="A2564" s="495" t="s">
        <v>4216</v>
      </c>
      <c r="B2564" s="5">
        <v>1</v>
      </c>
      <c r="C2564" s="5">
        <v>7</v>
      </c>
    </row>
    <row r="2565" spans="1:3" hidden="1" x14ac:dyDescent="0.25">
      <c r="A2565" s="495" t="s">
        <v>4217</v>
      </c>
      <c r="B2565" s="5">
        <v>1</v>
      </c>
      <c r="C2565" s="5">
        <v>7</v>
      </c>
    </row>
    <row r="2566" spans="1:3" hidden="1" x14ac:dyDescent="0.25">
      <c r="A2566" s="495" t="s">
        <v>4218</v>
      </c>
      <c r="B2566" s="5">
        <v>1</v>
      </c>
      <c r="C2566" s="5">
        <v>7</v>
      </c>
    </row>
    <row r="2567" spans="1:3" hidden="1" x14ac:dyDescent="0.25">
      <c r="A2567" s="495" t="s">
        <v>4219</v>
      </c>
      <c r="B2567" s="5">
        <v>1</v>
      </c>
      <c r="C2567" s="5">
        <v>7</v>
      </c>
    </row>
    <row r="2568" spans="1:3" hidden="1" x14ac:dyDescent="0.25">
      <c r="A2568" s="495" t="s">
        <v>4221</v>
      </c>
      <c r="B2568" s="5">
        <v>1</v>
      </c>
      <c r="C2568" s="5">
        <v>7</v>
      </c>
    </row>
    <row r="2569" spans="1:3" ht="30" hidden="1" x14ac:dyDescent="0.25">
      <c r="A2569" s="495" t="s">
        <v>4225</v>
      </c>
      <c r="B2569" s="5">
        <v>1</v>
      </c>
      <c r="C2569" s="5">
        <v>7</v>
      </c>
    </row>
    <row r="2570" spans="1:3" hidden="1" x14ac:dyDescent="0.25">
      <c r="A2570" s="495" t="s">
        <v>4226</v>
      </c>
      <c r="B2570" s="5">
        <v>1</v>
      </c>
      <c r="C2570" s="5">
        <v>7</v>
      </c>
    </row>
    <row r="2571" spans="1:3" hidden="1" x14ac:dyDescent="0.25">
      <c r="A2571" s="495" t="s">
        <v>4227</v>
      </c>
      <c r="B2571" s="5">
        <v>1</v>
      </c>
      <c r="C2571" s="5">
        <v>7</v>
      </c>
    </row>
    <row r="2572" spans="1:3" hidden="1" x14ac:dyDescent="0.25">
      <c r="A2572" s="495" t="s">
        <v>4228</v>
      </c>
      <c r="B2572" s="5">
        <v>1</v>
      </c>
      <c r="C2572" s="5">
        <v>7</v>
      </c>
    </row>
    <row r="2573" spans="1:3" hidden="1" x14ac:dyDescent="0.25">
      <c r="A2573" s="495" t="s">
        <v>4229</v>
      </c>
      <c r="B2573" s="5">
        <v>1</v>
      </c>
      <c r="C2573" s="5">
        <v>7</v>
      </c>
    </row>
    <row r="2574" spans="1:3" hidden="1" x14ac:dyDescent="0.25">
      <c r="A2574" s="495" t="s">
        <v>4230</v>
      </c>
      <c r="B2574" s="5">
        <v>1</v>
      </c>
      <c r="C2574" s="5">
        <v>7</v>
      </c>
    </row>
    <row r="2575" spans="1:3" hidden="1" x14ac:dyDescent="0.25">
      <c r="A2575" s="495" t="s">
        <v>4231</v>
      </c>
      <c r="B2575" s="5">
        <v>1</v>
      </c>
      <c r="C2575" s="5">
        <v>7</v>
      </c>
    </row>
    <row r="2576" spans="1:3" hidden="1" x14ac:dyDescent="0.25">
      <c r="A2576" s="495" t="s">
        <v>4232</v>
      </c>
      <c r="B2576" s="5">
        <v>1</v>
      </c>
      <c r="C2576" s="5">
        <v>7</v>
      </c>
    </row>
    <row r="2577" spans="1:3" hidden="1" x14ac:dyDescent="0.25">
      <c r="A2577" s="495" t="s">
        <v>4233</v>
      </c>
      <c r="B2577" s="5">
        <v>1</v>
      </c>
      <c r="C2577" s="5">
        <v>7</v>
      </c>
    </row>
    <row r="2578" spans="1:3" hidden="1" x14ac:dyDescent="0.25">
      <c r="A2578" s="495" t="s">
        <v>4234</v>
      </c>
      <c r="B2578" s="5">
        <v>1</v>
      </c>
      <c r="C2578" s="5">
        <v>7</v>
      </c>
    </row>
    <row r="2579" spans="1:3" hidden="1" x14ac:dyDescent="0.25">
      <c r="A2579" s="495" t="s">
        <v>4235</v>
      </c>
      <c r="B2579" s="5">
        <v>1</v>
      </c>
      <c r="C2579" s="5">
        <v>7</v>
      </c>
    </row>
    <row r="2580" spans="1:3" hidden="1" x14ac:dyDescent="0.25">
      <c r="A2580" s="495" t="s">
        <v>4236</v>
      </c>
      <c r="B2580" s="5">
        <v>1</v>
      </c>
      <c r="C2580" s="5">
        <v>7</v>
      </c>
    </row>
    <row r="2581" spans="1:3" hidden="1" x14ac:dyDescent="0.25">
      <c r="A2581" s="495" t="s">
        <v>4237</v>
      </c>
      <c r="B2581" s="5">
        <v>1</v>
      </c>
      <c r="C2581" s="5">
        <v>7</v>
      </c>
    </row>
    <row r="2582" spans="1:3" hidden="1" x14ac:dyDescent="0.25">
      <c r="A2582" s="495" t="s">
        <v>4238</v>
      </c>
      <c r="B2582" s="5">
        <v>1</v>
      </c>
      <c r="C2582" s="5">
        <v>7</v>
      </c>
    </row>
    <row r="2583" spans="1:3" hidden="1" x14ac:dyDescent="0.25">
      <c r="A2583" s="495" t="s">
        <v>4240</v>
      </c>
      <c r="B2583" s="5">
        <v>1</v>
      </c>
      <c r="C2583" s="5">
        <v>7</v>
      </c>
    </row>
    <row r="2584" spans="1:3" hidden="1" x14ac:dyDescent="0.25">
      <c r="A2584" s="495" t="s">
        <v>4243</v>
      </c>
      <c r="B2584" s="5">
        <v>1</v>
      </c>
      <c r="C2584" s="5">
        <v>7</v>
      </c>
    </row>
    <row r="2585" spans="1:3" hidden="1" x14ac:dyDescent="0.25">
      <c r="A2585" s="495" t="s">
        <v>4245</v>
      </c>
      <c r="B2585" s="5">
        <v>1</v>
      </c>
      <c r="C2585" s="5">
        <v>7</v>
      </c>
    </row>
    <row r="2586" spans="1:3" hidden="1" x14ac:dyDescent="0.25">
      <c r="A2586" s="495" t="s">
        <v>4246</v>
      </c>
      <c r="B2586" s="5">
        <v>1</v>
      </c>
      <c r="C2586" s="5">
        <v>7</v>
      </c>
    </row>
    <row r="2587" spans="1:3" hidden="1" x14ac:dyDescent="0.25">
      <c r="A2587" s="495" t="s">
        <v>4247</v>
      </c>
      <c r="B2587" s="5">
        <v>1</v>
      </c>
      <c r="C2587" s="5">
        <v>7</v>
      </c>
    </row>
    <row r="2588" spans="1:3" hidden="1" x14ac:dyDescent="0.25">
      <c r="A2588" s="495" t="s">
        <v>4248</v>
      </c>
      <c r="B2588" s="5">
        <v>1</v>
      </c>
      <c r="C2588" s="5">
        <v>7</v>
      </c>
    </row>
    <row r="2589" spans="1:3" ht="30" hidden="1" x14ac:dyDescent="0.25">
      <c r="A2589" s="495" t="s">
        <v>4249</v>
      </c>
      <c r="B2589" s="5">
        <v>1</v>
      </c>
      <c r="C2589" s="5">
        <v>7</v>
      </c>
    </row>
    <row r="2590" spans="1:3" hidden="1" x14ac:dyDescent="0.25">
      <c r="A2590" s="495" t="s">
        <v>4250</v>
      </c>
      <c r="B2590" s="5">
        <v>1</v>
      </c>
      <c r="C2590" s="5">
        <v>7</v>
      </c>
    </row>
    <row r="2591" spans="1:3" hidden="1" x14ac:dyDescent="0.25">
      <c r="A2591" s="495" t="s">
        <v>4251</v>
      </c>
      <c r="B2591" s="5">
        <v>1</v>
      </c>
      <c r="C2591" s="5">
        <v>7</v>
      </c>
    </row>
    <row r="2592" spans="1:3" hidden="1" x14ac:dyDescent="0.25">
      <c r="A2592" s="495" t="s">
        <v>4252</v>
      </c>
      <c r="B2592" s="5">
        <v>1</v>
      </c>
      <c r="C2592" s="5">
        <v>7</v>
      </c>
    </row>
    <row r="2593" spans="1:3" hidden="1" x14ac:dyDescent="0.25">
      <c r="A2593" s="495" t="s">
        <v>4253</v>
      </c>
      <c r="B2593" s="5">
        <v>1</v>
      </c>
      <c r="C2593" s="5">
        <v>7</v>
      </c>
    </row>
    <row r="2594" spans="1:3" hidden="1" x14ac:dyDescent="0.25">
      <c r="A2594" s="495" t="s">
        <v>4255</v>
      </c>
      <c r="B2594" s="5">
        <v>1</v>
      </c>
      <c r="C2594" s="5">
        <v>7</v>
      </c>
    </row>
    <row r="2595" spans="1:3" ht="30" hidden="1" x14ac:dyDescent="0.25">
      <c r="A2595" s="495" t="s">
        <v>4256</v>
      </c>
      <c r="B2595" s="5">
        <v>1</v>
      </c>
      <c r="C2595" s="5">
        <v>7</v>
      </c>
    </row>
    <row r="2596" spans="1:3" hidden="1" x14ac:dyDescent="0.25">
      <c r="A2596" s="495" t="s">
        <v>4257</v>
      </c>
      <c r="B2596" s="5">
        <v>1</v>
      </c>
      <c r="C2596" s="5">
        <v>7</v>
      </c>
    </row>
    <row r="2597" spans="1:3" ht="45" hidden="1" x14ac:dyDescent="0.25">
      <c r="A2597" s="495" t="s">
        <v>4258</v>
      </c>
      <c r="B2597" s="5">
        <v>1</v>
      </c>
      <c r="C2597" s="5">
        <v>7</v>
      </c>
    </row>
    <row r="2598" spans="1:3" hidden="1" x14ac:dyDescent="0.25">
      <c r="A2598" s="495" t="s">
        <v>4259</v>
      </c>
      <c r="B2598" s="5">
        <v>1</v>
      </c>
      <c r="C2598" s="5">
        <v>7</v>
      </c>
    </row>
    <row r="2599" spans="1:3" ht="30" hidden="1" x14ac:dyDescent="0.25">
      <c r="A2599" s="495" t="s">
        <v>4260</v>
      </c>
      <c r="B2599" s="5">
        <v>1</v>
      </c>
      <c r="C2599" s="5">
        <v>7</v>
      </c>
    </row>
    <row r="2600" spans="1:3" hidden="1" x14ac:dyDescent="0.25">
      <c r="A2600" s="495" t="s">
        <v>4261</v>
      </c>
      <c r="B2600" s="5">
        <v>1</v>
      </c>
      <c r="C2600" s="5">
        <v>7</v>
      </c>
    </row>
    <row r="2601" spans="1:3" hidden="1" x14ac:dyDescent="0.25">
      <c r="A2601" s="495" t="s">
        <v>4263</v>
      </c>
      <c r="B2601" s="5">
        <v>1</v>
      </c>
      <c r="C2601" s="5">
        <v>7</v>
      </c>
    </row>
    <row r="2602" spans="1:3" ht="30" hidden="1" x14ac:dyDescent="0.25">
      <c r="A2602" s="495" t="s">
        <v>4265</v>
      </c>
      <c r="B2602" s="5">
        <v>1</v>
      </c>
      <c r="C2602" s="5">
        <v>7</v>
      </c>
    </row>
    <row r="2603" spans="1:3" hidden="1" x14ac:dyDescent="0.25">
      <c r="A2603" s="495" t="s">
        <v>4266</v>
      </c>
      <c r="B2603" s="5">
        <v>1</v>
      </c>
      <c r="C2603" s="5">
        <v>7</v>
      </c>
    </row>
    <row r="2604" spans="1:3" hidden="1" x14ac:dyDescent="0.25">
      <c r="A2604" s="495" t="s">
        <v>4267</v>
      </c>
      <c r="B2604" s="5">
        <v>1</v>
      </c>
      <c r="C2604" s="5">
        <v>7</v>
      </c>
    </row>
    <row r="2605" spans="1:3" hidden="1" x14ac:dyDescent="0.25">
      <c r="A2605" s="495" t="s">
        <v>4268</v>
      </c>
      <c r="B2605" s="5">
        <v>1</v>
      </c>
      <c r="C2605" s="5">
        <v>7</v>
      </c>
    </row>
    <row r="2606" spans="1:3" hidden="1" x14ac:dyDescent="0.25">
      <c r="A2606" s="495" t="s">
        <v>4270</v>
      </c>
      <c r="B2606" s="5">
        <v>1</v>
      </c>
      <c r="C2606" s="5">
        <v>7</v>
      </c>
    </row>
    <row r="2607" spans="1:3" hidden="1" x14ac:dyDescent="0.25">
      <c r="A2607" s="495" t="s">
        <v>4271</v>
      </c>
      <c r="B2607" s="5">
        <v>1</v>
      </c>
      <c r="C2607" s="5">
        <v>7</v>
      </c>
    </row>
    <row r="2608" spans="1:3" hidden="1" x14ac:dyDescent="0.25">
      <c r="A2608" s="495" t="s">
        <v>4272</v>
      </c>
      <c r="B2608" s="5">
        <v>1</v>
      </c>
      <c r="C2608" s="5">
        <v>7</v>
      </c>
    </row>
    <row r="2609" spans="1:3" hidden="1" x14ac:dyDescent="0.25">
      <c r="A2609" s="495" t="s">
        <v>4273</v>
      </c>
      <c r="B2609" s="5">
        <v>1</v>
      </c>
      <c r="C2609" s="5">
        <v>7</v>
      </c>
    </row>
    <row r="2610" spans="1:3" hidden="1" x14ac:dyDescent="0.25">
      <c r="A2610" s="495" t="s">
        <v>4274</v>
      </c>
      <c r="B2610" s="5">
        <v>1</v>
      </c>
      <c r="C2610" s="5">
        <v>7</v>
      </c>
    </row>
    <row r="2611" spans="1:3" hidden="1" x14ac:dyDescent="0.25">
      <c r="A2611" s="495" t="s">
        <v>4275</v>
      </c>
      <c r="B2611" s="5">
        <v>1</v>
      </c>
      <c r="C2611" s="5">
        <v>7</v>
      </c>
    </row>
    <row r="2612" spans="1:3" hidden="1" x14ac:dyDescent="0.25">
      <c r="A2612" s="495" t="s">
        <v>4276</v>
      </c>
      <c r="B2612" s="5">
        <v>1</v>
      </c>
      <c r="C2612" s="5">
        <v>7</v>
      </c>
    </row>
    <row r="2613" spans="1:3" hidden="1" x14ac:dyDescent="0.25">
      <c r="A2613" s="495" t="s">
        <v>4277</v>
      </c>
      <c r="B2613" s="5">
        <v>1</v>
      </c>
      <c r="C2613" s="5">
        <v>7</v>
      </c>
    </row>
    <row r="2614" spans="1:3" hidden="1" x14ac:dyDescent="0.25">
      <c r="A2614" s="495" t="s">
        <v>4278</v>
      </c>
      <c r="B2614" s="5">
        <v>1</v>
      </c>
      <c r="C2614" s="5">
        <v>7</v>
      </c>
    </row>
    <row r="2615" spans="1:3" hidden="1" x14ac:dyDescent="0.25">
      <c r="A2615" s="495" t="s">
        <v>4279</v>
      </c>
      <c r="B2615" s="5">
        <v>1</v>
      </c>
      <c r="C2615" s="5">
        <v>7</v>
      </c>
    </row>
    <row r="2616" spans="1:3" hidden="1" x14ac:dyDescent="0.25">
      <c r="A2616" s="495" t="s">
        <v>4280</v>
      </c>
      <c r="B2616" s="5">
        <v>1</v>
      </c>
      <c r="C2616" s="5">
        <v>7</v>
      </c>
    </row>
    <row r="2617" spans="1:3" hidden="1" x14ac:dyDescent="0.25">
      <c r="A2617" s="495" t="s">
        <v>4281</v>
      </c>
      <c r="B2617" s="5">
        <v>1</v>
      </c>
      <c r="C2617" s="5">
        <v>7</v>
      </c>
    </row>
    <row r="2618" spans="1:3" hidden="1" x14ac:dyDescent="0.25">
      <c r="A2618" s="495" t="s">
        <v>4282</v>
      </c>
      <c r="B2618" s="5">
        <v>1</v>
      </c>
      <c r="C2618" s="5">
        <v>7</v>
      </c>
    </row>
    <row r="2619" spans="1:3" hidden="1" x14ac:dyDescent="0.25">
      <c r="A2619" s="495" t="s">
        <v>4283</v>
      </c>
      <c r="B2619" s="5">
        <v>1</v>
      </c>
      <c r="C2619" s="5">
        <v>7</v>
      </c>
    </row>
    <row r="2620" spans="1:3" ht="30" hidden="1" x14ac:dyDescent="0.25">
      <c r="A2620" s="495" t="s">
        <v>4284</v>
      </c>
      <c r="B2620" s="5">
        <v>1</v>
      </c>
      <c r="C2620" s="5">
        <v>7</v>
      </c>
    </row>
    <row r="2621" spans="1:3" hidden="1" x14ac:dyDescent="0.25">
      <c r="A2621" s="495" t="s">
        <v>4285</v>
      </c>
      <c r="B2621" s="5">
        <v>1</v>
      </c>
      <c r="C2621" s="5">
        <v>7</v>
      </c>
    </row>
    <row r="2622" spans="1:3" hidden="1" x14ac:dyDescent="0.25">
      <c r="A2622" s="495" t="s">
        <v>4286</v>
      </c>
      <c r="B2622" s="5">
        <v>1</v>
      </c>
      <c r="C2622" s="5">
        <v>7</v>
      </c>
    </row>
    <row r="2623" spans="1:3" hidden="1" x14ac:dyDescent="0.25">
      <c r="A2623" s="495" t="s">
        <v>4287</v>
      </c>
      <c r="B2623" s="5">
        <v>1</v>
      </c>
      <c r="C2623" s="5">
        <v>7</v>
      </c>
    </row>
    <row r="2624" spans="1:3" hidden="1" x14ac:dyDescent="0.25">
      <c r="A2624" s="495" t="s">
        <v>4288</v>
      </c>
      <c r="B2624" s="5">
        <v>1</v>
      </c>
      <c r="C2624" s="5">
        <v>7</v>
      </c>
    </row>
    <row r="2625" spans="1:3" hidden="1" x14ac:dyDescent="0.25">
      <c r="A2625" s="495" t="s">
        <v>4289</v>
      </c>
      <c r="B2625" s="5">
        <v>1</v>
      </c>
      <c r="C2625" s="5">
        <v>7</v>
      </c>
    </row>
    <row r="2626" spans="1:3" ht="30" hidden="1" x14ac:dyDescent="0.25">
      <c r="A2626" s="495" t="s">
        <v>4290</v>
      </c>
      <c r="B2626" s="5">
        <v>1</v>
      </c>
      <c r="C2626" s="5">
        <v>7</v>
      </c>
    </row>
    <row r="2627" spans="1:3" ht="30" hidden="1" x14ac:dyDescent="0.25">
      <c r="A2627" s="495" t="s">
        <v>4292</v>
      </c>
      <c r="B2627" s="5">
        <v>1</v>
      </c>
      <c r="C2627" s="5">
        <v>7</v>
      </c>
    </row>
    <row r="2628" spans="1:3" hidden="1" x14ac:dyDescent="0.25">
      <c r="A2628" s="495" t="s">
        <v>4293</v>
      </c>
      <c r="B2628" s="5">
        <v>1</v>
      </c>
      <c r="C2628" s="5">
        <v>7</v>
      </c>
    </row>
    <row r="2629" spans="1:3" hidden="1" x14ac:dyDescent="0.25">
      <c r="A2629" s="495" t="s">
        <v>4295</v>
      </c>
      <c r="B2629" s="5">
        <v>1</v>
      </c>
      <c r="C2629" s="5">
        <v>7</v>
      </c>
    </row>
    <row r="2630" spans="1:3" hidden="1" x14ac:dyDescent="0.25">
      <c r="A2630" s="495" t="s">
        <v>4296</v>
      </c>
      <c r="B2630" s="5">
        <v>1</v>
      </c>
      <c r="C2630" s="5">
        <v>7</v>
      </c>
    </row>
    <row r="2631" spans="1:3" hidden="1" x14ac:dyDescent="0.25">
      <c r="A2631" s="495" t="s">
        <v>4297</v>
      </c>
      <c r="B2631" s="5">
        <v>1</v>
      </c>
      <c r="C2631" s="5">
        <v>7</v>
      </c>
    </row>
    <row r="2632" spans="1:3" hidden="1" x14ac:dyDescent="0.25">
      <c r="A2632" s="495" t="s">
        <v>4298</v>
      </c>
      <c r="B2632" s="5">
        <v>1</v>
      </c>
      <c r="C2632" s="5">
        <v>7</v>
      </c>
    </row>
    <row r="2633" spans="1:3" hidden="1" x14ac:dyDescent="0.25">
      <c r="A2633" s="495" t="s">
        <v>4300</v>
      </c>
      <c r="B2633" s="5">
        <v>1</v>
      </c>
      <c r="C2633" s="5">
        <v>7</v>
      </c>
    </row>
    <row r="2634" spans="1:3" hidden="1" x14ac:dyDescent="0.25">
      <c r="A2634" s="495" t="s">
        <v>4301</v>
      </c>
      <c r="B2634" s="5">
        <v>1</v>
      </c>
      <c r="C2634" s="5">
        <v>7</v>
      </c>
    </row>
    <row r="2635" spans="1:3" hidden="1" x14ac:dyDescent="0.25">
      <c r="A2635" s="495" t="s">
        <v>4302</v>
      </c>
      <c r="B2635" s="5">
        <v>1</v>
      </c>
      <c r="C2635" s="5">
        <v>7</v>
      </c>
    </row>
    <row r="2636" spans="1:3" hidden="1" x14ac:dyDescent="0.25">
      <c r="A2636" s="495" t="s">
        <v>4303</v>
      </c>
      <c r="B2636" s="5">
        <v>1</v>
      </c>
      <c r="C2636" s="5">
        <v>7</v>
      </c>
    </row>
    <row r="2637" spans="1:3" hidden="1" x14ac:dyDescent="0.25">
      <c r="A2637" s="495" t="s">
        <v>4304</v>
      </c>
      <c r="B2637" s="5">
        <v>1</v>
      </c>
      <c r="C2637" s="5">
        <v>7</v>
      </c>
    </row>
    <row r="2638" spans="1:3" hidden="1" x14ac:dyDescent="0.25">
      <c r="A2638" s="495" t="s">
        <v>4306</v>
      </c>
      <c r="B2638" s="5">
        <v>1</v>
      </c>
      <c r="C2638" s="5">
        <v>7</v>
      </c>
    </row>
    <row r="2639" spans="1:3" hidden="1" x14ac:dyDescent="0.25">
      <c r="A2639" s="495" t="s">
        <v>4308</v>
      </c>
      <c r="B2639" s="5">
        <v>1</v>
      </c>
      <c r="C2639" s="5">
        <v>7</v>
      </c>
    </row>
    <row r="2640" spans="1:3" hidden="1" x14ac:dyDescent="0.25">
      <c r="A2640" s="495" t="s">
        <v>4310</v>
      </c>
      <c r="B2640" s="5">
        <v>1</v>
      </c>
      <c r="C2640" s="5">
        <v>7</v>
      </c>
    </row>
    <row r="2641" spans="1:3" ht="30" hidden="1" x14ac:dyDescent="0.25">
      <c r="A2641" s="495" t="s">
        <v>4311</v>
      </c>
      <c r="B2641" s="5">
        <v>1</v>
      </c>
      <c r="C2641" s="5">
        <v>7</v>
      </c>
    </row>
    <row r="2642" spans="1:3" hidden="1" x14ac:dyDescent="0.25">
      <c r="A2642" s="495" t="s">
        <v>4312</v>
      </c>
      <c r="B2642" s="5">
        <v>1</v>
      </c>
      <c r="C2642" s="5">
        <v>7</v>
      </c>
    </row>
    <row r="2643" spans="1:3" hidden="1" x14ac:dyDescent="0.25">
      <c r="A2643" s="495" t="s">
        <v>4313</v>
      </c>
      <c r="B2643" s="5">
        <v>1</v>
      </c>
      <c r="C2643" s="5">
        <v>7</v>
      </c>
    </row>
    <row r="2644" spans="1:3" hidden="1" x14ac:dyDescent="0.25">
      <c r="A2644" s="495" t="s">
        <v>4315</v>
      </c>
      <c r="B2644" s="5">
        <v>1</v>
      </c>
      <c r="C2644" s="5">
        <v>7</v>
      </c>
    </row>
    <row r="2645" spans="1:3" hidden="1" x14ac:dyDescent="0.25">
      <c r="A2645" s="495" t="s">
        <v>4317</v>
      </c>
      <c r="B2645" s="5">
        <v>1</v>
      </c>
      <c r="C2645" s="5">
        <v>7</v>
      </c>
    </row>
    <row r="2646" spans="1:3" hidden="1" x14ac:dyDescent="0.25">
      <c r="A2646" s="495" t="s">
        <v>4318</v>
      </c>
      <c r="B2646" s="5">
        <v>1</v>
      </c>
      <c r="C2646" s="5">
        <v>7</v>
      </c>
    </row>
    <row r="2647" spans="1:3" ht="30" hidden="1" x14ac:dyDescent="0.25">
      <c r="A2647" s="495" t="s">
        <v>4319</v>
      </c>
      <c r="B2647" s="5">
        <v>1</v>
      </c>
      <c r="C2647" s="5">
        <v>7</v>
      </c>
    </row>
    <row r="2648" spans="1:3" hidden="1" x14ac:dyDescent="0.25">
      <c r="A2648" s="495" t="s">
        <v>4320</v>
      </c>
      <c r="B2648" s="5">
        <v>1</v>
      </c>
      <c r="C2648" s="5">
        <v>7</v>
      </c>
    </row>
    <row r="2649" spans="1:3" ht="30" hidden="1" x14ac:dyDescent="0.25">
      <c r="A2649" s="495" t="s">
        <v>4321</v>
      </c>
      <c r="B2649" s="5">
        <v>1</v>
      </c>
      <c r="C2649" s="5">
        <v>7</v>
      </c>
    </row>
    <row r="2650" spans="1:3" hidden="1" x14ac:dyDescent="0.25">
      <c r="A2650" s="495" t="s">
        <v>4323</v>
      </c>
      <c r="B2650" s="5">
        <v>1</v>
      </c>
      <c r="C2650" s="5">
        <v>7</v>
      </c>
    </row>
    <row r="2651" spans="1:3" hidden="1" x14ac:dyDescent="0.25">
      <c r="A2651" s="495" t="s">
        <v>4324</v>
      </c>
      <c r="B2651" s="5">
        <v>1</v>
      </c>
      <c r="C2651" s="5">
        <v>7</v>
      </c>
    </row>
    <row r="2652" spans="1:3" ht="30" hidden="1" x14ac:dyDescent="0.25">
      <c r="A2652" s="495" t="s">
        <v>4325</v>
      </c>
      <c r="B2652" s="5">
        <v>1</v>
      </c>
      <c r="C2652" s="5">
        <v>7</v>
      </c>
    </row>
    <row r="2653" spans="1:3" hidden="1" x14ac:dyDescent="0.25">
      <c r="A2653" s="495" t="s">
        <v>4326</v>
      </c>
      <c r="B2653" s="5">
        <v>1</v>
      </c>
      <c r="C2653" s="5">
        <v>7</v>
      </c>
    </row>
    <row r="2654" spans="1:3" hidden="1" x14ac:dyDescent="0.25">
      <c r="A2654" s="495" t="s">
        <v>4328</v>
      </c>
      <c r="B2654" s="5">
        <v>1</v>
      </c>
      <c r="C2654" s="5">
        <v>7</v>
      </c>
    </row>
    <row r="2655" spans="1:3" hidden="1" x14ac:dyDescent="0.25">
      <c r="A2655" s="495" t="s">
        <v>4330</v>
      </c>
      <c r="B2655" s="5">
        <v>1</v>
      </c>
      <c r="C2655" s="5">
        <v>7</v>
      </c>
    </row>
    <row r="2656" spans="1:3" ht="30" hidden="1" x14ac:dyDescent="0.25">
      <c r="A2656" s="495" t="s">
        <v>4331</v>
      </c>
      <c r="B2656" s="5">
        <v>1</v>
      </c>
      <c r="C2656" s="5">
        <v>7</v>
      </c>
    </row>
    <row r="2657" spans="1:3" hidden="1" x14ac:dyDescent="0.25">
      <c r="A2657" s="495" t="s">
        <v>4332</v>
      </c>
      <c r="B2657" s="5">
        <v>1</v>
      </c>
      <c r="C2657" s="5">
        <v>7</v>
      </c>
    </row>
    <row r="2658" spans="1:3" hidden="1" x14ac:dyDescent="0.25">
      <c r="A2658" s="495" t="s">
        <v>4333</v>
      </c>
      <c r="B2658" s="5">
        <v>1</v>
      </c>
      <c r="C2658" s="5">
        <v>7</v>
      </c>
    </row>
    <row r="2659" spans="1:3" hidden="1" x14ac:dyDescent="0.25">
      <c r="A2659" s="495" t="s">
        <v>4334</v>
      </c>
      <c r="B2659" s="5">
        <v>1</v>
      </c>
      <c r="C2659" s="5">
        <v>7</v>
      </c>
    </row>
    <row r="2660" spans="1:3" hidden="1" x14ac:dyDescent="0.25">
      <c r="A2660" s="495" t="s">
        <v>4335</v>
      </c>
      <c r="B2660" s="5">
        <v>1</v>
      </c>
      <c r="C2660" s="5">
        <v>7</v>
      </c>
    </row>
    <row r="2661" spans="1:3" hidden="1" x14ac:dyDescent="0.25">
      <c r="A2661" s="495" t="s">
        <v>4336</v>
      </c>
      <c r="B2661" s="5">
        <v>1</v>
      </c>
      <c r="C2661" s="5">
        <v>7</v>
      </c>
    </row>
    <row r="2662" spans="1:3" ht="30" hidden="1" x14ac:dyDescent="0.25">
      <c r="A2662" s="495" t="s">
        <v>4337</v>
      </c>
      <c r="B2662" s="5">
        <v>1</v>
      </c>
      <c r="C2662" s="5">
        <v>7</v>
      </c>
    </row>
    <row r="2663" spans="1:3" hidden="1" x14ac:dyDescent="0.25">
      <c r="A2663" s="495" t="s">
        <v>4338</v>
      </c>
      <c r="B2663" s="5">
        <v>1</v>
      </c>
      <c r="C2663" s="5">
        <v>7</v>
      </c>
    </row>
    <row r="2664" spans="1:3" ht="30" hidden="1" x14ac:dyDescent="0.25">
      <c r="A2664" s="495" t="s">
        <v>4339</v>
      </c>
      <c r="B2664" s="5">
        <v>1</v>
      </c>
      <c r="C2664" s="5">
        <v>7</v>
      </c>
    </row>
    <row r="2665" spans="1:3" hidden="1" x14ac:dyDescent="0.25">
      <c r="A2665" s="495" t="s">
        <v>4340</v>
      </c>
      <c r="B2665" s="5">
        <v>1</v>
      </c>
      <c r="C2665" s="5">
        <v>7</v>
      </c>
    </row>
    <row r="2666" spans="1:3" ht="30" hidden="1" x14ac:dyDescent="0.25">
      <c r="A2666" s="495" t="s">
        <v>4342</v>
      </c>
      <c r="B2666" s="5">
        <v>1</v>
      </c>
      <c r="C2666" s="5">
        <v>7</v>
      </c>
    </row>
    <row r="2667" spans="1:3" hidden="1" x14ac:dyDescent="0.25">
      <c r="A2667" s="495" t="s">
        <v>4343</v>
      </c>
      <c r="B2667" s="5">
        <v>1</v>
      </c>
      <c r="C2667" s="5">
        <v>7</v>
      </c>
    </row>
    <row r="2668" spans="1:3" hidden="1" x14ac:dyDescent="0.25">
      <c r="A2668" s="495" t="s">
        <v>4344</v>
      </c>
      <c r="B2668" s="5">
        <v>1</v>
      </c>
      <c r="C2668" s="5">
        <v>7</v>
      </c>
    </row>
    <row r="2669" spans="1:3" hidden="1" x14ac:dyDescent="0.25">
      <c r="A2669" s="495" t="s">
        <v>4345</v>
      </c>
      <c r="B2669" s="5">
        <v>1</v>
      </c>
      <c r="C2669" s="5">
        <v>7</v>
      </c>
    </row>
    <row r="2670" spans="1:3" hidden="1" x14ac:dyDescent="0.25">
      <c r="A2670" s="495" t="s">
        <v>4346</v>
      </c>
      <c r="B2670" s="5">
        <v>1</v>
      </c>
      <c r="C2670" s="5">
        <v>7</v>
      </c>
    </row>
    <row r="2671" spans="1:3" hidden="1" x14ac:dyDescent="0.25">
      <c r="A2671" s="495" t="s">
        <v>4347</v>
      </c>
      <c r="B2671" s="5">
        <v>1</v>
      </c>
      <c r="C2671" s="5">
        <v>7</v>
      </c>
    </row>
    <row r="2672" spans="1:3" hidden="1" x14ac:dyDescent="0.25">
      <c r="A2672" s="495" t="s">
        <v>4348</v>
      </c>
      <c r="B2672" s="5">
        <v>1</v>
      </c>
      <c r="C2672" s="5">
        <v>7</v>
      </c>
    </row>
    <row r="2673" spans="1:3" hidden="1" x14ac:dyDescent="0.25">
      <c r="A2673" s="495" t="s">
        <v>4349</v>
      </c>
      <c r="B2673" s="5">
        <v>1</v>
      </c>
      <c r="C2673" s="5">
        <v>7</v>
      </c>
    </row>
    <row r="2674" spans="1:3" ht="30" hidden="1" x14ac:dyDescent="0.25">
      <c r="A2674" s="495" t="s">
        <v>4350</v>
      </c>
      <c r="B2674" s="5">
        <v>1</v>
      </c>
      <c r="C2674" s="5">
        <v>7</v>
      </c>
    </row>
    <row r="2675" spans="1:3" hidden="1" x14ac:dyDescent="0.25">
      <c r="A2675" s="495" t="s">
        <v>4351</v>
      </c>
      <c r="B2675" s="5">
        <v>1</v>
      </c>
      <c r="C2675" s="5">
        <v>7</v>
      </c>
    </row>
    <row r="2676" spans="1:3" hidden="1" x14ac:dyDescent="0.25">
      <c r="A2676" s="495" t="s">
        <v>4352</v>
      </c>
      <c r="B2676" s="5">
        <v>1</v>
      </c>
      <c r="C2676" s="5">
        <v>7</v>
      </c>
    </row>
    <row r="2677" spans="1:3" hidden="1" x14ac:dyDescent="0.25">
      <c r="A2677" s="495" t="s">
        <v>4353</v>
      </c>
      <c r="B2677" s="5">
        <v>1</v>
      </c>
      <c r="C2677" s="5">
        <v>7</v>
      </c>
    </row>
    <row r="2678" spans="1:3" hidden="1" x14ac:dyDescent="0.25">
      <c r="A2678" s="495" t="s">
        <v>4354</v>
      </c>
      <c r="B2678" s="5">
        <v>1</v>
      </c>
      <c r="C2678" s="5">
        <v>7</v>
      </c>
    </row>
    <row r="2679" spans="1:3" hidden="1" x14ac:dyDescent="0.25">
      <c r="A2679" s="495" t="s">
        <v>4355</v>
      </c>
      <c r="B2679" s="5">
        <v>1</v>
      </c>
      <c r="C2679" s="5">
        <v>7</v>
      </c>
    </row>
    <row r="2680" spans="1:3" ht="30" hidden="1" x14ac:dyDescent="0.25">
      <c r="A2680" s="495" t="s">
        <v>4356</v>
      </c>
      <c r="B2680" s="5">
        <v>1</v>
      </c>
      <c r="C2680" s="5">
        <v>7</v>
      </c>
    </row>
    <row r="2681" spans="1:3" hidden="1" x14ac:dyDescent="0.25">
      <c r="A2681" s="495" t="s">
        <v>4357</v>
      </c>
      <c r="B2681" s="5">
        <v>1</v>
      </c>
      <c r="C2681" s="5">
        <v>7</v>
      </c>
    </row>
    <row r="2682" spans="1:3" hidden="1" x14ac:dyDescent="0.25">
      <c r="A2682" s="495" t="s">
        <v>4358</v>
      </c>
      <c r="B2682" s="5">
        <v>1</v>
      </c>
      <c r="C2682" s="5">
        <v>7</v>
      </c>
    </row>
    <row r="2683" spans="1:3" ht="30" hidden="1" x14ac:dyDescent="0.25">
      <c r="A2683" s="495" t="s">
        <v>4359</v>
      </c>
      <c r="B2683" s="5">
        <v>1</v>
      </c>
      <c r="C2683" s="5">
        <v>7</v>
      </c>
    </row>
    <row r="2684" spans="1:3" hidden="1" x14ac:dyDescent="0.25">
      <c r="A2684" s="495" t="s">
        <v>4360</v>
      </c>
      <c r="B2684" s="5">
        <v>1</v>
      </c>
      <c r="C2684" s="5">
        <v>7</v>
      </c>
    </row>
    <row r="2685" spans="1:3" hidden="1" x14ac:dyDescent="0.25">
      <c r="A2685" s="495" t="s">
        <v>4361</v>
      </c>
      <c r="B2685" s="5">
        <v>1</v>
      </c>
      <c r="C2685" s="5">
        <v>7</v>
      </c>
    </row>
    <row r="2686" spans="1:3" hidden="1" x14ac:dyDescent="0.25">
      <c r="A2686" s="495" t="s">
        <v>4362</v>
      </c>
      <c r="B2686" s="5">
        <v>1</v>
      </c>
      <c r="C2686" s="5">
        <v>7</v>
      </c>
    </row>
    <row r="2687" spans="1:3" hidden="1" x14ac:dyDescent="0.25">
      <c r="A2687" s="495" t="s">
        <v>4363</v>
      </c>
      <c r="B2687" s="5">
        <v>1</v>
      </c>
      <c r="C2687" s="5">
        <v>7</v>
      </c>
    </row>
    <row r="2688" spans="1:3" hidden="1" x14ac:dyDescent="0.25">
      <c r="A2688" s="495" t="s">
        <v>4365</v>
      </c>
      <c r="B2688" s="5">
        <v>1</v>
      </c>
      <c r="C2688" s="5">
        <v>7</v>
      </c>
    </row>
    <row r="2689" spans="1:3" hidden="1" x14ac:dyDescent="0.25">
      <c r="A2689" s="495" t="s">
        <v>4366</v>
      </c>
      <c r="B2689" s="5">
        <v>1</v>
      </c>
      <c r="C2689" s="5">
        <v>7</v>
      </c>
    </row>
    <row r="2690" spans="1:3" hidden="1" x14ac:dyDescent="0.25">
      <c r="A2690" s="495" t="s">
        <v>4367</v>
      </c>
      <c r="B2690" s="5">
        <v>1</v>
      </c>
      <c r="C2690" s="5">
        <v>7</v>
      </c>
    </row>
    <row r="2691" spans="1:3" ht="60" hidden="1" x14ac:dyDescent="0.25">
      <c r="A2691" s="495" t="s">
        <v>4368</v>
      </c>
      <c r="B2691" s="5">
        <v>1</v>
      </c>
      <c r="C2691" s="5">
        <v>7</v>
      </c>
    </row>
    <row r="2692" spans="1:3" hidden="1" x14ac:dyDescent="0.25">
      <c r="A2692" s="495" t="s">
        <v>4369</v>
      </c>
      <c r="B2692" s="5">
        <v>1</v>
      </c>
      <c r="C2692" s="5">
        <v>7</v>
      </c>
    </row>
    <row r="2693" spans="1:3" hidden="1" x14ac:dyDescent="0.25">
      <c r="A2693" s="495" t="s">
        <v>4370</v>
      </c>
      <c r="B2693" s="5">
        <v>1</v>
      </c>
      <c r="C2693" s="5">
        <v>7</v>
      </c>
    </row>
    <row r="2694" spans="1:3" hidden="1" x14ac:dyDescent="0.25">
      <c r="A2694" s="495" t="s">
        <v>4372</v>
      </c>
      <c r="B2694" s="5">
        <v>1</v>
      </c>
      <c r="C2694" s="5">
        <v>7</v>
      </c>
    </row>
    <row r="2695" spans="1:3" hidden="1" x14ac:dyDescent="0.25">
      <c r="A2695" s="495" t="s">
        <v>4373</v>
      </c>
      <c r="B2695" s="5">
        <v>1</v>
      </c>
      <c r="C2695" s="5">
        <v>7</v>
      </c>
    </row>
    <row r="2696" spans="1:3" ht="30" hidden="1" x14ac:dyDescent="0.25">
      <c r="A2696" s="495" t="s">
        <v>4374</v>
      </c>
      <c r="B2696" s="5">
        <v>1</v>
      </c>
      <c r="C2696" s="5">
        <v>7</v>
      </c>
    </row>
    <row r="2697" spans="1:3" ht="30" hidden="1" x14ac:dyDescent="0.25">
      <c r="A2697" s="495" t="s">
        <v>4378</v>
      </c>
      <c r="B2697" s="5">
        <v>1</v>
      </c>
      <c r="C2697" s="5">
        <v>7</v>
      </c>
    </row>
    <row r="2698" spans="1:3" hidden="1" x14ac:dyDescent="0.25">
      <c r="A2698" s="495" t="s">
        <v>4379</v>
      </c>
      <c r="B2698" s="5">
        <v>1</v>
      </c>
      <c r="C2698" s="5">
        <v>7</v>
      </c>
    </row>
    <row r="2699" spans="1:3" ht="30" hidden="1" x14ac:dyDescent="0.25">
      <c r="A2699" s="495" t="s">
        <v>4382</v>
      </c>
      <c r="B2699" s="5">
        <v>1</v>
      </c>
      <c r="C2699" s="5">
        <v>7</v>
      </c>
    </row>
    <row r="2700" spans="1:3" ht="30" hidden="1" x14ac:dyDescent="0.25">
      <c r="A2700" s="495" t="s">
        <v>4384</v>
      </c>
      <c r="B2700" s="5">
        <v>1</v>
      </c>
      <c r="C2700" s="5">
        <v>7</v>
      </c>
    </row>
    <row r="2701" spans="1:3" hidden="1" x14ac:dyDescent="0.25">
      <c r="A2701" s="495" t="s">
        <v>4385</v>
      </c>
      <c r="B2701" s="5">
        <v>1</v>
      </c>
      <c r="C2701" s="5">
        <v>7</v>
      </c>
    </row>
    <row r="2702" spans="1:3" ht="30" hidden="1" x14ac:dyDescent="0.25">
      <c r="A2702" s="495" t="s">
        <v>4386</v>
      </c>
      <c r="B2702" s="5">
        <v>1</v>
      </c>
      <c r="C2702" s="5">
        <v>7</v>
      </c>
    </row>
    <row r="2703" spans="1:3" hidden="1" x14ac:dyDescent="0.25">
      <c r="A2703" s="495" t="s">
        <v>4387</v>
      </c>
      <c r="B2703" s="5">
        <v>1</v>
      </c>
      <c r="C2703" s="5">
        <v>7</v>
      </c>
    </row>
    <row r="2704" spans="1:3" ht="30" hidden="1" x14ac:dyDescent="0.25">
      <c r="A2704" s="495" t="s">
        <v>4388</v>
      </c>
      <c r="B2704" s="5">
        <v>1</v>
      </c>
      <c r="C2704" s="5">
        <v>7</v>
      </c>
    </row>
    <row r="2705" spans="1:3" hidden="1" x14ac:dyDescent="0.25">
      <c r="A2705" s="495" t="s">
        <v>4390</v>
      </c>
      <c r="B2705" s="5">
        <v>1</v>
      </c>
      <c r="C2705" s="5">
        <v>7</v>
      </c>
    </row>
    <row r="2706" spans="1:3" ht="30" hidden="1" x14ac:dyDescent="0.25">
      <c r="A2706" s="495" t="s">
        <v>4392</v>
      </c>
      <c r="B2706" s="5">
        <v>1</v>
      </c>
      <c r="C2706" s="5">
        <v>7</v>
      </c>
    </row>
    <row r="2707" spans="1:3" ht="30" hidden="1" x14ac:dyDescent="0.25">
      <c r="A2707" s="495" t="s">
        <v>4394</v>
      </c>
      <c r="B2707" s="5">
        <v>1</v>
      </c>
      <c r="C2707" s="5">
        <v>7</v>
      </c>
    </row>
    <row r="2708" spans="1:3" hidden="1" x14ac:dyDescent="0.25">
      <c r="A2708" s="495" t="s">
        <v>4395</v>
      </c>
      <c r="B2708" s="5">
        <v>1</v>
      </c>
      <c r="C2708" s="5">
        <v>7</v>
      </c>
    </row>
    <row r="2709" spans="1:3" hidden="1" x14ac:dyDescent="0.25">
      <c r="A2709" s="495" t="s">
        <v>4400</v>
      </c>
      <c r="B2709" s="5">
        <v>1</v>
      </c>
      <c r="C2709" s="5">
        <v>7</v>
      </c>
    </row>
    <row r="2710" spans="1:3" hidden="1" x14ac:dyDescent="0.25">
      <c r="A2710" s="495" t="s">
        <v>4401</v>
      </c>
      <c r="B2710" s="5">
        <v>1</v>
      </c>
      <c r="C2710" s="5">
        <v>7</v>
      </c>
    </row>
    <row r="2711" spans="1:3" ht="30" hidden="1" x14ac:dyDescent="0.25">
      <c r="A2711" s="495" t="s">
        <v>4402</v>
      </c>
      <c r="B2711" s="5">
        <v>1</v>
      </c>
      <c r="C2711" s="5">
        <v>7</v>
      </c>
    </row>
    <row r="2712" spans="1:3" hidden="1" x14ac:dyDescent="0.25">
      <c r="A2712" s="495" t="s">
        <v>4403</v>
      </c>
      <c r="B2712" s="5">
        <v>1</v>
      </c>
      <c r="C2712" s="5">
        <v>7</v>
      </c>
    </row>
    <row r="2713" spans="1:3" hidden="1" x14ac:dyDescent="0.25">
      <c r="A2713" s="495" t="s">
        <v>4404</v>
      </c>
      <c r="B2713" s="5">
        <v>1</v>
      </c>
      <c r="C2713" s="5">
        <v>7</v>
      </c>
    </row>
    <row r="2714" spans="1:3" ht="45" hidden="1" x14ac:dyDescent="0.25">
      <c r="A2714" s="495" t="s">
        <v>4407</v>
      </c>
      <c r="B2714" s="5">
        <v>1</v>
      </c>
      <c r="C2714" s="5">
        <v>7</v>
      </c>
    </row>
    <row r="2715" spans="1:3" hidden="1" x14ac:dyDescent="0.25">
      <c r="A2715" s="495" t="s">
        <v>4411</v>
      </c>
      <c r="B2715" s="5">
        <v>1</v>
      </c>
      <c r="C2715" s="5">
        <v>7</v>
      </c>
    </row>
    <row r="2716" spans="1:3" hidden="1" x14ac:dyDescent="0.25">
      <c r="A2716" s="495" t="s">
        <v>4413</v>
      </c>
      <c r="B2716" s="5">
        <v>1</v>
      </c>
      <c r="C2716" s="5">
        <v>7</v>
      </c>
    </row>
    <row r="2717" spans="1:3" hidden="1" x14ac:dyDescent="0.25">
      <c r="A2717" s="495" t="s">
        <v>4414</v>
      </c>
      <c r="B2717" s="5">
        <v>1</v>
      </c>
      <c r="C2717" s="5">
        <v>7</v>
      </c>
    </row>
    <row r="2718" spans="1:3" hidden="1" x14ac:dyDescent="0.25">
      <c r="A2718" s="495" t="s">
        <v>4415</v>
      </c>
      <c r="B2718" s="5">
        <v>1</v>
      </c>
      <c r="C2718" s="5">
        <v>7</v>
      </c>
    </row>
    <row r="2719" spans="1:3" hidden="1" x14ac:dyDescent="0.25">
      <c r="A2719" s="495" t="s">
        <v>4416</v>
      </c>
      <c r="B2719" s="5">
        <v>1</v>
      </c>
      <c r="C2719" s="5">
        <v>7</v>
      </c>
    </row>
    <row r="2720" spans="1:3" hidden="1" x14ac:dyDescent="0.25">
      <c r="A2720" s="495" t="s">
        <v>4417</v>
      </c>
      <c r="B2720" s="5">
        <v>1</v>
      </c>
      <c r="C2720" s="5">
        <v>7</v>
      </c>
    </row>
    <row r="2721" spans="1:3" ht="30" hidden="1" x14ac:dyDescent="0.25">
      <c r="A2721" s="495" t="s">
        <v>4420</v>
      </c>
      <c r="B2721" s="5">
        <v>1</v>
      </c>
      <c r="C2721" s="5">
        <v>7</v>
      </c>
    </row>
    <row r="2722" spans="1:3" hidden="1" x14ac:dyDescent="0.25">
      <c r="A2722" s="495" t="s">
        <v>4423</v>
      </c>
      <c r="B2722" s="5">
        <v>1</v>
      </c>
      <c r="C2722" s="5">
        <v>7</v>
      </c>
    </row>
    <row r="2723" spans="1:3" hidden="1" x14ac:dyDescent="0.25">
      <c r="A2723" s="495" t="s">
        <v>4427</v>
      </c>
      <c r="B2723" s="5">
        <v>1</v>
      </c>
      <c r="C2723" s="5">
        <v>7</v>
      </c>
    </row>
    <row r="2724" spans="1:3" hidden="1" x14ac:dyDescent="0.25">
      <c r="A2724" s="495" t="s">
        <v>4428</v>
      </c>
      <c r="B2724" s="5">
        <v>1</v>
      </c>
      <c r="C2724" s="5">
        <v>7</v>
      </c>
    </row>
    <row r="2725" spans="1:3" hidden="1" x14ac:dyDescent="0.25">
      <c r="A2725" s="495" t="s">
        <v>4429</v>
      </c>
      <c r="B2725" s="5">
        <v>1</v>
      </c>
      <c r="C2725" s="5">
        <v>7</v>
      </c>
    </row>
    <row r="2726" spans="1:3" hidden="1" x14ac:dyDescent="0.25">
      <c r="A2726" s="495" t="s">
        <v>4430</v>
      </c>
      <c r="B2726" s="5">
        <v>1</v>
      </c>
      <c r="C2726" s="5">
        <v>7</v>
      </c>
    </row>
    <row r="2727" spans="1:3" hidden="1" x14ac:dyDescent="0.25">
      <c r="A2727" s="495" t="s">
        <v>4431</v>
      </c>
      <c r="B2727" s="5">
        <v>1</v>
      </c>
      <c r="C2727" s="5">
        <v>7</v>
      </c>
    </row>
    <row r="2728" spans="1:3" ht="30" hidden="1" x14ac:dyDescent="0.25">
      <c r="A2728" s="495" t="s">
        <v>4432</v>
      </c>
      <c r="B2728" s="5">
        <v>1</v>
      </c>
      <c r="C2728" s="5">
        <v>7</v>
      </c>
    </row>
    <row r="2729" spans="1:3" hidden="1" x14ac:dyDescent="0.25">
      <c r="A2729" s="495" t="s">
        <v>4433</v>
      </c>
      <c r="B2729" s="5">
        <v>1</v>
      </c>
      <c r="C2729" s="5">
        <v>7</v>
      </c>
    </row>
    <row r="2730" spans="1:3" ht="30" hidden="1" x14ac:dyDescent="0.25">
      <c r="A2730" s="495" t="s">
        <v>4434</v>
      </c>
      <c r="B2730" s="5">
        <v>1</v>
      </c>
      <c r="C2730" s="5">
        <v>7</v>
      </c>
    </row>
    <row r="2731" spans="1:3" ht="30" hidden="1" x14ac:dyDescent="0.25">
      <c r="A2731" s="495" t="s">
        <v>4436</v>
      </c>
      <c r="B2731" s="5">
        <v>1</v>
      </c>
      <c r="C2731" s="5">
        <v>7</v>
      </c>
    </row>
    <row r="2732" spans="1:3" ht="30" hidden="1" x14ac:dyDescent="0.25">
      <c r="A2732" s="495" t="s">
        <v>4437</v>
      </c>
      <c r="B2732" s="5">
        <v>1</v>
      </c>
      <c r="C2732" s="5">
        <v>7</v>
      </c>
    </row>
    <row r="2733" spans="1:3" ht="30" hidden="1" x14ac:dyDescent="0.25">
      <c r="A2733" s="495" t="s">
        <v>4438</v>
      </c>
      <c r="B2733" s="5">
        <v>1</v>
      </c>
      <c r="C2733" s="5">
        <v>7</v>
      </c>
    </row>
    <row r="2734" spans="1:3" ht="30" hidden="1" x14ac:dyDescent="0.25">
      <c r="A2734" s="495" t="s">
        <v>4440</v>
      </c>
      <c r="B2734" s="5">
        <v>1</v>
      </c>
      <c r="C2734" s="5">
        <v>7</v>
      </c>
    </row>
    <row r="2735" spans="1:3" hidden="1" x14ac:dyDescent="0.25">
      <c r="A2735" s="495" t="s">
        <v>4441</v>
      </c>
      <c r="B2735" s="5">
        <v>1</v>
      </c>
      <c r="C2735" s="5">
        <v>7</v>
      </c>
    </row>
    <row r="2736" spans="1:3" ht="30" hidden="1" x14ac:dyDescent="0.25">
      <c r="A2736" s="495" t="s">
        <v>4442</v>
      </c>
      <c r="B2736" s="5">
        <v>1</v>
      </c>
      <c r="C2736" s="5">
        <v>7</v>
      </c>
    </row>
    <row r="2737" spans="1:3" ht="30" hidden="1" x14ac:dyDescent="0.25">
      <c r="A2737" s="495" t="s">
        <v>4444</v>
      </c>
      <c r="B2737" s="5">
        <v>1</v>
      </c>
      <c r="C2737" s="5">
        <v>7</v>
      </c>
    </row>
    <row r="2738" spans="1:3" hidden="1" x14ac:dyDescent="0.25">
      <c r="A2738" s="495" t="s">
        <v>4445</v>
      </c>
      <c r="B2738" s="5">
        <v>1</v>
      </c>
      <c r="C2738" s="5">
        <v>7</v>
      </c>
    </row>
    <row r="2739" spans="1:3" ht="30" hidden="1" x14ac:dyDescent="0.25">
      <c r="A2739" s="495" t="s">
        <v>4446</v>
      </c>
      <c r="B2739" s="5">
        <v>1</v>
      </c>
      <c r="C2739" s="5">
        <v>7</v>
      </c>
    </row>
    <row r="2740" spans="1:3" hidden="1" x14ac:dyDescent="0.25">
      <c r="A2740" s="495" t="s">
        <v>4448</v>
      </c>
      <c r="B2740" s="5">
        <v>1</v>
      </c>
      <c r="C2740" s="5">
        <v>7</v>
      </c>
    </row>
    <row r="2741" spans="1:3" hidden="1" x14ac:dyDescent="0.25">
      <c r="A2741" s="495" t="s">
        <v>4449</v>
      </c>
      <c r="B2741" s="5">
        <v>1</v>
      </c>
      <c r="C2741" s="5">
        <v>7</v>
      </c>
    </row>
    <row r="2742" spans="1:3" ht="30" hidden="1" x14ac:dyDescent="0.25">
      <c r="A2742" s="495" t="s">
        <v>4450</v>
      </c>
      <c r="B2742" s="5">
        <v>1</v>
      </c>
      <c r="C2742" s="5">
        <v>7</v>
      </c>
    </row>
    <row r="2743" spans="1:3" hidden="1" x14ac:dyDescent="0.25">
      <c r="A2743" s="495" t="s">
        <v>4451</v>
      </c>
      <c r="B2743" s="5">
        <v>1</v>
      </c>
      <c r="C2743" s="5">
        <v>7</v>
      </c>
    </row>
    <row r="2744" spans="1:3" ht="30" hidden="1" x14ac:dyDescent="0.25">
      <c r="A2744" s="495" t="s">
        <v>4452</v>
      </c>
      <c r="B2744" s="5">
        <v>1</v>
      </c>
      <c r="C2744" s="5">
        <v>7</v>
      </c>
    </row>
    <row r="2745" spans="1:3" hidden="1" x14ac:dyDescent="0.25">
      <c r="A2745" s="495" t="s">
        <v>4453</v>
      </c>
      <c r="B2745" s="5">
        <v>1</v>
      </c>
      <c r="C2745" s="5">
        <v>7</v>
      </c>
    </row>
    <row r="2746" spans="1:3" ht="30" hidden="1" x14ac:dyDescent="0.25">
      <c r="A2746" s="495" t="s">
        <v>4454</v>
      </c>
      <c r="B2746" s="5">
        <v>1</v>
      </c>
      <c r="C2746" s="5">
        <v>7</v>
      </c>
    </row>
    <row r="2747" spans="1:3" hidden="1" x14ac:dyDescent="0.25">
      <c r="A2747" s="495" t="s">
        <v>4455</v>
      </c>
      <c r="B2747" s="5">
        <v>1</v>
      </c>
      <c r="C2747" s="5">
        <v>7</v>
      </c>
    </row>
    <row r="2748" spans="1:3" ht="30" hidden="1" x14ac:dyDescent="0.25">
      <c r="A2748" s="495" t="s">
        <v>4456</v>
      </c>
      <c r="B2748" s="5">
        <v>1</v>
      </c>
      <c r="C2748" s="5">
        <v>7</v>
      </c>
    </row>
    <row r="2749" spans="1:3" hidden="1" x14ac:dyDescent="0.25">
      <c r="A2749" s="495" t="s">
        <v>4457</v>
      </c>
      <c r="B2749" s="5">
        <v>1</v>
      </c>
      <c r="C2749" s="5">
        <v>7</v>
      </c>
    </row>
    <row r="2750" spans="1:3" ht="30" hidden="1" x14ac:dyDescent="0.25">
      <c r="A2750" s="495" t="s">
        <v>4458</v>
      </c>
      <c r="B2750" s="5">
        <v>1</v>
      </c>
      <c r="C2750" s="5">
        <v>7</v>
      </c>
    </row>
    <row r="2751" spans="1:3" hidden="1" x14ac:dyDescent="0.25">
      <c r="A2751" s="495" t="s">
        <v>4459</v>
      </c>
      <c r="B2751" s="5">
        <v>1</v>
      </c>
      <c r="C2751" s="5">
        <v>7</v>
      </c>
    </row>
    <row r="2752" spans="1:3" ht="30" hidden="1" x14ac:dyDescent="0.25">
      <c r="A2752" s="495" t="s">
        <v>4460</v>
      </c>
      <c r="B2752" s="5">
        <v>1</v>
      </c>
      <c r="C2752" s="5">
        <v>7</v>
      </c>
    </row>
    <row r="2753" spans="1:3" hidden="1" x14ac:dyDescent="0.25">
      <c r="A2753" s="495" t="s">
        <v>4461</v>
      </c>
      <c r="B2753" s="5">
        <v>1</v>
      </c>
      <c r="C2753" s="5">
        <v>7</v>
      </c>
    </row>
    <row r="2754" spans="1:3" ht="30" hidden="1" x14ac:dyDescent="0.25">
      <c r="A2754" s="495" t="s">
        <v>4462</v>
      </c>
      <c r="B2754" s="5">
        <v>1</v>
      </c>
      <c r="C2754" s="5">
        <v>7</v>
      </c>
    </row>
    <row r="2755" spans="1:3" ht="30" hidden="1" x14ac:dyDescent="0.25">
      <c r="A2755" s="495" t="s">
        <v>4463</v>
      </c>
      <c r="B2755" s="5">
        <v>1</v>
      </c>
      <c r="C2755" s="5">
        <v>7</v>
      </c>
    </row>
    <row r="2756" spans="1:3" ht="30" hidden="1" x14ac:dyDescent="0.25">
      <c r="A2756" s="495" t="s">
        <v>4464</v>
      </c>
      <c r="B2756" s="5">
        <v>1</v>
      </c>
      <c r="C2756" s="5">
        <v>7</v>
      </c>
    </row>
    <row r="2757" spans="1:3" hidden="1" x14ac:dyDescent="0.25">
      <c r="A2757" s="495" t="s">
        <v>4465</v>
      </c>
      <c r="B2757" s="5">
        <v>1</v>
      </c>
      <c r="C2757" s="5">
        <v>7</v>
      </c>
    </row>
    <row r="2758" spans="1:3" ht="30" hidden="1" x14ac:dyDescent="0.25">
      <c r="A2758" s="495" t="s">
        <v>4466</v>
      </c>
      <c r="B2758" s="5">
        <v>1</v>
      </c>
      <c r="C2758" s="5">
        <v>7</v>
      </c>
    </row>
    <row r="2759" spans="1:3" ht="30" hidden="1" x14ac:dyDescent="0.25">
      <c r="A2759" s="495" t="s">
        <v>4468</v>
      </c>
      <c r="B2759" s="5">
        <v>1</v>
      </c>
      <c r="C2759" s="5">
        <v>7</v>
      </c>
    </row>
    <row r="2760" spans="1:3" hidden="1" x14ac:dyDescent="0.25">
      <c r="A2760" s="495" t="s">
        <v>4469</v>
      </c>
      <c r="B2760" s="5">
        <v>1</v>
      </c>
      <c r="C2760" s="5">
        <v>7</v>
      </c>
    </row>
    <row r="2761" spans="1:3" hidden="1" x14ac:dyDescent="0.25">
      <c r="A2761" s="495" t="s">
        <v>4470</v>
      </c>
      <c r="B2761" s="5">
        <v>1</v>
      </c>
      <c r="C2761" s="5">
        <v>7</v>
      </c>
    </row>
    <row r="2762" spans="1:3" hidden="1" x14ac:dyDescent="0.25">
      <c r="A2762" s="495" t="s">
        <v>4471</v>
      </c>
      <c r="B2762" s="5">
        <v>1</v>
      </c>
      <c r="C2762" s="5">
        <v>7</v>
      </c>
    </row>
    <row r="2763" spans="1:3" ht="30" hidden="1" x14ac:dyDescent="0.25">
      <c r="A2763" s="495" t="s">
        <v>4472</v>
      </c>
      <c r="B2763" s="5">
        <v>1</v>
      </c>
      <c r="C2763" s="5">
        <v>7</v>
      </c>
    </row>
    <row r="2764" spans="1:3" hidden="1" x14ac:dyDescent="0.25">
      <c r="A2764" s="495" t="s">
        <v>4473</v>
      </c>
      <c r="B2764" s="5">
        <v>1</v>
      </c>
      <c r="C2764" s="5">
        <v>7</v>
      </c>
    </row>
    <row r="2765" spans="1:3" hidden="1" x14ac:dyDescent="0.25">
      <c r="A2765" s="495" t="s">
        <v>4474</v>
      </c>
      <c r="B2765" s="5">
        <v>1</v>
      </c>
      <c r="C2765" s="5">
        <v>7</v>
      </c>
    </row>
    <row r="2766" spans="1:3" hidden="1" x14ac:dyDescent="0.25">
      <c r="A2766" s="495" t="s">
        <v>4475</v>
      </c>
      <c r="B2766" s="5">
        <v>1</v>
      </c>
      <c r="C2766" s="5">
        <v>7</v>
      </c>
    </row>
    <row r="2767" spans="1:3" ht="30" hidden="1" x14ac:dyDescent="0.25">
      <c r="A2767" s="495" t="s">
        <v>4476</v>
      </c>
      <c r="B2767" s="5">
        <v>1</v>
      </c>
      <c r="C2767" s="5">
        <v>7</v>
      </c>
    </row>
    <row r="2768" spans="1:3" hidden="1" x14ac:dyDescent="0.25">
      <c r="A2768" s="495" t="s">
        <v>4477</v>
      </c>
      <c r="B2768" s="5">
        <v>1</v>
      </c>
      <c r="C2768" s="5">
        <v>7</v>
      </c>
    </row>
    <row r="2769" spans="1:3" ht="30" hidden="1" x14ac:dyDescent="0.25">
      <c r="A2769" s="495" t="s">
        <v>4478</v>
      </c>
      <c r="B2769" s="5">
        <v>1</v>
      </c>
      <c r="C2769" s="5">
        <v>7</v>
      </c>
    </row>
    <row r="2770" spans="1:3" hidden="1" x14ac:dyDescent="0.25">
      <c r="A2770" s="495" t="s">
        <v>4479</v>
      </c>
      <c r="B2770" s="5">
        <v>1</v>
      </c>
      <c r="C2770" s="5">
        <v>7</v>
      </c>
    </row>
    <row r="2771" spans="1:3" ht="30" hidden="1" x14ac:dyDescent="0.25">
      <c r="A2771" s="495" t="s">
        <v>4480</v>
      </c>
      <c r="B2771" s="5">
        <v>1</v>
      </c>
      <c r="C2771" s="5">
        <v>7</v>
      </c>
    </row>
    <row r="2772" spans="1:3" hidden="1" x14ac:dyDescent="0.25">
      <c r="A2772" s="495" t="s">
        <v>4483</v>
      </c>
      <c r="B2772" s="5">
        <v>1</v>
      </c>
      <c r="C2772" s="5">
        <v>7</v>
      </c>
    </row>
    <row r="2773" spans="1:3" ht="30" hidden="1" x14ac:dyDescent="0.25">
      <c r="A2773" s="495" t="s">
        <v>4484</v>
      </c>
      <c r="B2773" s="5">
        <v>1</v>
      </c>
      <c r="C2773" s="5">
        <v>7</v>
      </c>
    </row>
    <row r="2774" spans="1:3" hidden="1" x14ac:dyDescent="0.25">
      <c r="A2774" s="495" t="s">
        <v>4485</v>
      </c>
      <c r="B2774" s="5">
        <v>1</v>
      </c>
      <c r="C2774" s="5">
        <v>7</v>
      </c>
    </row>
    <row r="2775" spans="1:3" ht="30" hidden="1" x14ac:dyDescent="0.25">
      <c r="A2775" s="495" t="s">
        <v>4486</v>
      </c>
      <c r="B2775" s="5">
        <v>1</v>
      </c>
      <c r="C2775" s="5">
        <v>7</v>
      </c>
    </row>
    <row r="2776" spans="1:3" ht="30" hidden="1" x14ac:dyDescent="0.25">
      <c r="A2776" s="495" t="s">
        <v>4488</v>
      </c>
      <c r="B2776" s="5">
        <v>1</v>
      </c>
      <c r="C2776" s="5">
        <v>7</v>
      </c>
    </row>
    <row r="2777" spans="1:3" ht="30" hidden="1" x14ac:dyDescent="0.25">
      <c r="A2777" s="495" t="s">
        <v>4490</v>
      </c>
      <c r="B2777" s="5">
        <v>1</v>
      </c>
      <c r="C2777" s="5">
        <v>7</v>
      </c>
    </row>
    <row r="2778" spans="1:3" hidden="1" x14ac:dyDescent="0.25">
      <c r="A2778" s="495" t="s">
        <v>4491</v>
      </c>
      <c r="B2778" s="5">
        <v>1</v>
      </c>
      <c r="C2778" s="5">
        <v>7</v>
      </c>
    </row>
    <row r="2779" spans="1:3" hidden="1" x14ac:dyDescent="0.25">
      <c r="A2779" s="495" t="s">
        <v>4493</v>
      </c>
      <c r="B2779" s="5">
        <v>1</v>
      </c>
      <c r="C2779" s="5">
        <v>7</v>
      </c>
    </row>
    <row r="2780" spans="1:3" ht="30" hidden="1" x14ac:dyDescent="0.25">
      <c r="A2780" s="495" t="s">
        <v>4494</v>
      </c>
      <c r="B2780" s="5">
        <v>1</v>
      </c>
      <c r="C2780" s="5">
        <v>7</v>
      </c>
    </row>
    <row r="2781" spans="1:3" hidden="1" x14ac:dyDescent="0.25">
      <c r="A2781" s="495" t="s">
        <v>4495</v>
      </c>
      <c r="B2781" s="5">
        <v>1</v>
      </c>
      <c r="C2781" s="5">
        <v>7</v>
      </c>
    </row>
    <row r="2782" spans="1:3" ht="30" hidden="1" x14ac:dyDescent="0.25">
      <c r="A2782" s="495" t="s">
        <v>4498</v>
      </c>
      <c r="B2782" s="5">
        <v>1</v>
      </c>
      <c r="C2782" s="5">
        <v>7</v>
      </c>
    </row>
    <row r="2783" spans="1:3" hidden="1" x14ac:dyDescent="0.25">
      <c r="A2783" s="495" t="s">
        <v>4499</v>
      </c>
      <c r="B2783" s="5">
        <v>1</v>
      </c>
      <c r="C2783" s="5">
        <v>7</v>
      </c>
    </row>
    <row r="2784" spans="1:3" hidden="1" x14ac:dyDescent="0.25">
      <c r="A2784" s="495" t="s">
        <v>4500</v>
      </c>
      <c r="B2784" s="5">
        <v>1</v>
      </c>
      <c r="C2784" s="5">
        <v>7</v>
      </c>
    </row>
    <row r="2785" spans="1:3" hidden="1" x14ac:dyDescent="0.25">
      <c r="A2785" s="495" t="s">
        <v>4501</v>
      </c>
      <c r="B2785" s="5">
        <v>1</v>
      </c>
      <c r="C2785" s="5">
        <v>7</v>
      </c>
    </row>
    <row r="2786" spans="1:3" hidden="1" x14ac:dyDescent="0.25">
      <c r="A2786" s="495" t="s">
        <v>4502</v>
      </c>
      <c r="B2786" s="5">
        <v>1</v>
      </c>
      <c r="C2786" s="5">
        <v>7</v>
      </c>
    </row>
    <row r="2787" spans="1:3" hidden="1" x14ac:dyDescent="0.25">
      <c r="A2787" s="495" t="s">
        <v>4503</v>
      </c>
      <c r="B2787" s="5">
        <v>1</v>
      </c>
      <c r="C2787" s="5">
        <v>7</v>
      </c>
    </row>
    <row r="2788" spans="1:3" hidden="1" x14ac:dyDescent="0.25">
      <c r="A2788" s="495" t="s">
        <v>4504</v>
      </c>
      <c r="B2788" s="5">
        <v>1</v>
      </c>
      <c r="C2788" s="5">
        <v>7</v>
      </c>
    </row>
    <row r="2789" spans="1:3" hidden="1" x14ac:dyDescent="0.25">
      <c r="A2789" s="495" t="s">
        <v>4505</v>
      </c>
      <c r="B2789" s="5">
        <v>1</v>
      </c>
      <c r="C2789" s="5">
        <v>7</v>
      </c>
    </row>
    <row r="2790" spans="1:3" hidden="1" x14ac:dyDescent="0.25">
      <c r="A2790" s="495" t="s">
        <v>4506</v>
      </c>
      <c r="B2790" s="5">
        <v>1</v>
      </c>
      <c r="C2790" s="5">
        <v>7</v>
      </c>
    </row>
    <row r="2791" spans="1:3" hidden="1" x14ac:dyDescent="0.25">
      <c r="A2791" s="495" t="s">
        <v>4507</v>
      </c>
      <c r="B2791" s="5">
        <v>1</v>
      </c>
      <c r="C2791" s="5">
        <v>7</v>
      </c>
    </row>
    <row r="2792" spans="1:3" hidden="1" x14ac:dyDescent="0.25">
      <c r="A2792" s="495" t="s">
        <v>4508</v>
      </c>
      <c r="B2792" s="5">
        <v>1</v>
      </c>
      <c r="C2792" s="5">
        <v>7</v>
      </c>
    </row>
    <row r="2793" spans="1:3" hidden="1" x14ac:dyDescent="0.25">
      <c r="A2793" s="495" t="s">
        <v>4509</v>
      </c>
      <c r="B2793" s="5">
        <v>1</v>
      </c>
      <c r="C2793" s="5">
        <v>7</v>
      </c>
    </row>
    <row r="2794" spans="1:3" hidden="1" x14ac:dyDescent="0.25">
      <c r="A2794" s="495" t="s">
        <v>4510</v>
      </c>
      <c r="B2794" s="5">
        <v>1</v>
      </c>
      <c r="C2794" s="5">
        <v>7</v>
      </c>
    </row>
    <row r="2795" spans="1:3" hidden="1" x14ac:dyDescent="0.25">
      <c r="A2795" s="495" t="s">
        <v>4511</v>
      </c>
      <c r="B2795" s="5">
        <v>1</v>
      </c>
      <c r="C2795" s="5">
        <v>7</v>
      </c>
    </row>
    <row r="2796" spans="1:3" hidden="1" x14ac:dyDescent="0.25">
      <c r="A2796" s="495" t="s">
        <v>4512</v>
      </c>
      <c r="B2796" s="5">
        <v>1</v>
      </c>
      <c r="C2796" s="5">
        <v>7</v>
      </c>
    </row>
    <row r="2797" spans="1:3" hidden="1" x14ac:dyDescent="0.25">
      <c r="A2797" s="495" t="s">
        <v>4513</v>
      </c>
      <c r="B2797" s="5">
        <v>1</v>
      </c>
      <c r="C2797" s="5">
        <v>7</v>
      </c>
    </row>
    <row r="2798" spans="1:3" hidden="1" x14ac:dyDescent="0.25">
      <c r="A2798" s="495" t="s">
        <v>4514</v>
      </c>
      <c r="B2798" s="5">
        <v>1</v>
      </c>
      <c r="C2798" s="5">
        <v>7</v>
      </c>
    </row>
    <row r="2799" spans="1:3" ht="30" hidden="1" x14ac:dyDescent="0.25">
      <c r="A2799" s="495" t="s">
        <v>4515</v>
      </c>
      <c r="B2799" s="5">
        <v>1</v>
      </c>
      <c r="C2799" s="5">
        <v>7</v>
      </c>
    </row>
    <row r="2800" spans="1:3" hidden="1" x14ac:dyDescent="0.25">
      <c r="A2800" s="495" t="s">
        <v>4516</v>
      </c>
      <c r="B2800" s="5">
        <v>1</v>
      </c>
      <c r="C2800" s="5">
        <v>7</v>
      </c>
    </row>
    <row r="2801" spans="1:3" hidden="1" x14ac:dyDescent="0.25">
      <c r="A2801" s="495" t="s">
        <v>4517</v>
      </c>
      <c r="B2801" s="5">
        <v>1</v>
      </c>
      <c r="C2801" s="5">
        <v>7</v>
      </c>
    </row>
    <row r="2802" spans="1:3" hidden="1" x14ac:dyDescent="0.25">
      <c r="A2802" s="495" t="s">
        <v>4518</v>
      </c>
      <c r="B2802" s="5">
        <v>1</v>
      </c>
      <c r="C2802" s="5">
        <v>7</v>
      </c>
    </row>
    <row r="2803" spans="1:3" hidden="1" x14ac:dyDescent="0.25">
      <c r="A2803" s="495" t="s">
        <v>4519</v>
      </c>
      <c r="B2803" s="5">
        <v>1</v>
      </c>
      <c r="C2803" s="5">
        <v>7</v>
      </c>
    </row>
    <row r="2804" spans="1:3" hidden="1" x14ac:dyDescent="0.25">
      <c r="A2804" s="495" t="s">
        <v>4520</v>
      </c>
      <c r="B2804" s="5">
        <v>1</v>
      </c>
      <c r="C2804" s="5">
        <v>7</v>
      </c>
    </row>
    <row r="2805" spans="1:3" hidden="1" x14ac:dyDescent="0.25">
      <c r="A2805" s="495" t="s">
        <v>4521</v>
      </c>
      <c r="B2805" s="5">
        <v>1</v>
      </c>
      <c r="C2805" s="5">
        <v>7</v>
      </c>
    </row>
    <row r="2806" spans="1:3" hidden="1" x14ac:dyDescent="0.25">
      <c r="A2806" s="495" t="s">
        <v>4522</v>
      </c>
      <c r="B2806" s="5">
        <v>1</v>
      </c>
      <c r="C2806" s="5">
        <v>7</v>
      </c>
    </row>
    <row r="2807" spans="1:3" hidden="1" x14ac:dyDescent="0.25">
      <c r="A2807" s="495" t="s">
        <v>4523</v>
      </c>
      <c r="B2807" s="5">
        <v>1</v>
      </c>
      <c r="C2807" s="5">
        <v>7</v>
      </c>
    </row>
    <row r="2808" spans="1:3" hidden="1" x14ac:dyDescent="0.25">
      <c r="A2808" s="495" t="s">
        <v>4524</v>
      </c>
      <c r="B2808" s="5">
        <v>1</v>
      </c>
      <c r="C2808" s="5">
        <v>7</v>
      </c>
    </row>
    <row r="2809" spans="1:3" hidden="1" x14ac:dyDescent="0.25">
      <c r="A2809" s="495" t="s">
        <v>4525</v>
      </c>
      <c r="B2809" s="5">
        <v>1</v>
      </c>
      <c r="C2809" s="5">
        <v>7</v>
      </c>
    </row>
    <row r="2810" spans="1:3" hidden="1" x14ac:dyDescent="0.25">
      <c r="A2810" s="495" t="s">
        <v>4526</v>
      </c>
      <c r="B2810" s="5">
        <v>1</v>
      </c>
      <c r="C2810" s="5">
        <v>7</v>
      </c>
    </row>
    <row r="2811" spans="1:3" hidden="1" x14ac:dyDescent="0.25">
      <c r="A2811" s="495" t="s">
        <v>4527</v>
      </c>
      <c r="B2811" s="5">
        <v>1</v>
      </c>
      <c r="C2811" s="5">
        <v>7</v>
      </c>
    </row>
    <row r="2812" spans="1:3" ht="30" hidden="1" x14ac:dyDescent="0.25">
      <c r="A2812" s="495" t="s">
        <v>4528</v>
      </c>
      <c r="B2812" s="5">
        <v>1</v>
      </c>
      <c r="C2812" s="5">
        <v>7</v>
      </c>
    </row>
    <row r="2813" spans="1:3" ht="45" hidden="1" x14ac:dyDescent="0.25">
      <c r="A2813" s="495" t="s">
        <v>4529</v>
      </c>
      <c r="B2813" s="5">
        <v>1</v>
      </c>
      <c r="C2813" s="5">
        <v>7</v>
      </c>
    </row>
    <row r="2814" spans="1:3" ht="30" hidden="1" x14ac:dyDescent="0.25">
      <c r="A2814" s="495" t="s">
        <v>4530</v>
      </c>
      <c r="B2814" s="5">
        <v>1</v>
      </c>
      <c r="C2814" s="5">
        <v>7</v>
      </c>
    </row>
    <row r="2815" spans="1:3" ht="30" hidden="1" x14ac:dyDescent="0.25">
      <c r="A2815" s="495" t="s">
        <v>4532</v>
      </c>
      <c r="B2815" s="5">
        <v>1</v>
      </c>
      <c r="C2815" s="5">
        <v>7</v>
      </c>
    </row>
    <row r="2816" spans="1:3" ht="30" hidden="1" x14ac:dyDescent="0.25">
      <c r="A2816" s="495" t="s">
        <v>4533</v>
      </c>
      <c r="B2816" s="5">
        <v>1</v>
      </c>
      <c r="C2816" s="5">
        <v>7</v>
      </c>
    </row>
    <row r="2817" spans="1:3" ht="30" hidden="1" x14ac:dyDescent="0.25">
      <c r="A2817" s="495" t="s">
        <v>4534</v>
      </c>
      <c r="B2817" s="5">
        <v>1</v>
      </c>
      <c r="C2817" s="5">
        <v>7</v>
      </c>
    </row>
    <row r="2818" spans="1:3" hidden="1" x14ac:dyDescent="0.25">
      <c r="A2818" s="495" t="s">
        <v>4535</v>
      </c>
      <c r="B2818" s="5">
        <v>1</v>
      </c>
      <c r="C2818" s="5">
        <v>7</v>
      </c>
    </row>
    <row r="2819" spans="1:3" ht="30" hidden="1" x14ac:dyDescent="0.25">
      <c r="A2819" s="495" t="s">
        <v>4536</v>
      </c>
      <c r="B2819" s="5">
        <v>1</v>
      </c>
      <c r="C2819" s="5">
        <v>7</v>
      </c>
    </row>
    <row r="2820" spans="1:3" ht="30" hidden="1" x14ac:dyDescent="0.25">
      <c r="A2820" s="495" t="s">
        <v>4538</v>
      </c>
      <c r="B2820" s="5">
        <v>1</v>
      </c>
      <c r="C2820" s="5">
        <v>7</v>
      </c>
    </row>
    <row r="2821" spans="1:3" hidden="1" x14ac:dyDescent="0.25">
      <c r="A2821" s="495" t="s">
        <v>4539</v>
      </c>
      <c r="B2821" s="5">
        <v>1</v>
      </c>
      <c r="C2821" s="5">
        <v>7</v>
      </c>
    </row>
    <row r="2822" spans="1:3" hidden="1" x14ac:dyDescent="0.25">
      <c r="A2822" s="495" t="s">
        <v>4541</v>
      </c>
      <c r="B2822" s="5">
        <v>1</v>
      </c>
      <c r="C2822" s="5">
        <v>7</v>
      </c>
    </row>
    <row r="2823" spans="1:3" hidden="1" x14ac:dyDescent="0.25">
      <c r="A2823" s="495" t="s">
        <v>4543</v>
      </c>
      <c r="B2823" s="5">
        <v>1</v>
      </c>
      <c r="C2823" s="5">
        <v>7</v>
      </c>
    </row>
    <row r="2824" spans="1:3" ht="30" hidden="1" x14ac:dyDescent="0.25">
      <c r="A2824" s="495" t="s">
        <v>4544</v>
      </c>
      <c r="B2824" s="5">
        <v>1</v>
      </c>
      <c r="C2824" s="5">
        <v>7</v>
      </c>
    </row>
    <row r="2825" spans="1:3" hidden="1" x14ac:dyDescent="0.25">
      <c r="A2825" s="495" t="s">
        <v>4545</v>
      </c>
      <c r="B2825" s="5">
        <v>1</v>
      </c>
      <c r="C2825" s="5">
        <v>7</v>
      </c>
    </row>
    <row r="2826" spans="1:3" ht="30" hidden="1" x14ac:dyDescent="0.25">
      <c r="A2826" s="495" t="s">
        <v>4546</v>
      </c>
      <c r="B2826" s="5">
        <v>1</v>
      </c>
      <c r="C2826" s="5">
        <v>7</v>
      </c>
    </row>
    <row r="2827" spans="1:3" hidden="1" x14ac:dyDescent="0.25">
      <c r="A2827" s="495" t="s">
        <v>4551</v>
      </c>
      <c r="B2827" s="5">
        <v>1</v>
      </c>
      <c r="C2827" s="5">
        <v>7</v>
      </c>
    </row>
    <row r="2828" spans="1:3" ht="30" hidden="1" x14ac:dyDescent="0.25">
      <c r="A2828" s="495" t="s">
        <v>4552</v>
      </c>
      <c r="B2828" s="5">
        <v>1</v>
      </c>
      <c r="C2828" s="5">
        <v>7</v>
      </c>
    </row>
    <row r="2829" spans="1:3" hidden="1" x14ac:dyDescent="0.25">
      <c r="A2829" s="495" t="s">
        <v>4553</v>
      </c>
      <c r="B2829" s="5">
        <v>1</v>
      </c>
      <c r="C2829" s="5">
        <v>7</v>
      </c>
    </row>
    <row r="2830" spans="1:3" ht="30" hidden="1" x14ac:dyDescent="0.25">
      <c r="A2830" s="495" t="s">
        <v>4554</v>
      </c>
      <c r="B2830" s="5">
        <v>1</v>
      </c>
      <c r="C2830" s="5">
        <v>7</v>
      </c>
    </row>
    <row r="2831" spans="1:3" hidden="1" x14ac:dyDescent="0.25">
      <c r="A2831" s="495" t="s">
        <v>4555</v>
      </c>
      <c r="B2831" s="5">
        <v>1</v>
      </c>
      <c r="C2831" s="5">
        <v>7</v>
      </c>
    </row>
    <row r="2832" spans="1:3" hidden="1" x14ac:dyDescent="0.25">
      <c r="A2832" s="495" t="s">
        <v>4558</v>
      </c>
      <c r="B2832" s="5">
        <v>1</v>
      </c>
      <c r="C2832" s="5">
        <v>7</v>
      </c>
    </row>
    <row r="2833" spans="1:3" hidden="1" x14ac:dyDescent="0.25">
      <c r="A2833" s="495" t="s">
        <v>4559</v>
      </c>
      <c r="B2833" s="5">
        <v>1</v>
      </c>
      <c r="C2833" s="5">
        <v>7</v>
      </c>
    </row>
    <row r="2834" spans="1:3" hidden="1" x14ac:dyDescent="0.25">
      <c r="A2834" s="495" t="s">
        <v>4560</v>
      </c>
      <c r="B2834" s="5">
        <v>1</v>
      </c>
      <c r="C2834" s="5">
        <v>7</v>
      </c>
    </row>
    <row r="2835" spans="1:3" hidden="1" x14ac:dyDescent="0.25">
      <c r="A2835" s="495" t="s">
        <v>4561</v>
      </c>
      <c r="B2835" s="5">
        <v>1</v>
      </c>
      <c r="C2835" s="5">
        <v>7</v>
      </c>
    </row>
    <row r="2836" spans="1:3" hidden="1" x14ac:dyDescent="0.25">
      <c r="A2836" s="495" t="s">
        <v>4563</v>
      </c>
      <c r="B2836" s="5">
        <v>1</v>
      </c>
      <c r="C2836" s="5">
        <v>7</v>
      </c>
    </row>
    <row r="2837" spans="1:3" hidden="1" x14ac:dyDescent="0.25">
      <c r="A2837" s="495" t="s">
        <v>4564</v>
      </c>
      <c r="B2837" s="5">
        <v>1</v>
      </c>
      <c r="C2837" s="5">
        <v>7</v>
      </c>
    </row>
    <row r="2838" spans="1:3" hidden="1" x14ac:dyDescent="0.25">
      <c r="A2838" s="495" t="s">
        <v>4565</v>
      </c>
      <c r="B2838" s="5">
        <v>1</v>
      </c>
      <c r="C2838" s="5">
        <v>7</v>
      </c>
    </row>
    <row r="2839" spans="1:3" hidden="1" x14ac:dyDescent="0.25">
      <c r="A2839" s="495" t="s">
        <v>4567</v>
      </c>
      <c r="B2839" s="5">
        <v>1</v>
      </c>
      <c r="C2839" s="5">
        <v>7</v>
      </c>
    </row>
    <row r="2840" spans="1:3" hidden="1" x14ac:dyDescent="0.25">
      <c r="A2840" s="495" t="s">
        <v>4568</v>
      </c>
      <c r="B2840" s="5">
        <v>1</v>
      </c>
      <c r="C2840" s="5">
        <v>7</v>
      </c>
    </row>
    <row r="2841" spans="1:3" hidden="1" x14ac:dyDescent="0.25">
      <c r="A2841" s="495" t="s">
        <v>4569</v>
      </c>
      <c r="B2841" s="5">
        <v>1</v>
      </c>
      <c r="C2841" s="5">
        <v>7</v>
      </c>
    </row>
    <row r="2842" spans="1:3" hidden="1" x14ac:dyDescent="0.25">
      <c r="A2842" s="495" t="s">
        <v>4570</v>
      </c>
      <c r="B2842" s="5">
        <v>1</v>
      </c>
      <c r="C2842" s="5">
        <v>7</v>
      </c>
    </row>
    <row r="2843" spans="1:3" hidden="1" x14ac:dyDescent="0.25">
      <c r="A2843" s="495" t="s">
        <v>4571</v>
      </c>
      <c r="B2843" s="5">
        <v>1</v>
      </c>
      <c r="C2843" s="5">
        <v>7</v>
      </c>
    </row>
    <row r="2844" spans="1:3" ht="30" hidden="1" x14ac:dyDescent="0.25">
      <c r="A2844" s="495" t="s">
        <v>4572</v>
      </c>
      <c r="B2844" s="5">
        <v>1</v>
      </c>
      <c r="C2844" s="5">
        <v>7</v>
      </c>
    </row>
    <row r="2845" spans="1:3" ht="30" hidden="1" x14ac:dyDescent="0.25">
      <c r="A2845" s="495" t="s">
        <v>4573</v>
      </c>
      <c r="B2845" s="5">
        <v>1</v>
      </c>
      <c r="C2845" s="5">
        <v>7</v>
      </c>
    </row>
    <row r="2846" spans="1:3" ht="30" hidden="1" x14ac:dyDescent="0.25">
      <c r="A2846" s="495" t="s">
        <v>4574</v>
      </c>
      <c r="B2846" s="5">
        <v>1</v>
      </c>
      <c r="C2846" s="5">
        <v>7</v>
      </c>
    </row>
    <row r="2847" spans="1:3" hidden="1" x14ac:dyDescent="0.25">
      <c r="A2847" s="495" t="s">
        <v>4576</v>
      </c>
      <c r="B2847" s="5">
        <v>1</v>
      </c>
      <c r="C2847" s="5">
        <v>7</v>
      </c>
    </row>
    <row r="2848" spans="1:3" ht="30" hidden="1" x14ac:dyDescent="0.25">
      <c r="A2848" s="495" t="s">
        <v>4578</v>
      </c>
      <c r="B2848" s="5">
        <v>1</v>
      </c>
      <c r="C2848" s="5">
        <v>7</v>
      </c>
    </row>
    <row r="2849" spans="1:3" ht="30" hidden="1" x14ac:dyDescent="0.25">
      <c r="A2849" s="495" t="s">
        <v>4580</v>
      </c>
      <c r="B2849" s="5">
        <v>1</v>
      </c>
      <c r="C2849" s="5">
        <v>7</v>
      </c>
    </row>
    <row r="2850" spans="1:3" ht="45" hidden="1" x14ac:dyDescent="0.25">
      <c r="A2850" s="495" t="s">
        <v>4581</v>
      </c>
      <c r="B2850" s="5">
        <v>1</v>
      </c>
      <c r="C2850" s="5">
        <v>7</v>
      </c>
    </row>
    <row r="2851" spans="1:3" ht="30" hidden="1" x14ac:dyDescent="0.25">
      <c r="A2851" s="495" t="s">
        <v>4582</v>
      </c>
      <c r="B2851" s="5">
        <v>1</v>
      </c>
      <c r="C2851" s="5">
        <v>7</v>
      </c>
    </row>
    <row r="2852" spans="1:3" ht="30" hidden="1" x14ac:dyDescent="0.25">
      <c r="A2852" s="495" t="s">
        <v>4584</v>
      </c>
      <c r="B2852" s="5">
        <v>1</v>
      </c>
      <c r="C2852" s="5">
        <v>7</v>
      </c>
    </row>
    <row r="2853" spans="1:3" hidden="1" x14ac:dyDescent="0.25">
      <c r="A2853" s="495" t="s">
        <v>4586</v>
      </c>
      <c r="B2853" s="5">
        <v>1</v>
      </c>
      <c r="C2853" s="5">
        <v>7</v>
      </c>
    </row>
    <row r="2854" spans="1:3" hidden="1" x14ac:dyDescent="0.25">
      <c r="A2854" s="495" t="s">
        <v>4588</v>
      </c>
      <c r="B2854" s="5">
        <v>1</v>
      </c>
      <c r="C2854" s="5">
        <v>7</v>
      </c>
    </row>
    <row r="2855" spans="1:3" hidden="1" x14ac:dyDescent="0.25">
      <c r="A2855" s="495" t="s">
        <v>4589</v>
      </c>
      <c r="B2855" s="5">
        <v>1</v>
      </c>
      <c r="C2855" s="5">
        <v>7</v>
      </c>
    </row>
    <row r="2856" spans="1:3" hidden="1" x14ac:dyDescent="0.25">
      <c r="A2856" s="495" t="s">
        <v>4591</v>
      </c>
      <c r="B2856" s="5">
        <v>1</v>
      </c>
      <c r="C2856" s="5">
        <v>7</v>
      </c>
    </row>
    <row r="2857" spans="1:3" hidden="1" x14ac:dyDescent="0.25">
      <c r="A2857" s="495" t="s">
        <v>4592</v>
      </c>
      <c r="B2857" s="5">
        <v>1</v>
      </c>
      <c r="C2857" s="5">
        <v>7</v>
      </c>
    </row>
    <row r="2858" spans="1:3" hidden="1" x14ac:dyDescent="0.25">
      <c r="A2858" s="495" t="s">
        <v>4593</v>
      </c>
      <c r="B2858" s="5">
        <v>1</v>
      </c>
      <c r="C2858" s="5">
        <v>7</v>
      </c>
    </row>
    <row r="2859" spans="1:3" hidden="1" x14ac:dyDescent="0.25">
      <c r="A2859" s="495" t="s">
        <v>4595</v>
      </c>
      <c r="B2859" s="5">
        <v>1</v>
      </c>
      <c r="C2859" s="5">
        <v>7</v>
      </c>
    </row>
    <row r="2860" spans="1:3" ht="30" hidden="1" x14ac:dyDescent="0.25">
      <c r="A2860" s="495" t="s">
        <v>4596</v>
      </c>
      <c r="B2860" s="5">
        <v>1</v>
      </c>
      <c r="C2860" s="5">
        <v>7</v>
      </c>
    </row>
    <row r="2861" spans="1:3" hidden="1" x14ac:dyDescent="0.25">
      <c r="A2861" s="495" t="s">
        <v>4597</v>
      </c>
      <c r="B2861" s="5">
        <v>1</v>
      </c>
      <c r="C2861" s="5">
        <v>7</v>
      </c>
    </row>
    <row r="2862" spans="1:3" ht="30" hidden="1" x14ac:dyDescent="0.25">
      <c r="A2862" s="495" t="s">
        <v>4598</v>
      </c>
      <c r="B2862" s="5">
        <v>1</v>
      </c>
      <c r="C2862" s="5">
        <v>7</v>
      </c>
    </row>
    <row r="2863" spans="1:3" hidden="1" x14ac:dyDescent="0.25">
      <c r="A2863" s="495" t="s">
        <v>4599</v>
      </c>
      <c r="B2863" s="5">
        <v>1</v>
      </c>
      <c r="C2863" s="5">
        <v>7</v>
      </c>
    </row>
    <row r="2864" spans="1:3" ht="30" hidden="1" x14ac:dyDescent="0.25">
      <c r="A2864" s="495" t="s">
        <v>4600</v>
      </c>
      <c r="B2864" s="5">
        <v>1</v>
      </c>
      <c r="C2864" s="5">
        <v>7</v>
      </c>
    </row>
    <row r="2865" spans="1:3" hidden="1" x14ac:dyDescent="0.25">
      <c r="A2865" s="495" t="s">
        <v>4601</v>
      </c>
      <c r="B2865" s="5">
        <v>1</v>
      </c>
      <c r="C2865" s="5">
        <v>7</v>
      </c>
    </row>
    <row r="2866" spans="1:3" ht="45" hidden="1" x14ac:dyDescent="0.25">
      <c r="A2866" s="495" t="s">
        <v>4602</v>
      </c>
      <c r="B2866" s="5">
        <v>1</v>
      </c>
      <c r="C2866" s="5">
        <v>7</v>
      </c>
    </row>
    <row r="2867" spans="1:3" hidden="1" x14ac:dyDescent="0.25">
      <c r="A2867" s="495" t="s">
        <v>4603</v>
      </c>
      <c r="B2867" s="5">
        <v>1</v>
      </c>
      <c r="C2867" s="5">
        <v>7</v>
      </c>
    </row>
    <row r="2868" spans="1:3" ht="30" hidden="1" x14ac:dyDescent="0.25">
      <c r="A2868" s="495" t="s">
        <v>4604</v>
      </c>
      <c r="B2868" s="5">
        <v>1</v>
      </c>
      <c r="C2868" s="5">
        <v>7</v>
      </c>
    </row>
    <row r="2869" spans="1:3" hidden="1" x14ac:dyDescent="0.25">
      <c r="A2869" s="495" t="s">
        <v>4605</v>
      </c>
      <c r="B2869" s="5">
        <v>1</v>
      </c>
      <c r="C2869" s="5">
        <v>7</v>
      </c>
    </row>
    <row r="2870" spans="1:3" hidden="1" x14ac:dyDescent="0.25">
      <c r="A2870" s="495" t="s">
        <v>4606</v>
      </c>
      <c r="B2870" s="5">
        <v>1</v>
      </c>
      <c r="C2870" s="5">
        <v>7</v>
      </c>
    </row>
    <row r="2871" spans="1:3" hidden="1" x14ac:dyDescent="0.25">
      <c r="A2871" s="495" t="s">
        <v>4607</v>
      </c>
      <c r="B2871" s="5">
        <v>1</v>
      </c>
      <c r="C2871" s="5">
        <v>7</v>
      </c>
    </row>
    <row r="2872" spans="1:3" ht="30" hidden="1" x14ac:dyDescent="0.25">
      <c r="A2872" s="495" t="s">
        <v>4608</v>
      </c>
      <c r="B2872" s="5">
        <v>1</v>
      </c>
      <c r="C2872" s="5">
        <v>7</v>
      </c>
    </row>
    <row r="2873" spans="1:3" hidden="1" x14ac:dyDescent="0.25">
      <c r="A2873" s="495" t="s">
        <v>4609</v>
      </c>
      <c r="B2873" s="5">
        <v>1</v>
      </c>
      <c r="C2873" s="5">
        <v>7</v>
      </c>
    </row>
    <row r="2874" spans="1:3" hidden="1" x14ac:dyDescent="0.25">
      <c r="A2874" s="495" t="s">
        <v>4610</v>
      </c>
      <c r="B2874" s="5">
        <v>1</v>
      </c>
      <c r="C2874" s="5">
        <v>7</v>
      </c>
    </row>
    <row r="2875" spans="1:3" hidden="1" x14ac:dyDescent="0.25">
      <c r="A2875" s="495" t="s">
        <v>4611</v>
      </c>
      <c r="B2875" s="5">
        <v>1</v>
      </c>
      <c r="C2875" s="5">
        <v>7</v>
      </c>
    </row>
    <row r="2876" spans="1:3" hidden="1" x14ac:dyDescent="0.25">
      <c r="A2876" s="495" t="s">
        <v>4613</v>
      </c>
      <c r="B2876" s="5">
        <v>1</v>
      </c>
      <c r="C2876" s="5">
        <v>7</v>
      </c>
    </row>
    <row r="2877" spans="1:3" hidden="1" x14ac:dyDescent="0.25">
      <c r="A2877" s="495" t="s">
        <v>4614</v>
      </c>
      <c r="B2877" s="5">
        <v>1</v>
      </c>
      <c r="C2877" s="5">
        <v>7</v>
      </c>
    </row>
    <row r="2878" spans="1:3" ht="30" hidden="1" x14ac:dyDescent="0.25">
      <c r="A2878" s="495" t="s">
        <v>4615</v>
      </c>
      <c r="B2878" s="5">
        <v>1</v>
      </c>
      <c r="C2878" s="5">
        <v>7</v>
      </c>
    </row>
    <row r="2879" spans="1:3" hidden="1" x14ac:dyDescent="0.25">
      <c r="A2879" s="495" t="s">
        <v>4616</v>
      </c>
      <c r="B2879" s="5">
        <v>1</v>
      </c>
      <c r="C2879" s="5">
        <v>7</v>
      </c>
    </row>
    <row r="2880" spans="1:3" ht="30" hidden="1" x14ac:dyDescent="0.25">
      <c r="A2880" s="495" t="s">
        <v>4617</v>
      </c>
      <c r="B2880" s="5">
        <v>1</v>
      </c>
      <c r="C2880" s="5">
        <v>7</v>
      </c>
    </row>
    <row r="2881" spans="1:3" hidden="1" x14ac:dyDescent="0.25">
      <c r="A2881" s="495" t="s">
        <v>4618</v>
      </c>
      <c r="B2881" s="5">
        <v>1</v>
      </c>
      <c r="C2881" s="5">
        <v>7</v>
      </c>
    </row>
    <row r="2882" spans="1:3" hidden="1" x14ac:dyDescent="0.25">
      <c r="A2882" s="495" t="s">
        <v>4619</v>
      </c>
      <c r="B2882" s="5">
        <v>1</v>
      </c>
      <c r="C2882" s="5">
        <v>7</v>
      </c>
    </row>
    <row r="2883" spans="1:3" ht="30" hidden="1" x14ac:dyDescent="0.25">
      <c r="A2883" s="495" t="s">
        <v>4620</v>
      </c>
      <c r="B2883" s="5">
        <v>1</v>
      </c>
      <c r="C2883" s="5">
        <v>7</v>
      </c>
    </row>
    <row r="2884" spans="1:3" hidden="1" x14ac:dyDescent="0.25">
      <c r="A2884" s="495" t="s">
        <v>4621</v>
      </c>
      <c r="B2884" s="5">
        <v>1</v>
      </c>
      <c r="C2884" s="5">
        <v>7</v>
      </c>
    </row>
    <row r="2885" spans="1:3" hidden="1" x14ac:dyDescent="0.25">
      <c r="A2885" s="495" t="s">
        <v>4624</v>
      </c>
      <c r="B2885" s="5">
        <v>1</v>
      </c>
      <c r="C2885" s="5">
        <v>7</v>
      </c>
    </row>
    <row r="2886" spans="1:3" hidden="1" x14ac:dyDescent="0.25">
      <c r="A2886" s="495" t="s">
        <v>4625</v>
      </c>
      <c r="B2886" s="5">
        <v>1</v>
      </c>
      <c r="C2886" s="5">
        <v>7</v>
      </c>
    </row>
    <row r="2887" spans="1:3" ht="30" hidden="1" x14ac:dyDescent="0.25">
      <c r="A2887" s="495" t="s">
        <v>4628</v>
      </c>
      <c r="B2887" s="5">
        <v>1</v>
      </c>
      <c r="C2887" s="5">
        <v>7</v>
      </c>
    </row>
    <row r="2888" spans="1:3" hidden="1" x14ac:dyDescent="0.25">
      <c r="A2888" s="495" t="s">
        <v>4629</v>
      </c>
      <c r="B2888" s="5">
        <v>1</v>
      </c>
      <c r="C2888" s="5">
        <v>7</v>
      </c>
    </row>
    <row r="2889" spans="1:3" hidden="1" x14ac:dyDescent="0.25">
      <c r="A2889" s="495" t="s">
        <v>4630</v>
      </c>
      <c r="B2889" s="5">
        <v>1</v>
      </c>
      <c r="C2889" s="5">
        <v>7</v>
      </c>
    </row>
    <row r="2890" spans="1:3" ht="30" hidden="1" x14ac:dyDescent="0.25">
      <c r="A2890" s="495" t="s">
        <v>4631</v>
      </c>
      <c r="B2890" s="5">
        <v>1</v>
      </c>
      <c r="C2890" s="5">
        <v>7</v>
      </c>
    </row>
    <row r="2891" spans="1:3" hidden="1" x14ac:dyDescent="0.25">
      <c r="A2891" s="495" t="s">
        <v>4632</v>
      </c>
      <c r="B2891" s="5">
        <v>1</v>
      </c>
      <c r="C2891" s="5">
        <v>7</v>
      </c>
    </row>
    <row r="2892" spans="1:3" ht="30" hidden="1" x14ac:dyDescent="0.25">
      <c r="A2892" s="495" t="s">
        <v>4633</v>
      </c>
      <c r="B2892" s="5">
        <v>1</v>
      </c>
      <c r="C2892" s="5">
        <v>7</v>
      </c>
    </row>
    <row r="2893" spans="1:3" hidden="1" x14ac:dyDescent="0.25">
      <c r="A2893" s="495" t="s">
        <v>4634</v>
      </c>
      <c r="B2893" s="5">
        <v>1</v>
      </c>
      <c r="C2893" s="5">
        <v>7</v>
      </c>
    </row>
    <row r="2894" spans="1:3" ht="30" hidden="1" x14ac:dyDescent="0.25">
      <c r="A2894" s="495" t="s">
        <v>4635</v>
      </c>
      <c r="B2894" s="5">
        <v>1</v>
      </c>
      <c r="C2894" s="5">
        <v>7</v>
      </c>
    </row>
    <row r="2895" spans="1:3" ht="30" hidden="1" x14ac:dyDescent="0.25">
      <c r="A2895" s="495" t="s">
        <v>4636</v>
      </c>
      <c r="B2895" s="5">
        <v>1</v>
      </c>
      <c r="C2895" s="5">
        <v>7</v>
      </c>
    </row>
    <row r="2896" spans="1:3" hidden="1" x14ac:dyDescent="0.25">
      <c r="A2896" s="495" t="s">
        <v>4638</v>
      </c>
      <c r="B2896" s="5">
        <v>1</v>
      </c>
      <c r="C2896" s="5">
        <v>7</v>
      </c>
    </row>
    <row r="2897" spans="1:3" ht="30" hidden="1" x14ac:dyDescent="0.25">
      <c r="A2897" s="495" t="s">
        <v>4639</v>
      </c>
      <c r="B2897" s="5">
        <v>1</v>
      </c>
      <c r="C2897" s="5">
        <v>7</v>
      </c>
    </row>
    <row r="2898" spans="1:3" hidden="1" x14ac:dyDescent="0.25">
      <c r="A2898" s="495" t="s">
        <v>4640</v>
      </c>
      <c r="B2898" s="5">
        <v>1</v>
      </c>
      <c r="C2898" s="5">
        <v>7</v>
      </c>
    </row>
    <row r="2899" spans="1:3" hidden="1" x14ac:dyDescent="0.25">
      <c r="A2899" s="495" t="s">
        <v>4641</v>
      </c>
      <c r="B2899" s="5">
        <v>1</v>
      </c>
      <c r="C2899" s="5">
        <v>7</v>
      </c>
    </row>
    <row r="2900" spans="1:3" ht="30" hidden="1" x14ac:dyDescent="0.25">
      <c r="A2900" s="495" t="s">
        <v>4642</v>
      </c>
      <c r="B2900" s="5">
        <v>1</v>
      </c>
      <c r="C2900" s="5">
        <v>7</v>
      </c>
    </row>
    <row r="2901" spans="1:3" hidden="1" x14ac:dyDescent="0.25">
      <c r="A2901" s="495" t="s">
        <v>4644</v>
      </c>
      <c r="B2901" s="5">
        <v>1</v>
      </c>
      <c r="C2901" s="5">
        <v>7</v>
      </c>
    </row>
    <row r="2902" spans="1:3" ht="30" hidden="1" x14ac:dyDescent="0.25">
      <c r="A2902" s="495" t="s">
        <v>4645</v>
      </c>
      <c r="B2902" s="5">
        <v>1</v>
      </c>
      <c r="C2902" s="5">
        <v>7</v>
      </c>
    </row>
    <row r="2903" spans="1:3" hidden="1" x14ac:dyDescent="0.25">
      <c r="A2903" s="495" t="s">
        <v>4646</v>
      </c>
      <c r="B2903" s="5">
        <v>1</v>
      </c>
      <c r="C2903" s="5">
        <v>7</v>
      </c>
    </row>
    <row r="2904" spans="1:3" ht="30" hidden="1" x14ac:dyDescent="0.25">
      <c r="A2904" s="495" t="s">
        <v>4647</v>
      </c>
      <c r="B2904" s="5">
        <v>1</v>
      </c>
      <c r="C2904" s="5">
        <v>7</v>
      </c>
    </row>
    <row r="2905" spans="1:3" hidden="1" x14ac:dyDescent="0.25">
      <c r="A2905" s="495" t="s">
        <v>4649</v>
      </c>
      <c r="B2905" s="5">
        <v>1</v>
      </c>
      <c r="C2905" s="5">
        <v>7</v>
      </c>
    </row>
    <row r="2906" spans="1:3" hidden="1" x14ac:dyDescent="0.25">
      <c r="A2906" s="495" t="s">
        <v>4650</v>
      </c>
      <c r="B2906" s="5">
        <v>1</v>
      </c>
      <c r="C2906" s="5">
        <v>7</v>
      </c>
    </row>
    <row r="2907" spans="1:3" hidden="1" x14ac:dyDescent="0.25">
      <c r="A2907" s="495" t="s">
        <v>4651</v>
      </c>
      <c r="B2907" s="5">
        <v>1</v>
      </c>
      <c r="C2907" s="5">
        <v>7</v>
      </c>
    </row>
    <row r="2908" spans="1:3" ht="30" hidden="1" x14ac:dyDescent="0.25">
      <c r="A2908" s="495" t="s">
        <v>4652</v>
      </c>
      <c r="B2908" s="5">
        <v>1</v>
      </c>
      <c r="C2908" s="5">
        <v>7</v>
      </c>
    </row>
    <row r="2909" spans="1:3" hidden="1" x14ac:dyDescent="0.25">
      <c r="A2909" s="495" t="s">
        <v>4653</v>
      </c>
      <c r="B2909" s="5">
        <v>1</v>
      </c>
      <c r="C2909" s="5">
        <v>7</v>
      </c>
    </row>
    <row r="2910" spans="1:3" hidden="1" x14ac:dyDescent="0.25">
      <c r="A2910" s="495" t="s">
        <v>4655</v>
      </c>
      <c r="B2910" s="5">
        <v>1</v>
      </c>
      <c r="C2910" s="5">
        <v>7</v>
      </c>
    </row>
    <row r="2911" spans="1:3" ht="45" hidden="1" x14ac:dyDescent="0.25">
      <c r="A2911" s="495" t="s">
        <v>4656</v>
      </c>
      <c r="B2911" s="5">
        <v>1</v>
      </c>
      <c r="C2911" s="5">
        <v>7</v>
      </c>
    </row>
    <row r="2912" spans="1:3" ht="45" hidden="1" x14ac:dyDescent="0.25">
      <c r="A2912" s="495" t="s">
        <v>4658</v>
      </c>
      <c r="B2912" s="5">
        <v>1</v>
      </c>
      <c r="C2912" s="5">
        <v>7</v>
      </c>
    </row>
    <row r="2913" spans="1:3" hidden="1" x14ac:dyDescent="0.25">
      <c r="A2913" s="495" t="s">
        <v>4659</v>
      </c>
      <c r="B2913" s="5">
        <v>1</v>
      </c>
      <c r="C2913" s="5">
        <v>7</v>
      </c>
    </row>
    <row r="2914" spans="1:3" ht="30" hidden="1" x14ac:dyDescent="0.25">
      <c r="A2914" s="495" t="s">
        <v>4660</v>
      </c>
      <c r="B2914" s="5">
        <v>1</v>
      </c>
      <c r="C2914" s="5">
        <v>7</v>
      </c>
    </row>
    <row r="2915" spans="1:3" hidden="1" x14ac:dyDescent="0.25">
      <c r="A2915" s="495" t="s">
        <v>4661</v>
      </c>
      <c r="B2915" s="5">
        <v>1</v>
      </c>
      <c r="C2915" s="5">
        <v>7</v>
      </c>
    </row>
    <row r="2916" spans="1:3" ht="30" hidden="1" x14ac:dyDescent="0.25">
      <c r="A2916" s="495" t="s">
        <v>4662</v>
      </c>
      <c r="B2916" s="5">
        <v>1</v>
      </c>
      <c r="C2916" s="5">
        <v>7</v>
      </c>
    </row>
    <row r="2917" spans="1:3" hidden="1" x14ac:dyDescent="0.25">
      <c r="A2917" s="495" t="s">
        <v>4665</v>
      </c>
      <c r="B2917" s="5">
        <v>1</v>
      </c>
      <c r="C2917" s="5">
        <v>7</v>
      </c>
    </row>
    <row r="2918" spans="1:3" ht="30" hidden="1" x14ac:dyDescent="0.25">
      <c r="A2918" s="495" t="s">
        <v>4666</v>
      </c>
      <c r="B2918" s="5">
        <v>1</v>
      </c>
      <c r="C2918" s="5">
        <v>7</v>
      </c>
    </row>
    <row r="2919" spans="1:3" hidden="1" x14ac:dyDescent="0.25">
      <c r="A2919" s="495" t="s">
        <v>4667</v>
      </c>
      <c r="B2919" s="5">
        <v>1</v>
      </c>
      <c r="C2919" s="5">
        <v>7</v>
      </c>
    </row>
    <row r="2920" spans="1:3" ht="30" hidden="1" x14ac:dyDescent="0.25">
      <c r="A2920" s="495" t="s">
        <v>4670</v>
      </c>
      <c r="B2920" s="5">
        <v>1</v>
      </c>
      <c r="C2920" s="5">
        <v>7</v>
      </c>
    </row>
    <row r="2921" spans="1:3" hidden="1" x14ac:dyDescent="0.25">
      <c r="A2921" s="495" t="s">
        <v>4671</v>
      </c>
      <c r="B2921" s="5">
        <v>1</v>
      </c>
      <c r="C2921" s="5">
        <v>7</v>
      </c>
    </row>
    <row r="2922" spans="1:3" ht="30" hidden="1" x14ac:dyDescent="0.25">
      <c r="A2922" s="495" t="s">
        <v>4672</v>
      </c>
      <c r="B2922" s="5">
        <v>1</v>
      </c>
      <c r="C2922" s="5">
        <v>7</v>
      </c>
    </row>
    <row r="2923" spans="1:3" hidden="1" x14ac:dyDescent="0.25">
      <c r="A2923" s="495" t="s">
        <v>4673</v>
      </c>
      <c r="B2923" s="5">
        <v>1</v>
      </c>
      <c r="C2923" s="5">
        <v>7</v>
      </c>
    </row>
    <row r="2924" spans="1:3" ht="30" hidden="1" x14ac:dyDescent="0.25">
      <c r="A2924" s="495" t="s">
        <v>4674</v>
      </c>
      <c r="B2924" s="5">
        <v>1</v>
      </c>
      <c r="C2924" s="5">
        <v>7</v>
      </c>
    </row>
    <row r="2925" spans="1:3" hidden="1" x14ac:dyDescent="0.25">
      <c r="A2925" s="495" t="s">
        <v>4675</v>
      </c>
      <c r="B2925" s="5">
        <v>1</v>
      </c>
      <c r="C2925" s="5">
        <v>7</v>
      </c>
    </row>
    <row r="2926" spans="1:3" ht="30" hidden="1" x14ac:dyDescent="0.25">
      <c r="A2926" s="495" t="s">
        <v>4676</v>
      </c>
      <c r="B2926" s="5">
        <v>1</v>
      </c>
      <c r="C2926" s="5">
        <v>7</v>
      </c>
    </row>
    <row r="2927" spans="1:3" hidden="1" x14ac:dyDescent="0.25">
      <c r="A2927" s="495" t="s">
        <v>4677</v>
      </c>
      <c r="B2927" s="5">
        <v>1</v>
      </c>
      <c r="C2927" s="5">
        <v>7</v>
      </c>
    </row>
    <row r="2928" spans="1:3" hidden="1" x14ac:dyDescent="0.25">
      <c r="A2928" s="495" t="s">
        <v>4678</v>
      </c>
      <c r="B2928" s="5">
        <v>1</v>
      </c>
      <c r="C2928" s="5">
        <v>7</v>
      </c>
    </row>
    <row r="2929" spans="1:3" hidden="1" x14ac:dyDescent="0.25">
      <c r="A2929" s="495" t="s">
        <v>4679</v>
      </c>
      <c r="B2929" s="5">
        <v>1</v>
      </c>
      <c r="C2929" s="5">
        <v>7</v>
      </c>
    </row>
    <row r="2930" spans="1:3" hidden="1" x14ac:dyDescent="0.25">
      <c r="A2930" s="495" t="s">
        <v>4680</v>
      </c>
      <c r="B2930" s="5">
        <v>1</v>
      </c>
      <c r="C2930" s="5">
        <v>7</v>
      </c>
    </row>
    <row r="2931" spans="1:3" hidden="1" x14ac:dyDescent="0.25">
      <c r="A2931" s="495" t="s">
        <v>4681</v>
      </c>
      <c r="B2931" s="5">
        <v>1</v>
      </c>
      <c r="C2931" s="5">
        <v>7</v>
      </c>
    </row>
    <row r="2932" spans="1:3" hidden="1" x14ac:dyDescent="0.25">
      <c r="A2932" s="495" t="s">
        <v>4682</v>
      </c>
      <c r="B2932" s="5">
        <v>1</v>
      </c>
      <c r="C2932" s="5">
        <v>7</v>
      </c>
    </row>
    <row r="2933" spans="1:3" hidden="1" x14ac:dyDescent="0.25">
      <c r="A2933" s="495" t="s">
        <v>4683</v>
      </c>
      <c r="B2933" s="5">
        <v>1</v>
      </c>
      <c r="C2933" s="5">
        <v>7</v>
      </c>
    </row>
    <row r="2934" spans="1:3" hidden="1" x14ac:dyDescent="0.25">
      <c r="A2934" s="495" t="s">
        <v>4684</v>
      </c>
      <c r="B2934" s="5">
        <v>1</v>
      </c>
      <c r="C2934" s="5">
        <v>7</v>
      </c>
    </row>
    <row r="2935" spans="1:3" hidden="1" x14ac:dyDescent="0.25">
      <c r="A2935" s="495" t="s">
        <v>4685</v>
      </c>
      <c r="B2935" s="5">
        <v>1</v>
      </c>
      <c r="C2935" s="5">
        <v>7</v>
      </c>
    </row>
    <row r="2936" spans="1:3" hidden="1" x14ac:dyDescent="0.25">
      <c r="A2936" s="495" t="s">
        <v>4686</v>
      </c>
      <c r="B2936" s="5">
        <v>1</v>
      </c>
      <c r="C2936" s="5">
        <v>7</v>
      </c>
    </row>
    <row r="2937" spans="1:3" ht="30" hidden="1" x14ac:dyDescent="0.25">
      <c r="A2937" s="495" t="s">
        <v>4687</v>
      </c>
      <c r="B2937" s="5">
        <v>1</v>
      </c>
      <c r="C2937" s="5">
        <v>7</v>
      </c>
    </row>
    <row r="2938" spans="1:3" hidden="1" x14ac:dyDescent="0.25">
      <c r="A2938" s="495" t="s">
        <v>4688</v>
      </c>
      <c r="B2938" s="5">
        <v>1</v>
      </c>
      <c r="C2938" s="5">
        <v>7</v>
      </c>
    </row>
    <row r="2939" spans="1:3" ht="30" hidden="1" x14ac:dyDescent="0.25">
      <c r="A2939" s="495" t="s">
        <v>4690</v>
      </c>
      <c r="B2939" s="5">
        <v>1</v>
      </c>
      <c r="C2939" s="5">
        <v>7</v>
      </c>
    </row>
    <row r="2940" spans="1:3" hidden="1" x14ac:dyDescent="0.25">
      <c r="A2940" s="495" t="s">
        <v>4693</v>
      </c>
      <c r="B2940" s="5">
        <v>1</v>
      </c>
      <c r="C2940" s="5">
        <v>7</v>
      </c>
    </row>
    <row r="2941" spans="1:3" hidden="1" x14ac:dyDescent="0.25">
      <c r="A2941" s="495" t="s">
        <v>4695</v>
      </c>
      <c r="B2941" s="5">
        <v>1</v>
      </c>
      <c r="C2941" s="5">
        <v>7</v>
      </c>
    </row>
    <row r="2942" spans="1:3" ht="30" hidden="1" x14ac:dyDescent="0.25">
      <c r="A2942" s="495" t="s">
        <v>4697</v>
      </c>
      <c r="B2942" s="5">
        <v>1</v>
      </c>
      <c r="C2942" s="5">
        <v>7</v>
      </c>
    </row>
    <row r="2943" spans="1:3" hidden="1" x14ac:dyDescent="0.25">
      <c r="A2943" s="495" t="s">
        <v>4698</v>
      </c>
      <c r="B2943" s="5">
        <v>1</v>
      </c>
      <c r="C2943" s="5">
        <v>7</v>
      </c>
    </row>
    <row r="2944" spans="1:3" hidden="1" x14ac:dyDescent="0.25">
      <c r="A2944" s="495" t="s">
        <v>4700</v>
      </c>
      <c r="B2944" s="5">
        <v>1</v>
      </c>
      <c r="C2944" s="5">
        <v>7</v>
      </c>
    </row>
    <row r="2945" spans="1:3" hidden="1" x14ac:dyDescent="0.25">
      <c r="A2945" s="495" t="s">
        <v>4702</v>
      </c>
      <c r="B2945" s="5">
        <v>1</v>
      </c>
      <c r="C2945" s="5">
        <v>7</v>
      </c>
    </row>
    <row r="2946" spans="1:3" ht="30" hidden="1" x14ac:dyDescent="0.25">
      <c r="A2946" s="495" t="s">
        <v>4703</v>
      </c>
      <c r="B2946" s="5">
        <v>1</v>
      </c>
      <c r="C2946" s="5">
        <v>7</v>
      </c>
    </row>
    <row r="2947" spans="1:3" hidden="1" x14ac:dyDescent="0.25">
      <c r="A2947" s="495" t="s">
        <v>4704</v>
      </c>
      <c r="B2947" s="5">
        <v>1</v>
      </c>
      <c r="C2947" s="5">
        <v>7</v>
      </c>
    </row>
    <row r="2948" spans="1:3" hidden="1" x14ac:dyDescent="0.25">
      <c r="A2948" s="495" t="s">
        <v>4705</v>
      </c>
      <c r="B2948" s="5">
        <v>1</v>
      </c>
      <c r="C2948" s="5">
        <v>7</v>
      </c>
    </row>
    <row r="2949" spans="1:3" hidden="1" x14ac:dyDescent="0.25">
      <c r="A2949" s="495" t="s">
        <v>4706</v>
      </c>
      <c r="B2949" s="5">
        <v>1</v>
      </c>
      <c r="C2949" s="5">
        <v>7</v>
      </c>
    </row>
    <row r="2950" spans="1:3" hidden="1" x14ac:dyDescent="0.25">
      <c r="A2950" s="495" t="s">
        <v>4707</v>
      </c>
      <c r="B2950" s="5">
        <v>1</v>
      </c>
      <c r="C2950" s="5">
        <v>7</v>
      </c>
    </row>
    <row r="2951" spans="1:3" hidden="1" x14ac:dyDescent="0.25">
      <c r="A2951" s="495" t="s">
        <v>4708</v>
      </c>
      <c r="B2951" s="5">
        <v>1</v>
      </c>
      <c r="C2951" s="5">
        <v>7</v>
      </c>
    </row>
    <row r="2952" spans="1:3" hidden="1" x14ac:dyDescent="0.25">
      <c r="A2952" s="495" t="s">
        <v>4709</v>
      </c>
      <c r="B2952" s="5">
        <v>1</v>
      </c>
      <c r="C2952" s="5">
        <v>7</v>
      </c>
    </row>
    <row r="2953" spans="1:3" hidden="1" x14ac:dyDescent="0.25">
      <c r="A2953" s="495" t="s">
        <v>4710</v>
      </c>
      <c r="B2953" s="5">
        <v>1</v>
      </c>
      <c r="C2953" s="5">
        <v>7</v>
      </c>
    </row>
    <row r="2954" spans="1:3" hidden="1" x14ac:dyDescent="0.25">
      <c r="A2954" s="495" t="s">
        <v>4712</v>
      </c>
      <c r="B2954" s="5">
        <v>1</v>
      </c>
      <c r="C2954" s="5">
        <v>7</v>
      </c>
    </row>
    <row r="2955" spans="1:3" hidden="1" x14ac:dyDescent="0.25">
      <c r="A2955" s="495" t="s">
        <v>4713</v>
      </c>
      <c r="B2955" s="5">
        <v>1</v>
      </c>
      <c r="C2955" s="5">
        <v>7</v>
      </c>
    </row>
    <row r="2956" spans="1:3" hidden="1" x14ac:dyDescent="0.25">
      <c r="A2956" s="495" t="s">
        <v>4714</v>
      </c>
      <c r="B2956" s="5">
        <v>1</v>
      </c>
      <c r="C2956" s="5">
        <v>7</v>
      </c>
    </row>
    <row r="2957" spans="1:3" ht="30" hidden="1" x14ac:dyDescent="0.25">
      <c r="A2957" s="495" t="s">
        <v>4716</v>
      </c>
      <c r="B2957" s="5">
        <v>1</v>
      </c>
      <c r="C2957" s="5">
        <v>7</v>
      </c>
    </row>
    <row r="2958" spans="1:3" hidden="1" x14ac:dyDescent="0.25">
      <c r="A2958" s="495" t="s">
        <v>4718</v>
      </c>
      <c r="B2958" s="5">
        <v>1</v>
      </c>
      <c r="C2958" s="5">
        <v>7</v>
      </c>
    </row>
    <row r="2959" spans="1:3" hidden="1" x14ac:dyDescent="0.25">
      <c r="A2959" s="495" t="s">
        <v>4719</v>
      </c>
      <c r="B2959" s="5">
        <v>1</v>
      </c>
      <c r="C2959" s="5">
        <v>7</v>
      </c>
    </row>
    <row r="2960" spans="1:3" hidden="1" x14ac:dyDescent="0.25">
      <c r="A2960" s="495" t="s">
        <v>4720</v>
      </c>
      <c r="B2960" s="5">
        <v>1</v>
      </c>
      <c r="C2960" s="5">
        <v>7</v>
      </c>
    </row>
    <row r="2961" spans="1:3" hidden="1" x14ac:dyDescent="0.25">
      <c r="A2961" s="495" t="s">
        <v>4721</v>
      </c>
      <c r="B2961" s="5">
        <v>1</v>
      </c>
      <c r="C2961" s="5">
        <v>7</v>
      </c>
    </row>
    <row r="2962" spans="1:3" hidden="1" x14ac:dyDescent="0.25">
      <c r="A2962" s="495" t="s">
        <v>4722</v>
      </c>
      <c r="B2962" s="5">
        <v>1</v>
      </c>
      <c r="C2962" s="5">
        <v>7</v>
      </c>
    </row>
    <row r="2963" spans="1:3" hidden="1" x14ac:dyDescent="0.25">
      <c r="A2963" s="495" t="s">
        <v>4723</v>
      </c>
      <c r="B2963" s="5">
        <v>1</v>
      </c>
      <c r="C2963" s="5">
        <v>7</v>
      </c>
    </row>
    <row r="2964" spans="1:3" hidden="1" x14ac:dyDescent="0.25">
      <c r="A2964" s="495" t="s">
        <v>4724</v>
      </c>
      <c r="B2964" s="5">
        <v>1</v>
      </c>
      <c r="C2964" s="5">
        <v>7</v>
      </c>
    </row>
    <row r="2965" spans="1:3" hidden="1" x14ac:dyDescent="0.25">
      <c r="A2965" s="495" t="s">
        <v>4725</v>
      </c>
      <c r="B2965" s="5">
        <v>1</v>
      </c>
      <c r="C2965" s="5">
        <v>7</v>
      </c>
    </row>
    <row r="2966" spans="1:3" hidden="1" x14ac:dyDescent="0.25">
      <c r="A2966" s="495" t="s">
        <v>4726</v>
      </c>
      <c r="B2966" s="5">
        <v>1</v>
      </c>
      <c r="C2966" s="5">
        <v>7</v>
      </c>
    </row>
    <row r="2967" spans="1:3" ht="30" hidden="1" x14ac:dyDescent="0.25">
      <c r="A2967" s="495" t="s">
        <v>4727</v>
      </c>
      <c r="B2967" s="5">
        <v>1</v>
      </c>
      <c r="C2967" s="5">
        <v>7</v>
      </c>
    </row>
    <row r="2968" spans="1:3" hidden="1" x14ac:dyDescent="0.25">
      <c r="A2968" s="495" t="s">
        <v>4728</v>
      </c>
      <c r="B2968" s="5">
        <v>1</v>
      </c>
      <c r="C2968" s="5">
        <v>7</v>
      </c>
    </row>
    <row r="2969" spans="1:3" ht="45" hidden="1" x14ac:dyDescent="0.25">
      <c r="A2969" s="495" t="s">
        <v>4729</v>
      </c>
      <c r="B2969" s="5">
        <v>1</v>
      </c>
      <c r="C2969" s="5">
        <v>7</v>
      </c>
    </row>
    <row r="2970" spans="1:3" hidden="1" x14ac:dyDescent="0.25">
      <c r="A2970" s="495" t="s">
        <v>4730</v>
      </c>
      <c r="B2970" s="5">
        <v>1</v>
      </c>
      <c r="C2970" s="5">
        <v>7</v>
      </c>
    </row>
    <row r="2971" spans="1:3" ht="30" hidden="1" x14ac:dyDescent="0.25">
      <c r="A2971" s="495" t="s">
        <v>4731</v>
      </c>
      <c r="B2971" s="5">
        <v>1</v>
      </c>
      <c r="C2971" s="5">
        <v>7</v>
      </c>
    </row>
    <row r="2972" spans="1:3" ht="30" hidden="1" x14ac:dyDescent="0.25">
      <c r="A2972" s="495" t="s">
        <v>4732</v>
      </c>
      <c r="B2972" s="5">
        <v>1</v>
      </c>
      <c r="C2972" s="5">
        <v>7</v>
      </c>
    </row>
    <row r="2973" spans="1:3" hidden="1" x14ac:dyDescent="0.25">
      <c r="A2973" s="495" t="s">
        <v>4733</v>
      </c>
      <c r="B2973" s="5">
        <v>1</v>
      </c>
      <c r="C2973" s="5">
        <v>7</v>
      </c>
    </row>
    <row r="2974" spans="1:3" hidden="1" x14ac:dyDescent="0.25">
      <c r="A2974" s="495" t="s">
        <v>4734</v>
      </c>
      <c r="B2974" s="5">
        <v>1</v>
      </c>
      <c r="C2974" s="5">
        <v>7</v>
      </c>
    </row>
    <row r="2975" spans="1:3" hidden="1" x14ac:dyDescent="0.25">
      <c r="A2975" s="495" t="s">
        <v>4735</v>
      </c>
      <c r="B2975" s="5">
        <v>1</v>
      </c>
      <c r="C2975" s="5">
        <v>7</v>
      </c>
    </row>
    <row r="2976" spans="1:3" hidden="1" x14ac:dyDescent="0.25">
      <c r="A2976" s="495" t="s">
        <v>4736</v>
      </c>
      <c r="B2976" s="5">
        <v>1</v>
      </c>
      <c r="C2976" s="5">
        <v>7</v>
      </c>
    </row>
    <row r="2977" spans="1:3" hidden="1" x14ac:dyDescent="0.25">
      <c r="A2977" s="495" t="s">
        <v>4737</v>
      </c>
      <c r="B2977" s="5">
        <v>1</v>
      </c>
      <c r="C2977" s="5">
        <v>7</v>
      </c>
    </row>
    <row r="2978" spans="1:3" hidden="1" x14ac:dyDescent="0.25">
      <c r="A2978" s="495" t="s">
        <v>4738</v>
      </c>
      <c r="B2978" s="5">
        <v>1</v>
      </c>
      <c r="C2978" s="5">
        <v>7</v>
      </c>
    </row>
    <row r="2979" spans="1:3" ht="30" hidden="1" x14ac:dyDescent="0.25">
      <c r="A2979" s="495" t="s">
        <v>4739</v>
      </c>
      <c r="B2979" s="5">
        <v>1</v>
      </c>
      <c r="C2979" s="5">
        <v>7</v>
      </c>
    </row>
    <row r="2980" spans="1:3" hidden="1" x14ac:dyDescent="0.25">
      <c r="A2980" s="495" t="s">
        <v>4741</v>
      </c>
      <c r="B2980" s="5">
        <v>1</v>
      </c>
      <c r="C2980" s="5">
        <v>7</v>
      </c>
    </row>
    <row r="2981" spans="1:3" ht="60" hidden="1" x14ac:dyDescent="0.25">
      <c r="A2981" s="495" t="s">
        <v>4742</v>
      </c>
      <c r="B2981" s="5">
        <v>1</v>
      </c>
      <c r="C2981" s="5">
        <v>7</v>
      </c>
    </row>
    <row r="2982" spans="1:3" hidden="1" x14ac:dyDescent="0.25">
      <c r="A2982" s="495" t="s">
        <v>4743</v>
      </c>
      <c r="B2982" s="5">
        <v>1</v>
      </c>
      <c r="C2982" s="5">
        <v>7</v>
      </c>
    </row>
    <row r="2983" spans="1:3" hidden="1" x14ac:dyDescent="0.25">
      <c r="A2983" s="495" t="s">
        <v>4744</v>
      </c>
      <c r="B2983" s="5">
        <v>1</v>
      </c>
      <c r="C2983" s="5">
        <v>7</v>
      </c>
    </row>
    <row r="2984" spans="1:3" hidden="1" x14ac:dyDescent="0.25">
      <c r="A2984" s="495" t="s">
        <v>4745</v>
      </c>
      <c r="B2984" s="5">
        <v>1</v>
      </c>
      <c r="C2984" s="5">
        <v>7</v>
      </c>
    </row>
    <row r="2985" spans="1:3" ht="30" hidden="1" x14ac:dyDescent="0.25">
      <c r="A2985" s="495" t="s">
        <v>4746</v>
      </c>
      <c r="B2985" s="5">
        <v>1</v>
      </c>
      <c r="C2985" s="5">
        <v>7</v>
      </c>
    </row>
    <row r="2986" spans="1:3" hidden="1" x14ac:dyDescent="0.25">
      <c r="A2986" s="495" t="s">
        <v>4750</v>
      </c>
      <c r="B2986" s="5">
        <v>1</v>
      </c>
      <c r="C2986" s="5">
        <v>7</v>
      </c>
    </row>
    <row r="2987" spans="1:3" hidden="1" x14ac:dyDescent="0.25">
      <c r="A2987" s="495" t="s">
        <v>4751</v>
      </c>
      <c r="B2987" s="5">
        <v>1</v>
      </c>
      <c r="C2987" s="5">
        <v>7</v>
      </c>
    </row>
    <row r="2988" spans="1:3" hidden="1" x14ac:dyDescent="0.25">
      <c r="A2988" s="495" t="s">
        <v>4752</v>
      </c>
      <c r="B2988" s="5">
        <v>1</v>
      </c>
      <c r="C2988" s="5">
        <v>7</v>
      </c>
    </row>
    <row r="2989" spans="1:3" hidden="1" x14ac:dyDescent="0.25">
      <c r="A2989" s="495" t="s">
        <v>4753</v>
      </c>
      <c r="B2989" s="5">
        <v>1</v>
      </c>
      <c r="C2989" s="5">
        <v>7</v>
      </c>
    </row>
    <row r="2990" spans="1:3" ht="30" hidden="1" x14ac:dyDescent="0.25">
      <c r="A2990" s="495" t="s">
        <v>4755</v>
      </c>
      <c r="B2990" s="5">
        <v>1</v>
      </c>
      <c r="C2990" s="5">
        <v>7</v>
      </c>
    </row>
    <row r="2991" spans="1:3" hidden="1" x14ac:dyDescent="0.25">
      <c r="A2991" s="495" t="s">
        <v>4756</v>
      </c>
      <c r="B2991" s="5">
        <v>1</v>
      </c>
      <c r="C2991" s="5">
        <v>7</v>
      </c>
    </row>
    <row r="2992" spans="1:3" hidden="1" x14ac:dyDescent="0.25">
      <c r="A2992" s="495" t="s">
        <v>4757</v>
      </c>
      <c r="B2992" s="5">
        <v>1</v>
      </c>
      <c r="C2992" s="5">
        <v>7</v>
      </c>
    </row>
    <row r="2993" spans="1:3" hidden="1" x14ac:dyDescent="0.25">
      <c r="A2993" s="495" t="s">
        <v>4758</v>
      </c>
      <c r="B2993" s="5">
        <v>1</v>
      </c>
      <c r="C2993" s="5">
        <v>7</v>
      </c>
    </row>
    <row r="2994" spans="1:3" hidden="1" x14ac:dyDescent="0.25">
      <c r="A2994" s="495" t="s">
        <v>4759</v>
      </c>
      <c r="B2994" s="5">
        <v>1</v>
      </c>
      <c r="C2994" s="5">
        <v>7</v>
      </c>
    </row>
    <row r="2995" spans="1:3" hidden="1" x14ac:dyDescent="0.25">
      <c r="A2995" s="495" t="s">
        <v>4760</v>
      </c>
      <c r="B2995" s="5">
        <v>1</v>
      </c>
      <c r="C2995" s="5">
        <v>7</v>
      </c>
    </row>
    <row r="2996" spans="1:3" ht="30" hidden="1" x14ac:dyDescent="0.25">
      <c r="A2996" s="495" t="s">
        <v>4761</v>
      </c>
      <c r="B2996" s="5">
        <v>1</v>
      </c>
      <c r="C2996" s="5">
        <v>7</v>
      </c>
    </row>
    <row r="2997" spans="1:3" hidden="1" x14ac:dyDescent="0.25">
      <c r="A2997" s="495" t="s">
        <v>4762</v>
      </c>
      <c r="B2997" s="5">
        <v>1</v>
      </c>
      <c r="C2997" s="5">
        <v>7</v>
      </c>
    </row>
    <row r="2998" spans="1:3" hidden="1" x14ac:dyDescent="0.25">
      <c r="A2998" s="495" t="s">
        <v>4763</v>
      </c>
      <c r="B2998" s="5">
        <v>1</v>
      </c>
      <c r="C2998" s="5">
        <v>7</v>
      </c>
    </row>
    <row r="2999" spans="1:3" hidden="1" x14ac:dyDescent="0.25">
      <c r="A2999" s="495" t="s">
        <v>4764</v>
      </c>
      <c r="B2999" s="5">
        <v>1</v>
      </c>
      <c r="C2999" s="5">
        <v>7</v>
      </c>
    </row>
    <row r="3000" spans="1:3" ht="30" hidden="1" x14ac:dyDescent="0.25">
      <c r="A3000" s="495" t="s">
        <v>4765</v>
      </c>
      <c r="B3000" s="5">
        <v>1</v>
      </c>
      <c r="C3000" s="5">
        <v>7</v>
      </c>
    </row>
    <row r="3001" spans="1:3" ht="30" hidden="1" x14ac:dyDescent="0.25">
      <c r="A3001" s="495" t="s">
        <v>4767</v>
      </c>
      <c r="B3001" s="5">
        <v>1</v>
      </c>
      <c r="C3001" s="5">
        <v>7</v>
      </c>
    </row>
    <row r="3002" spans="1:3" hidden="1" x14ac:dyDescent="0.25">
      <c r="A3002" s="495" t="s">
        <v>4768</v>
      </c>
      <c r="B3002" s="5">
        <v>1</v>
      </c>
      <c r="C3002" s="5">
        <v>7</v>
      </c>
    </row>
    <row r="3003" spans="1:3" hidden="1" x14ac:dyDescent="0.25">
      <c r="A3003" s="495" t="s">
        <v>4771</v>
      </c>
      <c r="B3003" s="5">
        <v>1</v>
      </c>
      <c r="C3003" s="5">
        <v>7</v>
      </c>
    </row>
    <row r="3004" spans="1:3" hidden="1" x14ac:dyDescent="0.25">
      <c r="A3004" s="495" t="s">
        <v>4772</v>
      </c>
      <c r="B3004" s="5">
        <v>1</v>
      </c>
      <c r="C3004" s="5">
        <v>7</v>
      </c>
    </row>
    <row r="3005" spans="1:3" hidden="1" x14ac:dyDescent="0.25">
      <c r="A3005" s="495" t="s">
        <v>4773</v>
      </c>
      <c r="B3005" s="5">
        <v>1</v>
      </c>
      <c r="C3005" s="5">
        <v>7</v>
      </c>
    </row>
    <row r="3006" spans="1:3" hidden="1" x14ac:dyDescent="0.25">
      <c r="A3006" s="495" t="s">
        <v>4774</v>
      </c>
      <c r="B3006" s="5">
        <v>1</v>
      </c>
      <c r="C3006" s="5">
        <v>7</v>
      </c>
    </row>
    <row r="3007" spans="1:3" ht="30" hidden="1" x14ac:dyDescent="0.25">
      <c r="A3007" s="495" t="s">
        <v>4775</v>
      </c>
      <c r="B3007" s="5">
        <v>1</v>
      </c>
      <c r="C3007" s="5">
        <v>7</v>
      </c>
    </row>
    <row r="3008" spans="1:3" hidden="1" x14ac:dyDescent="0.25">
      <c r="A3008" s="495" t="s">
        <v>4776</v>
      </c>
      <c r="B3008" s="5">
        <v>1</v>
      </c>
      <c r="C3008" s="5">
        <v>7</v>
      </c>
    </row>
    <row r="3009" spans="1:3" hidden="1" x14ac:dyDescent="0.25">
      <c r="A3009" s="495" t="s">
        <v>4777</v>
      </c>
      <c r="B3009" s="5">
        <v>1</v>
      </c>
      <c r="C3009" s="5">
        <v>7</v>
      </c>
    </row>
    <row r="3010" spans="1:3" hidden="1" x14ac:dyDescent="0.25">
      <c r="A3010" s="495" t="s">
        <v>4778</v>
      </c>
      <c r="B3010" s="5">
        <v>1</v>
      </c>
      <c r="C3010" s="5">
        <v>7</v>
      </c>
    </row>
    <row r="3011" spans="1:3" ht="30" hidden="1" x14ac:dyDescent="0.25">
      <c r="A3011" s="495" t="s">
        <v>4779</v>
      </c>
      <c r="B3011" s="5">
        <v>1</v>
      </c>
      <c r="C3011" s="5">
        <v>7</v>
      </c>
    </row>
    <row r="3012" spans="1:3" ht="45" hidden="1" x14ac:dyDescent="0.25">
      <c r="A3012" s="495" t="s">
        <v>4781</v>
      </c>
      <c r="B3012" s="5">
        <v>1</v>
      </c>
      <c r="C3012" s="5">
        <v>7</v>
      </c>
    </row>
    <row r="3013" spans="1:3" hidden="1" x14ac:dyDescent="0.25">
      <c r="A3013" s="495" t="s">
        <v>4782</v>
      </c>
      <c r="B3013" s="5">
        <v>1</v>
      </c>
      <c r="C3013" s="5">
        <v>7</v>
      </c>
    </row>
    <row r="3014" spans="1:3" hidden="1" x14ac:dyDescent="0.25">
      <c r="A3014" s="495" t="s">
        <v>4783</v>
      </c>
      <c r="B3014" s="5">
        <v>1</v>
      </c>
      <c r="C3014" s="5">
        <v>7</v>
      </c>
    </row>
    <row r="3015" spans="1:3" hidden="1" x14ac:dyDescent="0.25">
      <c r="A3015" s="495" t="s">
        <v>4784</v>
      </c>
      <c r="B3015" s="5">
        <v>1</v>
      </c>
      <c r="C3015" s="5">
        <v>7</v>
      </c>
    </row>
    <row r="3016" spans="1:3" hidden="1" x14ac:dyDescent="0.25">
      <c r="A3016" s="495" t="s">
        <v>4785</v>
      </c>
      <c r="B3016" s="5">
        <v>1</v>
      </c>
      <c r="C3016" s="5">
        <v>7</v>
      </c>
    </row>
    <row r="3017" spans="1:3" hidden="1" x14ac:dyDescent="0.25">
      <c r="A3017" s="495" t="s">
        <v>4786</v>
      </c>
      <c r="B3017" s="5">
        <v>1</v>
      </c>
      <c r="C3017" s="5">
        <v>7</v>
      </c>
    </row>
    <row r="3018" spans="1:3" hidden="1" x14ac:dyDescent="0.25">
      <c r="A3018" s="495" t="s">
        <v>4788</v>
      </c>
      <c r="B3018" s="5">
        <v>1</v>
      </c>
      <c r="C3018" s="5">
        <v>7</v>
      </c>
    </row>
    <row r="3019" spans="1:3" ht="30" hidden="1" x14ac:dyDescent="0.25">
      <c r="A3019" s="495" t="s">
        <v>4789</v>
      </c>
      <c r="B3019" s="5">
        <v>1</v>
      </c>
      <c r="C3019" s="5">
        <v>7</v>
      </c>
    </row>
    <row r="3020" spans="1:3" hidden="1" x14ac:dyDescent="0.25">
      <c r="A3020" s="495" t="s">
        <v>4790</v>
      </c>
      <c r="B3020" s="5">
        <v>1</v>
      </c>
      <c r="C3020" s="5">
        <v>7</v>
      </c>
    </row>
    <row r="3021" spans="1:3" hidden="1" x14ac:dyDescent="0.25">
      <c r="A3021" s="495" t="s">
        <v>4791</v>
      </c>
      <c r="B3021" s="5">
        <v>1</v>
      </c>
      <c r="C3021" s="5">
        <v>7</v>
      </c>
    </row>
    <row r="3022" spans="1:3" hidden="1" x14ac:dyDescent="0.25">
      <c r="A3022" s="495" t="s">
        <v>4792</v>
      </c>
      <c r="B3022" s="5">
        <v>1</v>
      </c>
      <c r="C3022" s="5">
        <v>7</v>
      </c>
    </row>
    <row r="3023" spans="1:3" hidden="1" x14ac:dyDescent="0.25">
      <c r="A3023" s="495" t="s">
        <v>4794</v>
      </c>
      <c r="B3023" s="5">
        <v>1</v>
      </c>
      <c r="C3023" s="5">
        <v>7</v>
      </c>
    </row>
    <row r="3024" spans="1:3" hidden="1" x14ac:dyDescent="0.25">
      <c r="A3024" s="495" t="s">
        <v>4795</v>
      </c>
      <c r="B3024" s="5">
        <v>1</v>
      </c>
      <c r="C3024" s="5">
        <v>7</v>
      </c>
    </row>
    <row r="3025" spans="1:3" ht="30" hidden="1" x14ac:dyDescent="0.25">
      <c r="A3025" s="495" t="s">
        <v>4796</v>
      </c>
      <c r="B3025" s="5">
        <v>1</v>
      </c>
      <c r="C3025" s="5">
        <v>7</v>
      </c>
    </row>
    <row r="3026" spans="1:3" hidden="1" x14ac:dyDescent="0.25">
      <c r="A3026" s="495" t="s">
        <v>4797</v>
      </c>
      <c r="B3026" s="5">
        <v>1</v>
      </c>
      <c r="C3026" s="5">
        <v>7</v>
      </c>
    </row>
    <row r="3027" spans="1:3" hidden="1" x14ac:dyDescent="0.25">
      <c r="A3027" s="495" t="s">
        <v>4798</v>
      </c>
      <c r="B3027" s="5">
        <v>1</v>
      </c>
      <c r="C3027" s="5">
        <v>7</v>
      </c>
    </row>
    <row r="3028" spans="1:3" hidden="1" x14ac:dyDescent="0.25">
      <c r="A3028" s="495" t="s">
        <v>4800</v>
      </c>
      <c r="B3028" s="5">
        <v>1</v>
      </c>
      <c r="C3028" s="5">
        <v>7</v>
      </c>
    </row>
    <row r="3029" spans="1:3" hidden="1" x14ac:dyDescent="0.25">
      <c r="A3029" s="495" t="s">
        <v>4801</v>
      </c>
      <c r="B3029" s="5">
        <v>1</v>
      </c>
      <c r="C3029" s="5">
        <v>7</v>
      </c>
    </row>
    <row r="3030" spans="1:3" hidden="1" x14ac:dyDescent="0.25">
      <c r="A3030" s="495" t="s">
        <v>4802</v>
      </c>
      <c r="B3030" s="5">
        <v>1</v>
      </c>
      <c r="C3030" s="5">
        <v>7</v>
      </c>
    </row>
    <row r="3031" spans="1:3" hidden="1" x14ac:dyDescent="0.25">
      <c r="A3031" s="495" t="s">
        <v>4803</v>
      </c>
      <c r="B3031" s="5">
        <v>1</v>
      </c>
      <c r="C3031" s="5">
        <v>7</v>
      </c>
    </row>
    <row r="3032" spans="1:3" hidden="1" x14ac:dyDescent="0.25">
      <c r="A3032" s="495" t="s">
        <v>4804</v>
      </c>
      <c r="B3032" s="5">
        <v>1</v>
      </c>
      <c r="C3032" s="5">
        <v>7</v>
      </c>
    </row>
    <row r="3033" spans="1:3" hidden="1" x14ac:dyDescent="0.25">
      <c r="A3033" s="495" t="s">
        <v>4805</v>
      </c>
      <c r="B3033" s="5">
        <v>1</v>
      </c>
      <c r="C3033" s="5">
        <v>7</v>
      </c>
    </row>
    <row r="3034" spans="1:3" hidden="1" x14ac:dyDescent="0.25">
      <c r="A3034" s="495" t="s">
        <v>4806</v>
      </c>
      <c r="B3034" s="5">
        <v>1</v>
      </c>
      <c r="C3034" s="5">
        <v>7</v>
      </c>
    </row>
    <row r="3035" spans="1:3" ht="30" hidden="1" x14ac:dyDescent="0.25">
      <c r="A3035" s="495" t="s">
        <v>4809</v>
      </c>
      <c r="B3035" s="5">
        <v>1</v>
      </c>
      <c r="C3035" s="5">
        <v>7</v>
      </c>
    </row>
    <row r="3036" spans="1:3" hidden="1" x14ac:dyDescent="0.25">
      <c r="A3036" s="495" t="s">
        <v>4810</v>
      </c>
      <c r="B3036" s="5">
        <v>1</v>
      </c>
      <c r="C3036" s="5">
        <v>7</v>
      </c>
    </row>
    <row r="3037" spans="1:3" hidden="1" x14ac:dyDescent="0.25">
      <c r="A3037" s="495" t="s">
        <v>4811</v>
      </c>
      <c r="B3037" s="5">
        <v>1</v>
      </c>
      <c r="C3037" s="5">
        <v>7</v>
      </c>
    </row>
    <row r="3038" spans="1:3" hidden="1" x14ac:dyDescent="0.25">
      <c r="A3038" s="495" t="s">
        <v>4812</v>
      </c>
      <c r="B3038" s="5">
        <v>1</v>
      </c>
      <c r="C3038" s="5">
        <v>7</v>
      </c>
    </row>
    <row r="3039" spans="1:3" hidden="1" x14ac:dyDescent="0.25">
      <c r="A3039" s="495" t="s">
        <v>4813</v>
      </c>
      <c r="B3039" s="5">
        <v>1</v>
      </c>
      <c r="C3039" s="5">
        <v>7</v>
      </c>
    </row>
    <row r="3040" spans="1:3" hidden="1" x14ac:dyDescent="0.25">
      <c r="A3040" s="495" t="s">
        <v>4814</v>
      </c>
      <c r="B3040" s="5">
        <v>1</v>
      </c>
      <c r="C3040" s="5">
        <v>7</v>
      </c>
    </row>
    <row r="3041" spans="1:3" ht="30" hidden="1" x14ac:dyDescent="0.25">
      <c r="A3041" s="495" t="s">
        <v>4815</v>
      </c>
      <c r="B3041" s="5">
        <v>1</v>
      </c>
      <c r="C3041" s="5">
        <v>7</v>
      </c>
    </row>
    <row r="3042" spans="1:3" hidden="1" x14ac:dyDescent="0.25">
      <c r="A3042" s="495" t="s">
        <v>4816</v>
      </c>
      <c r="B3042" s="5">
        <v>1</v>
      </c>
      <c r="C3042" s="5">
        <v>7</v>
      </c>
    </row>
    <row r="3043" spans="1:3" ht="30" hidden="1" x14ac:dyDescent="0.25">
      <c r="A3043" s="495" t="s">
        <v>4817</v>
      </c>
      <c r="B3043" s="5">
        <v>1</v>
      </c>
      <c r="C3043" s="5">
        <v>7</v>
      </c>
    </row>
    <row r="3044" spans="1:3" hidden="1" x14ac:dyDescent="0.25">
      <c r="A3044" s="495" t="s">
        <v>4818</v>
      </c>
      <c r="B3044" s="5">
        <v>1</v>
      </c>
      <c r="C3044" s="5">
        <v>7</v>
      </c>
    </row>
    <row r="3045" spans="1:3" hidden="1" x14ac:dyDescent="0.25">
      <c r="A3045" s="495" t="s">
        <v>4819</v>
      </c>
      <c r="B3045" s="5">
        <v>1</v>
      </c>
      <c r="C3045" s="5">
        <v>7</v>
      </c>
    </row>
    <row r="3046" spans="1:3" hidden="1" x14ac:dyDescent="0.25">
      <c r="A3046" s="495" t="s">
        <v>4820</v>
      </c>
      <c r="B3046" s="5">
        <v>1</v>
      </c>
      <c r="C3046" s="5">
        <v>7</v>
      </c>
    </row>
    <row r="3047" spans="1:3" ht="30" hidden="1" x14ac:dyDescent="0.25">
      <c r="A3047" s="495" t="s">
        <v>4821</v>
      </c>
      <c r="B3047" s="5">
        <v>1</v>
      </c>
      <c r="C3047" s="5">
        <v>7</v>
      </c>
    </row>
    <row r="3048" spans="1:3" hidden="1" x14ac:dyDescent="0.25">
      <c r="A3048" s="495" t="s">
        <v>4822</v>
      </c>
      <c r="B3048" s="5">
        <v>1</v>
      </c>
      <c r="C3048" s="5">
        <v>7</v>
      </c>
    </row>
    <row r="3049" spans="1:3" hidden="1" x14ac:dyDescent="0.25">
      <c r="A3049" s="495" t="s">
        <v>4823</v>
      </c>
      <c r="B3049" s="5">
        <v>1</v>
      </c>
      <c r="C3049" s="5">
        <v>7</v>
      </c>
    </row>
    <row r="3050" spans="1:3" hidden="1" x14ac:dyDescent="0.25">
      <c r="A3050" s="495" t="s">
        <v>4824</v>
      </c>
      <c r="B3050" s="5">
        <v>1</v>
      </c>
      <c r="C3050" s="5">
        <v>7</v>
      </c>
    </row>
    <row r="3051" spans="1:3" ht="30" hidden="1" x14ac:dyDescent="0.25">
      <c r="A3051" s="495" t="s">
        <v>4825</v>
      </c>
      <c r="B3051" s="5">
        <v>1</v>
      </c>
      <c r="C3051" s="5">
        <v>7</v>
      </c>
    </row>
    <row r="3052" spans="1:3" ht="30" hidden="1" x14ac:dyDescent="0.25">
      <c r="A3052" s="495" t="s">
        <v>4827</v>
      </c>
      <c r="B3052" s="5">
        <v>1</v>
      </c>
      <c r="C3052" s="5">
        <v>7</v>
      </c>
    </row>
    <row r="3053" spans="1:3" hidden="1" x14ac:dyDescent="0.25">
      <c r="A3053" s="495" t="s">
        <v>4828</v>
      </c>
      <c r="B3053" s="5">
        <v>1</v>
      </c>
      <c r="C3053" s="5">
        <v>7</v>
      </c>
    </row>
    <row r="3054" spans="1:3" hidden="1" x14ac:dyDescent="0.25">
      <c r="A3054" s="495" t="s">
        <v>4829</v>
      </c>
      <c r="B3054" s="5">
        <v>1</v>
      </c>
      <c r="C3054" s="5">
        <v>7</v>
      </c>
    </row>
    <row r="3055" spans="1:3" hidden="1" x14ac:dyDescent="0.25">
      <c r="A3055" s="495" t="s">
        <v>4830</v>
      </c>
      <c r="B3055" s="5">
        <v>1</v>
      </c>
      <c r="C3055" s="5">
        <v>7</v>
      </c>
    </row>
    <row r="3056" spans="1:3" hidden="1" x14ac:dyDescent="0.25">
      <c r="A3056" s="495" t="s">
        <v>4833</v>
      </c>
      <c r="B3056" s="5">
        <v>1</v>
      </c>
      <c r="C3056" s="5">
        <v>7</v>
      </c>
    </row>
    <row r="3057" spans="1:3" hidden="1" x14ac:dyDescent="0.25">
      <c r="A3057" s="495" t="s">
        <v>4835</v>
      </c>
      <c r="B3057" s="5">
        <v>1</v>
      </c>
      <c r="C3057" s="5">
        <v>7</v>
      </c>
    </row>
    <row r="3058" spans="1:3" hidden="1" x14ac:dyDescent="0.25">
      <c r="A3058" s="495" t="s">
        <v>4836</v>
      </c>
      <c r="B3058" s="5">
        <v>1</v>
      </c>
      <c r="C3058" s="5">
        <v>7</v>
      </c>
    </row>
    <row r="3059" spans="1:3" ht="30" hidden="1" x14ac:dyDescent="0.25">
      <c r="A3059" s="495" t="s">
        <v>4839</v>
      </c>
      <c r="B3059" s="5">
        <v>1</v>
      </c>
      <c r="C3059" s="5">
        <v>7</v>
      </c>
    </row>
    <row r="3060" spans="1:3" hidden="1" x14ac:dyDescent="0.25">
      <c r="A3060" s="495" t="s">
        <v>4841</v>
      </c>
      <c r="B3060" s="5">
        <v>1</v>
      </c>
      <c r="C3060" s="5">
        <v>7</v>
      </c>
    </row>
    <row r="3061" spans="1:3" hidden="1" x14ac:dyDescent="0.25">
      <c r="A3061" s="495" t="s">
        <v>4843</v>
      </c>
      <c r="B3061" s="5">
        <v>1</v>
      </c>
      <c r="C3061" s="5">
        <v>7</v>
      </c>
    </row>
    <row r="3062" spans="1:3" hidden="1" x14ac:dyDescent="0.25">
      <c r="A3062" s="495" t="s">
        <v>4844</v>
      </c>
      <c r="B3062" s="5">
        <v>1</v>
      </c>
      <c r="C3062" s="5">
        <v>7</v>
      </c>
    </row>
    <row r="3063" spans="1:3" hidden="1" x14ac:dyDescent="0.25">
      <c r="A3063" s="495" t="s">
        <v>4845</v>
      </c>
      <c r="B3063" s="5">
        <v>1</v>
      </c>
      <c r="C3063" s="5">
        <v>7</v>
      </c>
    </row>
    <row r="3064" spans="1:3" hidden="1" x14ac:dyDescent="0.25">
      <c r="A3064" s="495" t="s">
        <v>4846</v>
      </c>
      <c r="B3064" s="5">
        <v>1</v>
      </c>
      <c r="C3064" s="5">
        <v>7</v>
      </c>
    </row>
    <row r="3065" spans="1:3" ht="30" hidden="1" x14ac:dyDescent="0.25">
      <c r="A3065" s="495" t="s">
        <v>4847</v>
      </c>
      <c r="B3065" s="5">
        <v>1</v>
      </c>
      <c r="C3065" s="5">
        <v>7</v>
      </c>
    </row>
    <row r="3066" spans="1:3" hidden="1" x14ac:dyDescent="0.25">
      <c r="A3066" s="495" t="s">
        <v>4850</v>
      </c>
      <c r="B3066" s="5">
        <v>1</v>
      </c>
      <c r="C3066" s="5">
        <v>7</v>
      </c>
    </row>
    <row r="3067" spans="1:3" hidden="1" x14ac:dyDescent="0.25">
      <c r="A3067" s="495" t="s">
        <v>4851</v>
      </c>
      <c r="B3067" s="5">
        <v>1</v>
      </c>
      <c r="C3067" s="5">
        <v>7</v>
      </c>
    </row>
    <row r="3068" spans="1:3" hidden="1" x14ac:dyDescent="0.25">
      <c r="A3068" s="495" t="s">
        <v>4852</v>
      </c>
      <c r="B3068" s="5">
        <v>1</v>
      </c>
      <c r="C3068" s="5">
        <v>7</v>
      </c>
    </row>
    <row r="3069" spans="1:3" hidden="1" x14ac:dyDescent="0.25">
      <c r="A3069" s="495" t="s">
        <v>4854</v>
      </c>
      <c r="B3069" s="5">
        <v>1</v>
      </c>
      <c r="C3069" s="5">
        <v>7</v>
      </c>
    </row>
    <row r="3070" spans="1:3" ht="30" hidden="1" x14ac:dyDescent="0.25">
      <c r="A3070" s="495" t="s">
        <v>4855</v>
      </c>
      <c r="B3070" s="5">
        <v>1</v>
      </c>
      <c r="C3070" s="5">
        <v>7</v>
      </c>
    </row>
    <row r="3071" spans="1:3" hidden="1" x14ac:dyDescent="0.25">
      <c r="A3071" s="495" t="s">
        <v>4856</v>
      </c>
      <c r="B3071" s="5">
        <v>1</v>
      </c>
      <c r="C3071" s="5">
        <v>7</v>
      </c>
    </row>
    <row r="3072" spans="1:3" ht="30" hidden="1" x14ac:dyDescent="0.25">
      <c r="A3072" s="495" t="s">
        <v>4857</v>
      </c>
      <c r="B3072" s="5">
        <v>1</v>
      </c>
      <c r="C3072" s="5">
        <v>7</v>
      </c>
    </row>
    <row r="3073" spans="1:3" hidden="1" x14ac:dyDescent="0.25">
      <c r="A3073" s="495" t="s">
        <v>4858</v>
      </c>
      <c r="B3073" s="5">
        <v>1</v>
      </c>
      <c r="C3073" s="5">
        <v>7</v>
      </c>
    </row>
    <row r="3074" spans="1:3" hidden="1" x14ac:dyDescent="0.25">
      <c r="A3074" s="495" t="s">
        <v>4860</v>
      </c>
      <c r="B3074" s="5">
        <v>1</v>
      </c>
      <c r="C3074" s="5">
        <v>7</v>
      </c>
    </row>
    <row r="3075" spans="1:3" hidden="1" x14ac:dyDescent="0.25">
      <c r="A3075" s="495" t="s">
        <v>4862</v>
      </c>
      <c r="B3075" s="5">
        <v>1</v>
      </c>
      <c r="C3075" s="5">
        <v>7</v>
      </c>
    </row>
    <row r="3076" spans="1:3" hidden="1" x14ac:dyDescent="0.25">
      <c r="A3076" s="495" t="s">
        <v>4864</v>
      </c>
      <c r="B3076" s="5">
        <v>1</v>
      </c>
      <c r="C3076" s="5">
        <v>7</v>
      </c>
    </row>
    <row r="3077" spans="1:3" hidden="1" x14ac:dyDescent="0.25">
      <c r="A3077" s="495" t="s">
        <v>4866</v>
      </c>
      <c r="B3077" s="5">
        <v>1</v>
      </c>
      <c r="C3077" s="5">
        <v>7</v>
      </c>
    </row>
    <row r="3078" spans="1:3" hidden="1" x14ac:dyDescent="0.25">
      <c r="A3078" s="495" t="s">
        <v>4867</v>
      </c>
      <c r="B3078" s="5">
        <v>1</v>
      </c>
      <c r="C3078" s="5">
        <v>7</v>
      </c>
    </row>
    <row r="3079" spans="1:3" hidden="1" x14ac:dyDescent="0.25">
      <c r="A3079" s="495" t="s">
        <v>4868</v>
      </c>
      <c r="B3079" s="5">
        <v>1</v>
      </c>
      <c r="C3079" s="5">
        <v>7</v>
      </c>
    </row>
    <row r="3080" spans="1:3" hidden="1" x14ac:dyDescent="0.25">
      <c r="A3080" s="495" t="s">
        <v>4870</v>
      </c>
      <c r="B3080" s="5">
        <v>1</v>
      </c>
      <c r="C3080" s="5">
        <v>7</v>
      </c>
    </row>
    <row r="3081" spans="1:3" ht="30" hidden="1" x14ac:dyDescent="0.25">
      <c r="A3081" s="495" t="s">
        <v>4871</v>
      </c>
      <c r="B3081" s="5">
        <v>1</v>
      </c>
      <c r="C3081" s="5">
        <v>7</v>
      </c>
    </row>
    <row r="3082" spans="1:3" hidden="1" x14ac:dyDescent="0.25">
      <c r="A3082" s="495" t="s">
        <v>4872</v>
      </c>
      <c r="B3082" s="5">
        <v>1</v>
      </c>
      <c r="C3082" s="5">
        <v>7</v>
      </c>
    </row>
    <row r="3083" spans="1:3" hidden="1" x14ac:dyDescent="0.25">
      <c r="A3083" s="495" t="s">
        <v>4874</v>
      </c>
      <c r="B3083" s="5">
        <v>1</v>
      </c>
      <c r="C3083" s="5">
        <v>7</v>
      </c>
    </row>
    <row r="3084" spans="1:3" hidden="1" x14ac:dyDescent="0.25">
      <c r="A3084" s="495" t="s">
        <v>4875</v>
      </c>
      <c r="B3084" s="5">
        <v>1</v>
      </c>
      <c r="C3084" s="5">
        <v>7</v>
      </c>
    </row>
    <row r="3085" spans="1:3" hidden="1" x14ac:dyDescent="0.25">
      <c r="A3085" s="495" t="s">
        <v>4876</v>
      </c>
      <c r="B3085" s="5">
        <v>1</v>
      </c>
      <c r="C3085" s="5">
        <v>7</v>
      </c>
    </row>
    <row r="3086" spans="1:3" ht="30" hidden="1" x14ac:dyDescent="0.25">
      <c r="A3086" s="495" t="s">
        <v>4877</v>
      </c>
      <c r="B3086" s="5">
        <v>1</v>
      </c>
      <c r="C3086" s="5">
        <v>7</v>
      </c>
    </row>
    <row r="3087" spans="1:3" hidden="1" x14ac:dyDescent="0.25">
      <c r="A3087" s="495" t="s">
        <v>4878</v>
      </c>
      <c r="B3087" s="5">
        <v>1</v>
      </c>
      <c r="C3087" s="5">
        <v>7</v>
      </c>
    </row>
    <row r="3088" spans="1:3" hidden="1" x14ac:dyDescent="0.25">
      <c r="A3088" s="495" t="s">
        <v>4879</v>
      </c>
      <c r="B3088" s="5">
        <v>1</v>
      </c>
      <c r="C3088" s="5">
        <v>7</v>
      </c>
    </row>
    <row r="3089" spans="1:3" hidden="1" x14ac:dyDescent="0.25">
      <c r="A3089" s="495" t="s">
        <v>4880</v>
      </c>
      <c r="B3089" s="5">
        <v>1</v>
      </c>
      <c r="C3089" s="5">
        <v>7</v>
      </c>
    </row>
    <row r="3090" spans="1:3" hidden="1" x14ac:dyDescent="0.25">
      <c r="A3090" s="495" t="s">
        <v>4881</v>
      </c>
      <c r="B3090" s="5">
        <v>1</v>
      </c>
      <c r="C3090" s="5">
        <v>7</v>
      </c>
    </row>
    <row r="3091" spans="1:3" hidden="1" x14ac:dyDescent="0.25">
      <c r="A3091" s="495" t="s">
        <v>4882</v>
      </c>
      <c r="B3091" s="5">
        <v>1</v>
      </c>
      <c r="C3091" s="5">
        <v>7</v>
      </c>
    </row>
    <row r="3092" spans="1:3" hidden="1" x14ac:dyDescent="0.25">
      <c r="A3092" s="495" t="s">
        <v>4884</v>
      </c>
      <c r="B3092" s="5">
        <v>1</v>
      </c>
      <c r="C3092" s="5">
        <v>7</v>
      </c>
    </row>
    <row r="3093" spans="1:3" hidden="1" x14ac:dyDescent="0.25">
      <c r="A3093" s="495" t="s">
        <v>4888</v>
      </c>
      <c r="B3093" s="5">
        <v>1</v>
      </c>
      <c r="C3093" s="5">
        <v>7</v>
      </c>
    </row>
    <row r="3094" spans="1:3" hidden="1" x14ac:dyDescent="0.25">
      <c r="A3094" s="495" t="s">
        <v>4892</v>
      </c>
      <c r="B3094" s="5">
        <v>1</v>
      </c>
      <c r="C3094" s="5">
        <v>7</v>
      </c>
    </row>
    <row r="3095" spans="1:3" ht="45" hidden="1" x14ac:dyDescent="0.25">
      <c r="A3095" s="495" t="s">
        <v>4893</v>
      </c>
      <c r="B3095" s="5">
        <v>1</v>
      </c>
      <c r="C3095" s="5">
        <v>7</v>
      </c>
    </row>
    <row r="3096" spans="1:3" hidden="1" x14ac:dyDescent="0.25">
      <c r="A3096" s="495" t="s">
        <v>4894</v>
      </c>
      <c r="B3096" s="5">
        <v>1</v>
      </c>
      <c r="C3096" s="5">
        <v>7</v>
      </c>
    </row>
    <row r="3097" spans="1:3" hidden="1" x14ac:dyDescent="0.25">
      <c r="A3097" s="495" t="s">
        <v>4895</v>
      </c>
      <c r="B3097" s="5">
        <v>1</v>
      </c>
      <c r="C3097" s="5">
        <v>7</v>
      </c>
    </row>
    <row r="3098" spans="1:3" hidden="1" x14ac:dyDescent="0.25">
      <c r="A3098" s="495" t="s">
        <v>4896</v>
      </c>
      <c r="B3098" s="5">
        <v>1</v>
      </c>
      <c r="C3098" s="5">
        <v>7</v>
      </c>
    </row>
    <row r="3099" spans="1:3" hidden="1" x14ac:dyDescent="0.25">
      <c r="A3099" s="495" t="s">
        <v>4897</v>
      </c>
      <c r="B3099" s="5">
        <v>1</v>
      </c>
      <c r="C3099" s="5">
        <v>7</v>
      </c>
    </row>
    <row r="3100" spans="1:3" hidden="1" x14ac:dyDescent="0.25">
      <c r="A3100" s="495" t="s">
        <v>4898</v>
      </c>
      <c r="B3100" s="5">
        <v>1</v>
      </c>
      <c r="C3100" s="5">
        <v>7</v>
      </c>
    </row>
    <row r="3101" spans="1:3" ht="30" hidden="1" x14ac:dyDescent="0.25">
      <c r="A3101" s="495" t="s">
        <v>4899</v>
      </c>
      <c r="B3101" s="5">
        <v>1</v>
      </c>
      <c r="C3101" s="5">
        <v>7</v>
      </c>
    </row>
    <row r="3102" spans="1:3" hidden="1" x14ac:dyDescent="0.25">
      <c r="A3102" s="495" t="s">
        <v>4900</v>
      </c>
      <c r="B3102" s="5">
        <v>1</v>
      </c>
      <c r="C3102" s="5">
        <v>7</v>
      </c>
    </row>
    <row r="3103" spans="1:3" hidden="1" x14ac:dyDescent="0.25">
      <c r="A3103" s="495" t="s">
        <v>4902</v>
      </c>
      <c r="B3103" s="5">
        <v>1</v>
      </c>
      <c r="C3103" s="5">
        <v>7</v>
      </c>
    </row>
    <row r="3104" spans="1:3" hidden="1" x14ac:dyDescent="0.25">
      <c r="A3104" s="495" t="s">
        <v>4903</v>
      </c>
      <c r="B3104" s="5">
        <v>1</v>
      </c>
      <c r="C3104" s="5">
        <v>7</v>
      </c>
    </row>
    <row r="3105" spans="1:3" hidden="1" x14ac:dyDescent="0.25">
      <c r="A3105" s="495" t="s">
        <v>4904</v>
      </c>
      <c r="B3105" s="5">
        <v>1</v>
      </c>
      <c r="C3105" s="5">
        <v>7</v>
      </c>
    </row>
    <row r="3106" spans="1:3" ht="30" hidden="1" x14ac:dyDescent="0.25">
      <c r="A3106" s="495" t="s">
        <v>4905</v>
      </c>
      <c r="B3106" s="5">
        <v>1</v>
      </c>
      <c r="C3106" s="5">
        <v>7</v>
      </c>
    </row>
    <row r="3107" spans="1:3" ht="30" hidden="1" x14ac:dyDescent="0.25">
      <c r="A3107" s="495" t="s">
        <v>4906</v>
      </c>
      <c r="B3107" s="5">
        <v>1</v>
      </c>
      <c r="C3107" s="5">
        <v>7</v>
      </c>
    </row>
    <row r="3108" spans="1:3" hidden="1" x14ac:dyDescent="0.25">
      <c r="A3108" s="495" t="s">
        <v>4908</v>
      </c>
      <c r="B3108" s="5">
        <v>1</v>
      </c>
      <c r="C3108" s="5">
        <v>7</v>
      </c>
    </row>
    <row r="3109" spans="1:3" hidden="1" x14ac:dyDescent="0.25">
      <c r="A3109" s="495" t="s">
        <v>4909</v>
      </c>
      <c r="B3109" s="5">
        <v>1</v>
      </c>
      <c r="C3109" s="5">
        <v>7</v>
      </c>
    </row>
    <row r="3110" spans="1:3" hidden="1" x14ac:dyDescent="0.25">
      <c r="A3110" s="495" t="s">
        <v>4912</v>
      </c>
      <c r="B3110" s="5">
        <v>1</v>
      </c>
      <c r="C3110" s="5">
        <v>7</v>
      </c>
    </row>
    <row r="3111" spans="1:3" hidden="1" x14ac:dyDescent="0.25">
      <c r="A3111" s="495" t="s">
        <v>4913</v>
      </c>
      <c r="B3111" s="5">
        <v>1</v>
      </c>
      <c r="C3111" s="5">
        <v>7</v>
      </c>
    </row>
    <row r="3112" spans="1:3" ht="30" hidden="1" x14ac:dyDescent="0.25">
      <c r="A3112" s="495" t="s">
        <v>4914</v>
      </c>
      <c r="B3112" s="5">
        <v>1</v>
      </c>
      <c r="C3112" s="5">
        <v>7</v>
      </c>
    </row>
    <row r="3113" spans="1:3" ht="30" hidden="1" x14ac:dyDescent="0.25">
      <c r="A3113" s="495" t="s">
        <v>4915</v>
      </c>
      <c r="B3113" s="5">
        <v>1</v>
      </c>
      <c r="C3113" s="5">
        <v>7</v>
      </c>
    </row>
    <row r="3114" spans="1:3" hidden="1" x14ac:dyDescent="0.25">
      <c r="A3114" s="495" t="s">
        <v>4916</v>
      </c>
      <c r="B3114" s="5">
        <v>1</v>
      </c>
      <c r="C3114" s="5">
        <v>7</v>
      </c>
    </row>
    <row r="3115" spans="1:3" hidden="1" x14ac:dyDescent="0.25">
      <c r="A3115" s="495" t="s">
        <v>4917</v>
      </c>
      <c r="B3115" s="5">
        <v>1</v>
      </c>
      <c r="C3115" s="5">
        <v>7</v>
      </c>
    </row>
    <row r="3116" spans="1:3" hidden="1" x14ac:dyDescent="0.25">
      <c r="A3116" s="495" t="s">
        <v>4918</v>
      </c>
      <c r="B3116" s="5">
        <v>1</v>
      </c>
      <c r="C3116" s="5">
        <v>7</v>
      </c>
    </row>
    <row r="3117" spans="1:3" hidden="1" x14ac:dyDescent="0.25">
      <c r="A3117" s="495" t="s">
        <v>4919</v>
      </c>
      <c r="B3117" s="5">
        <v>1</v>
      </c>
      <c r="C3117" s="5">
        <v>7</v>
      </c>
    </row>
    <row r="3118" spans="1:3" ht="30" hidden="1" x14ac:dyDescent="0.25">
      <c r="A3118" s="495" t="s">
        <v>4920</v>
      </c>
      <c r="B3118" s="5">
        <v>1</v>
      </c>
      <c r="C3118" s="5">
        <v>7</v>
      </c>
    </row>
    <row r="3119" spans="1:3" hidden="1" x14ac:dyDescent="0.25">
      <c r="A3119" s="495" t="s">
        <v>4922</v>
      </c>
      <c r="B3119" s="5">
        <v>1</v>
      </c>
      <c r="C3119" s="5">
        <v>7</v>
      </c>
    </row>
    <row r="3120" spans="1:3" hidden="1" x14ac:dyDescent="0.25">
      <c r="A3120" s="495" t="s">
        <v>4923</v>
      </c>
      <c r="B3120" s="5">
        <v>1</v>
      </c>
      <c r="C3120" s="5">
        <v>7</v>
      </c>
    </row>
    <row r="3121" spans="1:3" hidden="1" x14ac:dyDescent="0.25">
      <c r="A3121" s="495" t="s">
        <v>4924</v>
      </c>
      <c r="B3121" s="5">
        <v>1</v>
      </c>
      <c r="C3121" s="5">
        <v>7</v>
      </c>
    </row>
    <row r="3122" spans="1:3" hidden="1" x14ac:dyDescent="0.25">
      <c r="A3122" s="495" t="s">
        <v>4925</v>
      </c>
      <c r="B3122" s="5">
        <v>1</v>
      </c>
      <c r="C3122" s="5">
        <v>7</v>
      </c>
    </row>
    <row r="3123" spans="1:3" hidden="1" x14ac:dyDescent="0.25">
      <c r="A3123" s="495" t="s">
        <v>4926</v>
      </c>
      <c r="B3123" s="5">
        <v>1</v>
      </c>
      <c r="C3123" s="5">
        <v>7</v>
      </c>
    </row>
    <row r="3124" spans="1:3" hidden="1" x14ac:dyDescent="0.25">
      <c r="A3124" s="495" t="s">
        <v>4927</v>
      </c>
      <c r="B3124" s="5">
        <v>1</v>
      </c>
      <c r="C3124" s="5">
        <v>7</v>
      </c>
    </row>
    <row r="3125" spans="1:3" ht="45" hidden="1" x14ac:dyDescent="0.25">
      <c r="A3125" s="495" t="s">
        <v>4928</v>
      </c>
      <c r="B3125" s="5">
        <v>1</v>
      </c>
      <c r="C3125" s="5">
        <v>7</v>
      </c>
    </row>
    <row r="3126" spans="1:3" ht="30" hidden="1" x14ac:dyDescent="0.25">
      <c r="A3126" s="495" t="s">
        <v>4931</v>
      </c>
      <c r="B3126" s="5">
        <v>1</v>
      </c>
      <c r="C3126" s="5">
        <v>7</v>
      </c>
    </row>
    <row r="3127" spans="1:3" hidden="1" x14ac:dyDescent="0.25">
      <c r="A3127" s="495" t="s">
        <v>4933</v>
      </c>
      <c r="B3127" s="5">
        <v>1</v>
      </c>
      <c r="C3127" s="5">
        <v>7</v>
      </c>
    </row>
    <row r="3128" spans="1:3" hidden="1" x14ac:dyDescent="0.25">
      <c r="A3128" s="495" t="s">
        <v>4934</v>
      </c>
      <c r="B3128" s="5">
        <v>1</v>
      </c>
      <c r="C3128" s="5">
        <v>7</v>
      </c>
    </row>
    <row r="3129" spans="1:3" hidden="1" x14ac:dyDescent="0.25">
      <c r="A3129" s="495" t="s">
        <v>4935</v>
      </c>
      <c r="B3129" s="5">
        <v>1</v>
      </c>
      <c r="C3129" s="5">
        <v>7</v>
      </c>
    </row>
    <row r="3130" spans="1:3" hidden="1" x14ac:dyDescent="0.25">
      <c r="A3130" s="495" t="s">
        <v>4936</v>
      </c>
      <c r="B3130" s="5">
        <v>1</v>
      </c>
      <c r="C3130" s="5">
        <v>7</v>
      </c>
    </row>
    <row r="3131" spans="1:3" hidden="1" x14ac:dyDescent="0.25">
      <c r="A3131" s="495" t="s">
        <v>4937</v>
      </c>
      <c r="B3131" s="5">
        <v>1</v>
      </c>
      <c r="C3131" s="5">
        <v>7</v>
      </c>
    </row>
    <row r="3132" spans="1:3" ht="30" hidden="1" x14ac:dyDescent="0.25">
      <c r="A3132" s="495" t="s">
        <v>4939</v>
      </c>
      <c r="B3132" s="5">
        <v>1</v>
      </c>
      <c r="C3132" s="5">
        <v>7</v>
      </c>
    </row>
    <row r="3133" spans="1:3" ht="30" hidden="1" x14ac:dyDescent="0.25">
      <c r="A3133" s="495" t="s">
        <v>4940</v>
      </c>
      <c r="B3133" s="5">
        <v>1</v>
      </c>
      <c r="C3133" s="5">
        <v>7</v>
      </c>
    </row>
    <row r="3134" spans="1:3" ht="30" hidden="1" x14ac:dyDescent="0.25">
      <c r="A3134" s="495" t="s">
        <v>4941</v>
      </c>
      <c r="B3134" s="5">
        <v>1</v>
      </c>
      <c r="C3134" s="5">
        <v>7</v>
      </c>
    </row>
    <row r="3135" spans="1:3" ht="30" hidden="1" x14ac:dyDescent="0.25">
      <c r="A3135" s="495" t="s">
        <v>4943</v>
      </c>
      <c r="B3135" s="5">
        <v>1</v>
      </c>
      <c r="C3135" s="5">
        <v>7</v>
      </c>
    </row>
    <row r="3136" spans="1:3" hidden="1" x14ac:dyDescent="0.25">
      <c r="A3136" s="495" t="s">
        <v>4944</v>
      </c>
      <c r="B3136" s="5">
        <v>1</v>
      </c>
      <c r="C3136" s="5">
        <v>7</v>
      </c>
    </row>
    <row r="3137" spans="1:3" hidden="1" x14ac:dyDescent="0.25">
      <c r="A3137" s="495" t="s">
        <v>4945</v>
      </c>
      <c r="B3137" s="5">
        <v>1</v>
      </c>
      <c r="C3137" s="5">
        <v>7</v>
      </c>
    </row>
    <row r="3138" spans="1:3" hidden="1" x14ac:dyDescent="0.25">
      <c r="A3138" s="495" t="s">
        <v>4946</v>
      </c>
      <c r="B3138" s="5">
        <v>1</v>
      </c>
      <c r="C3138" s="5">
        <v>7</v>
      </c>
    </row>
    <row r="3139" spans="1:3" hidden="1" x14ac:dyDescent="0.25">
      <c r="A3139" s="495" t="s">
        <v>4947</v>
      </c>
      <c r="B3139" s="5">
        <v>1</v>
      </c>
      <c r="C3139" s="5">
        <v>7</v>
      </c>
    </row>
    <row r="3140" spans="1:3" hidden="1" x14ac:dyDescent="0.25">
      <c r="A3140" s="495" t="s">
        <v>4948</v>
      </c>
      <c r="B3140" s="5">
        <v>1</v>
      </c>
      <c r="C3140" s="5">
        <v>7</v>
      </c>
    </row>
    <row r="3141" spans="1:3" hidden="1" x14ac:dyDescent="0.25">
      <c r="A3141" s="495" t="s">
        <v>4950</v>
      </c>
      <c r="B3141" s="5">
        <v>1</v>
      </c>
      <c r="C3141" s="5">
        <v>7</v>
      </c>
    </row>
    <row r="3142" spans="1:3" hidden="1" x14ac:dyDescent="0.25">
      <c r="A3142" s="495" t="s">
        <v>4951</v>
      </c>
      <c r="B3142" s="5">
        <v>1</v>
      </c>
      <c r="C3142" s="5">
        <v>7</v>
      </c>
    </row>
    <row r="3143" spans="1:3" hidden="1" x14ac:dyDescent="0.25">
      <c r="A3143" s="495" t="s">
        <v>4952</v>
      </c>
      <c r="B3143" s="5">
        <v>1</v>
      </c>
      <c r="C3143" s="5">
        <v>7</v>
      </c>
    </row>
    <row r="3144" spans="1:3" hidden="1" x14ac:dyDescent="0.25">
      <c r="A3144" s="495" t="s">
        <v>4953</v>
      </c>
      <c r="B3144" s="5">
        <v>1</v>
      </c>
      <c r="C3144" s="5">
        <v>7</v>
      </c>
    </row>
    <row r="3145" spans="1:3" hidden="1" x14ac:dyDescent="0.25">
      <c r="A3145" s="495" t="s">
        <v>4955</v>
      </c>
      <c r="B3145" s="5">
        <v>1</v>
      </c>
      <c r="C3145" s="5">
        <v>7</v>
      </c>
    </row>
    <row r="3146" spans="1:3" hidden="1" x14ac:dyDescent="0.25">
      <c r="A3146" s="495" t="s">
        <v>4956</v>
      </c>
      <c r="B3146" s="5">
        <v>1</v>
      </c>
      <c r="C3146" s="5">
        <v>7</v>
      </c>
    </row>
    <row r="3147" spans="1:3" hidden="1" x14ac:dyDescent="0.25">
      <c r="A3147" s="495" t="s">
        <v>4957</v>
      </c>
      <c r="B3147" s="5">
        <v>1</v>
      </c>
      <c r="C3147" s="5">
        <v>7</v>
      </c>
    </row>
    <row r="3148" spans="1:3" hidden="1" x14ac:dyDescent="0.25">
      <c r="A3148" s="495" t="s">
        <v>4958</v>
      </c>
      <c r="B3148" s="5">
        <v>1</v>
      </c>
      <c r="C3148" s="5">
        <v>7</v>
      </c>
    </row>
    <row r="3149" spans="1:3" hidden="1" x14ac:dyDescent="0.25">
      <c r="A3149" s="495" t="s">
        <v>4959</v>
      </c>
      <c r="B3149" s="5">
        <v>1</v>
      </c>
      <c r="C3149" s="5">
        <v>7</v>
      </c>
    </row>
    <row r="3150" spans="1:3" hidden="1" x14ac:dyDescent="0.25">
      <c r="A3150" s="495" t="s">
        <v>4960</v>
      </c>
      <c r="B3150" s="5">
        <v>1</v>
      </c>
      <c r="C3150" s="5">
        <v>7</v>
      </c>
    </row>
    <row r="3151" spans="1:3" ht="30" hidden="1" x14ac:dyDescent="0.25">
      <c r="A3151" s="495" t="s">
        <v>4961</v>
      </c>
      <c r="B3151" s="5">
        <v>1</v>
      </c>
      <c r="C3151" s="5">
        <v>7</v>
      </c>
    </row>
    <row r="3152" spans="1:3" hidden="1" x14ac:dyDescent="0.25">
      <c r="A3152" s="495" t="s">
        <v>4963</v>
      </c>
      <c r="B3152" s="5">
        <v>1</v>
      </c>
      <c r="C3152" s="5">
        <v>7</v>
      </c>
    </row>
    <row r="3153" spans="1:3" hidden="1" x14ac:dyDescent="0.25">
      <c r="A3153" s="495" t="s">
        <v>4964</v>
      </c>
      <c r="B3153" s="5">
        <v>1</v>
      </c>
      <c r="C3153" s="5">
        <v>7</v>
      </c>
    </row>
    <row r="3154" spans="1:3" hidden="1" x14ac:dyDescent="0.25">
      <c r="A3154" s="495" t="s">
        <v>4965</v>
      </c>
      <c r="B3154" s="5">
        <v>1</v>
      </c>
      <c r="C3154" s="5">
        <v>7</v>
      </c>
    </row>
    <row r="3155" spans="1:3" ht="30" hidden="1" x14ac:dyDescent="0.25">
      <c r="A3155" s="495" t="s">
        <v>4966</v>
      </c>
      <c r="B3155" s="5">
        <v>1</v>
      </c>
      <c r="C3155" s="5">
        <v>7</v>
      </c>
    </row>
    <row r="3156" spans="1:3" hidden="1" x14ac:dyDescent="0.25">
      <c r="A3156" s="495" t="s">
        <v>4967</v>
      </c>
      <c r="B3156" s="5">
        <v>1</v>
      </c>
      <c r="C3156" s="5">
        <v>7</v>
      </c>
    </row>
    <row r="3157" spans="1:3" ht="30" hidden="1" x14ac:dyDescent="0.25">
      <c r="A3157" s="495" t="s">
        <v>4968</v>
      </c>
      <c r="B3157" s="5">
        <v>1</v>
      </c>
      <c r="C3157" s="5">
        <v>7</v>
      </c>
    </row>
    <row r="3158" spans="1:3" hidden="1" x14ac:dyDescent="0.25">
      <c r="A3158" s="495" t="s">
        <v>4969</v>
      </c>
      <c r="B3158" s="5">
        <v>1</v>
      </c>
      <c r="C3158" s="5">
        <v>7</v>
      </c>
    </row>
    <row r="3159" spans="1:3" ht="30" hidden="1" x14ac:dyDescent="0.25">
      <c r="A3159" s="495" t="s">
        <v>4970</v>
      </c>
      <c r="B3159" s="5">
        <v>1</v>
      </c>
      <c r="C3159" s="5">
        <v>7</v>
      </c>
    </row>
    <row r="3160" spans="1:3" hidden="1" x14ac:dyDescent="0.25">
      <c r="A3160" s="495" t="s">
        <v>4971</v>
      </c>
      <c r="B3160" s="5">
        <v>1</v>
      </c>
      <c r="C3160" s="5">
        <v>7</v>
      </c>
    </row>
    <row r="3161" spans="1:3" hidden="1" x14ac:dyDescent="0.25">
      <c r="A3161" s="495" t="s">
        <v>4973</v>
      </c>
      <c r="B3161" s="5">
        <v>1</v>
      </c>
      <c r="C3161" s="5">
        <v>7</v>
      </c>
    </row>
    <row r="3162" spans="1:3" ht="45" hidden="1" x14ac:dyDescent="0.25">
      <c r="A3162" s="495" t="s">
        <v>4974</v>
      </c>
      <c r="B3162" s="5">
        <v>1</v>
      </c>
      <c r="C3162" s="5">
        <v>7</v>
      </c>
    </row>
    <row r="3163" spans="1:3" hidden="1" x14ac:dyDescent="0.25">
      <c r="A3163" s="495" t="s">
        <v>4975</v>
      </c>
      <c r="B3163" s="5">
        <v>1</v>
      </c>
      <c r="C3163" s="5">
        <v>7</v>
      </c>
    </row>
    <row r="3164" spans="1:3" ht="30" hidden="1" x14ac:dyDescent="0.25">
      <c r="A3164" s="495" t="s">
        <v>4976</v>
      </c>
      <c r="B3164" s="5">
        <v>1</v>
      </c>
      <c r="C3164" s="5">
        <v>7</v>
      </c>
    </row>
    <row r="3165" spans="1:3" ht="30" hidden="1" x14ac:dyDescent="0.25">
      <c r="A3165" s="495" t="s">
        <v>4977</v>
      </c>
      <c r="B3165" s="5">
        <v>1</v>
      </c>
      <c r="C3165" s="5">
        <v>7</v>
      </c>
    </row>
    <row r="3166" spans="1:3" hidden="1" x14ac:dyDescent="0.25">
      <c r="A3166" s="495" t="s">
        <v>4979</v>
      </c>
      <c r="B3166" s="5">
        <v>1</v>
      </c>
      <c r="C3166" s="5">
        <v>7</v>
      </c>
    </row>
    <row r="3167" spans="1:3" hidden="1" x14ac:dyDescent="0.25">
      <c r="A3167" s="495" t="s">
        <v>4983</v>
      </c>
      <c r="B3167" s="5">
        <v>1</v>
      </c>
      <c r="C3167" s="5">
        <v>7</v>
      </c>
    </row>
    <row r="3168" spans="1:3" hidden="1" x14ac:dyDescent="0.25">
      <c r="A3168" s="495" t="s">
        <v>4984</v>
      </c>
      <c r="B3168" s="5">
        <v>1</v>
      </c>
      <c r="C3168" s="5">
        <v>7</v>
      </c>
    </row>
    <row r="3169" spans="1:3" hidden="1" x14ac:dyDescent="0.25">
      <c r="A3169" s="495" t="s">
        <v>4985</v>
      </c>
      <c r="B3169" s="5">
        <v>1</v>
      </c>
      <c r="C3169" s="5">
        <v>7</v>
      </c>
    </row>
    <row r="3170" spans="1:3" hidden="1" x14ac:dyDescent="0.25">
      <c r="A3170" s="495" t="s">
        <v>4986</v>
      </c>
      <c r="B3170" s="5">
        <v>1</v>
      </c>
      <c r="C3170" s="5">
        <v>7</v>
      </c>
    </row>
    <row r="3171" spans="1:3" hidden="1" x14ac:dyDescent="0.25">
      <c r="A3171" s="495" t="s">
        <v>4987</v>
      </c>
      <c r="B3171" s="5">
        <v>1</v>
      </c>
      <c r="C3171" s="5">
        <v>7</v>
      </c>
    </row>
    <row r="3172" spans="1:3" hidden="1" x14ac:dyDescent="0.25">
      <c r="A3172" s="495" t="s">
        <v>4989</v>
      </c>
      <c r="B3172" s="5">
        <v>1</v>
      </c>
      <c r="C3172" s="5">
        <v>7</v>
      </c>
    </row>
    <row r="3173" spans="1:3" hidden="1" x14ac:dyDescent="0.25">
      <c r="A3173" s="495" t="s">
        <v>4991</v>
      </c>
      <c r="B3173" s="5">
        <v>1</v>
      </c>
      <c r="C3173" s="5">
        <v>7</v>
      </c>
    </row>
    <row r="3174" spans="1:3" ht="30" hidden="1" x14ac:dyDescent="0.25">
      <c r="A3174" s="495" t="s">
        <v>4994</v>
      </c>
      <c r="B3174" s="5">
        <v>1</v>
      </c>
      <c r="C3174" s="5">
        <v>7</v>
      </c>
    </row>
    <row r="3175" spans="1:3" ht="30" hidden="1" x14ac:dyDescent="0.25">
      <c r="A3175" s="495" t="s">
        <v>4996</v>
      </c>
      <c r="B3175" s="5">
        <v>1</v>
      </c>
      <c r="C3175" s="5">
        <v>7</v>
      </c>
    </row>
    <row r="3176" spans="1:3" ht="30" hidden="1" x14ac:dyDescent="0.25">
      <c r="A3176" s="495" t="s">
        <v>4998</v>
      </c>
      <c r="B3176" s="5">
        <v>1</v>
      </c>
      <c r="C3176" s="5">
        <v>7</v>
      </c>
    </row>
    <row r="3177" spans="1:3" hidden="1" x14ac:dyDescent="0.25">
      <c r="A3177" s="495" t="s">
        <v>4999</v>
      </c>
      <c r="B3177" s="5">
        <v>1</v>
      </c>
      <c r="C3177" s="5">
        <v>7</v>
      </c>
    </row>
    <row r="3178" spans="1:3" ht="30" hidden="1" x14ac:dyDescent="0.25">
      <c r="A3178" s="495" t="s">
        <v>5000</v>
      </c>
      <c r="B3178" s="5">
        <v>1</v>
      </c>
      <c r="C3178" s="5">
        <v>7</v>
      </c>
    </row>
    <row r="3179" spans="1:3" hidden="1" x14ac:dyDescent="0.25">
      <c r="A3179" s="495" t="s">
        <v>5002</v>
      </c>
      <c r="B3179" s="5">
        <v>1</v>
      </c>
      <c r="C3179" s="5">
        <v>7</v>
      </c>
    </row>
    <row r="3180" spans="1:3" ht="30" hidden="1" x14ac:dyDescent="0.25">
      <c r="A3180" s="495" t="s">
        <v>5003</v>
      </c>
      <c r="B3180" s="5">
        <v>1</v>
      </c>
      <c r="C3180" s="5">
        <v>7</v>
      </c>
    </row>
    <row r="3181" spans="1:3" hidden="1" x14ac:dyDescent="0.25">
      <c r="A3181" s="495" t="s">
        <v>5005</v>
      </c>
      <c r="B3181" s="5">
        <v>1</v>
      </c>
      <c r="C3181" s="5">
        <v>7</v>
      </c>
    </row>
    <row r="3182" spans="1:3" hidden="1" x14ac:dyDescent="0.25">
      <c r="A3182" s="495" t="s">
        <v>5006</v>
      </c>
      <c r="B3182" s="5">
        <v>1</v>
      </c>
      <c r="C3182" s="5">
        <v>7</v>
      </c>
    </row>
    <row r="3183" spans="1:3" hidden="1" x14ac:dyDescent="0.25">
      <c r="A3183" s="495" t="s">
        <v>5007</v>
      </c>
      <c r="B3183" s="5">
        <v>1</v>
      </c>
      <c r="C3183" s="5">
        <v>7</v>
      </c>
    </row>
    <row r="3184" spans="1:3" hidden="1" x14ac:dyDescent="0.25">
      <c r="A3184" s="495" t="s">
        <v>5009</v>
      </c>
      <c r="B3184" s="5">
        <v>1</v>
      </c>
      <c r="C3184" s="5">
        <v>7</v>
      </c>
    </row>
    <row r="3185" spans="1:3" ht="30" hidden="1" x14ac:dyDescent="0.25">
      <c r="A3185" s="495" t="s">
        <v>5010</v>
      </c>
      <c r="B3185" s="5">
        <v>1</v>
      </c>
      <c r="C3185" s="5">
        <v>7</v>
      </c>
    </row>
    <row r="3186" spans="1:3" hidden="1" x14ac:dyDescent="0.25">
      <c r="A3186" s="495" t="s">
        <v>5013</v>
      </c>
      <c r="B3186" s="5">
        <v>1</v>
      </c>
      <c r="C3186" s="5">
        <v>7</v>
      </c>
    </row>
    <row r="3187" spans="1:3" hidden="1" x14ac:dyDescent="0.25">
      <c r="A3187" s="495" t="s">
        <v>5014</v>
      </c>
      <c r="B3187" s="5">
        <v>1</v>
      </c>
      <c r="C3187" s="5">
        <v>7</v>
      </c>
    </row>
    <row r="3188" spans="1:3" hidden="1" x14ac:dyDescent="0.25">
      <c r="A3188" s="495" t="s">
        <v>5015</v>
      </c>
      <c r="B3188" s="5">
        <v>1</v>
      </c>
      <c r="C3188" s="5">
        <v>7</v>
      </c>
    </row>
    <row r="3189" spans="1:3" hidden="1" x14ac:dyDescent="0.25">
      <c r="A3189" s="495" t="s">
        <v>5016</v>
      </c>
      <c r="B3189" s="5">
        <v>1</v>
      </c>
      <c r="C3189" s="5">
        <v>7</v>
      </c>
    </row>
    <row r="3190" spans="1:3" hidden="1" x14ac:dyDescent="0.25">
      <c r="A3190" s="495" t="s">
        <v>5017</v>
      </c>
      <c r="B3190" s="5">
        <v>1</v>
      </c>
      <c r="C3190" s="5">
        <v>7</v>
      </c>
    </row>
    <row r="3191" spans="1:3" hidden="1" x14ac:dyDescent="0.25">
      <c r="A3191" s="495" t="s">
        <v>5018</v>
      </c>
      <c r="B3191" s="5">
        <v>1</v>
      </c>
      <c r="C3191" s="5">
        <v>7</v>
      </c>
    </row>
    <row r="3192" spans="1:3" hidden="1" x14ac:dyDescent="0.25">
      <c r="A3192" s="495" t="s">
        <v>5019</v>
      </c>
      <c r="B3192" s="5">
        <v>1</v>
      </c>
      <c r="C3192" s="5">
        <v>7</v>
      </c>
    </row>
    <row r="3193" spans="1:3" ht="30" hidden="1" x14ac:dyDescent="0.25">
      <c r="A3193" s="495" t="s">
        <v>5020</v>
      </c>
      <c r="B3193" s="5">
        <v>1</v>
      </c>
      <c r="C3193" s="5">
        <v>7</v>
      </c>
    </row>
    <row r="3194" spans="1:3" ht="30" hidden="1" x14ac:dyDescent="0.25">
      <c r="A3194" s="495" t="s">
        <v>5021</v>
      </c>
      <c r="B3194" s="5">
        <v>1</v>
      </c>
      <c r="C3194" s="5">
        <v>7</v>
      </c>
    </row>
    <row r="3195" spans="1:3" hidden="1" x14ac:dyDescent="0.25">
      <c r="A3195" s="495" t="s">
        <v>5022</v>
      </c>
      <c r="B3195" s="5">
        <v>1</v>
      </c>
      <c r="C3195" s="5">
        <v>7</v>
      </c>
    </row>
    <row r="3196" spans="1:3" ht="30" hidden="1" x14ac:dyDescent="0.25">
      <c r="A3196" s="495" t="s">
        <v>5024</v>
      </c>
      <c r="B3196" s="5">
        <v>1</v>
      </c>
      <c r="C3196" s="5">
        <v>7</v>
      </c>
    </row>
    <row r="3197" spans="1:3" hidden="1" x14ac:dyDescent="0.25">
      <c r="A3197" s="495" t="s">
        <v>5025</v>
      </c>
      <c r="B3197" s="5">
        <v>1</v>
      </c>
      <c r="C3197" s="5">
        <v>7</v>
      </c>
    </row>
    <row r="3198" spans="1:3" hidden="1" x14ac:dyDescent="0.25">
      <c r="A3198" s="495" t="s">
        <v>5027</v>
      </c>
      <c r="B3198" s="5">
        <v>1</v>
      </c>
      <c r="C3198" s="5">
        <v>7</v>
      </c>
    </row>
    <row r="3199" spans="1:3" hidden="1" x14ac:dyDescent="0.25">
      <c r="A3199" s="495" t="s">
        <v>5030</v>
      </c>
      <c r="B3199" s="5">
        <v>1</v>
      </c>
      <c r="C3199" s="5">
        <v>7</v>
      </c>
    </row>
    <row r="3200" spans="1:3" hidden="1" x14ac:dyDescent="0.25">
      <c r="A3200" s="495" t="s">
        <v>5031</v>
      </c>
      <c r="B3200" s="5">
        <v>1</v>
      </c>
      <c r="C3200" s="5">
        <v>7</v>
      </c>
    </row>
    <row r="3201" spans="1:3" ht="30" hidden="1" x14ac:dyDescent="0.25">
      <c r="A3201" s="495" t="s">
        <v>5032</v>
      </c>
      <c r="B3201" s="5">
        <v>1</v>
      </c>
      <c r="C3201" s="5">
        <v>7</v>
      </c>
    </row>
    <row r="3202" spans="1:3" ht="30" hidden="1" x14ac:dyDescent="0.25">
      <c r="A3202" s="495" t="s">
        <v>5033</v>
      </c>
      <c r="B3202" s="5">
        <v>1</v>
      </c>
      <c r="C3202" s="5">
        <v>7</v>
      </c>
    </row>
    <row r="3203" spans="1:3" hidden="1" x14ac:dyDescent="0.25">
      <c r="A3203" s="495" t="s">
        <v>5034</v>
      </c>
      <c r="B3203" s="5">
        <v>1</v>
      </c>
      <c r="C3203" s="5">
        <v>7</v>
      </c>
    </row>
    <row r="3204" spans="1:3" ht="30" hidden="1" x14ac:dyDescent="0.25">
      <c r="A3204" s="495" t="s">
        <v>5035</v>
      </c>
      <c r="B3204" s="5">
        <v>1</v>
      </c>
      <c r="C3204" s="5">
        <v>7</v>
      </c>
    </row>
    <row r="3205" spans="1:3" hidden="1" x14ac:dyDescent="0.25">
      <c r="A3205" s="495" t="s">
        <v>5036</v>
      </c>
      <c r="B3205" s="5">
        <v>1</v>
      </c>
      <c r="C3205" s="5">
        <v>7</v>
      </c>
    </row>
    <row r="3206" spans="1:3" ht="30" hidden="1" x14ac:dyDescent="0.25">
      <c r="A3206" s="495" t="s">
        <v>5037</v>
      </c>
      <c r="B3206" s="5">
        <v>1</v>
      </c>
      <c r="C3206" s="5">
        <v>7</v>
      </c>
    </row>
    <row r="3207" spans="1:3" ht="30" hidden="1" x14ac:dyDescent="0.25">
      <c r="A3207" s="495" t="s">
        <v>5038</v>
      </c>
      <c r="B3207" s="5">
        <v>1</v>
      </c>
      <c r="C3207" s="5">
        <v>7</v>
      </c>
    </row>
    <row r="3208" spans="1:3" ht="30" hidden="1" x14ac:dyDescent="0.25">
      <c r="A3208" s="495" t="s">
        <v>5039</v>
      </c>
      <c r="B3208" s="5">
        <v>1</v>
      </c>
      <c r="C3208" s="5">
        <v>7</v>
      </c>
    </row>
    <row r="3209" spans="1:3" ht="30" hidden="1" x14ac:dyDescent="0.25">
      <c r="A3209" s="495" t="s">
        <v>5040</v>
      </c>
      <c r="B3209" s="5">
        <v>1</v>
      </c>
      <c r="C3209" s="5">
        <v>7</v>
      </c>
    </row>
    <row r="3210" spans="1:3" ht="30" hidden="1" x14ac:dyDescent="0.25">
      <c r="A3210" s="495" t="s">
        <v>5041</v>
      </c>
      <c r="B3210" s="5">
        <v>1</v>
      </c>
      <c r="C3210" s="5">
        <v>7</v>
      </c>
    </row>
    <row r="3211" spans="1:3" hidden="1" x14ac:dyDescent="0.25">
      <c r="A3211" s="495" t="s">
        <v>5042</v>
      </c>
      <c r="B3211" s="5">
        <v>1</v>
      </c>
      <c r="C3211" s="5">
        <v>7</v>
      </c>
    </row>
    <row r="3212" spans="1:3" hidden="1" x14ac:dyDescent="0.25">
      <c r="A3212" s="495" t="s">
        <v>5043</v>
      </c>
      <c r="B3212" s="5">
        <v>1</v>
      </c>
      <c r="C3212" s="5">
        <v>7</v>
      </c>
    </row>
    <row r="3213" spans="1:3" hidden="1" x14ac:dyDescent="0.25">
      <c r="A3213" s="495" t="s">
        <v>5044</v>
      </c>
      <c r="B3213" s="5">
        <v>1</v>
      </c>
      <c r="C3213" s="5">
        <v>7</v>
      </c>
    </row>
    <row r="3214" spans="1:3" hidden="1" x14ac:dyDescent="0.25">
      <c r="A3214" s="495" t="s">
        <v>5045</v>
      </c>
      <c r="B3214" s="5">
        <v>1</v>
      </c>
      <c r="C3214" s="5">
        <v>7</v>
      </c>
    </row>
    <row r="3215" spans="1:3" hidden="1" x14ac:dyDescent="0.25">
      <c r="A3215" s="495" t="s">
        <v>5046</v>
      </c>
      <c r="B3215" s="5">
        <v>1</v>
      </c>
      <c r="C3215" s="5">
        <v>7</v>
      </c>
    </row>
    <row r="3216" spans="1:3" hidden="1" x14ac:dyDescent="0.25">
      <c r="A3216" s="495" t="s">
        <v>5047</v>
      </c>
      <c r="B3216" s="5">
        <v>1</v>
      </c>
      <c r="C3216" s="5">
        <v>7</v>
      </c>
    </row>
    <row r="3217" spans="1:3" hidden="1" x14ac:dyDescent="0.25">
      <c r="A3217" s="495" t="s">
        <v>5050</v>
      </c>
      <c r="B3217" s="5">
        <v>1</v>
      </c>
      <c r="C3217" s="5">
        <v>7</v>
      </c>
    </row>
    <row r="3218" spans="1:3" hidden="1" x14ac:dyDescent="0.25">
      <c r="A3218" s="495" t="s">
        <v>5051</v>
      </c>
      <c r="B3218" s="5">
        <v>1</v>
      </c>
      <c r="C3218" s="5">
        <v>7</v>
      </c>
    </row>
    <row r="3219" spans="1:3" hidden="1" x14ac:dyDescent="0.25">
      <c r="A3219" s="495" t="s">
        <v>5052</v>
      </c>
      <c r="B3219" s="5">
        <v>1</v>
      </c>
      <c r="C3219" s="5">
        <v>7</v>
      </c>
    </row>
    <row r="3220" spans="1:3" hidden="1" x14ac:dyDescent="0.25">
      <c r="A3220" s="495" t="s">
        <v>5053</v>
      </c>
      <c r="B3220" s="5">
        <v>1</v>
      </c>
      <c r="C3220" s="5">
        <v>7</v>
      </c>
    </row>
    <row r="3221" spans="1:3" hidden="1" x14ac:dyDescent="0.25">
      <c r="A3221" s="495" t="s">
        <v>5055</v>
      </c>
      <c r="B3221" s="5">
        <v>1</v>
      </c>
      <c r="C3221" s="5">
        <v>7</v>
      </c>
    </row>
    <row r="3222" spans="1:3" hidden="1" x14ac:dyDescent="0.25">
      <c r="A3222" s="495" t="s">
        <v>5056</v>
      </c>
      <c r="B3222" s="5">
        <v>1</v>
      </c>
      <c r="C3222" s="5">
        <v>7</v>
      </c>
    </row>
    <row r="3223" spans="1:3" hidden="1" x14ac:dyDescent="0.25">
      <c r="A3223" s="495" t="s">
        <v>5058</v>
      </c>
      <c r="B3223" s="5">
        <v>1</v>
      </c>
      <c r="C3223" s="5">
        <v>7</v>
      </c>
    </row>
    <row r="3224" spans="1:3" hidden="1" x14ac:dyDescent="0.25">
      <c r="A3224" s="495" t="s">
        <v>5059</v>
      </c>
      <c r="B3224" s="5">
        <v>1</v>
      </c>
      <c r="C3224" s="5">
        <v>7</v>
      </c>
    </row>
    <row r="3225" spans="1:3" hidden="1" x14ac:dyDescent="0.25">
      <c r="A3225" s="495" t="s">
        <v>5060</v>
      </c>
      <c r="B3225" s="5">
        <v>1</v>
      </c>
      <c r="C3225" s="5">
        <v>7</v>
      </c>
    </row>
    <row r="3226" spans="1:3" hidden="1" x14ac:dyDescent="0.25">
      <c r="A3226" s="495" t="s">
        <v>5061</v>
      </c>
      <c r="B3226" s="5">
        <v>1</v>
      </c>
      <c r="C3226" s="5">
        <v>7</v>
      </c>
    </row>
    <row r="3227" spans="1:3" hidden="1" x14ac:dyDescent="0.25">
      <c r="A3227" s="495" t="s">
        <v>5062</v>
      </c>
      <c r="B3227" s="5">
        <v>1</v>
      </c>
      <c r="C3227" s="5">
        <v>7</v>
      </c>
    </row>
    <row r="3228" spans="1:3" hidden="1" x14ac:dyDescent="0.25">
      <c r="A3228" s="495" t="s">
        <v>5064</v>
      </c>
      <c r="B3228" s="5">
        <v>1</v>
      </c>
      <c r="C3228" s="5">
        <v>7</v>
      </c>
    </row>
    <row r="3229" spans="1:3" hidden="1" x14ac:dyDescent="0.25">
      <c r="A3229" s="495" t="s">
        <v>5065</v>
      </c>
      <c r="B3229" s="5">
        <v>1</v>
      </c>
      <c r="C3229" s="5">
        <v>7</v>
      </c>
    </row>
    <row r="3230" spans="1:3" hidden="1" x14ac:dyDescent="0.25">
      <c r="A3230" s="495" t="s">
        <v>5066</v>
      </c>
      <c r="B3230" s="5">
        <v>1</v>
      </c>
      <c r="C3230" s="5">
        <v>7</v>
      </c>
    </row>
    <row r="3231" spans="1:3" hidden="1" x14ac:dyDescent="0.25">
      <c r="A3231" s="495" t="s">
        <v>5067</v>
      </c>
      <c r="B3231" s="5">
        <v>1</v>
      </c>
      <c r="C3231" s="5">
        <v>7</v>
      </c>
    </row>
    <row r="3232" spans="1:3" ht="30" hidden="1" x14ac:dyDescent="0.25">
      <c r="A3232" s="495" t="s">
        <v>5069</v>
      </c>
      <c r="B3232" s="5">
        <v>1</v>
      </c>
      <c r="C3232" s="5">
        <v>7</v>
      </c>
    </row>
    <row r="3233" spans="1:3" hidden="1" x14ac:dyDescent="0.25">
      <c r="A3233" s="495" t="s">
        <v>5070</v>
      </c>
      <c r="B3233" s="5">
        <v>1</v>
      </c>
      <c r="C3233" s="5">
        <v>7</v>
      </c>
    </row>
    <row r="3234" spans="1:3" hidden="1" x14ac:dyDescent="0.25">
      <c r="A3234" s="495" t="s">
        <v>5071</v>
      </c>
      <c r="B3234" s="5">
        <v>1</v>
      </c>
      <c r="C3234" s="5">
        <v>7</v>
      </c>
    </row>
    <row r="3235" spans="1:3" hidden="1" x14ac:dyDescent="0.25">
      <c r="A3235" s="495" t="s">
        <v>5072</v>
      </c>
      <c r="B3235" s="5">
        <v>1</v>
      </c>
      <c r="C3235" s="5">
        <v>7</v>
      </c>
    </row>
    <row r="3236" spans="1:3" hidden="1" x14ac:dyDescent="0.25">
      <c r="A3236" s="495" t="s">
        <v>5074</v>
      </c>
      <c r="B3236" s="5">
        <v>1</v>
      </c>
      <c r="C3236" s="5">
        <v>7</v>
      </c>
    </row>
    <row r="3237" spans="1:3" hidden="1" x14ac:dyDescent="0.25">
      <c r="A3237" s="495" t="s">
        <v>5075</v>
      </c>
      <c r="B3237" s="5">
        <v>1</v>
      </c>
      <c r="C3237" s="5">
        <v>7</v>
      </c>
    </row>
    <row r="3238" spans="1:3" hidden="1" x14ac:dyDescent="0.25">
      <c r="A3238" s="495" t="s">
        <v>5076</v>
      </c>
      <c r="B3238" s="5">
        <v>1</v>
      </c>
      <c r="C3238" s="5">
        <v>7</v>
      </c>
    </row>
    <row r="3239" spans="1:3" hidden="1" x14ac:dyDescent="0.25">
      <c r="A3239" s="495" t="s">
        <v>5077</v>
      </c>
      <c r="B3239" s="5">
        <v>1</v>
      </c>
      <c r="C3239" s="5">
        <v>7</v>
      </c>
    </row>
    <row r="3240" spans="1:3" hidden="1" x14ac:dyDescent="0.25">
      <c r="A3240" s="495" t="s">
        <v>5078</v>
      </c>
      <c r="B3240" s="5">
        <v>1</v>
      </c>
      <c r="C3240" s="5">
        <v>7</v>
      </c>
    </row>
    <row r="3241" spans="1:3" hidden="1" x14ac:dyDescent="0.25">
      <c r="A3241" s="495" t="s">
        <v>5079</v>
      </c>
      <c r="B3241" s="5">
        <v>1</v>
      </c>
      <c r="C3241" s="5">
        <v>7</v>
      </c>
    </row>
    <row r="3242" spans="1:3" hidden="1" x14ac:dyDescent="0.25">
      <c r="A3242" s="495" t="s">
        <v>5081</v>
      </c>
      <c r="B3242" s="5">
        <v>1</v>
      </c>
      <c r="C3242" s="5">
        <v>7</v>
      </c>
    </row>
    <row r="3243" spans="1:3" hidden="1" x14ac:dyDescent="0.25">
      <c r="A3243" s="495" t="s">
        <v>5082</v>
      </c>
      <c r="B3243" s="5">
        <v>1</v>
      </c>
      <c r="C3243" s="5">
        <v>7</v>
      </c>
    </row>
    <row r="3244" spans="1:3" hidden="1" x14ac:dyDescent="0.25">
      <c r="A3244" s="495" t="s">
        <v>5084</v>
      </c>
      <c r="B3244" s="5">
        <v>1</v>
      </c>
      <c r="C3244" s="5">
        <v>7</v>
      </c>
    </row>
    <row r="3245" spans="1:3" hidden="1" x14ac:dyDescent="0.25">
      <c r="A3245" s="495" t="s">
        <v>5088</v>
      </c>
      <c r="B3245" s="5">
        <v>1</v>
      </c>
      <c r="C3245" s="5">
        <v>7</v>
      </c>
    </row>
    <row r="3246" spans="1:3" ht="30" hidden="1" x14ac:dyDescent="0.25">
      <c r="A3246" s="495" t="s">
        <v>5089</v>
      </c>
      <c r="B3246" s="5">
        <v>1</v>
      </c>
      <c r="C3246" s="5">
        <v>7</v>
      </c>
    </row>
    <row r="3247" spans="1:3" ht="30" hidden="1" x14ac:dyDescent="0.25">
      <c r="A3247" s="495" t="s">
        <v>5091</v>
      </c>
      <c r="B3247" s="5">
        <v>1</v>
      </c>
      <c r="C3247" s="5">
        <v>7</v>
      </c>
    </row>
    <row r="3248" spans="1:3" ht="45" hidden="1" x14ac:dyDescent="0.25">
      <c r="A3248" s="495" t="s">
        <v>5092</v>
      </c>
      <c r="B3248" s="5">
        <v>1</v>
      </c>
      <c r="C3248" s="5">
        <v>7</v>
      </c>
    </row>
    <row r="3249" spans="1:3" hidden="1" x14ac:dyDescent="0.25">
      <c r="A3249" s="495" t="s">
        <v>5093</v>
      </c>
      <c r="B3249" s="5">
        <v>1</v>
      </c>
      <c r="C3249" s="5">
        <v>7</v>
      </c>
    </row>
    <row r="3250" spans="1:3" hidden="1" x14ac:dyDescent="0.25">
      <c r="A3250" s="495" t="s">
        <v>5094</v>
      </c>
      <c r="B3250" s="5">
        <v>1</v>
      </c>
      <c r="C3250" s="5">
        <v>7</v>
      </c>
    </row>
    <row r="3251" spans="1:3" ht="30" hidden="1" x14ac:dyDescent="0.25">
      <c r="A3251" s="495" t="s">
        <v>5095</v>
      </c>
      <c r="B3251" s="5">
        <v>1</v>
      </c>
      <c r="C3251" s="5">
        <v>7</v>
      </c>
    </row>
    <row r="3252" spans="1:3" ht="30" hidden="1" x14ac:dyDescent="0.25">
      <c r="A3252" s="495" t="s">
        <v>5097</v>
      </c>
      <c r="B3252" s="5">
        <v>1</v>
      </c>
      <c r="C3252" s="5">
        <v>7</v>
      </c>
    </row>
    <row r="3253" spans="1:3" hidden="1" x14ac:dyDescent="0.25">
      <c r="A3253" s="495" t="s">
        <v>5098</v>
      </c>
      <c r="B3253" s="5">
        <v>1</v>
      </c>
      <c r="C3253" s="5">
        <v>7</v>
      </c>
    </row>
    <row r="3254" spans="1:3" ht="30" hidden="1" x14ac:dyDescent="0.25">
      <c r="A3254" s="495" t="s">
        <v>5099</v>
      </c>
      <c r="B3254" s="5">
        <v>1</v>
      </c>
      <c r="C3254" s="5">
        <v>7</v>
      </c>
    </row>
    <row r="3255" spans="1:3" hidden="1" x14ac:dyDescent="0.25">
      <c r="A3255" s="495" t="s">
        <v>5102</v>
      </c>
      <c r="B3255" s="5">
        <v>1</v>
      </c>
      <c r="C3255" s="5">
        <v>7</v>
      </c>
    </row>
    <row r="3256" spans="1:3" ht="45" hidden="1" x14ac:dyDescent="0.25">
      <c r="A3256" s="495" t="s">
        <v>5103</v>
      </c>
      <c r="B3256" s="5">
        <v>1</v>
      </c>
      <c r="C3256" s="5">
        <v>7</v>
      </c>
    </row>
    <row r="3257" spans="1:3" hidden="1" x14ac:dyDescent="0.25">
      <c r="A3257" s="495" t="s">
        <v>5106</v>
      </c>
      <c r="B3257" s="5">
        <v>1</v>
      </c>
      <c r="C3257" s="5">
        <v>7</v>
      </c>
    </row>
    <row r="3258" spans="1:3" ht="30" hidden="1" x14ac:dyDescent="0.25">
      <c r="A3258" s="495" t="s">
        <v>5107</v>
      </c>
      <c r="B3258" s="5">
        <v>1</v>
      </c>
      <c r="C3258" s="5">
        <v>7</v>
      </c>
    </row>
    <row r="3259" spans="1:3" hidden="1" x14ac:dyDescent="0.25">
      <c r="A3259" s="495" t="s">
        <v>5108</v>
      </c>
      <c r="B3259" s="5">
        <v>1</v>
      </c>
      <c r="C3259" s="5">
        <v>7</v>
      </c>
    </row>
    <row r="3260" spans="1:3" hidden="1" x14ac:dyDescent="0.25">
      <c r="A3260" s="495" t="s">
        <v>5109</v>
      </c>
      <c r="B3260" s="5">
        <v>1</v>
      </c>
      <c r="C3260" s="5">
        <v>7</v>
      </c>
    </row>
    <row r="3261" spans="1:3" ht="30" hidden="1" x14ac:dyDescent="0.25">
      <c r="A3261" s="495" t="s">
        <v>5110</v>
      </c>
      <c r="B3261" s="5">
        <v>1</v>
      </c>
      <c r="C3261" s="5">
        <v>7</v>
      </c>
    </row>
    <row r="3262" spans="1:3" ht="60" hidden="1" x14ac:dyDescent="0.25">
      <c r="A3262" s="495" t="s">
        <v>5111</v>
      </c>
      <c r="B3262" s="5">
        <v>1</v>
      </c>
      <c r="C3262" s="5">
        <v>7</v>
      </c>
    </row>
    <row r="3263" spans="1:3" hidden="1" x14ac:dyDescent="0.25">
      <c r="A3263" s="495" t="s">
        <v>5112</v>
      </c>
      <c r="B3263" s="5">
        <v>1</v>
      </c>
      <c r="C3263" s="5">
        <v>7</v>
      </c>
    </row>
    <row r="3264" spans="1:3" ht="45" hidden="1" x14ac:dyDescent="0.25">
      <c r="A3264" s="495" t="s">
        <v>5113</v>
      </c>
      <c r="B3264" s="5">
        <v>1</v>
      </c>
      <c r="C3264" s="5">
        <v>7</v>
      </c>
    </row>
    <row r="3265" spans="1:3" hidden="1" x14ac:dyDescent="0.25">
      <c r="A3265" s="495" t="s">
        <v>5114</v>
      </c>
      <c r="B3265" s="5">
        <v>1</v>
      </c>
      <c r="C3265" s="5">
        <v>7</v>
      </c>
    </row>
    <row r="3266" spans="1:3" hidden="1" x14ac:dyDescent="0.25">
      <c r="A3266" s="495" t="s">
        <v>5116</v>
      </c>
      <c r="B3266" s="5">
        <v>1</v>
      </c>
      <c r="C3266" s="5">
        <v>7</v>
      </c>
    </row>
    <row r="3267" spans="1:3" ht="30" hidden="1" x14ac:dyDescent="0.25">
      <c r="A3267" s="495" t="s">
        <v>5117</v>
      </c>
      <c r="B3267" s="5">
        <v>1</v>
      </c>
      <c r="C3267" s="5">
        <v>7</v>
      </c>
    </row>
    <row r="3268" spans="1:3" ht="30" hidden="1" x14ac:dyDescent="0.25">
      <c r="A3268" s="495" t="s">
        <v>5118</v>
      </c>
      <c r="B3268" s="5">
        <v>1</v>
      </c>
      <c r="C3268" s="5">
        <v>7</v>
      </c>
    </row>
    <row r="3269" spans="1:3" ht="30" hidden="1" x14ac:dyDescent="0.25">
      <c r="A3269" s="495" t="s">
        <v>5119</v>
      </c>
      <c r="B3269" s="5">
        <v>1</v>
      </c>
      <c r="C3269" s="5">
        <v>7</v>
      </c>
    </row>
    <row r="3270" spans="1:3" ht="30" hidden="1" x14ac:dyDescent="0.25">
      <c r="A3270" s="495" t="s">
        <v>5120</v>
      </c>
      <c r="B3270" s="5">
        <v>1</v>
      </c>
      <c r="C3270" s="5">
        <v>7</v>
      </c>
    </row>
    <row r="3271" spans="1:3" hidden="1" x14ac:dyDescent="0.25">
      <c r="A3271" s="495" t="s">
        <v>5121</v>
      </c>
      <c r="B3271" s="5">
        <v>1</v>
      </c>
      <c r="C3271" s="5">
        <v>7</v>
      </c>
    </row>
    <row r="3272" spans="1:3" ht="30" hidden="1" x14ac:dyDescent="0.25">
      <c r="A3272" s="495" t="s">
        <v>5122</v>
      </c>
      <c r="B3272" s="5">
        <v>1</v>
      </c>
      <c r="C3272" s="5">
        <v>7</v>
      </c>
    </row>
    <row r="3273" spans="1:3" hidden="1" x14ac:dyDescent="0.25">
      <c r="A3273" s="495" t="s">
        <v>5123</v>
      </c>
      <c r="B3273" s="5">
        <v>1</v>
      </c>
      <c r="C3273" s="5">
        <v>7</v>
      </c>
    </row>
    <row r="3274" spans="1:3" ht="30" hidden="1" x14ac:dyDescent="0.25">
      <c r="A3274" s="495" t="s">
        <v>5124</v>
      </c>
      <c r="B3274" s="5">
        <v>1</v>
      </c>
      <c r="C3274" s="5">
        <v>7</v>
      </c>
    </row>
    <row r="3275" spans="1:3" ht="30" hidden="1" x14ac:dyDescent="0.25">
      <c r="A3275" s="495" t="s">
        <v>5125</v>
      </c>
      <c r="B3275" s="5">
        <v>1</v>
      </c>
      <c r="C3275" s="5">
        <v>7</v>
      </c>
    </row>
    <row r="3276" spans="1:3" ht="30" hidden="1" x14ac:dyDescent="0.25">
      <c r="A3276" s="495" t="s">
        <v>5126</v>
      </c>
      <c r="B3276" s="5">
        <v>1</v>
      </c>
      <c r="C3276" s="5">
        <v>7</v>
      </c>
    </row>
    <row r="3277" spans="1:3" hidden="1" x14ac:dyDescent="0.25">
      <c r="A3277" s="495" t="s">
        <v>5127</v>
      </c>
      <c r="B3277" s="5">
        <v>1</v>
      </c>
      <c r="C3277" s="5">
        <v>7</v>
      </c>
    </row>
    <row r="3278" spans="1:3" ht="30" hidden="1" x14ac:dyDescent="0.25">
      <c r="A3278" s="495" t="s">
        <v>5128</v>
      </c>
      <c r="B3278" s="5">
        <v>1</v>
      </c>
      <c r="C3278" s="5">
        <v>7</v>
      </c>
    </row>
    <row r="3279" spans="1:3" ht="30" hidden="1" x14ac:dyDescent="0.25">
      <c r="A3279" s="495" t="s">
        <v>5129</v>
      </c>
      <c r="B3279" s="5">
        <v>1</v>
      </c>
      <c r="C3279" s="5">
        <v>7</v>
      </c>
    </row>
    <row r="3280" spans="1:3" hidden="1" x14ac:dyDescent="0.25">
      <c r="A3280" s="495" t="s">
        <v>5130</v>
      </c>
      <c r="B3280" s="5">
        <v>1</v>
      </c>
      <c r="C3280" s="5">
        <v>7</v>
      </c>
    </row>
    <row r="3281" spans="1:3" hidden="1" x14ac:dyDescent="0.25">
      <c r="A3281" s="495" t="s">
        <v>5131</v>
      </c>
      <c r="B3281" s="5">
        <v>1</v>
      </c>
      <c r="C3281" s="5">
        <v>7</v>
      </c>
    </row>
    <row r="3282" spans="1:3" hidden="1" x14ac:dyDescent="0.25">
      <c r="A3282" s="495" t="s">
        <v>5132</v>
      </c>
      <c r="B3282" s="5">
        <v>1</v>
      </c>
      <c r="C3282" s="5">
        <v>7</v>
      </c>
    </row>
    <row r="3283" spans="1:3" hidden="1" x14ac:dyDescent="0.25">
      <c r="A3283" s="495" t="s">
        <v>5133</v>
      </c>
      <c r="B3283" s="5">
        <v>1</v>
      </c>
      <c r="C3283" s="5">
        <v>7</v>
      </c>
    </row>
    <row r="3284" spans="1:3" hidden="1" x14ac:dyDescent="0.25">
      <c r="A3284" s="495" t="s">
        <v>5134</v>
      </c>
      <c r="B3284" s="5">
        <v>1</v>
      </c>
      <c r="C3284" s="5">
        <v>7</v>
      </c>
    </row>
    <row r="3285" spans="1:3" hidden="1" x14ac:dyDescent="0.25">
      <c r="A3285" s="495" t="s">
        <v>5137</v>
      </c>
      <c r="B3285" s="5">
        <v>1</v>
      </c>
      <c r="C3285" s="5">
        <v>7</v>
      </c>
    </row>
    <row r="3286" spans="1:3" hidden="1" x14ac:dyDescent="0.25">
      <c r="A3286" s="495" t="s">
        <v>5138</v>
      </c>
      <c r="B3286" s="5">
        <v>1</v>
      </c>
      <c r="C3286" s="5">
        <v>7</v>
      </c>
    </row>
    <row r="3287" spans="1:3" ht="30" hidden="1" x14ac:dyDescent="0.25">
      <c r="A3287" s="495" t="s">
        <v>5139</v>
      </c>
      <c r="B3287" s="5">
        <v>1</v>
      </c>
      <c r="C3287" s="5">
        <v>7</v>
      </c>
    </row>
    <row r="3288" spans="1:3" ht="30" hidden="1" x14ac:dyDescent="0.25">
      <c r="A3288" s="495" t="s">
        <v>5140</v>
      </c>
      <c r="B3288" s="5">
        <v>1</v>
      </c>
      <c r="C3288" s="5">
        <v>7</v>
      </c>
    </row>
    <row r="3289" spans="1:3" hidden="1" x14ac:dyDescent="0.25">
      <c r="A3289" s="495" t="s">
        <v>5141</v>
      </c>
      <c r="B3289" s="5">
        <v>1</v>
      </c>
      <c r="C3289" s="5">
        <v>7</v>
      </c>
    </row>
    <row r="3290" spans="1:3" hidden="1" x14ac:dyDescent="0.25">
      <c r="A3290" s="495" t="s">
        <v>5143</v>
      </c>
      <c r="B3290" s="5">
        <v>1</v>
      </c>
      <c r="C3290" s="5">
        <v>7</v>
      </c>
    </row>
    <row r="3291" spans="1:3" hidden="1" x14ac:dyDescent="0.25">
      <c r="A3291" s="495" t="s">
        <v>5145</v>
      </c>
      <c r="B3291" s="5">
        <v>1</v>
      </c>
      <c r="C3291" s="5">
        <v>7</v>
      </c>
    </row>
    <row r="3292" spans="1:3" hidden="1" x14ac:dyDescent="0.25">
      <c r="A3292" s="495" t="s">
        <v>5146</v>
      </c>
      <c r="B3292" s="5">
        <v>1</v>
      </c>
      <c r="C3292" s="5">
        <v>7</v>
      </c>
    </row>
    <row r="3293" spans="1:3" hidden="1" x14ac:dyDescent="0.25">
      <c r="A3293" s="495" t="s">
        <v>5147</v>
      </c>
      <c r="B3293" s="5">
        <v>1</v>
      </c>
      <c r="C3293" s="5">
        <v>7</v>
      </c>
    </row>
    <row r="3294" spans="1:3" hidden="1" x14ac:dyDescent="0.25">
      <c r="A3294" s="495" t="s">
        <v>5148</v>
      </c>
      <c r="B3294" s="5">
        <v>1</v>
      </c>
      <c r="C3294" s="5">
        <v>7</v>
      </c>
    </row>
    <row r="3295" spans="1:3" hidden="1" x14ac:dyDescent="0.25">
      <c r="A3295" s="495" t="s">
        <v>5150</v>
      </c>
      <c r="B3295" s="5">
        <v>1</v>
      </c>
      <c r="C3295" s="5">
        <v>7</v>
      </c>
    </row>
    <row r="3296" spans="1:3" hidden="1" x14ac:dyDescent="0.25">
      <c r="A3296" s="495" t="s">
        <v>5152</v>
      </c>
      <c r="B3296" s="5">
        <v>1</v>
      </c>
      <c r="C3296" s="5">
        <v>7</v>
      </c>
    </row>
    <row r="3297" spans="1:3" ht="30" hidden="1" x14ac:dyDescent="0.25">
      <c r="A3297" s="495" t="s">
        <v>5153</v>
      </c>
      <c r="B3297" s="5">
        <v>1</v>
      </c>
      <c r="C3297" s="5">
        <v>7</v>
      </c>
    </row>
    <row r="3298" spans="1:3" hidden="1" x14ac:dyDescent="0.25">
      <c r="A3298" s="495" t="s">
        <v>5154</v>
      </c>
      <c r="B3298" s="5">
        <v>1</v>
      </c>
      <c r="C3298" s="5">
        <v>7</v>
      </c>
    </row>
    <row r="3299" spans="1:3" hidden="1" x14ac:dyDescent="0.25">
      <c r="A3299" s="495" t="s">
        <v>5156</v>
      </c>
      <c r="B3299" s="5">
        <v>1</v>
      </c>
      <c r="C3299" s="5">
        <v>7</v>
      </c>
    </row>
    <row r="3300" spans="1:3" ht="30" hidden="1" x14ac:dyDescent="0.25">
      <c r="A3300" s="495" t="s">
        <v>5157</v>
      </c>
      <c r="B3300" s="5">
        <v>1</v>
      </c>
      <c r="C3300" s="5">
        <v>7</v>
      </c>
    </row>
    <row r="3301" spans="1:3" hidden="1" x14ac:dyDescent="0.25">
      <c r="A3301" s="495" t="s">
        <v>5158</v>
      </c>
      <c r="B3301" s="5">
        <v>1</v>
      </c>
      <c r="C3301" s="5">
        <v>7</v>
      </c>
    </row>
    <row r="3302" spans="1:3" hidden="1" x14ac:dyDescent="0.25">
      <c r="A3302" s="495" t="s">
        <v>5159</v>
      </c>
      <c r="B3302" s="5">
        <v>1</v>
      </c>
      <c r="C3302" s="5">
        <v>7</v>
      </c>
    </row>
    <row r="3303" spans="1:3" hidden="1" x14ac:dyDescent="0.25">
      <c r="A3303" s="495" t="s">
        <v>5160</v>
      </c>
      <c r="B3303" s="5">
        <v>1</v>
      </c>
      <c r="C3303" s="5">
        <v>7</v>
      </c>
    </row>
    <row r="3304" spans="1:3" ht="30" hidden="1" x14ac:dyDescent="0.25">
      <c r="A3304" s="495" t="s">
        <v>5161</v>
      </c>
      <c r="B3304" s="5">
        <v>1</v>
      </c>
      <c r="C3304" s="5">
        <v>7</v>
      </c>
    </row>
    <row r="3305" spans="1:3" hidden="1" x14ac:dyDescent="0.25">
      <c r="A3305" s="495" t="s">
        <v>5162</v>
      </c>
      <c r="B3305" s="5">
        <v>1</v>
      </c>
      <c r="C3305" s="5">
        <v>7</v>
      </c>
    </row>
    <row r="3306" spans="1:3" hidden="1" x14ac:dyDescent="0.25">
      <c r="A3306" s="495" t="s">
        <v>5163</v>
      </c>
      <c r="B3306" s="5">
        <v>1</v>
      </c>
      <c r="C3306" s="5">
        <v>7</v>
      </c>
    </row>
    <row r="3307" spans="1:3" hidden="1" x14ac:dyDescent="0.25">
      <c r="A3307" s="495" t="s">
        <v>5164</v>
      </c>
      <c r="B3307" s="5">
        <v>1</v>
      </c>
      <c r="C3307" s="5">
        <v>7</v>
      </c>
    </row>
    <row r="3308" spans="1:3" hidden="1" x14ac:dyDescent="0.25">
      <c r="A3308" s="495" t="s">
        <v>5165</v>
      </c>
      <c r="B3308" s="5">
        <v>1</v>
      </c>
      <c r="C3308" s="5">
        <v>7</v>
      </c>
    </row>
    <row r="3309" spans="1:3" hidden="1" x14ac:dyDescent="0.25">
      <c r="A3309" s="495" t="s">
        <v>5166</v>
      </c>
      <c r="B3309" s="5">
        <v>1</v>
      </c>
      <c r="C3309" s="5">
        <v>7</v>
      </c>
    </row>
    <row r="3310" spans="1:3" hidden="1" x14ac:dyDescent="0.25">
      <c r="A3310" s="495" t="s">
        <v>5167</v>
      </c>
      <c r="B3310" s="5">
        <v>1</v>
      </c>
      <c r="C3310" s="5">
        <v>7</v>
      </c>
    </row>
    <row r="3311" spans="1:3" hidden="1" x14ac:dyDescent="0.25">
      <c r="A3311" s="495" t="s">
        <v>5168</v>
      </c>
      <c r="B3311" s="5">
        <v>1</v>
      </c>
      <c r="C3311" s="5">
        <v>7</v>
      </c>
    </row>
    <row r="3312" spans="1:3" hidden="1" x14ac:dyDescent="0.25">
      <c r="A3312" s="495" t="s">
        <v>5169</v>
      </c>
      <c r="B3312" s="5">
        <v>1</v>
      </c>
      <c r="C3312" s="5">
        <v>7</v>
      </c>
    </row>
    <row r="3313" spans="1:3" hidden="1" x14ac:dyDescent="0.25">
      <c r="A3313" s="495" t="s">
        <v>5170</v>
      </c>
      <c r="B3313" s="5">
        <v>1</v>
      </c>
      <c r="C3313" s="5">
        <v>7</v>
      </c>
    </row>
    <row r="3314" spans="1:3" hidden="1" x14ac:dyDescent="0.25">
      <c r="A3314" s="495" t="s">
        <v>5172</v>
      </c>
      <c r="B3314" s="5">
        <v>1</v>
      </c>
      <c r="C3314" s="5">
        <v>7</v>
      </c>
    </row>
    <row r="3315" spans="1:3" ht="30" hidden="1" x14ac:dyDescent="0.25">
      <c r="A3315" s="495" t="s">
        <v>5173</v>
      </c>
      <c r="B3315" s="5">
        <v>1</v>
      </c>
      <c r="C3315" s="5">
        <v>7</v>
      </c>
    </row>
    <row r="3316" spans="1:3" ht="30" hidden="1" x14ac:dyDescent="0.25">
      <c r="A3316" s="495" t="s">
        <v>5174</v>
      </c>
      <c r="B3316" s="5">
        <v>1</v>
      </c>
      <c r="C3316" s="5">
        <v>7</v>
      </c>
    </row>
    <row r="3317" spans="1:3" hidden="1" x14ac:dyDescent="0.25">
      <c r="A3317" s="495" t="s">
        <v>5175</v>
      </c>
      <c r="B3317" s="5">
        <v>1</v>
      </c>
      <c r="C3317" s="5">
        <v>7</v>
      </c>
    </row>
    <row r="3318" spans="1:3" hidden="1" x14ac:dyDescent="0.25">
      <c r="A3318" s="495" t="s">
        <v>5176</v>
      </c>
      <c r="B3318" s="5">
        <v>1</v>
      </c>
      <c r="C3318" s="5">
        <v>7</v>
      </c>
    </row>
    <row r="3319" spans="1:3" hidden="1" x14ac:dyDescent="0.25">
      <c r="A3319" s="495" t="s">
        <v>5177</v>
      </c>
      <c r="B3319" s="5">
        <v>1</v>
      </c>
      <c r="C3319" s="5">
        <v>7</v>
      </c>
    </row>
    <row r="3320" spans="1:3" hidden="1" x14ac:dyDescent="0.25">
      <c r="A3320" s="495" t="s">
        <v>5179</v>
      </c>
      <c r="B3320" s="5">
        <v>1</v>
      </c>
      <c r="C3320" s="5">
        <v>7</v>
      </c>
    </row>
    <row r="3321" spans="1:3" hidden="1" x14ac:dyDescent="0.25">
      <c r="A3321" s="495" t="s">
        <v>5181</v>
      </c>
      <c r="B3321" s="5">
        <v>1</v>
      </c>
      <c r="C3321" s="5">
        <v>7</v>
      </c>
    </row>
    <row r="3322" spans="1:3" hidden="1" x14ac:dyDescent="0.25">
      <c r="A3322" s="495" t="s">
        <v>5182</v>
      </c>
      <c r="B3322" s="5">
        <v>1</v>
      </c>
      <c r="C3322" s="5">
        <v>7</v>
      </c>
    </row>
    <row r="3323" spans="1:3" hidden="1" x14ac:dyDescent="0.25">
      <c r="A3323" s="495" t="s">
        <v>5184</v>
      </c>
      <c r="B3323" s="5">
        <v>1</v>
      </c>
      <c r="C3323" s="5">
        <v>7</v>
      </c>
    </row>
    <row r="3324" spans="1:3" hidden="1" x14ac:dyDescent="0.25">
      <c r="A3324" s="495" t="s">
        <v>5185</v>
      </c>
      <c r="B3324" s="5">
        <v>1</v>
      </c>
      <c r="C3324" s="5">
        <v>7</v>
      </c>
    </row>
    <row r="3325" spans="1:3" hidden="1" x14ac:dyDescent="0.25">
      <c r="A3325" s="495" t="s">
        <v>5186</v>
      </c>
      <c r="B3325" s="5">
        <v>1</v>
      </c>
      <c r="C3325" s="5">
        <v>7</v>
      </c>
    </row>
    <row r="3326" spans="1:3" hidden="1" x14ac:dyDescent="0.25">
      <c r="A3326" s="495" t="s">
        <v>5187</v>
      </c>
      <c r="B3326" s="5">
        <v>1</v>
      </c>
      <c r="C3326" s="5">
        <v>7</v>
      </c>
    </row>
    <row r="3327" spans="1:3" hidden="1" x14ac:dyDescent="0.25">
      <c r="A3327" s="495" t="s">
        <v>5189</v>
      </c>
      <c r="B3327" s="5">
        <v>1</v>
      </c>
      <c r="C3327" s="5">
        <v>7</v>
      </c>
    </row>
    <row r="3328" spans="1:3" hidden="1" x14ac:dyDescent="0.25">
      <c r="A3328" s="495" t="s">
        <v>5191</v>
      </c>
      <c r="B3328" s="5">
        <v>1</v>
      </c>
      <c r="C3328" s="5">
        <v>7</v>
      </c>
    </row>
    <row r="3329" spans="1:3" hidden="1" x14ac:dyDescent="0.25">
      <c r="A3329" s="495" t="s">
        <v>5192</v>
      </c>
      <c r="B3329" s="5">
        <v>1</v>
      </c>
      <c r="C3329" s="5">
        <v>7</v>
      </c>
    </row>
    <row r="3330" spans="1:3" hidden="1" x14ac:dyDescent="0.25">
      <c r="A3330" s="495" t="s">
        <v>5193</v>
      </c>
      <c r="B3330" s="5">
        <v>1</v>
      </c>
      <c r="C3330" s="5">
        <v>7</v>
      </c>
    </row>
    <row r="3331" spans="1:3" hidden="1" x14ac:dyDescent="0.25">
      <c r="A3331" s="495" t="s">
        <v>5194</v>
      </c>
      <c r="B3331" s="5">
        <v>1</v>
      </c>
      <c r="C3331" s="5">
        <v>7</v>
      </c>
    </row>
    <row r="3332" spans="1:3" hidden="1" x14ac:dyDescent="0.25">
      <c r="A3332" s="495" t="s">
        <v>5195</v>
      </c>
      <c r="B3332" s="5">
        <v>1</v>
      </c>
      <c r="C3332" s="5">
        <v>7</v>
      </c>
    </row>
    <row r="3333" spans="1:3" ht="30" hidden="1" x14ac:dyDescent="0.25">
      <c r="A3333" s="495" t="s">
        <v>5196</v>
      </c>
      <c r="B3333" s="5">
        <v>1</v>
      </c>
      <c r="C3333" s="5">
        <v>7</v>
      </c>
    </row>
    <row r="3334" spans="1:3" hidden="1" x14ac:dyDescent="0.25">
      <c r="A3334" s="495" t="s">
        <v>5197</v>
      </c>
      <c r="B3334" s="5">
        <v>1</v>
      </c>
      <c r="C3334" s="5">
        <v>7</v>
      </c>
    </row>
    <row r="3335" spans="1:3" ht="30" hidden="1" x14ac:dyDescent="0.25">
      <c r="A3335" s="495" t="s">
        <v>5198</v>
      </c>
      <c r="B3335" s="5">
        <v>1</v>
      </c>
      <c r="C3335" s="5">
        <v>7</v>
      </c>
    </row>
    <row r="3336" spans="1:3" hidden="1" x14ac:dyDescent="0.25">
      <c r="A3336" s="495" t="s">
        <v>5199</v>
      </c>
      <c r="B3336" s="5">
        <v>1</v>
      </c>
      <c r="C3336" s="5">
        <v>7</v>
      </c>
    </row>
    <row r="3337" spans="1:3" ht="30" hidden="1" x14ac:dyDescent="0.25">
      <c r="A3337" s="495" t="s">
        <v>5200</v>
      </c>
      <c r="B3337" s="5">
        <v>1</v>
      </c>
      <c r="C3337" s="5">
        <v>7</v>
      </c>
    </row>
    <row r="3338" spans="1:3" hidden="1" x14ac:dyDescent="0.25">
      <c r="A3338" s="495" t="s">
        <v>5202</v>
      </c>
      <c r="B3338" s="5">
        <v>1</v>
      </c>
      <c r="C3338" s="5">
        <v>7</v>
      </c>
    </row>
    <row r="3339" spans="1:3" hidden="1" x14ac:dyDescent="0.25">
      <c r="A3339" s="495" t="s">
        <v>5203</v>
      </c>
      <c r="B3339" s="5">
        <v>1</v>
      </c>
      <c r="C3339" s="5">
        <v>7</v>
      </c>
    </row>
    <row r="3340" spans="1:3" hidden="1" x14ac:dyDescent="0.25">
      <c r="A3340" s="495" t="s">
        <v>5204</v>
      </c>
      <c r="B3340" s="5">
        <v>1</v>
      </c>
      <c r="C3340" s="5">
        <v>7</v>
      </c>
    </row>
    <row r="3341" spans="1:3" ht="30" hidden="1" x14ac:dyDescent="0.25">
      <c r="A3341" s="495" t="s">
        <v>5205</v>
      </c>
      <c r="B3341" s="5">
        <v>1</v>
      </c>
      <c r="C3341" s="5">
        <v>7</v>
      </c>
    </row>
    <row r="3342" spans="1:3" ht="30" hidden="1" x14ac:dyDescent="0.25">
      <c r="A3342" s="495" t="s">
        <v>5206</v>
      </c>
      <c r="B3342" s="5">
        <v>1</v>
      </c>
      <c r="C3342" s="5">
        <v>7</v>
      </c>
    </row>
    <row r="3343" spans="1:3" hidden="1" x14ac:dyDescent="0.25">
      <c r="A3343" s="495" t="s">
        <v>5208</v>
      </c>
      <c r="B3343" s="5">
        <v>1</v>
      </c>
      <c r="C3343" s="5">
        <v>7</v>
      </c>
    </row>
    <row r="3344" spans="1:3" ht="30" hidden="1" x14ac:dyDescent="0.25">
      <c r="A3344" s="495" t="s">
        <v>5209</v>
      </c>
      <c r="B3344" s="5">
        <v>1</v>
      </c>
      <c r="C3344" s="5">
        <v>7</v>
      </c>
    </row>
    <row r="3345" spans="1:3" ht="30" hidden="1" x14ac:dyDescent="0.25">
      <c r="A3345" s="495" t="s">
        <v>5211</v>
      </c>
      <c r="B3345" s="5">
        <v>1</v>
      </c>
      <c r="C3345" s="5">
        <v>7</v>
      </c>
    </row>
    <row r="3346" spans="1:3" hidden="1" x14ac:dyDescent="0.25">
      <c r="A3346" s="495" t="s">
        <v>5212</v>
      </c>
      <c r="B3346" s="5">
        <v>1</v>
      </c>
      <c r="C3346" s="5">
        <v>7</v>
      </c>
    </row>
    <row r="3347" spans="1:3" hidden="1" x14ac:dyDescent="0.25">
      <c r="A3347" s="495" t="s">
        <v>5213</v>
      </c>
      <c r="B3347" s="5">
        <v>1</v>
      </c>
      <c r="C3347" s="5">
        <v>7</v>
      </c>
    </row>
    <row r="3348" spans="1:3" hidden="1" x14ac:dyDescent="0.25">
      <c r="A3348" s="495" t="s">
        <v>5214</v>
      </c>
      <c r="B3348" s="5">
        <v>1</v>
      </c>
      <c r="C3348" s="5">
        <v>7</v>
      </c>
    </row>
    <row r="3349" spans="1:3" ht="30" hidden="1" x14ac:dyDescent="0.25">
      <c r="A3349" s="495" t="s">
        <v>5215</v>
      </c>
      <c r="B3349" s="5">
        <v>1</v>
      </c>
      <c r="C3349" s="5">
        <v>7</v>
      </c>
    </row>
    <row r="3350" spans="1:3" hidden="1" x14ac:dyDescent="0.25">
      <c r="A3350" s="495" t="s">
        <v>5216</v>
      </c>
      <c r="B3350" s="5">
        <v>1</v>
      </c>
      <c r="C3350" s="5">
        <v>7</v>
      </c>
    </row>
    <row r="3351" spans="1:3" hidden="1" x14ac:dyDescent="0.25">
      <c r="A3351" s="495" t="s">
        <v>5217</v>
      </c>
      <c r="B3351" s="5">
        <v>1</v>
      </c>
      <c r="C3351" s="5">
        <v>7</v>
      </c>
    </row>
    <row r="3352" spans="1:3" ht="30" hidden="1" x14ac:dyDescent="0.25">
      <c r="A3352" s="495" t="s">
        <v>5219</v>
      </c>
      <c r="B3352" s="5">
        <v>1</v>
      </c>
      <c r="C3352" s="5">
        <v>7</v>
      </c>
    </row>
    <row r="3353" spans="1:3" hidden="1" x14ac:dyDescent="0.25">
      <c r="A3353" s="495" t="s">
        <v>5220</v>
      </c>
      <c r="B3353" s="5">
        <v>1</v>
      </c>
      <c r="C3353" s="5">
        <v>7</v>
      </c>
    </row>
    <row r="3354" spans="1:3" ht="30" hidden="1" x14ac:dyDescent="0.25">
      <c r="A3354" s="495" t="s">
        <v>5222</v>
      </c>
      <c r="B3354" s="5">
        <v>1</v>
      </c>
      <c r="C3354" s="5">
        <v>7</v>
      </c>
    </row>
    <row r="3355" spans="1:3" hidden="1" x14ac:dyDescent="0.25">
      <c r="A3355" s="495" t="s">
        <v>5226</v>
      </c>
      <c r="B3355" s="5">
        <v>1</v>
      </c>
      <c r="C3355" s="5">
        <v>7</v>
      </c>
    </row>
    <row r="3356" spans="1:3" hidden="1" x14ac:dyDescent="0.25">
      <c r="A3356" s="495" t="s">
        <v>5228</v>
      </c>
      <c r="B3356" s="5">
        <v>1</v>
      </c>
      <c r="C3356" s="5">
        <v>7</v>
      </c>
    </row>
    <row r="3357" spans="1:3" hidden="1" x14ac:dyDescent="0.25">
      <c r="A3357" s="495" t="s">
        <v>5229</v>
      </c>
      <c r="B3357" s="5">
        <v>1</v>
      </c>
      <c r="C3357" s="5">
        <v>7</v>
      </c>
    </row>
    <row r="3358" spans="1:3" hidden="1" x14ac:dyDescent="0.25">
      <c r="A3358" s="495" t="s">
        <v>5230</v>
      </c>
      <c r="B3358" s="5">
        <v>1</v>
      </c>
      <c r="C3358" s="5">
        <v>7</v>
      </c>
    </row>
    <row r="3359" spans="1:3" hidden="1" x14ac:dyDescent="0.25">
      <c r="A3359" s="495" t="s">
        <v>5231</v>
      </c>
      <c r="B3359" s="5">
        <v>1</v>
      </c>
      <c r="C3359" s="5">
        <v>7</v>
      </c>
    </row>
    <row r="3360" spans="1:3" hidden="1" x14ac:dyDescent="0.25">
      <c r="A3360" s="495" t="s">
        <v>5232</v>
      </c>
      <c r="B3360" s="5">
        <v>1</v>
      </c>
      <c r="C3360" s="5">
        <v>7</v>
      </c>
    </row>
    <row r="3361" spans="1:3" hidden="1" x14ac:dyDescent="0.25">
      <c r="A3361" s="495" t="s">
        <v>5233</v>
      </c>
      <c r="B3361" s="5">
        <v>1</v>
      </c>
      <c r="C3361" s="5">
        <v>7</v>
      </c>
    </row>
    <row r="3362" spans="1:3" hidden="1" x14ac:dyDescent="0.25">
      <c r="A3362" s="495" t="s">
        <v>5235</v>
      </c>
      <c r="B3362" s="5">
        <v>1</v>
      </c>
      <c r="C3362" s="5">
        <v>7</v>
      </c>
    </row>
    <row r="3363" spans="1:3" hidden="1" x14ac:dyDescent="0.25">
      <c r="A3363" s="495" t="s">
        <v>5236</v>
      </c>
      <c r="B3363" s="5">
        <v>1</v>
      </c>
      <c r="C3363" s="5">
        <v>7</v>
      </c>
    </row>
    <row r="3364" spans="1:3" hidden="1" x14ac:dyDescent="0.25">
      <c r="A3364" s="495" t="s">
        <v>5238</v>
      </c>
      <c r="B3364" s="5">
        <v>1</v>
      </c>
      <c r="C3364" s="5">
        <v>7</v>
      </c>
    </row>
    <row r="3365" spans="1:3" hidden="1" x14ac:dyDescent="0.25">
      <c r="A3365" s="495" t="s">
        <v>5239</v>
      </c>
      <c r="B3365" s="5">
        <v>1</v>
      </c>
      <c r="C3365" s="5">
        <v>7</v>
      </c>
    </row>
    <row r="3366" spans="1:3" hidden="1" x14ac:dyDescent="0.25">
      <c r="A3366" s="495" t="s">
        <v>5240</v>
      </c>
      <c r="B3366" s="5">
        <v>1</v>
      </c>
      <c r="C3366" s="5">
        <v>7</v>
      </c>
    </row>
    <row r="3367" spans="1:3" hidden="1" x14ac:dyDescent="0.25">
      <c r="A3367" s="495" t="s">
        <v>5242</v>
      </c>
      <c r="B3367" s="5">
        <v>1</v>
      </c>
      <c r="C3367" s="5">
        <v>7</v>
      </c>
    </row>
    <row r="3368" spans="1:3" ht="30" hidden="1" x14ac:dyDescent="0.25">
      <c r="A3368" s="495" t="s">
        <v>5244</v>
      </c>
      <c r="B3368" s="5">
        <v>1</v>
      </c>
      <c r="C3368" s="5">
        <v>7</v>
      </c>
    </row>
    <row r="3369" spans="1:3" hidden="1" x14ac:dyDescent="0.25">
      <c r="A3369" s="495" t="s">
        <v>5246</v>
      </c>
      <c r="B3369" s="5">
        <v>1</v>
      </c>
      <c r="C3369" s="5">
        <v>7</v>
      </c>
    </row>
    <row r="3370" spans="1:3" hidden="1" x14ac:dyDescent="0.25">
      <c r="A3370" s="495" t="s">
        <v>5247</v>
      </c>
      <c r="B3370" s="5">
        <v>1</v>
      </c>
      <c r="C3370" s="5">
        <v>7</v>
      </c>
    </row>
    <row r="3371" spans="1:3" hidden="1" x14ac:dyDescent="0.25">
      <c r="A3371" s="495" t="s">
        <v>5248</v>
      </c>
      <c r="B3371" s="5">
        <v>1</v>
      </c>
      <c r="C3371" s="5">
        <v>7</v>
      </c>
    </row>
    <row r="3372" spans="1:3" hidden="1" x14ac:dyDescent="0.25">
      <c r="A3372" s="495" t="s">
        <v>5249</v>
      </c>
      <c r="B3372" s="5">
        <v>1</v>
      </c>
      <c r="C3372" s="5">
        <v>7</v>
      </c>
    </row>
    <row r="3373" spans="1:3" ht="30" hidden="1" x14ac:dyDescent="0.25">
      <c r="A3373" s="495" t="s">
        <v>5250</v>
      </c>
      <c r="B3373" s="5">
        <v>1</v>
      </c>
      <c r="C3373" s="5">
        <v>7</v>
      </c>
    </row>
    <row r="3374" spans="1:3" hidden="1" x14ac:dyDescent="0.25">
      <c r="A3374" s="495" t="s">
        <v>5251</v>
      </c>
      <c r="B3374" s="5">
        <v>1</v>
      </c>
      <c r="C3374" s="5">
        <v>7</v>
      </c>
    </row>
    <row r="3375" spans="1:3" hidden="1" x14ac:dyDescent="0.25">
      <c r="A3375" s="495" t="s">
        <v>5252</v>
      </c>
      <c r="B3375" s="5">
        <v>1</v>
      </c>
      <c r="C3375" s="5">
        <v>7</v>
      </c>
    </row>
    <row r="3376" spans="1:3" hidden="1" x14ac:dyDescent="0.25">
      <c r="A3376" s="495" t="s">
        <v>5253</v>
      </c>
      <c r="B3376" s="5">
        <v>1</v>
      </c>
      <c r="C3376" s="5">
        <v>7</v>
      </c>
    </row>
    <row r="3377" spans="1:3" hidden="1" x14ac:dyDescent="0.25">
      <c r="A3377" s="495" t="s">
        <v>5255</v>
      </c>
      <c r="B3377" s="5">
        <v>1</v>
      </c>
      <c r="C3377" s="5">
        <v>7</v>
      </c>
    </row>
    <row r="3378" spans="1:3" hidden="1" x14ac:dyDescent="0.25">
      <c r="A3378" s="495" t="s">
        <v>5257</v>
      </c>
      <c r="B3378" s="5">
        <v>1</v>
      </c>
      <c r="C3378" s="5">
        <v>7</v>
      </c>
    </row>
    <row r="3379" spans="1:3" hidden="1" x14ac:dyDescent="0.25">
      <c r="A3379" s="495" t="s">
        <v>5258</v>
      </c>
      <c r="B3379" s="5">
        <v>1</v>
      </c>
      <c r="C3379" s="5">
        <v>7</v>
      </c>
    </row>
    <row r="3380" spans="1:3" hidden="1" x14ac:dyDescent="0.25">
      <c r="A3380" s="495" t="s">
        <v>5259</v>
      </c>
      <c r="B3380" s="5">
        <v>1</v>
      </c>
      <c r="C3380" s="5">
        <v>7</v>
      </c>
    </row>
    <row r="3381" spans="1:3" hidden="1" x14ac:dyDescent="0.25">
      <c r="A3381" s="495" t="s">
        <v>5260</v>
      </c>
      <c r="B3381" s="5">
        <v>1</v>
      </c>
      <c r="C3381" s="5">
        <v>7</v>
      </c>
    </row>
    <row r="3382" spans="1:3" hidden="1" x14ac:dyDescent="0.25">
      <c r="A3382" s="495" t="s">
        <v>5262</v>
      </c>
      <c r="B3382" s="5">
        <v>1</v>
      </c>
      <c r="C3382" s="5">
        <v>7</v>
      </c>
    </row>
    <row r="3383" spans="1:3" hidden="1" x14ac:dyDescent="0.25">
      <c r="A3383" s="495" t="s">
        <v>5263</v>
      </c>
      <c r="B3383" s="5">
        <v>1</v>
      </c>
      <c r="C3383" s="5">
        <v>7</v>
      </c>
    </row>
    <row r="3384" spans="1:3" hidden="1" x14ac:dyDescent="0.25">
      <c r="A3384" s="495" t="s">
        <v>5265</v>
      </c>
      <c r="B3384" s="5">
        <v>1</v>
      </c>
      <c r="C3384" s="5">
        <v>7</v>
      </c>
    </row>
    <row r="3385" spans="1:3" hidden="1" x14ac:dyDescent="0.25">
      <c r="A3385" s="495" t="s">
        <v>5266</v>
      </c>
      <c r="B3385" s="5">
        <v>1</v>
      </c>
      <c r="C3385" s="5">
        <v>7</v>
      </c>
    </row>
    <row r="3386" spans="1:3" hidden="1" x14ac:dyDescent="0.25">
      <c r="A3386" s="495" t="s">
        <v>5268</v>
      </c>
      <c r="B3386" s="5">
        <v>1</v>
      </c>
      <c r="C3386" s="5">
        <v>7</v>
      </c>
    </row>
    <row r="3387" spans="1:3" hidden="1" x14ac:dyDescent="0.25">
      <c r="A3387" s="495" t="s">
        <v>5269</v>
      </c>
      <c r="B3387" s="5">
        <v>1</v>
      </c>
      <c r="C3387" s="5">
        <v>7</v>
      </c>
    </row>
    <row r="3388" spans="1:3" hidden="1" x14ac:dyDescent="0.25">
      <c r="A3388" s="495" t="s">
        <v>5270</v>
      </c>
      <c r="B3388" s="5">
        <v>1</v>
      </c>
      <c r="C3388" s="5">
        <v>7</v>
      </c>
    </row>
    <row r="3389" spans="1:3" hidden="1" x14ac:dyDescent="0.25">
      <c r="A3389" s="495" t="s">
        <v>5272</v>
      </c>
      <c r="B3389" s="5">
        <v>1</v>
      </c>
      <c r="C3389" s="5">
        <v>7</v>
      </c>
    </row>
    <row r="3390" spans="1:3" hidden="1" x14ac:dyDescent="0.25">
      <c r="A3390" s="495" t="s">
        <v>5274</v>
      </c>
      <c r="B3390" s="5">
        <v>1</v>
      </c>
      <c r="C3390" s="5">
        <v>7</v>
      </c>
    </row>
    <row r="3391" spans="1:3" ht="30" hidden="1" x14ac:dyDescent="0.25">
      <c r="A3391" s="495" t="s">
        <v>5275</v>
      </c>
      <c r="B3391" s="5">
        <v>1</v>
      </c>
      <c r="C3391" s="5">
        <v>7</v>
      </c>
    </row>
    <row r="3392" spans="1:3" hidden="1" x14ac:dyDescent="0.25">
      <c r="A3392" s="495" t="s">
        <v>5276</v>
      </c>
      <c r="B3392" s="5">
        <v>1</v>
      </c>
      <c r="C3392" s="5">
        <v>7</v>
      </c>
    </row>
    <row r="3393" spans="1:3" hidden="1" x14ac:dyDescent="0.25">
      <c r="A3393" s="495" t="s">
        <v>5278</v>
      </c>
      <c r="B3393" s="5">
        <v>1</v>
      </c>
      <c r="C3393" s="5">
        <v>7</v>
      </c>
    </row>
    <row r="3394" spans="1:3" hidden="1" x14ac:dyDescent="0.25">
      <c r="A3394" s="495" t="s">
        <v>5279</v>
      </c>
      <c r="B3394" s="5">
        <v>1</v>
      </c>
      <c r="C3394" s="5">
        <v>7</v>
      </c>
    </row>
    <row r="3395" spans="1:3" hidden="1" x14ac:dyDescent="0.25">
      <c r="A3395" s="495" t="s">
        <v>5280</v>
      </c>
      <c r="B3395" s="5">
        <v>1</v>
      </c>
      <c r="C3395" s="5">
        <v>7</v>
      </c>
    </row>
    <row r="3396" spans="1:3" ht="30" hidden="1" x14ac:dyDescent="0.25">
      <c r="A3396" s="495" t="s">
        <v>5281</v>
      </c>
      <c r="B3396" s="5">
        <v>1</v>
      </c>
      <c r="C3396" s="5">
        <v>7</v>
      </c>
    </row>
    <row r="3397" spans="1:3" hidden="1" x14ac:dyDescent="0.25">
      <c r="A3397" s="495" t="s">
        <v>5282</v>
      </c>
      <c r="B3397" s="5">
        <v>1</v>
      </c>
      <c r="C3397" s="5">
        <v>7</v>
      </c>
    </row>
    <row r="3398" spans="1:3" hidden="1" x14ac:dyDescent="0.25">
      <c r="A3398" s="495" t="s">
        <v>5283</v>
      </c>
      <c r="B3398" s="5">
        <v>1</v>
      </c>
      <c r="C3398" s="5">
        <v>7</v>
      </c>
    </row>
    <row r="3399" spans="1:3" ht="30" hidden="1" x14ac:dyDescent="0.25">
      <c r="A3399" s="495" t="s">
        <v>5284</v>
      </c>
      <c r="B3399" s="5">
        <v>1</v>
      </c>
      <c r="C3399" s="5">
        <v>7</v>
      </c>
    </row>
    <row r="3400" spans="1:3" ht="30" hidden="1" x14ac:dyDescent="0.25">
      <c r="A3400" s="495" t="s">
        <v>5285</v>
      </c>
      <c r="B3400" s="5">
        <v>1</v>
      </c>
      <c r="C3400" s="5">
        <v>7</v>
      </c>
    </row>
    <row r="3401" spans="1:3" hidden="1" x14ac:dyDescent="0.25">
      <c r="A3401" s="495" t="s">
        <v>5286</v>
      </c>
      <c r="B3401" s="5">
        <v>1</v>
      </c>
      <c r="C3401" s="5">
        <v>7</v>
      </c>
    </row>
    <row r="3402" spans="1:3" ht="30" hidden="1" x14ac:dyDescent="0.25">
      <c r="A3402" s="495" t="s">
        <v>5287</v>
      </c>
      <c r="B3402" s="5">
        <v>1</v>
      </c>
      <c r="C3402" s="5">
        <v>7</v>
      </c>
    </row>
    <row r="3403" spans="1:3" hidden="1" x14ac:dyDescent="0.25">
      <c r="A3403" s="495" t="s">
        <v>5288</v>
      </c>
      <c r="B3403" s="5">
        <v>1</v>
      </c>
      <c r="C3403" s="5">
        <v>7</v>
      </c>
    </row>
    <row r="3404" spans="1:3" hidden="1" x14ac:dyDescent="0.25">
      <c r="A3404" s="495" t="s">
        <v>5289</v>
      </c>
      <c r="B3404" s="5">
        <v>1</v>
      </c>
      <c r="C3404" s="5">
        <v>7</v>
      </c>
    </row>
    <row r="3405" spans="1:3" hidden="1" x14ac:dyDescent="0.25">
      <c r="A3405" s="495" t="s">
        <v>5290</v>
      </c>
      <c r="B3405" s="5">
        <v>1</v>
      </c>
      <c r="C3405" s="5">
        <v>7</v>
      </c>
    </row>
    <row r="3406" spans="1:3" hidden="1" x14ac:dyDescent="0.25">
      <c r="A3406" s="495" t="s">
        <v>5291</v>
      </c>
      <c r="B3406" s="5">
        <v>1</v>
      </c>
      <c r="C3406" s="5">
        <v>7</v>
      </c>
    </row>
    <row r="3407" spans="1:3" hidden="1" x14ac:dyDescent="0.25">
      <c r="A3407" s="495" t="s">
        <v>5292</v>
      </c>
      <c r="B3407" s="5">
        <v>1</v>
      </c>
      <c r="C3407" s="5">
        <v>7</v>
      </c>
    </row>
    <row r="3408" spans="1:3" hidden="1" x14ac:dyDescent="0.25">
      <c r="A3408" s="495" t="s">
        <v>5293</v>
      </c>
      <c r="B3408" s="5">
        <v>1</v>
      </c>
      <c r="C3408" s="5">
        <v>7</v>
      </c>
    </row>
    <row r="3409" spans="1:3" ht="60" hidden="1" x14ac:dyDescent="0.25">
      <c r="A3409" s="495" t="s">
        <v>5294</v>
      </c>
      <c r="B3409" s="5">
        <v>1</v>
      </c>
      <c r="C3409" s="5">
        <v>7</v>
      </c>
    </row>
    <row r="3410" spans="1:3" hidden="1" x14ac:dyDescent="0.25">
      <c r="A3410" s="495" t="s">
        <v>5295</v>
      </c>
      <c r="B3410" s="5">
        <v>1</v>
      </c>
      <c r="C3410" s="5">
        <v>7</v>
      </c>
    </row>
    <row r="3411" spans="1:3" hidden="1" x14ac:dyDescent="0.25">
      <c r="A3411" s="495" t="s">
        <v>5296</v>
      </c>
      <c r="B3411" s="5">
        <v>1</v>
      </c>
      <c r="C3411" s="5">
        <v>7</v>
      </c>
    </row>
    <row r="3412" spans="1:3" hidden="1" x14ac:dyDescent="0.25">
      <c r="A3412" s="495" t="s">
        <v>5298</v>
      </c>
      <c r="B3412" s="5">
        <v>1</v>
      </c>
      <c r="C3412" s="5">
        <v>7</v>
      </c>
    </row>
    <row r="3413" spans="1:3" hidden="1" x14ac:dyDescent="0.25">
      <c r="A3413" s="495" t="s">
        <v>5299</v>
      </c>
      <c r="B3413" s="5">
        <v>1</v>
      </c>
      <c r="C3413" s="5">
        <v>7</v>
      </c>
    </row>
    <row r="3414" spans="1:3" ht="45" hidden="1" x14ac:dyDescent="0.25">
      <c r="A3414" s="495" t="s">
        <v>5300</v>
      </c>
      <c r="B3414" s="5">
        <v>1</v>
      </c>
      <c r="C3414" s="5">
        <v>7</v>
      </c>
    </row>
    <row r="3415" spans="1:3" ht="60" hidden="1" x14ac:dyDescent="0.25">
      <c r="A3415" s="495" t="s">
        <v>5302</v>
      </c>
      <c r="B3415" s="5">
        <v>1</v>
      </c>
      <c r="C3415" s="5">
        <v>7</v>
      </c>
    </row>
    <row r="3416" spans="1:3" hidden="1" x14ac:dyDescent="0.25">
      <c r="A3416" s="495" t="s">
        <v>5303</v>
      </c>
      <c r="B3416" s="5">
        <v>1</v>
      </c>
      <c r="C3416" s="5">
        <v>7</v>
      </c>
    </row>
    <row r="3417" spans="1:3" ht="45" hidden="1" x14ac:dyDescent="0.25">
      <c r="A3417" s="495" t="s">
        <v>5304</v>
      </c>
      <c r="B3417" s="5">
        <v>1</v>
      </c>
      <c r="C3417" s="5">
        <v>7</v>
      </c>
    </row>
    <row r="3418" spans="1:3" hidden="1" x14ac:dyDescent="0.25">
      <c r="A3418" s="495" t="s">
        <v>5305</v>
      </c>
      <c r="B3418" s="5">
        <v>1</v>
      </c>
      <c r="C3418" s="5">
        <v>7</v>
      </c>
    </row>
    <row r="3419" spans="1:3" ht="45" hidden="1" x14ac:dyDescent="0.25">
      <c r="A3419" s="495" t="s">
        <v>5306</v>
      </c>
      <c r="B3419" s="5">
        <v>1</v>
      </c>
      <c r="C3419" s="5">
        <v>7</v>
      </c>
    </row>
    <row r="3420" spans="1:3" hidden="1" x14ac:dyDescent="0.25">
      <c r="A3420" s="495" t="s">
        <v>5307</v>
      </c>
      <c r="B3420" s="5">
        <v>1</v>
      </c>
      <c r="C3420" s="5">
        <v>7</v>
      </c>
    </row>
    <row r="3421" spans="1:3" ht="30" hidden="1" x14ac:dyDescent="0.25">
      <c r="A3421" s="495" t="s">
        <v>5308</v>
      </c>
      <c r="B3421" s="5">
        <v>1</v>
      </c>
      <c r="C3421" s="5">
        <v>7</v>
      </c>
    </row>
    <row r="3422" spans="1:3" hidden="1" x14ac:dyDescent="0.25">
      <c r="A3422" s="495" t="s">
        <v>5311</v>
      </c>
      <c r="B3422" s="5">
        <v>1</v>
      </c>
      <c r="C3422" s="5">
        <v>7</v>
      </c>
    </row>
    <row r="3423" spans="1:3" ht="45" hidden="1" x14ac:dyDescent="0.25">
      <c r="A3423" s="495" t="s">
        <v>5312</v>
      </c>
      <c r="B3423" s="5">
        <v>1</v>
      </c>
      <c r="C3423" s="5">
        <v>7</v>
      </c>
    </row>
    <row r="3424" spans="1:3" ht="45" hidden="1" x14ac:dyDescent="0.25">
      <c r="A3424" s="495" t="s">
        <v>5314</v>
      </c>
      <c r="B3424" s="5">
        <v>1</v>
      </c>
      <c r="C3424" s="5">
        <v>7</v>
      </c>
    </row>
    <row r="3425" spans="1:3" hidden="1" x14ac:dyDescent="0.25">
      <c r="A3425" s="495" t="s">
        <v>5315</v>
      </c>
      <c r="B3425" s="5">
        <v>1</v>
      </c>
      <c r="C3425" s="5">
        <v>7</v>
      </c>
    </row>
    <row r="3426" spans="1:3" ht="45" hidden="1" x14ac:dyDescent="0.25">
      <c r="A3426" s="495" t="s">
        <v>5316</v>
      </c>
      <c r="B3426" s="5">
        <v>1</v>
      </c>
      <c r="C3426" s="5">
        <v>7</v>
      </c>
    </row>
    <row r="3427" spans="1:3" ht="45" hidden="1" x14ac:dyDescent="0.25">
      <c r="A3427" s="495" t="s">
        <v>5318</v>
      </c>
      <c r="B3427" s="5">
        <v>1</v>
      </c>
      <c r="C3427" s="5">
        <v>7</v>
      </c>
    </row>
    <row r="3428" spans="1:3" hidden="1" x14ac:dyDescent="0.25">
      <c r="A3428" s="495" t="s">
        <v>5319</v>
      </c>
      <c r="B3428" s="5">
        <v>1</v>
      </c>
      <c r="C3428" s="5">
        <v>7</v>
      </c>
    </row>
    <row r="3429" spans="1:3" hidden="1" x14ac:dyDescent="0.25">
      <c r="A3429" s="495" t="s">
        <v>5320</v>
      </c>
      <c r="B3429" s="5">
        <v>1</v>
      </c>
      <c r="C3429" s="5">
        <v>7</v>
      </c>
    </row>
    <row r="3430" spans="1:3" hidden="1" x14ac:dyDescent="0.25">
      <c r="A3430" s="495" t="s">
        <v>5322</v>
      </c>
      <c r="B3430" s="5">
        <v>1</v>
      </c>
      <c r="C3430" s="5">
        <v>7</v>
      </c>
    </row>
    <row r="3431" spans="1:3" hidden="1" x14ac:dyDescent="0.25">
      <c r="A3431" s="495" t="s">
        <v>5323</v>
      </c>
      <c r="B3431" s="5">
        <v>1</v>
      </c>
      <c r="C3431" s="5">
        <v>7</v>
      </c>
    </row>
    <row r="3432" spans="1:3" hidden="1" x14ac:dyDescent="0.25">
      <c r="A3432" s="495" t="s">
        <v>5324</v>
      </c>
      <c r="B3432" s="5">
        <v>1</v>
      </c>
      <c r="C3432" s="5">
        <v>7</v>
      </c>
    </row>
    <row r="3433" spans="1:3" ht="45" hidden="1" x14ac:dyDescent="0.25">
      <c r="A3433" s="495" t="s">
        <v>5325</v>
      </c>
      <c r="B3433" s="5">
        <v>1</v>
      </c>
      <c r="C3433" s="5">
        <v>7</v>
      </c>
    </row>
    <row r="3434" spans="1:3" hidden="1" x14ac:dyDescent="0.25">
      <c r="A3434" s="495" t="s">
        <v>5326</v>
      </c>
      <c r="B3434" s="5">
        <v>1</v>
      </c>
      <c r="C3434" s="5">
        <v>7</v>
      </c>
    </row>
    <row r="3435" spans="1:3" hidden="1" x14ac:dyDescent="0.25">
      <c r="A3435" s="495" t="s">
        <v>5327</v>
      </c>
      <c r="B3435" s="5">
        <v>1</v>
      </c>
      <c r="C3435" s="5">
        <v>7</v>
      </c>
    </row>
    <row r="3436" spans="1:3" hidden="1" x14ac:dyDescent="0.25">
      <c r="A3436" s="495" t="s">
        <v>5328</v>
      </c>
      <c r="B3436" s="5">
        <v>1</v>
      </c>
      <c r="C3436" s="5">
        <v>7</v>
      </c>
    </row>
    <row r="3437" spans="1:3" hidden="1" x14ac:dyDescent="0.25">
      <c r="A3437" s="495" t="s">
        <v>5329</v>
      </c>
      <c r="B3437" s="5">
        <v>1</v>
      </c>
      <c r="C3437" s="5">
        <v>7</v>
      </c>
    </row>
    <row r="3438" spans="1:3" hidden="1" x14ac:dyDescent="0.25">
      <c r="A3438" s="495" t="s">
        <v>5330</v>
      </c>
      <c r="B3438" s="5">
        <v>1</v>
      </c>
      <c r="C3438" s="5">
        <v>7</v>
      </c>
    </row>
    <row r="3439" spans="1:3" hidden="1" x14ac:dyDescent="0.25">
      <c r="A3439" s="495" t="s">
        <v>5331</v>
      </c>
      <c r="B3439" s="5">
        <v>1</v>
      </c>
      <c r="C3439" s="5">
        <v>7</v>
      </c>
    </row>
    <row r="3440" spans="1:3" hidden="1" x14ac:dyDescent="0.25">
      <c r="A3440" s="495" t="s">
        <v>5332</v>
      </c>
      <c r="B3440" s="5">
        <v>1</v>
      </c>
      <c r="C3440" s="5">
        <v>7</v>
      </c>
    </row>
    <row r="3441" spans="1:3" ht="30" hidden="1" x14ac:dyDescent="0.25">
      <c r="A3441" s="495" t="s">
        <v>5333</v>
      </c>
      <c r="B3441" s="5">
        <v>1</v>
      </c>
      <c r="C3441" s="5">
        <v>7</v>
      </c>
    </row>
    <row r="3442" spans="1:3" hidden="1" x14ac:dyDescent="0.25">
      <c r="A3442" s="495" t="s">
        <v>5335</v>
      </c>
      <c r="B3442" s="5">
        <v>1</v>
      </c>
      <c r="C3442" s="5">
        <v>7</v>
      </c>
    </row>
    <row r="3443" spans="1:3" ht="30" hidden="1" x14ac:dyDescent="0.25">
      <c r="A3443" s="495" t="s">
        <v>5336</v>
      </c>
      <c r="B3443" s="5">
        <v>1</v>
      </c>
      <c r="C3443" s="5">
        <v>7</v>
      </c>
    </row>
    <row r="3444" spans="1:3" hidden="1" x14ac:dyDescent="0.25">
      <c r="A3444" s="495" t="s">
        <v>5337</v>
      </c>
      <c r="B3444" s="5">
        <v>1</v>
      </c>
      <c r="C3444" s="5">
        <v>7</v>
      </c>
    </row>
    <row r="3445" spans="1:3" hidden="1" x14ac:dyDescent="0.25">
      <c r="A3445" s="495" t="s">
        <v>5338</v>
      </c>
      <c r="B3445" s="5">
        <v>1</v>
      </c>
      <c r="C3445" s="5">
        <v>7</v>
      </c>
    </row>
    <row r="3446" spans="1:3" hidden="1" x14ac:dyDescent="0.25">
      <c r="A3446" s="495" t="s">
        <v>5339</v>
      </c>
      <c r="B3446" s="5">
        <v>1</v>
      </c>
      <c r="C3446" s="5">
        <v>7</v>
      </c>
    </row>
    <row r="3447" spans="1:3" hidden="1" x14ac:dyDescent="0.25">
      <c r="A3447" s="495" t="s">
        <v>5341</v>
      </c>
      <c r="B3447" s="5">
        <v>1</v>
      </c>
      <c r="C3447" s="5">
        <v>7</v>
      </c>
    </row>
    <row r="3448" spans="1:3" hidden="1" x14ac:dyDescent="0.25">
      <c r="A3448" s="495" t="s">
        <v>5343</v>
      </c>
      <c r="B3448" s="5">
        <v>1</v>
      </c>
      <c r="C3448" s="5">
        <v>7</v>
      </c>
    </row>
    <row r="3449" spans="1:3" hidden="1" x14ac:dyDescent="0.25">
      <c r="A3449" s="495" t="s">
        <v>5344</v>
      </c>
      <c r="B3449" s="5">
        <v>1</v>
      </c>
      <c r="C3449" s="5">
        <v>7</v>
      </c>
    </row>
    <row r="3450" spans="1:3" hidden="1" x14ac:dyDescent="0.25">
      <c r="A3450" s="495" t="s">
        <v>5345</v>
      </c>
      <c r="B3450" s="5">
        <v>1</v>
      </c>
      <c r="C3450" s="5">
        <v>7</v>
      </c>
    </row>
    <row r="3451" spans="1:3" ht="30" hidden="1" x14ac:dyDescent="0.25">
      <c r="A3451" s="495" t="s">
        <v>5346</v>
      </c>
      <c r="B3451" s="5">
        <v>1</v>
      </c>
      <c r="C3451" s="5">
        <v>7</v>
      </c>
    </row>
    <row r="3452" spans="1:3" hidden="1" x14ac:dyDescent="0.25">
      <c r="A3452" s="495" t="s">
        <v>5347</v>
      </c>
      <c r="B3452" s="5">
        <v>1</v>
      </c>
      <c r="C3452" s="5">
        <v>7</v>
      </c>
    </row>
    <row r="3453" spans="1:3" hidden="1" x14ac:dyDescent="0.25">
      <c r="A3453" s="495" t="s">
        <v>5348</v>
      </c>
      <c r="B3453" s="5">
        <v>1</v>
      </c>
      <c r="C3453" s="5">
        <v>7</v>
      </c>
    </row>
    <row r="3454" spans="1:3" hidden="1" x14ac:dyDescent="0.25">
      <c r="A3454" s="495" t="s">
        <v>5349</v>
      </c>
      <c r="B3454" s="5">
        <v>1</v>
      </c>
      <c r="C3454" s="5">
        <v>7</v>
      </c>
    </row>
    <row r="3455" spans="1:3" hidden="1" x14ac:dyDescent="0.25">
      <c r="A3455" s="495" t="s">
        <v>5350</v>
      </c>
      <c r="B3455" s="5">
        <v>1</v>
      </c>
      <c r="C3455" s="5">
        <v>7</v>
      </c>
    </row>
    <row r="3456" spans="1:3" hidden="1" x14ac:dyDescent="0.25">
      <c r="A3456" s="495" t="s">
        <v>5351</v>
      </c>
      <c r="B3456" s="5">
        <v>1</v>
      </c>
      <c r="C3456" s="5">
        <v>7</v>
      </c>
    </row>
    <row r="3457" spans="1:3" hidden="1" x14ac:dyDescent="0.25">
      <c r="A3457" s="495" t="s">
        <v>5353</v>
      </c>
      <c r="B3457" s="5">
        <v>1</v>
      </c>
      <c r="C3457" s="5">
        <v>7</v>
      </c>
    </row>
    <row r="3458" spans="1:3" hidden="1" x14ac:dyDescent="0.25">
      <c r="A3458" s="495" t="s">
        <v>5355</v>
      </c>
      <c r="B3458" s="5">
        <v>1</v>
      </c>
      <c r="C3458" s="5">
        <v>7</v>
      </c>
    </row>
    <row r="3459" spans="1:3" ht="30" hidden="1" x14ac:dyDescent="0.25">
      <c r="A3459" s="495" t="s">
        <v>5356</v>
      </c>
      <c r="B3459" s="5">
        <v>1</v>
      </c>
      <c r="C3459" s="5">
        <v>7</v>
      </c>
    </row>
    <row r="3460" spans="1:3" hidden="1" x14ac:dyDescent="0.25">
      <c r="A3460" s="495" t="s">
        <v>5357</v>
      </c>
      <c r="B3460" s="5">
        <v>1</v>
      </c>
      <c r="C3460" s="5">
        <v>7</v>
      </c>
    </row>
    <row r="3461" spans="1:3" ht="30" hidden="1" x14ac:dyDescent="0.25">
      <c r="A3461" s="495" t="s">
        <v>5358</v>
      </c>
      <c r="B3461" s="5">
        <v>1</v>
      </c>
      <c r="C3461" s="5">
        <v>7</v>
      </c>
    </row>
    <row r="3462" spans="1:3" hidden="1" x14ac:dyDescent="0.25">
      <c r="A3462" s="495" t="s">
        <v>5359</v>
      </c>
      <c r="B3462" s="5">
        <v>1</v>
      </c>
      <c r="C3462" s="5">
        <v>7</v>
      </c>
    </row>
    <row r="3463" spans="1:3" ht="30" hidden="1" x14ac:dyDescent="0.25">
      <c r="A3463" s="495" t="s">
        <v>5360</v>
      </c>
      <c r="B3463" s="5">
        <v>1</v>
      </c>
      <c r="C3463" s="5">
        <v>7</v>
      </c>
    </row>
    <row r="3464" spans="1:3" ht="30" hidden="1" x14ac:dyDescent="0.25">
      <c r="A3464" s="495" t="s">
        <v>5362</v>
      </c>
      <c r="B3464" s="5">
        <v>1</v>
      </c>
      <c r="C3464" s="5">
        <v>7</v>
      </c>
    </row>
    <row r="3465" spans="1:3" hidden="1" x14ac:dyDescent="0.25">
      <c r="A3465" s="495" t="s">
        <v>5363</v>
      </c>
      <c r="B3465" s="5">
        <v>1</v>
      </c>
      <c r="C3465" s="5">
        <v>7</v>
      </c>
    </row>
    <row r="3466" spans="1:3" ht="30" hidden="1" x14ac:dyDescent="0.25">
      <c r="A3466" s="495" t="s">
        <v>5364</v>
      </c>
      <c r="B3466" s="5">
        <v>1</v>
      </c>
      <c r="C3466" s="5">
        <v>7</v>
      </c>
    </row>
    <row r="3467" spans="1:3" hidden="1" x14ac:dyDescent="0.25">
      <c r="A3467" s="495" t="s">
        <v>5365</v>
      </c>
      <c r="B3467" s="5">
        <v>1</v>
      </c>
      <c r="C3467" s="5">
        <v>7</v>
      </c>
    </row>
    <row r="3468" spans="1:3" ht="30" hidden="1" x14ac:dyDescent="0.25">
      <c r="A3468" s="495" t="s">
        <v>5368</v>
      </c>
      <c r="B3468" s="5">
        <v>1</v>
      </c>
      <c r="C3468" s="5">
        <v>7</v>
      </c>
    </row>
    <row r="3469" spans="1:3" hidden="1" x14ac:dyDescent="0.25">
      <c r="A3469" s="495" t="s">
        <v>5373</v>
      </c>
      <c r="B3469" s="5">
        <v>1</v>
      </c>
      <c r="C3469" s="5">
        <v>7</v>
      </c>
    </row>
    <row r="3470" spans="1:3" hidden="1" x14ac:dyDescent="0.25">
      <c r="A3470" s="495" t="s">
        <v>5378</v>
      </c>
      <c r="B3470" s="5">
        <v>1</v>
      </c>
      <c r="C3470" s="5">
        <v>7</v>
      </c>
    </row>
    <row r="3471" spans="1:3" ht="30" hidden="1" x14ac:dyDescent="0.25">
      <c r="A3471" s="495" t="s">
        <v>5379</v>
      </c>
      <c r="B3471" s="5">
        <v>1</v>
      </c>
      <c r="C3471" s="5">
        <v>7</v>
      </c>
    </row>
    <row r="3472" spans="1:3" hidden="1" x14ac:dyDescent="0.25">
      <c r="A3472" s="495" t="s">
        <v>5381</v>
      </c>
      <c r="B3472" s="5">
        <v>1</v>
      </c>
      <c r="C3472" s="5">
        <v>7</v>
      </c>
    </row>
    <row r="3473" spans="1:3" hidden="1" x14ac:dyDescent="0.25">
      <c r="A3473" s="495" t="s">
        <v>5382</v>
      </c>
      <c r="B3473" s="5">
        <v>1</v>
      </c>
      <c r="C3473" s="5">
        <v>7</v>
      </c>
    </row>
    <row r="3474" spans="1:3" hidden="1" x14ac:dyDescent="0.25">
      <c r="A3474" s="495" t="s">
        <v>5383</v>
      </c>
      <c r="B3474" s="5">
        <v>1</v>
      </c>
      <c r="C3474" s="5">
        <v>7</v>
      </c>
    </row>
    <row r="3475" spans="1:3" hidden="1" x14ac:dyDescent="0.25">
      <c r="A3475" s="495" t="s">
        <v>5384</v>
      </c>
      <c r="B3475" s="5">
        <v>1</v>
      </c>
      <c r="C3475" s="5">
        <v>7</v>
      </c>
    </row>
    <row r="3476" spans="1:3" hidden="1" x14ac:dyDescent="0.25">
      <c r="A3476" s="495" t="s">
        <v>5385</v>
      </c>
      <c r="B3476" s="5">
        <v>1</v>
      </c>
      <c r="C3476" s="5">
        <v>7</v>
      </c>
    </row>
    <row r="3477" spans="1:3" hidden="1" x14ac:dyDescent="0.25">
      <c r="A3477" s="495" t="s">
        <v>5388</v>
      </c>
      <c r="B3477" s="5">
        <v>1</v>
      </c>
      <c r="C3477" s="5">
        <v>7</v>
      </c>
    </row>
    <row r="3478" spans="1:3" ht="30" hidden="1" x14ac:dyDescent="0.25">
      <c r="A3478" s="495" t="s">
        <v>5390</v>
      </c>
      <c r="B3478" s="5">
        <v>1</v>
      </c>
      <c r="C3478" s="5">
        <v>7</v>
      </c>
    </row>
    <row r="3479" spans="1:3" ht="30" hidden="1" x14ac:dyDescent="0.25">
      <c r="A3479" s="495" t="s">
        <v>5391</v>
      </c>
      <c r="B3479" s="5">
        <v>1</v>
      </c>
      <c r="C3479" s="5">
        <v>7</v>
      </c>
    </row>
    <row r="3480" spans="1:3" ht="30" hidden="1" x14ac:dyDescent="0.25">
      <c r="A3480" s="495" t="s">
        <v>5392</v>
      </c>
      <c r="B3480" s="5">
        <v>1</v>
      </c>
      <c r="C3480" s="5">
        <v>7</v>
      </c>
    </row>
    <row r="3481" spans="1:3" hidden="1" x14ac:dyDescent="0.25">
      <c r="A3481" s="495" t="s">
        <v>5393</v>
      </c>
      <c r="B3481" s="5">
        <v>1</v>
      </c>
      <c r="C3481" s="5">
        <v>7</v>
      </c>
    </row>
    <row r="3482" spans="1:3" hidden="1" x14ac:dyDescent="0.25">
      <c r="A3482" s="495" t="s">
        <v>5394</v>
      </c>
      <c r="B3482" s="5">
        <v>1</v>
      </c>
      <c r="C3482" s="5">
        <v>7</v>
      </c>
    </row>
    <row r="3483" spans="1:3" hidden="1" x14ac:dyDescent="0.25">
      <c r="A3483" s="495" t="s">
        <v>5395</v>
      </c>
      <c r="B3483" s="5">
        <v>1</v>
      </c>
      <c r="C3483" s="5">
        <v>7</v>
      </c>
    </row>
    <row r="3484" spans="1:3" hidden="1" x14ac:dyDescent="0.25">
      <c r="A3484" s="495" t="s">
        <v>5397</v>
      </c>
      <c r="B3484" s="5">
        <v>1</v>
      </c>
      <c r="C3484" s="5">
        <v>7</v>
      </c>
    </row>
    <row r="3485" spans="1:3" ht="30" hidden="1" x14ac:dyDescent="0.25">
      <c r="A3485" s="495" t="s">
        <v>5401</v>
      </c>
      <c r="B3485" s="5">
        <v>1</v>
      </c>
      <c r="C3485" s="5">
        <v>7</v>
      </c>
    </row>
    <row r="3486" spans="1:3" hidden="1" x14ac:dyDescent="0.25">
      <c r="A3486" s="495" t="s">
        <v>5403</v>
      </c>
      <c r="B3486" s="5">
        <v>1</v>
      </c>
      <c r="C3486" s="5">
        <v>7</v>
      </c>
    </row>
    <row r="3487" spans="1:3" hidden="1" x14ac:dyDescent="0.25">
      <c r="A3487" s="495" t="s">
        <v>5407</v>
      </c>
      <c r="B3487" s="5">
        <v>1</v>
      </c>
      <c r="C3487" s="5">
        <v>7</v>
      </c>
    </row>
    <row r="3488" spans="1:3" hidden="1" x14ac:dyDescent="0.25">
      <c r="A3488" s="495" t="s">
        <v>5408</v>
      </c>
      <c r="B3488" s="5">
        <v>1</v>
      </c>
      <c r="C3488" s="5">
        <v>7</v>
      </c>
    </row>
    <row r="3489" spans="1:3" hidden="1" x14ac:dyDescent="0.25">
      <c r="A3489" s="495" t="s">
        <v>5409</v>
      </c>
      <c r="B3489" s="5">
        <v>1</v>
      </c>
      <c r="C3489" s="5">
        <v>7</v>
      </c>
    </row>
    <row r="3490" spans="1:3" hidden="1" x14ac:dyDescent="0.25">
      <c r="A3490" s="495" t="s">
        <v>5410</v>
      </c>
      <c r="B3490" s="5">
        <v>1</v>
      </c>
      <c r="C3490" s="5">
        <v>7</v>
      </c>
    </row>
    <row r="3491" spans="1:3" ht="30" hidden="1" x14ac:dyDescent="0.25">
      <c r="A3491" s="495" t="s">
        <v>5414</v>
      </c>
      <c r="B3491" s="5">
        <v>1</v>
      </c>
      <c r="C3491" s="5">
        <v>7</v>
      </c>
    </row>
    <row r="3492" spans="1:3" hidden="1" x14ac:dyDescent="0.25">
      <c r="A3492" s="495" t="s">
        <v>5415</v>
      </c>
      <c r="B3492" s="5">
        <v>1</v>
      </c>
      <c r="C3492" s="5">
        <v>7</v>
      </c>
    </row>
    <row r="3493" spans="1:3" ht="30" hidden="1" x14ac:dyDescent="0.25">
      <c r="A3493" s="495" t="s">
        <v>5416</v>
      </c>
      <c r="B3493" s="5">
        <v>1</v>
      </c>
      <c r="C3493" s="5">
        <v>7</v>
      </c>
    </row>
    <row r="3494" spans="1:3" hidden="1" x14ac:dyDescent="0.25">
      <c r="A3494" s="495" t="s">
        <v>5417</v>
      </c>
      <c r="B3494" s="5">
        <v>1</v>
      </c>
      <c r="C3494" s="5">
        <v>7</v>
      </c>
    </row>
    <row r="3495" spans="1:3" hidden="1" x14ac:dyDescent="0.25">
      <c r="A3495" s="495" t="s">
        <v>5419</v>
      </c>
      <c r="B3495" s="5">
        <v>1</v>
      </c>
      <c r="C3495" s="5">
        <v>7</v>
      </c>
    </row>
    <row r="3496" spans="1:3" hidden="1" x14ac:dyDescent="0.25">
      <c r="A3496" s="495" t="s">
        <v>5421</v>
      </c>
      <c r="B3496" s="5">
        <v>1</v>
      </c>
      <c r="C3496" s="5">
        <v>7</v>
      </c>
    </row>
    <row r="3497" spans="1:3" hidden="1" x14ac:dyDescent="0.25">
      <c r="A3497" s="495" t="s">
        <v>5422</v>
      </c>
      <c r="B3497" s="5">
        <v>1</v>
      </c>
      <c r="C3497" s="5">
        <v>7</v>
      </c>
    </row>
    <row r="3498" spans="1:3" hidden="1" x14ac:dyDescent="0.25">
      <c r="A3498" s="495" t="s">
        <v>5424</v>
      </c>
      <c r="B3498" s="5">
        <v>1</v>
      </c>
      <c r="C3498" s="5">
        <v>7</v>
      </c>
    </row>
    <row r="3499" spans="1:3" ht="30" hidden="1" x14ac:dyDescent="0.25">
      <c r="A3499" s="495" t="s">
        <v>5425</v>
      </c>
      <c r="B3499" s="5">
        <v>1</v>
      </c>
      <c r="C3499" s="5">
        <v>7</v>
      </c>
    </row>
    <row r="3500" spans="1:3" hidden="1" x14ac:dyDescent="0.25">
      <c r="A3500" s="495" t="s">
        <v>5426</v>
      </c>
      <c r="B3500" s="5">
        <v>1</v>
      </c>
      <c r="C3500" s="5">
        <v>7</v>
      </c>
    </row>
    <row r="3501" spans="1:3" hidden="1" x14ac:dyDescent="0.25">
      <c r="A3501" s="495" t="s">
        <v>5431</v>
      </c>
      <c r="B3501" s="5">
        <v>1</v>
      </c>
      <c r="C3501" s="5">
        <v>7</v>
      </c>
    </row>
    <row r="3502" spans="1:3" ht="30" hidden="1" x14ac:dyDescent="0.25">
      <c r="A3502" s="495" t="s">
        <v>5433</v>
      </c>
      <c r="B3502" s="5">
        <v>1</v>
      </c>
      <c r="C3502" s="5">
        <v>7</v>
      </c>
    </row>
    <row r="3503" spans="1:3" hidden="1" x14ac:dyDescent="0.25">
      <c r="A3503" s="495" t="s">
        <v>5435</v>
      </c>
      <c r="B3503" s="5">
        <v>1</v>
      </c>
      <c r="C3503" s="5">
        <v>7</v>
      </c>
    </row>
    <row r="3504" spans="1:3" hidden="1" x14ac:dyDescent="0.25">
      <c r="A3504" s="495" t="s">
        <v>5436</v>
      </c>
      <c r="B3504" s="5">
        <v>1</v>
      </c>
      <c r="C3504" s="5">
        <v>7</v>
      </c>
    </row>
    <row r="3505" spans="1:3" hidden="1" x14ac:dyDescent="0.25">
      <c r="A3505" s="495" t="s">
        <v>5440</v>
      </c>
      <c r="B3505" s="5">
        <v>1</v>
      </c>
      <c r="C3505" s="5">
        <v>7</v>
      </c>
    </row>
    <row r="3506" spans="1:3" hidden="1" x14ac:dyDescent="0.25">
      <c r="A3506" s="495" t="s">
        <v>5441</v>
      </c>
      <c r="B3506" s="5">
        <v>1</v>
      </c>
      <c r="C3506" s="5">
        <v>7</v>
      </c>
    </row>
    <row r="3507" spans="1:3" hidden="1" x14ac:dyDescent="0.25">
      <c r="A3507" s="495" t="s">
        <v>5445</v>
      </c>
      <c r="B3507" s="5">
        <v>1</v>
      </c>
      <c r="C3507" s="5">
        <v>7</v>
      </c>
    </row>
    <row r="3508" spans="1:3" hidden="1" x14ac:dyDescent="0.25">
      <c r="A3508" s="495" t="s">
        <v>5449</v>
      </c>
      <c r="B3508" s="5">
        <v>1</v>
      </c>
      <c r="C3508" s="5">
        <v>7</v>
      </c>
    </row>
    <row r="3509" spans="1:3" hidden="1" x14ac:dyDescent="0.25">
      <c r="A3509" s="495" t="s">
        <v>5451</v>
      </c>
      <c r="B3509" s="5">
        <v>1</v>
      </c>
      <c r="C3509" s="5">
        <v>7</v>
      </c>
    </row>
    <row r="3510" spans="1:3" hidden="1" x14ac:dyDescent="0.25">
      <c r="A3510" s="495" t="s">
        <v>5453</v>
      </c>
      <c r="B3510" s="5">
        <v>1</v>
      </c>
      <c r="C3510" s="5">
        <v>7</v>
      </c>
    </row>
    <row r="3511" spans="1:3" hidden="1" x14ac:dyDescent="0.25">
      <c r="A3511" s="495" t="s">
        <v>5454</v>
      </c>
      <c r="B3511" s="5">
        <v>1</v>
      </c>
      <c r="C3511" s="5">
        <v>7</v>
      </c>
    </row>
    <row r="3512" spans="1:3" hidden="1" x14ac:dyDescent="0.25">
      <c r="A3512" s="495" t="s">
        <v>5455</v>
      </c>
      <c r="B3512" s="5">
        <v>1</v>
      </c>
      <c r="C3512" s="5">
        <v>7</v>
      </c>
    </row>
    <row r="3513" spans="1:3" ht="30" hidden="1" x14ac:dyDescent="0.25">
      <c r="A3513" s="495" t="s">
        <v>5459</v>
      </c>
      <c r="B3513" s="5">
        <v>1</v>
      </c>
      <c r="C3513" s="5">
        <v>7</v>
      </c>
    </row>
    <row r="3514" spans="1:3" hidden="1" x14ac:dyDescent="0.25">
      <c r="A3514" s="495" t="s">
        <v>5461</v>
      </c>
      <c r="B3514" s="5">
        <v>1</v>
      </c>
      <c r="C3514" s="5">
        <v>7</v>
      </c>
    </row>
    <row r="3515" spans="1:3" hidden="1" x14ac:dyDescent="0.25">
      <c r="A3515" s="495" t="s">
        <v>5462</v>
      </c>
      <c r="B3515" s="5">
        <v>1</v>
      </c>
      <c r="C3515" s="5">
        <v>7</v>
      </c>
    </row>
    <row r="3516" spans="1:3" hidden="1" x14ac:dyDescent="0.25">
      <c r="A3516" s="495" t="s">
        <v>5463</v>
      </c>
      <c r="B3516" s="5">
        <v>1</v>
      </c>
      <c r="C3516" s="5">
        <v>7</v>
      </c>
    </row>
    <row r="3517" spans="1:3" ht="30" hidden="1" x14ac:dyDescent="0.25">
      <c r="A3517" s="495" t="s">
        <v>5464</v>
      </c>
      <c r="B3517" s="5">
        <v>1</v>
      </c>
      <c r="C3517" s="5">
        <v>7</v>
      </c>
    </row>
    <row r="3518" spans="1:3" hidden="1" x14ac:dyDescent="0.25">
      <c r="A3518" s="495" t="s">
        <v>5465</v>
      </c>
      <c r="B3518" s="5">
        <v>1</v>
      </c>
      <c r="C3518" s="5">
        <v>7</v>
      </c>
    </row>
    <row r="3519" spans="1:3" ht="30" hidden="1" x14ac:dyDescent="0.25">
      <c r="A3519" s="495" t="s">
        <v>5466</v>
      </c>
      <c r="B3519" s="5">
        <v>1</v>
      </c>
      <c r="C3519" s="5">
        <v>7</v>
      </c>
    </row>
    <row r="3520" spans="1:3" ht="30" hidden="1" x14ac:dyDescent="0.25">
      <c r="A3520" s="495" t="s">
        <v>5468</v>
      </c>
      <c r="B3520" s="5">
        <v>1</v>
      </c>
      <c r="C3520" s="5">
        <v>7</v>
      </c>
    </row>
    <row r="3521" spans="1:3" ht="30" hidden="1" x14ac:dyDescent="0.25">
      <c r="A3521" s="495" t="s">
        <v>5472</v>
      </c>
      <c r="B3521" s="5">
        <v>1</v>
      </c>
      <c r="C3521" s="5">
        <v>7</v>
      </c>
    </row>
    <row r="3522" spans="1:3" hidden="1" x14ac:dyDescent="0.25">
      <c r="A3522" s="495" t="s">
        <v>5474</v>
      </c>
      <c r="B3522" s="5">
        <v>1</v>
      </c>
      <c r="C3522" s="5">
        <v>7</v>
      </c>
    </row>
    <row r="3523" spans="1:3" hidden="1" x14ac:dyDescent="0.25">
      <c r="A3523" s="495" t="s">
        <v>5475</v>
      </c>
      <c r="B3523" s="5">
        <v>1</v>
      </c>
      <c r="C3523" s="5">
        <v>7</v>
      </c>
    </row>
    <row r="3524" spans="1:3" hidden="1" x14ac:dyDescent="0.25">
      <c r="A3524" s="495" t="s">
        <v>5478</v>
      </c>
      <c r="B3524" s="5">
        <v>1</v>
      </c>
      <c r="C3524" s="5">
        <v>7</v>
      </c>
    </row>
    <row r="3525" spans="1:3" ht="30" hidden="1" x14ac:dyDescent="0.25">
      <c r="A3525" s="495" t="s">
        <v>5479</v>
      </c>
      <c r="B3525" s="5">
        <v>1</v>
      </c>
      <c r="C3525" s="5">
        <v>7</v>
      </c>
    </row>
    <row r="3526" spans="1:3" ht="30" hidden="1" x14ac:dyDescent="0.25">
      <c r="A3526" s="495" t="s">
        <v>5480</v>
      </c>
      <c r="B3526" s="5">
        <v>1</v>
      </c>
      <c r="C3526" s="5">
        <v>7</v>
      </c>
    </row>
    <row r="3527" spans="1:3" ht="30" hidden="1" x14ac:dyDescent="0.25">
      <c r="A3527" s="495" t="s">
        <v>5481</v>
      </c>
      <c r="B3527" s="5">
        <v>1</v>
      </c>
      <c r="C3527" s="5">
        <v>7</v>
      </c>
    </row>
    <row r="3528" spans="1:3" hidden="1" x14ac:dyDescent="0.25">
      <c r="A3528" s="495" t="s">
        <v>5483</v>
      </c>
      <c r="B3528" s="5">
        <v>1</v>
      </c>
      <c r="C3528" s="5">
        <v>7</v>
      </c>
    </row>
    <row r="3529" spans="1:3" hidden="1" x14ac:dyDescent="0.25">
      <c r="A3529" s="495" t="s">
        <v>5484</v>
      </c>
      <c r="B3529" s="5">
        <v>1</v>
      </c>
      <c r="C3529" s="5">
        <v>7</v>
      </c>
    </row>
    <row r="3530" spans="1:3" hidden="1" x14ac:dyDescent="0.25">
      <c r="A3530" s="495" t="s">
        <v>5485</v>
      </c>
      <c r="B3530" s="5">
        <v>1</v>
      </c>
      <c r="C3530" s="5">
        <v>7</v>
      </c>
    </row>
    <row r="3531" spans="1:3" hidden="1" x14ac:dyDescent="0.25">
      <c r="A3531" s="495" t="s">
        <v>5487</v>
      </c>
      <c r="B3531" s="5">
        <v>1</v>
      </c>
      <c r="C3531" s="5">
        <v>7</v>
      </c>
    </row>
    <row r="3532" spans="1:3" hidden="1" x14ac:dyDescent="0.25">
      <c r="A3532" s="495" t="s">
        <v>5490</v>
      </c>
      <c r="B3532" s="5">
        <v>1</v>
      </c>
      <c r="C3532" s="5">
        <v>7</v>
      </c>
    </row>
    <row r="3533" spans="1:3" hidden="1" x14ac:dyDescent="0.25">
      <c r="A3533" s="495" t="s">
        <v>5491</v>
      </c>
      <c r="B3533" s="5">
        <v>1</v>
      </c>
      <c r="C3533" s="5">
        <v>7</v>
      </c>
    </row>
    <row r="3534" spans="1:3" hidden="1" x14ac:dyDescent="0.25">
      <c r="A3534" s="495" t="s">
        <v>5492</v>
      </c>
      <c r="B3534" s="5">
        <v>1</v>
      </c>
      <c r="C3534" s="5">
        <v>7</v>
      </c>
    </row>
    <row r="3535" spans="1:3" ht="30" hidden="1" x14ac:dyDescent="0.25">
      <c r="A3535" s="495" t="s">
        <v>5494</v>
      </c>
      <c r="B3535" s="5">
        <v>1</v>
      </c>
      <c r="C3535" s="5">
        <v>7</v>
      </c>
    </row>
    <row r="3536" spans="1:3" hidden="1" x14ac:dyDescent="0.25">
      <c r="A3536" s="495" t="s">
        <v>5495</v>
      </c>
      <c r="B3536" s="5">
        <v>1</v>
      </c>
      <c r="C3536" s="5">
        <v>7</v>
      </c>
    </row>
    <row r="3537" spans="1:3" hidden="1" x14ac:dyDescent="0.25">
      <c r="A3537" s="495" t="s">
        <v>5497</v>
      </c>
      <c r="B3537" s="5">
        <v>1</v>
      </c>
      <c r="C3537" s="5">
        <v>7</v>
      </c>
    </row>
    <row r="3538" spans="1:3" hidden="1" x14ac:dyDescent="0.25">
      <c r="A3538" s="495" t="s">
        <v>5499</v>
      </c>
      <c r="B3538" s="5">
        <v>1</v>
      </c>
      <c r="C3538" s="5">
        <v>7</v>
      </c>
    </row>
    <row r="3539" spans="1:3" hidden="1" x14ac:dyDescent="0.25">
      <c r="A3539" s="495" t="s">
        <v>5500</v>
      </c>
      <c r="B3539" s="5">
        <v>1</v>
      </c>
      <c r="C3539" s="5">
        <v>7</v>
      </c>
    </row>
    <row r="3540" spans="1:3" hidden="1" x14ac:dyDescent="0.25">
      <c r="A3540" s="495" t="s">
        <v>5505</v>
      </c>
      <c r="B3540" s="5">
        <v>1</v>
      </c>
      <c r="C3540" s="5">
        <v>7</v>
      </c>
    </row>
    <row r="3541" spans="1:3" ht="30" hidden="1" x14ac:dyDescent="0.25">
      <c r="A3541" s="495" t="s">
        <v>5506</v>
      </c>
      <c r="B3541" s="5">
        <v>1</v>
      </c>
      <c r="C3541" s="5">
        <v>7</v>
      </c>
    </row>
    <row r="3542" spans="1:3" hidden="1" x14ac:dyDescent="0.25">
      <c r="A3542" s="495" t="s">
        <v>5507</v>
      </c>
      <c r="B3542" s="5">
        <v>1</v>
      </c>
      <c r="C3542" s="5">
        <v>7</v>
      </c>
    </row>
    <row r="3543" spans="1:3" hidden="1" x14ac:dyDescent="0.25">
      <c r="A3543" s="495" t="s">
        <v>5511</v>
      </c>
      <c r="B3543" s="5">
        <v>1</v>
      </c>
      <c r="C3543" s="5">
        <v>7</v>
      </c>
    </row>
    <row r="3544" spans="1:3" hidden="1" x14ac:dyDescent="0.25">
      <c r="A3544" s="495" t="s">
        <v>5514</v>
      </c>
      <c r="B3544" s="5">
        <v>1</v>
      </c>
      <c r="C3544" s="5">
        <v>7</v>
      </c>
    </row>
    <row r="3545" spans="1:3" hidden="1" x14ac:dyDescent="0.25">
      <c r="A3545" s="495" t="s">
        <v>5515</v>
      </c>
      <c r="B3545" s="5">
        <v>1</v>
      </c>
      <c r="C3545" s="5">
        <v>7</v>
      </c>
    </row>
    <row r="3546" spans="1:3" hidden="1" x14ac:dyDescent="0.25">
      <c r="A3546" s="495" t="s">
        <v>5516</v>
      </c>
      <c r="B3546" s="5">
        <v>1</v>
      </c>
      <c r="C3546" s="5">
        <v>7</v>
      </c>
    </row>
    <row r="3547" spans="1:3" hidden="1" x14ac:dyDescent="0.25">
      <c r="A3547" s="495" t="s">
        <v>5518</v>
      </c>
      <c r="B3547" s="5">
        <v>1</v>
      </c>
      <c r="C3547" s="5">
        <v>7</v>
      </c>
    </row>
    <row r="3548" spans="1:3" hidden="1" x14ac:dyDescent="0.25">
      <c r="A3548" s="495" t="s">
        <v>5519</v>
      </c>
      <c r="B3548" s="5">
        <v>1</v>
      </c>
      <c r="C3548" s="5">
        <v>7</v>
      </c>
    </row>
    <row r="3549" spans="1:3" hidden="1" x14ac:dyDescent="0.25">
      <c r="A3549" s="495" t="s">
        <v>5522</v>
      </c>
      <c r="B3549" s="5">
        <v>1</v>
      </c>
      <c r="C3549" s="5">
        <v>7</v>
      </c>
    </row>
    <row r="3550" spans="1:3" hidden="1" x14ac:dyDescent="0.25">
      <c r="A3550" s="495" t="s">
        <v>5524</v>
      </c>
      <c r="B3550" s="5">
        <v>1</v>
      </c>
      <c r="C3550" s="5">
        <v>7</v>
      </c>
    </row>
    <row r="3551" spans="1:3" hidden="1" x14ac:dyDescent="0.25">
      <c r="A3551" s="495" t="s">
        <v>5525</v>
      </c>
      <c r="B3551" s="5">
        <v>1</v>
      </c>
      <c r="C3551" s="5">
        <v>7</v>
      </c>
    </row>
    <row r="3552" spans="1:3" hidden="1" x14ac:dyDescent="0.25">
      <c r="A3552" s="495" t="s">
        <v>5526</v>
      </c>
      <c r="B3552" s="5">
        <v>1</v>
      </c>
      <c r="C3552" s="5">
        <v>7</v>
      </c>
    </row>
    <row r="3553" spans="1:3" hidden="1" x14ac:dyDescent="0.25">
      <c r="A3553" s="495" t="s">
        <v>5527</v>
      </c>
      <c r="B3553" s="5">
        <v>1</v>
      </c>
      <c r="C3553" s="5">
        <v>7</v>
      </c>
    </row>
    <row r="3554" spans="1:3" hidden="1" x14ac:dyDescent="0.25">
      <c r="A3554" s="495" t="s">
        <v>5528</v>
      </c>
      <c r="B3554" s="5">
        <v>1</v>
      </c>
      <c r="C3554" s="5">
        <v>7</v>
      </c>
    </row>
    <row r="3555" spans="1:3" hidden="1" x14ac:dyDescent="0.25">
      <c r="A3555" s="495" t="s">
        <v>5531</v>
      </c>
      <c r="B3555" s="5">
        <v>1</v>
      </c>
      <c r="C3555" s="5">
        <v>7</v>
      </c>
    </row>
    <row r="3556" spans="1:3" hidden="1" x14ac:dyDescent="0.25">
      <c r="A3556" s="495" t="s">
        <v>5533</v>
      </c>
      <c r="B3556" s="5">
        <v>1</v>
      </c>
      <c r="C3556" s="5">
        <v>7</v>
      </c>
    </row>
    <row r="3557" spans="1:3" hidden="1" x14ac:dyDescent="0.25">
      <c r="A3557" s="495" t="s">
        <v>5537</v>
      </c>
      <c r="B3557" s="5">
        <v>1</v>
      </c>
      <c r="C3557" s="5">
        <v>7</v>
      </c>
    </row>
    <row r="3558" spans="1:3" hidden="1" x14ac:dyDescent="0.25">
      <c r="A3558" s="495" t="s">
        <v>5539</v>
      </c>
      <c r="B3558" s="5">
        <v>1</v>
      </c>
      <c r="C3558" s="5">
        <v>7</v>
      </c>
    </row>
    <row r="3559" spans="1:3" hidden="1" x14ac:dyDescent="0.25">
      <c r="A3559" s="495" t="s">
        <v>5541</v>
      </c>
      <c r="B3559" s="5">
        <v>1</v>
      </c>
      <c r="C3559" s="5">
        <v>7</v>
      </c>
    </row>
    <row r="3560" spans="1:3" hidden="1" x14ac:dyDescent="0.25">
      <c r="A3560" s="495" t="s">
        <v>5542</v>
      </c>
      <c r="B3560" s="5">
        <v>1</v>
      </c>
      <c r="C3560" s="5">
        <v>7</v>
      </c>
    </row>
    <row r="3561" spans="1:3" hidden="1" x14ac:dyDescent="0.25">
      <c r="A3561" s="495" t="s">
        <v>5543</v>
      </c>
      <c r="B3561" s="5">
        <v>1</v>
      </c>
      <c r="C3561" s="5">
        <v>7</v>
      </c>
    </row>
    <row r="3562" spans="1:3" hidden="1" x14ac:dyDescent="0.25">
      <c r="A3562" s="495" t="s">
        <v>5544</v>
      </c>
      <c r="B3562" s="5">
        <v>1</v>
      </c>
      <c r="C3562" s="5">
        <v>7</v>
      </c>
    </row>
    <row r="3563" spans="1:3" hidden="1" x14ac:dyDescent="0.25">
      <c r="A3563" s="495" t="s">
        <v>5545</v>
      </c>
      <c r="B3563" s="5">
        <v>1</v>
      </c>
      <c r="C3563" s="5">
        <v>7</v>
      </c>
    </row>
    <row r="3564" spans="1:3" hidden="1" x14ac:dyDescent="0.25">
      <c r="A3564" s="495" t="s">
        <v>5546</v>
      </c>
      <c r="B3564" s="5">
        <v>1</v>
      </c>
      <c r="C3564" s="5">
        <v>7</v>
      </c>
    </row>
    <row r="3565" spans="1:3" ht="30" hidden="1" x14ac:dyDescent="0.25">
      <c r="A3565" s="495" t="s">
        <v>5547</v>
      </c>
      <c r="B3565" s="5">
        <v>1</v>
      </c>
      <c r="C3565" s="5">
        <v>7</v>
      </c>
    </row>
    <row r="3566" spans="1:3" hidden="1" x14ac:dyDescent="0.25">
      <c r="A3566" s="495" t="s">
        <v>5548</v>
      </c>
      <c r="B3566" s="5">
        <v>1</v>
      </c>
      <c r="C3566" s="5">
        <v>7</v>
      </c>
    </row>
    <row r="3567" spans="1:3" hidden="1" x14ac:dyDescent="0.25">
      <c r="A3567" s="495" t="s">
        <v>5549</v>
      </c>
      <c r="B3567" s="5">
        <v>1</v>
      </c>
      <c r="C3567" s="5">
        <v>7</v>
      </c>
    </row>
    <row r="3568" spans="1:3" hidden="1" x14ac:dyDescent="0.25">
      <c r="A3568" s="495" t="s">
        <v>5550</v>
      </c>
      <c r="B3568" s="5">
        <v>1</v>
      </c>
      <c r="C3568" s="5">
        <v>7</v>
      </c>
    </row>
    <row r="3569" spans="1:3" hidden="1" x14ac:dyDescent="0.25">
      <c r="A3569" s="495" t="s">
        <v>5551</v>
      </c>
      <c r="B3569" s="5">
        <v>1</v>
      </c>
      <c r="C3569" s="5">
        <v>7</v>
      </c>
    </row>
    <row r="3570" spans="1:3" hidden="1" x14ac:dyDescent="0.25">
      <c r="A3570" s="495" t="s">
        <v>5552</v>
      </c>
      <c r="B3570" s="5">
        <v>1</v>
      </c>
      <c r="C3570" s="5">
        <v>7</v>
      </c>
    </row>
    <row r="3571" spans="1:3" hidden="1" x14ac:dyDescent="0.25">
      <c r="A3571" s="495" t="s">
        <v>5554</v>
      </c>
      <c r="B3571" s="5">
        <v>1</v>
      </c>
      <c r="C3571" s="5">
        <v>7</v>
      </c>
    </row>
    <row r="3572" spans="1:3" hidden="1" x14ac:dyDescent="0.25">
      <c r="A3572" s="495" t="s">
        <v>5556</v>
      </c>
      <c r="B3572" s="5">
        <v>1</v>
      </c>
      <c r="C3572" s="5">
        <v>7</v>
      </c>
    </row>
    <row r="3573" spans="1:3" hidden="1" x14ac:dyDescent="0.25">
      <c r="A3573" s="495" t="s">
        <v>5557</v>
      </c>
      <c r="B3573" s="5">
        <v>1</v>
      </c>
      <c r="C3573" s="5">
        <v>7</v>
      </c>
    </row>
    <row r="3574" spans="1:3" hidden="1" x14ac:dyDescent="0.25">
      <c r="A3574" s="495" t="s">
        <v>5559</v>
      </c>
      <c r="B3574" s="5">
        <v>1</v>
      </c>
      <c r="C3574" s="5">
        <v>7</v>
      </c>
    </row>
    <row r="3575" spans="1:3" hidden="1" x14ac:dyDescent="0.25">
      <c r="A3575" s="495" t="s">
        <v>5560</v>
      </c>
      <c r="B3575" s="5">
        <v>1</v>
      </c>
      <c r="C3575" s="5">
        <v>7</v>
      </c>
    </row>
    <row r="3576" spans="1:3" hidden="1" x14ac:dyDescent="0.25">
      <c r="A3576" s="495" t="s">
        <v>5563</v>
      </c>
      <c r="B3576" s="5">
        <v>1</v>
      </c>
      <c r="C3576" s="5">
        <v>7</v>
      </c>
    </row>
    <row r="3577" spans="1:3" hidden="1" x14ac:dyDescent="0.25">
      <c r="A3577" s="495" t="s">
        <v>5565</v>
      </c>
      <c r="B3577" s="5">
        <v>1</v>
      </c>
      <c r="C3577" s="5">
        <v>7</v>
      </c>
    </row>
    <row r="3578" spans="1:3" hidden="1" x14ac:dyDescent="0.25">
      <c r="A3578" s="495" t="s">
        <v>5566</v>
      </c>
      <c r="B3578" s="5">
        <v>1</v>
      </c>
      <c r="C3578" s="5">
        <v>7</v>
      </c>
    </row>
    <row r="3579" spans="1:3" hidden="1" x14ac:dyDescent="0.25">
      <c r="A3579" s="495" t="s">
        <v>5568</v>
      </c>
      <c r="B3579" s="5">
        <v>1</v>
      </c>
      <c r="C3579" s="5">
        <v>7</v>
      </c>
    </row>
    <row r="3580" spans="1:3" ht="30" hidden="1" x14ac:dyDescent="0.25">
      <c r="A3580" s="495" t="s">
        <v>5569</v>
      </c>
      <c r="B3580" s="5">
        <v>1</v>
      </c>
      <c r="C3580" s="5">
        <v>7</v>
      </c>
    </row>
    <row r="3581" spans="1:3" ht="30" hidden="1" x14ac:dyDescent="0.25">
      <c r="A3581" s="495" t="s">
        <v>5573</v>
      </c>
      <c r="B3581" s="5">
        <v>1</v>
      </c>
      <c r="C3581" s="5">
        <v>7</v>
      </c>
    </row>
    <row r="3582" spans="1:3" hidden="1" x14ac:dyDescent="0.25">
      <c r="A3582" s="495" t="s">
        <v>5576</v>
      </c>
      <c r="B3582" s="5">
        <v>1</v>
      </c>
      <c r="C3582" s="5">
        <v>7</v>
      </c>
    </row>
    <row r="3583" spans="1:3" hidden="1" x14ac:dyDescent="0.25">
      <c r="A3583" s="495" t="s">
        <v>5577</v>
      </c>
      <c r="B3583" s="5">
        <v>1</v>
      </c>
      <c r="C3583" s="5">
        <v>7</v>
      </c>
    </row>
    <row r="3584" spans="1:3" hidden="1" x14ac:dyDescent="0.25">
      <c r="A3584" s="495" t="s">
        <v>5579</v>
      </c>
      <c r="B3584" s="5">
        <v>1</v>
      </c>
      <c r="C3584" s="5">
        <v>7</v>
      </c>
    </row>
    <row r="3585" spans="1:3" hidden="1" x14ac:dyDescent="0.25">
      <c r="A3585" s="495" t="s">
        <v>5583</v>
      </c>
      <c r="B3585" s="5">
        <v>1</v>
      </c>
      <c r="C3585" s="5">
        <v>7</v>
      </c>
    </row>
    <row r="3586" spans="1:3" hidden="1" x14ac:dyDescent="0.25">
      <c r="A3586" s="495" t="s">
        <v>5585</v>
      </c>
      <c r="B3586" s="5">
        <v>1</v>
      </c>
      <c r="C3586" s="5">
        <v>7</v>
      </c>
    </row>
    <row r="3587" spans="1:3" hidden="1" x14ac:dyDescent="0.25">
      <c r="A3587" s="495" t="s">
        <v>5587</v>
      </c>
      <c r="B3587" s="5">
        <v>1</v>
      </c>
      <c r="C3587" s="5">
        <v>7</v>
      </c>
    </row>
    <row r="3588" spans="1:3" ht="30" hidden="1" x14ac:dyDescent="0.25">
      <c r="A3588" s="495" t="s">
        <v>5589</v>
      </c>
      <c r="B3588" s="5">
        <v>1</v>
      </c>
      <c r="C3588" s="5">
        <v>7</v>
      </c>
    </row>
    <row r="3589" spans="1:3" hidden="1" x14ac:dyDescent="0.25">
      <c r="A3589" s="495" t="s">
        <v>5590</v>
      </c>
      <c r="B3589" s="5">
        <v>1</v>
      </c>
      <c r="C3589" s="5">
        <v>7</v>
      </c>
    </row>
    <row r="3590" spans="1:3" ht="30" hidden="1" x14ac:dyDescent="0.25">
      <c r="A3590" s="495" t="s">
        <v>5591</v>
      </c>
      <c r="B3590" s="5">
        <v>1</v>
      </c>
      <c r="C3590" s="5">
        <v>7</v>
      </c>
    </row>
    <row r="3591" spans="1:3" ht="30" hidden="1" x14ac:dyDescent="0.25">
      <c r="A3591" s="495" t="s">
        <v>5593</v>
      </c>
      <c r="B3591" s="5">
        <v>1</v>
      </c>
      <c r="C3591" s="5">
        <v>7</v>
      </c>
    </row>
    <row r="3592" spans="1:3" ht="30" hidden="1" x14ac:dyDescent="0.25">
      <c r="A3592" s="495" t="s">
        <v>5599</v>
      </c>
      <c r="B3592" s="5">
        <v>1</v>
      </c>
      <c r="C3592" s="5">
        <v>7</v>
      </c>
    </row>
    <row r="3593" spans="1:3" hidden="1" x14ac:dyDescent="0.25">
      <c r="A3593" s="495" t="s">
        <v>5603</v>
      </c>
      <c r="B3593" s="5">
        <v>1</v>
      </c>
      <c r="C3593" s="5">
        <v>7</v>
      </c>
    </row>
    <row r="3594" spans="1:3" ht="45" hidden="1" x14ac:dyDescent="0.25">
      <c r="A3594" s="495" t="s">
        <v>5605</v>
      </c>
      <c r="B3594" s="5">
        <v>1</v>
      </c>
      <c r="C3594" s="5">
        <v>7</v>
      </c>
    </row>
    <row r="3595" spans="1:3" hidden="1" x14ac:dyDescent="0.25">
      <c r="A3595" s="495" t="s">
        <v>5608</v>
      </c>
      <c r="B3595" s="5">
        <v>1</v>
      </c>
      <c r="C3595" s="5">
        <v>7</v>
      </c>
    </row>
    <row r="3596" spans="1:3" hidden="1" x14ac:dyDescent="0.25">
      <c r="A3596" s="495" t="s">
        <v>5611</v>
      </c>
      <c r="B3596" s="5">
        <v>1</v>
      </c>
      <c r="C3596" s="5">
        <v>7</v>
      </c>
    </row>
    <row r="3597" spans="1:3" ht="30" hidden="1" x14ac:dyDescent="0.25">
      <c r="A3597" s="495" t="s">
        <v>5613</v>
      </c>
      <c r="B3597" s="5">
        <v>1</v>
      </c>
      <c r="C3597" s="5">
        <v>7</v>
      </c>
    </row>
    <row r="3598" spans="1:3" hidden="1" x14ac:dyDescent="0.25">
      <c r="A3598" s="495" t="s">
        <v>5617</v>
      </c>
      <c r="B3598" s="5">
        <v>1</v>
      </c>
      <c r="C3598" s="5">
        <v>7</v>
      </c>
    </row>
    <row r="3599" spans="1:3" ht="30" hidden="1" x14ac:dyDescent="0.25">
      <c r="A3599" s="495" t="s">
        <v>5618</v>
      </c>
      <c r="B3599" s="5">
        <v>1</v>
      </c>
      <c r="C3599" s="5">
        <v>7</v>
      </c>
    </row>
    <row r="3600" spans="1:3" hidden="1" x14ac:dyDescent="0.25">
      <c r="A3600" s="495" t="s">
        <v>5621</v>
      </c>
      <c r="B3600" s="5">
        <v>1</v>
      </c>
      <c r="C3600" s="5">
        <v>7</v>
      </c>
    </row>
    <row r="3601" spans="1:3" hidden="1" x14ac:dyDescent="0.25">
      <c r="A3601" s="495" t="s">
        <v>5622</v>
      </c>
      <c r="B3601" s="5">
        <v>1</v>
      </c>
      <c r="C3601" s="5">
        <v>7</v>
      </c>
    </row>
    <row r="3602" spans="1:3" hidden="1" x14ac:dyDescent="0.25">
      <c r="A3602" s="495" t="s">
        <v>5623</v>
      </c>
      <c r="B3602" s="5">
        <v>1</v>
      </c>
      <c r="C3602" s="5">
        <v>7</v>
      </c>
    </row>
    <row r="3603" spans="1:3" ht="30" hidden="1" x14ac:dyDescent="0.25">
      <c r="A3603" s="495" t="s">
        <v>5624</v>
      </c>
      <c r="B3603" s="5">
        <v>1</v>
      </c>
      <c r="C3603" s="5">
        <v>7</v>
      </c>
    </row>
    <row r="3604" spans="1:3" hidden="1" x14ac:dyDescent="0.25">
      <c r="A3604" s="495" t="s">
        <v>5625</v>
      </c>
      <c r="B3604" s="5">
        <v>1</v>
      </c>
      <c r="C3604" s="5">
        <v>7</v>
      </c>
    </row>
    <row r="3605" spans="1:3" hidden="1" x14ac:dyDescent="0.25">
      <c r="A3605" s="495" t="s">
        <v>5626</v>
      </c>
      <c r="B3605" s="5">
        <v>1</v>
      </c>
      <c r="C3605" s="5">
        <v>7</v>
      </c>
    </row>
    <row r="3606" spans="1:3" hidden="1" x14ac:dyDescent="0.25">
      <c r="A3606" s="495" t="s">
        <v>5627</v>
      </c>
      <c r="B3606" s="5">
        <v>1</v>
      </c>
      <c r="C3606" s="5">
        <v>7</v>
      </c>
    </row>
    <row r="3607" spans="1:3" hidden="1" x14ac:dyDescent="0.25">
      <c r="A3607" s="495" t="s">
        <v>5628</v>
      </c>
      <c r="B3607" s="5">
        <v>1</v>
      </c>
      <c r="C3607" s="5">
        <v>7</v>
      </c>
    </row>
    <row r="3608" spans="1:3" ht="30" hidden="1" x14ac:dyDescent="0.25">
      <c r="A3608" s="495" t="s">
        <v>5629</v>
      </c>
      <c r="B3608" s="5">
        <v>1</v>
      </c>
      <c r="C3608" s="5">
        <v>7</v>
      </c>
    </row>
    <row r="3609" spans="1:3" hidden="1" x14ac:dyDescent="0.25">
      <c r="A3609" s="495" t="s">
        <v>5633</v>
      </c>
      <c r="B3609" s="5">
        <v>1</v>
      </c>
      <c r="C3609" s="5">
        <v>7</v>
      </c>
    </row>
    <row r="3610" spans="1:3" hidden="1" x14ac:dyDescent="0.25">
      <c r="A3610" s="495" t="s">
        <v>5635</v>
      </c>
      <c r="B3610" s="5">
        <v>1</v>
      </c>
      <c r="C3610" s="5">
        <v>7</v>
      </c>
    </row>
    <row r="3611" spans="1:3" hidden="1" x14ac:dyDescent="0.25">
      <c r="A3611" s="495" t="s">
        <v>5636</v>
      </c>
      <c r="B3611" s="5">
        <v>1</v>
      </c>
      <c r="C3611" s="5">
        <v>7</v>
      </c>
    </row>
    <row r="3612" spans="1:3" hidden="1" x14ac:dyDescent="0.25">
      <c r="A3612" s="495" t="s">
        <v>5637</v>
      </c>
      <c r="B3612" s="5">
        <v>1</v>
      </c>
      <c r="C3612" s="5">
        <v>7</v>
      </c>
    </row>
    <row r="3613" spans="1:3" hidden="1" x14ac:dyDescent="0.25">
      <c r="A3613" s="495" t="s">
        <v>5638</v>
      </c>
      <c r="B3613" s="5">
        <v>1</v>
      </c>
      <c r="C3613" s="5">
        <v>7</v>
      </c>
    </row>
    <row r="3614" spans="1:3" ht="30" hidden="1" x14ac:dyDescent="0.25">
      <c r="A3614" s="495" t="s">
        <v>5639</v>
      </c>
      <c r="B3614" s="5">
        <v>1</v>
      </c>
      <c r="C3614" s="5">
        <v>7</v>
      </c>
    </row>
    <row r="3615" spans="1:3" hidden="1" x14ac:dyDescent="0.25">
      <c r="A3615" s="495" t="s">
        <v>5641</v>
      </c>
      <c r="B3615" s="5">
        <v>1</v>
      </c>
      <c r="C3615" s="5">
        <v>7</v>
      </c>
    </row>
    <row r="3616" spans="1:3" hidden="1" x14ac:dyDescent="0.25">
      <c r="A3616" s="495" t="s">
        <v>5643</v>
      </c>
      <c r="B3616" s="5">
        <v>1</v>
      </c>
      <c r="C3616" s="5">
        <v>7</v>
      </c>
    </row>
    <row r="3617" spans="1:3" hidden="1" x14ac:dyDescent="0.25">
      <c r="A3617" s="495" t="s">
        <v>5646</v>
      </c>
      <c r="B3617" s="5">
        <v>1</v>
      </c>
      <c r="C3617" s="5">
        <v>7</v>
      </c>
    </row>
    <row r="3618" spans="1:3" hidden="1" x14ac:dyDescent="0.25">
      <c r="A3618" s="495" t="s">
        <v>5647</v>
      </c>
      <c r="B3618" s="5">
        <v>1</v>
      </c>
      <c r="C3618" s="5">
        <v>7</v>
      </c>
    </row>
    <row r="3619" spans="1:3" hidden="1" x14ac:dyDescent="0.25">
      <c r="A3619" s="495" t="s">
        <v>5648</v>
      </c>
      <c r="B3619" s="5">
        <v>1</v>
      </c>
      <c r="C3619" s="5">
        <v>7</v>
      </c>
    </row>
    <row r="3620" spans="1:3" hidden="1" x14ac:dyDescent="0.25">
      <c r="A3620" s="495" t="s">
        <v>5649</v>
      </c>
      <c r="B3620" s="5">
        <v>1</v>
      </c>
      <c r="C3620" s="5">
        <v>7</v>
      </c>
    </row>
    <row r="3621" spans="1:3" hidden="1" x14ac:dyDescent="0.25">
      <c r="A3621" s="495" t="s">
        <v>5651</v>
      </c>
      <c r="B3621" s="5">
        <v>1</v>
      </c>
      <c r="C3621" s="5">
        <v>7</v>
      </c>
    </row>
    <row r="3622" spans="1:3" hidden="1" x14ac:dyDescent="0.25">
      <c r="A3622" s="495" t="s">
        <v>5653</v>
      </c>
      <c r="B3622" s="5">
        <v>1</v>
      </c>
      <c r="C3622" s="5">
        <v>7</v>
      </c>
    </row>
    <row r="3623" spans="1:3" hidden="1" x14ac:dyDescent="0.25">
      <c r="A3623" s="495" t="s">
        <v>5655</v>
      </c>
      <c r="B3623" s="5">
        <v>1</v>
      </c>
      <c r="C3623" s="5">
        <v>7</v>
      </c>
    </row>
    <row r="3624" spans="1:3" ht="75" hidden="1" x14ac:dyDescent="0.25">
      <c r="A3624" s="495" t="s">
        <v>5660</v>
      </c>
      <c r="B3624" s="5">
        <v>1</v>
      </c>
      <c r="C3624" s="5">
        <v>7</v>
      </c>
    </row>
    <row r="3625" spans="1:3" ht="90" hidden="1" x14ac:dyDescent="0.25">
      <c r="A3625" s="495" t="s">
        <v>5662</v>
      </c>
      <c r="B3625" s="5">
        <v>1</v>
      </c>
      <c r="C3625" s="5">
        <v>7</v>
      </c>
    </row>
    <row r="3626" spans="1:3" hidden="1" x14ac:dyDescent="0.25">
      <c r="A3626" s="495" t="s">
        <v>5663</v>
      </c>
      <c r="B3626" s="5">
        <v>1</v>
      </c>
      <c r="C3626" s="5">
        <v>7</v>
      </c>
    </row>
    <row r="3627" spans="1:3" hidden="1" x14ac:dyDescent="0.25">
      <c r="A3627" s="495" t="s">
        <v>5667</v>
      </c>
      <c r="B3627" s="5">
        <v>1</v>
      </c>
      <c r="C3627" s="5">
        <v>7</v>
      </c>
    </row>
    <row r="3628" spans="1:3" hidden="1" x14ac:dyDescent="0.25">
      <c r="A3628" s="495" t="s">
        <v>5669</v>
      </c>
      <c r="B3628" s="5">
        <v>1</v>
      </c>
      <c r="C3628" s="5">
        <v>7</v>
      </c>
    </row>
    <row r="3629" spans="1:3" hidden="1" x14ac:dyDescent="0.25">
      <c r="A3629" s="495" t="s">
        <v>5670</v>
      </c>
      <c r="B3629" s="5">
        <v>1</v>
      </c>
      <c r="C3629" s="5">
        <v>7</v>
      </c>
    </row>
    <row r="3630" spans="1:3" hidden="1" x14ac:dyDescent="0.25">
      <c r="A3630" s="495" t="s">
        <v>5671</v>
      </c>
      <c r="B3630" s="5">
        <v>1</v>
      </c>
      <c r="C3630" s="5">
        <v>7</v>
      </c>
    </row>
    <row r="3631" spans="1:3" hidden="1" x14ac:dyDescent="0.25">
      <c r="A3631" s="495" t="s">
        <v>5673</v>
      </c>
      <c r="B3631" s="5">
        <v>1</v>
      </c>
      <c r="C3631" s="5">
        <v>7</v>
      </c>
    </row>
    <row r="3632" spans="1:3" hidden="1" x14ac:dyDescent="0.25">
      <c r="A3632" s="495" t="s">
        <v>5674</v>
      </c>
      <c r="B3632" s="5">
        <v>1</v>
      </c>
      <c r="C3632" s="5">
        <v>7</v>
      </c>
    </row>
    <row r="3633" spans="1:3" hidden="1" x14ac:dyDescent="0.25">
      <c r="A3633" s="495" t="s">
        <v>5675</v>
      </c>
      <c r="B3633" s="5">
        <v>1</v>
      </c>
      <c r="C3633" s="5">
        <v>7</v>
      </c>
    </row>
    <row r="3634" spans="1:3" hidden="1" x14ac:dyDescent="0.25">
      <c r="A3634" s="495" t="s">
        <v>5676</v>
      </c>
      <c r="B3634" s="5">
        <v>1</v>
      </c>
      <c r="C3634" s="5">
        <v>7</v>
      </c>
    </row>
    <row r="3635" spans="1:3" hidden="1" x14ac:dyDescent="0.25">
      <c r="A3635" s="495" t="s">
        <v>5677</v>
      </c>
      <c r="B3635" s="5">
        <v>1</v>
      </c>
      <c r="C3635" s="5">
        <v>7</v>
      </c>
    </row>
    <row r="3636" spans="1:3" hidden="1" x14ac:dyDescent="0.25">
      <c r="A3636" s="495" t="s">
        <v>5680</v>
      </c>
      <c r="B3636" s="5">
        <v>1</v>
      </c>
      <c r="C3636" s="5">
        <v>7</v>
      </c>
    </row>
    <row r="3637" spans="1:3" hidden="1" x14ac:dyDescent="0.25">
      <c r="A3637" s="495" t="s">
        <v>5681</v>
      </c>
      <c r="B3637" s="5">
        <v>1</v>
      </c>
      <c r="C3637" s="5">
        <v>7</v>
      </c>
    </row>
    <row r="3638" spans="1:3" hidden="1" x14ac:dyDescent="0.25">
      <c r="A3638" s="495" t="s">
        <v>5683</v>
      </c>
      <c r="B3638" s="5">
        <v>1</v>
      </c>
      <c r="C3638" s="5">
        <v>7</v>
      </c>
    </row>
    <row r="3639" spans="1:3" hidden="1" x14ac:dyDescent="0.25">
      <c r="A3639" s="495" t="s">
        <v>5685</v>
      </c>
      <c r="B3639" s="5">
        <v>1</v>
      </c>
      <c r="C3639" s="5">
        <v>7</v>
      </c>
    </row>
    <row r="3640" spans="1:3" hidden="1" x14ac:dyDescent="0.25">
      <c r="A3640" s="495" t="s">
        <v>5687</v>
      </c>
      <c r="B3640" s="5">
        <v>1</v>
      </c>
      <c r="C3640" s="5">
        <v>7</v>
      </c>
    </row>
    <row r="3641" spans="1:3" ht="30" hidden="1" x14ac:dyDescent="0.25">
      <c r="A3641" s="495" t="s">
        <v>5689</v>
      </c>
      <c r="B3641" s="5">
        <v>1</v>
      </c>
      <c r="C3641" s="5">
        <v>7</v>
      </c>
    </row>
    <row r="3642" spans="1:3" hidden="1" x14ac:dyDescent="0.25">
      <c r="A3642" s="495" t="s">
        <v>5690</v>
      </c>
      <c r="B3642" s="5">
        <v>1</v>
      </c>
      <c r="C3642" s="5">
        <v>7</v>
      </c>
    </row>
    <row r="3643" spans="1:3" hidden="1" x14ac:dyDescent="0.25">
      <c r="A3643" s="495" t="s">
        <v>5691</v>
      </c>
      <c r="B3643" s="5">
        <v>1</v>
      </c>
      <c r="C3643" s="5">
        <v>7</v>
      </c>
    </row>
    <row r="3644" spans="1:3" hidden="1" x14ac:dyDescent="0.25">
      <c r="A3644" s="495" t="s">
        <v>5692</v>
      </c>
      <c r="B3644" s="5">
        <v>1</v>
      </c>
      <c r="C3644" s="5">
        <v>7</v>
      </c>
    </row>
    <row r="3645" spans="1:3" hidden="1" x14ac:dyDescent="0.25">
      <c r="A3645" s="495" t="s">
        <v>5694</v>
      </c>
      <c r="B3645" s="5">
        <v>1</v>
      </c>
      <c r="C3645" s="5">
        <v>7</v>
      </c>
    </row>
    <row r="3646" spans="1:3" hidden="1" x14ac:dyDescent="0.25">
      <c r="A3646" s="495" t="s">
        <v>5695</v>
      </c>
      <c r="B3646" s="5">
        <v>1</v>
      </c>
      <c r="C3646" s="5">
        <v>7</v>
      </c>
    </row>
    <row r="3647" spans="1:3" ht="30" hidden="1" x14ac:dyDescent="0.25">
      <c r="A3647" s="495" t="s">
        <v>5696</v>
      </c>
      <c r="B3647" s="5">
        <v>1</v>
      </c>
      <c r="C3647" s="5">
        <v>7</v>
      </c>
    </row>
    <row r="3648" spans="1:3" hidden="1" x14ac:dyDescent="0.25">
      <c r="A3648" s="495" t="s">
        <v>5698</v>
      </c>
      <c r="B3648" s="5">
        <v>1</v>
      </c>
      <c r="C3648" s="5">
        <v>7</v>
      </c>
    </row>
    <row r="3649" spans="1:3" hidden="1" x14ac:dyDescent="0.25">
      <c r="A3649" s="495" t="s">
        <v>5703</v>
      </c>
      <c r="B3649" s="5">
        <v>1</v>
      </c>
      <c r="C3649" s="5">
        <v>7</v>
      </c>
    </row>
    <row r="3650" spans="1:3" hidden="1" x14ac:dyDescent="0.25">
      <c r="A3650" s="495" t="s">
        <v>5706</v>
      </c>
      <c r="B3650" s="5">
        <v>1</v>
      </c>
      <c r="C3650" s="5">
        <v>7</v>
      </c>
    </row>
    <row r="3651" spans="1:3" hidden="1" x14ac:dyDescent="0.25">
      <c r="A3651" s="495" t="s">
        <v>5708</v>
      </c>
      <c r="B3651" s="5">
        <v>1</v>
      </c>
      <c r="C3651" s="5">
        <v>7</v>
      </c>
    </row>
    <row r="3652" spans="1:3" hidden="1" x14ac:dyDescent="0.25">
      <c r="A3652" s="495" t="s">
        <v>5710</v>
      </c>
      <c r="B3652" s="5">
        <v>1</v>
      </c>
      <c r="C3652" s="5">
        <v>7</v>
      </c>
    </row>
    <row r="3653" spans="1:3" hidden="1" x14ac:dyDescent="0.25">
      <c r="A3653" s="495" t="s">
        <v>5711</v>
      </c>
      <c r="B3653" s="5">
        <v>1</v>
      </c>
      <c r="C3653" s="5">
        <v>7</v>
      </c>
    </row>
    <row r="3654" spans="1:3" ht="45" hidden="1" x14ac:dyDescent="0.25">
      <c r="A3654" s="495" t="s">
        <v>5712</v>
      </c>
      <c r="B3654" s="5">
        <v>1</v>
      </c>
      <c r="C3654" s="5">
        <v>7</v>
      </c>
    </row>
    <row r="3655" spans="1:3" hidden="1" x14ac:dyDescent="0.25">
      <c r="A3655" s="495" t="s">
        <v>5713</v>
      </c>
      <c r="B3655" s="5">
        <v>1</v>
      </c>
      <c r="C3655" s="5">
        <v>7</v>
      </c>
    </row>
    <row r="3656" spans="1:3" hidden="1" x14ac:dyDescent="0.25">
      <c r="A3656" s="495" t="s">
        <v>5714</v>
      </c>
      <c r="B3656" s="5">
        <v>1</v>
      </c>
      <c r="C3656" s="5">
        <v>7</v>
      </c>
    </row>
    <row r="3657" spans="1:3" hidden="1" x14ac:dyDescent="0.25">
      <c r="A3657" s="495" t="s">
        <v>5715</v>
      </c>
      <c r="B3657" s="5">
        <v>1</v>
      </c>
      <c r="C3657" s="5">
        <v>7</v>
      </c>
    </row>
    <row r="3658" spans="1:3" hidden="1" x14ac:dyDescent="0.25">
      <c r="A3658" s="495" t="s">
        <v>5717</v>
      </c>
      <c r="B3658" s="5">
        <v>1</v>
      </c>
      <c r="C3658" s="5">
        <v>7</v>
      </c>
    </row>
    <row r="3659" spans="1:3" hidden="1" x14ac:dyDescent="0.25">
      <c r="A3659" s="495" t="s">
        <v>5719</v>
      </c>
      <c r="B3659" s="5">
        <v>1</v>
      </c>
      <c r="C3659" s="5">
        <v>7</v>
      </c>
    </row>
    <row r="3660" spans="1:3" ht="30" hidden="1" x14ac:dyDescent="0.25">
      <c r="A3660" s="495" t="s">
        <v>5720</v>
      </c>
      <c r="B3660" s="5">
        <v>1</v>
      </c>
      <c r="C3660" s="5">
        <v>7</v>
      </c>
    </row>
    <row r="3661" spans="1:3" hidden="1" x14ac:dyDescent="0.25">
      <c r="A3661" s="495" t="s">
        <v>5722</v>
      </c>
      <c r="B3661" s="5">
        <v>1</v>
      </c>
      <c r="C3661" s="5">
        <v>7</v>
      </c>
    </row>
    <row r="3662" spans="1:3" hidden="1" x14ac:dyDescent="0.25">
      <c r="A3662" s="495" t="s">
        <v>5724</v>
      </c>
      <c r="B3662" s="5">
        <v>1</v>
      </c>
      <c r="C3662" s="5">
        <v>7</v>
      </c>
    </row>
    <row r="3663" spans="1:3" hidden="1" x14ac:dyDescent="0.25">
      <c r="A3663" s="495" t="s">
        <v>5727</v>
      </c>
      <c r="B3663" s="5">
        <v>1</v>
      </c>
      <c r="C3663" s="5">
        <v>7</v>
      </c>
    </row>
    <row r="3664" spans="1:3" hidden="1" x14ac:dyDescent="0.25">
      <c r="A3664" s="495" t="s">
        <v>5728</v>
      </c>
      <c r="B3664" s="5">
        <v>1</v>
      </c>
      <c r="C3664" s="5">
        <v>7</v>
      </c>
    </row>
    <row r="3665" spans="1:3" hidden="1" x14ac:dyDescent="0.25">
      <c r="A3665" s="495" t="s">
        <v>5729</v>
      </c>
      <c r="B3665" s="5">
        <v>1</v>
      </c>
      <c r="C3665" s="5">
        <v>7</v>
      </c>
    </row>
    <row r="3666" spans="1:3" hidden="1" x14ac:dyDescent="0.25">
      <c r="A3666" s="495" t="s">
        <v>5730</v>
      </c>
      <c r="B3666" s="5">
        <v>1</v>
      </c>
      <c r="C3666" s="5">
        <v>7</v>
      </c>
    </row>
    <row r="3667" spans="1:3" hidden="1" x14ac:dyDescent="0.25">
      <c r="A3667" s="495" t="s">
        <v>5731</v>
      </c>
      <c r="B3667" s="5">
        <v>1</v>
      </c>
      <c r="C3667" s="5">
        <v>7</v>
      </c>
    </row>
    <row r="3668" spans="1:3" hidden="1" x14ac:dyDescent="0.25">
      <c r="A3668" s="495" t="s">
        <v>5732</v>
      </c>
      <c r="B3668" s="5">
        <v>1</v>
      </c>
      <c r="C3668" s="5">
        <v>7</v>
      </c>
    </row>
    <row r="3669" spans="1:3" hidden="1" x14ac:dyDescent="0.25">
      <c r="A3669" s="495" t="s">
        <v>5733</v>
      </c>
      <c r="B3669" s="5">
        <v>1</v>
      </c>
      <c r="C3669" s="5">
        <v>7</v>
      </c>
    </row>
    <row r="3670" spans="1:3" hidden="1" x14ac:dyDescent="0.25">
      <c r="A3670" s="495" t="s">
        <v>5734</v>
      </c>
      <c r="B3670" s="5">
        <v>1</v>
      </c>
      <c r="C3670" s="5">
        <v>7</v>
      </c>
    </row>
    <row r="3671" spans="1:3" hidden="1" x14ac:dyDescent="0.25">
      <c r="A3671" s="495" t="s">
        <v>5735</v>
      </c>
      <c r="B3671" s="5">
        <v>1</v>
      </c>
      <c r="C3671" s="5">
        <v>7</v>
      </c>
    </row>
    <row r="3672" spans="1:3" hidden="1" x14ac:dyDescent="0.25">
      <c r="A3672" s="495" t="s">
        <v>5736</v>
      </c>
      <c r="B3672" s="5">
        <v>1</v>
      </c>
      <c r="C3672" s="5">
        <v>7</v>
      </c>
    </row>
    <row r="3673" spans="1:3" hidden="1" x14ac:dyDescent="0.25">
      <c r="A3673" s="495" t="s">
        <v>5737</v>
      </c>
      <c r="B3673" s="5">
        <v>1</v>
      </c>
      <c r="C3673" s="5">
        <v>7</v>
      </c>
    </row>
    <row r="3674" spans="1:3" hidden="1" x14ac:dyDescent="0.25">
      <c r="A3674" s="495" t="s">
        <v>5740</v>
      </c>
      <c r="B3674" s="5">
        <v>1</v>
      </c>
      <c r="C3674" s="5">
        <v>7</v>
      </c>
    </row>
    <row r="3675" spans="1:3" hidden="1" x14ac:dyDescent="0.25">
      <c r="A3675" s="495" t="s">
        <v>5741</v>
      </c>
      <c r="B3675" s="5">
        <v>1</v>
      </c>
      <c r="C3675" s="5">
        <v>7</v>
      </c>
    </row>
    <row r="3676" spans="1:3" hidden="1" x14ac:dyDescent="0.25">
      <c r="A3676" s="495" t="s">
        <v>5745</v>
      </c>
      <c r="B3676" s="5">
        <v>1</v>
      </c>
      <c r="C3676" s="5">
        <v>7</v>
      </c>
    </row>
    <row r="3677" spans="1:3" hidden="1" x14ac:dyDescent="0.25">
      <c r="A3677" s="495" t="s">
        <v>5746</v>
      </c>
      <c r="B3677" s="5">
        <v>1</v>
      </c>
      <c r="C3677" s="5">
        <v>7</v>
      </c>
    </row>
    <row r="3678" spans="1:3" hidden="1" x14ac:dyDescent="0.25">
      <c r="A3678" s="495" t="s">
        <v>5748</v>
      </c>
      <c r="B3678" s="5">
        <v>1</v>
      </c>
      <c r="C3678" s="5">
        <v>7</v>
      </c>
    </row>
    <row r="3679" spans="1:3" ht="30" hidden="1" x14ac:dyDescent="0.25">
      <c r="A3679" s="495" t="s">
        <v>5749</v>
      </c>
      <c r="B3679" s="5">
        <v>1</v>
      </c>
      <c r="C3679" s="5">
        <v>7</v>
      </c>
    </row>
    <row r="3680" spans="1:3" hidden="1" x14ac:dyDescent="0.25">
      <c r="A3680" s="495" t="s">
        <v>5750</v>
      </c>
      <c r="B3680" s="5">
        <v>1</v>
      </c>
      <c r="C3680" s="5">
        <v>7</v>
      </c>
    </row>
    <row r="3681" spans="1:3" hidden="1" x14ac:dyDescent="0.25">
      <c r="A3681" s="495" t="s">
        <v>5751</v>
      </c>
      <c r="B3681" s="5">
        <v>1</v>
      </c>
      <c r="C3681" s="5">
        <v>7</v>
      </c>
    </row>
    <row r="3682" spans="1:3" hidden="1" x14ac:dyDescent="0.25">
      <c r="A3682" s="495" t="s">
        <v>5752</v>
      </c>
      <c r="B3682" s="5">
        <v>1</v>
      </c>
      <c r="C3682" s="5">
        <v>7</v>
      </c>
    </row>
    <row r="3683" spans="1:3" hidden="1" x14ac:dyDescent="0.25">
      <c r="A3683" s="495" t="s">
        <v>5753</v>
      </c>
      <c r="B3683" s="5">
        <v>1</v>
      </c>
      <c r="C3683" s="5">
        <v>7</v>
      </c>
    </row>
    <row r="3684" spans="1:3" hidden="1" x14ac:dyDescent="0.25">
      <c r="A3684" s="495" t="s">
        <v>5754</v>
      </c>
      <c r="B3684" s="5">
        <v>1</v>
      </c>
      <c r="C3684" s="5">
        <v>7</v>
      </c>
    </row>
    <row r="3685" spans="1:3" hidden="1" x14ac:dyDescent="0.25">
      <c r="A3685" s="495" t="s">
        <v>5755</v>
      </c>
      <c r="B3685" s="5">
        <v>1</v>
      </c>
      <c r="C3685" s="5">
        <v>7</v>
      </c>
    </row>
    <row r="3686" spans="1:3" hidden="1" x14ac:dyDescent="0.25">
      <c r="A3686" s="495" t="s">
        <v>5756</v>
      </c>
      <c r="B3686" s="5">
        <v>1</v>
      </c>
      <c r="C3686" s="5">
        <v>7</v>
      </c>
    </row>
    <row r="3687" spans="1:3" hidden="1" x14ac:dyDescent="0.25">
      <c r="A3687" s="495" t="s">
        <v>5757</v>
      </c>
      <c r="B3687" s="5">
        <v>1</v>
      </c>
      <c r="C3687" s="5">
        <v>7</v>
      </c>
    </row>
    <row r="3688" spans="1:3" hidden="1" x14ac:dyDescent="0.25">
      <c r="A3688" s="495" t="s">
        <v>5759</v>
      </c>
      <c r="B3688" s="5">
        <v>1</v>
      </c>
      <c r="C3688" s="5">
        <v>7</v>
      </c>
    </row>
    <row r="3689" spans="1:3" hidden="1" x14ac:dyDescent="0.25">
      <c r="A3689" s="495" t="s">
        <v>5762</v>
      </c>
      <c r="B3689" s="5">
        <v>1</v>
      </c>
      <c r="C3689" s="5">
        <v>7</v>
      </c>
    </row>
    <row r="3690" spans="1:3" hidden="1" x14ac:dyDescent="0.25">
      <c r="A3690" s="495" t="s">
        <v>5766</v>
      </c>
      <c r="B3690" s="5">
        <v>1</v>
      </c>
      <c r="C3690" s="5">
        <v>7</v>
      </c>
    </row>
    <row r="3691" spans="1:3" hidden="1" x14ac:dyDescent="0.25">
      <c r="A3691" s="495" t="s">
        <v>5767</v>
      </c>
      <c r="B3691" s="5">
        <v>1</v>
      </c>
      <c r="C3691" s="5">
        <v>7</v>
      </c>
    </row>
    <row r="3692" spans="1:3" hidden="1" x14ac:dyDescent="0.25">
      <c r="A3692" s="495" t="s">
        <v>5769</v>
      </c>
      <c r="B3692" s="5">
        <v>1</v>
      </c>
      <c r="C3692" s="5">
        <v>7</v>
      </c>
    </row>
    <row r="3693" spans="1:3" hidden="1" x14ac:dyDescent="0.25">
      <c r="A3693" s="495" t="s">
        <v>5771</v>
      </c>
      <c r="B3693" s="5">
        <v>1</v>
      </c>
      <c r="C3693" s="5">
        <v>7</v>
      </c>
    </row>
    <row r="3694" spans="1:3" hidden="1" x14ac:dyDescent="0.25">
      <c r="A3694" s="495" t="s">
        <v>5772</v>
      </c>
      <c r="B3694" s="5">
        <v>1</v>
      </c>
      <c r="C3694" s="5">
        <v>7</v>
      </c>
    </row>
    <row r="3695" spans="1:3" hidden="1" x14ac:dyDescent="0.25">
      <c r="A3695" s="495" t="s">
        <v>5773</v>
      </c>
      <c r="B3695" s="5">
        <v>1</v>
      </c>
      <c r="C3695" s="5">
        <v>7</v>
      </c>
    </row>
    <row r="3696" spans="1:3" hidden="1" x14ac:dyDescent="0.25">
      <c r="A3696" s="495" t="s">
        <v>5776</v>
      </c>
      <c r="B3696" s="5">
        <v>1</v>
      </c>
      <c r="C3696" s="5">
        <v>7</v>
      </c>
    </row>
    <row r="3697" spans="1:3" ht="30" hidden="1" x14ac:dyDescent="0.25">
      <c r="A3697" s="495" t="s">
        <v>5778</v>
      </c>
      <c r="B3697" s="5">
        <v>1</v>
      </c>
      <c r="C3697" s="5">
        <v>7</v>
      </c>
    </row>
    <row r="3698" spans="1:3" hidden="1" x14ac:dyDescent="0.25">
      <c r="A3698" s="495" t="s">
        <v>5779</v>
      </c>
      <c r="B3698" s="5">
        <v>1</v>
      </c>
      <c r="C3698" s="5">
        <v>7</v>
      </c>
    </row>
    <row r="3699" spans="1:3" hidden="1" x14ac:dyDescent="0.25">
      <c r="A3699" s="495" t="s">
        <v>5780</v>
      </c>
      <c r="B3699" s="5">
        <v>1</v>
      </c>
      <c r="C3699" s="5">
        <v>7</v>
      </c>
    </row>
    <row r="3700" spans="1:3" hidden="1" x14ac:dyDescent="0.25">
      <c r="A3700" s="495" t="s">
        <v>5781</v>
      </c>
      <c r="B3700" s="5">
        <v>1</v>
      </c>
      <c r="C3700" s="5">
        <v>7</v>
      </c>
    </row>
    <row r="3701" spans="1:3" ht="30" hidden="1" x14ac:dyDescent="0.25">
      <c r="A3701" s="495" t="s">
        <v>5782</v>
      </c>
      <c r="B3701" s="5">
        <v>1</v>
      </c>
      <c r="C3701" s="5">
        <v>7</v>
      </c>
    </row>
    <row r="3702" spans="1:3" hidden="1" x14ac:dyDescent="0.25">
      <c r="A3702" s="495" t="s">
        <v>5783</v>
      </c>
      <c r="B3702" s="5">
        <v>1</v>
      </c>
      <c r="C3702" s="5">
        <v>7</v>
      </c>
    </row>
    <row r="3703" spans="1:3" hidden="1" x14ac:dyDescent="0.25">
      <c r="A3703" s="495" t="s">
        <v>5785</v>
      </c>
      <c r="B3703" s="5">
        <v>1</v>
      </c>
      <c r="C3703" s="5">
        <v>7</v>
      </c>
    </row>
    <row r="3704" spans="1:3" hidden="1" x14ac:dyDescent="0.25">
      <c r="A3704" s="495" t="s">
        <v>5789</v>
      </c>
      <c r="B3704" s="5">
        <v>1</v>
      </c>
      <c r="C3704" s="5">
        <v>7</v>
      </c>
    </row>
    <row r="3705" spans="1:3" hidden="1" x14ac:dyDescent="0.25">
      <c r="A3705" s="495" t="s">
        <v>5791</v>
      </c>
      <c r="B3705" s="5">
        <v>1</v>
      </c>
      <c r="C3705" s="5">
        <v>7</v>
      </c>
    </row>
    <row r="3706" spans="1:3" hidden="1" x14ac:dyDescent="0.25">
      <c r="A3706" s="495" t="s">
        <v>5792</v>
      </c>
      <c r="B3706" s="5">
        <v>1</v>
      </c>
      <c r="C3706" s="5">
        <v>7</v>
      </c>
    </row>
    <row r="3707" spans="1:3" ht="30" hidden="1" x14ac:dyDescent="0.25">
      <c r="A3707" s="495" t="s">
        <v>5793</v>
      </c>
      <c r="B3707" s="5">
        <v>1</v>
      </c>
      <c r="C3707" s="5">
        <v>7</v>
      </c>
    </row>
    <row r="3708" spans="1:3" hidden="1" x14ac:dyDescent="0.25">
      <c r="A3708" s="495" t="s">
        <v>5795</v>
      </c>
      <c r="B3708" s="5">
        <v>1</v>
      </c>
      <c r="C3708" s="5">
        <v>7</v>
      </c>
    </row>
    <row r="3709" spans="1:3" hidden="1" x14ac:dyDescent="0.25">
      <c r="A3709" s="495" t="s">
        <v>5796</v>
      </c>
      <c r="B3709" s="5">
        <v>1</v>
      </c>
      <c r="C3709" s="5">
        <v>7</v>
      </c>
    </row>
    <row r="3710" spans="1:3" hidden="1" x14ac:dyDescent="0.25">
      <c r="A3710" s="495" t="s">
        <v>5797</v>
      </c>
      <c r="B3710" s="5">
        <v>1</v>
      </c>
      <c r="C3710" s="5">
        <v>7</v>
      </c>
    </row>
    <row r="3711" spans="1:3" hidden="1" x14ac:dyDescent="0.25">
      <c r="A3711" s="495" t="s">
        <v>5802</v>
      </c>
      <c r="B3711" s="5">
        <v>1</v>
      </c>
      <c r="C3711" s="5">
        <v>7</v>
      </c>
    </row>
    <row r="3712" spans="1:3" hidden="1" x14ac:dyDescent="0.25">
      <c r="A3712" s="495" t="s">
        <v>5805</v>
      </c>
      <c r="B3712" s="5">
        <v>1</v>
      </c>
      <c r="C3712" s="5">
        <v>7</v>
      </c>
    </row>
    <row r="3713" spans="1:3" hidden="1" x14ac:dyDescent="0.25">
      <c r="A3713" s="495" t="s">
        <v>5806</v>
      </c>
      <c r="B3713" s="5">
        <v>1</v>
      </c>
      <c r="C3713" s="5">
        <v>7</v>
      </c>
    </row>
    <row r="3714" spans="1:3" hidden="1" x14ac:dyDescent="0.25">
      <c r="A3714" s="495" t="s">
        <v>5807</v>
      </c>
      <c r="B3714" s="5">
        <v>1</v>
      </c>
      <c r="C3714" s="5">
        <v>7</v>
      </c>
    </row>
    <row r="3715" spans="1:3" hidden="1" x14ac:dyDescent="0.25">
      <c r="A3715" s="495" t="s">
        <v>5808</v>
      </c>
      <c r="B3715" s="5">
        <v>1</v>
      </c>
      <c r="C3715" s="5">
        <v>7</v>
      </c>
    </row>
    <row r="3716" spans="1:3" hidden="1" x14ac:dyDescent="0.25">
      <c r="A3716" s="495" t="s">
        <v>5809</v>
      </c>
      <c r="B3716" s="5">
        <v>1</v>
      </c>
      <c r="C3716" s="5">
        <v>7</v>
      </c>
    </row>
    <row r="3717" spans="1:3" ht="30" hidden="1" x14ac:dyDescent="0.25">
      <c r="A3717" s="495" t="s">
        <v>5813</v>
      </c>
      <c r="B3717" s="5">
        <v>1</v>
      </c>
      <c r="C3717" s="5">
        <v>7</v>
      </c>
    </row>
    <row r="3718" spans="1:3" hidden="1" x14ac:dyDescent="0.25">
      <c r="A3718" s="495" t="s">
        <v>5814</v>
      </c>
      <c r="B3718" s="5">
        <v>1</v>
      </c>
      <c r="C3718" s="5">
        <v>7</v>
      </c>
    </row>
    <row r="3719" spans="1:3" ht="30" hidden="1" x14ac:dyDescent="0.25">
      <c r="A3719" s="495" t="s">
        <v>5817</v>
      </c>
      <c r="B3719" s="5">
        <v>1</v>
      </c>
      <c r="C3719" s="5">
        <v>7</v>
      </c>
    </row>
    <row r="3720" spans="1:3" hidden="1" x14ac:dyDescent="0.25">
      <c r="A3720" s="495" t="s">
        <v>5821</v>
      </c>
      <c r="B3720" s="5">
        <v>1</v>
      </c>
      <c r="C3720" s="5">
        <v>7</v>
      </c>
    </row>
    <row r="3721" spans="1:3" hidden="1" x14ac:dyDescent="0.25">
      <c r="A3721" s="495" t="s">
        <v>5823</v>
      </c>
      <c r="B3721" s="5">
        <v>1</v>
      </c>
      <c r="C3721" s="5">
        <v>7</v>
      </c>
    </row>
    <row r="3722" spans="1:3" hidden="1" x14ac:dyDescent="0.25">
      <c r="A3722" s="495" t="s">
        <v>5825</v>
      </c>
      <c r="B3722" s="5">
        <v>1</v>
      </c>
      <c r="C3722" s="5">
        <v>7</v>
      </c>
    </row>
    <row r="3723" spans="1:3" hidden="1" x14ac:dyDescent="0.25">
      <c r="A3723" s="495" t="s">
        <v>5826</v>
      </c>
      <c r="B3723" s="5">
        <v>1</v>
      </c>
      <c r="C3723" s="5">
        <v>7</v>
      </c>
    </row>
    <row r="3724" spans="1:3" hidden="1" x14ac:dyDescent="0.25">
      <c r="A3724" s="495" t="s">
        <v>5827</v>
      </c>
      <c r="B3724" s="5">
        <v>1</v>
      </c>
      <c r="C3724" s="5">
        <v>7</v>
      </c>
    </row>
    <row r="3725" spans="1:3" ht="30" hidden="1" x14ac:dyDescent="0.25">
      <c r="A3725" s="495" t="s">
        <v>5829</v>
      </c>
      <c r="B3725" s="5">
        <v>1</v>
      </c>
      <c r="C3725" s="5">
        <v>7</v>
      </c>
    </row>
    <row r="3726" spans="1:3" hidden="1" x14ac:dyDescent="0.25">
      <c r="A3726" s="495" t="s">
        <v>5830</v>
      </c>
      <c r="B3726" s="5">
        <v>1</v>
      </c>
      <c r="C3726" s="5">
        <v>7</v>
      </c>
    </row>
    <row r="3727" spans="1:3" hidden="1" x14ac:dyDescent="0.25">
      <c r="A3727" s="495" t="s">
        <v>5832</v>
      </c>
      <c r="B3727" s="5">
        <v>1</v>
      </c>
      <c r="C3727" s="5">
        <v>7</v>
      </c>
    </row>
    <row r="3728" spans="1:3" ht="30" hidden="1" x14ac:dyDescent="0.25">
      <c r="A3728" s="495" t="s">
        <v>5835</v>
      </c>
      <c r="B3728" s="5">
        <v>1</v>
      </c>
      <c r="C3728" s="5">
        <v>7</v>
      </c>
    </row>
    <row r="3729" spans="1:3" hidden="1" x14ac:dyDescent="0.25">
      <c r="A3729" s="495" t="s">
        <v>5836</v>
      </c>
      <c r="B3729" s="5">
        <v>1</v>
      </c>
      <c r="C3729" s="5">
        <v>7</v>
      </c>
    </row>
    <row r="3730" spans="1:3" ht="30" hidden="1" x14ac:dyDescent="0.25">
      <c r="A3730" s="495" t="s">
        <v>5837</v>
      </c>
      <c r="B3730" s="5">
        <v>1</v>
      </c>
      <c r="C3730" s="5">
        <v>7</v>
      </c>
    </row>
    <row r="3731" spans="1:3" hidden="1" x14ac:dyDescent="0.25">
      <c r="A3731" s="495" t="s">
        <v>5838</v>
      </c>
      <c r="B3731" s="5">
        <v>1</v>
      </c>
      <c r="C3731" s="5">
        <v>7</v>
      </c>
    </row>
    <row r="3732" spans="1:3" hidden="1" x14ac:dyDescent="0.25">
      <c r="A3732" s="495" t="s">
        <v>5839</v>
      </c>
      <c r="B3732" s="5">
        <v>1</v>
      </c>
      <c r="C3732" s="5">
        <v>7</v>
      </c>
    </row>
    <row r="3733" spans="1:3" hidden="1" x14ac:dyDescent="0.25">
      <c r="A3733" s="495" t="s">
        <v>5840</v>
      </c>
      <c r="B3733" s="5">
        <v>1</v>
      </c>
      <c r="C3733" s="5">
        <v>7</v>
      </c>
    </row>
    <row r="3734" spans="1:3" hidden="1" x14ac:dyDescent="0.25">
      <c r="A3734" s="495" t="s">
        <v>5841</v>
      </c>
      <c r="B3734" s="5">
        <v>1</v>
      </c>
      <c r="C3734" s="5">
        <v>7</v>
      </c>
    </row>
    <row r="3735" spans="1:3" ht="30" hidden="1" x14ac:dyDescent="0.25">
      <c r="A3735" s="495" t="s">
        <v>5842</v>
      </c>
      <c r="B3735" s="5">
        <v>1</v>
      </c>
      <c r="C3735" s="5">
        <v>7</v>
      </c>
    </row>
    <row r="3736" spans="1:3" ht="30" hidden="1" x14ac:dyDescent="0.25">
      <c r="A3736" s="495" t="s">
        <v>5843</v>
      </c>
      <c r="B3736" s="5">
        <v>1</v>
      </c>
      <c r="C3736" s="5">
        <v>7</v>
      </c>
    </row>
    <row r="3737" spans="1:3" ht="45" hidden="1" x14ac:dyDescent="0.25">
      <c r="A3737" s="495" t="s">
        <v>5847</v>
      </c>
      <c r="B3737" s="5">
        <v>1</v>
      </c>
      <c r="C3737" s="5">
        <v>7</v>
      </c>
    </row>
    <row r="3738" spans="1:3" hidden="1" x14ac:dyDescent="0.25">
      <c r="A3738" s="495" t="s">
        <v>5848</v>
      </c>
      <c r="B3738" s="5">
        <v>1</v>
      </c>
      <c r="C3738" s="5">
        <v>7</v>
      </c>
    </row>
    <row r="3739" spans="1:3" ht="30" hidden="1" x14ac:dyDescent="0.25">
      <c r="A3739" s="495" t="s">
        <v>5849</v>
      </c>
      <c r="B3739" s="5">
        <v>1</v>
      </c>
      <c r="C3739" s="5">
        <v>7</v>
      </c>
    </row>
    <row r="3740" spans="1:3" ht="30" hidden="1" x14ac:dyDescent="0.25">
      <c r="A3740" s="495" t="s">
        <v>5851</v>
      </c>
      <c r="B3740" s="5">
        <v>1</v>
      </c>
      <c r="C3740" s="5">
        <v>7</v>
      </c>
    </row>
    <row r="3741" spans="1:3" ht="30" hidden="1" x14ac:dyDescent="0.25">
      <c r="A3741" s="495" t="s">
        <v>5852</v>
      </c>
      <c r="B3741" s="5">
        <v>1</v>
      </c>
      <c r="C3741" s="5">
        <v>7</v>
      </c>
    </row>
    <row r="3742" spans="1:3" hidden="1" x14ac:dyDescent="0.25">
      <c r="A3742" s="495" t="s">
        <v>5854</v>
      </c>
      <c r="B3742" s="5">
        <v>1</v>
      </c>
      <c r="C3742" s="5">
        <v>7</v>
      </c>
    </row>
    <row r="3743" spans="1:3" hidden="1" x14ac:dyDescent="0.25">
      <c r="A3743" s="495" t="s">
        <v>5855</v>
      </c>
      <c r="B3743" s="5">
        <v>1</v>
      </c>
      <c r="C3743" s="5">
        <v>7</v>
      </c>
    </row>
    <row r="3744" spans="1:3" hidden="1" x14ac:dyDescent="0.25">
      <c r="A3744" s="495" t="s">
        <v>5857</v>
      </c>
      <c r="B3744" s="5">
        <v>1</v>
      </c>
      <c r="C3744" s="5">
        <v>7</v>
      </c>
    </row>
    <row r="3745" spans="1:3" hidden="1" x14ac:dyDescent="0.25">
      <c r="A3745" s="495" t="s">
        <v>5859</v>
      </c>
      <c r="B3745" s="5">
        <v>1</v>
      </c>
      <c r="C3745" s="5">
        <v>7</v>
      </c>
    </row>
    <row r="3746" spans="1:3" hidden="1" x14ac:dyDescent="0.25">
      <c r="A3746" s="495" t="s">
        <v>5860</v>
      </c>
      <c r="B3746" s="5">
        <v>1</v>
      </c>
      <c r="C3746" s="5">
        <v>7</v>
      </c>
    </row>
    <row r="3747" spans="1:3" hidden="1" x14ac:dyDescent="0.25">
      <c r="A3747" s="495" t="s">
        <v>5861</v>
      </c>
      <c r="B3747" s="5">
        <v>1</v>
      </c>
      <c r="C3747" s="5">
        <v>7</v>
      </c>
    </row>
    <row r="3748" spans="1:3" hidden="1" x14ac:dyDescent="0.25">
      <c r="A3748" s="495" t="s">
        <v>5862</v>
      </c>
      <c r="B3748" s="5">
        <v>1</v>
      </c>
      <c r="C3748" s="5">
        <v>7</v>
      </c>
    </row>
    <row r="3749" spans="1:3" hidden="1" x14ac:dyDescent="0.25">
      <c r="A3749" s="495" t="s">
        <v>5864</v>
      </c>
      <c r="B3749" s="5">
        <v>1</v>
      </c>
      <c r="C3749" s="5">
        <v>7</v>
      </c>
    </row>
    <row r="3750" spans="1:3" ht="30" hidden="1" x14ac:dyDescent="0.25">
      <c r="A3750" s="495" t="s">
        <v>5865</v>
      </c>
      <c r="B3750" s="5">
        <v>1</v>
      </c>
      <c r="C3750" s="5">
        <v>7</v>
      </c>
    </row>
    <row r="3751" spans="1:3" hidden="1" x14ac:dyDescent="0.25">
      <c r="A3751" s="495" t="s">
        <v>5866</v>
      </c>
      <c r="B3751" s="5">
        <v>1</v>
      </c>
      <c r="C3751" s="5">
        <v>7</v>
      </c>
    </row>
    <row r="3752" spans="1:3" ht="30" hidden="1" x14ac:dyDescent="0.25">
      <c r="A3752" s="495" t="s">
        <v>5868</v>
      </c>
      <c r="B3752" s="5">
        <v>1</v>
      </c>
      <c r="C3752" s="5">
        <v>7</v>
      </c>
    </row>
    <row r="3753" spans="1:3" hidden="1" x14ac:dyDescent="0.25">
      <c r="A3753" s="495" t="s">
        <v>5869</v>
      </c>
      <c r="B3753" s="5">
        <v>1</v>
      </c>
      <c r="C3753" s="5">
        <v>7</v>
      </c>
    </row>
    <row r="3754" spans="1:3" hidden="1" x14ac:dyDescent="0.25">
      <c r="A3754" s="495" t="s">
        <v>5870</v>
      </c>
      <c r="B3754" s="5">
        <v>1</v>
      </c>
      <c r="C3754" s="5">
        <v>7</v>
      </c>
    </row>
    <row r="3755" spans="1:3" hidden="1" x14ac:dyDescent="0.25">
      <c r="A3755" s="495" t="s">
        <v>5874</v>
      </c>
      <c r="B3755" s="5">
        <v>1</v>
      </c>
      <c r="C3755" s="5">
        <v>7</v>
      </c>
    </row>
    <row r="3756" spans="1:3" hidden="1" x14ac:dyDescent="0.25">
      <c r="A3756" s="495" t="s">
        <v>5876</v>
      </c>
      <c r="B3756" s="5">
        <v>1</v>
      </c>
      <c r="C3756" s="5">
        <v>7</v>
      </c>
    </row>
    <row r="3757" spans="1:3" hidden="1" x14ac:dyDescent="0.25">
      <c r="A3757" s="495" t="s">
        <v>5879</v>
      </c>
      <c r="B3757" s="5">
        <v>1</v>
      </c>
      <c r="C3757" s="5">
        <v>7</v>
      </c>
    </row>
    <row r="3758" spans="1:3" hidden="1" x14ac:dyDescent="0.25">
      <c r="A3758" s="495" t="s">
        <v>5884</v>
      </c>
      <c r="B3758" s="5">
        <v>1</v>
      </c>
      <c r="C3758" s="5">
        <v>7</v>
      </c>
    </row>
    <row r="3759" spans="1:3" ht="30" hidden="1" x14ac:dyDescent="0.25">
      <c r="A3759" s="495" t="s">
        <v>5885</v>
      </c>
      <c r="B3759" s="5">
        <v>1</v>
      </c>
      <c r="C3759" s="5">
        <v>7</v>
      </c>
    </row>
    <row r="3760" spans="1:3" hidden="1" x14ac:dyDescent="0.25">
      <c r="A3760" s="495" t="s">
        <v>5887</v>
      </c>
      <c r="B3760" s="5">
        <v>1</v>
      </c>
      <c r="C3760" s="5">
        <v>7</v>
      </c>
    </row>
    <row r="3761" spans="1:3" hidden="1" x14ac:dyDescent="0.25">
      <c r="A3761" s="495" t="s">
        <v>5889</v>
      </c>
      <c r="B3761" s="5">
        <v>1</v>
      </c>
      <c r="C3761" s="5">
        <v>7</v>
      </c>
    </row>
    <row r="3762" spans="1:3" hidden="1" x14ac:dyDescent="0.25">
      <c r="A3762" s="495" t="s">
        <v>5890</v>
      </c>
      <c r="B3762" s="5">
        <v>1</v>
      </c>
      <c r="C3762" s="5">
        <v>7</v>
      </c>
    </row>
    <row r="3763" spans="1:3" hidden="1" x14ac:dyDescent="0.25">
      <c r="A3763" s="495" t="s">
        <v>5892</v>
      </c>
      <c r="B3763" s="5">
        <v>1</v>
      </c>
      <c r="C3763" s="5">
        <v>7</v>
      </c>
    </row>
    <row r="3764" spans="1:3" hidden="1" x14ac:dyDescent="0.25">
      <c r="A3764" s="495" t="s">
        <v>5893</v>
      </c>
      <c r="B3764" s="5">
        <v>1</v>
      </c>
      <c r="C3764" s="5">
        <v>7</v>
      </c>
    </row>
    <row r="3765" spans="1:3" hidden="1" x14ac:dyDescent="0.25">
      <c r="A3765" s="495" t="s">
        <v>5895</v>
      </c>
      <c r="B3765" s="5">
        <v>1</v>
      </c>
      <c r="C3765" s="5">
        <v>7</v>
      </c>
    </row>
    <row r="3766" spans="1:3" ht="30" hidden="1" x14ac:dyDescent="0.25">
      <c r="A3766" s="495" t="s">
        <v>5896</v>
      </c>
      <c r="B3766" s="5">
        <v>1</v>
      </c>
      <c r="C3766" s="5">
        <v>7</v>
      </c>
    </row>
    <row r="3767" spans="1:3" hidden="1" x14ac:dyDescent="0.25">
      <c r="A3767" s="495" t="s">
        <v>5897</v>
      </c>
      <c r="B3767" s="5">
        <v>1</v>
      </c>
      <c r="C3767" s="5">
        <v>7</v>
      </c>
    </row>
    <row r="3768" spans="1:3" hidden="1" x14ac:dyDescent="0.25">
      <c r="A3768" s="495" t="s">
        <v>5898</v>
      </c>
      <c r="B3768" s="5">
        <v>1</v>
      </c>
      <c r="C3768" s="5">
        <v>7</v>
      </c>
    </row>
    <row r="3769" spans="1:3" hidden="1" x14ac:dyDescent="0.25">
      <c r="A3769" s="495" t="s">
        <v>5899</v>
      </c>
      <c r="B3769" s="5">
        <v>1</v>
      </c>
      <c r="C3769" s="5">
        <v>7</v>
      </c>
    </row>
    <row r="3770" spans="1:3" ht="30" hidden="1" x14ac:dyDescent="0.25">
      <c r="A3770" s="495" t="s">
        <v>5900</v>
      </c>
      <c r="B3770" s="5">
        <v>1</v>
      </c>
      <c r="C3770" s="5">
        <v>7</v>
      </c>
    </row>
    <row r="3771" spans="1:3" hidden="1" x14ac:dyDescent="0.25">
      <c r="A3771" s="495" t="s">
        <v>5901</v>
      </c>
      <c r="B3771" s="5">
        <v>1</v>
      </c>
      <c r="C3771" s="5">
        <v>7</v>
      </c>
    </row>
    <row r="3772" spans="1:3" ht="30" hidden="1" x14ac:dyDescent="0.25">
      <c r="A3772" s="495" t="s">
        <v>5903</v>
      </c>
      <c r="B3772" s="5">
        <v>1</v>
      </c>
      <c r="C3772" s="5">
        <v>7</v>
      </c>
    </row>
    <row r="3773" spans="1:3" hidden="1" x14ac:dyDescent="0.25">
      <c r="A3773" s="495" t="s">
        <v>5904</v>
      </c>
      <c r="B3773" s="5">
        <v>1</v>
      </c>
      <c r="C3773" s="5">
        <v>7</v>
      </c>
    </row>
    <row r="3774" spans="1:3" hidden="1" x14ac:dyDescent="0.25">
      <c r="A3774" s="495" t="s">
        <v>5905</v>
      </c>
      <c r="B3774" s="5">
        <v>1</v>
      </c>
      <c r="C3774" s="5">
        <v>7</v>
      </c>
    </row>
    <row r="3775" spans="1:3" ht="30" hidden="1" x14ac:dyDescent="0.25">
      <c r="A3775" s="495" t="s">
        <v>5906</v>
      </c>
      <c r="B3775" s="5">
        <v>1</v>
      </c>
      <c r="C3775" s="5">
        <v>7</v>
      </c>
    </row>
    <row r="3776" spans="1:3" hidden="1" x14ac:dyDescent="0.25">
      <c r="A3776" s="495" t="s">
        <v>5910</v>
      </c>
      <c r="B3776" s="5">
        <v>1</v>
      </c>
      <c r="C3776" s="5">
        <v>7</v>
      </c>
    </row>
    <row r="3777" spans="1:3" hidden="1" x14ac:dyDescent="0.25">
      <c r="A3777" s="495" t="s">
        <v>5911</v>
      </c>
      <c r="B3777" s="5">
        <v>1</v>
      </c>
      <c r="C3777" s="5">
        <v>7</v>
      </c>
    </row>
    <row r="3778" spans="1:3" hidden="1" x14ac:dyDescent="0.25">
      <c r="A3778" s="495" t="s">
        <v>5912</v>
      </c>
      <c r="B3778" s="5">
        <v>1</v>
      </c>
      <c r="C3778" s="5">
        <v>7</v>
      </c>
    </row>
    <row r="3779" spans="1:3" ht="30" hidden="1" x14ac:dyDescent="0.25">
      <c r="A3779" s="495" t="s">
        <v>5913</v>
      </c>
      <c r="B3779" s="5">
        <v>1</v>
      </c>
      <c r="C3779" s="5">
        <v>7</v>
      </c>
    </row>
    <row r="3780" spans="1:3" hidden="1" x14ac:dyDescent="0.25">
      <c r="A3780" s="495" t="s">
        <v>5914</v>
      </c>
      <c r="B3780" s="5">
        <v>1</v>
      </c>
      <c r="C3780" s="5">
        <v>7</v>
      </c>
    </row>
    <row r="3781" spans="1:3" ht="30" hidden="1" x14ac:dyDescent="0.25">
      <c r="A3781" s="495" t="s">
        <v>5915</v>
      </c>
      <c r="B3781" s="5">
        <v>1</v>
      </c>
      <c r="C3781" s="5">
        <v>7</v>
      </c>
    </row>
    <row r="3782" spans="1:3" hidden="1" x14ac:dyDescent="0.25">
      <c r="A3782" s="495" t="s">
        <v>5916</v>
      </c>
      <c r="B3782" s="5">
        <v>1</v>
      </c>
      <c r="C3782" s="5">
        <v>7</v>
      </c>
    </row>
    <row r="3783" spans="1:3" ht="30" hidden="1" x14ac:dyDescent="0.25">
      <c r="A3783" s="495" t="s">
        <v>5917</v>
      </c>
      <c r="B3783" s="5">
        <v>1</v>
      </c>
      <c r="C3783" s="5">
        <v>7</v>
      </c>
    </row>
    <row r="3784" spans="1:3" ht="30" hidden="1" x14ac:dyDescent="0.25">
      <c r="A3784" s="495" t="s">
        <v>5919</v>
      </c>
      <c r="B3784" s="5">
        <v>1</v>
      </c>
      <c r="C3784" s="5">
        <v>7</v>
      </c>
    </row>
    <row r="3785" spans="1:3" hidden="1" x14ac:dyDescent="0.25">
      <c r="A3785" s="495" t="s">
        <v>5921</v>
      </c>
      <c r="B3785" s="5">
        <v>1</v>
      </c>
      <c r="C3785" s="5">
        <v>7</v>
      </c>
    </row>
    <row r="3786" spans="1:3" hidden="1" x14ac:dyDescent="0.25">
      <c r="A3786" s="495" t="s">
        <v>5923</v>
      </c>
      <c r="B3786" s="5">
        <v>1</v>
      </c>
      <c r="C3786" s="5">
        <v>7</v>
      </c>
    </row>
    <row r="3787" spans="1:3" hidden="1" x14ac:dyDescent="0.25">
      <c r="A3787" s="495" t="s">
        <v>5924</v>
      </c>
      <c r="B3787" s="5">
        <v>1</v>
      </c>
      <c r="C3787" s="5">
        <v>7</v>
      </c>
    </row>
    <row r="3788" spans="1:3" hidden="1" x14ac:dyDescent="0.25">
      <c r="A3788" s="495" t="s">
        <v>5925</v>
      </c>
      <c r="B3788" s="5">
        <v>1</v>
      </c>
      <c r="C3788" s="5">
        <v>7</v>
      </c>
    </row>
    <row r="3789" spans="1:3" hidden="1" x14ac:dyDescent="0.25">
      <c r="A3789" s="495" t="s">
        <v>5929</v>
      </c>
      <c r="B3789" s="5">
        <v>1</v>
      </c>
      <c r="C3789" s="5">
        <v>7</v>
      </c>
    </row>
    <row r="3790" spans="1:3" hidden="1" x14ac:dyDescent="0.25">
      <c r="A3790" s="495" t="s">
        <v>5930</v>
      </c>
      <c r="B3790" s="5">
        <v>1</v>
      </c>
      <c r="C3790" s="5">
        <v>7</v>
      </c>
    </row>
    <row r="3791" spans="1:3" hidden="1" x14ac:dyDescent="0.25">
      <c r="A3791" s="495" t="s">
        <v>5931</v>
      </c>
      <c r="B3791" s="5">
        <v>1</v>
      </c>
      <c r="C3791" s="5">
        <v>7</v>
      </c>
    </row>
    <row r="3792" spans="1:3" hidden="1" x14ac:dyDescent="0.25">
      <c r="A3792" s="495" t="s">
        <v>5932</v>
      </c>
      <c r="B3792" s="5">
        <v>1</v>
      </c>
      <c r="C3792" s="5">
        <v>7</v>
      </c>
    </row>
    <row r="3793" spans="1:3" hidden="1" x14ac:dyDescent="0.25">
      <c r="A3793" s="495" t="s">
        <v>5933</v>
      </c>
      <c r="B3793" s="5">
        <v>1</v>
      </c>
      <c r="C3793" s="5">
        <v>7</v>
      </c>
    </row>
    <row r="3794" spans="1:3" hidden="1" x14ac:dyDescent="0.25">
      <c r="A3794" s="495" t="s">
        <v>5934</v>
      </c>
      <c r="B3794" s="5">
        <v>1</v>
      </c>
      <c r="C3794" s="5">
        <v>7</v>
      </c>
    </row>
    <row r="3795" spans="1:3" hidden="1" x14ac:dyDescent="0.25">
      <c r="A3795" s="495" t="s">
        <v>5937</v>
      </c>
      <c r="B3795" s="5">
        <v>1</v>
      </c>
      <c r="C3795" s="5">
        <v>7</v>
      </c>
    </row>
    <row r="3796" spans="1:3" hidden="1" x14ac:dyDescent="0.25">
      <c r="A3796" s="495" t="s">
        <v>5938</v>
      </c>
      <c r="B3796" s="5">
        <v>1</v>
      </c>
      <c r="C3796" s="5">
        <v>7</v>
      </c>
    </row>
    <row r="3797" spans="1:3" hidden="1" x14ac:dyDescent="0.25">
      <c r="A3797" s="495" t="s">
        <v>5939</v>
      </c>
      <c r="B3797" s="5">
        <v>1</v>
      </c>
      <c r="C3797" s="5">
        <v>7</v>
      </c>
    </row>
    <row r="3798" spans="1:3" hidden="1" x14ac:dyDescent="0.25">
      <c r="A3798" s="495" t="s">
        <v>5941</v>
      </c>
      <c r="B3798" s="5">
        <v>1</v>
      </c>
      <c r="C3798" s="5">
        <v>7</v>
      </c>
    </row>
    <row r="3799" spans="1:3" hidden="1" x14ac:dyDescent="0.25">
      <c r="A3799" s="495" t="s">
        <v>5943</v>
      </c>
      <c r="B3799" s="5">
        <v>1</v>
      </c>
      <c r="C3799" s="5">
        <v>7</v>
      </c>
    </row>
    <row r="3800" spans="1:3" hidden="1" x14ac:dyDescent="0.25">
      <c r="A3800" s="495" t="s">
        <v>5947</v>
      </c>
      <c r="B3800" s="5">
        <v>1</v>
      </c>
      <c r="C3800" s="5">
        <v>7</v>
      </c>
    </row>
    <row r="3801" spans="1:3" hidden="1" x14ac:dyDescent="0.25">
      <c r="A3801" s="495" t="s">
        <v>5948</v>
      </c>
      <c r="B3801" s="5">
        <v>1</v>
      </c>
      <c r="C3801" s="5">
        <v>7</v>
      </c>
    </row>
    <row r="3802" spans="1:3" hidden="1" x14ac:dyDescent="0.25">
      <c r="A3802" s="495" t="s">
        <v>5949</v>
      </c>
      <c r="B3802" s="5">
        <v>1</v>
      </c>
      <c r="C3802" s="5">
        <v>7</v>
      </c>
    </row>
    <row r="3803" spans="1:3" hidden="1" x14ac:dyDescent="0.25">
      <c r="A3803" s="495" t="s">
        <v>5950</v>
      </c>
      <c r="B3803" s="5">
        <v>1</v>
      </c>
      <c r="C3803" s="5">
        <v>7</v>
      </c>
    </row>
    <row r="3804" spans="1:3" hidden="1" x14ac:dyDescent="0.25">
      <c r="A3804" s="495" t="s">
        <v>5951</v>
      </c>
      <c r="B3804" s="5">
        <v>1</v>
      </c>
      <c r="C3804" s="5">
        <v>7</v>
      </c>
    </row>
    <row r="3805" spans="1:3" hidden="1" x14ac:dyDescent="0.25">
      <c r="A3805" s="495" t="s">
        <v>5952</v>
      </c>
      <c r="B3805" s="5">
        <v>1</v>
      </c>
      <c r="C3805" s="5">
        <v>7</v>
      </c>
    </row>
    <row r="3806" spans="1:3" hidden="1" x14ac:dyDescent="0.25">
      <c r="A3806" s="495" t="s">
        <v>5953</v>
      </c>
      <c r="B3806" s="5">
        <v>1</v>
      </c>
      <c r="C3806" s="5">
        <v>7</v>
      </c>
    </row>
    <row r="3807" spans="1:3" hidden="1" x14ac:dyDescent="0.25">
      <c r="A3807" s="495" t="s">
        <v>5954</v>
      </c>
      <c r="B3807" s="5">
        <v>1</v>
      </c>
      <c r="C3807" s="5">
        <v>7</v>
      </c>
    </row>
    <row r="3808" spans="1:3" hidden="1" x14ac:dyDescent="0.25">
      <c r="A3808" s="495" t="s">
        <v>5960</v>
      </c>
      <c r="B3808" s="5">
        <v>1</v>
      </c>
      <c r="C3808" s="5">
        <v>7</v>
      </c>
    </row>
    <row r="3809" spans="1:3" hidden="1" x14ac:dyDescent="0.25">
      <c r="A3809" s="495" t="s">
        <v>5961</v>
      </c>
      <c r="B3809" s="5">
        <v>1</v>
      </c>
      <c r="C3809" s="5">
        <v>7</v>
      </c>
    </row>
    <row r="3810" spans="1:3" hidden="1" x14ac:dyDescent="0.25">
      <c r="A3810" s="495" t="s">
        <v>5962</v>
      </c>
      <c r="B3810" s="5">
        <v>1</v>
      </c>
      <c r="C3810" s="5">
        <v>7</v>
      </c>
    </row>
    <row r="3811" spans="1:3" hidden="1" x14ac:dyDescent="0.25">
      <c r="A3811" s="495" t="s">
        <v>5964</v>
      </c>
      <c r="B3811" s="5">
        <v>1</v>
      </c>
      <c r="C3811" s="5">
        <v>7</v>
      </c>
    </row>
    <row r="3812" spans="1:3" hidden="1" x14ac:dyDescent="0.25">
      <c r="A3812" s="495" t="s">
        <v>5965</v>
      </c>
      <c r="B3812" s="5">
        <v>1</v>
      </c>
      <c r="C3812" s="5">
        <v>7</v>
      </c>
    </row>
    <row r="3813" spans="1:3" hidden="1" x14ac:dyDescent="0.25">
      <c r="A3813" s="495" t="s">
        <v>5966</v>
      </c>
      <c r="B3813" s="5">
        <v>1</v>
      </c>
      <c r="C3813" s="5">
        <v>7</v>
      </c>
    </row>
    <row r="3814" spans="1:3" ht="30" hidden="1" x14ac:dyDescent="0.25">
      <c r="A3814" s="495" t="s">
        <v>5967</v>
      </c>
      <c r="B3814" s="5">
        <v>1</v>
      </c>
      <c r="C3814" s="5">
        <v>7</v>
      </c>
    </row>
    <row r="3815" spans="1:3" hidden="1" x14ac:dyDescent="0.25">
      <c r="A3815" s="495" t="s">
        <v>5968</v>
      </c>
      <c r="B3815" s="5">
        <v>1</v>
      </c>
      <c r="C3815" s="5">
        <v>7</v>
      </c>
    </row>
    <row r="3816" spans="1:3" hidden="1" x14ac:dyDescent="0.25">
      <c r="A3816" s="495" t="s">
        <v>5970</v>
      </c>
      <c r="B3816" s="5">
        <v>1</v>
      </c>
      <c r="C3816" s="5">
        <v>7</v>
      </c>
    </row>
    <row r="3817" spans="1:3" hidden="1" x14ac:dyDescent="0.25">
      <c r="A3817" s="495" t="s">
        <v>5974</v>
      </c>
      <c r="B3817" s="5">
        <v>1</v>
      </c>
      <c r="C3817" s="5">
        <v>7</v>
      </c>
    </row>
    <row r="3818" spans="1:3" hidden="1" x14ac:dyDescent="0.25">
      <c r="A3818" s="495" t="s">
        <v>5976</v>
      </c>
      <c r="B3818" s="5">
        <v>1</v>
      </c>
      <c r="C3818" s="5">
        <v>7</v>
      </c>
    </row>
    <row r="3819" spans="1:3" hidden="1" x14ac:dyDescent="0.25">
      <c r="A3819" s="495" t="s">
        <v>5977</v>
      </c>
      <c r="B3819" s="5">
        <v>1</v>
      </c>
      <c r="C3819" s="5">
        <v>7</v>
      </c>
    </row>
    <row r="3820" spans="1:3" ht="30" hidden="1" x14ac:dyDescent="0.25">
      <c r="A3820" s="495" t="s">
        <v>5978</v>
      </c>
      <c r="B3820" s="5">
        <v>1</v>
      </c>
      <c r="C3820" s="5">
        <v>7</v>
      </c>
    </row>
    <row r="3821" spans="1:3" hidden="1" x14ac:dyDescent="0.25">
      <c r="A3821" s="495" t="s">
        <v>5979</v>
      </c>
      <c r="B3821" s="5">
        <v>1</v>
      </c>
      <c r="C3821" s="5">
        <v>7</v>
      </c>
    </row>
    <row r="3822" spans="1:3" hidden="1" x14ac:dyDescent="0.25">
      <c r="A3822" s="495" t="s">
        <v>5980</v>
      </c>
      <c r="B3822" s="5">
        <v>1</v>
      </c>
      <c r="C3822" s="5">
        <v>7</v>
      </c>
    </row>
    <row r="3823" spans="1:3" hidden="1" x14ac:dyDescent="0.25">
      <c r="A3823" s="495" t="s">
        <v>5982</v>
      </c>
      <c r="B3823" s="5">
        <v>1</v>
      </c>
      <c r="C3823" s="5">
        <v>7</v>
      </c>
    </row>
    <row r="3824" spans="1:3" hidden="1" x14ac:dyDescent="0.25">
      <c r="A3824" s="495" t="s">
        <v>5983</v>
      </c>
      <c r="B3824" s="5">
        <v>1</v>
      </c>
      <c r="C3824" s="5">
        <v>7</v>
      </c>
    </row>
    <row r="3825" spans="1:3" hidden="1" x14ac:dyDescent="0.25">
      <c r="A3825" s="495" t="s">
        <v>5984</v>
      </c>
      <c r="B3825" s="5">
        <v>1</v>
      </c>
      <c r="C3825" s="5">
        <v>7</v>
      </c>
    </row>
    <row r="3826" spans="1:3" ht="30" hidden="1" x14ac:dyDescent="0.25">
      <c r="A3826" s="495" t="s">
        <v>5985</v>
      </c>
      <c r="B3826" s="5">
        <v>1</v>
      </c>
      <c r="C3826" s="5">
        <v>7</v>
      </c>
    </row>
    <row r="3827" spans="1:3" hidden="1" x14ac:dyDescent="0.25">
      <c r="A3827" s="495" t="s">
        <v>5986</v>
      </c>
      <c r="B3827" s="5">
        <v>1</v>
      </c>
      <c r="C3827" s="5">
        <v>7</v>
      </c>
    </row>
    <row r="3828" spans="1:3" hidden="1" x14ac:dyDescent="0.25">
      <c r="A3828" s="495" t="s">
        <v>5987</v>
      </c>
      <c r="B3828" s="5">
        <v>1</v>
      </c>
      <c r="C3828" s="5">
        <v>7</v>
      </c>
    </row>
    <row r="3829" spans="1:3" hidden="1" x14ac:dyDescent="0.25">
      <c r="A3829" s="495" t="s">
        <v>5988</v>
      </c>
      <c r="B3829" s="5">
        <v>1</v>
      </c>
      <c r="C3829" s="5">
        <v>7</v>
      </c>
    </row>
    <row r="3830" spans="1:3" hidden="1" x14ac:dyDescent="0.25">
      <c r="A3830" s="495" t="s">
        <v>5989</v>
      </c>
      <c r="B3830" s="5">
        <v>1</v>
      </c>
      <c r="C3830" s="5">
        <v>7</v>
      </c>
    </row>
    <row r="3831" spans="1:3" hidden="1" x14ac:dyDescent="0.25">
      <c r="A3831" s="495" t="s">
        <v>5991</v>
      </c>
      <c r="B3831" s="5">
        <v>1</v>
      </c>
      <c r="C3831" s="5">
        <v>7</v>
      </c>
    </row>
    <row r="3832" spans="1:3" hidden="1" x14ac:dyDescent="0.25">
      <c r="A3832" s="495" t="s">
        <v>5993</v>
      </c>
      <c r="B3832" s="5">
        <v>1</v>
      </c>
      <c r="C3832" s="5">
        <v>7</v>
      </c>
    </row>
    <row r="3833" spans="1:3" hidden="1" x14ac:dyDescent="0.25">
      <c r="A3833" s="495" t="s">
        <v>5994</v>
      </c>
      <c r="B3833" s="5">
        <v>1</v>
      </c>
      <c r="C3833" s="5">
        <v>7</v>
      </c>
    </row>
    <row r="3834" spans="1:3" hidden="1" x14ac:dyDescent="0.25">
      <c r="A3834" s="495" t="s">
        <v>5997</v>
      </c>
      <c r="B3834" s="5">
        <v>1</v>
      </c>
      <c r="C3834" s="5">
        <v>7</v>
      </c>
    </row>
    <row r="3835" spans="1:3" hidden="1" x14ac:dyDescent="0.25">
      <c r="A3835" s="495" t="s">
        <v>5998</v>
      </c>
      <c r="B3835" s="5">
        <v>1</v>
      </c>
      <c r="C3835" s="5">
        <v>7</v>
      </c>
    </row>
    <row r="3836" spans="1:3" hidden="1" x14ac:dyDescent="0.25">
      <c r="A3836" s="495" t="s">
        <v>5999</v>
      </c>
      <c r="B3836" s="5">
        <v>1</v>
      </c>
      <c r="C3836" s="5">
        <v>7</v>
      </c>
    </row>
    <row r="3837" spans="1:3" hidden="1" x14ac:dyDescent="0.25">
      <c r="A3837" s="495" t="s">
        <v>6000</v>
      </c>
      <c r="B3837" s="5">
        <v>1</v>
      </c>
      <c r="C3837" s="5">
        <v>7</v>
      </c>
    </row>
    <row r="3838" spans="1:3" hidden="1" x14ac:dyDescent="0.25">
      <c r="A3838" s="495" t="s">
        <v>6001</v>
      </c>
      <c r="B3838" s="5">
        <v>1</v>
      </c>
      <c r="C3838" s="5">
        <v>7</v>
      </c>
    </row>
    <row r="3839" spans="1:3" hidden="1" x14ac:dyDescent="0.25">
      <c r="A3839" s="495" t="s">
        <v>6002</v>
      </c>
      <c r="B3839" s="5">
        <v>1</v>
      </c>
      <c r="C3839" s="5">
        <v>7</v>
      </c>
    </row>
    <row r="3840" spans="1:3" hidden="1" x14ac:dyDescent="0.25">
      <c r="A3840" s="495" t="s">
        <v>6003</v>
      </c>
      <c r="B3840" s="5">
        <v>1</v>
      </c>
      <c r="C3840" s="5">
        <v>7</v>
      </c>
    </row>
    <row r="3841" spans="1:3" hidden="1" x14ac:dyDescent="0.25">
      <c r="A3841" s="495" t="s">
        <v>6004</v>
      </c>
      <c r="B3841" s="5">
        <v>1</v>
      </c>
      <c r="C3841" s="5">
        <v>7</v>
      </c>
    </row>
    <row r="3842" spans="1:3" hidden="1" x14ac:dyDescent="0.25">
      <c r="A3842" s="495" t="s">
        <v>6005</v>
      </c>
      <c r="B3842" s="5">
        <v>1</v>
      </c>
      <c r="C3842" s="5">
        <v>7</v>
      </c>
    </row>
    <row r="3843" spans="1:3" hidden="1" x14ac:dyDescent="0.25">
      <c r="A3843" s="495" t="s">
        <v>6012</v>
      </c>
      <c r="B3843" s="5">
        <v>1</v>
      </c>
      <c r="C3843" s="5">
        <v>7</v>
      </c>
    </row>
    <row r="3844" spans="1:3" hidden="1" x14ac:dyDescent="0.25">
      <c r="A3844" s="495" t="s">
        <v>6013</v>
      </c>
      <c r="B3844" s="5">
        <v>1</v>
      </c>
      <c r="C3844" s="5">
        <v>7</v>
      </c>
    </row>
    <row r="3845" spans="1:3" hidden="1" x14ac:dyDescent="0.25">
      <c r="A3845" s="495" t="s">
        <v>6015</v>
      </c>
      <c r="B3845" s="5">
        <v>1</v>
      </c>
      <c r="C3845" s="5">
        <v>7</v>
      </c>
    </row>
    <row r="3846" spans="1:3" hidden="1" x14ac:dyDescent="0.25">
      <c r="A3846" s="495" t="s">
        <v>6016</v>
      </c>
      <c r="B3846" s="5">
        <v>1</v>
      </c>
      <c r="C3846" s="5">
        <v>7</v>
      </c>
    </row>
    <row r="3847" spans="1:3" hidden="1" x14ac:dyDescent="0.25">
      <c r="A3847" s="495" t="s">
        <v>6017</v>
      </c>
      <c r="B3847" s="5">
        <v>1</v>
      </c>
      <c r="C3847" s="5">
        <v>7</v>
      </c>
    </row>
    <row r="3848" spans="1:3" hidden="1" x14ac:dyDescent="0.25">
      <c r="A3848" s="495" t="s">
        <v>6019</v>
      </c>
      <c r="B3848" s="5">
        <v>1</v>
      </c>
      <c r="C3848" s="5">
        <v>7</v>
      </c>
    </row>
    <row r="3849" spans="1:3" ht="30" hidden="1" x14ac:dyDescent="0.25">
      <c r="A3849" s="495" t="s">
        <v>6022</v>
      </c>
      <c r="B3849" s="5">
        <v>1</v>
      </c>
      <c r="C3849" s="5">
        <v>7</v>
      </c>
    </row>
    <row r="3850" spans="1:3" hidden="1" x14ac:dyDescent="0.25">
      <c r="A3850" s="495" t="s">
        <v>6026</v>
      </c>
      <c r="B3850" s="5">
        <v>1</v>
      </c>
      <c r="C3850" s="5">
        <v>7</v>
      </c>
    </row>
    <row r="3851" spans="1:3" hidden="1" x14ac:dyDescent="0.25">
      <c r="A3851" s="495" t="s">
        <v>6028</v>
      </c>
      <c r="B3851" s="5">
        <v>1</v>
      </c>
      <c r="C3851" s="5">
        <v>7</v>
      </c>
    </row>
    <row r="3852" spans="1:3" hidden="1" x14ac:dyDescent="0.25">
      <c r="A3852" s="495" t="s">
        <v>6032</v>
      </c>
      <c r="B3852" s="5">
        <v>1</v>
      </c>
      <c r="C3852" s="5">
        <v>7</v>
      </c>
    </row>
    <row r="3853" spans="1:3" ht="30" hidden="1" x14ac:dyDescent="0.25">
      <c r="A3853" s="495" t="s">
        <v>6034</v>
      </c>
      <c r="B3853" s="5">
        <v>1</v>
      </c>
      <c r="C3853" s="5">
        <v>7</v>
      </c>
    </row>
    <row r="3854" spans="1:3" hidden="1" x14ac:dyDescent="0.25">
      <c r="A3854" s="495" t="s">
        <v>6035</v>
      </c>
      <c r="B3854" s="5">
        <v>1</v>
      </c>
      <c r="C3854" s="5">
        <v>7</v>
      </c>
    </row>
    <row r="3855" spans="1:3" ht="30" hidden="1" x14ac:dyDescent="0.25">
      <c r="A3855" s="495" t="s">
        <v>6039</v>
      </c>
      <c r="B3855" s="5">
        <v>1</v>
      </c>
      <c r="C3855" s="5">
        <v>7</v>
      </c>
    </row>
    <row r="3856" spans="1:3" hidden="1" x14ac:dyDescent="0.25">
      <c r="A3856" s="495" t="s">
        <v>6041</v>
      </c>
      <c r="B3856" s="5">
        <v>1</v>
      </c>
      <c r="C3856" s="5">
        <v>7</v>
      </c>
    </row>
    <row r="3857" spans="1:3" hidden="1" x14ac:dyDescent="0.25">
      <c r="A3857" s="495" t="s">
        <v>6044</v>
      </c>
      <c r="B3857" s="5">
        <v>1</v>
      </c>
      <c r="C3857" s="5">
        <v>7</v>
      </c>
    </row>
    <row r="3858" spans="1:3" hidden="1" x14ac:dyDescent="0.25">
      <c r="A3858" s="495" t="s">
        <v>6049</v>
      </c>
      <c r="B3858" s="5">
        <v>1</v>
      </c>
      <c r="C3858" s="5">
        <v>7</v>
      </c>
    </row>
    <row r="3859" spans="1:3" ht="30" hidden="1" x14ac:dyDescent="0.25">
      <c r="A3859" s="495" t="s">
        <v>6051</v>
      </c>
      <c r="B3859" s="5">
        <v>1</v>
      </c>
      <c r="C3859" s="5">
        <v>7</v>
      </c>
    </row>
    <row r="3860" spans="1:3" hidden="1" x14ac:dyDescent="0.25">
      <c r="A3860" s="495" t="s">
        <v>6053</v>
      </c>
      <c r="B3860" s="5">
        <v>1</v>
      </c>
      <c r="C3860" s="5">
        <v>7</v>
      </c>
    </row>
    <row r="3861" spans="1:3" hidden="1" x14ac:dyDescent="0.25">
      <c r="A3861" s="495" t="s">
        <v>6054</v>
      </c>
      <c r="B3861" s="5">
        <v>1</v>
      </c>
      <c r="C3861" s="5">
        <v>7</v>
      </c>
    </row>
    <row r="3862" spans="1:3" hidden="1" x14ac:dyDescent="0.25">
      <c r="A3862" s="495" t="s">
        <v>6057</v>
      </c>
      <c r="B3862" s="5">
        <v>1</v>
      </c>
      <c r="C3862" s="5">
        <v>7</v>
      </c>
    </row>
    <row r="3863" spans="1:3" hidden="1" x14ac:dyDescent="0.25">
      <c r="A3863" s="495" t="s">
        <v>6058</v>
      </c>
      <c r="B3863" s="5">
        <v>1</v>
      </c>
      <c r="C3863" s="5">
        <v>7</v>
      </c>
    </row>
    <row r="3864" spans="1:3" hidden="1" x14ac:dyDescent="0.25">
      <c r="A3864" s="495" t="s">
        <v>6059</v>
      </c>
      <c r="B3864" s="5">
        <v>1</v>
      </c>
      <c r="C3864" s="5">
        <v>7</v>
      </c>
    </row>
    <row r="3865" spans="1:3" hidden="1" x14ac:dyDescent="0.25">
      <c r="A3865" s="495" t="s">
        <v>6061</v>
      </c>
      <c r="B3865" s="5">
        <v>1</v>
      </c>
      <c r="C3865" s="5">
        <v>7</v>
      </c>
    </row>
    <row r="3866" spans="1:3" ht="30" hidden="1" x14ac:dyDescent="0.25">
      <c r="A3866" s="495" t="s">
        <v>6062</v>
      </c>
      <c r="B3866" s="5">
        <v>1</v>
      </c>
      <c r="C3866" s="5">
        <v>7</v>
      </c>
    </row>
    <row r="3867" spans="1:3" hidden="1" x14ac:dyDescent="0.25">
      <c r="A3867" s="495" t="s">
        <v>6067</v>
      </c>
      <c r="B3867" s="5">
        <v>1</v>
      </c>
      <c r="C3867" s="5">
        <v>7</v>
      </c>
    </row>
    <row r="3868" spans="1:3" hidden="1" x14ac:dyDescent="0.25">
      <c r="A3868" s="495" t="s">
        <v>6069</v>
      </c>
      <c r="B3868" s="5">
        <v>1</v>
      </c>
      <c r="C3868" s="5">
        <v>7</v>
      </c>
    </row>
    <row r="3869" spans="1:3" ht="30" hidden="1" x14ac:dyDescent="0.25">
      <c r="A3869" s="495" t="s">
        <v>6070</v>
      </c>
      <c r="B3869" s="5">
        <v>1</v>
      </c>
      <c r="C3869" s="5">
        <v>7</v>
      </c>
    </row>
    <row r="3870" spans="1:3" hidden="1" x14ac:dyDescent="0.25">
      <c r="A3870" s="495" t="s">
        <v>6071</v>
      </c>
      <c r="B3870" s="5">
        <v>1</v>
      </c>
      <c r="C3870" s="5">
        <v>7</v>
      </c>
    </row>
    <row r="3871" spans="1:3" hidden="1" x14ac:dyDescent="0.25">
      <c r="A3871" s="495" t="s">
        <v>6075</v>
      </c>
      <c r="B3871" s="5">
        <v>1</v>
      </c>
      <c r="C3871" s="5">
        <v>7</v>
      </c>
    </row>
    <row r="3872" spans="1:3" hidden="1" x14ac:dyDescent="0.25">
      <c r="A3872" s="495" t="s">
        <v>6077</v>
      </c>
      <c r="B3872" s="5">
        <v>1</v>
      </c>
      <c r="C3872" s="5">
        <v>7</v>
      </c>
    </row>
    <row r="3873" spans="1:3" hidden="1" x14ac:dyDescent="0.25">
      <c r="A3873" s="495" t="s">
        <v>6079</v>
      </c>
      <c r="B3873" s="5">
        <v>1</v>
      </c>
      <c r="C3873" s="5">
        <v>7</v>
      </c>
    </row>
    <row r="3874" spans="1:3" hidden="1" x14ac:dyDescent="0.25">
      <c r="A3874" s="495" t="s">
        <v>6081</v>
      </c>
      <c r="B3874" s="5">
        <v>1</v>
      </c>
      <c r="C3874" s="5">
        <v>7</v>
      </c>
    </row>
    <row r="3875" spans="1:3" hidden="1" x14ac:dyDescent="0.25">
      <c r="A3875" s="495" t="s">
        <v>6086</v>
      </c>
      <c r="B3875" s="5">
        <v>1</v>
      </c>
      <c r="C3875" s="5">
        <v>7</v>
      </c>
    </row>
    <row r="3876" spans="1:3" hidden="1" x14ac:dyDescent="0.25">
      <c r="A3876" s="495" t="s">
        <v>6089</v>
      </c>
      <c r="B3876" s="5">
        <v>1</v>
      </c>
      <c r="C3876" s="5">
        <v>7</v>
      </c>
    </row>
    <row r="3877" spans="1:3" hidden="1" x14ac:dyDescent="0.25">
      <c r="A3877" s="495" t="s">
        <v>6092</v>
      </c>
      <c r="B3877" s="5">
        <v>1</v>
      </c>
      <c r="C3877" s="5">
        <v>7</v>
      </c>
    </row>
    <row r="3878" spans="1:3" hidden="1" x14ac:dyDescent="0.25">
      <c r="A3878" s="495" t="s">
        <v>6093</v>
      </c>
      <c r="B3878" s="5">
        <v>1</v>
      </c>
      <c r="C3878" s="5">
        <v>7</v>
      </c>
    </row>
    <row r="3879" spans="1:3" hidden="1" x14ac:dyDescent="0.25">
      <c r="A3879" s="495" t="s">
        <v>6094</v>
      </c>
      <c r="B3879" s="5">
        <v>1</v>
      </c>
      <c r="C3879" s="5">
        <v>7</v>
      </c>
    </row>
    <row r="3880" spans="1:3" ht="30" hidden="1" x14ac:dyDescent="0.25">
      <c r="A3880" s="495" t="s">
        <v>6095</v>
      </c>
      <c r="B3880" s="5">
        <v>1</v>
      </c>
      <c r="C3880" s="5">
        <v>7</v>
      </c>
    </row>
    <row r="3881" spans="1:3" hidden="1" x14ac:dyDescent="0.25">
      <c r="A3881" s="495" t="s">
        <v>6096</v>
      </c>
      <c r="B3881" s="5">
        <v>1</v>
      </c>
      <c r="C3881" s="5">
        <v>7</v>
      </c>
    </row>
    <row r="3882" spans="1:3" hidden="1" x14ac:dyDescent="0.25">
      <c r="A3882" s="495" t="s">
        <v>6097</v>
      </c>
      <c r="B3882" s="5">
        <v>1</v>
      </c>
      <c r="C3882" s="5">
        <v>7</v>
      </c>
    </row>
    <row r="3883" spans="1:3" hidden="1" x14ac:dyDescent="0.25">
      <c r="A3883" s="495" t="s">
        <v>6098</v>
      </c>
      <c r="B3883" s="5">
        <v>1</v>
      </c>
      <c r="C3883" s="5">
        <v>7</v>
      </c>
    </row>
    <row r="3884" spans="1:3" hidden="1" x14ac:dyDescent="0.25">
      <c r="A3884" s="495" t="s">
        <v>6101</v>
      </c>
      <c r="B3884" s="5">
        <v>1</v>
      </c>
      <c r="C3884" s="5">
        <v>7</v>
      </c>
    </row>
    <row r="3885" spans="1:3" hidden="1" x14ac:dyDescent="0.25">
      <c r="A3885" s="495" t="s">
        <v>6105</v>
      </c>
      <c r="B3885" s="5">
        <v>1</v>
      </c>
      <c r="C3885" s="5">
        <v>7</v>
      </c>
    </row>
    <row r="3886" spans="1:3" ht="30" hidden="1" x14ac:dyDescent="0.25">
      <c r="A3886" s="495" t="s">
        <v>6107</v>
      </c>
      <c r="B3886" s="5">
        <v>1</v>
      </c>
      <c r="C3886" s="5">
        <v>7</v>
      </c>
    </row>
    <row r="3887" spans="1:3" hidden="1" x14ac:dyDescent="0.25">
      <c r="A3887" s="495" t="s">
        <v>6109</v>
      </c>
      <c r="B3887" s="5">
        <v>1</v>
      </c>
      <c r="C3887" s="5">
        <v>7</v>
      </c>
    </row>
    <row r="3888" spans="1:3" hidden="1" x14ac:dyDescent="0.25">
      <c r="A3888" s="495" t="s">
        <v>6117</v>
      </c>
      <c r="B3888" s="5">
        <v>1</v>
      </c>
      <c r="C3888" s="5">
        <v>7</v>
      </c>
    </row>
    <row r="3889" spans="1:3" ht="30" hidden="1" x14ac:dyDescent="0.25">
      <c r="A3889" s="495" t="s">
        <v>6118</v>
      </c>
      <c r="B3889" s="5">
        <v>1</v>
      </c>
      <c r="C3889" s="5">
        <v>7</v>
      </c>
    </row>
    <row r="3890" spans="1:3" hidden="1" x14ac:dyDescent="0.25">
      <c r="A3890" s="495" t="s">
        <v>6121</v>
      </c>
      <c r="B3890" s="5">
        <v>1</v>
      </c>
      <c r="C3890" s="5">
        <v>7</v>
      </c>
    </row>
    <row r="3891" spans="1:3" hidden="1" x14ac:dyDescent="0.25">
      <c r="A3891" s="495" t="s">
        <v>6123</v>
      </c>
      <c r="B3891" s="5">
        <v>1</v>
      </c>
      <c r="C3891" s="5">
        <v>7</v>
      </c>
    </row>
    <row r="3892" spans="1:3" hidden="1" x14ac:dyDescent="0.25">
      <c r="A3892" s="495" t="s">
        <v>6126</v>
      </c>
      <c r="B3892" s="5">
        <v>1</v>
      </c>
      <c r="C3892" s="5">
        <v>7</v>
      </c>
    </row>
    <row r="3893" spans="1:3" hidden="1" x14ac:dyDescent="0.25">
      <c r="A3893" s="495" t="s">
        <v>6127</v>
      </c>
      <c r="B3893" s="5">
        <v>1</v>
      </c>
      <c r="C3893" s="5">
        <v>7</v>
      </c>
    </row>
    <row r="3894" spans="1:3" ht="30" hidden="1" x14ac:dyDescent="0.25">
      <c r="A3894" s="495" t="s">
        <v>6128</v>
      </c>
      <c r="B3894" s="5">
        <v>1</v>
      </c>
      <c r="C3894" s="5">
        <v>7</v>
      </c>
    </row>
    <row r="3895" spans="1:3" hidden="1" x14ac:dyDescent="0.25">
      <c r="A3895" s="495" t="s">
        <v>6129</v>
      </c>
      <c r="B3895" s="5">
        <v>1</v>
      </c>
      <c r="C3895" s="5">
        <v>7</v>
      </c>
    </row>
    <row r="3896" spans="1:3" hidden="1" x14ac:dyDescent="0.25">
      <c r="A3896" s="495" t="s">
        <v>6131</v>
      </c>
      <c r="B3896" s="5">
        <v>1</v>
      </c>
      <c r="C3896" s="5">
        <v>7</v>
      </c>
    </row>
    <row r="3897" spans="1:3" hidden="1" x14ac:dyDescent="0.25">
      <c r="A3897" s="495" t="s">
        <v>6133</v>
      </c>
      <c r="B3897" s="5">
        <v>1</v>
      </c>
      <c r="C3897" s="5">
        <v>7</v>
      </c>
    </row>
    <row r="3898" spans="1:3" hidden="1" x14ac:dyDescent="0.25">
      <c r="A3898" s="495" t="s">
        <v>6134</v>
      </c>
      <c r="B3898" s="5">
        <v>1</v>
      </c>
      <c r="C3898" s="5">
        <v>7</v>
      </c>
    </row>
    <row r="3899" spans="1:3" hidden="1" x14ac:dyDescent="0.25">
      <c r="A3899" s="495" t="s">
        <v>6135</v>
      </c>
      <c r="B3899" s="5">
        <v>1</v>
      </c>
      <c r="C3899" s="5">
        <v>7</v>
      </c>
    </row>
    <row r="3900" spans="1:3" hidden="1" x14ac:dyDescent="0.25">
      <c r="A3900" s="495" t="s">
        <v>6137</v>
      </c>
      <c r="B3900" s="5">
        <v>1</v>
      </c>
      <c r="C3900" s="5">
        <v>7</v>
      </c>
    </row>
    <row r="3901" spans="1:3" hidden="1" x14ac:dyDescent="0.25">
      <c r="A3901" s="495" t="s">
        <v>6140</v>
      </c>
      <c r="B3901" s="5">
        <v>1</v>
      </c>
      <c r="C3901" s="5">
        <v>7</v>
      </c>
    </row>
    <row r="3902" spans="1:3" hidden="1" x14ac:dyDescent="0.25">
      <c r="A3902" s="495" t="s">
        <v>6141</v>
      </c>
      <c r="B3902" s="5">
        <v>1</v>
      </c>
      <c r="C3902" s="5">
        <v>7</v>
      </c>
    </row>
    <row r="3903" spans="1:3" hidden="1" x14ac:dyDescent="0.25">
      <c r="A3903" s="495" t="s">
        <v>6143</v>
      </c>
      <c r="B3903" s="5">
        <v>1</v>
      </c>
      <c r="C3903" s="5">
        <v>7</v>
      </c>
    </row>
    <row r="3904" spans="1:3" hidden="1" x14ac:dyDescent="0.25">
      <c r="A3904" s="495" t="s">
        <v>6144</v>
      </c>
      <c r="B3904" s="5">
        <v>1</v>
      </c>
      <c r="C3904" s="5">
        <v>7</v>
      </c>
    </row>
    <row r="3905" spans="1:3" hidden="1" x14ac:dyDescent="0.25">
      <c r="A3905" s="495" t="s">
        <v>6145</v>
      </c>
      <c r="B3905" s="5">
        <v>1</v>
      </c>
      <c r="C3905" s="5">
        <v>7</v>
      </c>
    </row>
    <row r="3906" spans="1:3" hidden="1" x14ac:dyDescent="0.25">
      <c r="A3906" s="495" t="s">
        <v>6147</v>
      </c>
      <c r="B3906" s="5">
        <v>1</v>
      </c>
      <c r="C3906" s="5">
        <v>7</v>
      </c>
    </row>
    <row r="3907" spans="1:3" hidden="1" x14ac:dyDescent="0.25">
      <c r="A3907" s="495" t="s">
        <v>6148</v>
      </c>
      <c r="B3907" s="5">
        <v>1</v>
      </c>
      <c r="C3907" s="5">
        <v>7</v>
      </c>
    </row>
    <row r="3908" spans="1:3" hidden="1" x14ac:dyDescent="0.25">
      <c r="A3908" s="495" t="s">
        <v>6149</v>
      </c>
      <c r="B3908" s="5">
        <v>1</v>
      </c>
      <c r="C3908" s="5">
        <v>7</v>
      </c>
    </row>
    <row r="3909" spans="1:3" hidden="1" x14ac:dyDescent="0.25">
      <c r="A3909" s="495" t="s">
        <v>6150</v>
      </c>
      <c r="B3909" s="5">
        <v>1</v>
      </c>
      <c r="C3909" s="5">
        <v>7</v>
      </c>
    </row>
    <row r="3910" spans="1:3" hidden="1" x14ac:dyDescent="0.25">
      <c r="A3910" s="495" t="s">
        <v>6151</v>
      </c>
      <c r="B3910" s="5">
        <v>1</v>
      </c>
      <c r="C3910" s="5">
        <v>7</v>
      </c>
    </row>
    <row r="3911" spans="1:3" hidden="1" x14ac:dyDescent="0.25">
      <c r="A3911" s="495" t="s">
        <v>6153</v>
      </c>
      <c r="B3911" s="5">
        <v>1</v>
      </c>
      <c r="C3911" s="5">
        <v>7</v>
      </c>
    </row>
    <row r="3912" spans="1:3" hidden="1" x14ac:dyDescent="0.25">
      <c r="A3912" s="495" t="s">
        <v>6154</v>
      </c>
      <c r="B3912" s="5">
        <v>1</v>
      </c>
      <c r="C3912" s="5">
        <v>7</v>
      </c>
    </row>
    <row r="3913" spans="1:3" hidden="1" x14ac:dyDescent="0.25">
      <c r="A3913" s="495" t="s">
        <v>6155</v>
      </c>
      <c r="B3913" s="5">
        <v>1</v>
      </c>
      <c r="C3913" s="5">
        <v>7</v>
      </c>
    </row>
    <row r="3914" spans="1:3" hidden="1" x14ac:dyDescent="0.25">
      <c r="A3914" s="495" t="s">
        <v>6159</v>
      </c>
      <c r="B3914" s="5">
        <v>1</v>
      </c>
      <c r="C3914" s="5">
        <v>7</v>
      </c>
    </row>
    <row r="3915" spans="1:3" hidden="1" x14ac:dyDescent="0.25">
      <c r="A3915" s="495" t="s">
        <v>6161</v>
      </c>
      <c r="B3915" s="5">
        <v>1</v>
      </c>
      <c r="C3915" s="5">
        <v>7</v>
      </c>
    </row>
    <row r="3916" spans="1:3" hidden="1" x14ac:dyDescent="0.25">
      <c r="A3916" s="495" t="s">
        <v>6164</v>
      </c>
      <c r="B3916" s="5">
        <v>1</v>
      </c>
      <c r="C3916" s="5">
        <v>7</v>
      </c>
    </row>
    <row r="3917" spans="1:3" hidden="1" x14ac:dyDescent="0.25">
      <c r="A3917" s="495" t="s">
        <v>6167</v>
      </c>
      <c r="B3917" s="5">
        <v>1</v>
      </c>
      <c r="C3917" s="5">
        <v>7</v>
      </c>
    </row>
    <row r="3918" spans="1:3" hidden="1" x14ac:dyDescent="0.25">
      <c r="A3918" s="495" t="s">
        <v>6170</v>
      </c>
      <c r="B3918" s="5">
        <v>1</v>
      </c>
      <c r="C3918" s="5">
        <v>7</v>
      </c>
    </row>
    <row r="3919" spans="1:3" hidden="1" x14ac:dyDescent="0.25">
      <c r="A3919" s="495" t="s">
        <v>6172</v>
      </c>
      <c r="B3919" s="5">
        <v>1</v>
      </c>
      <c r="C3919" s="5">
        <v>7</v>
      </c>
    </row>
    <row r="3920" spans="1:3" hidden="1" x14ac:dyDescent="0.25">
      <c r="A3920" s="495" t="s">
        <v>6174</v>
      </c>
      <c r="B3920" s="5">
        <v>1</v>
      </c>
      <c r="C3920" s="5">
        <v>7</v>
      </c>
    </row>
    <row r="3921" spans="1:3" ht="45" hidden="1" x14ac:dyDescent="0.25">
      <c r="A3921" s="495" t="s">
        <v>6176</v>
      </c>
      <c r="B3921" s="5">
        <v>1</v>
      </c>
      <c r="C3921" s="5">
        <v>7</v>
      </c>
    </row>
    <row r="3922" spans="1:3" hidden="1" x14ac:dyDescent="0.25">
      <c r="A3922" s="495" t="s">
        <v>6181</v>
      </c>
      <c r="B3922" s="5">
        <v>1</v>
      </c>
      <c r="C3922" s="5">
        <v>7</v>
      </c>
    </row>
    <row r="3923" spans="1:3" ht="30" hidden="1" x14ac:dyDescent="0.25">
      <c r="A3923" s="495" t="s">
        <v>6185</v>
      </c>
      <c r="B3923" s="5">
        <v>1</v>
      </c>
      <c r="C3923" s="5">
        <v>7</v>
      </c>
    </row>
    <row r="3924" spans="1:3" hidden="1" x14ac:dyDescent="0.25">
      <c r="A3924" s="495" t="s">
        <v>6187</v>
      </c>
      <c r="B3924" s="5">
        <v>1</v>
      </c>
      <c r="C3924" s="5">
        <v>7</v>
      </c>
    </row>
    <row r="3925" spans="1:3" ht="30" hidden="1" x14ac:dyDescent="0.25">
      <c r="A3925" s="495" t="s">
        <v>6190</v>
      </c>
      <c r="B3925" s="5">
        <v>1</v>
      </c>
      <c r="C3925" s="5">
        <v>7</v>
      </c>
    </row>
    <row r="3926" spans="1:3" hidden="1" x14ac:dyDescent="0.25">
      <c r="A3926" s="495" t="s">
        <v>6191</v>
      </c>
      <c r="B3926" s="5">
        <v>1</v>
      </c>
      <c r="C3926" s="5">
        <v>7</v>
      </c>
    </row>
    <row r="3927" spans="1:3" hidden="1" x14ac:dyDescent="0.25">
      <c r="A3927" s="495" t="s">
        <v>6192</v>
      </c>
      <c r="B3927" s="5">
        <v>1</v>
      </c>
      <c r="C3927" s="5">
        <v>7</v>
      </c>
    </row>
    <row r="3928" spans="1:3" hidden="1" x14ac:dyDescent="0.25">
      <c r="A3928" s="495" t="s">
        <v>6193</v>
      </c>
      <c r="B3928" s="5">
        <v>1</v>
      </c>
      <c r="C3928" s="5">
        <v>7</v>
      </c>
    </row>
    <row r="3929" spans="1:3" hidden="1" x14ac:dyDescent="0.25">
      <c r="A3929" s="495" t="s">
        <v>6195</v>
      </c>
      <c r="B3929" s="5">
        <v>1</v>
      </c>
      <c r="C3929" s="5">
        <v>7</v>
      </c>
    </row>
    <row r="3930" spans="1:3" hidden="1" x14ac:dyDescent="0.25">
      <c r="A3930" s="495" t="s">
        <v>6197</v>
      </c>
      <c r="B3930" s="5">
        <v>1</v>
      </c>
      <c r="C3930" s="5">
        <v>7</v>
      </c>
    </row>
    <row r="3931" spans="1:3" hidden="1" x14ac:dyDescent="0.25">
      <c r="A3931" s="495" t="s">
        <v>6199</v>
      </c>
      <c r="B3931" s="5">
        <v>1</v>
      </c>
      <c r="C3931" s="5">
        <v>7</v>
      </c>
    </row>
    <row r="3932" spans="1:3" ht="45" hidden="1" x14ac:dyDescent="0.25">
      <c r="A3932" s="495" t="s">
        <v>6200</v>
      </c>
      <c r="B3932" s="5">
        <v>1</v>
      </c>
      <c r="C3932" s="5">
        <v>7</v>
      </c>
    </row>
    <row r="3933" spans="1:3" hidden="1" x14ac:dyDescent="0.25">
      <c r="A3933" s="495" t="s">
        <v>6201</v>
      </c>
      <c r="B3933" s="5">
        <v>1</v>
      </c>
      <c r="C3933" s="5">
        <v>7</v>
      </c>
    </row>
    <row r="3934" spans="1:3" hidden="1" x14ac:dyDescent="0.25">
      <c r="A3934" s="495" t="s">
        <v>6205</v>
      </c>
      <c r="B3934" s="5">
        <v>1</v>
      </c>
      <c r="C3934" s="5">
        <v>7</v>
      </c>
    </row>
    <row r="3935" spans="1:3" ht="30" hidden="1" x14ac:dyDescent="0.25">
      <c r="A3935" s="495" t="s">
        <v>6206</v>
      </c>
      <c r="B3935" s="5">
        <v>1</v>
      </c>
      <c r="C3935" s="5">
        <v>7</v>
      </c>
    </row>
    <row r="3936" spans="1:3" hidden="1" x14ac:dyDescent="0.25">
      <c r="A3936" s="495" t="s">
        <v>6207</v>
      </c>
      <c r="B3936" s="5">
        <v>1</v>
      </c>
      <c r="C3936" s="5">
        <v>7</v>
      </c>
    </row>
    <row r="3937" spans="1:3" ht="30" hidden="1" x14ac:dyDescent="0.25">
      <c r="A3937" s="495" t="s">
        <v>6209</v>
      </c>
      <c r="B3937" s="5">
        <v>1</v>
      </c>
      <c r="C3937" s="5">
        <v>7</v>
      </c>
    </row>
    <row r="3938" spans="1:3" ht="30" hidden="1" x14ac:dyDescent="0.25">
      <c r="A3938" s="495" t="s">
        <v>6211</v>
      </c>
      <c r="B3938" s="5">
        <v>1</v>
      </c>
      <c r="C3938" s="5">
        <v>7</v>
      </c>
    </row>
    <row r="3939" spans="1:3" hidden="1" x14ac:dyDescent="0.25">
      <c r="A3939" s="495" t="s">
        <v>6212</v>
      </c>
      <c r="B3939" s="5">
        <v>1</v>
      </c>
      <c r="C3939" s="5">
        <v>7</v>
      </c>
    </row>
    <row r="3940" spans="1:3" ht="30" hidden="1" x14ac:dyDescent="0.25">
      <c r="A3940" s="495" t="s">
        <v>6213</v>
      </c>
      <c r="B3940" s="5">
        <v>1</v>
      </c>
      <c r="C3940" s="5">
        <v>7</v>
      </c>
    </row>
    <row r="3941" spans="1:3" hidden="1" x14ac:dyDescent="0.25">
      <c r="A3941" s="495" t="s">
        <v>6215</v>
      </c>
      <c r="B3941" s="5">
        <v>1</v>
      </c>
      <c r="C3941" s="5">
        <v>7</v>
      </c>
    </row>
    <row r="3942" spans="1:3" hidden="1" x14ac:dyDescent="0.25">
      <c r="A3942" s="495" t="s">
        <v>6216</v>
      </c>
      <c r="B3942" s="5">
        <v>1</v>
      </c>
      <c r="C3942" s="5">
        <v>7</v>
      </c>
    </row>
    <row r="3943" spans="1:3" hidden="1" x14ac:dyDescent="0.25">
      <c r="A3943" s="495" t="s">
        <v>6217</v>
      </c>
      <c r="B3943" s="5">
        <v>1</v>
      </c>
      <c r="C3943" s="5">
        <v>7</v>
      </c>
    </row>
    <row r="3944" spans="1:3" hidden="1" x14ac:dyDescent="0.25">
      <c r="A3944" s="495" t="s">
        <v>6219</v>
      </c>
      <c r="B3944" s="5">
        <v>1</v>
      </c>
      <c r="C3944" s="5">
        <v>7</v>
      </c>
    </row>
    <row r="3945" spans="1:3" hidden="1" x14ac:dyDescent="0.25">
      <c r="A3945" s="495" t="s">
        <v>6220</v>
      </c>
      <c r="B3945" s="5">
        <v>1</v>
      </c>
      <c r="C3945" s="5">
        <v>7</v>
      </c>
    </row>
    <row r="3946" spans="1:3" hidden="1" x14ac:dyDescent="0.25">
      <c r="A3946" s="495" t="s">
        <v>6221</v>
      </c>
      <c r="B3946" s="5">
        <v>1</v>
      </c>
      <c r="C3946" s="5">
        <v>7</v>
      </c>
    </row>
    <row r="3947" spans="1:3" hidden="1" x14ac:dyDescent="0.25">
      <c r="A3947" s="495" t="s">
        <v>6222</v>
      </c>
      <c r="B3947" s="5">
        <v>1</v>
      </c>
      <c r="C3947" s="5">
        <v>7</v>
      </c>
    </row>
    <row r="3948" spans="1:3" hidden="1" x14ac:dyDescent="0.25">
      <c r="A3948" s="495" t="s">
        <v>6223</v>
      </c>
      <c r="B3948" s="5">
        <v>1</v>
      </c>
      <c r="C3948" s="5">
        <v>7</v>
      </c>
    </row>
    <row r="3949" spans="1:3" hidden="1" x14ac:dyDescent="0.25">
      <c r="A3949" s="495" t="s">
        <v>6227</v>
      </c>
      <c r="B3949" s="5">
        <v>1</v>
      </c>
      <c r="C3949" s="5">
        <v>7</v>
      </c>
    </row>
    <row r="3950" spans="1:3" ht="30" hidden="1" x14ac:dyDescent="0.25">
      <c r="A3950" s="495" t="s">
        <v>6233</v>
      </c>
      <c r="B3950" s="5">
        <v>1</v>
      </c>
      <c r="C3950" s="5">
        <v>7</v>
      </c>
    </row>
    <row r="3951" spans="1:3" hidden="1" x14ac:dyDescent="0.25">
      <c r="A3951" s="495" t="s">
        <v>6235</v>
      </c>
      <c r="B3951" s="5">
        <v>1</v>
      </c>
      <c r="C3951" s="5">
        <v>7</v>
      </c>
    </row>
    <row r="3952" spans="1:3" ht="30" hidden="1" x14ac:dyDescent="0.25">
      <c r="A3952" s="495" t="s">
        <v>6236</v>
      </c>
      <c r="B3952" s="5">
        <v>1</v>
      </c>
      <c r="C3952" s="5">
        <v>7</v>
      </c>
    </row>
    <row r="3953" spans="1:3" hidden="1" x14ac:dyDescent="0.25">
      <c r="A3953" s="495" t="s">
        <v>6237</v>
      </c>
      <c r="B3953" s="5">
        <v>1</v>
      </c>
      <c r="C3953" s="5">
        <v>7</v>
      </c>
    </row>
    <row r="3954" spans="1:3" ht="30" hidden="1" x14ac:dyDescent="0.25">
      <c r="A3954" s="495" t="s">
        <v>6238</v>
      </c>
      <c r="B3954" s="5">
        <v>1</v>
      </c>
      <c r="C3954" s="5">
        <v>7</v>
      </c>
    </row>
    <row r="3955" spans="1:3" hidden="1" x14ac:dyDescent="0.25">
      <c r="A3955" s="495" t="s">
        <v>6241</v>
      </c>
      <c r="B3955" s="5">
        <v>1</v>
      </c>
      <c r="C3955" s="5">
        <v>7</v>
      </c>
    </row>
    <row r="3956" spans="1:3" hidden="1" x14ac:dyDescent="0.25">
      <c r="A3956" s="495" t="s">
        <v>6243</v>
      </c>
      <c r="B3956" s="5">
        <v>1</v>
      </c>
      <c r="C3956" s="5">
        <v>7</v>
      </c>
    </row>
    <row r="3957" spans="1:3" hidden="1" x14ac:dyDescent="0.25">
      <c r="A3957" s="495" t="s">
        <v>6245</v>
      </c>
      <c r="B3957" s="5">
        <v>1</v>
      </c>
      <c r="C3957" s="5">
        <v>7</v>
      </c>
    </row>
    <row r="3958" spans="1:3" hidden="1" x14ac:dyDescent="0.25">
      <c r="A3958" s="495" t="s">
        <v>6247</v>
      </c>
      <c r="B3958" s="5">
        <v>1</v>
      </c>
      <c r="C3958" s="5">
        <v>7</v>
      </c>
    </row>
    <row r="3959" spans="1:3" ht="30" hidden="1" x14ac:dyDescent="0.25">
      <c r="A3959" s="495" t="s">
        <v>6251</v>
      </c>
      <c r="B3959" s="5">
        <v>1</v>
      </c>
      <c r="C3959" s="5">
        <v>7</v>
      </c>
    </row>
    <row r="3960" spans="1:3" ht="30" hidden="1" x14ac:dyDescent="0.25">
      <c r="A3960" s="495" t="s">
        <v>6253</v>
      </c>
      <c r="B3960" s="5">
        <v>1</v>
      </c>
      <c r="C3960" s="5">
        <v>7</v>
      </c>
    </row>
    <row r="3961" spans="1:3" hidden="1" x14ac:dyDescent="0.25">
      <c r="A3961" s="495" t="s">
        <v>6254</v>
      </c>
      <c r="B3961" s="5">
        <v>1</v>
      </c>
      <c r="C3961" s="5">
        <v>7</v>
      </c>
    </row>
    <row r="3962" spans="1:3" hidden="1" x14ac:dyDescent="0.25">
      <c r="A3962" s="495" t="s">
        <v>6255</v>
      </c>
      <c r="B3962" s="5">
        <v>1</v>
      </c>
      <c r="C3962" s="5">
        <v>7</v>
      </c>
    </row>
    <row r="3963" spans="1:3" hidden="1" x14ac:dyDescent="0.25">
      <c r="A3963" s="495" t="s">
        <v>6256</v>
      </c>
      <c r="B3963" s="5">
        <v>1</v>
      </c>
      <c r="C3963" s="5">
        <v>7</v>
      </c>
    </row>
    <row r="3964" spans="1:3" hidden="1" x14ac:dyDescent="0.25">
      <c r="A3964" s="495" t="s">
        <v>6257</v>
      </c>
      <c r="B3964" s="5">
        <v>1</v>
      </c>
      <c r="C3964" s="5">
        <v>7</v>
      </c>
    </row>
    <row r="3965" spans="1:3" hidden="1" x14ac:dyDescent="0.25">
      <c r="A3965" s="495" t="s">
        <v>6259</v>
      </c>
      <c r="B3965" s="5">
        <v>1</v>
      </c>
      <c r="C3965" s="5">
        <v>7</v>
      </c>
    </row>
    <row r="3966" spans="1:3" hidden="1" x14ac:dyDescent="0.25">
      <c r="A3966" s="495" t="s">
        <v>6261</v>
      </c>
      <c r="B3966" s="5">
        <v>1</v>
      </c>
      <c r="C3966" s="5">
        <v>7</v>
      </c>
    </row>
    <row r="3967" spans="1:3" hidden="1" x14ac:dyDescent="0.25">
      <c r="A3967" s="495" t="s">
        <v>6262</v>
      </c>
      <c r="B3967" s="5">
        <v>1</v>
      </c>
      <c r="C3967" s="5">
        <v>7</v>
      </c>
    </row>
    <row r="3968" spans="1:3" hidden="1" x14ac:dyDescent="0.25">
      <c r="A3968" s="495" t="s">
        <v>6264</v>
      </c>
      <c r="B3968" s="5">
        <v>1</v>
      </c>
      <c r="C3968" s="5">
        <v>7</v>
      </c>
    </row>
    <row r="3969" spans="1:3" hidden="1" x14ac:dyDescent="0.25">
      <c r="A3969" s="495" t="s">
        <v>6267</v>
      </c>
      <c r="B3969" s="5">
        <v>1</v>
      </c>
      <c r="C3969" s="5">
        <v>7</v>
      </c>
    </row>
    <row r="3970" spans="1:3" hidden="1" x14ac:dyDescent="0.25">
      <c r="A3970" s="495" t="s">
        <v>6268</v>
      </c>
      <c r="B3970" s="5">
        <v>1</v>
      </c>
      <c r="C3970" s="5">
        <v>7</v>
      </c>
    </row>
    <row r="3971" spans="1:3" hidden="1" x14ac:dyDescent="0.25">
      <c r="A3971" s="495" t="s">
        <v>6269</v>
      </c>
      <c r="B3971" s="5">
        <v>1</v>
      </c>
      <c r="C3971" s="5">
        <v>7</v>
      </c>
    </row>
    <row r="3972" spans="1:3" hidden="1" x14ac:dyDescent="0.25">
      <c r="A3972" s="495" t="s">
        <v>6270</v>
      </c>
      <c r="B3972" s="5">
        <v>1</v>
      </c>
      <c r="C3972" s="5">
        <v>7</v>
      </c>
    </row>
    <row r="3973" spans="1:3" hidden="1" x14ac:dyDescent="0.25">
      <c r="A3973" s="495" t="s">
        <v>6274</v>
      </c>
      <c r="B3973" s="5">
        <v>1</v>
      </c>
      <c r="C3973" s="5">
        <v>7</v>
      </c>
    </row>
    <row r="3974" spans="1:3" hidden="1" x14ac:dyDescent="0.25">
      <c r="A3974" s="495" t="s">
        <v>6275</v>
      </c>
      <c r="B3974" s="5">
        <v>1</v>
      </c>
      <c r="C3974" s="5">
        <v>7</v>
      </c>
    </row>
    <row r="3975" spans="1:3" hidden="1" x14ac:dyDescent="0.25">
      <c r="A3975" s="495" t="s">
        <v>6278</v>
      </c>
      <c r="B3975" s="5">
        <v>1</v>
      </c>
      <c r="C3975" s="5">
        <v>7</v>
      </c>
    </row>
    <row r="3976" spans="1:3" hidden="1" x14ac:dyDescent="0.25">
      <c r="A3976" s="495" t="s">
        <v>6280</v>
      </c>
      <c r="B3976" s="5">
        <v>1</v>
      </c>
      <c r="C3976" s="5">
        <v>7</v>
      </c>
    </row>
    <row r="3977" spans="1:3" hidden="1" x14ac:dyDescent="0.25">
      <c r="A3977" s="495" t="s">
        <v>6282</v>
      </c>
      <c r="B3977" s="5">
        <v>1</v>
      </c>
      <c r="C3977" s="5">
        <v>7</v>
      </c>
    </row>
    <row r="3978" spans="1:3" hidden="1" x14ac:dyDescent="0.25">
      <c r="A3978" s="495" t="s">
        <v>6283</v>
      </c>
      <c r="B3978" s="5">
        <v>1</v>
      </c>
      <c r="C3978" s="5">
        <v>7</v>
      </c>
    </row>
    <row r="3979" spans="1:3" hidden="1" x14ac:dyDescent="0.25">
      <c r="A3979" s="495" t="s">
        <v>6286</v>
      </c>
      <c r="B3979" s="5">
        <v>1</v>
      </c>
      <c r="C3979" s="5">
        <v>7</v>
      </c>
    </row>
    <row r="3980" spans="1:3" hidden="1" x14ac:dyDescent="0.25">
      <c r="A3980" s="495" t="s">
        <v>6287</v>
      </c>
      <c r="B3980" s="5">
        <v>1</v>
      </c>
      <c r="C3980" s="5">
        <v>7</v>
      </c>
    </row>
    <row r="3981" spans="1:3" hidden="1" x14ac:dyDescent="0.25">
      <c r="A3981" s="495" t="s">
        <v>6289</v>
      </c>
      <c r="B3981" s="5">
        <v>1</v>
      </c>
      <c r="C3981" s="5">
        <v>7</v>
      </c>
    </row>
    <row r="3982" spans="1:3" hidden="1" x14ac:dyDescent="0.25">
      <c r="A3982" s="495" t="s">
        <v>6290</v>
      </c>
      <c r="B3982" s="5">
        <v>1</v>
      </c>
      <c r="C3982" s="5">
        <v>7</v>
      </c>
    </row>
    <row r="3983" spans="1:3" hidden="1" x14ac:dyDescent="0.25">
      <c r="A3983" s="495" t="s">
        <v>6292</v>
      </c>
      <c r="B3983" s="5">
        <v>1</v>
      </c>
      <c r="C3983" s="5">
        <v>7</v>
      </c>
    </row>
    <row r="3984" spans="1:3" hidden="1" x14ac:dyDescent="0.25">
      <c r="A3984" s="495" t="s">
        <v>6293</v>
      </c>
      <c r="B3984" s="5">
        <v>1</v>
      </c>
      <c r="C3984" s="5">
        <v>7</v>
      </c>
    </row>
    <row r="3985" spans="1:3" ht="30" hidden="1" x14ac:dyDescent="0.25">
      <c r="A3985" s="495" t="s">
        <v>6296</v>
      </c>
      <c r="B3985" s="5">
        <v>1</v>
      </c>
      <c r="C3985" s="5">
        <v>7</v>
      </c>
    </row>
    <row r="3986" spans="1:3" hidden="1" x14ac:dyDescent="0.25">
      <c r="A3986" s="495" t="s">
        <v>6297</v>
      </c>
      <c r="B3986" s="5">
        <v>1</v>
      </c>
      <c r="C3986" s="5">
        <v>7</v>
      </c>
    </row>
    <row r="3987" spans="1:3" hidden="1" x14ac:dyDescent="0.25">
      <c r="A3987" s="495" t="s">
        <v>6299</v>
      </c>
      <c r="B3987" s="5">
        <v>1</v>
      </c>
      <c r="C3987" s="5">
        <v>7</v>
      </c>
    </row>
    <row r="3988" spans="1:3" hidden="1" x14ac:dyDescent="0.25">
      <c r="A3988" s="495" t="s">
        <v>6301</v>
      </c>
      <c r="B3988" s="5">
        <v>1</v>
      </c>
      <c r="C3988" s="5">
        <v>7</v>
      </c>
    </row>
    <row r="3989" spans="1:3" hidden="1" x14ac:dyDescent="0.25">
      <c r="A3989" s="495" t="s">
        <v>6303</v>
      </c>
      <c r="B3989" s="5">
        <v>1</v>
      </c>
      <c r="C3989" s="5">
        <v>7</v>
      </c>
    </row>
    <row r="3990" spans="1:3" ht="30" hidden="1" x14ac:dyDescent="0.25">
      <c r="A3990" s="495" t="s">
        <v>6305</v>
      </c>
      <c r="B3990" s="5">
        <v>1</v>
      </c>
      <c r="C3990" s="5">
        <v>7</v>
      </c>
    </row>
    <row r="3991" spans="1:3" hidden="1" x14ac:dyDescent="0.25">
      <c r="A3991" s="495" t="s">
        <v>6311</v>
      </c>
      <c r="B3991" s="5">
        <v>1</v>
      </c>
      <c r="C3991" s="5">
        <v>7</v>
      </c>
    </row>
    <row r="3992" spans="1:3" hidden="1" x14ac:dyDescent="0.25">
      <c r="A3992" s="495" t="s">
        <v>6315</v>
      </c>
      <c r="B3992" s="5">
        <v>1</v>
      </c>
      <c r="C3992" s="5">
        <v>7</v>
      </c>
    </row>
    <row r="3993" spans="1:3" ht="30" hidden="1" x14ac:dyDescent="0.25">
      <c r="A3993" s="495" t="s">
        <v>6317</v>
      </c>
      <c r="B3993" s="5">
        <v>1</v>
      </c>
      <c r="C3993" s="5">
        <v>7</v>
      </c>
    </row>
    <row r="3994" spans="1:3" ht="30" hidden="1" x14ac:dyDescent="0.25">
      <c r="A3994" s="495" t="s">
        <v>6324</v>
      </c>
      <c r="B3994" s="5">
        <v>1</v>
      </c>
      <c r="C3994" s="5">
        <v>7</v>
      </c>
    </row>
    <row r="3995" spans="1:3" ht="30" hidden="1" x14ac:dyDescent="0.25">
      <c r="A3995" s="495" t="s">
        <v>6326</v>
      </c>
      <c r="B3995" s="5">
        <v>1</v>
      </c>
      <c r="C3995" s="5">
        <v>7</v>
      </c>
    </row>
    <row r="3996" spans="1:3" hidden="1" x14ac:dyDescent="0.25">
      <c r="A3996" s="495" t="s">
        <v>6327</v>
      </c>
      <c r="B3996" s="5">
        <v>1</v>
      </c>
      <c r="C3996" s="5">
        <v>7</v>
      </c>
    </row>
    <row r="3997" spans="1:3" hidden="1" x14ac:dyDescent="0.25">
      <c r="A3997" s="495" t="s">
        <v>6329</v>
      </c>
      <c r="B3997" s="5">
        <v>1</v>
      </c>
      <c r="C3997" s="5">
        <v>7</v>
      </c>
    </row>
    <row r="3998" spans="1:3" hidden="1" x14ac:dyDescent="0.25">
      <c r="A3998" s="495" t="s">
        <v>6331</v>
      </c>
      <c r="B3998" s="5">
        <v>1</v>
      </c>
      <c r="C3998" s="5">
        <v>7</v>
      </c>
    </row>
    <row r="3999" spans="1:3" hidden="1" x14ac:dyDescent="0.25">
      <c r="A3999" s="495" t="s">
        <v>6333</v>
      </c>
      <c r="B3999" s="5">
        <v>1</v>
      </c>
      <c r="C3999" s="5">
        <v>7</v>
      </c>
    </row>
    <row r="4000" spans="1:3" hidden="1" x14ac:dyDescent="0.25">
      <c r="A4000" s="495" t="s">
        <v>6335</v>
      </c>
      <c r="B4000" s="5">
        <v>1</v>
      </c>
      <c r="C4000" s="5">
        <v>7</v>
      </c>
    </row>
    <row r="4001" spans="1:3" hidden="1" x14ac:dyDescent="0.25">
      <c r="A4001" s="495" t="s">
        <v>6337</v>
      </c>
      <c r="B4001" s="5">
        <v>1</v>
      </c>
      <c r="C4001" s="5">
        <v>7</v>
      </c>
    </row>
    <row r="4002" spans="1:3" hidden="1" x14ac:dyDescent="0.25">
      <c r="A4002" s="495" t="s">
        <v>6339</v>
      </c>
      <c r="B4002" s="5">
        <v>1</v>
      </c>
      <c r="C4002" s="5">
        <v>7</v>
      </c>
    </row>
    <row r="4003" spans="1:3" hidden="1" x14ac:dyDescent="0.25">
      <c r="A4003" s="495" t="s">
        <v>6341</v>
      </c>
      <c r="B4003" s="5">
        <v>1</v>
      </c>
      <c r="C4003" s="5">
        <v>7</v>
      </c>
    </row>
    <row r="4004" spans="1:3" hidden="1" x14ac:dyDescent="0.25">
      <c r="A4004" s="495" t="s">
        <v>6342</v>
      </c>
      <c r="B4004" s="5">
        <v>1</v>
      </c>
      <c r="C4004" s="5">
        <v>7</v>
      </c>
    </row>
    <row r="4005" spans="1:3" hidden="1" x14ac:dyDescent="0.25">
      <c r="A4005" s="495" t="s">
        <v>6345</v>
      </c>
      <c r="B4005" s="5">
        <v>1</v>
      </c>
      <c r="C4005" s="5">
        <v>7</v>
      </c>
    </row>
    <row r="4006" spans="1:3" hidden="1" x14ac:dyDescent="0.25">
      <c r="A4006" s="495" t="s">
        <v>6346</v>
      </c>
      <c r="B4006" s="5">
        <v>1</v>
      </c>
      <c r="C4006" s="5">
        <v>7</v>
      </c>
    </row>
    <row r="4007" spans="1:3" hidden="1" x14ac:dyDescent="0.25">
      <c r="A4007" s="495" t="s">
        <v>6347</v>
      </c>
      <c r="B4007" s="5">
        <v>1</v>
      </c>
      <c r="C4007" s="5">
        <v>7</v>
      </c>
    </row>
    <row r="4008" spans="1:3" hidden="1" x14ac:dyDescent="0.25">
      <c r="A4008" s="495" t="s">
        <v>6348</v>
      </c>
      <c r="B4008" s="5">
        <v>1</v>
      </c>
      <c r="C4008" s="5">
        <v>7</v>
      </c>
    </row>
    <row r="4009" spans="1:3" hidden="1" x14ac:dyDescent="0.25">
      <c r="A4009" s="495" t="s">
        <v>6349</v>
      </c>
      <c r="B4009" s="5">
        <v>1</v>
      </c>
      <c r="C4009" s="5">
        <v>7</v>
      </c>
    </row>
    <row r="4010" spans="1:3" hidden="1" x14ac:dyDescent="0.25">
      <c r="A4010" s="495" t="s">
        <v>6351</v>
      </c>
      <c r="B4010" s="5">
        <v>1</v>
      </c>
      <c r="C4010" s="5">
        <v>7</v>
      </c>
    </row>
    <row r="4011" spans="1:3" ht="45" hidden="1" x14ac:dyDescent="0.25">
      <c r="A4011" s="495" t="s">
        <v>6352</v>
      </c>
      <c r="B4011" s="5">
        <v>1</v>
      </c>
      <c r="C4011" s="5">
        <v>7</v>
      </c>
    </row>
    <row r="4012" spans="1:3" hidden="1" x14ac:dyDescent="0.25">
      <c r="A4012" s="495" t="s">
        <v>6353</v>
      </c>
      <c r="B4012" s="5">
        <v>1</v>
      </c>
      <c r="C4012" s="5">
        <v>7</v>
      </c>
    </row>
    <row r="4013" spans="1:3" hidden="1" x14ac:dyDescent="0.25">
      <c r="A4013" s="495" t="s">
        <v>6354</v>
      </c>
      <c r="B4013" s="5">
        <v>1</v>
      </c>
      <c r="C4013" s="5">
        <v>7</v>
      </c>
    </row>
    <row r="4014" spans="1:3" hidden="1" x14ac:dyDescent="0.25">
      <c r="A4014" s="495" t="s">
        <v>6355</v>
      </c>
      <c r="B4014" s="5">
        <v>1</v>
      </c>
      <c r="C4014" s="5">
        <v>7</v>
      </c>
    </row>
    <row r="4015" spans="1:3" ht="45" hidden="1" x14ac:dyDescent="0.25">
      <c r="A4015" s="495" t="s">
        <v>6356</v>
      </c>
      <c r="B4015" s="5">
        <v>1</v>
      </c>
      <c r="C4015" s="5">
        <v>7</v>
      </c>
    </row>
    <row r="4016" spans="1:3" hidden="1" x14ac:dyDescent="0.25">
      <c r="A4016" s="495" t="s">
        <v>6357</v>
      </c>
      <c r="B4016" s="5">
        <v>1</v>
      </c>
      <c r="C4016" s="5">
        <v>7</v>
      </c>
    </row>
    <row r="4017" spans="1:3" hidden="1" x14ac:dyDescent="0.25">
      <c r="A4017" s="495" t="s">
        <v>6359</v>
      </c>
      <c r="B4017" s="5">
        <v>1</v>
      </c>
      <c r="C4017" s="5">
        <v>7</v>
      </c>
    </row>
    <row r="4018" spans="1:3" ht="30" hidden="1" x14ac:dyDescent="0.25">
      <c r="A4018" s="495" t="s">
        <v>6362</v>
      </c>
      <c r="B4018" s="5">
        <v>1</v>
      </c>
      <c r="C4018" s="5">
        <v>7</v>
      </c>
    </row>
    <row r="4019" spans="1:3" ht="30" hidden="1" x14ac:dyDescent="0.25">
      <c r="A4019" s="495" t="s">
        <v>6363</v>
      </c>
      <c r="B4019" s="5">
        <v>1</v>
      </c>
      <c r="C4019" s="5">
        <v>7</v>
      </c>
    </row>
    <row r="4020" spans="1:3" hidden="1" x14ac:dyDescent="0.25">
      <c r="A4020" s="495" t="s">
        <v>6364</v>
      </c>
      <c r="B4020" s="5">
        <v>1</v>
      </c>
      <c r="C4020" s="5">
        <v>7</v>
      </c>
    </row>
    <row r="4021" spans="1:3" hidden="1" x14ac:dyDescent="0.25">
      <c r="A4021" s="495" t="s">
        <v>6365</v>
      </c>
      <c r="B4021" s="5">
        <v>1</v>
      </c>
      <c r="C4021" s="5">
        <v>7</v>
      </c>
    </row>
    <row r="4022" spans="1:3" hidden="1" x14ac:dyDescent="0.25">
      <c r="A4022" s="495" t="s">
        <v>6366</v>
      </c>
      <c r="B4022" s="5">
        <v>1</v>
      </c>
      <c r="C4022" s="5">
        <v>7</v>
      </c>
    </row>
    <row r="4023" spans="1:3" ht="30" hidden="1" x14ac:dyDescent="0.25">
      <c r="A4023" s="495" t="s">
        <v>6367</v>
      </c>
      <c r="B4023" s="5">
        <v>1</v>
      </c>
      <c r="C4023" s="5">
        <v>7</v>
      </c>
    </row>
    <row r="4024" spans="1:3" hidden="1" x14ac:dyDescent="0.25">
      <c r="A4024" s="495" t="s">
        <v>6369</v>
      </c>
      <c r="B4024" s="5">
        <v>1</v>
      </c>
      <c r="C4024" s="5">
        <v>7</v>
      </c>
    </row>
    <row r="4025" spans="1:3" hidden="1" x14ac:dyDescent="0.25">
      <c r="A4025" s="495" t="s">
        <v>6370</v>
      </c>
      <c r="B4025" s="5">
        <v>1</v>
      </c>
      <c r="C4025" s="5">
        <v>7</v>
      </c>
    </row>
    <row r="4026" spans="1:3" hidden="1" x14ac:dyDescent="0.25">
      <c r="A4026" s="495" t="s">
        <v>6371</v>
      </c>
      <c r="B4026" s="5">
        <v>1</v>
      </c>
      <c r="C4026" s="5">
        <v>7</v>
      </c>
    </row>
    <row r="4027" spans="1:3" ht="30" hidden="1" x14ac:dyDescent="0.25">
      <c r="A4027" s="495" t="s">
        <v>6375</v>
      </c>
      <c r="B4027" s="5">
        <v>1</v>
      </c>
      <c r="C4027" s="5">
        <v>7</v>
      </c>
    </row>
    <row r="4028" spans="1:3" ht="30" hidden="1" x14ac:dyDescent="0.25">
      <c r="A4028" s="495" t="s">
        <v>6377</v>
      </c>
      <c r="B4028" s="5">
        <v>1</v>
      </c>
      <c r="C4028" s="5">
        <v>7</v>
      </c>
    </row>
    <row r="4029" spans="1:3" hidden="1" x14ac:dyDescent="0.25">
      <c r="A4029" s="495" t="s">
        <v>6379</v>
      </c>
      <c r="B4029" s="5">
        <v>1</v>
      </c>
      <c r="C4029" s="5">
        <v>7</v>
      </c>
    </row>
    <row r="4030" spans="1:3" ht="30" hidden="1" x14ac:dyDescent="0.25">
      <c r="A4030" s="495" t="s">
        <v>6381</v>
      </c>
      <c r="B4030" s="5">
        <v>1</v>
      </c>
      <c r="C4030" s="5">
        <v>7</v>
      </c>
    </row>
    <row r="4031" spans="1:3" ht="30" hidden="1" x14ac:dyDescent="0.25">
      <c r="A4031" s="495" t="s">
        <v>6382</v>
      </c>
      <c r="B4031" s="5">
        <v>1</v>
      </c>
      <c r="C4031" s="5">
        <v>7</v>
      </c>
    </row>
    <row r="4032" spans="1:3" hidden="1" x14ac:dyDescent="0.25">
      <c r="A4032" s="495" t="s">
        <v>6385</v>
      </c>
      <c r="B4032" s="5">
        <v>1</v>
      </c>
      <c r="C4032" s="5">
        <v>7</v>
      </c>
    </row>
    <row r="4033" spans="1:3" hidden="1" x14ac:dyDescent="0.25">
      <c r="A4033" s="495" t="s">
        <v>6387</v>
      </c>
      <c r="B4033" s="5">
        <v>1</v>
      </c>
      <c r="C4033" s="5">
        <v>7</v>
      </c>
    </row>
    <row r="4034" spans="1:3" hidden="1" x14ac:dyDescent="0.25">
      <c r="A4034" s="495" t="s">
        <v>6390</v>
      </c>
      <c r="B4034" s="5">
        <v>1</v>
      </c>
      <c r="C4034" s="5">
        <v>7</v>
      </c>
    </row>
    <row r="4035" spans="1:3" hidden="1" x14ac:dyDescent="0.25">
      <c r="A4035" s="495" t="s">
        <v>6391</v>
      </c>
      <c r="B4035" s="5">
        <v>1</v>
      </c>
      <c r="C4035" s="5">
        <v>7</v>
      </c>
    </row>
    <row r="4036" spans="1:3" hidden="1" x14ac:dyDescent="0.25">
      <c r="A4036" s="495" t="s">
        <v>6392</v>
      </c>
      <c r="B4036" s="5">
        <v>1</v>
      </c>
      <c r="C4036" s="5">
        <v>7</v>
      </c>
    </row>
    <row r="4037" spans="1:3" hidden="1" x14ac:dyDescent="0.25">
      <c r="A4037" s="495" t="s">
        <v>6393</v>
      </c>
      <c r="B4037" s="5">
        <v>1</v>
      </c>
      <c r="C4037" s="5">
        <v>7</v>
      </c>
    </row>
    <row r="4038" spans="1:3" hidden="1" x14ac:dyDescent="0.25">
      <c r="A4038" s="495" t="s">
        <v>6397</v>
      </c>
      <c r="B4038" s="5">
        <v>1</v>
      </c>
      <c r="C4038" s="5">
        <v>7</v>
      </c>
    </row>
    <row r="4039" spans="1:3" hidden="1" x14ac:dyDescent="0.25">
      <c r="A4039" s="495" t="s">
        <v>6399</v>
      </c>
      <c r="B4039" s="5">
        <v>1</v>
      </c>
      <c r="C4039" s="5">
        <v>7</v>
      </c>
    </row>
    <row r="4040" spans="1:3" hidden="1" x14ac:dyDescent="0.25">
      <c r="A4040" s="495" t="s">
        <v>6400</v>
      </c>
      <c r="B4040" s="5">
        <v>1</v>
      </c>
      <c r="C4040" s="5">
        <v>7</v>
      </c>
    </row>
    <row r="4041" spans="1:3" ht="45" hidden="1" x14ac:dyDescent="0.25">
      <c r="A4041" s="495" t="s">
        <v>6402</v>
      </c>
      <c r="B4041" s="5">
        <v>1</v>
      </c>
      <c r="C4041" s="5">
        <v>7</v>
      </c>
    </row>
    <row r="4042" spans="1:3" hidden="1" x14ac:dyDescent="0.25">
      <c r="A4042" s="495" t="s">
        <v>6404</v>
      </c>
      <c r="B4042" s="5">
        <v>1</v>
      </c>
      <c r="C4042" s="5">
        <v>7</v>
      </c>
    </row>
    <row r="4043" spans="1:3" ht="30" hidden="1" x14ac:dyDescent="0.25">
      <c r="A4043" s="495" t="s">
        <v>6405</v>
      </c>
      <c r="B4043" s="5">
        <v>1</v>
      </c>
      <c r="C4043" s="5">
        <v>7</v>
      </c>
    </row>
    <row r="4044" spans="1:3" hidden="1" x14ac:dyDescent="0.25">
      <c r="A4044" s="495" t="s">
        <v>6407</v>
      </c>
      <c r="B4044" s="5">
        <v>1</v>
      </c>
      <c r="C4044" s="5">
        <v>7</v>
      </c>
    </row>
    <row r="4045" spans="1:3" ht="30" hidden="1" x14ac:dyDescent="0.25">
      <c r="A4045" s="495" t="s">
        <v>6408</v>
      </c>
      <c r="B4045" s="5">
        <v>1</v>
      </c>
      <c r="C4045" s="5">
        <v>7</v>
      </c>
    </row>
    <row r="4046" spans="1:3" hidden="1" x14ac:dyDescent="0.25">
      <c r="A4046" s="495" t="s">
        <v>6410</v>
      </c>
      <c r="B4046" s="5">
        <v>1</v>
      </c>
      <c r="C4046" s="5">
        <v>7</v>
      </c>
    </row>
    <row r="4047" spans="1:3" hidden="1" x14ac:dyDescent="0.25">
      <c r="A4047" s="495" t="s">
        <v>6415</v>
      </c>
      <c r="B4047" s="5">
        <v>1</v>
      </c>
      <c r="C4047" s="5">
        <v>7</v>
      </c>
    </row>
    <row r="4048" spans="1:3" hidden="1" x14ac:dyDescent="0.25">
      <c r="A4048" s="495" t="s">
        <v>6416</v>
      </c>
      <c r="B4048" s="5">
        <v>1</v>
      </c>
      <c r="C4048" s="5">
        <v>7</v>
      </c>
    </row>
    <row r="4049" spans="1:3" hidden="1" x14ac:dyDescent="0.25">
      <c r="A4049" s="495" t="s">
        <v>6417</v>
      </c>
      <c r="B4049" s="5">
        <v>1</v>
      </c>
      <c r="C4049" s="5">
        <v>7</v>
      </c>
    </row>
    <row r="4050" spans="1:3" hidden="1" x14ac:dyDescent="0.25">
      <c r="A4050" s="495" t="s">
        <v>6419</v>
      </c>
      <c r="B4050" s="5">
        <v>1</v>
      </c>
      <c r="C4050" s="5">
        <v>7</v>
      </c>
    </row>
    <row r="4051" spans="1:3" hidden="1" x14ac:dyDescent="0.25">
      <c r="A4051" s="495" t="s">
        <v>6425</v>
      </c>
      <c r="B4051" s="5">
        <v>1</v>
      </c>
      <c r="C4051" s="5">
        <v>7</v>
      </c>
    </row>
    <row r="4052" spans="1:3" hidden="1" x14ac:dyDescent="0.25">
      <c r="A4052" s="495" t="s">
        <v>6427</v>
      </c>
      <c r="B4052" s="5">
        <v>1</v>
      </c>
      <c r="C4052" s="5">
        <v>7</v>
      </c>
    </row>
    <row r="4053" spans="1:3" hidden="1" x14ac:dyDescent="0.25">
      <c r="A4053" s="495" t="s">
        <v>6429</v>
      </c>
      <c r="B4053" s="5">
        <v>1</v>
      </c>
      <c r="C4053" s="5">
        <v>7</v>
      </c>
    </row>
    <row r="4054" spans="1:3" hidden="1" x14ac:dyDescent="0.25">
      <c r="A4054" s="495" t="s">
        <v>6431</v>
      </c>
      <c r="B4054" s="5">
        <v>1</v>
      </c>
      <c r="C4054" s="5">
        <v>7</v>
      </c>
    </row>
    <row r="4055" spans="1:3" hidden="1" x14ac:dyDescent="0.25">
      <c r="A4055" s="495" t="s">
        <v>6432</v>
      </c>
      <c r="B4055" s="5">
        <v>1</v>
      </c>
      <c r="C4055" s="5">
        <v>7</v>
      </c>
    </row>
    <row r="4056" spans="1:3" hidden="1" x14ac:dyDescent="0.25">
      <c r="A4056" s="495" t="s">
        <v>6437</v>
      </c>
      <c r="B4056" s="5">
        <v>1</v>
      </c>
      <c r="C4056" s="5">
        <v>7</v>
      </c>
    </row>
    <row r="4057" spans="1:3" hidden="1" x14ac:dyDescent="0.25">
      <c r="A4057" s="495" t="s">
        <v>6438</v>
      </c>
      <c r="B4057" s="5">
        <v>1</v>
      </c>
      <c r="C4057" s="5">
        <v>7</v>
      </c>
    </row>
    <row r="4058" spans="1:3" hidden="1" x14ac:dyDescent="0.25">
      <c r="A4058" s="495" t="s">
        <v>6439</v>
      </c>
      <c r="B4058" s="5">
        <v>1</v>
      </c>
      <c r="C4058" s="5">
        <v>7</v>
      </c>
    </row>
    <row r="4059" spans="1:3" ht="30" hidden="1" x14ac:dyDescent="0.25">
      <c r="A4059" s="495" t="s">
        <v>6440</v>
      </c>
      <c r="B4059" s="5">
        <v>1</v>
      </c>
      <c r="C4059" s="5">
        <v>7</v>
      </c>
    </row>
    <row r="4060" spans="1:3" hidden="1" x14ac:dyDescent="0.25">
      <c r="A4060" s="495" t="s">
        <v>6442</v>
      </c>
      <c r="B4060" s="5">
        <v>1</v>
      </c>
      <c r="C4060" s="5">
        <v>7</v>
      </c>
    </row>
    <row r="4061" spans="1:3" ht="30" hidden="1" x14ac:dyDescent="0.25">
      <c r="A4061" s="495" t="s">
        <v>6443</v>
      </c>
      <c r="B4061" s="5">
        <v>1</v>
      </c>
      <c r="C4061" s="5">
        <v>7</v>
      </c>
    </row>
    <row r="4062" spans="1:3" hidden="1" x14ac:dyDescent="0.25">
      <c r="A4062" s="495" t="s">
        <v>6446</v>
      </c>
      <c r="B4062" s="5">
        <v>1</v>
      </c>
      <c r="C4062" s="5">
        <v>7</v>
      </c>
    </row>
    <row r="4063" spans="1:3" hidden="1" x14ac:dyDescent="0.25">
      <c r="A4063" s="495" t="s">
        <v>6448</v>
      </c>
      <c r="B4063" s="5">
        <v>1</v>
      </c>
      <c r="C4063" s="5">
        <v>7</v>
      </c>
    </row>
    <row r="4064" spans="1:3" hidden="1" x14ac:dyDescent="0.25">
      <c r="A4064" s="495" t="s">
        <v>6450</v>
      </c>
      <c r="B4064" s="5">
        <v>1</v>
      </c>
      <c r="C4064" s="5">
        <v>7</v>
      </c>
    </row>
    <row r="4065" spans="1:3" hidden="1" x14ac:dyDescent="0.25">
      <c r="A4065" s="495" t="s">
        <v>6453</v>
      </c>
      <c r="B4065" s="5">
        <v>1</v>
      </c>
      <c r="C4065" s="5">
        <v>7</v>
      </c>
    </row>
    <row r="4066" spans="1:3" hidden="1" x14ac:dyDescent="0.25">
      <c r="A4066" s="495" t="s">
        <v>6455</v>
      </c>
      <c r="B4066" s="5">
        <v>1</v>
      </c>
      <c r="C4066" s="5">
        <v>7</v>
      </c>
    </row>
    <row r="4067" spans="1:3" hidden="1" x14ac:dyDescent="0.25">
      <c r="A4067" s="495" t="s">
        <v>6456</v>
      </c>
      <c r="B4067" s="5">
        <v>1</v>
      </c>
      <c r="C4067" s="5">
        <v>7</v>
      </c>
    </row>
    <row r="4068" spans="1:3" hidden="1" x14ac:dyDescent="0.25">
      <c r="A4068" s="495" t="s">
        <v>6457</v>
      </c>
      <c r="B4068" s="5">
        <v>1</v>
      </c>
      <c r="C4068" s="5">
        <v>7</v>
      </c>
    </row>
    <row r="4069" spans="1:3" hidden="1" x14ac:dyDescent="0.25">
      <c r="A4069" s="495" t="s">
        <v>6462</v>
      </c>
      <c r="B4069" s="5">
        <v>1</v>
      </c>
      <c r="C4069" s="5">
        <v>7</v>
      </c>
    </row>
    <row r="4070" spans="1:3" ht="30" hidden="1" x14ac:dyDescent="0.25">
      <c r="A4070" s="495" t="s">
        <v>6465</v>
      </c>
      <c r="B4070" s="5">
        <v>1</v>
      </c>
      <c r="C4070" s="5">
        <v>7</v>
      </c>
    </row>
    <row r="4071" spans="1:3" hidden="1" x14ac:dyDescent="0.25">
      <c r="A4071" s="495" t="s">
        <v>6467</v>
      </c>
      <c r="B4071" s="5">
        <v>1</v>
      </c>
      <c r="C4071" s="5">
        <v>7</v>
      </c>
    </row>
    <row r="4072" spans="1:3" hidden="1" x14ac:dyDescent="0.25">
      <c r="A4072" s="495" t="s">
        <v>6468</v>
      </c>
      <c r="B4072" s="5">
        <v>1</v>
      </c>
      <c r="C4072" s="5">
        <v>7</v>
      </c>
    </row>
    <row r="4073" spans="1:3" hidden="1" x14ac:dyDescent="0.25">
      <c r="A4073" s="495" t="s">
        <v>6471</v>
      </c>
      <c r="B4073" s="5">
        <v>1</v>
      </c>
      <c r="C4073" s="5">
        <v>7</v>
      </c>
    </row>
    <row r="4074" spans="1:3" hidden="1" x14ac:dyDescent="0.25">
      <c r="A4074" s="495" t="s">
        <v>6474</v>
      </c>
      <c r="B4074" s="5">
        <v>1</v>
      </c>
      <c r="C4074" s="5">
        <v>7</v>
      </c>
    </row>
    <row r="4075" spans="1:3" hidden="1" x14ac:dyDescent="0.25">
      <c r="A4075" s="495" t="s">
        <v>6475</v>
      </c>
      <c r="B4075" s="5">
        <v>1</v>
      </c>
      <c r="C4075" s="5">
        <v>7</v>
      </c>
    </row>
    <row r="4076" spans="1:3" hidden="1" x14ac:dyDescent="0.25">
      <c r="A4076" s="495" t="s">
        <v>6479</v>
      </c>
      <c r="B4076" s="5">
        <v>1</v>
      </c>
      <c r="C4076" s="5">
        <v>7</v>
      </c>
    </row>
    <row r="4077" spans="1:3" hidden="1" x14ac:dyDescent="0.25">
      <c r="A4077" s="495" t="s">
        <v>6481</v>
      </c>
      <c r="B4077" s="5">
        <v>1</v>
      </c>
      <c r="C4077" s="5">
        <v>7</v>
      </c>
    </row>
    <row r="4078" spans="1:3" hidden="1" x14ac:dyDescent="0.25">
      <c r="A4078" s="495" t="s">
        <v>6483</v>
      </c>
      <c r="B4078" s="5">
        <v>1</v>
      </c>
      <c r="C4078" s="5">
        <v>7</v>
      </c>
    </row>
    <row r="4079" spans="1:3" hidden="1" x14ac:dyDescent="0.25">
      <c r="A4079" s="495" t="s">
        <v>6485</v>
      </c>
      <c r="B4079" s="5">
        <v>1</v>
      </c>
      <c r="C4079" s="5">
        <v>7</v>
      </c>
    </row>
    <row r="4080" spans="1:3" hidden="1" x14ac:dyDescent="0.25">
      <c r="A4080" s="495" t="s">
        <v>6487</v>
      </c>
      <c r="B4080" s="5">
        <v>1</v>
      </c>
      <c r="C4080" s="5">
        <v>7</v>
      </c>
    </row>
    <row r="4081" spans="1:3" hidden="1" x14ac:dyDescent="0.25">
      <c r="A4081" s="495" t="s">
        <v>6489</v>
      </c>
      <c r="B4081" s="5">
        <v>1</v>
      </c>
      <c r="C4081" s="5">
        <v>7</v>
      </c>
    </row>
    <row r="4082" spans="1:3" hidden="1" x14ac:dyDescent="0.25">
      <c r="A4082" s="495" t="s">
        <v>6490</v>
      </c>
      <c r="B4082" s="5">
        <v>1</v>
      </c>
      <c r="C4082" s="5">
        <v>7</v>
      </c>
    </row>
    <row r="4083" spans="1:3" hidden="1" x14ac:dyDescent="0.25">
      <c r="A4083" s="495" t="s">
        <v>6491</v>
      </c>
      <c r="B4083" s="5">
        <v>1</v>
      </c>
      <c r="C4083" s="5">
        <v>7</v>
      </c>
    </row>
    <row r="4084" spans="1:3" hidden="1" x14ac:dyDescent="0.25">
      <c r="A4084" s="495" t="s">
        <v>6492</v>
      </c>
      <c r="B4084" s="5">
        <v>1</v>
      </c>
      <c r="C4084" s="5">
        <v>7</v>
      </c>
    </row>
    <row r="4085" spans="1:3" hidden="1" x14ac:dyDescent="0.25">
      <c r="A4085" s="495" t="s">
        <v>6494</v>
      </c>
      <c r="B4085" s="5">
        <v>1</v>
      </c>
      <c r="C4085" s="5">
        <v>7</v>
      </c>
    </row>
    <row r="4086" spans="1:3" hidden="1" x14ac:dyDescent="0.25">
      <c r="A4086" s="495" t="s">
        <v>6495</v>
      </c>
      <c r="B4086" s="5">
        <v>1</v>
      </c>
      <c r="C4086" s="5">
        <v>7</v>
      </c>
    </row>
    <row r="4087" spans="1:3" hidden="1" x14ac:dyDescent="0.25">
      <c r="A4087" s="495" t="s">
        <v>6496</v>
      </c>
      <c r="B4087" s="5">
        <v>1</v>
      </c>
      <c r="C4087" s="5">
        <v>7</v>
      </c>
    </row>
    <row r="4088" spans="1:3" ht="30" hidden="1" x14ac:dyDescent="0.25">
      <c r="A4088" s="495" t="s">
        <v>6497</v>
      </c>
      <c r="B4088" s="5">
        <v>1</v>
      </c>
      <c r="C4088" s="5">
        <v>7</v>
      </c>
    </row>
    <row r="4089" spans="1:3" hidden="1" x14ac:dyDescent="0.25">
      <c r="A4089" s="495" t="s">
        <v>6499</v>
      </c>
      <c r="B4089" s="5">
        <v>1</v>
      </c>
      <c r="C4089" s="5">
        <v>7</v>
      </c>
    </row>
    <row r="4090" spans="1:3" hidden="1" x14ac:dyDescent="0.25">
      <c r="A4090" s="495" t="s">
        <v>6500</v>
      </c>
      <c r="B4090" s="5">
        <v>1</v>
      </c>
      <c r="C4090" s="5">
        <v>7</v>
      </c>
    </row>
    <row r="4091" spans="1:3" hidden="1" x14ac:dyDescent="0.25">
      <c r="A4091" s="495" t="s">
        <v>6501</v>
      </c>
      <c r="B4091" s="5">
        <v>1</v>
      </c>
      <c r="C4091" s="5">
        <v>7</v>
      </c>
    </row>
    <row r="4092" spans="1:3" hidden="1" x14ac:dyDescent="0.25">
      <c r="A4092" s="495" t="s">
        <v>6502</v>
      </c>
      <c r="B4092" s="5">
        <v>1</v>
      </c>
      <c r="C4092" s="5">
        <v>7</v>
      </c>
    </row>
    <row r="4093" spans="1:3" hidden="1" x14ac:dyDescent="0.25">
      <c r="A4093" s="495" t="s">
        <v>6503</v>
      </c>
      <c r="B4093" s="5">
        <v>1</v>
      </c>
      <c r="C4093" s="5">
        <v>7</v>
      </c>
    </row>
    <row r="4094" spans="1:3" hidden="1" x14ac:dyDescent="0.25">
      <c r="A4094" s="495" t="s">
        <v>6504</v>
      </c>
      <c r="B4094" s="5">
        <v>1</v>
      </c>
      <c r="C4094" s="5">
        <v>7</v>
      </c>
    </row>
    <row r="4095" spans="1:3" hidden="1" x14ac:dyDescent="0.25">
      <c r="A4095" s="495" t="s">
        <v>6505</v>
      </c>
      <c r="B4095" s="5">
        <v>1</v>
      </c>
      <c r="C4095" s="5">
        <v>7</v>
      </c>
    </row>
    <row r="4096" spans="1:3" hidden="1" x14ac:dyDescent="0.25">
      <c r="A4096" s="495" t="s">
        <v>6507</v>
      </c>
      <c r="B4096" s="5">
        <v>1</v>
      </c>
      <c r="C4096" s="5">
        <v>7</v>
      </c>
    </row>
    <row r="4097" spans="1:3" hidden="1" x14ac:dyDescent="0.25">
      <c r="A4097" s="495" t="s">
        <v>6508</v>
      </c>
      <c r="B4097" s="5">
        <v>1</v>
      </c>
      <c r="C4097" s="5">
        <v>7</v>
      </c>
    </row>
    <row r="4098" spans="1:3" hidden="1" x14ac:dyDescent="0.25">
      <c r="A4098" s="495" t="s">
        <v>6509</v>
      </c>
      <c r="B4098" s="5">
        <v>1</v>
      </c>
      <c r="C4098" s="5">
        <v>7</v>
      </c>
    </row>
    <row r="4099" spans="1:3" hidden="1" x14ac:dyDescent="0.25">
      <c r="A4099" s="495" t="s">
        <v>6513</v>
      </c>
      <c r="B4099" s="5">
        <v>1</v>
      </c>
      <c r="C4099" s="5">
        <v>7</v>
      </c>
    </row>
    <row r="4100" spans="1:3" hidden="1" x14ac:dyDescent="0.25">
      <c r="A4100" s="495" t="s">
        <v>6515</v>
      </c>
      <c r="B4100" s="5">
        <v>1</v>
      </c>
      <c r="C4100" s="5">
        <v>7</v>
      </c>
    </row>
    <row r="4101" spans="1:3" hidden="1" x14ac:dyDescent="0.25">
      <c r="A4101" s="495" t="s">
        <v>6516</v>
      </c>
      <c r="B4101" s="5">
        <v>1</v>
      </c>
      <c r="C4101" s="5">
        <v>7</v>
      </c>
    </row>
    <row r="4102" spans="1:3" hidden="1" x14ac:dyDescent="0.25">
      <c r="A4102" s="495" t="s">
        <v>6517</v>
      </c>
      <c r="B4102" s="5">
        <v>1</v>
      </c>
      <c r="C4102" s="5">
        <v>7</v>
      </c>
    </row>
    <row r="4103" spans="1:3" hidden="1" x14ac:dyDescent="0.25">
      <c r="A4103" s="495" t="s">
        <v>6519</v>
      </c>
      <c r="B4103" s="5">
        <v>1</v>
      </c>
      <c r="C4103" s="5">
        <v>7</v>
      </c>
    </row>
    <row r="4104" spans="1:3" hidden="1" x14ac:dyDescent="0.25">
      <c r="A4104" s="495" t="s">
        <v>6520</v>
      </c>
      <c r="B4104" s="5">
        <v>1</v>
      </c>
      <c r="C4104" s="5">
        <v>7</v>
      </c>
    </row>
    <row r="4105" spans="1:3" hidden="1" x14ac:dyDescent="0.25">
      <c r="A4105" s="495" t="s">
        <v>6524</v>
      </c>
      <c r="B4105" s="5">
        <v>1</v>
      </c>
      <c r="C4105" s="5">
        <v>7</v>
      </c>
    </row>
    <row r="4106" spans="1:3" ht="30" hidden="1" x14ac:dyDescent="0.25">
      <c r="A4106" s="495" t="s">
        <v>6526</v>
      </c>
      <c r="B4106" s="5">
        <v>1</v>
      </c>
      <c r="C4106" s="5">
        <v>7</v>
      </c>
    </row>
    <row r="4107" spans="1:3" hidden="1" x14ac:dyDescent="0.25">
      <c r="A4107" s="495" t="s">
        <v>6527</v>
      </c>
      <c r="B4107" s="5">
        <v>1</v>
      </c>
      <c r="C4107" s="5">
        <v>7</v>
      </c>
    </row>
    <row r="4108" spans="1:3" hidden="1" x14ac:dyDescent="0.25">
      <c r="A4108" s="495" t="s">
        <v>6529</v>
      </c>
      <c r="B4108" s="5">
        <v>1</v>
      </c>
      <c r="C4108" s="5">
        <v>7</v>
      </c>
    </row>
    <row r="4109" spans="1:3" hidden="1" x14ac:dyDescent="0.25">
      <c r="A4109" s="495" t="s">
        <v>6531</v>
      </c>
      <c r="B4109" s="5">
        <v>1</v>
      </c>
      <c r="C4109" s="5">
        <v>7</v>
      </c>
    </row>
    <row r="4110" spans="1:3" hidden="1" x14ac:dyDescent="0.25">
      <c r="A4110" s="495" t="s">
        <v>6537</v>
      </c>
      <c r="B4110" s="5">
        <v>1</v>
      </c>
      <c r="C4110" s="5">
        <v>7</v>
      </c>
    </row>
    <row r="4111" spans="1:3" ht="30" hidden="1" x14ac:dyDescent="0.25">
      <c r="A4111" s="495" t="s">
        <v>6538</v>
      </c>
      <c r="B4111" s="5">
        <v>1</v>
      </c>
      <c r="C4111" s="5">
        <v>7</v>
      </c>
    </row>
    <row r="4112" spans="1:3" hidden="1" x14ac:dyDescent="0.25">
      <c r="A4112" s="495" t="s">
        <v>6539</v>
      </c>
      <c r="B4112" s="5">
        <v>1</v>
      </c>
      <c r="C4112" s="5">
        <v>7</v>
      </c>
    </row>
    <row r="4113" spans="1:3" hidden="1" x14ac:dyDescent="0.25">
      <c r="A4113" s="495" t="s">
        <v>6540</v>
      </c>
      <c r="B4113" s="5">
        <v>1</v>
      </c>
      <c r="C4113" s="5">
        <v>7</v>
      </c>
    </row>
    <row r="4114" spans="1:3" hidden="1" x14ac:dyDescent="0.25">
      <c r="A4114" s="495" t="s">
        <v>6541</v>
      </c>
      <c r="B4114" s="5">
        <v>1</v>
      </c>
      <c r="C4114" s="5">
        <v>7</v>
      </c>
    </row>
    <row r="4115" spans="1:3" hidden="1" x14ac:dyDescent="0.25">
      <c r="A4115" s="495" t="s">
        <v>6542</v>
      </c>
      <c r="B4115" s="5">
        <v>1</v>
      </c>
      <c r="C4115" s="5">
        <v>7</v>
      </c>
    </row>
    <row r="4116" spans="1:3" hidden="1" x14ac:dyDescent="0.25">
      <c r="A4116" s="495" t="s">
        <v>6543</v>
      </c>
      <c r="B4116" s="5">
        <v>1</v>
      </c>
      <c r="C4116" s="5">
        <v>7</v>
      </c>
    </row>
    <row r="4117" spans="1:3" hidden="1" x14ac:dyDescent="0.25">
      <c r="A4117" s="495" t="s">
        <v>6544</v>
      </c>
      <c r="B4117" s="5">
        <v>1</v>
      </c>
      <c r="C4117" s="5">
        <v>7</v>
      </c>
    </row>
    <row r="4118" spans="1:3" hidden="1" x14ac:dyDescent="0.25">
      <c r="A4118" s="495" t="s">
        <v>6545</v>
      </c>
      <c r="B4118" s="5">
        <v>1</v>
      </c>
      <c r="C4118" s="5">
        <v>7</v>
      </c>
    </row>
    <row r="4119" spans="1:3" hidden="1" x14ac:dyDescent="0.25">
      <c r="A4119" s="495" t="s">
        <v>6548</v>
      </c>
      <c r="B4119" s="5">
        <v>1</v>
      </c>
      <c r="C4119" s="5">
        <v>7</v>
      </c>
    </row>
    <row r="4120" spans="1:3" hidden="1" x14ac:dyDescent="0.25">
      <c r="A4120" s="495" t="s">
        <v>6555</v>
      </c>
      <c r="B4120" s="5">
        <v>1</v>
      </c>
      <c r="C4120" s="5">
        <v>7</v>
      </c>
    </row>
    <row r="4121" spans="1:3" hidden="1" x14ac:dyDescent="0.25">
      <c r="A4121" s="495" t="s">
        <v>6556</v>
      </c>
      <c r="B4121" s="5">
        <v>1</v>
      </c>
      <c r="C4121" s="5">
        <v>7</v>
      </c>
    </row>
    <row r="4122" spans="1:3" hidden="1" x14ac:dyDescent="0.25">
      <c r="A4122" s="495" t="s">
        <v>6558</v>
      </c>
      <c r="B4122" s="5">
        <v>1</v>
      </c>
      <c r="C4122" s="5">
        <v>7</v>
      </c>
    </row>
    <row r="4123" spans="1:3" ht="30" hidden="1" x14ac:dyDescent="0.25">
      <c r="A4123" s="495" t="s">
        <v>6559</v>
      </c>
      <c r="B4123" s="5">
        <v>1</v>
      </c>
      <c r="C4123" s="5">
        <v>7</v>
      </c>
    </row>
    <row r="4124" spans="1:3" ht="30" hidden="1" x14ac:dyDescent="0.25">
      <c r="A4124" s="495" t="s">
        <v>6562</v>
      </c>
      <c r="B4124" s="5">
        <v>1</v>
      </c>
      <c r="C4124" s="5">
        <v>7</v>
      </c>
    </row>
    <row r="4125" spans="1:3" hidden="1" x14ac:dyDescent="0.25">
      <c r="A4125" s="495" t="s">
        <v>6564</v>
      </c>
      <c r="B4125" s="5">
        <v>1</v>
      </c>
      <c r="C4125" s="5">
        <v>7</v>
      </c>
    </row>
    <row r="4126" spans="1:3" hidden="1" x14ac:dyDescent="0.25">
      <c r="A4126" s="495" t="s">
        <v>6569</v>
      </c>
      <c r="B4126" s="5">
        <v>1</v>
      </c>
      <c r="C4126" s="5">
        <v>7</v>
      </c>
    </row>
    <row r="4127" spans="1:3" hidden="1" x14ac:dyDescent="0.25">
      <c r="A4127" s="495" t="s">
        <v>6571</v>
      </c>
      <c r="B4127" s="5">
        <v>1</v>
      </c>
      <c r="C4127" s="5">
        <v>7</v>
      </c>
    </row>
    <row r="4128" spans="1:3" hidden="1" x14ac:dyDescent="0.25">
      <c r="A4128" s="495" t="s">
        <v>6572</v>
      </c>
      <c r="B4128" s="5">
        <v>1</v>
      </c>
      <c r="C4128" s="5">
        <v>7</v>
      </c>
    </row>
    <row r="4129" spans="1:3" hidden="1" x14ac:dyDescent="0.25">
      <c r="A4129" s="495" t="s">
        <v>6575</v>
      </c>
      <c r="B4129" s="5">
        <v>1</v>
      </c>
      <c r="C4129" s="5">
        <v>7</v>
      </c>
    </row>
    <row r="4130" spans="1:3" hidden="1" x14ac:dyDescent="0.25">
      <c r="A4130" s="495" t="s">
        <v>6577</v>
      </c>
      <c r="B4130" s="5">
        <v>1</v>
      </c>
      <c r="C4130" s="5">
        <v>7</v>
      </c>
    </row>
    <row r="4131" spans="1:3" hidden="1" x14ac:dyDescent="0.25">
      <c r="A4131" s="495" t="s">
        <v>6579</v>
      </c>
      <c r="B4131" s="5">
        <v>1</v>
      </c>
      <c r="C4131" s="5">
        <v>7</v>
      </c>
    </row>
    <row r="4132" spans="1:3" hidden="1" x14ac:dyDescent="0.25">
      <c r="A4132" s="495" t="s">
        <v>6581</v>
      </c>
      <c r="B4132" s="5">
        <v>1</v>
      </c>
      <c r="C4132" s="5">
        <v>7</v>
      </c>
    </row>
    <row r="4133" spans="1:3" ht="30" hidden="1" x14ac:dyDescent="0.25">
      <c r="A4133" s="495" t="s">
        <v>6582</v>
      </c>
      <c r="B4133" s="5">
        <v>1</v>
      </c>
      <c r="C4133" s="5">
        <v>7</v>
      </c>
    </row>
    <row r="4134" spans="1:3" hidden="1" x14ac:dyDescent="0.25">
      <c r="A4134" s="495" t="s">
        <v>6583</v>
      </c>
      <c r="B4134" s="5">
        <v>1</v>
      </c>
      <c r="C4134" s="5">
        <v>7</v>
      </c>
    </row>
    <row r="4135" spans="1:3" hidden="1" x14ac:dyDescent="0.25">
      <c r="A4135" s="495" t="s">
        <v>6585</v>
      </c>
      <c r="B4135" s="5">
        <v>1</v>
      </c>
      <c r="C4135" s="5">
        <v>7</v>
      </c>
    </row>
    <row r="4136" spans="1:3" hidden="1" x14ac:dyDescent="0.25">
      <c r="A4136" s="495" t="s">
        <v>6587</v>
      </c>
      <c r="B4136" s="5">
        <v>1</v>
      </c>
      <c r="C4136" s="5">
        <v>7</v>
      </c>
    </row>
    <row r="4137" spans="1:3" hidden="1" x14ac:dyDescent="0.25">
      <c r="A4137" s="495" t="s">
        <v>6588</v>
      </c>
      <c r="B4137" s="5">
        <v>1</v>
      </c>
      <c r="C4137" s="5">
        <v>7</v>
      </c>
    </row>
    <row r="4138" spans="1:3" hidden="1" x14ac:dyDescent="0.25">
      <c r="A4138" s="495" t="s">
        <v>6589</v>
      </c>
      <c r="B4138" s="5">
        <v>1</v>
      </c>
      <c r="C4138" s="5">
        <v>7</v>
      </c>
    </row>
    <row r="4139" spans="1:3" hidden="1" x14ac:dyDescent="0.25">
      <c r="A4139" s="495" t="s">
        <v>6592</v>
      </c>
      <c r="B4139" s="5">
        <v>1</v>
      </c>
      <c r="C4139" s="5">
        <v>7</v>
      </c>
    </row>
    <row r="4140" spans="1:3" hidden="1" x14ac:dyDescent="0.25">
      <c r="A4140" s="495" t="s">
        <v>6593</v>
      </c>
      <c r="B4140" s="5">
        <v>1</v>
      </c>
      <c r="C4140" s="5">
        <v>7</v>
      </c>
    </row>
    <row r="4141" spans="1:3" hidden="1" x14ac:dyDescent="0.25">
      <c r="A4141" s="495" t="s">
        <v>6594</v>
      </c>
      <c r="B4141" s="5">
        <v>1</v>
      </c>
      <c r="C4141" s="5">
        <v>7</v>
      </c>
    </row>
    <row r="4142" spans="1:3" ht="30" hidden="1" x14ac:dyDescent="0.25">
      <c r="A4142" s="495" t="s">
        <v>6595</v>
      </c>
      <c r="B4142" s="5">
        <v>1</v>
      </c>
      <c r="C4142" s="5">
        <v>7</v>
      </c>
    </row>
    <row r="4143" spans="1:3" hidden="1" x14ac:dyDescent="0.25">
      <c r="A4143" s="495" t="s">
        <v>6598</v>
      </c>
      <c r="B4143" s="5">
        <v>1</v>
      </c>
      <c r="C4143" s="5">
        <v>7</v>
      </c>
    </row>
    <row r="4144" spans="1:3" hidden="1" x14ac:dyDescent="0.25">
      <c r="A4144" s="495" t="s">
        <v>6603</v>
      </c>
      <c r="B4144" s="5">
        <v>1</v>
      </c>
      <c r="C4144" s="5">
        <v>7</v>
      </c>
    </row>
    <row r="4145" spans="1:3" hidden="1" x14ac:dyDescent="0.25">
      <c r="A4145" s="495" t="s">
        <v>6605</v>
      </c>
      <c r="B4145" s="5">
        <v>1</v>
      </c>
      <c r="C4145" s="5">
        <v>7</v>
      </c>
    </row>
    <row r="4146" spans="1:3" hidden="1" x14ac:dyDescent="0.25">
      <c r="A4146" s="495" t="s">
        <v>6615</v>
      </c>
      <c r="B4146" s="5">
        <v>1</v>
      </c>
      <c r="C4146" s="5">
        <v>7</v>
      </c>
    </row>
    <row r="4147" spans="1:3" ht="30" hidden="1" x14ac:dyDescent="0.25">
      <c r="A4147" s="495" t="s">
        <v>6616</v>
      </c>
      <c r="B4147" s="5">
        <v>1</v>
      </c>
      <c r="C4147" s="5">
        <v>7</v>
      </c>
    </row>
    <row r="4148" spans="1:3" ht="30" hidden="1" x14ac:dyDescent="0.25">
      <c r="A4148" s="495" t="s">
        <v>6618</v>
      </c>
      <c r="B4148" s="5">
        <v>1</v>
      </c>
      <c r="C4148" s="5">
        <v>7</v>
      </c>
    </row>
    <row r="4149" spans="1:3" hidden="1" x14ac:dyDescent="0.25">
      <c r="A4149" s="495" t="s">
        <v>6619</v>
      </c>
      <c r="B4149" s="5">
        <v>1</v>
      </c>
      <c r="C4149" s="5">
        <v>7</v>
      </c>
    </row>
    <row r="4150" spans="1:3" ht="30" hidden="1" x14ac:dyDescent="0.25">
      <c r="A4150" s="495" t="s">
        <v>6620</v>
      </c>
      <c r="B4150" s="5">
        <v>1</v>
      </c>
      <c r="C4150" s="5">
        <v>7</v>
      </c>
    </row>
    <row r="4151" spans="1:3" ht="30" hidden="1" x14ac:dyDescent="0.25">
      <c r="A4151" s="495" t="s">
        <v>6621</v>
      </c>
      <c r="B4151" s="5">
        <v>1</v>
      </c>
      <c r="C4151" s="5">
        <v>7</v>
      </c>
    </row>
    <row r="4152" spans="1:3" hidden="1" x14ac:dyDescent="0.25">
      <c r="A4152" s="495" t="s">
        <v>6623</v>
      </c>
      <c r="B4152" s="5">
        <v>1</v>
      </c>
      <c r="C4152" s="5">
        <v>7</v>
      </c>
    </row>
    <row r="4153" spans="1:3" hidden="1" x14ac:dyDescent="0.25">
      <c r="A4153" s="495" t="s">
        <v>6625</v>
      </c>
      <c r="B4153" s="5">
        <v>1</v>
      </c>
      <c r="C4153" s="5">
        <v>7</v>
      </c>
    </row>
    <row r="4154" spans="1:3" hidden="1" x14ac:dyDescent="0.25">
      <c r="A4154" s="495" t="s">
        <v>6627</v>
      </c>
      <c r="B4154" s="5">
        <v>1</v>
      </c>
      <c r="C4154" s="5">
        <v>7</v>
      </c>
    </row>
    <row r="4155" spans="1:3" hidden="1" x14ac:dyDescent="0.25">
      <c r="A4155" s="495" t="s">
        <v>6628</v>
      </c>
      <c r="B4155" s="5">
        <v>1</v>
      </c>
      <c r="C4155" s="5">
        <v>7</v>
      </c>
    </row>
    <row r="4156" spans="1:3" hidden="1" x14ac:dyDescent="0.25">
      <c r="A4156" s="495" t="s">
        <v>6629</v>
      </c>
      <c r="B4156" s="5">
        <v>1</v>
      </c>
      <c r="C4156" s="5">
        <v>7</v>
      </c>
    </row>
    <row r="4157" spans="1:3" hidden="1" x14ac:dyDescent="0.25">
      <c r="A4157" s="495" t="s">
        <v>6638</v>
      </c>
      <c r="B4157" s="5">
        <v>1</v>
      </c>
      <c r="C4157" s="5">
        <v>7</v>
      </c>
    </row>
    <row r="4158" spans="1:3" hidden="1" x14ac:dyDescent="0.25">
      <c r="A4158" s="495" t="s">
        <v>6642</v>
      </c>
      <c r="B4158" s="5">
        <v>1</v>
      </c>
      <c r="C4158" s="5">
        <v>7</v>
      </c>
    </row>
    <row r="4159" spans="1:3" hidden="1" x14ac:dyDescent="0.25">
      <c r="A4159" s="495" t="s">
        <v>6643</v>
      </c>
      <c r="B4159" s="5">
        <v>1</v>
      </c>
      <c r="C4159" s="5">
        <v>7</v>
      </c>
    </row>
    <row r="4160" spans="1:3" hidden="1" x14ac:dyDescent="0.25">
      <c r="A4160" s="495" t="s">
        <v>6644</v>
      </c>
      <c r="B4160" s="5">
        <v>1</v>
      </c>
      <c r="C4160" s="5">
        <v>7</v>
      </c>
    </row>
    <row r="4161" spans="1:3" hidden="1" x14ac:dyDescent="0.25">
      <c r="A4161" s="495" t="s">
        <v>6645</v>
      </c>
      <c r="B4161" s="5">
        <v>1</v>
      </c>
      <c r="C4161" s="5">
        <v>7</v>
      </c>
    </row>
    <row r="4162" spans="1:3" hidden="1" x14ac:dyDescent="0.25">
      <c r="A4162" s="495" t="s">
        <v>6647</v>
      </c>
      <c r="B4162" s="5">
        <v>1</v>
      </c>
      <c r="C4162" s="5">
        <v>7</v>
      </c>
    </row>
    <row r="4163" spans="1:3" hidden="1" x14ac:dyDescent="0.25">
      <c r="A4163" s="495" t="s">
        <v>6649</v>
      </c>
      <c r="B4163" s="5">
        <v>1</v>
      </c>
      <c r="C4163" s="5">
        <v>7</v>
      </c>
    </row>
    <row r="4164" spans="1:3" hidden="1" x14ac:dyDescent="0.25">
      <c r="A4164" s="495" t="s">
        <v>6652</v>
      </c>
      <c r="B4164" s="5">
        <v>1</v>
      </c>
      <c r="C4164" s="5">
        <v>7</v>
      </c>
    </row>
    <row r="4165" spans="1:3" hidden="1" x14ac:dyDescent="0.25">
      <c r="A4165" s="495" t="s">
        <v>6653</v>
      </c>
      <c r="B4165" s="5">
        <v>1</v>
      </c>
      <c r="C4165" s="5">
        <v>7</v>
      </c>
    </row>
    <row r="4166" spans="1:3" hidden="1" x14ac:dyDescent="0.25">
      <c r="A4166" s="495" t="s">
        <v>6655</v>
      </c>
      <c r="B4166" s="5">
        <v>1</v>
      </c>
      <c r="C4166" s="5">
        <v>7</v>
      </c>
    </row>
    <row r="4167" spans="1:3" hidden="1" x14ac:dyDescent="0.25">
      <c r="A4167" s="495" t="s">
        <v>6656</v>
      </c>
      <c r="B4167" s="5">
        <v>1</v>
      </c>
      <c r="C4167" s="5">
        <v>7</v>
      </c>
    </row>
    <row r="4168" spans="1:3" hidden="1" x14ac:dyDescent="0.25">
      <c r="A4168" s="495" t="s">
        <v>6664</v>
      </c>
      <c r="B4168" s="5">
        <v>1</v>
      </c>
      <c r="C4168" s="5">
        <v>7</v>
      </c>
    </row>
    <row r="4169" spans="1:3" ht="45" hidden="1" x14ac:dyDescent="0.25">
      <c r="A4169" s="495" t="s">
        <v>6666</v>
      </c>
      <c r="B4169" s="5">
        <v>1</v>
      </c>
      <c r="C4169" s="5">
        <v>7</v>
      </c>
    </row>
    <row r="4170" spans="1:3" hidden="1" x14ac:dyDescent="0.25">
      <c r="A4170" s="495" t="s">
        <v>6667</v>
      </c>
      <c r="B4170" s="5">
        <v>1</v>
      </c>
      <c r="C4170" s="5">
        <v>7</v>
      </c>
    </row>
    <row r="4171" spans="1:3" hidden="1" x14ac:dyDescent="0.25">
      <c r="A4171" s="495" t="s">
        <v>6668</v>
      </c>
      <c r="B4171" s="5">
        <v>1</v>
      </c>
      <c r="C4171" s="5">
        <v>7</v>
      </c>
    </row>
    <row r="4172" spans="1:3" ht="45" hidden="1" x14ac:dyDescent="0.25">
      <c r="A4172" s="495" t="s">
        <v>6670</v>
      </c>
      <c r="B4172" s="5">
        <v>1</v>
      </c>
      <c r="C4172" s="5">
        <v>7</v>
      </c>
    </row>
    <row r="4173" spans="1:3" hidden="1" x14ac:dyDescent="0.25">
      <c r="A4173" s="495" t="s">
        <v>6671</v>
      </c>
      <c r="B4173" s="5">
        <v>1</v>
      </c>
      <c r="C4173" s="5">
        <v>7</v>
      </c>
    </row>
    <row r="4174" spans="1:3" hidden="1" x14ac:dyDescent="0.25">
      <c r="A4174" s="495" t="s">
        <v>6673</v>
      </c>
      <c r="B4174" s="5">
        <v>1</v>
      </c>
      <c r="C4174" s="5">
        <v>7</v>
      </c>
    </row>
    <row r="4175" spans="1:3" ht="45" hidden="1" x14ac:dyDescent="0.25">
      <c r="A4175" s="495" t="s">
        <v>6674</v>
      </c>
      <c r="B4175" s="5">
        <v>1</v>
      </c>
      <c r="C4175" s="5">
        <v>7</v>
      </c>
    </row>
    <row r="4176" spans="1:3" hidden="1" x14ac:dyDescent="0.25">
      <c r="A4176" s="495" t="s">
        <v>6675</v>
      </c>
      <c r="B4176" s="5">
        <v>1</v>
      </c>
      <c r="C4176" s="5">
        <v>7</v>
      </c>
    </row>
    <row r="4177" spans="1:3" hidden="1" x14ac:dyDescent="0.25">
      <c r="A4177" s="495" t="s">
        <v>6679</v>
      </c>
      <c r="B4177" s="5">
        <v>1</v>
      </c>
      <c r="C4177" s="5">
        <v>7</v>
      </c>
    </row>
    <row r="4178" spans="1:3" ht="30" hidden="1" x14ac:dyDescent="0.25">
      <c r="A4178" s="495" t="s">
        <v>6681</v>
      </c>
      <c r="B4178" s="5">
        <v>1</v>
      </c>
      <c r="C4178" s="5">
        <v>7</v>
      </c>
    </row>
    <row r="4179" spans="1:3" hidden="1" x14ac:dyDescent="0.25">
      <c r="A4179" s="495" t="s">
        <v>6682</v>
      </c>
      <c r="B4179" s="5">
        <v>1</v>
      </c>
      <c r="C4179" s="5">
        <v>7</v>
      </c>
    </row>
    <row r="4180" spans="1:3" hidden="1" x14ac:dyDescent="0.25">
      <c r="A4180" s="495" t="s">
        <v>6683</v>
      </c>
      <c r="B4180" s="5">
        <v>1</v>
      </c>
      <c r="C4180" s="5">
        <v>7</v>
      </c>
    </row>
    <row r="4181" spans="1:3" hidden="1" x14ac:dyDescent="0.25">
      <c r="A4181" s="495" t="s">
        <v>6691</v>
      </c>
      <c r="B4181" s="5">
        <v>1</v>
      </c>
      <c r="C4181" s="5">
        <v>7</v>
      </c>
    </row>
    <row r="4182" spans="1:3" hidden="1" x14ac:dyDescent="0.25">
      <c r="A4182" s="495" t="s">
        <v>6693</v>
      </c>
      <c r="B4182" s="5">
        <v>1</v>
      </c>
      <c r="C4182" s="5">
        <v>7</v>
      </c>
    </row>
    <row r="4183" spans="1:3" hidden="1" x14ac:dyDescent="0.25">
      <c r="A4183" s="495" t="s">
        <v>6704</v>
      </c>
      <c r="B4183" s="5">
        <v>1</v>
      </c>
      <c r="C4183" s="5">
        <v>7</v>
      </c>
    </row>
    <row r="4184" spans="1:3" hidden="1" x14ac:dyDescent="0.25">
      <c r="A4184" s="495" t="s">
        <v>6706</v>
      </c>
      <c r="B4184" s="5">
        <v>1</v>
      </c>
      <c r="C4184" s="5">
        <v>7</v>
      </c>
    </row>
    <row r="4185" spans="1:3" hidden="1" x14ac:dyDescent="0.25">
      <c r="A4185" s="495" t="s">
        <v>6715</v>
      </c>
      <c r="B4185" s="5">
        <v>1</v>
      </c>
      <c r="C4185" s="5">
        <v>7</v>
      </c>
    </row>
    <row r="4186" spans="1:3" ht="30" hidden="1" x14ac:dyDescent="0.25">
      <c r="A4186" s="495" t="s">
        <v>6716</v>
      </c>
      <c r="B4186" s="5">
        <v>1</v>
      </c>
      <c r="C4186" s="5">
        <v>7</v>
      </c>
    </row>
    <row r="4187" spans="1:3" hidden="1" x14ac:dyDescent="0.25">
      <c r="A4187" s="495" t="s">
        <v>6717</v>
      </c>
      <c r="B4187" s="5">
        <v>1</v>
      </c>
      <c r="C4187" s="5">
        <v>7</v>
      </c>
    </row>
    <row r="4188" spans="1:3" hidden="1" x14ac:dyDescent="0.25">
      <c r="A4188" s="495" t="s">
        <v>6718</v>
      </c>
      <c r="B4188" s="5">
        <v>1</v>
      </c>
      <c r="C4188" s="5">
        <v>7</v>
      </c>
    </row>
    <row r="4189" spans="1:3" hidden="1" x14ac:dyDescent="0.25">
      <c r="A4189" s="495" t="s">
        <v>6720</v>
      </c>
      <c r="B4189" s="5">
        <v>1</v>
      </c>
      <c r="C4189" s="5">
        <v>7</v>
      </c>
    </row>
    <row r="4190" spans="1:3" hidden="1" x14ac:dyDescent="0.25">
      <c r="A4190" s="495" t="s">
        <v>6721</v>
      </c>
      <c r="B4190" s="5">
        <v>1</v>
      </c>
      <c r="C4190" s="5">
        <v>7</v>
      </c>
    </row>
    <row r="4191" spans="1:3" hidden="1" x14ac:dyDescent="0.25">
      <c r="A4191" s="495" t="s">
        <v>6728</v>
      </c>
      <c r="B4191" s="5">
        <v>1</v>
      </c>
      <c r="C4191" s="5">
        <v>7</v>
      </c>
    </row>
    <row r="4192" spans="1:3" hidden="1" x14ac:dyDescent="0.25">
      <c r="A4192" s="495" t="s">
        <v>6729</v>
      </c>
      <c r="B4192" s="5">
        <v>1</v>
      </c>
      <c r="C4192" s="5">
        <v>7</v>
      </c>
    </row>
    <row r="4193" spans="1:3" hidden="1" x14ac:dyDescent="0.25">
      <c r="A4193" s="495" t="s">
        <v>6732</v>
      </c>
      <c r="B4193" s="5">
        <v>1</v>
      </c>
      <c r="C4193" s="5">
        <v>7</v>
      </c>
    </row>
    <row r="4194" spans="1:3" hidden="1" x14ac:dyDescent="0.25">
      <c r="A4194" s="495" t="s">
        <v>6734</v>
      </c>
      <c r="B4194" s="5">
        <v>1</v>
      </c>
      <c r="C4194" s="5">
        <v>7</v>
      </c>
    </row>
    <row r="4195" spans="1:3" hidden="1" x14ac:dyDescent="0.25">
      <c r="A4195" s="495" t="s">
        <v>6735</v>
      </c>
      <c r="B4195" s="5">
        <v>1</v>
      </c>
      <c r="C4195" s="5">
        <v>7</v>
      </c>
    </row>
    <row r="4196" spans="1:3" hidden="1" x14ac:dyDescent="0.25">
      <c r="A4196" s="495" t="s">
        <v>6736</v>
      </c>
      <c r="B4196" s="5">
        <v>1</v>
      </c>
      <c r="C4196" s="5">
        <v>7</v>
      </c>
    </row>
    <row r="4197" spans="1:3" hidden="1" x14ac:dyDescent="0.25">
      <c r="A4197" s="495" t="s">
        <v>6737</v>
      </c>
      <c r="B4197" s="5">
        <v>1</v>
      </c>
      <c r="C4197" s="5">
        <v>7</v>
      </c>
    </row>
    <row r="4198" spans="1:3" hidden="1" x14ac:dyDescent="0.25">
      <c r="A4198" s="495" t="s">
        <v>6738</v>
      </c>
      <c r="B4198" s="5">
        <v>1</v>
      </c>
      <c r="C4198" s="5">
        <v>7</v>
      </c>
    </row>
    <row r="4199" spans="1:3" hidden="1" x14ac:dyDescent="0.25">
      <c r="A4199" s="495" t="s">
        <v>6740</v>
      </c>
      <c r="B4199" s="5">
        <v>1</v>
      </c>
      <c r="C4199" s="5">
        <v>7</v>
      </c>
    </row>
    <row r="4200" spans="1:3" hidden="1" x14ac:dyDescent="0.25">
      <c r="A4200" s="495" t="s">
        <v>6743</v>
      </c>
      <c r="B4200" s="5">
        <v>1</v>
      </c>
      <c r="C4200" s="5">
        <v>7</v>
      </c>
    </row>
    <row r="4201" spans="1:3" ht="30" hidden="1" x14ac:dyDescent="0.25">
      <c r="A4201" s="495" t="s">
        <v>6744</v>
      </c>
      <c r="B4201" s="5">
        <v>1</v>
      </c>
      <c r="C4201" s="5">
        <v>7</v>
      </c>
    </row>
    <row r="4202" spans="1:3" ht="30" hidden="1" x14ac:dyDescent="0.25">
      <c r="A4202" s="495" t="s">
        <v>6747</v>
      </c>
      <c r="B4202" s="5">
        <v>1</v>
      </c>
      <c r="C4202" s="5">
        <v>7</v>
      </c>
    </row>
    <row r="4203" spans="1:3" hidden="1" x14ac:dyDescent="0.25">
      <c r="A4203" s="495" t="s">
        <v>6749</v>
      </c>
      <c r="B4203" s="5">
        <v>1</v>
      </c>
      <c r="C4203" s="5">
        <v>7</v>
      </c>
    </row>
    <row r="4204" spans="1:3" hidden="1" x14ac:dyDescent="0.25">
      <c r="A4204" s="495" t="s">
        <v>6750</v>
      </c>
      <c r="B4204" s="5">
        <v>1</v>
      </c>
      <c r="C4204" s="5">
        <v>7</v>
      </c>
    </row>
    <row r="4205" spans="1:3" hidden="1" x14ac:dyDescent="0.25">
      <c r="A4205" s="495" t="s">
        <v>6751</v>
      </c>
      <c r="B4205" s="5">
        <v>1</v>
      </c>
      <c r="C4205" s="5">
        <v>7</v>
      </c>
    </row>
    <row r="4206" spans="1:3" hidden="1" x14ac:dyDescent="0.25">
      <c r="A4206" s="495" t="s">
        <v>6752</v>
      </c>
      <c r="B4206" s="5">
        <v>1</v>
      </c>
      <c r="C4206" s="5">
        <v>7</v>
      </c>
    </row>
    <row r="4207" spans="1:3" ht="30" hidden="1" x14ac:dyDescent="0.25">
      <c r="A4207" s="495" t="s">
        <v>6753</v>
      </c>
      <c r="B4207" s="5">
        <v>1</v>
      </c>
      <c r="C4207" s="5">
        <v>7</v>
      </c>
    </row>
    <row r="4208" spans="1:3" hidden="1" x14ac:dyDescent="0.25">
      <c r="A4208" s="495" t="s">
        <v>6754</v>
      </c>
      <c r="B4208" s="5">
        <v>1</v>
      </c>
      <c r="C4208" s="5">
        <v>7</v>
      </c>
    </row>
    <row r="4209" spans="1:3" hidden="1" x14ac:dyDescent="0.25">
      <c r="A4209" s="495" t="s">
        <v>6755</v>
      </c>
      <c r="B4209" s="5">
        <v>1</v>
      </c>
      <c r="C4209" s="5">
        <v>7</v>
      </c>
    </row>
    <row r="4210" spans="1:3" hidden="1" x14ac:dyDescent="0.25">
      <c r="A4210" s="495" t="s">
        <v>6756</v>
      </c>
      <c r="B4210" s="5">
        <v>1</v>
      </c>
      <c r="C4210" s="5">
        <v>7</v>
      </c>
    </row>
    <row r="4211" spans="1:3" hidden="1" x14ac:dyDescent="0.25">
      <c r="A4211" s="495" t="s">
        <v>6758</v>
      </c>
      <c r="B4211" s="5">
        <v>1</v>
      </c>
      <c r="C4211" s="5">
        <v>7</v>
      </c>
    </row>
    <row r="4212" spans="1:3" hidden="1" x14ac:dyDescent="0.25">
      <c r="A4212" s="495" t="s">
        <v>6759</v>
      </c>
      <c r="B4212" s="5">
        <v>1</v>
      </c>
      <c r="C4212" s="5">
        <v>7</v>
      </c>
    </row>
    <row r="4213" spans="1:3" hidden="1" x14ac:dyDescent="0.25">
      <c r="A4213" s="495" t="s">
        <v>6760</v>
      </c>
      <c r="B4213" s="5">
        <v>1</v>
      </c>
      <c r="C4213" s="5">
        <v>7</v>
      </c>
    </row>
    <row r="4214" spans="1:3" hidden="1" x14ac:dyDescent="0.25">
      <c r="A4214" s="495" t="s">
        <v>6762</v>
      </c>
      <c r="B4214" s="5">
        <v>1</v>
      </c>
      <c r="C4214" s="5">
        <v>7</v>
      </c>
    </row>
    <row r="4215" spans="1:3" hidden="1" x14ac:dyDescent="0.25">
      <c r="A4215" s="495" t="s">
        <v>6763</v>
      </c>
      <c r="B4215" s="5">
        <v>1</v>
      </c>
      <c r="C4215" s="5">
        <v>7</v>
      </c>
    </row>
    <row r="4216" spans="1:3" hidden="1" x14ac:dyDescent="0.25">
      <c r="A4216" s="495" t="s">
        <v>6771</v>
      </c>
      <c r="B4216" s="5">
        <v>1</v>
      </c>
      <c r="C4216" s="5">
        <v>7</v>
      </c>
    </row>
    <row r="4217" spans="1:3" hidden="1" x14ac:dyDescent="0.25">
      <c r="A4217" s="495" t="s">
        <v>6773</v>
      </c>
      <c r="B4217" s="5">
        <v>1</v>
      </c>
      <c r="C4217" s="5">
        <v>7</v>
      </c>
    </row>
    <row r="4218" spans="1:3" hidden="1" x14ac:dyDescent="0.25">
      <c r="A4218" s="495" t="s">
        <v>6774</v>
      </c>
      <c r="B4218" s="5">
        <v>1</v>
      </c>
      <c r="C4218" s="5">
        <v>7</v>
      </c>
    </row>
    <row r="4219" spans="1:3" hidden="1" x14ac:dyDescent="0.25">
      <c r="A4219" s="495" t="s">
        <v>6776</v>
      </c>
      <c r="B4219" s="5">
        <v>1</v>
      </c>
      <c r="C4219" s="5">
        <v>7</v>
      </c>
    </row>
    <row r="4220" spans="1:3" hidden="1" x14ac:dyDescent="0.25">
      <c r="A4220" s="495" t="s">
        <v>6778</v>
      </c>
      <c r="B4220" s="5">
        <v>1</v>
      </c>
      <c r="C4220" s="5">
        <v>7</v>
      </c>
    </row>
    <row r="4221" spans="1:3" hidden="1" x14ac:dyDescent="0.25">
      <c r="A4221" s="495" t="s">
        <v>6779</v>
      </c>
      <c r="B4221" s="5">
        <v>1</v>
      </c>
      <c r="C4221" s="5">
        <v>7</v>
      </c>
    </row>
    <row r="4222" spans="1:3" hidden="1" x14ac:dyDescent="0.25">
      <c r="A4222" s="495" t="s">
        <v>6780</v>
      </c>
      <c r="B4222" s="5">
        <v>1</v>
      </c>
      <c r="C4222" s="5">
        <v>7</v>
      </c>
    </row>
    <row r="4223" spans="1:3" hidden="1" x14ac:dyDescent="0.25">
      <c r="A4223" s="495" t="s">
        <v>6781</v>
      </c>
      <c r="B4223" s="5">
        <v>1</v>
      </c>
      <c r="C4223" s="5">
        <v>7</v>
      </c>
    </row>
    <row r="4224" spans="1:3" hidden="1" x14ac:dyDescent="0.25">
      <c r="A4224" s="495" t="s">
        <v>6782</v>
      </c>
      <c r="B4224" s="5">
        <v>1</v>
      </c>
      <c r="C4224" s="5">
        <v>7</v>
      </c>
    </row>
    <row r="4225" spans="1:3" hidden="1" x14ac:dyDescent="0.25">
      <c r="A4225" s="495" t="s">
        <v>6783</v>
      </c>
      <c r="B4225" s="5">
        <v>1</v>
      </c>
      <c r="C4225" s="5">
        <v>7</v>
      </c>
    </row>
    <row r="4226" spans="1:3" hidden="1" x14ac:dyDescent="0.25">
      <c r="A4226" s="495" t="s">
        <v>6786</v>
      </c>
      <c r="B4226" s="5">
        <v>1</v>
      </c>
      <c r="C4226" s="5">
        <v>7</v>
      </c>
    </row>
    <row r="4227" spans="1:3" hidden="1" x14ac:dyDescent="0.25">
      <c r="A4227" s="495" t="s">
        <v>6787</v>
      </c>
      <c r="B4227" s="5">
        <v>1</v>
      </c>
      <c r="C4227" s="5">
        <v>7</v>
      </c>
    </row>
    <row r="4228" spans="1:3" hidden="1" x14ac:dyDescent="0.25">
      <c r="A4228" s="495" t="s">
        <v>6788</v>
      </c>
      <c r="B4228" s="5">
        <v>1</v>
      </c>
      <c r="C4228" s="5">
        <v>7</v>
      </c>
    </row>
    <row r="4229" spans="1:3" hidden="1" x14ac:dyDescent="0.25">
      <c r="A4229" s="495" t="s">
        <v>6790</v>
      </c>
      <c r="B4229" s="5">
        <v>1</v>
      </c>
      <c r="C4229" s="5">
        <v>7</v>
      </c>
    </row>
    <row r="4230" spans="1:3" hidden="1" x14ac:dyDescent="0.25">
      <c r="A4230" s="495" t="s">
        <v>6792</v>
      </c>
      <c r="B4230" s="5">
        <v>1</v>
      </c>
      <c r="C4230" s="5">
        <v>7</v>
      </c>
    </row>
    <row r="4231" spans="1:3" ht="30" hidden="1" x14ac:dyDescent="0.25">
      <c r="A4231" s="495" t="s">
        <v>6793</v>
      </c>
      <c r="B4231" s="5">
        <v>1</v>
      </c>
      <c r="C4231" s="5">
        <v>7</v>
      </c>
    </row>
    <row r="4232" spans="1:3" hidden="1" x14ac:dyDescent="0.25">
      <c r="A4232" s="495" t="s">
        <v>6794</v>
      </c>
      <c r="B4232" s="5">
        <v>1</v>
      </c>
      <c r="C4232" s="5">
        <v>7</v>
      </c>
    </row>
    <row r="4233" spans="1:3" hidden="1" x14ac:dyDescent="0.25">
      <c r="A4233" s="495" t="s">
        <v>6797</v>
      </c>
      <c r="B4233" s="5">
        <v>1</v>
      </c>
      <c r="C4233" s="5">
        <v>7</v>
      </c>
    </row>
    <row r="4234" spans="1:3" hidden="1" x14ac:dyDescent="0.25">
      <c r="A4234" s="495" t="s">
        <v>6800</v>
      </c>
      <c r="B4234" s="5">
        <v>1</v>
      </c>
      <c r="C4234" s="5">
        <v>7</v>
      </c>
    </row>
    <row r="4235" spans="1:3" hidden="1" x14ac:dyDescent="0.25">
      <c r="A4235" s="495" t="s">
        <v>6804</v>
      </c>
      <c r="B4235" s="5">
        <v>1</v>
      </c>
      <c r="C4235" s="5">
        <v>7</v>
      </c>
    </row>
    <row r="4236" spans="1:3" hidden="1" x14ac:dyDescent="0.25">
      <c r="A4236" s="495" t="s">
        <v>6805</v>
      </c>
      <c r="B4236" s="5">
        <v>1</v>
      </c>
      <c r="C4236" s="5">
        <v>7</v>
      </c>
    </row>
    <row r="4237" spans="1:3" hidden="1" x14ac:dyDescent="0.25">
      <c r="A4237" s="495" t="s">
        <v>6809</v>
      </c>
      <c r="B4237" s="5">
        <v>1</v>
      </c>
      <c r="C4237" s="5">
        <v>7</v>
      </c>
    </row>
    <row r="4238" spans="1:3" hidden="1" x14ac:dyDescent="0.25">
      <c r="A4238" s="495" t="s">
        <v>6811</v>
      </c>
      <c r="B4238" s="5">
        <v>1</v>
      </c>
      <c r="C4238" s="5">
        <v>7</v>
      </c>
    </row>
    <row r="4239" spans="1:3" hidden="1" x14ac:dyDescent="0.25">
      <c r="A4239" s="495" t="s">
        <v>6814</v>
      </c>
      <c r="B4239" s="5">
        <v>1</v>
      </c>
      <c r="C4239" s="5">
        <v>7</v>
      </c>
    </row>
    <row r="4240" spans="1:3" hidden="1" x14ac:dyDescent="0.25">
      <c r="A4240" s="495" t="s">
        <v>6815</v>
      </c>
      <c r="B4240" s="5">
        <v>1</v>
      </c>
      <c r="C4240" s="5">
        <v>7</v>
      </c>
    </row>
    <row r="4241" spans="1:3" hidden="1" x14ac:dyDescent="0.25">
      <c r="A4241" s="495" t="s">
        <v>6816</v>
      </c>
      <c r="B4241" s="5">
        <v>1</v>
      </c>
      <c r="C4241" s="5">
        <v>7</v>
      </c>
    </row>
    <row r="4242" spans="1:3" hidden="1" x14ac:dyDescent="0.25">
      <c r="A4242" s="495" t="s">
        <v>6817</v>
      </c>
      <c r="B4242" s="5">
        <v>1</v>
      </c>
      <c r="C4242" s="5">
        <v>7</v>
      </c>
    </row>
    <row r="4243" spans="1:3" hidden="1" x14ac:dyDescent="0.25">
      <c r="A4243" s="495" t="s">
        <v>6818</v>
      </c>
      <c r="B4243" s="5">
        <v>1</v>
      </c>
      <c r="C4243" s="5">
        <v>7</v>
      </c>
    </row>
    <row r="4244" spans="1:3" hidden="1" x14ac:dyDescent="0.25">
      <c r="A4244" s="495" t="s">
        <v>6819</v>
      </c>
      <c r="B4244" s="5">
        <v>1</v>
      </c>
      <c r="C4244" s="5">
        <v>7</v>
      </c>
    </row>
    <row r="4245" spans="1:3" hidden="1" x14ac:dyDescent="0.25">
      <c r="A4245" s="495" t="s">
        <v>6820</v>
      </c>
      <c r="B4245" s="5">
        <v>1</v>
      </c>
      <c r="C4245" s="5">
        <v>7</v>
      </c>
    </row>
    <row r="4246" spans="1:3" ht="30" hidden="1" x14ac:dyDescent="0.25">
      <c r="A4246" s="495" t="s">
        <v>6821</v>
      </c>
      <c r="B4246" s="5">
        <v>1</v>
      </c>
      <c r="C4246" s="5">
        <v>7</v>
      </c>
    </row>
    <row r="4247" spans="1:3" hidden="1" x14ac:dyDescent="0.25">
      <c r="A4247" s="495" t="s">
        <v>6822</v>
      </c>
      <c r="B4247" s="5">
        <v>1</v>
      </c>
      <c r="C4247" s="5">
        <v>7</v>
      </c>
    </row>
    <row r="4248" spans="1:3" hidden="1" x14ac:dyDescent="0.25">
      <c r="A4248" s="495" t="s">
        <v>6823</v>
      </c>
      <c r="B4248" s="5">
        <v>1</v>
      </c>
      <c r="C4248" s="5">
        <v>7</v>
      </c>
    </row>
    <row r="4249" spans="1:3" hidden="1" x14ac:dyDescent="0.25">
      <c r="A4249" s="495" t="s">
        <v>6824</v>
      </c>
      <c r="B4249" s="5">
        <v>1</v>
      </c>
      <c r="C4249" s="5">
        <v>7</v>
      </c>
    </row>
    <row r="4250" spans="1:3" ht="30" hidden="1" x14ac:dyDescent="0.25">
      <c r="A4250" s="495" t="s">
        <v>6826</v>
      </c>
      <c r="B4250" s="5">
        <v>1</v>
      </c>
      <c r="C4250" s="5">
        <v>7</v>
      </c>
    </row>
    <row r="4251" spans="1:3" hidden="1" x14ac:dyDescent="0.25">
      <c r="A4251" s="495" t="s">
        <v>6827</v>
      </c>
      <c r="B4251" s="5">
        <v>1</v>
      </c>
      <c r="C4251" s="5">
        <v>7</v>
      </c>
    </row>
    <row r="4252" spans="1:3" ht="30" hidden="1" x14ac:dyDescent="0.25">
      <c r="A4252" s="495" t="s">
        <v>6828</v>
      </c>
      <c r="B4252" s="5">
        <v>1</v>
      </c>
      <c r="C4252" s="5">
        <v>7</v>
      </c>
    </row>
    <row r="4253" spans="1:3" ht="30" hidden="1" x14ac:dyDescent="0.25">
      <c r="A4253" s="495" t="s">
        <v>6830</v>
      </c>
      <c r="B4253" s="5">
        <v>1</v>
      </c>
      <c r="C4253" s="5">
        <v>7</v>
      </c>
    </row>
    <row r="4254" spans="1:3" ht="30" hidden="1" x14ac:dyDescent="0.25">
      <c r="A4254" s="495" t="s">
        <v>6834</v>
      </c>
      <c r="B4254" s="5">
        <v>1</v>
      </c>
      <c r="C4254" s="5">
        <v>7</v>
      </c>
    </row>
    <row r="4255" spans="1:3" hidden="1" x14ac:dyDescent="0.25">
      <c r="A4255" s="495" t="s">
        <v>6836</v>
      </c>
      <c r="B4255" s="5">
        <v>1</v>
      </c>
      <c r="C4255" s="5">
        <v>7</v>
      </c>
    </row>
    <row r="4256" spans="1:3" hidden="1" x14ac:dyDescent="0.25">
      <c r="A4256" s="495" t="s">
        <v>6837</v>
      </c>
      <c r="B4256" s="5">
        <v>1</v>
      </c>
      <c r="C4256" s="5">
        <v>7</v>
      </c>
    </row>
    <row r="4257" spans="1:3" hidden="1" x14ac:dyDescent="0.25">
      <c r="A4257" s="495" t="s">
        <v>6838</v>
      </c>
      <c r="B4257" s="5">
        <v>1</v>
      </c>
      <c r="C4257" s="5">
        <v>7</v>
      </c>
    </row>
    <row r="4258" spans="1:3" hidden="1" x14ac:dyDescent="0.25">
      <c r="A4258" s="495" t="s">
        <v>6839</v>
      </c>
      <c r="B4258" s="5">
        <v>1</v>
      </c>
      <c r="C4258" s="5">
        <v>7</v>
      </c>
    </row>
    <row r="4259" spans="1:3" hidden="1" x14ac:dyDescent="0.25">
      <c r="A4259" s="495" t="s">
        <v>6840</v>
      </c>
      <c r="B4259" s="5">
        <v>1</v>
      </c>
      <c r="C4259" s="5">
        <v>7</v>
      </c>
    </row>
    <row r="4260" spans="1:3" ht="30" hidden="1" x14ac:dyDescent="0.25">
      <c r="A4260" s="495" t="s">
        <v>6842</v>
      </c>
      <c r="B4260" s="5">
        <v>1</v>
      </c>
      <c r="C4260" s="5">
        <v>7</v>
      </c>
    </row>
    <row r="4261" spans="1:3" ht="30" hidden="1" x14ac:dyDescent="0.25">
      <c r="A4261" s="495" t="s">
        <v>6844</v>
      </c>
      <c r="B4261" s="5">
        <v>1</v>
      </c>
      <c r="C4261" s="5">
        <v>7</v>
      </c>
    </row>
    <row r="4262" spans="1:3" ht="30" hidden="1" x14ac:dyDescent="0.25">
      <c r="A4262" s="495" t="s">
        <v>6846</v>
      </c>
      <c r="B4262" s="5">
        <v>1</v>
      </c>
      <c r="C4262" s="5">
        <v>7</v>
      </c>
    </row>
    <row r="4263" spans="1:3" hidden="1" x14ac:dyDescent="0.25">
      <c r="A4263" s="495" t="s">
        <v>6848</v>
      </c>
      <c r="B4263" s="5">
        <v>1</v>
      </c>
      <c r="C4263" s="5">
        <v>7</v>
      </c>
    </row>
    <row r="4264" spans="1:3" hidden="1" x14ac:dyDescent="0.25">
      <c r="A4264" s="495" t="s">
        <v>6849</v>
      </c>
      <c r="B4264" s="5">
        <v>1</v>
      </c>
      <c r="C4264" s="5">
        <v>7</v>
      </c>
    </row>
    <row r="4265" spans="1:3" hidden="1" x14ac:dyDescent="0.25">
      <c r="A4265" s="495" t="s">
        <v>6851</v>
      </c>
      <c r="B4265" s="5">
        <v>1</v>
      </c>
      <c r="C4265" s="5">
        <v>7</v>
      </c>
    </row>
    <row r="4266" spans="1:3" hidden="1" x14ac:dyDescent="0.25">
      <c r="A4266" s="495" t="s">
        <v>6856</v>
      </c>
      <c r="B4266" s="5">
        <v>1</v>
      </c>
      <c r="C4266" s="5">
        <v>7</v>
      </c>
    </row>
    <row r="4267" spans="1:3" hidden="1" x14ac:dyDescent="0.25">
      <c r="A4267" s="495" t="s">
        <v>6858</v>
      </c>
      <c r="B4267" s="5">
        <v>1</v>
      </c>
      <c r="C4267" s="5">
        <v>7</v>
      </c>
    </row>
    <row r="4268" spans="1:3" hidden="1" x14ac:dyDescent="0.25">
      <c r="A4268" s="495" t="s">
        <v>6860</v>
      </c>
      <c r="B4268" s="5">
        <v>1</v>
      </c>
      <c r="C4268" s="5">
        <v>7</v>
      </c>
    </row>
    <row r="4269" spans="1:3" hidden="1" x14ac:dyDescent="0.25">
      <c r="A4269" s="495" t="s">
        <v>6862</v>
      </c>
      <c r="B4269" s="5">
        <v>1</v>
      </c>
      <c r="C4269" s="5">
        <v>7</v>
      </c>
    </row>
    <row r="4270" spans="1:3" hidden="1" x14ac:dyDescent="0.25">
      <c r="A4270" s="495" t="s">
        <v>6864</v>
      </c>
      <c r="B4270" s="5">
        <v>1</v>
      </c>
      <c r="C4270" s="5">
        <v>7</v>
      </c>
    </row>
    <row r="4271" spans="1:3" hidden="1" x14ac:dyDescent="0.25">
      <c r="A4271" s="495" t="s">
        <v>6865</v>
      </c>
      <c r="B4271" s="5">
        <v>1</v>
      </c>
      <c r="C4271" s="5">
        <v>7</v>
      </c>
    </row>
    <row r="4272" spans="1:3" hidden="1" x14ac:dyDescent="0.25">
      <c r="A4272" s="495" t="s">
        <v>6866</v>
      </c>
      <c r="B4272" s="5">
        <v>1</v>
      </c>
      <c r="C4272" s="5">
        <v>7</v>
      </c>
    </row>
    <row r="4273" spans="1:3" hidden="1" x14ac:dyDescent="0.25">
      <c r="A4273" s="495" t="s">
        <v>6867</v>
      </c>
      <c r="B4273" s="5">
        <v>1</v>
      </c>
      <c r="C4273" s="5">
        <v>7</v>
      </c>
    </row>
    <row r="4274" spans="1:3" ht="30" hidden="1" x14ac:dyDescent="0.25">
      <c r="A4274" s="495" t="s">
        <v>6869</v>
      </c>
      <c r="B4274" s="5">
        <v>1</v>
      </c>
      <c r="C4274" s="5">
        <v>7</v>
      </c>
    </row>
    <row r="4275" spans="1:3" hidden="1" x14ac:dyDescent="0.25">
      <c r="A4275" s="495" t="s">
        <v>6871</v>
      </c>
      <c r="B4275" s="5">
        <v>1</v>
      </c>
      <c r="C4275" s="5">
        <v>7</v>
      </c>
    </row>
    <row r="4276" spans="1:3" hidden="1" x14ac:dyDescent="0.25">
      <c r="A4276" s="495" t="s">
        <v>6872</v>
      </c>
      <c r="B4276" s="5">
        <v>1</v>
      </c>
      <c r="C4276" s="5">
        <v>7</v>
      </c>
    </row>
    <row r="4277" spans="1:3" hidden="1" x14ac:dyDescent="0.25">
      <c r="A4277" s="495" t="s">
        <v>6875</v>
      </c>
      <c r="B4277" s="5">
        <v>1</v>
      </c>
      <c r="C4277" s="5">
        <v>7</v>
      </c>
    </row>
    <row r="4278" spans="1:3" ht="30" hidden="1" x14ac:dyDescent="0.25">
      <c r="A4278" s="495" t="s">
        <v>6877</v>
      </c>
      <c r="B4278" s="5">
        <v>1</v>
      </c>
      <c r="C4278" s="5">
        <v>7</v>
      </c>
    </row>
    <row r="4279" spans="1:3" ht="30" hidden="1" x14ac:dyDescent="0.25">
      <c r="A4279" s="495" t="s">
        <v>6879</v>
      </c>
      <c r="B4279" s="5">
        <v>1</v>
      </c>
      <c r="C4279" s="5">
        <v>7</v>
      </c>
    </row>
    <row r="4280" spans="1:3" hidden="1" x14ac:dyDescent="0.25">
      <c r="A4280" s="495" t="s">
        <v>6881</v>
      </c>
      <c r="B4280" s="5">
        <v>1</v>
      </c>
      <c r="C4280" s="5">
        <v>7</v>
      </c>
    </row>
    <row r="4281" spans="1:3" hidden="1" x14ac:dyDescent="0.25">
      <c r="A4281" s="495" t="s">
        <v>6887</v>
      </c>
      <c r="B4281" s="5">
        <v>1</v>
      </c>
      <c r="C4281" s="5">
        <v>7</v>
      </c>
    </row>
    <row r="4282" spans="1:3" hidden="1" x14ac:dyDescent="0.25">
      <c r="A4282" s="495" t="s">
        <v>6891</v>
      </c>
      <c r="B4282" s="5">
        <v>1</v>
      </c>
      <c r="C4282" s="5">
        <v>7</v>
      </c>
    </row>
    <row r="4283" spans="1:3" hidden="1" x14ac:dyDescent="0.25">
      <c r="A4283" s="495" t="s">
        <v>6893</v>
      </c>
      <c r="B4283" s="5">
        <v>1</v>
      </c>
      <c r="C4283" s="5">
        <v>7</v>
      </c>
    </row>
    <row r="4284" spans="1:3" ht="30" hidden="1" x14ac:dyDescent="0.25">
      <c r="A4284" s="495" t="s">
        <v>6895</v>
      </c>
      <c r="B4284" s="5">
        <v>1</v>
      </c>
      <c r="C4284" s="5">
        <v>7</v>
      </c>
    </row>
    <row r="4285" spans="1:3" hidden="1" x14ac:dyDescent="0.25">
      <c r="A4285" s="495" t="s">
        <v>6896</v>
      </c>
      <c r="B4285" s="5">
        <v>1</v>
      </c>
      <c r="C4285" s="5">
        <v>7</v>
      </c>
    </row>
    <row r="4286" spans="1:3" hidden="1" x14ac:dyDescent="0.25">
      <c r="A4286" s="495" t="s">
        <v>6900</v>
      </c>
      <c r="B4286" s="5">
        <v>1</v>
      </c>
      <c r="C4286" s="5">
        <v>7</v>
      </c>
    </row>
    <row r="4287" spans="1:3" hidden="1" x14ac:dyDescent="0.25">
      <c r="A4287" s="495" t="s">
        <v>6905</v>
      </c>
      <c r="B4287" s="5">
        <v>1</v>
      </c>
      <c r="C4287" s="5">
        <v>7</v>
      </c>
    </row>
    <row r="4288" spans="1:3" hidden="1" x14ac:dyDescent="0.25">
      <c r="A4288" s="495" t="s">
        <v>6907</v>
      </c>
      <c r="B4288" s="5">
        <v>1</v>
      </c>
      <c r="C4288" s="5">
        <v>7</v>
      </c>
    </row>
    <row r="4289" spans="1:3" hidden="1" x14ac:dyDescent="0.25">
      <c r="A4289" s="495" t="s">
        <v>6909</v>
      </c>
      <c r="B4289" s="5">
        <v>1</v>
      </c>
      <c r="C4289" s="5">
        <v>7</v>
      </c>
    </row>
    <row r="4290" spans="1:3" hidden="1" x14ac:dyDescent="0.25">
      <c r="A4290" s="495" t="s">
        <v>6910</v>
      </c>
      <c r="B4290" s="5">
        <v>1</v>
      </c>
      <c r="C4290" s="5">
        <v>7</v>
      </c>
    </row>
    <row r="4291" spans="1:3" hidden="1" x14ac:dyDescent="0.25">
      <c r="A4291" s="495" t="s">
        <v>6911</v>
      </c>
      <c r="B4291" s="5">
        <v>1</v>
      </c>
      <c r="C4291" s="5">
        <v>7</v>
      </c>
    </row>
    <row r="4292" spans="1:3" hidden="1" x14ac:dyDescent="0.25">
      <c r="A4292" s="495" t="s">
        <v>6912</v>
      </c>
      <c r="B4292" s="5">
        <v>1</v>
      </c>
      <c r="C4292" s="5">
        <v>7</v>
      </c>
    </row>
    <row r="4293" spans="1:3" hidden="1" x14ac:dyDescent="0.25">
      <c r="A4293" s="495" t="s">
        <v>6915</v>
      </c>
      <c r="B4293" s="5">
        <v>1</v>
      </c>
      <c r="C4293" s="5">
        <v>7</v>
      </c>
    </row>
    <row r="4294" spans="1:3" hidden="1" x14ac:dyDescent="0.25">
      <c r="A4294" s="495" t="s">
        <v>6916</v>
      </c>
      <c r="B4294" s="5">
        <v>1</v>
      </c>
      <c r="C4294" s="5">
        <v>7</v>
      </c>
    </row>
    <row r="4295" spans="1:3" ht="30" hidden="1" x14ac:dyDescent="0.25">
      <c r="A4295" s="495" t="s">
        <v>6917</v>
      </c>
      <c r="B4295" s="5">
        <v>1</v>
      </c>
      <c r="C4295" s="5">
        <v>7</v>
      </c>
    </row>
    <row r="4296" spans="1:3" hidden="1" x14ac:dyDescent="0.25">
      <c r="A4296" s="495" t="s">
        <v>6918</v>
      </c>
      <c r="B4296" s="5">
        <v>1</v>
      </c>
      <c r="C4296" s="5">
        <v>7</v>
      </c>
    </row>
    <row r="4297" spans="1:3" hidden="1" x14ac:dyDescent="0.25">
      <c r="A4297" s="495" t="s">
        <v>6925</v>
      </c>
      <c r="B4297" s="5">
        <v>1</v>
      </c>
      <c r="C4297" s="5">
        <v>7</v>
      </c>
    </row>
    <row r="4298" spans="1:3" hidden="1" x14ac:dyDescent="0.25">
      <c r="A4298" s="495" t="s">
        <v>6926</v>
      </c>
      <c r="B4298" s="5">
        <v>1</v>
      </c>
      <c r="C4298" s="5">
        <v>7</v>
      </c>
    </row>
    <row r="4299" spans="1:3" hidden="1" x14ac:dyDescent="0.25">
      <c r="A4299" s="495" t="s">
        <v>6928</v>
      </c>
      <c r="B4299" s="5">
        <v>1</v>
      </c>
      <c r="C4299" s="5">
        <v>7</v>
      </c>
    </row>
    <row r="4300" spans="1:3" hidden="1" x14ac:dyDescent="0.25">
      <c r="A4300" s="495" t="s">
        <v>6930</v>
      </c>
      <c r="B4300" s="5">
        <v>1</v>
      </c>
      <c r="C4300" s="5">
        <v>7</v>
      </c>
    </row>
    <row r="4301" spans="1:3" hidden="1" x14ac:dyDescent="0.25">
      <c r="A4301" s="495" t="s">
        <v>6931</v>
      </c>
      <c r="B4301" s="5">
        <v>1</v>
      </c>
      <c r="C4301" s="5">
        <v>7</v>
      </c>
    </row>
    <row r="4302" spans="1:3" hidden="1" x14ac:dyDescent="0.25">
      <c r="A4302" s="495" t="s">
        <v>6939</v>
      </c>
      <c r="B4302" s="5">
        <v>1</v>
      </c>
      <c r="C4302" s="5">
        <v>7</v>
      </c>
    </row>
    <row r="4303" spans="1:3" ht="30" hidden="1" x14ac:dyDescent="0.25">
      <c r="A4303" s="495" t="s">
        <v>6947</v>
      </c>
      <c r="B4303" s="5">
        <v>1</v>
      </c>
      <c r="C4303" s="5">
        <v>7</v>
      </c>
    </row>
    <row r="4304" spans="1:3" hidden="1" x14ac:dyDescent="0.25">
      <c r="A4304" s="495" t="s">
        <v>6962</v>
      </c>
      <c r="B4304" s="5">
        <v>1</v>
      </c>
      <c r="C4304" s="5">
        <v>7</v>
      </c>
    </row>
    <row r="4305" spans="1:3" hidden="1" x14ac:dyDescent="0.25">
      <c r="A4305" s="495" t="s">
        <v>6963</v>
      </c>
      <c r="B4305" s="5">
        <v>1</v>
      </c>
      <c r="C4305" s="5">
        <v>7</v>
      </c>
    </row>
    <row r="4306" spans="1:3" hidden="1" x14ac:dyDescent="0.25">
      <c r="A4306" s="495" t="s">
        <v>6964</v>
      </c>
      <c r="B4306" s="5">
        <v>1</v>
      </c>
      <c r="C4306" s="5">
        <v>7</v>
      </c>
    </row>
    <row r="4307" spans="1:3" hidden="1" x14ac:dyDescent="0.25">
      <c r="A4307" s="495" t="s">
        <v>6965</v>
      </c>
      <c r="B4307" s="5">
        <v>1</v>
      </c>
      <c r="C4307" s="5">
        <v>7</v>
      </c>
    </row>
    <row r="4308" spans="1:3" hidden="1" x14ac:dyDescent="0.25">
      <c r="A4308" s="495" t="s">
        <v>6966</v>
      </c>
      <c r="B4308" s="5">
        <v>1</v>
      </c>
      <c r="C4308" s="5">
        <v>7</v>
      </c>
    </row>
    <row r="4309" spans="1:3" ht="45" hidden="1" x14ac:dyDescent="0.25">
      <c r="A4309" s="495" t="s">
        <v>6967</v>
      </c>
      <c r="B4309" s="5">
        <v>1</v>
      </c>
      <c r="C4309" s="5">
        <v>7</v>
      </c>
    </row>
    <row r="4310" spans="1:3" ht="30" hidden="1" x14ac:dyDescent="0.25">
      <c r="A4310" s="495" t="s">
        <v>6968</v>
      </c>
      <c r="B4310" s="5">
        <v>1</v>
      </c>
      <c r="C4310" s="5">
        <v>7</v>
      </c>
    </row>
    <row r="4311" spans="1:3" hidden="1" x14ac:dyDescent="0.25">
      <c r="A4311" s="495" t="s">
        <v>6969</v>
      </c>
      <c r="B4311" s="5">
        <v>1</v>
      </c>
      <c r="C4311" s="5">
        <v>7</v>
      </c>
    </row>
    <row r="4312" spans="1:3" hidden="1" x14ac:dyDescent="0.25">
      <c r="A4312" s="495" t="s">
        <v>6970</v>
      </c>
      <c r="B4312" s="5">
        <v>1</v>
      </c>
      <c r="C4312" s="5">
        <v>7</v>
      </c>
    </row>
    <row r="4313" spans="1:3" hidden="1" x14ac:dyDescent="0.25">
      <c r="A4313" s="495" t="s">
        <v>6973</v>
      </c>
      <c r="B4313" s="5">
        <v>1</v>
      </c>
      <c r="C4313" s="5">
        <v>7</v>
      </c>
    </row>
    <row r="4314" spans="1:3" ht="30" hidden="1" x14ac:dyDescent="0.25">
      <c r="A4314" s="495" t="s">
        <v>6974</v>
      </c>
      <c r="B4314" s="5">
        <v>1</v>
      </c>
      <c r="C4314" s="5">
        <v>7</v>
      </c>
    </row>
    <row r="4315" spans="1:3" hidden="1" x14ac:dyDescent="0.25">
      <c r="A4315" s="495" t="s">
        <v>6975</v>
      </c>
      <c r="B4315" s="5">
        <v>1</v>
      </c>
      <c r="C4315" s="5">
        <v>7</v>
      </c>
    </row>
    <row r="4316" spans="1:3" hidden="1" x14ac:dyDescent="0.25">
      <c r="A4316" s="495" t="s">
        <v>6977</v>
      </c>
      <c r="B4316" s="5">
        <v>1</v>
      </c>
      <c r="C4316" s="5">
        <v>7</v>
      </c>
    </row>
    <row r="4317" spans="1:3" hidden="1" x14ac:dyDescent="0.25">
      <c r="A4317" s="495" t="s">
        <v>6979</v>
      </c>
      <c r="B4317" s="5">
        <v>1</v>
      </c>
      <c r="C4317" s="5">
        <v>7</v>
      </c>
    </row>
    <row r="4318" spans="1:3" hidden="1" x14ac:dyDescent="0.25">
      <c r="A4318" s="495" t="s">
        <v>6982</v>
      </c>
      <c r="B4318" s="5">
        <v>1</v>
      </c>
      <c r="C4318" s="5">
        <v>7</v>
      </c>
    </row>
    <row r="4319" spans="1:3" hidden="1" x14ac:dyDescent="0.25">
      <c r="A4319" s="495" t="s">
        <v>6983</v>
      </c>
      <c r="B4319" s="5">
        <v>1</v>
      </c>
      <c r="C4319" s="5">
        <v>7</v>
      </c>
    </row>
    <row r="4320" spans="1:3" hidden="1" x14ac:dyDescent="0.25">
      <c r="A4320" s="495" t="s">
        <v>6985</v>
      </c>
      <c r="B4320" s="5">
        <v>1</v>
      </c>
      <c r="C4320" s="5">
        <v>7</v>
      </c>
    </row>
    <row r="4321" spans="1:3" hidden="1" x14ac:dyDescent="0.25">
      <c r="A4321" s="495" t="s">
        <v>6986</v>
      </c>
      <c r="B4321" s="5">
        <v>1</v>
      </c>
      <c r="C4321" s="5">
        <v>7</v>
      </c>
    </row>
    <row r="4322" spans="1:3" ht="30" hidden="1" x14ac:dyDescent="0.25">
      <c r="A4322" s="495" t="s">
        <v>6987</v>
      </c>
      <c r="B4322" s="5">
        <v>1</v>
      </c>
      <c r="C4322" s="5">
        <v>7</v>
      </c>
    </row>
    <row r="4323" spans="1:3" ht="30" hidden="1" x14ac:dyDescent="0.25">
      <c r="A4323" s="495" t="s">
        <v>6988</v>
      </c>
      <c r="B4323" s="5">
        <v>1</v>
      </c>
      <c r="C4323" s="5">
        <v>7</v>
      </c>
    </row>
    <row r="4324" spans="1:3" hidden="1" x14ac:dyDescent="0.25">
      <c r="A4324" s="495" t="s">
        <v>6990</v>
      </c>
      <c r="B4324" s="5">
        <v>1</v>
      </c>
      <c r="C4324" s="5">
        <v>7</v>
      </c>
    </row>
    <row r="4325" spans="1:3" hidden="1" x14ac:dyDescent="0.25">
      <c r="A4325" s="495" t="s">
        <v>6991</v>
      </c>
      <c r="B4325" s="5">
        <v>1</v>
      </c>
      <c r="C4325" s="5">
        <v>7</v>
      </c>
    </row>
    <row r="4326" spans="1:3" hidden="1" x14ac:dyDescent="0.25">
      <c r="A4326" s="495" t="s">
        <v>6993</v>
      </c>
      <c r="B4326" s="5">
        <v>1</v>
      </c>
      <c r="C4326" s="5">
        <v>7</v>
      </c>
    </row>
    <row r="4327" spans="1:3" hidden="1" x14ac:dyDescent="0.25">
      <c r="A4327" s="495" t="s">
        <v>6994</v>
      </c>
      <c r="B4327" s="5">
        <v>1</v>
      </c>
      <c r="C4327" s="5">
        <v>7</v>
      </c>
    </row>
    <row r="4328" spans="1:3" ht="30" hidden="1" x14ac:dyDescent="0.25">
      <c r="A4328" s="495" t="s">
        <v>6997</v>
      </c>
      <c r="B4328" s="5">
        <v>1</v>
      </c>
      <c r="C4328" s="5">
        <v>7</v>
      </c>
    </row>
    <row r="4329" spans="1:3" hidden="1" x14ac:dyDescent="0.25">
      <c r="A4329" s="495" t="s">
        <v>6998</v>
      </c>
      <c r="B4329" s="5">
        <v>1</v>
      </c>
      <c r="C4329" s="5">
        <v>7</v>
      </c>
    </row>
    <row r="4330" spans="1:3" hidden="1" x14ac:dyDescent="0.25">
      <c r="A4330" s="495" t="s">
        <v>6999</v>
      </c>
      <c r="B4330" s="5">
        <v>1</v>
      </c>
      <c r="C4330" s="5">
        <v>7</v>
      </c>
    </row>
    <row r="4331" spans="1:3" ht="30" hidden="1" x14ac:dyDescent="0.25">
      <c r="A4331" s="495" t="s">
        <v>7000</v>
      </c>
      <c r="B4331" s="5">
        <v>1</v>
      </c>
      <c r="C4331" s="5">
        <v>7</v>
      </c>
    </row>
    <row r="4332" spans="1:3" hidden="1" x14ac:dyDescent="0.25">
      <c r="A4332" s="495" t="s">
        <v>7001</v>
      </c>
      <c r="B4332" s="5">
        <v>1</v>
      </c>
      <c r="C4332" s="5">
        <v>7</v>
      </c>
    </row>
    <row r="4333" spans="1:3" ht="30" hidden="1" x14ac:dyDescent="0.25">
      <c r="A4333" s="495" t="s">
        <v>7002</v>
      </c>
      <c r="B4333" s="5">
        <v>1</v>
      </c>
      <c r="C4333" s="5">
        <v>7</v>
      </c>
    </row>
    <row r="4334" spans="1:3" ht="30" hidden="1" x14ac:dyDescent="0.25">
      <c r="A4334" s="495" t="s">
        <v>7003</v>
      </c>
      <c r="B4334" s="5">
        <v>1</v>
      </c>
      <c r="C4334" s="5">
        <v>7</v>
      </c>
    </row>
    <row r="4335" spans="1:3" ht="30" hidden="1" x14ac:dyDescent="0.25">
      <c r="A4335" s="495" t="s">
        <v>7004</v>
      </c>
      <c r="B4335" s="5">
        <v>1</v>
      </c>
      <c r="C4335" s="5">
        <v>7</v>
      </c>
    </row>
    <row r="4336" spans="1:3" ht="30" hidden="1" x14ac:dyDescent="0.25">
      <c r="A4336" s="495" t="s">
        <v>7005</v>
      </c>
      <c r="B4336" s="5">
        <v>1</v>
      </c>
      <c r="C4336" s="5">
        <v>7</v>
      </c>
    </row>
    <row r="4337" spans="1:3" hidden="1" x14ac:dyDescent="0.25">
      <c r="A4337" s="495" t="s">
        <v>7007</v>
      </c>
      <c r="B4337" s="5">
        <v>1</v>
      </c>
      <c r="C4337" s="5">
        <v>7</v>
      </c>
    </row>
    <row r="4338" spans="1:3" ht="30" hidden="1" x14ac:dyDescent="0.25">
      <c r="A4338" s="495" t="s">
        <v>7008</v>
      </c>
      <c r="B4338" s="5">
        <v>1</v>
      </c>
      <c r="C4338" s="5">
        <v>7</v>
      </c>
    </row>
    <row r="4339" spans="1:3" hidden="1" x14ac:dyDescent="0.25">
      <c r="A4339" s="495" t="s">
        <v>7009</v>
      </c>
      <c r="B4339" s="5">
        <v>1</v>
      </c>
      <c r="C4339" s="5">
        <v>7</v>
      </c>
    </row>
    <row r="4340" spans="1:3" hidden="1" x14ac:dyDescent="0.25">
      <c r="A4340" s="495" t="s">
        <v>7010</v>
      </c>
      <c r="B4340" s="5">
        <v>1</v>
      </c>
      <c r="C4340" s="5">
        <v>7</v>
      </c>
    </row>
    <row r="4341" spans="1:3" hidden="1" x14ac:dyDescent="0.25">
      <c r="A4341" s="495" t="s">
        <v>7012</v>
      </c>
      <c r="B4341" s="5">
        <v>1</v>
      </c>
      <c r="C4341" s="5">
        <v>7</v>
      </c>
    </row>
    <row r="4342" spans="1:3" hidden="1" x14ac:dyDescent="0.25">
      <c r="A4342" s="495" t="s">
        <v>7013</v>
      </c>
      <c r="B4342" s="5">
        <v>1</v>
      </c>
      <c r="C4342" s="5">
        <v>7</v>
      </c>
    </row>
    <row r="4343" spans="1:3" hidden="1" x14ac:dyDescent="0.25">
      <c r="A4343" s="495" t="s">
        <v>7014</v>
      </c>
      <c r="B4343" s="5">
        <v>1</v>
      </c>
      <c r="C4343" s="5">
        <v>7</v>
      </c>
    </row>
    <row r="4344" spans="1:3" hidden="1" x14ac:dyDescent="0.25">
      <c r="A4344" s="495" t="s">
        <v>7015</v>
      </c>
      <c r="B4344" s="5">
        <v>1</v>
      </c>
      <c r="C4344" s="5">
        <v>7</v>
      </c>
    </row>
    <row r="4345" spans="1:3" hidden="1" x14ac:dyDescent="0.25">
      <c r="A4345" s="495" t="s">
        <v>7016</v>
      </c>
      <c r="B4345" s="5">
        <v>1</v>
      </c>
      <c r="C4345" s="5">
        <v>7</v>
      </c>
    </row>
    <row r="4346" spans="1:3" hidden="1" x14ac:dyDescent="0.25">
      <c r="A4346" s="495" t="s">
        <v>7017</v>
      </c>
      <c r="B4346" s="5">
        <v>1</v>
      </c>
      <c r="C4346" s="5">
        <v>7</v>
      </c>
    </row>
    <row r="4347" spans="1:3" hidden="1" x14ac:dyDescent="0.25">
      <c r="A4347" s="495" t="s">
        <v>7020</v>
      </c>
      <c r="B4347" s="5">
        <v>1</v>
      </c>
      <c r="C4347" s="5">
        <v>7</v>
      </c>
    </row>
    <row r="4348" spans="1:3" hidden="1" x14ac:dyDescent="0.25">
      <c r="A4348" s="495" t="s">
        <v>7022</v>
      </c>
      <c r="B4348" s="5">
        <v>1</v>
      </c>
      <c r="C4348" s="5">
        <v>7</v>
      </c>
    </row>
    <row r="4349" spans="1:3" hidden="1" x14ac:dyDescent="0.25">
      <c r="A4349" s="495" t="s">
        <v>7026</v>
      </c>
      <c r="B4349" s="5">
        <v>1</v>
      </c>
      <c r="C4349" s="5">
        <v>7</v>
      </c>
    </row>
    <row r="4350" spans="1:3" hidden="1" x14ac:dyDescent="0.25">
      <c r="A4350" s="495" t="s">
        <v>7027</v>
      </c>
      <c r="B4350" s="5">
        <v>1</v>
      </c>
      <c r="C4350" s="5">
        <v>7</v>
      </c>
    </row>
    <row r="4351" spans="1:3" hidden="1" x14ac:dyDescent="0.25">
      <c r="A4351" s="495" t="s">
        <v>7029</v>
      </c>
      <c r="B4351" s="5">
        <v>1</v>
      </c>
      <c r="C4351" s="5">
        <v>7</v>
      </c>
    </row>
    <row r="4352" spans="1:3" hidden="1" x14ac:dyDescent="0.25">
      <c r="A4352" s="495" t="s">
        <v>7030</v>
      </c>
      <c r="B4352" s="5">
        <v>1</v>
      </c>
      <c r="C4352" s="5">
        <v>7</v>
      </c>
    </row>
    <row r="4353" spans="1:3" hidden="1" x14ac:dyDescent="0.25">
      <c r="A4353" s="495" t="s">
        <v>7031</v>
      </c>
      <c r="B4353" s="5">
        <v>1</v>
      </c>
      <c r="C4353" s="5">
        <v>7</v>
      </c>
    </row>
    <row r="4354" spans="1:3" hidden="1" x14ac:dyDescent="0.25">
      <c r="A4354" s="495" t="s">
        <v>7033</v>
      </c>
      <c r="B4354" s="5">
        <v>1</v>
      </c>
      <c r="C4354" s="5">
        <v>7</v>
      </c>
    </row>
    <row r="4355" spans="1:3" hidden="1" x14ac:dyDescent="0.25">
      <c r="A4355" s="495" t="s">
        <v>7035</v>
      </c>
      <c r="B4355" s="5">
        <v>1</v>
      </c>
      <c r="C4355" s="5">
        <v>7</v>
      </c>
    </row>
    <row r="4356" spans="1:3" hidden="1" x14ac:dyDescent="0.25">
      <c r="A4356" s="495" t="s">
        <v>7036</v>
      </c>
      <c r="B4356" s="5">
        <v>1</v>
      </c>
      <c r="C4356" s="5">
        <v>7</v>
      </c>
    </row>
    <row r="4357" spans="1:3" hidden="1" x14ac:dyDescent="0.25">
      <c r="A4357" s="495" t="s">
        <v>7039</v>
      </c>
      <c r="B4357" s="5">
        <v>1</v>
      </c>
      <c r="C4357" s="5">
        <v>7</v>
      </c>
    </row>
    <row r="4358" spans="1:3" hidden="1" x14ac:dyDescent="0.25">
      <c r="A4358" s="495" t="s">
        <v>7040</v>
      </c>
      <c r="B4358" s="5">
        <v>1</v>
      </c>
      <c r="C4358" s="5">
        <v>7</v>
      </c>
    </row>
    <row r="4359" spans="1:3" hidden="1" x14ac:dyDescent="0.25">
      <c r="A4359" s="495" t="s">
        <v>7041</v>
      </c>
      <c r="B4359" s="5">
        <v>1</v>
      </c>
      <c r="C4359" s="5">
        <v>7</v>
      </c>
    </row>
    <row r="4360" spans="1:3" hidden="1" x14ac:dyDescent="0.25">
      <c r="A4360" s="495" t="s">
        <v>7043</v>
      </c>
      <c r="B4360" s="5">
        <v>1</v>
      </c>
      <c r="C4360" s="5">
        <v>7</v>
      </c>
    </row>
    <row r="4361" spans="1:3" hidden="1" x14ac:dyDescent="0.25">
      <c r="A4361" s="495" t="s">
        <v>7047</v>
      </c>
      <c r="B4361" s="5">
        <v>1</v>
      </c>
      <c r="C4361" s="5">
        <v>7</v>
      </c>
    </row>
    <row r="4362" spans="1:3" hidden="1" x14ac:dyDescent="0.25">
      <c r="A4362" s="495" t="s">
        <v>7048</v>
      </c>
      <c r="B4362" s="5">
        <v>1</v>
      </c>
      <c r="C4362" s="5">
        <v>7</v>
      </c>
    </row>
    <row r="4363" spans="1:3" hidden="1" x14ac:dyDescent="0.25">
      <c r="A4363" s="495" t="s">
        <v>7049</v>
      </c>
      <c r="B4363" s="5">
        <v>1</v>
      </c>
      <c r="C4363" s="5">
        <v>7</v>
      </c>
    </row>
    <row r="4364" spans="1:3" hidden="1" x14ac:dyDescent="0.25">
      <c r="A4364" s="495" t="s">
        <v>7050</v>
      </c>
      <c r="B4364" s="5">
        <v>1</v>
      </c>
      <c r="C4364" s="5">
        <v>7</v>
      </c>
    </row>
    <row r="4365" spans="1:3" hidden="1" x14ac:dyDescent="0.25">
      <c r="A4365" s="495" t="s">
        <v>7051</v>
      </c>
      <c r="B4365" s="5">
        <v>1</v>
      </c>
      <c r="C4365" s="5">
        <v>7</v>
      </c>
    </row>
    <row r="4366" spans="1:3" ht="30" hidden="1" x14ac:dyDescent="0.25">
      <c r="A4366" s="495" t="s">
        <v>7052</v>
      </c>
      <c r="B4366" s="5">
        <v>1</v>
      </c>
      <c r="C4366" s="5">
        <v>7</v>
      </c>
    </row>
    <row r="4367" spans="1:3" hidden="1" x14ac:dyDescent="0.25">
      <c r="A4367" s="495" t="s">
        <v>7053</v>
      </c>
      <c r="B4367" s="5">
        <v>1</v>
      </c>
      <c r="C4367" s="5">
        <v>7</v>
      </c>
    </row>
    <row r="4368" spans="1:3" ht="30" hidden="1" x14ac:dyDescent="0.25">
      <c r="A4368" s="495" t="s">
        <v>7054</v>
      </c>
      <c r="B4368" s="5">
        <v>1</v>
      </c>
      <c r="C4368" s="5">
        <v>7</v>
      </c>
    </row>
    <row r="4369" spans="1:3" ht="45" hidden="1" x14ac:dyDescent="0.25">
      <c r="A4369" s="495" t="s">
        <v>7055</v>
      </c>
      <c r="B4369" s="5">
        <v>1</v>
      </c>
      <c r="C4369" s="5">
        <v>7</v>
      </c>
    </row>
    <row r="4370" spans="1:3" ht="30" hidden="1" x14ac:dyDescent="0.25">
      <c r="A4370" s="495" t="s">
        <v>7056</v>
      </c>
      <c r="B4370" s="5">
        <v>1</v>
      </c>
      <c r="C4370" s="5">
        <v>7</v>
      </c>
    </row>
    <row r="4371" spans="1:3" hidden="1" x14ac:dyDescent="0.25">
      <c r="A4371" s="495" t="s">
        <v>7061</v>
      </c>
      <c r="B4371" s="5">
        <v>1</v>
      </c>
      <c r="C4371" s="5">
        <v>7</v>
      </c>
    </row>
    <row r="4372" spans="1:3" hidden="1" x14ac:dyDescent="0.25">
      <c r="A4372" s="495" t="s">
        <v>7062</v>
      </c>
      <c r="B4372" s="5">
        <v>1</v>
      </c>
      <c r="C4372" s="5">
        <v>7</v>
      </c>
    </row>
    <row r="4373" spans="1:3" hidden="1" x14ac:dyDescent="0.25">
      <c r="A4373" s="495" t="s">
        <v>7063</v>
      </c>
      <c r="B4373" s="5">
        <v>1</v>
      </c>
      <c r="C4373" s="5">
        <v>7</v>
      </c>
    </row>
    <row r="4374" spans="1:3" hidden="1" x14ac:dyDescent="0.25">
      <c r="A4374" s="495" t="s">
        <v>7064</v>
      </c>
      <c r="B4374" s="5">
        <v>1</v>
      </c>
      <c r="C4374" s="5">
        <v>7</v>
      </c>
    </row>
    <row r="4375" spans="1:3" hidden="1" x14ac:dyDescent="0.25">
      <c r="A4375" s="495" t="s">
        <v>7066</v>
      </c>
      <c r="B4375" s="5">
        <v>1</v>
      </c>
      <c r="C4375" s="5">
        <v>7</v>
      </c>
    </row>
    <row r="4376" spans="1:3" hidden="1" x14ac:dyDescent="0.25">
      <c r="A4376" s="495" t="s">
        <v>7068</v>
      </c>
      <c r="B4376" s="5">
        <v>1</v>
      </c>
      <c r="C4376" s="5">
        <v>7</v>
      </c>
    </row>
    <row r="4377" spans="1:3" hidden="1" x14ac:dyDescent="0.25">
      <c r="A4377" s="495" t="s">
        <v>7069</v>
      </c>
      <c r="B4377" s="5">
        <v>1</v>
      </c>
      <c r="C4377" s="5">
        <v>7</v>
      </c>
    </row>
    <row r="4378" spans="1:3" hidden="1" x14ac:dyDescent="0.25">
      <c r="A4378" s="495" t="s">
        <v>7070</v>
      </c>
      <c r="B4378" s="5">
        <v>1</v>
      </c>
      <c r="C4378" s="5">
        <v>7</v>
      </c>
    </row>
    <row r="4379" spans="1:3" hidden="1" x14ac:dyDescent="0.25">
      <c r="A4379" s="495" t="s">
        <v>7071</v>
      </c>
      <c r="B4379" s="5">
        <v>1</v>
      </c>
      <c r="C4379" s="5">
        <v>7</v>
      </c>
    </row>
    <row r="4380" spans="1:3" hidden="1" x14ac:dyDescent="0.25">
      <c r="A4380" s="495" t="s">
        <v>7072</v>
      </c>
      <c r="B4380" s="5">
        <v>1</v>
      </c>
      <c r="C4380" s="5">
        <v>7</v>
      </c>
    </row>
    <row r="4381" spans="1:3" ht="30" hidden="1" x14ac:dyDescent="0.25">
      <c r="A4381" s="495" t="s">
        <v>7073</v>
      </c>
      <c r="B4381" s="5">
        <v>1</v>
      </c>
      <c r="C4381" s="5">
        <v>7</v>
      </c>
    </row>
    <row r="4382" spans="1:3" hidden="1" x14ac:dyDescent="0.25">
      <c r="A4382" s="495" t="s">
        <v>7074</v>
      </c>
      <c r="B4382" s="5">
        <v>1</v>
      </c>
      <c r="C4382" s="5">
        <v>7</v>
      </c>
    </row>
    <row r="4383" spans="1:3" hidden="1" x14ac:dyDescent="0.25">
      <c r="A4383" s="495" t="s">
        <v>7075</v>
      </c>
      <c r="B4383" s="5">
        <v>1</v>
      </c>
      <c r="C4383" s="5">
        <v>7</v>
      </c>
    </row>
    <row r="4384" spans="1:3" hidden="1" x14ac:dyDescent="0.25">
      <c r="A4384" s="495" t="s">
        <v>7077</v>
      </c>
      <c r="B4384" s="5">
        <v>1</v>
      </c>
      <c r="C4384" s="5">
        <v>7</v>
      </c>
    </row>
    <row r="4385" spans="1:3" ht="30" hidden="1" x14ac:dyDescent="0.25">
      <c r="A4385" s="495" t="s">
        <v>7078</v>
      </c>
      <c r="B4385" s="5">
        <v>1</v>
      </c>
      <c r="C4385" s="5">
        <v>7</v>
      </c>
    </row>
    <row r="4386" spans="1:3" hidden="1" x14ac:dyDescent="0.25">
      <c r="A4386" s="495" t="s">
        <v>7079</v>
      </c>
      <c r="B4386" s="5">
        <v>1</v>
      </c>
      <c r="C4386" s="5">
        <v>7</v>
      </c>
    </row>
    <row r="4387" spans="1:3" hidden="1" x14ac:dyDescent="0.25">
      <c r="A4387" s="495" t="s">
        <v>7082</v>
      </c>
      <c r="B4387" s="5">
        <v>1</v>
      </c>
      <c r="C4387" s="5">
        <v>7</v>
      </c>
    </row>
    <row r="4388" spans="1:3" ht="30" hidden="1" x14ac:dyDescent="0.25">
      <c r="A4388" s="495" t="s">
        <v>7083</v>
      </c>
      <c r="B4388" s="5">
        <v>1</v>
      </c>
      <c r="C4388" s="5">
        <v>7</v>
      </c>
    </row>
    <row r="4389" spans="1:3" hidden="1" x14ac:dyDescent="0.25">
      <c r="A4389" s="495" t="s">
        <v>7085</v>
      </c>
      <c r="B4389" s="5">
        <v>1</v>
      </c>
      <c r="C4389" s="5">
        <v>7</v>
      </c>
    </row>
    <row r="4390" spans="1:3" hidden="1" x14ac:dyDescent="0.25">
      <c r="A4390" s="495" t="s">
        <v>7086</v>
      </c>
      <c r="B4390" s="5">
        <v>1</v>
      </c>
      <c r="C4390" s="5">
        <v>7</v>
      </c>
    </row>
    <row r="4391" spans="1:3" hidden="1" x14ac:dyDescent="0.25">
      <c r="A4391" s="495" t="s">
        <v>7087</v>
      </c>
      <c r="B4391" s="5">
        <v>1</v>
      </c>
      <c r="C4391" s="5">
        <v>7</v>
      </c>
    </row>
    <row r="4392" spans="1:3" hidden="1" x14ac:dyDescent="0.25">
      <c r="A4392" s="495" t="s">
        <v>7090</v>
      </c>
      <c r="B4392" s="5">
        <v>1</v>
      </c>
      <c r="C4392" s="5">
        <v>7</v>
      </c>
    </row>
    <row r="4393" spans="1:3" hidden="1" x14ac:dyDescent="0.25">
      <c r="A4393" s="495" t="s">
        <v>7092</v>
      </c>
      <c r="B4393" s="5">
        <v>1</v>
      </c>
      <c r="C4393" s="5">
        <v>7</v>
      </c>
    </row>
    <row r="4394" spans="1:3" ht="30" hidden="1" x14ac:dyDescent="0.25">
      <c r="A4394" s="495" t="s">
        <v>7093</v>
      </c>
      <c r="B4394" s="5">
        <v>1</v>
      </c>
      <c r="C4394" s="5">
        <v>7</v>
      </c>
    </row>
    <row r="4395" spans="1:3" hidden="1" x14ac:dyDescent="0.25">
      <c r="A4395" s="495" t="s">
        <v>7094</v>
      </c>
      <c r="B4395" s="5">
        <v>1</v>
      </c>
      <c r="C4395" s="5">
        <v>7</v>
      </c>
    </row>
    <row r="4396" spans="1:3" ht="30" hidden="1" x14ac:dyDescent="0.25">
      <c r="A4396" s="495" t="s">
        <v>7095</v>
      </c>
      <c r="B4396" s="5">
        <v>1</v>
      </c>
      <c r="C4396" s="5">
        <v>7</v>
      </c>
    </row>
    <row r="4397" spans="1:3" hidden="1" x14ac:dyDescent="0.25">
      <c r="A4397" s="495" t="s">
        <v>7096</v>
      </c>
      <c r="B4397" s="5">
        <v>1</v>
      </c>
      <c r="C4397" s="5">
        <v>7</v>
      </c>
    </row>
    <row r="4398" spans="1:3" hidden="1" x14ac:dyDescent="0.25">
      <c r="A4398" s="495" t="s">
        <v>7100</v>
      </c>
      <c r="B4398" s="5">
        <v>1</v>
      </c>
      <c r="C4398" s="5">
        <v>7</v>
      </c>
    </row>
    <row r="4399" spans="1:3" ht="30" hidden="1" x14ac:dyDescent="0.25">
      <c r="A4399" s="495" t="s">
        <v>7102</v>
      </c>
      <c r="B4399" s="5">
        <v>1</v>
      </c>
      <c r="C4399" s="5">
        <v>7</v>
      </c>
    </row>
    <row r="4400" spans="1:3" hidden="1" x14ac:dyDescent="0.25">
      <c r="A4400" s="495" t="s">
        <v>7105</v>
      </c>
      <c r="B4400" s="5">
        <v>1</v>
      </c>
      <c r="C4400" s="5">
        <v>7</v>
      </c>
    </row>
    <row r="4401" spans="1:3" ht="30" hidden="1" x14ac:dyDescent="0.25">
      <c r="A4401" s="495" t="s">
        <v>7110</v>
      </c>
      <c r="B4401" s="5">
        <v>1</v>
      </c>
      <c r="C4401" s="5">
        <v>7</v>
      </c>
    </row>
    <row r="4402" spans="1:3" hidden="1" x14ac:dyDescent="0.25">
      <c r="A4402" s="495" t="s">
        <v>7112</v>
      </c>
      <c r="B4402" s="5">
        <v>1</v>
      </c>
      <c r="C4402" s="5">
        <v>7</v>
      </c>
    </row>
    <row r="4403" spans="1:3" ht="30" hidden="1" x14ac:dyDescent="0.25">
      <c r="A4403" s="495" t="s">
        <v>7113</v>
      </c>
      <c r="B4403" s="5">
        <v>1</v>
      </c>
      <c r="C4403" s="5">
        <v>7</v>
      </c>
    </row>
    <row r="4404" spans="1:3" hidden="1" x14ac:dyDescent="0.25">
      <c r="A4404" s="495" t="s">
        <v>7116</v>
      </c>
      <c r="B4404" s="5">
        <v>1</v>
      </c>
      <c r="C4404" s="5">
        <v>7</v>
      </c>
    </row>
    <row r="4405" spans="1:3" hidden="1" x14ac:dyDescent="0.25">
      <c r="A4405" s="495" t="s">
        <v>7124</v>
      </c>
      <c r="B4405" s="5">
        <v>1</v>
      </c>
      <c r="C4405" s="5">
        <v>7</v>
      </c>
    </row>
    <row r="4406" spans="1:3" hidden="1" x14ac:dyDescent="0.25">
      <c r="A4406" s="495" t="s">
        <v>7125</v>
      </c>
      <c r="B4406" s="5">
        <v>1</v>
      </c>
      <c r="C4406" s="5">
        <v>7</v>
      </c>
    </row>
    <row r="4407" spans="1:3" hidden="1" x14ac:dyDescent="0.25">
      <c r="A4407" s="495" t="s">
        <v>7126</v>
      </c>
      <c r="B4407" s="5">
        <v>1</v>
      </c>
      <c r="C4407" s="5">
        <v>7</v>
      </c>
    </row>
    <row r="4408" spans="1:3" ht="30" hidden="1" x14ac:dyDescent="0.25">
      <c r="A4408" s="495" t="s">
        <v>7127</v>
      </c>
      <c r="B4408" s="5">
        <v>1</v>
      </c>
      <c r="C4408" s="5">
        <v>7</v>
      </c>
    </row>
    <row r="4409" spans="1:3" ht="30" hidden="1" x14ac:dyDescent="0.25">
      <c r="A4409" s="495" t="s">
        <v>7129</v>
      </c>
      <c r="B4409" s="5">
        <v>1</v>
      </c>
      <c r="C4409" s="5">
        <v>7</v>
      </c>
    </row>
    <row r="4410" spans="1:3" ht="30" hidden="1" x14ac:dyDescent="0.25">
      <c r="A4410" s="495" t="s">
        <v>7130</v>
      </c>
      <c r="B4410" s="5">
        <v>1</v>
      </c>
      <c r="C4410" s="5">
        <v>7</v>
      </c>
    </row>
    <row r="4411" spans="1:3" hidden="1" x14ac:dyDescent="0.25">
      <c r="A4411" s="495" t="s">
        <v>7131</v>
      </c>
      <c r="B4411" s="5">
        <v>1</v>
      </c>
      <c r="C4411" s="5">
        <v>7</v>
      </c>
    </row>
    <row r="4412" spans="1:3" hidden="1" x14ac:dyDescent="0.25">
      <c r="A4412" s="495" t="s">
        <v>7132</v>
      </c>
      <c r="B4412" s="5">
        <v>1</v>
      </c>
      <c r="C4412" s="5">
        <v>7</v>
      </c>
    </row>
    <row r="4413" spans="1:3" hidden="1" x14ac:dyDescent="0.25">
      <c r="A4413" s="495" t="s">
        <v>7134</v>
      </c>
      <c r="B4413" s="5">
        <v>1</v>
      </c>
      <c r="C4413" s="5">
        <v>7</v>
      </c>
    </row>
    <row r="4414" spans="1:3" hidden="1" x14ac:dyDescent="0.25">
      <c r="A4414" s="495" t="s">
        <v>7135</v>
      </c>
      <c r="B4414" s="5">
        <v>1</v>
      </c>
      <c r="C4414" s="5">
        <v>7</v>
      </c>
    </row>
    <row r="4415" spans="1:3" hidden="1" x14ac:dyDescent="0.25">
      <c r="A4415" s="495" t="s">
        <v>7136</v>
      </c>
      <c r="B4415" s="5">
        <v>1</v>
      </c>
      <c r="C4415" s="5">
        <v>7</v>
      </c>
    </row>
    <row r="4416" spans="1:3" hidden="1" x14ac:dyDescent="0.25">
      <c r="A4416" s="495" t="s">
        <v>7138</v>
      </c>
      <c r="B4416" s="5">
        <v>1</v>
      </c>
      <c r="C4416" s="5">
        <v>7</v>
      </c>
    </row>
    <row r="4417" spans="1:3" hidden="1" x14ac:dyDescent="0.25">
      <c r="A4417" s="495" t="s">
        <v>7139</v>
      </c>
      <c r="B4417" s="5">
        <v>1</v>
      </c>
      <c r="C4417" s="5">
        <v>7</v>
      </c>
    </row>
    <row r="4418" spans="1:3" hidden="1" x14ac:dyDescent="0.25">
      <c r="A4418" s="495" t="s">
        <v>7141</v>
      </c>
      <c r="B4418" s="5">
        <v>1</v>
      </c>
      <c r="C4418" s="5">
        <v>7</v>
      </c>
    </row>
    <row r="4419" spans="1:3" hidden="1" x14ac:dyDescent="0.25">
      <c r="A4419" s="495" t="s">
        <v>7142</v>
      </c>
      <c r="B4419" s="5">
        <v>1</v>
      </c>
      <c r="C4419" s="5">
        <v>7</v>
      </c>
    </row>
    <row r="4420" spans="1:3" hidden="1" x14ac:dyDescent="0.25">
      <c r="A4420" s="495" t="s">
        <v>7144</v>
      </c>
      <c r="B4420" s="5">
        <v>1</v>
      </c>
      <c r="C4420" s="5">
        <v>7</v>
      </c>
    </row>
    <row r="4421" spans="1:3" hidden="1" x14ac:dyDescent="0.25">
      <c r="A4421" s="495" t="s">
        <v>7148</v>
      </c>
      <c r="B4421" s="5">
        <v>1</v>
      </c>
      <c r="C4421" s="5">
        <v>7</v>
      </c>
    </row>
    <row r="4422" spans="1:3" hidden="1" x14ac:dyDescent="0.25">
      <c r="A4422" s="495" t="s">
        <v>7149</v>
      </c>
      <c r="B4422" s="5">
        <v>1</v>
      </c>
      <c r="C4422" s="5">
        <v>7</v>
      </c>
    </row>
    <row r="4423" spans="1:3" hidden="1" x14ac:dyDescent="0.25">
      <c r="A4423" s="495" t="s">
        <v>7150</v>
      </c>
      <c r="B4423" s="5">
        <v>1</v>
      </c>
      <c r="C4423" s="5">
        <v>7</v>
      </c>
    </row>
    <row r="4424" spans="1:3" hidden="1" x14ac:dyDescent="0.25">
      <c r="A4424" s="495" t="s">
        <v>7158</v>
      </c>
      <c r="B4424" s="5">
        <v>1</v>
      </c>
      <c r="C4424" s="5">
        <v>7</v>
      </c>
    </row>
    <row r="4425" spans="1:3" hidden="1" x14ac:dyDescent="0.25">
      <c r="A4425" s="495" t="s">
        <v>7160</v>
      </c>
      <c r="B4425" s="5">
        <v>1</v>
      </c>
      <c r="C4425" s="5">
        <v>7</v>
      </c>
    </row>
    <row r="4426" spans="1:3" hidden="1" x14ac:dyDescent="0.25">
      <c r="A4426" s="495" t="s">
        <v>7163</v>
      </c>
      <c r="B4426" s="5">
        <v>1</v>
      </c>
      <c r="C4426" s="5">
        <v>7</v>
      </c>
    </row>
    <row r="4427" spans="1:3" ht="30" hidden="1" x14ac:dyDescent="0.25">
      <c r="A4427" s="495" t="s">
        <v>7164</v>
      </c>
      <c r="B4427" s="5">
        <v>1</v>
      </c>
      <c r="C4427" s="5">
        <v>7</v>
      </c>
    </row>
    <row r="4428" spans="1:3" hidden="1" x14ac:dyDescent="0.25">
      <c r="A4428" s="495" t="s">
        <v>7166</v>
      </c>
      <c r="B4428" s="5">
        <v>1</v>
      </c>
      <c r="C4428" s="5">
        <v>7</v>
      </c>
    </row>
    <row r="4429" spans="1:3" hidden="1" x14ac:dyDescent="0.25">
      <c r="A4429" s="495" t="s">
        <v>7167</v>
      </c>
      <c r="B4429" s="5">
        <v>1</v>
      </c>
      <c r="C4429" s="5">
        <v>7</v>
      </c>
    </row>
    <row r="4430" spans="1:3" hidden="1" x14ac:dyDescent="0.25">
      <c r="A4430" s="495" t="s">
        <v>7168</v>
      </c>
      <c r="B4430" s="5">
        <v>1</v>
      </c>
      <c r="C4430" s="5">
        <v>7</v>
      </c>
    </row>
    <row r="4431" spans="1:3" hidden="1" x14ac:dyDescent="0.25">
      <c r="A4431" s="495" t="s">
        <v>7169</v>
      </c>
      <c r="B4431" s="5">
        <v>1</v>
      </c>
      <c r="C4431" s="5">
        <v>7</v>
      </c>
    </row>
    <row r="4432" spans="1:3" hidden="1" x14ac:dyDescent="0.25">
      <c r="A4432" s="495" t="s">
        <v>7171</v>
      </c>
      <c r="B4432" s="5">
        <v>1</v>
      </c>
      <c r="C4432" s="5">
        <v>7</v>
      </c>
    </row>
    <row r="4433" spans="1:3" hidden="1" x14ac:dyDescent="0.25">
      <c r="A4433" s="495" t="s">
        <v>7172</v>
      </c>
      <c r="B4433" s="5">
        <v>1</v>
      </c>
      <c r="C4433" s="5">
        <v>7</v>
      </c>
    </row>
    <row r="4434" spans="1:3" hidden="1" x14ac:dyDescent="0.25">
      <c r="A4434" s="495" t="s">
        <v>7174</v>
      </c>
      <c r="B4434" s="5">
        <v>1</v>
      </c>
      <c r="C4434" s="5">
        <v>7</v>
      </c>
    </row>
    <row r="4435" spans="1:3" hidden="1" x14ac:dyDescent="0.25">
      <c r="A4435" s="495" t="s">
        <v>7175</v>
      </c>
      <c r="B4435" s="5">
        <v>1</v>
      </c>
      <c r="C4435" s="5">
        <v>7</v>
      </c>
    </row>
    <row r="4436" spans="1:3" ht="30" hidden="1" x14ac:dyDescent="0.25">
      <c r="A4436" s="495" t="s">
        <v>7178</v>
      </c>
      <c r="B4436" s="5">
        <v>1</v>
      </c>
      <c r="C4436" s="5">
        <v>7</v>
      </c>
    </row>
    <row r="4437" spans="1:3" hidden="1" x14ac:dyDescent="0.25">
      <c r="A4437" s="495" t="s">
        <v>7182</v>
      </c>
      <c r="B4437" s="5">
        <v>1</v>
      </c>
      <c r="C4437" s="5">
        <v>7</v>
      </c>
    </row>
    <row r="4438" spans="1:3" hidden="1" x14ac:dyDescent="0.25">
      <c r="A4438" s="495" t="s">
        <v>7183</v>
      </c>
      <c r="B4438" s="5">
        <v>1</v>
      </c>
      <c r="C4438" s="5">
        <v>7</v>
      </c>
    </row>
    <row r="4439" spans="1:3" ht="30" hidden="1" x14ac:dyDescent="0.25">
      <c r="A4439" s="495" t="s">
        <v>7184</v>
      </c>
      <c r="B4439" s="5">
        <v>1</v>
      </c>
      <c r="C4439" s="5">
        <v>7</v>
      </c>
    </row>
    <row r="4440" spans="1:3" hidden="1" x14ac:dyDescent="0.25">
      <c r="A4440" s="495" t="s">
        <v>7185</v>
      </c>
      <c r="B4440" s="5">
        <v>1</v>
      </c>
      <c r="C4440" s="5">
        <v>7</v>
      </c>
    </row>
    <row r="4441" spans="1:3" hidden="1" x14ac:dyDescent="0.25">
      <c r="A4441" s="495" t="s">
        <v>7186</v>
      </c>
      <c r="B4441" s="5">
        <v>1</v>
      </c>
      <c r="C4441" s="5">
        <v>7</v>
      </c>
    </row>
    <row r="4442" spans="1:3" hidden="1" x14ac:dyDescent="0.25">
      <c r="A4442" s="495" t="s">
        <v>7188</v>
      </c>
      <c r="B4442" s="5">
        <v>1</v>
      </c>
      <c r="C4442" s="5">
        <v>7</v>
      </c>
    </row>
    <row r="4443" spans="1:3" ht="30" hidden="1" x14ac:dyDescent="0.25">
      <c r="A4443" s="495" t="s">
        <v>7191</v>
      </c>
      <c r="B4443" s="5">
        <v>1</v>
      </c>
      <c r="C4443" s="5">
        <v>7</v>
      </c>
    </row>
    <row r="4444" spans="1:3" ht="30" hidden="1" x14ac:dyDescent="0.25">
      <c r="A4444" s="495" t="s">
        <v>7195</v>
      </c>
      <c r="B4444" s="5">
        <v>1</v>
      </c>
      <c r="C4444" s="5">
        <v>7</v>
      </c>
    </row>
    <row r="4445" spans="1:3" hidden="1" x14ac:dyDescent="0.25">
      <c r="A4445" s="495" t="s">
        <v>7196</v>
      </c>
      <c r="B4445" s="5">
        <v>1</v>
      </c>
      <c r="C4445" s="5">
        <v>7</v>
      </c>
    </row>
    <row r="4446" spans="1:3" hidden="1" x14ac:dyDescent="0.25">
      <c r="A4446" s="495" t="s">
        <v>7198</v>
      </c>
      <c r="B4446" s="5">
        <v>1</v>
      </c>
      <c r="C4446" s="5">
        <v>7</v>
      </c>
    </row>
    <row r="4447" spans="1:3" ht="60" hidden="1" x14ac:dyDescent="0.25">
      <c r="A4447" s="495" t="s">
        <v>7199</v>
      </c>
      <c r="B4447" s="5">
        <v>1</v>
      </c>
      <c r="C4447" s="5">
        <v>7</v>
      </c>
    </row>
    <row r="4448" spans="1:3" hidden="1" x14ac:dyDescent="0.25">
      <c r="A4448" s="495" t="s">
        <v>7202</v>
      </c>
      <c r="B4448" s="5">
        <v>1</v>
      </c>
      <c r="C4448" s="5">
        <v>7</v>
      </c>
    </row>
    <row r="4449" spans="1:3" hidden="1" x14ac:dyDescent="0.25">
      <c r="A4449" s="495" t="s">
        <v>7203</v>
      </c>
      <c r="B4449" s="5">
        <v>1</v>
      </c>
      <c r="C4449" s="5">
        <v>7</v>
      </c>
    </row>
    <row r="4450" spans="1:3" hidden="1" x14ac:dyDescent="0.25">
      <c r="A4450" s="495" t="s">
        <v>7204</v>
      </c>
      <c r="B4450" s="5">
        <v>1</v>
      </c>
      <c r="C4450" s="5">
        <v>7</v>
      </c>
    </row>
    <row r="4451" spans="1:3" hidden="1" x14ac:dyDescent="0.25">
      <c r="A4451" s="495" t="s">
        <v>7206</v>
      </c>
      <c r="B4451" s="5">
        <v>1</v>
      </c>
      <c r="C4451" s="5">
        <v>7</v>
      </c>
    </row>
    <row r="4452" spans="1:3" ht="30" hidden="1" x14ac:dyDescent="0.25">
      <c r="A4452" s="495" t="s">
        <v>7210</v>
      </c>
      <c r="B4452" s="5">
        <v>1</v>
      </c>
      <c r="C4452" s="5">
        <v>7</v>
      </c>
    </row>
    <row r="4453" spans="1:3" hidden="1" x14ac:dyDescent="0.25">
      <c r="A4453" s="495" t="s">
        <v>7213</v>
      </c>
      <c r="B4453" s="5">
        <v>1</v>
      </c>
      <c r="C4453" s="5">
        <v>7</v>
      </c>
    </row>
    <row r="4454" spans="1:3" hidden="1" x14ac:dyDescent="0.25">
      <c r="A4454" s="495" t="s">
        <v>7214</v>
      </c>
      <c r="B4454" s="5">
        <v>1</v>
      </c>
      <c r="C4454" s="5">
        <v>7</v>
      </c>
    </row>
    <row r="4455" spans="1:3" hidden="1" x14ac:dyDescent="0.25">
      <c r="A4455" s="495" t="s">
        <v>7215</v>
      </c>
      <c r="B4455" s="5">
        <v>1</v>
      </c>
      <c r="C4455" s="5">
        <v>7</v>
      </c>
    </row>
    <row r="4456" spans="1:3" ht="30" hidden="1" x14ac:dyDescent="0.25">
      <c r="A4456" s="495" t="s">
        <v>7217</v>
      </c>
      <c r="B4456" s="5">
        <v>1</v>
      </c>
      <c r="C4456" s="5">
        <v>7</v>
      </c>
    </row>
    <row r="4457" spans="1:3" hidden="1" x14ac:dyDescent="0.25">
      <c r="A4457" s="495" t="s">
        <v>7218</v>
      </c>
      <c r="B4457" s="5">
        <v>1</v>
      </c>
      <c r="C4457" s="5">
        <v>7</v>
      </c>
    </row>
    <row r="4458" spans="1:3" ht="30" hidden="1" x14ac:dyDescent="0.25">
      <c r="A4458" s="495" t="s">
        <v>7219</v>
      </c>
      <c r="B4458" s="5">
        <v>1</v>
      </c>
      <c r="C4458" s="5">
        <v>7</v>
      </c>
    </row>
    <row r="4459" spans="1:3" hidden="1" x14ac:dyDescent="0.25">
      <c r="A4459" s="495" t="s">
        <v>7220</v>
      </c>
      <c r="B4459" s="5">
        <v>1</v>
      </c>
      <c r="C4459" s="5">
        <v>7</v>
      </c>
    </row>
    <row r="4460" spans="1:3" hidden="1" x14ac:dyDescent="0.25">
      <c r="A4460" s="495" t="s">
        <v>7223</v>
      </c>
      <c r="B4460" s="5">
        <v>1</v>
      </c>
      <c r="C4460" s="5">
        <v>7</v>
      </c>
    </row>
    <row r="4461" spans="1:3" ht="30" hidden="1" x14ac:dyDescent="0.25">
      <c r="A4461" s="495" t="s">
        <v>7224</v>
      </c>
      <c r="B4461" s="5">
        <v>1</v>
      </c>
      <c r="C4461" s="5">
        <v>7</v>
      </c>
    </row>
    <row r="4462" spans="1:3" ht="30" hidden="1" x14ac:dyDescent="0.25">
      <c r="A4462" s="495" t="s">
        <v>7226</v>
      </c>
      <c r="B4462" s="5">
        <v>1</v>
      </c>
      <c r="C4462" s="5">
        <v>7</v>
      </c>
    </row>
    <row r="4463" spans="1:3" hidden="1" x14ac:dyDescent="0.25">
      <c r="A4463" s="495" t="s">
        <v>7227</v>
      </c>
      <c r="B4463" s="5">
        <v>1</v>
      </c>
      <c r="C4463" s="5">
        <v>7</v>
      </c>
    </row>
    <row r="4464" spans="1:3" hidden="1" x14ac:dyDescent="0.25">
      <c r="A4464" s="495" t="s">
        <v>7228</v>
      </c>
      <c r="B4464" s="5">
        <v>1</v>
      </c>
      <c r="C4464" s="5">
        <v>7</v>
      </c>
    </row>
    <row r="4465" spans="1:3" hidden="1" x14ac:dyDescent="0.25">
      <c r="A4465" s="495" t="s">
        <v>7229</v>
      </c>
      <c r="B4465" s="5">
        <v>1</v>
      </c>
      <c r="C4465" s="5">
        <v>7</v>
      </c>
    </row>
    <row r="4466" spans="1:3" hidden="1" x14ac:dyDescent="0.25">
      <c r="A4466" s="495" t="s">
        <v>7238</v>
      </c>
      <c r="B4466" s="5">
        <v>1</v>
      </c>
      <c r="C4466" s="5">
        <v>7</v>
      </c>
    </row>
    <row r="4467" spans="1:3" hidden="1" x14ac:dyDescent="0.25">
      <c r="A4467" s="495" t="s">
        <v>7239</v>
      </c>
      <c r="B4467" s="5">
        <v>1</v>
      </c>
      <c r="C4467" s="5">
        <v>7</v>
      </c>
    </row>
    <row r="4468" spans="1:3" ht="30" hidden="1" x14ac:dyDescent="0.25">
      <c r="A4468" s="495" t="s">
        <v>7240</v>
      </c>
      <c r="B4468" s="5">
        <v>1</v>
      </c>
      <c r="C4468" s="5">
        <v>7</v>
      </c>
    </row>
    <row r="4469" spans="1:3" hidden="1" x14ac:dyDescent="0.25">
      <c r="A4469" s="495" t="s">
        <v>7241</v>
      </c>
      <c r="B4469" s="5">
        <v>1</v>
      </c>
      <c r="C4469" s="5">
        <v>7</v>
      </c>
    </row>
    <row r="4470" spans="1:3" hidden="1" x14ac:dyDescent="0.25">
      <c r="A4470" s="495" t="s">
        <v>7243</v>
      </c>
      <c r="B4470" s="5">
        <v>1</v>
      </c>
      <c r="C4470" s="5">
        <v>7</v>
      </c>
    </row>
    <row r="4471" spans="1:3" hidden="1" x14ac:dyDescent="0.25">
      <c r="A4471" s="495" t="s">
        <v>7244</v>
      </c>
      <c r="B4471" s="5">
        <v>1</v>
      </c>
      <c r="C4471" s="5">
        <v>7</v>
      </c>
    </row>
    <row r="4472" spans="1:3" hidden="1" x14ac:dyDescent="0.25">
      <c r="A4472" s="495" t="s">
        <v>7245</v>
      </c>
      <c r="B4472" s="5">
        <v>1</v>
      </c>
      <c r="C4472" s="5">
        <v>7</v>
      </c>
    </row>
    <row r="4473" spans="1:3" hidden="1" x14ac:dyDescent="0.25">
      <c r="A4473" s="495" t="s">
        <v>7248</v>
      </c>
      <c r="B4473" s="5">
        <v>1</v>
      </c>
      <c r="C4473" s="5">
        <v>7</v>
      </c>
    </row>
    <row r="4474" spans="1:3" ht="30" hidden="1" x14ac:dyDescent="0.25">
      <c r="A4474" s="495" t="s">
        <v>7249</v>
      </c>
      <c r="B4474" s="5">
        <v>1</v>
      </c>
      <c r="C4474" s="5">
        <v>7</v>
      </c>
    </row>
    <row r="4475" spans="1:3" hidden="1" x14ac:dyDescent="0.25">
      <c r="A4475" s="495" t="s">
        <v>7251</v>
      </c>
      <c r="B4475" s="5">
        <v>1</v>
      </c>
      <c r="C4475" s="5">
        <v>7</v>
      </c>
    </row>
    <row r="4476" spans="1:3" hidden="1" x14ac:dyDescent="0.25">
      <c r="A4476" s="495" t="s">
        <v>7253</v>
      </c>
      <c r="B4476" s="5">
        <v>1</v>
      </c>
      <c r="C4476" s="5">
        <v>7</v>
      </c>
    </row>
    <row r="4477" spans="1:3" hidden="1" x14ac:dyDescent="0.25">
      <c r="A4477" s="495" t="s">
        <v>7255</v>
      </c>
      <c r="B4477" s="5">
        <v>1</v>
      </c>
      <c r="C4477" s="5">
        <v>7</v>
      </c>
    </row>
    <row r="4478" spans="1:3" hidden="1" x14ac:dyDescent="0.25">
      <c r="A4478" s="495" t="s">
        <v>7256</v>
      </c>
      <c r="B4478" s="5">
        <v>1</v>
      </c>
      <c r="C4478" s="5">
        <v>7</v>
      </c>
    </row>
    <row r="4479" spans="1:3" hidden="1" x14ac:dyDescent="0.25">
      <c r="A4479" s="495" t="s">
        <v>7258</v>
      </c>
      <c r="B4479" s="5">
        <v>1</v>
      </c>
      <c r="C4479" s="5">
        <v>7</v>
      </c>
    </row>
    <row r="4480" spans="1:3" hidden="1" x14ac:dyDescent="0.25">
      <c r="A4480" s="495" t="s">
        <v>7259</v>
      </c>
      <c r="B4480" s="5">
        <v>1</v>
      </c>
      <c r="C4480" s="5">
        <v>7</v>
      </c>
    </row>
    <row r="4481" spans="1:3" hidden="1" x14ac:dyDescent="0.25">
      <c r="A4481" s="495" t="s">
        <v>7261</v>
      </c>
      <c r="B4481" s="5">
        <v>1</v>
      </c>
      <c r="C4481" s="5">
        <v>7</v>
      </c>
    </row>
    <row r="4482" spans="1:3" ht="30" hidden="1" x14ac:dyDescent="0.25">
      <c r="A4482" s="495" t="s">
        <v>7263</v>
      </c>
      <c r="B4482" s="5">
        <v>1</v>
      </c>
      <c r="C4482" s="5">
        <v>7</v>
      </c>
    </row>
    <row r="4483" spans="1:3" hidden="1" x14ac:dyDescent="0.25">
      <c r="A4483" s="495" t="s">
        <v>7266</v>
      </c>
      <c r="B4483" s="5">
        <v>1</v>
      </c>
      <c r="C4483" s="5">
        <v>7</v>
      </c>
    </row>
    <row r="4484" spans="1:3" hidden="1" x14ac:dyDescent="0.25">
      <c r="A4484" s="495" t="s">
        <v>7267</v>
      </c>
      <c r="B4484" s="5">
        <v>1</v>
      </c>
      <c r="C4484" s="5">
        <v>7</v>
      </c>
    </row>
    <row r="4485" spans="1:3" ht="30" hidden="1" x14ac:dyDescent="0.25">
      <c r="A4485" s="495" t="s">
        <v>7268</v>
      </c>
      <c r="B4485" s="5">
        <v>1</v>
      </c>
      <c r="C4485" s="5">
        <v>7</v>
      </c>
    </row>
    <row r="4486" spans="1:3" hidden="1" x14ac:dyDescent="0.25">
      <c r="A4486" s="495" t="s">
        <v>7270</v>
      </c>
      <c r="B4486" s="5">
        <v>1</v>
      </c>
      <c r="C4486" s="5">
        <v>7</v>
      </c>
    </row>
    <row r="4487" spans="1:3" hidden="1" x14ac:dyDescent="0.25">
      <c r="A4487" s="495" t="s">
        <v>7272</v>
      </c>
      <c r="B4487" s="5">
        <v>1</v>
      </c>
      <c r="C4487" s="5">
        <v>7</v>
      </c>
    </row>
    <row r="4488" spans="1:3" ht="30" hidden="1" x14ac:dyDescent="0.25">
      <c r="A4488" s="495" t="s">
        <v>7273</v>
      </c>
      <c r="B4488" s="5">
        <v>1</v>
      </c>
      <c r="C4488" s="5">
        <v>7</v>
      </c>
    </row>
    <row r="4489" spans="1:3" hidden="1" x14ac:dyDescent="0.25">
      <c r="A4489" s="495" t="s">
        <v>7274</v>
      </c>
      <c r="B4489" s="5">
        <v>1</v>
      </c>
      <c r="C4489" s="5">
        <v>7</v>
      </c>
    </row>
    <row r="4490" spans="1:3" hidden="1" x14ac:dyDescent="0.25">
      <c r="A4490" s="495" t="s">
        <v>7275</v>
      </c>
      <c r="B4490" s="5">
        <v>1</v>
      </c>
      <c r="C4490" s="5">
        <v>7</v>
      </c>
    </row>
    <row r="4491" spans="1:3" hidden="1" x14ac:dyDescent="0.25">
      <c r="A4491" s="495" t="s">
        <v>7280</v>
      </c>
      <c r="B4491" s="5">
        <v>1</v>
      </c>
      <c r="C4491" s="5">
        <v>7</v>
      </c>
    </row>
    <row r="4492" spans="1:3" hidden="1" x14ac:dyDescent="0.25">
      <c r="A4492" s="495" t="s">
        <v>7281</v>
      </c>
      <c r="B4492" s="5">
        <v>1</v>
      </c>
      <c r="C4492" s="5">
        <v>7</v>
      </c>
    </row>
    <row r="4493" spans="1:3" hidden="1" x14ac:dyDescent="0.25">
      <c r="A4493" s="495" t="s">
        <v>7282</v>
      </c>
      <c r="B4493" s="5">
        <v>1</v>
      </c>
      <c r="C4493" s="5">
        <v>7</v>
      </c>
    </row>
    <row r="4494" spans="1:3" hidden="1" x14ac:dyDescent="0.25">
      <c r="A4494" s="495" t="s">
        <v>7284</v>
      </c>
      <c r="B4494" s="5">
        <v>1</v>
      </c>
      <c r="C4494" s="5">
        <v>7</v>
      </c>
    </row>
    <row r="4495" spans="1:3" hidden="1" x14ac:dyDescent="0.25">
      <c r="A4495" s="495" t="s">
        <v>7285</v>
      </c>
      <c r="B4495" s="5">
        <v>1</v>
      </c>
      <c r="C4495" s="5">
        <v>7</v>
      </c>
    </row>
    <row r="4496" spans="1:3" hidden="1" x14ac:dyDescent="0.25">
      <c r="A4496" s="495" t="s">
        <v>7287</v>
      </c>
      <c r="B4496" s="5">
        <v>1</v>
      </c>
      <c r="C4496" s="5">
        <v>7</v>
      </c>
    </row>
    <row r="4497" spans="1:3" hidden="1" x14ac:dyDescent="0.25">
      <c r="A4497" s="495" t="s">
        <v>7288</v>
      </c>
      <c r="B4497" s="5">
        <v>1</v>
      </c>
      <c r="C4497" s="5">
        <v>7</v>
      </c>
    </row>
    <row r="4498" spans="1:3" hidden="1" x14ac:dyDescent="0.25">
      <c r="A4498" s="495" t="s">
        <v>7289</v>
      </c>
      <c r="B4498" s="5">
        <v>1</v>
      </c>
      <c r="C4498" s="5">
        <v>7</v>
      </c>
    </row>
    <row r="4499" spans="1:3" hidden="1" x14ac:dyDescent="0.25">
      <c r="A4499" s="495" t="s">
        <v>7290</v>
      </c>
      <c r="B4499" s="5">
        <v>1</v>
      </c>
      <c r="C4499" s="5">
        <v>7</v>
      </c>
    </row>
    <row r="4500" spans="1:3" ht="30" hidden="1" x14ac:dyDescent="0.25">
      <c r="A4500" s="495" t="s">
        <v>7291</v>
      </c>
      <c r="B4500" s="5">
        <v>1</v>
      </c>
      <c r="C4500" s="5">
        <v>7</v>
      </c>
    </row>
    <row r="4501" spans="1:3" hidden="1" x14ac:dyDescent="0.25">
      <c r="A4501" s="495" t="s">
        <v>7292</v>
      </c>
      <c r="B4501" s="5">
        <v>1</v>
      </c>
      <c r="C4501" s="5">
        <v>7</v>
      </c>
    </row>
    <row r="4502" spans="1:3" hidden="1" x14ac:dyDescent="0.25">
      <c r="A4502" s="495" t="s">
        <v>7293</v>
      </c>
      <c r="B4502" s="5">
        <v>1</v>
      </c>
      <c r="C4502" s="5">
        <v>7</v>
      </c>
    </row>
    <row r="4503" spans="1:3" hidden="1" x14ac:dyDescent="0.25">
      <c r="A4503" s="495" t="s">
        <v>7294</v>
      </c>
      <c r="B4503" s="5">
        <v>1</v>
      </c>
      <c r="C4503" s="5">
        <v>7</v>
      </c>
    </row>
    <row r="4504" spans="1:3" hidden="1" x14ac:dyDescent="0.25">
      <c r="A4504" s="495" t="s">
        <v>7296</v>
      </c>
      <c r="B4504" s="5">
        <v>1</v>
      </c>
      <c r="C4504" s="5">
        <v>7</v>
      </c>
    </row>
    <row r="4505" spans="1:3" hidden="1" x14ac:dyDescent="0.25">
      <c r="A4505" s="495" t="s">
        <v>7302</v>
      </c>
      <c r="B4505" s="5">
        <v>1</v>
      </c>
      <c r="C4505" s="5">
        <v>7</v>
      </c>
    </row>
    <row r="4506" spans="1:3" hidden="1" x14ac:dyDescent="0.25">
      <c r="A4506" s="495" t="s">
        <v>7307</v>
      </c>
      <c r="B4506" s="5">
        <v>1</v>
      </c>
      <c r="C4506" s="5">
        <v>7</v>
      </c>
    </row>
    <row r="4507" spans="1:3" ht="30" hidden="1" x14ac:dyDescent="0.25">
      <c r="A4507" s="495" t="s">
        <v>7308</v>
      </c>
      <c r="B4507" s="5">
        <v>1</v>
      </c>
      <c r="C4507" s="5">
        <v>7</v>
      </c>
    </row>
    <row r="4508" spans="1:3" hidden="1" x14ac:dyDescent="0.25">
      <c r="A4508" s="495" t="s">
        <v>7309</v>
      </c>
      <c r="B4508" s="5">
        <v>1</v>
      </c>
      <c r="C4508" s="5">
        <v>7</v>
      </c>
    </row>
    <row r="4509" spans="1:3" ht="30" hidden="1" x14ac:dyDescent="0.25">
      <c r="A4509" s="495" t="s">
        <v>7310</v>
      </c>
      <c r="B4509" s="5">
        <v>1</v>
      </c>
      <c r="C4509" s="5">
        <v>7</v>
      </c>
    </row>
    <row r="4510" spans="1:3" ht="30" hidden="1" x14ac:dyDescent="0.25">
      <c r="A4510" s="495" t="s">
        <v>7311</v>
      </c>
      <c r="B4510" s="5">
        <v>1</v>
      </c>
      <c r="C4510" s="5">
        <v>7</v>
      </c>
    </row>
    <row r="4511" spans="1:3" hidden="1" x14ac:dyDescent="0.25">
      <c r="A4511" s="495" t="s">
        <v>7312</v>
      </c>
      <c r="B4511" s="5">
        <v>1</v>
      </c>
      <c r="C4511" s="5">
        <v>7</v>
      </c>
    </row>
    <row r="4512" spans="1:3" hidden="1" x14ac:dyDescent="0.25">
      <c r="A4512" s="495" t="s">
        <v>7314</v>
      </c>
      <c r="B4512" s="5">
        <v>1</v>
      </c>
      <c r="C4512" s="5">
        <v>7</v>
      </c>
    </row>
    <row r="4513" spans="1:3" hidden="1" x14ac:dyDescent="0.25">
      <c r="A4513" s="495" t="s">
        <v>7315</v>
      </c>
      <c r="B4513" s="5">
        <v>1</v>
      </c>
      <c r="C4513" s="5">
        <v>7</v>
      </c>
    </row>
    <row r="4514" spans="1:3" hidden="1" x14ac:dyDescent="0.25">
      <c r="A4514" s="495" t="s">
        <v>7316</v>
      </c>
      <c r="B4514" s="5">
        <v>1</v>
      </c>
      <c r="C4514" s="5">
        <v>7</v>
      </c>
    </row>
    <row r="4515" spans="1:3" hidden="1" x14ac:dyDescent="0.25">
      <c r="A4515" s="495" t="s">
        <v>7318</v>
      </c>
      <c r="B4515" s="5">
        <v>1</v>
      </c>
      <c r="C4515" s="5">
        <v>7</v>
      </c>
    </row>
    <row r="4516" spans="1:3" hidden="1" x14ac:dyDescent="0.25">
      <c r="A4516" s="495" t="s">
        <v>7319</v>
      </c>
      <c r="B4516" s="5">
        <v>1</v>
      </c>
      <c r="C4516" s="5">
        <v>7</v>
      </c>
    </row>
    <row r="4517" spans="1:3" hidden="1" x14ac:dyDescent="0.25">
      <c r="A4517" s="495" t="s">
        <v>7321</v>
      </c>
      <c r="B4517" s="5">
        <v>1</v>
      </c>
      <c r="C4517" s="5">
        <v>7</v>
      </c>
    </row>
    <row r="4518" spans="1:3" hidden="1" x14ac:dyDescent="0.25">
      <c r="A4518" s="495" t="s">
        <v>7323</v>
      </c>
      <c r="B4518" s="5">
        <v>1</v>
      </c>
      <c r="C4518" s="5">
        <v>7</v>
      </c>
    </row>
    <row r="4519" spans="1:3" hidden="1" x14ac:dyDescent="0.25">
      <c r="A4519" s="495" t="s">
        <v>7325</v>
      </c>
      <c r="B4519" s="5">
        <v>1</v>
      </c>
      <c r="C4519" s="5">
        <v>7</v>
      </c>
    </row>
    <row r="4520" spans="1:3" hidden="1" x14ac:dyDescent="0.25">
      <c r="A4520" s="495" t="s">
        <v>7327</v>
      </c>
      <c r="B4520" s="5">
        <v>1</v>
      </c>
      <c r="C4520" s="5">
        <v>7</v>
      </c>
    </row>
    <row r="4521" spans="1:3" hidden="1" x14ac:dyDescent="0.25">
      <c r="A4521" s="495" t="s">
        <v>7329</v>
      </c>
      <c r="B4521" s="5">
        <v>1</v>
      </c>
      <c r="C4521" s="5">
        <v>7</v>
      </c>
    </row>
    <row r="4522" spans="1:3" hidden="1" x14ac:dyDescent="0.25">
      <c r="A4522" s="495" t="s">
        <v>7331</v>
      </c>
      <c r="B4522" s="5">
        <v>1</v>
      </c>
      <c r="C4522" s="5">
        <v>7</v>
      </c>
    </row>
    <row r="4523" spans="1:3" hidden="1" x14ac:dyDescent="0.25">
      <c r="A4523" s="495" t="s">
        <v>7332</v>
      </c>
      <c r="B4523" s="5">
        <v>1</v>
      </c>
      <c r="C4523" s="5">
        <v>7</v>
      </c>
    </row>
    <row r="4524" spans="1:3" hidden="1" x14ac:dyDescent="0.25">
      <c r="A4524" s="495" t="s">
        <v>7333</v>
      </c>
      <c r="B4524" s="5">
        <v>1</v>
      </c>
      <c r="C4524" s="5">
        <v>7</v>
      </c>
    </row>
    <row r="4525" spans="1:3" hidden="1" x14ac:dyDescent="0.25">
      <c r="A4525" s="495" t="s">
        <v>7335</v>
      </c>
      <c r="B4525" s="5">
        <v>1</v>
      </c>
      <c r="C4525" s="5">
        <v>7</v>
      </c>
    </row>
    <row r="4526" spans="1:3" hidden="1" x14ac:dyDescent="0.25">
      <c r="A4526" s="495" t="s">
        <v>7336</v>
      </c>
      <c r="B4526" s="5">
        <v>1</v>
      </c>
      <c r="C4526" s="5">
        <v>7</v>
      </c>
    </row>
    <row r="4527" spans="1:3" hidden="1" x14ac:dyDescent="0.25">
      <c r="A4527" s="495" t="s">
        <v>7337</v>
      </c>
      <c r="B4527" s="5">
        <v>1</v>
      </c>
      <c r="C4527" s="5">
        <v>7</v>
      </c>
    </row>
    <row r="4528" spans="1:3" hidden="1" x14ac:dyDescent="0.25">
      <c r="A4528" s="495" t="s">
        <v>7338</v>
      </c>
      <c r="B4528" s="5">
        <v>1</v>
      </c>
      <c r="C4528" s="5">
        <v>7</v>
      </c>
    </row>
    <row r="4529" spans="1:3" hidden="1" x14ac:dyDescent="0.25">
      <c r="A4529" s="495" t="s">
        <v>7339</v>
      </c>
      <c r="B4529" s="5">
        <v>1</v>
      </c>
      <c r="C4529" s="5">
        <v>7</v>
      </c>
    </row>
    <row r="4530" spans="1:3" hidden="1" x14ac:dyDescent="0.25">
      <c r="A4530" s="495" t="s">
        <v>7341</v>
      </c>
      <c r="B4530" s="5">
        <v>1</v>
      </c>
      <c r="C4530" s="5">
        <v>7</v>
      </c>
    </row>
    <row r="4531" spans="1:3" ht="30" hidden="1" x14ac:dyDescent="0.25">
      <c r="A4531" s="495" t="s">
        <v>7342</v>
      </c>
      <c r="B4531" s="5">
        <v>1</v>
      </c>
      <c r="C4531" s="5">
        <v>7</v>
      </c>
    </row>
    <row r="4532" spans="1:3" hidden="1" x14ac:dyDescent="0.25">
      <c r="A4532" s="495" t="s">
        <v>7343</v>
      </c>
      <c r="B4532" s="5">
        <v>1</v>
      </c>
      <c r="C4532" s="5">
        <v>7</v>
      </c>
    </row>
    <row r="4533" spans="1:3" hidden="1" x14ac:dyDescent="0.25">
      <c r="A4533" s="495" t="s">
        <v>7344</v>
      </c>
      <c r="B4533" s="5">
        <v>1</v>
      </c>
      <c r="C4533" s="5">
        <v>7</v>
      </c>
    </row>
    <row r="4534" spans="1:3" ht="30" hidden="1" x14ac:dyDescent="0.25">
      <c r="A4534" s="495" t="s">
        <v>7345</v>
      </c>
      <c r="B4534" s="5">
        <v>1</v>
      </c>
      <c r="C4534" s="5">
        <v>7</v>
      </c>
    </row>
    <row r="4535" spans="1:3" ht="30" hidden="1" x14ac:dyDescent="0.25">
      <c r="A4535" s="495" t="s">
        <v>7346</v>
      </c>
      <c r="B4535" s="5">
        <v>1</v>
      </c>
      <c r="C4535" s="5">
        <v>7</v>
      </c>
    </row>
    <row r="4536" spans="1:3" hidden="1" x14ac:dyDescent="0.25">
      <c r="A4536" s="495" t="s">
        <v>7347</v>
      </c>
      <c r="B4536" s="5">
        <v>1</v>
      </c>
      <c r="C4536" s="5">
        <v>7</v>
      </c>
    </row>
    <row r="4537" spans="1:3" ht="30" hidden="1" x14ac:dyDescent="0.25">
      <c r="A4537" s="495" t="s">
        <v>7348</v>
      </c>
      <c r="B4537" s="5">
        <v>1</v>
      </c>
      <c r="C4537" s="5">
        <v>7</v>
      </c>
    </row>
    <row r="4538" spans="1:3" hidden="1" x14ac:dyDescent="0.25">
      <c r="A4538" s="495" t="s">
        <v>7349</v>
      </c>
      <c r="B4538" s="5">
        <v>1</v>
      </c>
      <c r="C4538" s="5">
        <v>7</v>
      </c>
    </row>
    <row r="4539" spans="1:3" ht="30" hidden="1" x14ac:dyDescent="0.25">
      <c r="A4539" s="495" t="s">
        <v>7350</v>
      </c>
      <c r="B4539" s="5">
        <v>1</v>
      </c>
      <c r="C4539" s="5">
        <v>7</v>
      </c>
    </row>
    <row r="4540" spans="1:3" hidden="1" x14ac:dyDescent="0.25">
      <c r="A4540" s="495" t="s">
        <v>7351</v>
      </c>
      <c r="B4540" s="5">
        <v>1</v>
      </c>
      <c r="C4540" s="5">
        <v>7</v>
      </c>
    </row>
    <row r="4541" spans="1:3" hidden="1" x14ac:dyDescent="0.25">
      <c r="A4541" s="495" t="s">
        <v>7353</v>
      </c>
      <c r="B4541" s="5">
        <v>1</v>
      </c>
      <c r="C4541" s="5">
        <v>7</v>
      </c>
    </row>
    <row r="4542" spans="1:3" hidden="1" x14ac:dyDescent="0.25">
      <c r="A4542" s="495" t="s">
        <v>7354</v>
      </c>
      <c r="B4542" s="5">
        <v>1</v>
      </c>
      <c r="C4542" s="5">
        <v>7</v>
      </c>
    </row>
    <row r="4543" spans="1:3" hidden="1" x14ac:dyDescent="0.25">
      <c r="A4543" s="495" t="s">
        <v>7355</v>
      </c>
      <c r="B4543" s="5">
        <v>1</v>
      </c>
      <c r="C4543" s="5">
        <v>7</v>
      </c>
    </row>
    <row r="4544" spans="1:3" hidden="1" x14ac:dyDescent="0.25">
      <c r="A4544" s="495" t="s">
        <v>7357</v>
      </c>
      <c r="B4544" s="5">
        <v>1</v>
      </c>
      <c r="C4544" s="5">
        <v>7</v>
      </c>
    </row>
    <row r="4545" spans="1:3" hidden="1" x14ac:dyDescent="0.25">
      <c r="A4545" s="495" t="s">
        <v>7358</v>
      </c>
      <c r="B4545" s="5">
        <v>1</v>
      </c>
      <c r="C4545" s="5">
        <v>7</v>
      </c>
    </row>
    <row r="4546" spans="1:3" hidden="1" x14ac:dyDescent="0.25">
      <c r="A4546" s="495" t="s">
        <v>7359</v>
      </c>
      <c r="B4546" s="5">
        <v>1</v>
      </c>
      <c r="C4546" s="5">
        <v>7</v>
      </c>
    </row>
    <row r="4547" spans="1:3" hidden="1" x14ac:dyDescent="0.25">
      <c r="A4547" s="495" t="s">
        <v>7360</v>
      </c>
      <c r="B4547" s="5">
        <v>1</v>
      </c>
      <c r="C4547" s="5">
        <v>7</v>
      </c>
    </row>
    <row r="4548" spans="1:3" hidden="1" x14ac:dyDescent="0.25">
      <c r="A4548" s="495" t="s">
        <v>7362</v>
      </c>
      <c r="B4548" s="5">
        <v>1</v>
      </c>
      <c r="C4548" s="5">
        <v>7</v>
      </c>
    </row>
    <row r="4549" spans="1:3" hidden="1" x14ac:dyDescent="0.25">
      <c r="A4549" s="495" t="s">
        <v>7363</v>
      </c>
      <c r="B4549" s="5">
        <v>1</v>
      </c>
      <c r="C4549" s="5">
        <v>7</v>
      </c>
    </row>
    <row r="4550" spans="1:3" hidden="1" x14ac:dyDescent="0.25">
      <c r="A4550" s="495" t="s">
        <v>7365</v>
      </c>
      <c r="B4550" s="5">
        <v>1</v>
      </c>
      <c r="C4550" s="5">
        <v>7</v>
      </c>
    </row>
    <row r="4551" spans="1:3" hidden="1" x14ac:dyDescent="0.25">
      <c r="A4551" s="495" t="s">
        <v>7367</v>
      </c>
      <c r="B4551" s="5">
        <v>1</v>
      </c>
      <c r="C4551" s="5">
        <v>7</v>
      </c>
    </row>
    <row r="4552" spans="1:3" hidden="1" x14ac:dyDescent="0.25">
      <c r="A4552" s="495" t="s">
        <v>7370</v>
      </c>
      <c r="B4552" s="5">
        <v>1</v>
      </c>
      <c r="C4552" s="5">
        <v>7</v>
      </c>
    </row>
    <row r="4553" spans="1:3" hidden="1" x14ac:dyDescent="0.25">
      <c r="A4553" s="495" t="s">
        <v>7372</v>
      </c>
      <c r="B4553" s="5">
        <v>1</v>
      </c>
      <c r="C4553" s="5">
        <v>7</v>
      </c>
    </row>
    <row r="4554" spans="1:3" hidden="1" x14ac:dyDescent="0.25">
      <c r="A4554" s="495" t="s">
        <v>7373</v>
      </c>
      <c r="B4554" s="5">
        <v>1</v>
      </c>
      <c r="C4554" s="5">
        <v>7</v>
      </c>
    </row>
    <row r="4555" spans="1:3" ht="30" hidden="1" x14ac:dyDescent="0.25">
      <c r="A4555" s="495" t="s">
        <v>7374</v>
      </c>
      <c r="B4555" s="5">
        <v>1</v>
      </c>
      <c r="C4555" s="5">
        <v>7</v>
      </c>
    </row>
    <row r="4556" spans="1:3" ht="30" hidden="1" x14ac:dyDescent="0.25">
      <c r="A4556" s="495" t="s">
        <v>7375</v>
      </c>
      <c r="B4556" s="5">
        <v>1</v>
      </c>
      <c r="C4556" s="5">
        <v>7</v>
      </c>
    </row>
    <row r="4557" spans="1:3" hidden="1" x14ac:dyDescent="0.25">
      <c r="A4557" s="495" t="s">
        <v>7376</v>
      </c>
      <c r="B4557" s="5">
        <v>1</v>
      </c>
      <c r="C4557" s="5">
        <v>7</v>
      </c>
    </row>
    <row r="4558" spans="1:3" ht="30" hidden="1" x14ac:dyDescent="0.25">
      <c r="A4558" s="495" t="s">
        <v>7377</v>
      </c>
      <c r="B4558" s="5">
        <v>1</v>
      </c>
      <c r="C4558" s="5">
        <v>7</v>
      </c>
    </row>
    <row r="4559" spans="1:3" ht="30" hidden="1" x14ac:dyDescent="0.25">
      <c r="A4559" s="495" t="s">
        <v>7381</v>
      </c>
      <c r="B4559" s="5">
        <v>1</v>
      </c>
      <c r="C4559" s="5">
        <v>7</v>
      </c>
    </row>
    <row r="4560" spans="1:3" hidden="1" x14ac:dyDescent="0.25">
      <c r="A4560" s="495" t="s">
        <v>7383</v>
      </c>
      <c r="B4560" s="5">
        <v>1</v>
      </c>
      <c r="C4560" s="5">
        <v>7</v>
      </c>
    </row>
    <row r="4561" spans="1:3" hidden="1" x14ac:dyDescent="0.25">
      <c r="A4561" s="495" t="s">
        <v>7385</v>
      </c>
      <c r="B4561" s="5">
        <v>1</v>
      </c>
      <c r="C4561" s="5">
        <v>7</v>
      </c>
    </row>
    <row r="4562" spans="1:3" hidden="1" x14ac:dyDescent="0.25">
      <c r="A4562" s="495" t="s">
        <v>7387</v>
      </c>
      <c r="B4562" s="5">
        <v>1</v>
      </c>
      <c r="C4562" s="5">
        <v>7</v>
      </c>
    </row>
    <row r="4563" spans="1:3" hidden="1" x14ac:dyDescent="0.25">
      <c r="A4563" s="495" t="s">
        <v>7388</v>
      </c>
      <c r="B4563" s="5">
        <v>1</v>
      </c>
      <c r="C4563" s="5">
        <v>7</v>
      </c>
    </row>
    <row r="4564" spans="1:3" hidden="1" x14ac:dyDescent="0.25">
      <c r="A4564" s="495" t="s">
        <v>7389</v>
      </c>
      <c r="B4564" s="5">
        <v>1</v>
      </c>
      <c r="C4564" s="5">
        <v>7</v>
      </c>
    </row>
    <row r="4565" spans="1:3" hidden="1" x14ac:dyDescent="0.25">
      <c r="A4565" s="495" t="s">
        <v>7390</v>
      </c>
      <c r="B4565" s="5">
        <v>1</v>
      </c>
      <c r="C4565" s="5">
        <v>7</v>
      </c>
    </row>
    <row r="4566" spans="1:3" hidden="1" x14ac:dyDescent="0.25">
      <c r="A4566" s="495" t="s">
        <v>7393</v>
      </c>
      <c r="B4566" s="5">
        <v>1</v>
      </c>
      <c r="C4566" s="5">
        <v>7</v>
      </c>
    </row>
    <row r="4567" spans="1:3" hidden="1" x14ac:dyDescent="0.25">
      <c r="A4567" s="495" t="s">
        <v>7395</v>
      </c>
      <c r="B4567" s="5">
        <v>1</v>
      </c>
      <c r="C4567" s="5">
        <v>7</v>
      </c>
    </row>
    <row r="4568" spans="1:3" hidden="1" x14ac:dyDescent="0.25">
      <c r="A4568" s="495" t="s">
        <v>7396</v>
      </c>
      <c r="B4568" s="5">
        <v>1</v>
      </c>
      <c r="C4568" s="5">
        <v>7</v>
      </c>
    </row>
    <row r="4569" spans="1:3" hidden="1" x14ac:dyDescent="0.25">
      <c r="A4569" s="495" t="s">
        <v>7397</v>
      </c>
      <c r="B4569" s="5">
        <v>1</v>
      </c>
      <c r="C4569" s="5">
        <v>7</v>
      </c>
    </row>
    <row r="4570" spans="1:3" hidden="1" x14ac:dyDescent="0.25">
      <c r="A4570" s="495" t="s">
        <v>7398</v>
      </c>
      <c r="B4570" s="5">
        <v>1</v>
      </c>
      <c r="C4570" s="5">
        <v>7</v>
      </c>
    </row>
    <row r="4571" spans="1:3" hidden="1" x14ac:dyDescent="0.25">
      <c r="A4571" s="495" t="s">
        <v>7399</v>
      </c>
      <c r="B4571" s="5">
        <v>1</v>
      </c>
      <c r="C4571" s="5">
        <v>7</v>
      </c>
    </row>
    <row r="4572" spans="1:3" hidden="1" x14ac:dyDescent="0.25">
      <c r="A4572" s="495" t="s">
        <v>7400</v>
      </c>
      <c r="B4572" s="5">
        <v>1</v>
      </c>
      <c r="C4572" s="5">
        <v>7</v>
      </c>
    </row>
    <row r="4573" spans="1:3" hidden="1" x14ac:dyDescent="0.25">
      <c r="A4573" s="495" t="s">
        <v>7402</v>
      </c>
      <c r="B4573" s="5">
        <v>1</v>
      </c>
      <c r="C4573" s="5">
        <v>7</v>
      </c>
    </row>
    <row r="4574" spans="1:3" ht="30" hidden="1" x14ac:dyDescent="0.25">
      <c r="A4574" s="495" t="s">
        <v>7403</v>
      </c>
      <c r="B4574" s="5">
        <v>1</v>
      </c>
      <c r="C4574" s="5">
        <v>7</v>
      </c>
    </row>
    <row r="4575" spans="1:3" hidden="1" x14ac:dyDescent="0.25">
      <c r="A4575" s="495" t="s">
        <v>7404</v>
      </c>
      <c r="B4575" s="5">
        <v>1</v>
      </c>
      <c r="C4575" s="5">
        <v>7</v>
      </c>
    </row>
    <row r="4576" spans="1:3" hidden="1" x14ac:dyDescent="0.25">
      <c r="A4576" s="495" t="s">
        <v>7405</v>
      </c>
      <c r="B4576" s="5">
        <v>1</v>
      </c>
      <c r="C4576" s="5">
        <v>7</v>
      </c>
    </row>
    <row r="4577" spans="1:3" hidden="1" x14ac:dyDescent="0.25">
      <c r="A4577" s="495" t="s">
        <v>7407</v>
      </c>
      <c r="B4577" s="5">
        <v>1</v>
      </c>
      <c r="C4577" s="5">
        <v>7</v>
      </c>
    </row>
    <row r="4578" spans="1:3" hidden="1" x14ac:dyDescent="0.25">
      <c r="A4578" s="495" t="s">
        <v>7411</v>
      </c>
      <c r="B4578" s="5">
        <v>1</v>
      </c>
      <c r="C4578" s="5">
        <v>7</v>
      </c>
    </row>
    <row r="4579" spans="1:3" hidden="1" x14ac:dyDescent="0.25">
      <c r="A4579" s="495" t="s">
        <v>7415</v>
      </c>
      <c r="B4579" s="5">
        <v>1</v>
      </c>
      <c r="C4579" s="5">
        <v>7</v>
      </c>
    </row>
    <row r="4580" spans="1:3" ht="30" hidden="1" x14ac:dyDescent="0.25">
      <c r="A4580" s="495" t="s">
        <v>7417</v>
      </c>
      <c r="B4580" s="5">
        <v>1</v>
      </c>
      <c r="C4580" s="5">
        <v>7</v>
      </c>
    </row>
    <row r="4581" spans="1:3" hidden="1" x14ac:dyDescent="0.25">
      <c r="A4581" s="495" t="s">
        <v>7418</v>
      </c>
      <c r="B4581" s="5">
        <v>1</v>
      </c>
      <c r="C4581" s="5">
        <v>7</v>
      </c>
    </row>
    <row r="4582" spans="1:3" hidden="1" x14ac:dyDescent="0.25">
      <c r="A4582" s="495" t="s">
        <v>7419</v>
      </c>
      <c r="B4582" s="5">
        <v>1</v>
      </c>
      <c r="C4582" s="5">
        <v>7</v>
      </c>
    </row>
    <row r="4583" spans="1:3" hidden="1" x14ac:dyDescent="0.25">
      <c r="A4583" s="495" t="s">
        <v>7420</v>
      </c>
      <c r="B4583" s="5">
        <v>1</v>
      </c>
      <c r="C4583" s="5">
        <v>7</v>
      </c>
    </row>
    <row r="4584" spans="1:3" hidden="1" x14ac:dyDescent="0.25">
      <c r="A4584" s="495" t="s">
        <v>7421</v>
      </c>
      <c r="B4584" s="5">
        <v>1</v>
      </c>
      <c r="C4584" s="5">
        <v>7</v>
      </c>
    </row>
    <row r="4585" spans="1:3" ht="30" hidden="1" x14ac:dyDescent="0.25">
      <c r="A4585" s="495" t="s">
        <v>7422</v>
      </c>
      <c r="B4585" s="5">
        <v>1</v>
      </c>
      <c r="C4585" s="5">
        <v>7</v>
      </c>
    </row>
    <row r="4586" spans="1:3" hidden="1" x14ac:dyDescent="0.25">
      <c r="A4586" s="495" t="s">
        <v>7424</v>
      </c>
      <c r="B4586" s="5">
        <v>1</v>
      </c>
      <c r="C4586" s="5">
        <v>7</v>
      </c>
    </row>
    <row r="4587" spans="1:3" ht="30" hidden="1" x14ac:dyDescent="0.25">
      <c r="A4587" s="495" t="s">
        <v>7425</v>
      </c>
      <c r="B4587" s="5">
        <v>1</v>
      </c>
      <c r="C4587" s="5">
        <v>7</v>
      </c>
    </row>
    <row r="4588" spans="1:3" ht="30" hidden="1" x14ac:dyDescent="0.25">
      <c r="A4588" s="495" t="s">
        <v>7430</v>
      </c>
      <c r="B4588" s="5">
        <v>1</v>
      </c>
      <c r="C4588" s="5">
        <v>7</v>
      </c>
    </row>
    <row r="4589" spans="1:3" hidden="1" x14ac:dyDescent="0.25">
      <c r="A4589" s="495" t="s">
        <v>7432</v>
      </c>
      <c r="B4589" s="5">
        <v>1</v>
      </c>
      <c r="C4589" s="5">
        <v>7</v>
      </c>
    </row>
    <row r="4590" spans="1:3" ht="30" hidden="1" x14ac:dyDescent="0.25">
      <c r="A4590" s="495" t="s">
        <v>7433</v>
      </c>
      <c r="B4590" s="5">
        <v>1</v>
      </c>
      <c r="C4590" s="5">
        <v>7</v>
      </c>
    </row>
    <row r="4591" spans="1:3" hidden="1" x14ac:dyDescent="0.25">
      <c r="A4591" s="495" t="s">
        <v>7434</v>
      </c>
      <c r="B4591" s="5">
        <v>1</v>
      </c>
      <c r="C4591" s="5">
        <v>7</v>
      </c>
    </row>
    <row r="4592" spans="1:3" hidden="1" x14ac:dyDescent="0.25">
      <c r="A4592" s="495" t="s">
        <v>7435</v>
      </c>
      <c r="B4592" s="5">
        <v>1</v>
      </c>
      <c r="C4592" s="5">
        <v>7</v>
      </c>
    </row>
    <row r="4593" spans="1:3" hidden="1" x14ac:dyDescent="0.25">
      <c r="A4593" s="495" t="s">
        <v>7437</v>
      </c>
      <c r="B4593" s="5">
        <v>1</v>
      </c>
      <c r="C4593" s="5">
        <v>7</v>
      </c>
    </row>
    <row r="4594" spans="1:3" hidden="1" x14ac:dyDescent="0.25">
      <c r="A4594" s="495" t="s">
        <v>7438</v>
      </c>
      <c r="B4594" s="5">
        <v>1</v>
      </c>
      <c r="C4594" s="5">
        <v>7</v>
      </c>
    </row>
    <row r="4595" spans="1:3" hidden="1" x14ac:dyDescent="0.25">
      <c r="A4595" s="495" t="s">
        <v>7439</v>
      </c>
      <c r="B4595" s="5">
        <v>1</v>
      </c>
      <c r="C4595" s="5">
        <v>7</v>
      </c>
    </row>
    <row r="4596" spans="1:3" ht="30" hidden="1" x14ac:dyDescent="0.25">
      <c r="A4596" s="495" t="s">
        <v>7440</v>
      </c>
      <c r="B4596" s="5">
        <v>1</v>
      </c>
      <c r="C4596" s="5">
        <v>7</v>
      </c>
    </row>
    <row r="4597" spans="1:3" hidden="1" x14ac:dyDescent="0.25">
      <c r="A4597" s="495" t="s">
        <v>7441</v>
      </c>
      <c r="B4597" s="5">
        <v>1</v>
      </c>
      <c r="C4597" s="5">
        <v>7</v>
      </c>
    </row>
    <row r="4598" spans="1:3" hidden="1" x14ac:dyDescent="0.25">
      <c r="A4598" s="495" t="s">
        <v>7447</v>
      </c>
      <c r="B4598" s="5">
        <v>1</v>
      </c>
      <c r="C4598" s="5">
        <v>7</v>
      </c>
    </row>
    <row r="4599" spans="1:3" hidden="1" x14ac:dyDescent="0.25">
      <c r="A4599" s="495" t="s">
        <v>7448</v>
      </c>
      <c r="B4599" s="5">
        <v>1</v>
      </c>
      <c r="C4599" s="5">
        <v>7</v>
      </c>
    </row>
    <row r="4600" spans="1:3" hidden="1" x14ac:dyDescent="0.25">
      <c r="A4600" s="495" t="s">
        <v>7449</v>
      </c>
      <c r="B4600" s="5">
        <v>1</v>
      </c>
      <c r="C4600" s="5">
        <v>7</v>
      </c>
    </row>
    <row r="4601" spans="1:3" hidden="1" x14ac:dyDescent="0.25">
      <c r="A4601" s="495" t="s">
        <v>7450</v>
      </c>
      <c r="B4601" s="5">
        <v>1</v>
      </c>
      <c r="C4601" s="5">
        <v>7</v>
      </c>
    </row>
    <row r="4602" spans="1:3" hidden="1" x14ac:dyDescent="0.25">
      <c r="A4602" s="495" t="s">
        <v>7452</v>
      </c>
      <c r="B4602" s="5">
        <v>1</v>
      </c>
      <c r="C4602" s="5">
        <v>7</v>
      </c>
    </row>
    <row r="4603" spans="1:3" ht="30" hidden="1" x14ac:dyDescent="0.25">
      <c r="A4603" s="495" t="s">
        <v>7454</v>
      </c>
      <c r="B4603" s="5">
        <v>1</v>
      </c>
      <c r="C4603" s="5">
        <v>7</v>
      </c>
    </row>
    <row r="4604" spans="1:3" hidden="1" x14ac:dyDescent="0.25">
      <c r="A4604" s="495" t="s">
        <v>7456</v>
      </c>
      <c r="B4604" s="5">
        <v>1</v>
      </c>
      <c r="C4604" s="5">
        <v>7</v>
      </c>
    </row>
    <row r="4605" spans="1:3" hidden="1" x14ac:dyDescent="0.25">
      <c r="A4605" s="495" t="s">
        <v>7458</v>
      </c>
      <c r="B4605" s="5">
        <v>1</v>
      </c>
      <c r="C4605" s="5">
        <v>7</v>
      </c>
    </row>
    <row r="4606" spans="1:3" ht="30" hidden="1" x14ac:dyDescent="0.25">
      <c r="A4606" s="495" t="s">
        <v>7459</v>
      </c>
      <c r="B4606" s="5">
        <v>1</v>
      </c>
      <c r="C4606" s="5">
        <v>7</v>
      </c>
    </row>
    <row r="4607" spans="1:3" ht="45" hidden="1" x14ac:dyDescent="0.25">
      <c r="A4607" s="495" t="s">
        <v>7461</v>
      </c>
      <c r="B4607" s="5">
        <v>1</v>
      </c>
      <c r="C4607" s="5">
        <v>7</v>
      </c>
    </row>
    <row r="4608" spans="1:3" hidden="1" x14ac:dyDescent="0.25">
      <c r="A4608" s="495" t="s">
        <v>7466</v>
      </c>
      <c r="B4608" s="5">
        <v>1</v>
      </c>
      <c r="C4608" s="5">
        <v>7</v>
      </c>
    </row>
    <row r="4609" spans="1:3" hidden="1" x14ac:dyDescent="0.25">
      <c r="A4609" s="495" t="s">
        <v>7471</v>
      </c>
      <c r="B4609" s="5">
        <v>1</v>
      </c>
      <c r="C4609" s="5">
        <v>7</v>
      </c>
    </row>
    <row r="4610" spans="1:3" hidden="1" x14ac:dyDescent="0.25">
      <c r="A4610" s="495" t="s">
        <v>7472</v>
      </c>
      <c r="B4610" s="5">
        <v>1</v>
      </c>
      <c r="C4610" s="5">
        <v>7</v>
      </c>
    </row>
    <row r="4611" spans="1:3" hidden="1" x14ac:dyDescent="0.25">
      <c r="A4611" s="495" t="s">
        <v>7473</v>
      </c>
      <c r="B4611" s="5">
        <v>1</v>
      </c>
      <c r="C4611" s="5">
        <v>7</v>
      </c>
    </row>
    <row r="4612" spans="1:3" hidden="1" x14ac:dyDescent="0.25">
      <c r="A4612" s="495" t="s">
        <v>7474</v>
      </c>
      <c r="B4612" s="5">
        <v>1</v>
      </c>
      <c r="C4612" s="5">
        <v>7</v>
      </c>
    </row>
    <row r="4613" spans="1:3" hidden="1" x14ac:dyDescent="0.25">
      <c r="A4613" s="495" t="s">
        <v>7476</v>
      </c>
      <c r="B4613" s="5">
        <v>1</v>
      </c>
      <c r="C4613" s="5">
        <v>7</v>
      </c>
    </row>
    <row r="4614" spans="1:3" hidden="1" x14ac:dyDescent="0.25">
      <c r="A4614" s="495" t="s">
        <v>7477</v>
      </c>
      <c r="B4614" s="5">
        <v>1</v>
      </c>
      <c r="C4614" s="5">
        <v>7</v>
      </c>
    </row>
    <row r="4615" spans="1:3" ht="30" hidden="1" x14ac:dyDescent="0.25">
      <c r="A4615" s="495" t="s">
        <v>7481</v>
      </c>
      <c r="B4615" s="5">
        <v>1</v>
      </c>
      <c r="C4615" s="5">
        <v>7</v>
      </c>
    </row>
    <row r="4616" spans="1:3" hidden="1" x14ac:dyDescent="0.25">
      <c r="A4616" s="495" t="s">
        <v>7491</v>
      </c>
      <c r="B4616" s="5">
        <v>1</v>
      </c>
      <c r="C4616" s="5">
        <v>7</v>
      </c>
    </row>
    <row r="4617" spans="1:3" hidden="1" x14ac:dyDescent="0.25">
      <c r="A4617" s="495" t="s">
        <v>7493</v>
      </c>
      <c r="B4617" s="5">
        <v>1</v>
      </c>
      <c r="C4617" s="5">
        <v>7</v>
      </c>
    </row>
    <row r="4618" spans="1:3" hidden="1" x14ac:dyDescent="0.25">
      <c r="A4618" s="495" t="s">
        <v>7497</v>
      </c>
      <c r="B4618" s="5">
        <v>1</v>
      </c>
      <c r="C4618" s="5">
        <v>7</v>
      </c>
    </row>
    <row r="4619" spans="1:3" hidden="1" x14ac:dyDescent="0.25">
      <c r="A4619" s="495" t="s">
        <v>7503</v>
      </c>
      <c r="B4619" s="5">
        <v>1</v>
      </c>
      <c r="C4619" s="5">
        <v>7</v>
      </c>
    </row>
    <row r="4620" spans="1:3" hidden="1" x14ac:dyDescent="0.25">
      <c r="A4620" s="495" t="s">
        <v>7505</v>
      </c>
      <c r="B4620" s="5">
        <v>1</v>
      </c>
      <c r="C4620" s="5">
        <v>7</v>
      </c>
    </row>
    <row r="4621" spans="1:3" ht="30" hidden="1" x14ac:dyDescent="0.25">
      <c r="A4621" s="495" t="s">
        <v>7509</v>
      </c>
      <c r="B4621" s="5">
        <v>1</v>
      </c>
      <c r="C4621" s="5">
        <v>7</v>
      </c>
    </row>
    <row r="4622" spans="1:3" hidden="1" x14ac:dyDescent="0.25">
      <c r="A4622" s="495" t="s">
        <v>7515</v>
      </c>
      <c r="B4622" s="5">
        <v>1</v>
      </c>
      <c r="C4622" s="5">
        <v>7</v>
      </c>
    </row>
    <row r="4623" spans="1:3" ht="30" hidden="1" x14ac:dyDescent="0.25">
      <c r="A4623" s="495" t="s">
        <v>7516</v>
      </c>
      <c r="B4623" s="5">
        <v>1</v>
      </c>
      <c r="C4623" s="5">
        <v>7</v>
      </c>
    </row>
    <row r="4624" spans="1:3" ht="45" hidden="1" x14ac:dyDescent="0.25">
      <c r="A4624" s="495" t="s">
        <v>7518</v>
      </c>
      <c r="B4624" s="5">
        <v>1</v>
      </c>
      <c r="C4624" s="5">
        <v>7</v>
      </c>
    </row>
    <row r="4625" spans="1:3" hidden="1" x14ac:dyDescent="0.25">
      <c r="A4625" s="495" t="s">
        <v>7519</v>
      </c>
      <c r="B4625" s="5">
        <v>1</v>
      </c>
      <c r="C4625" s="5">
        <v>7</v>
      </c>
    </row>
    <row r="4626" spans="1:3" hidden="1" x14ac:dyDescent="0.25">
      <c r="A4626" s="495" t="s">
        <v>7521</v>
      </c>
      <c r="B4626" s="5">
        <v>1</v>
      </c>
      <c r="C4626" s="5">
        <v>7</v>
      </c>
    </row>
    <row r="4627" spans="1:3" ht="30" hidden="1" x14ac:dyDescent="0.25">
      <c r="A4627" s="495" t="s">
        <v>7522</v>
      </c>
      <c r="B4627" s="5">
        <v>1</v>
      </c>
      <c r="C4627" s="5">
        <v>7</v>
      </c>
    </row>
    <row r="4628" spans="1:3" hidden="1" x14ac:dyDescent="0.25">
      <c r="A4628" s="495" t="s">
        <v>7523</v>
      </c>
      <c r="B4628" s="5">
        <v>1</v>
      </c>
      <c r="C4628" s="5">
        <v>7</v>
      </c>
    </row>
    <row r="4629" spans="1:3" ht="30" hidden="1" x14ac:dyDescent="0.25">
      <c r="A4629" s="495" t="s">
        <v>7524</v>
      </c>
      <c r="B4629" s="5">
        <v>1</v>
      </c>
      <c r="C4629" s="5">
        <v>7</v>
      </c>
    </row>
    <row r="4630" spans="1:3" hidden="1" x14ac:dyDescent="0.25">
      <c r="A4630" s="495" t="s">
        <v>7525</v>
      </c>
      <c r="B4630" s="5">
        <v>1</v>
      </c>
      <c r="C4630" s="5">
        <v>7</v>
      </c>
    </row>
    <row r="4631" spans="1:3" ht="45" hidden="1" x14ac:dyDescent="0.25">
      <c r="A4631" s="495" t="s">
        <v>7526</v>
      </c>
      <c r="B4631" s="5">
        <v>1</v>
      </c>
      <c r="C4631" s="5">
        <v>7</v>
      </c>
    </row>
    <row r="4632" spans="1:3" ht="45" hidden="1" x14ac:dyDescent="0.25">
      <c r="A4632" s="495" t="s">
        <v>7528</v>
      </c>
      <c r="B4632" s="5">
        <v>1</v>
      </c>
      <c r="C4632" s="5">
        <v>7</v>
      </c>
    </row>
    <row r="4633" spans="1:3" hidden="1" x14ac:dyDescent="0.25">
      <c r="A4633" s="495" t="s">
        <v>7530</v>
      </c>
      <c r="B4633" s="5">
        <v>1</v>
      </c>
      <c r="C4633" s="5">
        <v>7</v>
      </c>
    </row>
    <row r="4634" spans="1:3" hidden="1" x14ac:dyDescent="0.25">
      <c r="A4634" s="495" t="s">
        <v>7531</v>
      </c>
      <c r="B4634" s="5">
        <v>1</v>
      </c>
      <c r="C4634" s="5">
        <v>7</v>
      </c>
    </row>
    <row r="4635" spans="1:3" hidden="1" x14ac:dyDescent="0.25">
      <c r="A4635" s="495" t="s">
        <v>7533</v>
      </c>
      <c r="B4635" s="5">
        <v>1</v>
      </c>
      <c r="C4635" s="5">
        <v>7</v>
      </c>
    </row>
    <row r="4636" spans="1:3" ht="30" hidden="1" x14ac:dyDescent="0.25">
      <c r="A4636" s="495" t="s">
        <v>7534</v>
      </c>
      <c r="B4636" s="5">
        <v>1</v>
      </c>
      <c r="C4636" s="5">
        <v>7</v>
      </c>
    </row>
    <row r="4637" spans="1:3" hidden="1" x14ac:dyDescent="0.25">
      <c r="A4637" s="495" t="s">
        <v>7536</v>
      </c>
      <c r="B4637" s="5">
        <v>1</v>
      </c>
      <c r="C4637" s="5">
        <v>7</v>
      </c>
    </row>
    <row r="4638" spans="1:3" hidden="1" x14ac:dyDescent="0.25">
      <c r="A4638" s="495" t="s">
        <v>7537</v>
      </c>
      <c r="B4638" s="5">
        <v>1</v>
      </c>
      <c r="C4638" s="5">
        <v>7</v>
      </c>
    </row>
    <row r="4639" spans="1:3" hidden="1" x14ac:dyDescent="0.25">
      <c r="A4639" s="495" t="s">
        <v>7538</v>
      </c>
      <c r="B4639" s="5">
        <v>1</v>
      </c>
      <c r="C4639" s="5">
        <v>7</v>
      </c>
    </row>
    <row r="4640" spans="1:3" ht="30" hidden="1" x14ac:dyDescent="0.25">
      <c r="A4640" s="495" t="s">
        <v>7539</v>
      </c>
      <c r="B4640" s="5">
        <v>1</v>
      </c>
      <c r="C4640" s="5">
        <v>7</v>
      </c>
    </row>
    <row r="4641" spans="1:3" hidden="1" x14ac:dyDescent="0.25">
      <c r="A4641" s="495" t="s">
        <v>7540</v>
      </c>
      <c r="B4641" s="5">
        <v>1</v>
      </c>
      <c r="C4641" s="5">
        <v>7</v>
      </c>
    </row>
    <row r="4642" spans="1:3" hidden="1" x14ac:dyDescent="0.25">
      <c r="A4642" s="495" t="s">
        <v>7546</v>
      </c>
      <c r="B4642" s="5">
        <v>1</v>
      </c>
      <c r="C4642" s="5">
        <v>7</v>
      </c>
    </row>
    <row r="4643" spans="1:3" hidden="1" x14ac:dyDescent="0.25">
      <c r="A4643" s="495" t="s">
        <v>7548</v>
      </c>
      <c r="B4643" s="5">
        <v>1</v>
      </c>
      <c r="C4643" s="5">
        <v>7</v>
      </c>
    </row>
    <row r="4644" spans="1:3" hidden="1" x14ac:dyDescent="0.25">
      <c r="A4644" s="495" t="s">
        <v>7550</v>
      </c>
      <c r="B4644" s="5">
        <v>1</v>
      </c>
      <c r="C4644" s="5">
        <v>7</v>
      </c>
    </row>
    <row r="4645" spans="1:3" hidden="1" x14ac:dyDescent="0.25">
      <c r="A4645" s="495" t="s">
        <v>7552</v>
      </c>
      <c r="B4645" s="5">
        <v>1</v>
      </c>
      <c r="C4645" s="5">
        <v>7</v>
      </c>
    </row>
    <row r="4646" spans="1:3" hidden="1" x14ac:dyDescent="0.25">
      <c r="A4646" s="495" t="s">
        <v>7554</v>
      </c>
      <c r="B4646" s="5">
        <v>1</v>
      </c>
      <c r="C4646" s="5">
        <v>7</v>
      </c>
    </row>
    <row r="4647" spans="1:3" ht="30" hidden="1" x14ac:dyDescent="0.25">
      <c r="A4647" s="495" t="s">
        <v>7558</v>
      </c>
      <c r="B4647" s="5">
        <v>1</v>
      </c>
      <c r="C4647" s="5">
        <v>7</v>
      </c>
    </row>
    <row r="4648" spans="1:3" ht="30" hidden="1" x14ac:dyDescent="0.25">
      <c r="A4648" s="495" t="s">
        <v>7560</v>
      </c>
      <c r="B4648" s="5">
        <v>1</v>
      </c>
      <c r="C4648" s="5">
        <v>7</v>
      </c>
    </row>
    <row r="4649" spans="1:3" hidden="1" x14ac:dyDescent="0.25">
      <c r="A4649" s="495" t="s">
        <v>7561</v>
      </c>
      <c r="B4649" s="5">
        <v>1</v>
      </c>
      <c r="C4649" s="5">
        <v>7</v>
      </c>
    </row>
    <row r="4650" spans="1:3" ht="30" hidden="1" x14ac:dyDescent="0.25">
      <c r="A4650" s="495" t="s">
        <v>7562</v>
      </c>
      <c r="B4650" s="5">
        <v>1</v>
      </c>
      <c r="C4650" s="5">
        <v>7</v>
      </c>
    </row>
    <row r="4651" spans="1:3" hidden="1" x14ac:dyDescent="0.25">
      <c r="A4651" s="495" t="s">
        <v>7563</v>
      </c>
      <c r="B4651" s="5">
        <v>1</v>
      </c>
      <c r="C4651" s="5">
        <v>7</v>
      </c>
    </row>
    <row r="4652" spans="1:3" ht="30" hidden="1" x14ac:dyDescent="0.25">
      <c r="A4652" s="495" t="s">
        <v>7564</v>
      </c>
      <c r="B4652" s="5">
        <v>1</v>
      </c>
      <c r="C4652" s="5">
        <v>7</v>
      </c>
    </row>
    <row r="4653" spans="1:3" hidden="1" x14ac:dyDescent="0.25">
      <c r="A4653" s="495" t="s">
        <v>7567</v>
      </c>
      <c r="B4653" s="5">
        <v>1</v>
      </c>
      <c r="C4653" s="5">
        <v>7</v>
      </c>
    </row>
    <row r="4654" spans="1:3" hidden="1" x14ac:dyDescent="0.25">
      <c r="A4654" s="495" t="s">
        <v>7569</v>
      </c>
      <c r="B4654" s="5">
        <v>1</v>
      </c>
      <c r="C4654" s="5">
        <v>7</v>
      </c>
    </row>
    <row r="4655" spans="1:3" hidden="1" x14ac:dyDescent="0.25">
      <c r="A4655" s="495" t="s">
        <v>7575</v>
      </c>
      <c r="B4655" s="5">
        <v>1</v>
      </c>
      <c r="C4655" s="5">
        <v>7</v>
      </c>
    </row>
    <row r="4656" spans="1:3" ht="30" hidden="1" x14ac:dyDescent="0.25">
      <c r="A4656" s="495" t="s">
        <v>7576</v>
      </c>
      <c r="B4656" s="5">
        <v>1</v>
      </c>
      <c r="C4656" s="5">
        <v>7</v>
      </c>
    </row>
    <row r="4657" spans="1:3" hidden="1" x14ac:dyDescent="0.25">
      <c r="A4657" s="495" t="s">
        <v>7577</v>
      </c>
      <c r="B4657" s="5">
        <v>1</v>
      </c>
      <c r="C4657" s="5">
        <v>7</v>
      </c>
    </row>
    <row r="4658" spans="1:3" hidden="1" x14ac:dyDescent="0.25">
      <c r="A4658" s="495" t="s">
        <v>7579</v>
      </c>
      <c r="B4658" s="5">
        <v>1</v>
      </c>
      <c r="C4658" s="5">
        <v>7</v>
      </c>
    </row>
    <row r="4659" spans="1:3" hidden="1" x14ac:dyDescent="0.25">
      <c r="A4659" s="495" t="s">
        <v>7580</v>
      </c>
      <c r="B4659" s="5">
        <v>1</v>
      </c>
      <c r="C4659" s="5">
        <v>7</v>
      </c>
    </row>
    <row r="4660" spans="1:3" ht="30" hidden="1" x14ac:dyDescent="0.25">
      <c r="A4660" s="495" t="s">
        <v>7582</v>
      </c>
      <c r="B4660" s="5">
        <v>1</v>
      </c>
      <c r="C4660" s="5">
        <v>7</v>
      </c>
    </row>
    <row r="4661" spans="1:3" ht="30" hidden="1" x14ac:dyDescent="0.25">
      <c r="A4661" s="495" t="s">
        <v>7584</v>
      </c>
      <c r="B4661" s="5">
        <v>1</v>
      </c>
      <c r="C4661" s="5">
        <v>7</v>
      </c>
    </row>
    <row r="4662" spans="1:3" ht="45" hidden="1" x14ac:dyDescent="0.25">
      <c r="A4662" s="495" t="s">
        <v>7586</v>
      </c>
      <c r="B4662" s="5">
        <v>1</v>
      </c>
      <c r="C4662" s="5">
        <v>7</v>
      </c>
    </row>
    <row r="4663" spans="1:3" ht="30" hidden="1" x14ac:dyDescent="0.25">
      <c r="A4663" s="495" t="s">
        <v>7587</v>
      </c>
      <c r="B4663" s="5">
        <v>1</v>
      </c>
      <c r="C4663" s="5">
        <v>7</v>
      </c>
    </row>
    <row r="4664" spans="1:3" hidden="1" x14ac:dyDescent="0.25">
      <c r="A4664" s="495" t="s">
        <v>7589</v>
      </c>
      <c r="B4664" s="5">
        <v>1</v>
      </c>
      <c r="C4664" s="5">
        <v>7</v>
      </c>
    </row>
    <row r="4665" spans="1:3" hidden="1" x14ac:dyDescent="0.25">
      <c r="A4665" s="495" t="s">
        <v>7591</v>
      </c>
      <c r="B4665" s="5">
        <v>1</v>
      </c>
      <c r="C4665" s="5">
        <v>7</v>
      </c>
    </row>
    <row r="4666" spans="1:3" hidden="1" x14ac:dyDescent="0.25">
      <c r="A4666" s="495" t="s">
        <v>7592</v>
      </c>
      <c r="B4666" s="5">
        <v>1</v>
      </c>
      <c r="C4666" s="5">
        <v>7</v>
      </c>
    </row>
    <row r="4667" spans="1:3" hidden="1" x14ac:dyDescent="0.25">
      <c r="A4667" s="495" t="s">
        <v>7593</v>
      </c>
      <c r="B4667" s="5">
        <v>1</v>
      </c>
      <c r="C4667" s="5">
        <v>7</v>
      </c>
    </row>
    <row r="4668" spans="1:3" ht="30" hidden="1" x14ac:dyDescent="0.25">
      <c r="A4668" s="495" t="s">
        <v>7594</v>
      </c>
      <c r="B4668" s="5">
        <v>1</v>
      </c>
      <c r="C4668" s="5">
        <v>7</v>
      </c>
    </row>
    <row r="4669" spans="1:3" ht="30" hidden="1" x14ac:dyDescent="0.25">
      <c r="A4669" s="495" t="s">
        <v>7595</v>
      </c>
      <c r="B4669" s="5">
        <v>1</v>
      </c>
      <c r="C4669" s="5">
        <v>7</v>
      </c>
    </row>
    <row r="4670" spans="1:3" ht="30" hidden="1" x14ac:dyDescent="0.25">
      <c r="A4670" s="495" t="s">
        <v>7598</v>
      </c>
      <c r="B4670" s="5">
        <v>1</v>
      </c>
      <c r="C4670" s="5">
        <v>7</v>
      </c>
    </row>
    <row r="4671" spans="1:3" ht="30" hidden="1" x14ac:dyDescent="0.25">
      <c r="A4671" s="495" t="s">
        <v>7600</v>
      </c>
      <c r="B4671" s="5">
        <v>1</v>
      </c>
      <c r="C4671" s="5">
        <v>7</v>
      </c>
    </row>
    <row r="4672" spans="1:3" hidden="1" x14ac:dyDescent="0.25">
      <c r="A4672" s="495" t="s">
        <v>7601</v>
      </c>
      <c r="B4672" s="5">
        <v>1</v>
      </c>
      <c r="C4672" s="5">
        <v>7</v>
      </c>
    </row>
    <row r="4673" spans="1:3" hidden="1" x14ac:dyDescent="0.25">
      <c r="A4673" s="495" t="s">
        <v>7603</v>
      </c>
      <c r="B4673" s="5">
        <v>1</v>
      </c>
      <c r="C4673" s="5">
        <v>7</v>
      </c>
    </row>
    <row r="4674" spans="1:3" hidden="1" x14ac:dyDescent="0.25">
      <c r="A4674" s="495" t="s">
        <v>7605</v>
      </c>
      <c r="B4674" s="5">
        <v>1</v>
      </c>
      <c r="C4674" s="5">
        <v>7</v>
      </c>
    </row>
    <row r="4675" spans="1:3" hidden="1" x14ac:dyDescent="0.25">
      <c r="A4675" s="495" t="s">
        <v>7609</v>
      </c>
      <c r="B4675" s="5">
        <v>1</v>
      </c>
      <c r="C4675" s="5">
        <v>7</v>
      </c>
    </row>
    <row r="4676" spans="1:3" hidden="1" x14ac:dyDescent="0.25">
      <c r="A4676" s="495" t="s">
        <v>7610</v>
      </c>
      <c r="B4676" s="5">
        <v>1</v>
      </c>
      <c r="C4676" s="5">
        <v>7</v>
      </c>
    </row>
    <row r="4677" spans="1:3" hidden="1" x14ac:dyDescent="0.25">
      <c r="A4677" s="495" t="s">
        <v>7613</v>
      </c>
      <c r="B4677" s="5">
        <v>1</v>
      </c>
      <c r="C4677" s="5">
        <v>7</v>
      </c>
    </row>
    <row r="4678" spans="1:3" hidden="1" x14ac:dyDescent="0.25">
      <c r="A4678" s="495" t="s">
        <v>7615</v>
      </c>
      <c r="B4678" s="5">
        <v>1</v>
      </c>
      <c r="C4678" s="5">
        <v>7</v>
      </c>
    </row>
    <row r="4679" spans="1:3" hidden="1" x14ac:dyDescent="0.25">
      <c r="A4679" s="495" t="s">
        <v>7616</v>
      </c>
      <c r="B4679" s="5">
        <v>1</v>
      </c>
      <c r="C4679" s="5">
        <v>7</v>
      </c>
    </row>
    <row r="4680" spans="1:3" hidden="1" x14ac:dyDescent="0.25">
      <c r="A4680" s="495" t="s">
        <v>7618</v>
      </c>
      <c r="B4680" s="5">
        <v>1</v>
      </c>
      <c r="C4680" s="5">
        <v>7</v>
      </c>
    </row>
    <row r="4681" spans="1:3" hidden="1" x14ac:dyDescent="0.25">
      <c r="A4681" s="495" t="s">
        <v>7620</v>
      </c>
      <c r="B4681" s="5">
        <v>1</v>
      </c>
      <c r="C4681" s="5">
        <v>7</v>
      </c>
    </row>
    <row r="4682" spans="1:3" hidden="1" x14ac:dyDescent="0.25">
      <c r="A4682" s="495" t="s">
        <v>7621</v>
      </c>
      <c r="B4682" s="5">
        <v>1</v>
      </c>
      <c r="C4682" s="5">
        <v>7</v>
      </c>
    </row>
    <row r="4683" spans="1:3" hidden="1" x14ac:dyDescent="0.25">
      <c r="A4683" s="495" t="s">
        <v>7622</v>
      </c>
      <c r="B4683" s="5">
        <v>1</v>
      </c>
      <c r="C4683" s="5">
        <v>7</v>
      </c>
    </row>
    <row r="4684" spans="1:3" hidden="1" x14ac:dyDescent="0.25">
      <c r="A4684" s="495" t="s">
        <v>7625</v>
      </c>
      <c r="B4684" s="5">
        <v>1</v>
      </c>
      <c r="C4684" s="5">
        <v>7</v>
      </c>
    </row>
    <row r="4685" spans="1:3" ht="30" hidden="1" x14ac:dyDescent="0.25">
      <c r="A4685" s="495" t="s">
        <v>7628</v>
      </c>
      <c r="B4685" s="5">
        <v>1</v>
      </c>
      <c r="C4685" s="5">
        <v>7</v>
      </c>
    </row>
    <row r="4686" spans="1:3" hidden="1" x14ac:dyDescent="0.25">
      <c r="A4686" s="495" t="s">
        <v>7632</v>
      </c>
      <c r="B4686" s="5">
        <v>1</v>
      </c>
      <c r="C4686" s="5">
        <v>7</v>
      </c>
    </row>
    <row r="4687" spans="1:3" hidden="1" x14ac:dyDescent="0.25">
      <c r="A4687" s="495" t="s">
        <v>7634</v>
      </c>
      <c r="B4687" s="5">
        <v>1</v>
      </c>
      <c r="C4687" s="5">
        <v>7</v>
      </c>
    </row>
    <row r="4688" spans="1:3" hidden="1" x14ac:dyDescent="0.25">
      <c r="A4688" s="495" t="s">
        <v>7638</v>
      </c>
      <c r="B4688" s="5">
        <v>1</v>
      </c>
      <c r="C4688" s="5">
        <v>7</v>
      </c>
    </row>
    <row r="4689" spans="1:3" hidden="1" x14ac:dyDescent="0.25">
      <c r="A4689" s="495" t="s">
        <v>7640</v>
      </c>
      <c r="B4689" s="5">
        <v>1</v>
      </c>
      <c r="C4689" s="5">
        <v>7</v>
      </c>
    </row>
    <row r="4690" spans="1:3" hidden="1" x14ac:dyDescent="0.25">
      <c r="A4690" s="495" t="s">
        <v>7642</v>
      </c>
      <c r="B4690" s="5">
        <v>1</v>
      </c>
      <c r="C4690" s="5">
        <v>7</v>
      </c>
    </row>
    <row r="4691" spans="1:3" hidden="1" x14ac:dyDescent="0.25">
      <c r="A4691" s="495" t="s">
        <v>7643</v>
      </c>
      <c r="B4691" s="5">
        <v>1</v>
      </c>
      <c r="C4691" s="5">
        <v>7</v>
      </c>
    </row>
    <row r="4692" spans="1:3" hidden="1" x14ac:dyDescent="0.25">
      <c r="A4692" s="495" t="s">
        <v>7647</v>
      </c>
      <c r="B4692" s="5">
        <v>1</v>
      </c>
      <c r="C4692" s="5">
        <v>7</v>
      </c>
    </row>
    <row r="4693" spans="1:3" hidden="1" x14ac:dyDescent="0.25">
      <c r="A4693" s="495" t="s">
        <v>7648</v>
      </c>
      <c r="B4693" s="5">
        <v>1</v>
      </c>
      <c r="C4693" s="5">
        <v>7</v>
      </c>
    </row>
    <row r="4694" spans="1:3" hidden="1" x14ac:dyDescent="0.25">
      <c r="A4694" s="495" t="s">
        <v>7650</v>
      </c>
      <c r="B4694" s="5">
        <v>1</v>
      </c>
      <c r="C4694" s="5">
        <v>7</v>
      </c>
    </row>
    <row r="4695" spans="1:3" hidden="1" x14ac:dyDescent="0.25">
      <c r="A4695" s="495" t="s">
        <v>7651</v>
      </c>
      <c r="B4695" s="5">
        <v>1</v>
      </c>
      <c r="C4695" s="5">
        <v>7</v>
      </c>
    </row>
    <row r="4696" spans="1:3" ht="30" hidden="1" x14ac:dyDescent="0.25">
      <c r="A4696" s="495" t="s">
        <v>7653</v>
      </c>
      <c r="B4696" s="5">
        <v>1</v>
      </c>
      <c r="C4696" s="5">
        <v>7</v>
      </c>
    </row>
    <row r="4697" spans="1:3" ht="30" hidden="1" x14ac:dyDescent="0.25">
      <c r="A4697" s="495" t="s">
        <v>7656</v>
      </c>
      <c r="B4697" s="5">
        <v>1</v>
      </c>
      <c r="C4697" s="5">
        <v>7</v>
      </c>
    </row>
    <row r="4698" spans="1:3" hidden="1" x14ac:dyDescent="0.25">
      <c r="A4698" s="495" t="s">
        <v>7658</v>
      </c>
      <c r="B4698" s="5">
        <v>1</v>
      </c>
      <c r="C4698" s="5">
        <v>7</v>
      </c>
    </row>
    <row r="4699" spans="1:3" ht="30" hidden="1" x14ac:dyDescent="0.25">
      <c r="A4699" s="495" t="s">
        <v>7659</v>
      </c>
      <c r="B4699" s="5">
        <v>1</v>
      </c>
      <c r="C4699" s="5">
        <v>7</v>
      </c>
    </row>
    <row r="4700" spans="1:3" hidden="1" x14ac:dyDescent="0.25">
      <c r="A4700" s="495" t="s">
        <v>7660</v>
      </c>
      <c r="B4700" s="5">
        <v>1</v>
      </c>
      <c r="C4700" s="5">
        <v>7</v>
      </c>
    </row>
    <row r="4701" spans="1:3" hidden="1" x14ac:dyDescent="0.25">
      <c r="A4701" s="495" t="s">
        <v>7663</v>
      </c>
      <c r="B4701" s="5">
        <v>1</v>
      </c>
      <c r="C4701" s="5">
        <v>7</v>
      </c>
    </row>
    <row r="4702" spans="1:3" hidden="1" x14ac:dyDescent="0.25">
      <c r="A4702" s="495" t="s">
        <v>7665</v>
      </c>
      <c r="B4702" s="5">
        <v>1</v>
      </c>
      <c r="C4702" s="5">
        <v>7</v>
      </c>
    </row>
    <row r="4703" spans="1:3" hidden="1" x14ac:dyDescent="0.25">
      <c r="A4703" s="495" t="s">
        <v>7666</v>
      </c>
      <c r="B4703" s="5">
        <v>1</v>
      </c>
      <c r="C4703" s="5">
        <v>7</v>
      </c>
    </row>
    <row r="4704" spans="1:3" ht="30" hidden="1" x14ac:dyDescent="0.25">
      <c r="A4704" s="495" t="s">
        <v>7667</v>
      </c>
      <c r="B4704" s="5">
        <v>1</v>
      </c>
      <c r="C4704" s="5">
        <v>7</v>
      </c>
    </row>
    <row r="4705" spans="1:3" hidden="1" x14ac:dyDescent="0.25">
      <c r="A4705" s="495" t="s">
        <v>7670</v>
      </c>
      <c r="B4705" s="5">
        <v>1</v>
      </c>
      <c r="C4705" s="5">
        <v>7</v>
      </c>
    </row>
    <row r="4706" spans="1:3" hidden="1" x14ac:dyDescent="0.25">
      <c r="A4706" s="495" t="s">
        <v>7673</v>
      </c>
      <c r="B4706" s="5">
        <v>1</v>
      </c>
      <c r="C4706" s="5">
        <v>7</v>
      </c>
    </row>
    <row r="4707" spans="1:3" hidden="1" x14ac:dyDescent="0.25">
      <c r="A4707" s="495" t="s">
        <v>7675</v>
      </c>
      <c r="B4707" s="5">
        <v>1</v>
      </c>
      <c r="C4707" s="5">
        <v>7</v>
      </c>
    </row>
    <row r="4708" spans="1:3" hidden="1" x14ac:dyDescent="0.25">
      <c r="A4708" s="495" t="s">
        <v>7679</v>
      </c>
      <c r="B4708" s="5">
        <v>1</v>
      </c>
      <c r="C4708" s="5">
        <v>7</v>
      </c>
    </row>
    <row r="4709" spans="1:3" hidden="1" x14ac:dyDescent="0.25">
      <c r="A4709" s="495" t="s">
        <v>7680</v>
      </c>
      <c r="B4709" s="5">
        <v>1</v>
      </c>
      <c r="C4709" s="5">
        <v>7</v>
      </c>
    </row>
    <row r="4710" spans="1:3" hidden="1" x14ac:dyDescent="0.25">
      <c r="A4710" s="495" t="s">
        <v>7683</v>
      </c>
      <c r="B4710" s="5">
        <v>1</v>
      </c>
      <c r="C4710" s="5">
        <v>7</v>
      </c>
    </row>
    <row r="4711" spans="1:3" hidden="1" x14ac:dyDescent="0.25">
      <c r="A4711" s="495" t="s">
        <v>7688</v>
      </c>
      <c r="B4711" s="5">
        <v>1</v>
      </c>
      <c r="C4711" s="5">
        <v>7</v>
      </c>
    </row>
    <row r="4712" spans="1:3" hidden="1" x14ac:dyDescent="0.25">
      <c r="A4712" s="495" t="s">
        <v>7692</v>
      </c>
      <c r="B4712" s="5">
        <v>1</v>
      </c>
      <c r="C4712" s="5">
        <v>7</v>
      </c>
    </row>
    <row r="4713" spans="1:3" hidden="1" x14ac:dyDescent="0.25">
      <c r="A4713" s="495" t="s">
        <v>7693</v>
      </c>
      <c r="B4713" s="5">
        <v>1</v>
      </c>
      <c r="C4713" s="5">
        <v>7</v>
      </c>
    </row>
    <row r="4714" spans="1:3" hidden="1" x14ac:dyDescent="0.25">
      <c r="A4714" s="495" t="s">
        <v>7694</v>
      </c>
      <c r="B4714" s="5">
        <v>1</v>
      </c>
      <c r="C4714" s="5">
        <v>7</v>
      </c>
    </row>
    <row r="4715" spans="1:3" hidden="1" x14ac:dyDescent="0.25">
      <c r="A4715" s="495" t="s">
        <v>7697</v>
      </c>
      <c r="B4715" s="5">
        <v>1</v>
      </c>
      <c r="C4715" s="5">
        <v>7</v>
      </c>
    </row>
    <row r="4716" spans="1:3" ht="30" hidden="1" x14ac:dyDescent="0.25">
      <c r="A4716" s="495" t="s">
        <v>7698</v>
      </c>
      <c r="B4716" s="5">
        <v>1</v>
      </c>
      <c r="C4716" s="5">
        <v>7</v>
      </c>
    </row>
    <row r="4717" spans="1:3" hidden="1" x14ac:dyDescent="0.25">
      <c r="A4717" s="495" t="s">
        <v>7699</v>
      </c>
      <c r="B4717" s="5">
        <v>1</v>
      </c>
      <c r="C4717" s="5">
        <v>7</v>
      </c>
    </row>
    <row r="4718" spans="1:3" hidden="1" x14ac:dyDescent="0.25">
      <c r="A4718" s="495" t="s">
        <v>7701</v>
      </c>
      <c r="B4718" s="5">
        <v>1</v>
      </c>
      <c r="C4718" s="5">
        <v>7</v>
      </c>
    </row>
    <row r="4719" spans="1:3" hidden="1" x14ac:dyDescent="0.25">
      <c r="A4719" s="495" t="s">
        <v>7702</v>
      </c>
      <c r="B4719" s="5">
        <v>1</v>
      </c>
      <c r="C4719" s="5">
        <v>7</v>
      </c>
    </row>
    <row r="4720" spans="1:3" hidden="1" x14ac:dyDescent="0.25">
      <c r="A4720" s="495" t="s">
        <v>7703</v>
      </c>
      <c r="B4720" s="5">
        <v>1</v>
      </c>
      <c r="C4720" s="5">
        <v>7</v>
      </c>
    </row>
    <row r="4721" spans="1:3" hidden="1" x14ac:dyDescent="0.25">
      <c r="A4721" s="495" t="s">
        <v>7704</v>
      </c>
      <c r="B4721" s="5">
        <v>1</v>
      </c>
      <c r="C4721" s="5">
        <v>7</v>
      </c>
    </row>
    <row r="4722" spans="1:3" hidden="1" x14ac:dyDescent="0.25">
      <c r="A4722" s="495" t="s">
        <v>7705</v>
      </c>
      <c r="B4722" s="5">
        <v>1</v>
      </c>
      <c r="C4722" s="5">
        <v>7</v>
      </c>
    </row>
    <row r="4723" spans="1:3" hidden="1" x14ac:dyDescent="0.25">
      <c r="A4723" s="495" t="s">
        <v>7706</v>
      </c>
      <c r="B4723" s="5">
        <v>1</v>
      </c>
      <c r="C4723" s="5">
        <v>7</v>
      </c>
    </row>
    <row r="4724" spans="1:3" hidden="1" x14ac:dyDescent="0.25">
      <c r="A4724" s="495" t="s">
        <v>7708</v>
      </c>
      <c r="B4724" s="5">
        <v>1</v>
      </c>
      <c r="C4724" s="5">
        <v>7</v>
      </c>
    </row>
    <row r="4725" spans="1:3" hidden="1" x14ac:dyDescent="0.25">
      <c r="A4725" s="495" t="s">
        <v>7709</v>
      </c>
      <c r="B4725" s="5">
        <v>1</v>
      </c>
      <c r="C4725" s="5">
        <v>7</v>
      </c>
    </row>
    <row r="4726" spans="1:3" hidden="1" x14ac:dyDescent="0.25">
      <c r="A4726" s="495" t="s">
        <v>7712</v>
      </c>
      <c r="B4726" s="5">
        <v>1</v>
      </c>
      <c r="C4726" s="5">
        <v>7</v>
      </c>
    </row>
    <row r="4727" spans="1:3" hidden="1" x14ac:dyDescent="0.25">
      <c r="A4727" s="495" t="s">
        <v>7713</v>
      </c>
      <c r="B4727" s="5">
        <v>1</v>
      </c>
      <c r="C4727" s="5">
        <v>7</v>
      </c>
    </row>
    <row r="4728" spans="1:3" hidden="1" x14ac:dyDescent="0.25">
      <c r="A4728" s="495" t="s">
        <v>7716</v>
      </c>
      <c r="B4728" s="5">
        <v>1</v>
      </c>
      <c r="C4728" s="5">
        <v>7</v>
      </c>
    </row>
    <row r="4729" spans="1:3" hidden="1" x14ac:dyDescent="0.25">
      <c r="A4729" s="495" t="s">
        <v>7718</v>
      </c>
      <c r="B4729" s="5">
        <v>1</v>
      </c>
      <c r="C4729" s="5">
        <v>7</v>
      </c>
    </row>
    <row r="4730" spans="1:3" hidden="1" x14ac:dyDescent="0.25">
      <c r="A4730" s="495" t="s">
        <v>7719</v>
      </c>
      <c r="B4730" s="5">
        <v>1</v>
      </c>
      <c r="C4730" s="5">
        <v>7</v>
      </c>
    </row>
    <row r="4731" spans="1:3" hidden="1" x14ac:dyDescent="0.25">
      <c r="A4731" s="495" t="s">
        <v>7720</v>
      </c>
      <c r="B4731" s="5">
        <v>1</v>
      </c>
      <c r="C4731" s="5">
        <v>7</v>
      </c>
    </row>
    <row r="4732" spans="1:3" hidden="1" x14ac:dyDescent="0.25">
      <c r="A4732" s="495" t="s">
        <v>7722</v>
      </c>
      <c r="B4732" s="5">
        <v>1</v>
      </c>
      <c r="C4732" s="5">
        <v>7</v>
      </c>
    </row>
    <row r="4733" spans="1:3" hidden="1" x14ac:dyDescent="0.25">
      <c r="A4733" s="495" t="s">
        <v>7724</v>
      </c>
      <c r="B4733" s="5">
        <v>1</v>
      </c>
      <c r="C4733" s="5">
        <v>7</v>
      </c>
    </row>
    <row r="4734" spans="1:3" hidden="1" x14ac:dyDescent="0.25">
      <c r="A4734" s="495" t="s">
        <v>7725</v>
      </c>
      <c r="B4734" s="5">
        <v>1</v>
      </c>
      <c r="C4734" s="5">
        <v>7</v>
      </c>
    </row>
    <row r="4735" spans="1:3" hidden="1" x14ac:dyDescent="0.25">
      <c r="A4735" s="495" t="s">
        <v>7726</v>
      </c>
      <c r="B4735" s="5">
        <v>1</v>
      </c>
      <c r="C4735" s="5">
        <v>7</v>
      </c>
    </row>
    <row r="4736" spans="1:3" hidden="1" x14ac:dyDescent="0.25">
      <c r="A4736" s="495" t="s">
        <v>7727</v>
      </c>
      <c r="B4736" s="5">
        <v>1</v>
      </c>
      <c r="C4736" s="5">
        <v>7</v>
      </c>
    </row>
    <row r="4737" spans="1:3" hidden="1" x14ac:dyDescent="0.25">
      <c r="A4737" s="495" t="s">
        <v>7728</v>
      </c>
      <c r="B4737" s="5">
        <v>1</v>
      </c>
      <c r="C4737" s="5">
        <v>7</v>
      </c>
    </row>
    <row r="4738" spans="1:3" hidden="1" x14ac:dyDescent="0.25">
      <c r="A4738" s="495" t="s">
        <v>7730</v>
      </c>
      <c r="B4738" s="5">
        <v>1</v>
      </c>
      <c r="C4738" s="5">
        <v>7</v>
      </c>
    </row>
    <row r="4739" spans="1:3" hidden="1" x14ac:dyDescent="0.25">
      <c r="A4739" s="495" t="s">
        <v>7732</v>
      </c>
      <c r="B4739" s="5">
        <v>1</v>
      </c>
      <c r="C4739" s="5">
        <v>7</v>
      </c>
    </row>
    <row r="4740" spans="1:3" hidden="1" x14ac:dyDescent="0.25">
      <c r="A4740" s="495" t="s">
        <v>7734</v>
      </c>
      <c r="B4740" s="5">
        <v>1</v>
      </c>
      <c r="C4740" s="5">
        <v>7</v>
      </c>
    </row>
    <row r="4741" spans="1:3" ht="30" hidden="1" x14ac:dyDescent="0.25">
      <c r="A4741" s="495" t="s">
        <v>7736</v>
      </c>
      <c r="B4741" s="5">
        <v>1</v>
      </c>
      <c r="C4741" s="5">
        <v>7</v>
      </c>
    </row>
    <row r="4742" spans="1:3" hidden="1" x14ac:dyDescent="0.25">
      <c r="A4742" s="495" t="s">
        <v>7737</v>
      </c>
      <c r="B4742" s="5">
        <v>1</v>
      </c>
      <c r="C4742" s="5">
        <v>7</v>
      </c>
    </row>
    <row r="4743" spans="1:3" hidden="1" x14ac:dyDescent="0.25">
      <c r="A4743" s="495" t="s">
        <v>7739</v>
      </c>
      <c r="B4743" s="5">
        <v>1</v>
      </c>
      <c r="C4743" s="5">
        <v>7</v>
      </c>
    </row>
    <row r="4744" spans="1:3" hidden="1" x14ac:dyDescent="0.25">
      <c r="A4744" s="495" t="s">
        <v>7740</v>
      </c>
      <c r="B4744" s="5">
        <v>1</v>
      </c>
      <c r="C4744" s="5">
        <v>7</v>
      </c>
    </row>
    <row r="4745" spans="1:3" hidden="1" x14ac:dyDescent="0.25">
      <c r="A4745" s="495" t="s">
        <v>7741</v>
      </c>
      <c r="B4745" s="5">
        <v>1</v>
      </c>
      <c r="C4745" s="5">
        <v>7</v>
      </c>
    </row>
    <row r="4746" spans="1:3" ht="30" hidden="1" x14ac:dyDescent="0.25">
      <c r="A4746" s="495" t="s">
        <v>7744</v>
      </c>
      <c r="B4746" s="5">
        <v>1</v>
      </c>
      <c r="C4746" s="5">
        <v>7</v>
      </c>
    </row>
    <row r="4747" spans="1:3" hidden="1" x14ac:dyDescent="0.25">
      <c r="A4747" s="495" t="s">
        <v>7747</v>
      </c>
      <c r="B4747" s="5">
        <v>1</v>
      </c>
      <c r="C4747" s="5">
        <v>7</v>
      </c>
    </row>
    <row r="4748" spans="1:3" hidden="1" x14ac:dyDescent="0.25">
      <c r="A4748" s="495" t="s">
        <v>7748</v>
      </c>
      <c r="B4748" s="5">
        <v>1</v>
      </c>
      <c r="C4748" s="5">
        <v>7</v>
      </c>
    </row>
    <row r="4749" spans="1:3" ht="30" hidden="1" x14ac:dyDescent="0.25">
      <c r="A4749" s="495" t="s">
        <v>7750</v>
      </c>
      <c r="B4749" s="5">
        <v>1</v>
      </c>
      <c r="C4749" s="5">
        <v>7</v>
      </c>
    </row>
    <row r="4750" spans="1:3" ht="30" hidden="1" x14ac:dyDescent="0.25">
      <c r="A4750" s="495" t="s">
        <v>7751</v>
      </c>
      <c r="B4750" s="5">
        <v>1</v>
      </c>
      <c r="C4750" s="5">
        <v>7</v>
      </c>
    </row>
    <row r="4751" spans="1:3" ht="30" hidden="1" x14ac:dyDescent="0.25">
      <c r="A4751" s="495" t="s">
        <v>7754</v>
      </c>
      <c r="B4751" s="5">
        <v>1</v>
      </c>
      <c r="C4751" s="5">
        <v>7</v>
      </c>
    </row>
    <row r="4752" spans="1:3" hidden="1" x14ac:dyDescent="0.25">
      <c r="A4752" s="495" t="s">
        <v>7756</v>
      </c>
      <c r="B4752" s="5">
        <v>1</v>
      </c>
      <c r="C4752" s="5">
        <v>7</v>
      </c>
    </row>
    <row r="4753" spans="1:3" hidden="1" x14ac:dyDescent="0.25">
      <c r="A4753" s="495" t="s">
        <v>7758</v>
      </c>
      <c r="B4753" s="5">
        <v>1</v>
      </c>
      <c r="C4753" s="5">
        <v>7</v>
      </c>
    </row>
    <row r="4754" spans="1:3" ht="30" hidden="1" x14ac:dyDescent="0.25">
      <c r="A4754" s="495" t="s">
        <v>7760</v>
      </c>
      <c r="B4754" s="5">
        <v>1</v>
      </c>
      <c r="C4754" s="5">
        <v>7</v>
      </c>
    </row>
    <row r="4755" spans="1:3" ht="30" hidden="1" x14ac:dyDescent="0.25">
      <c r="A4755" s="495" t="s">
        <v>7762</v>
      </c>
      <c r="B4755" s="5">
        <v>1</v>
      </c>
      <c r="C4755" s="5">
        <v>7</v>
      </c>
    </row>
    <row r="4756" spans="1:3" hidden="1" x14ac:dyDescent="0.25">
      <c r="A4756" s="495" t="s">
        <v>7763</v>
      </c>
      <c r="B4756" s="5">
        <v>1</v>
      </c>
      <c r="C4756" s="5">
        <v>7</v>
      </c>
    </row>
    <row r="4757" spans="1:3" ht="30" hidden="1" x14ac:dyDescent="0.25">
      <c r="A4757" s="495" t="s">
        <v>7764</v>
      </c>
      <c r="B4757" s="5">
        <v>1</v>
      </c>
      <c r="C4757" s="5">
        <v>7</v>
      </c>
    </row>
    <row r="4758" spans="1:3" hidden="1" x14ac:dyDescent="0.25">
      <c r="A4758" s="495" t="s">
        <v>7765</v>
      </c>
      <c r="B4758" s="5">
        <v>1</v>
      </c>
      <c r="C4758" s="5">
        <v>7</v>
      </c>
    </row>
    <row r="4759" spans="1:3" ht="45" hidden="1" x14ac:dyDescent="0.25">
      <c r="A4759" s="495" t="s">
        <v>7768</v>
      </c>
      <c r="B4759" s="5">
        <v>1</v>
      </c>
      <c r="C4759" s="5">
        <v>7</v>
      </c>
    </row>
    <row r="4760" spans="1:3" ht="30" hidden="1" x14ac:dyDescent="0.25">
      <c r="A4760" s="495" t="s">
        <v>7774</v>
      </c>
      <c r="B4760" s="5">
        <v>1</v>
      </c>
      <c r="C4760" s="5">
        <v>7</v>
      </c>
    </row>
    <row r="4761" spans="1:3" ht="30" hidden="1" x14ac:dyDescent="0.25">
      <c r="A4761" s="495" t="s">
        <v>7778</v>
      </c>
      <c r="B4761" s="5">
        <v>1</v>
      </c>
      <c r="C4761" s="5">
        <v>7</v>
      </c>
    </row>
    <row r="4762" spans="1:3" ht="30" hidden="1" x14ac:dyDescent="0.25">
      <c r="A4762" s="495" t="s">
        <v>7780</v>
      </c>
      <c r="B4762" s="5">
        <v>1</v>
      </c>
      <c r="C4762" s="5">
        <v>7</v>
      </c>
    </row>
    <row r="4763" spans="1:3" ht="30" hidden="1" x14ac:dyDescent="0.25">
      <c r="A4763" s="495" t="s">
        <v>7782</v>
      </c>
      <c r="B4763" s="5">
        <v>1</v>
      </c>
      <c r="C4763" s="5">
        <v>7</v>
      </c>
    </row>
    <row r="4764" spans="1:3" ht="30" hidden="1" x14ac:dyDescent="0.25">
      <c r="A4764" s="495" t="s">
        <v>7786</v>
      </c>
      <c r="B4764" s="5">
        <v>1</v>
      </c>
      <c r="C4764" s="5">
        <v>7</v>
      </c>
    </row>
    <row r="4765" spans="1:3" hidden="1" x14ac:dyDescent="0.25">
      <c r="A4765" s="495" t="s">
        <v>7787</v>
      </c>
      <c r="B4765" s="5">
        <v>1</v>
      </c>
      <c r="C4765" s="5">
        <v>7</v>
      </c>
    </row>
    <row r="4766" spans="1:3" hidden="1" x14ac:dyDescent="0.25">
      <c r="A4766" s="495" t="s">
        <v>7788</v>
      </c>
      <c r="B4766" s="5">
        <v>1</v>
      </c>
      <c r="C4766" s="5">
        <v>7</v>
      </c>
    </row>
    <row r="4767" spans="1:3" hidden="1" x14ac:dyDescent="0.25">
      <c r="A4767" s="495" t="s">
        <v>7789</v>
      </c>
      <c r="B4767" s="5">
        <v>1</v>
      </c>
      <c r="C4767" s="5">
        <v>7</v>
      </c>
    </row>
    <row r="4768" spans="1:3" ht="30" hidden="1" x14ac:dyDescent="0.25">
      <c r="A4768" s="495" t="s">
        <v>7790</v>
      </c>
      <c r="B4768" s="5">
        <v>1</v>
      </c>
      <c r="C4768" s="5">
        <v>7</v>
      </c>
    </row>
    <row r="4769" spans="1:3" hidden="1" x14ac:dyDescent="0.25">
      <c r="A4769" s="495" t="s">
        <v>7791</v>
      </c>
      <c r="B4769" s="5">
        <v>1</v>
      </c>
      <c r="C4769" s="5">
        <v>7</v>
      </c>
    </row>
    <row r="4770" spans="1:3" ht="30" hidden="1" x14ac:dyDescent="0.25">
      <c r="A4770" s="495" t="s">
        <v>7792</v>
      </c>
      <c r="B4770" s="5">
        <v>1</v>
      </c>
      <c r="C4770" s="5">
        <v>7</v>
      </c>
    </row>
    <row r="4771" spans="1:3" ht="30" hidden="1" x14ac:dyDescent="0.25">
      <c r="A4771" s="495" t="s">
        <v>7794</v>
      </c>
      <c r="B4771" s="5">
        <v>1</v>
      </c>
      <c r="C4771" s="5">
        <v>7</v>
      </c>
    </row>
    <row r="4772" spans="1:3" hidden="1" x14ac:dyDescent="0.25">
      <c r="A4772" s="495" t="s">
        <v>7795</v>
      </c>
      <c r="B4772" s="5">
        <v>1</v>
      </c>
      <c r="C4772" s="5">
        <v>7</v>
      </c>
    </row>
    <row r="4773" spans="1:3" ht="30" hidden="1" x14ac:dyDescent="0.25">
      <c r="A4773" s="495" t="s">
        <v>7796</v>
      </c>
      <c r="B4773" s="5">
        <v>1</v>
      </c>
      <c r="C4773" s="5">
        <v>7</v>
      </c>
    </row>
    <row r="4774" spans="1:3" hidden="1" x14ac:dyDescent="0.25">
      <c r="A4774" s="495" t="s">
        <v>7800</v>
      </c>
      <c r="B4774" s="5">
        <v>1</v>
      </c>
      <c r="C4774" s="5">
        <v>7</v>
      </c>
    </row>
    <row r="4775" spans="1:3" hidden="1" x14ac:dyDescent="0.25">
      <c r="A4775" s="495" t="s">
        <v>7802</v>
      </c>
      <c r="B4775" s="5">
        <v>1</v>
      </c>
      <c r="C4775" s="5">
        <v>7</v>
      </c>
    </row>
    <row r="4776" spans="1:3" hidden="1" x14ac:dyDescent="0.25">
      <c r="A4776" s="495" t="s">
        <v>7803</v>
      </c>
      <c r="B4776" s="5">
        <v>1</v>
      </c>
      <c r="C4776" s="5">
        <v>7</v>
      </c>
    </row>
    <row r="4777" spans="1:3" ht="30" hidden="1" x14ac:dyDescent="0.25">
      <c r="A4777" s="495" t="s">
        <v>7804</v>
      </c>
      <c r="B4777" s="5">
        <v>1</v>
      </c>
      <c r="C4777" s="5">
        <v>7</v>
      </c>
    </row>
    <row r="4778" spans="1:3" hidden="1" x14ac:dyDescent="0.25">
      <c r="A4778" s="495" t="s">
        <v>7805</v>
      </c>
      <c r="B4778" s="5">
        <v>1</v>
      </c>
      <c r="C4778" s="5">
        <v>7</v>
      </c>
    </row>
    <row r="4779" spans="1:3" hidden="1" x14ac:dyDescent="0.25">
      <c r="A4779" s="495" t="s">
        <v>7806</v>
      </c>
      <c r="B4779" s="5">
        <v>1</v>
      </c>
      <c r="C4779" s="5">
        <v>7</v>
      </c>
    </row>
    <row r="4780" spans="1:3" hidden="1" x14ac:dyDescent="0.25">
      <c r="A4780" s="495" t="s">
        <v>7808</v>
      </c>
      <c r="B4780" s="5">
        <v>1</v>
      </c>
      <c r="C4780" s="5">
        <v>7</v>
      </c>
    </row>
    <row r="4781" spans="1:3" hidden="1" x14ac:dyDescent="0.25">
      <c r="A4781" s="495" t="s">
        <v>7810</v>
      </c>
      <c r="B4781" s="5">
        <v>1</v>
      </c>
      <c r="C4781" s="5">
        <v>7</v>
      </c>
    </row>
    <row r="4782" spans="1:3" ht="45" hidden="1" x14ac:dyDescent="0.25">
      <c r="A4782" s="495" t="s">
        <v>7812</v>
      </c>
      <c r="B4782" s="5">
        <v>1</v>
      </c>
      <c r="C4782" s="5">
        <v>7</v>
      </c>
    </row>
    <row r="4783" spans="1:3" hidden="1" x14ac:dyDescent="0.25">
      <c r="A4783" s="495" t="s">
        <v>7813</v>
      </c>
      <c r="B4783" s="5">
        <v>1</v>
      </c>
      <c r="C4783" s="5">
        <v>7</v>
      </c>
    </row>
    <row r="4784" spans="1:3" ht="30" hidden="1" x14ac:dyDescent="0.25">
      <c r="A4784" s="495" t="s">
        <v>7814</v>
      </c>
      <c r="B4784" s="5">
        <v>1</v>
      </c>
      <c r="C4784" s="5">
        <v>7</v>
      </c>
    </row>
    <row r="4785" spans="1:3" ht="30" hidden="1" x14ac:dyDescent="0.25">
      <c r="A4785" s="495" t="s">
        <v>7815</v>
      </c>
      <c r="B4785" s="5">
        <v>1</v>
      </c>
      <c r="C4785" s="5">
        <v>7</v>
      </c>
    </row>
    <row r="4786" spans="1:3" ht="30" hidden="1" x14ac:dyDescent="0.25">
      <c r="A4786" s="495" t="s">
        <v>7816</v>
      </c>
      <c r="B4786" s="5">
        <v>1</v>
      </c>
      <c r="C4786" s="5">
        <v>7</v>
      </c>
    </row>
    <row r="4787" spans="1:3" hidden="1" x14ac:dyDescent="0.25">
      <c r="A4787" s="495" t="s">
        <v>7817</v>
      </c>
      <c r="B4787" s="5">
        <v>1</v>
      </c>
      <c r="C4787" s="5">
        <v>7</v>
      </c>
    </row>
    <row r="4788" spans="1:3" ht="30" hidden="1" x14ac:dyDescent="0.25">
      <c r="A4788" s="495" t="s">
        <v>7818</v>
      </c>
      <c r="B4788" s="5">
        <v>1</v>
      </c>
      <c r="C4788" s="5">
        <v>7</v>
      </c>
    </row>
    <row r="4789" spans="1:3" ht="45" hidden="1" x14ac:dyDescent="0.25">
      <c r="A4789" s="495" t="s">
        <v>7824</v>
      </c>
      <c r="B4789" s="5">
        <v>1</v>
      </c>
      <c r="C4789" s="5">
        <v>7</v>
      </c>
    </row>
    <row r="4790" spans="1:3" hidden="1" x14ac:dyDescent="0.25">
      <c r="A4790" s="495" t="s">
        <v>7825</v>
      </c>
      <c r="B4790" s="5">
        <v>1</v>
      </c>
      <c r="C4790" s="5">
        <v>7</v>
      </c>
    </row>
    <row r="4791" spans="1:3" ht="30" hidden="1" x14ac:dyDescent="0.25">
      <c r="A4791" s="495" t="s">
        <v>7826</v>
      </c>
      <c r="B4791" s="5">
        <v>1</v>
      </c>
      <c r="C4791" s="5">
        <v>7</v>
      </c>
    </row>
    <row r="4792" spans="1:3" hidden="1" x14ac:dyDescent="0.25">
      <c r="A4792" s="495" t="s">
        <v>7827</v>
      </c>
      <c r="B4792" s="5">
        <v>1</v>
      </c>
      <c r="C4792" s="5">
        <v>7</v>
      </c>
    </row>
    <row r="4793" spans="1:3" hidden="1" x14ac:dyDescent="0.25">
      <c r="A4793" s="495" t="s">
        <v>7829</v>
      </c>
      <c r="B4793" s="5">
        <v>1</v>
      </c>
      <c r="C4793" s="5">
        <v>7</v>
      </c>
    </row>
    <row r="4794" spans="1:3" ht="30" hidden="1" x14ac:dyDescent="0.25">
      <c r="A4794" s="495" t="s">
        <v>7830</v>
      </c>
      <c r="B4794" s="5">
        <v>1</v>
      </c>
      <c r="C4794" s="5">
        <v>7</v>
      </c>
    </row>
    <row r="4795" spans="1:3" ht="30" hidden="1" x14ac:dyDescent="0.25">
      <c r="A4795" s="495" t="s">
        <v>7832</v>
      </c>
      <c r="B4795" s="5">
        <v>1</v>
      </c>
      <c r="C4795" s="5">
        <v>7</v>
      </c>
    </row>
    <row r="4796" spans="1:3" hidden="1" x14ac:dyDescent="0.25">
      <c r="A4796" s="495" t="s">
        <v>7833</v>
      </c>
      <c r="B4796" s="5">
        <v>1</v>
      </c>
      <c r="C4796" s="5">
        <v>7</v>
      </c>
    </row>
    <row r="4797" spans="1:3" ht="30" hidden="1" x14ac:dyDescent="0.25">
      <c r="A4797" s="495" t="s">
        <v>7834</v>
      </c>
      <c r="B4797" s="5">
        <v>1</v>
      </c>
      <c r="C4797" s="5">
        <v>7</v>
      </c>
    </row>
    <row r="4798" spans="1:3" ht="30" hidden="1" x14ac:dyDescent="0.25">
      <c r="A4798" s="495" t="s">
        <v>7836</v>
      </c>
      <c r="B4798" s="5">
        <v>1</v>
      </c>
      <c r="C4798" s="5">
        <v>7</v>
      </c>
    </row>
    <row r="4799" spans="1:3" hidden="1" x14ac:dyDescent="0.25">
      <c r="A4799" s="495" t="s">
        <v>7838</v>
      </c>
      <c r="B4799" s="5">
        <v>1</v>
      </c>
      <c r="C4799" s="5">
        <v>7</v>
      </c>
    </row>
    <row r="4800" spans="1:3" hidden="1" x14ac:dyDescent="0.25">
      <c r="A4800" s="495" t="s">
        <v>7840</v>
      </c>
      <c r="B4800" s="5">
        <v>1</v>
      </c>
      <c r="C4800" s="5">
        <v>7</v>
      </c>
    </row>
    <row r="4801" spans="1:3" ht="30" hidden="1" x14ac:dyDescent="0.25">
      <c r="A4801" s="495" t="s">
        <v>7841</v>
      </c>
      <c r="B4801" s="5">
        <v>1</v>
      </c>
      <c r="C4801" s="5">
        <v>7</v>
      </c>
    </row>
    <row r="4802" spans="1:3" ht="30" hidden="1" x14ac:dyDescent="0.25">
      <c r="A4802" s="495" t="s">
        <v>7842</v>
      </c>
      <c r="B4802" s="5">
        <v>1</v>
      </c>
      <c r="C4802" s="5">
        <v>7</v>
      </c>
    </row>
    <row r="4803" spans="1:3" ht="45" hidden="1" x14ac:dyDescent="0.25">
      <c r="A4803" s="495" t="s">
        <v>7843</v>
      </c>
      <c r="B4803" s="5">
        <v>1</v>
      </c>
      <c r="C4803" s="5">
        <v>7</v>
      </c>
    </row>
    <row r="4804" spans="1:3" ht="30" hidden="1" x14ac:dyDescent="0.25">
      <c r="A4804" s="495" t="s">
        <v>7844</v>
      </c>
      <c r="B4804" s="5">
        <v>1</v>
      </c>
      <c r="C4804" s="5">
        <v>7</v>
      </c>
    </row>
    <row r="4805" spans="1:3" ht="30" hidden="1" x14ac:dyDescent="0.25">
      <c r="A4805" s="495" t="s">
        <v>7846</v>
      </c>
      <c r="B4805" s="5">
        <v>1</v>
      </c>
      <c r="C4805" s="5">
        <v>7</v>
      </c>
    </row>
    <row r="4806" spans="1:3" ht="30" hidden="1" x14ac:dyDescent="0.25">
      <c r="A4806" s="495" t="s">
        <v>7848</v>
      </c>
      <c r="B4806" s="5">
        <v>1</v>
      </c>
      <c r="C4806" s="5">
        <v>7</v>
      </c>
    </row>
    <row r="4807" spans="1:3" hidden="1" x14ac:dyDescent="0.25">
      <c r="A4807" s="495" t="s">
        <v>7849</v>
      </c>
      <c r="B4807" s="5">
        <v>1</v>
      </c>
      <c r="C4807" s="5">
        <v>7</v>
      </c>
    </row>
    <row r="4808" spans="1:3" hidden="1" x14ac:dyDescent="0.25">
      <c r="A4808" s="495" t="s">
        <v>7850</v>
      </c>
      <c r="B4808" s="5">
        <v>1</v>
      </c>
      <c r="C4808" s="5">
        <v>7</v>
      </c>
    </row>
    <row r="4809" spans="1:3" ht="30" hidden="1" x14ac:dyDescent="0.25">
      <c r="A4809" s="495" t="s">
        <v>7852</v>
      </c>
      <c r="B4809" s="5">
        <v>1</v>
      </c>
      <c r="C4809" s="5">
        <v>7</v>
      </c>
    </row>
    <row r="4810" spans="1:3" hidden="1" x14ac:dyDescent="0.25">
      <c r="A4810" s="495" t="s">
        <v>7854</v>
      </c>
      <c r="B4810" s="5">
        <v>1</v>
      </c>
      <c r="C4810" s="5">
        <v>7</v>
      </c>
    </row>
    <row r="4811" spans="1:3" ht="30" hidden="1" x14ac:dyDescent="0.25">
      <c r="A4811" s="495" t="s">
        <v>7856</v>
      </c>
      <c r="B4811" s="5">
        <v>1</v>
      </c>
      <c r="C4811" s="5">
        <v>7</v>
      </c>
    </row>
    <row r="4812" spans="1:3" hidden="1" x14ac:dyDescent="0.25">
      <c r="A4812" s="495" t="s">
        <v>7857</v>
      </c>
      <c r="B4812" s="5">
        <v>1</v>
      </c>
      <c r="C4812" s="5">
        <v>7</v>
      </c>
    </row>
    <row r="4813" spans="1:3" ht="30" hidden="1" x14ac:dyDescent="0.25">
      <c r="A4813" s="495" t="s">
        <v>7858</v>
      </c>
      <c r="B4813" s="5">
        <v>1</v>
      </c>
      <c r="C4813" s="5">
        <v>7</v>
      </c>
    </row>
    <row r="4814" spans="1:3" ht="30" hidden="1" x14ac:dyDescent="0.25">
      <c r="A4814" s="495" t="s">
        <v>7860</v>
      </c>
      <c r="B4814" s="5">
        <v>1</v>
      </c>
      <c r="C4814" s="5">
        <v>7</v>
      </c>
    </row>
    <row r="4815" spans="1:3" ht="30" hidden="1" x14ac:dyDescent="0.25">
      <c r="A4815" s="495" t="s">
        <v>7861</v>
      </c>
      <c r="B4815" s="5">
        <v>1</v>
      </c>
      <c r="C4815" s="5">
        <v>7</v>
      </c>
    </row>
    <row r="4816" spans="1:3" ht="30" hidden="1" x14ac:dyDescent="0.25">
      <c r="A4816" s="495" t="s">
        <v>7862</v>
      </c>
      <c r="B4816" s="5">
        <v>1</v>
      </c>
      <c r="C4816" s="5">
        <v>7</v>
      </c>
    </row>
    <row r="4817" spans="1:3" hidden="1" x14ac:dyDescent="0.25">
      <c r="A4817" s="495" t="s">
        <v>7863</v>
      </c>
      <c r="B4817" s="5">
        <v>1</v>
      </c>
      <c r="C4817" s="5">
        <v>7</v>
      </c>
    </row>
    <row r="4818" spans="1:3" ht="30" hidden="1" x14ac:dyDescent="0.25">
      <c r="A4818" s="495" t="s">
        <v>7864</v>
      </c>
      <c r="B4818" s="5">
        <v>1</v>
      </c>
      <c r="C4818" s="5">
        <v>7</v>
      </c>
    </row>
    <row r="4819" spans="1:3" hidden="1" x14ac:dyDescent="0.25">
      <c r="A4819" s="495" t="s">
        <v>7865</v>
      </c>
      <c r="B4819" s="5">
        <v>1</v>
      </c>
      <c r="C4819" s="5">
        <v>7</v>
      </c>
    </row>
    <row r="4820" spans="1:3" ht="30" hidden="1" x14ac:dyDescent="0.25">
      <c r="A4820" s="495" t="s">
        <v>7868</v>
      </c>
      <c r="B4820" s="5">
        <v>1</v>
      </c>
      <c r="C4820" s="5">
        <v>7</v>
      </c>
    </row>
    <row r="4821" spans="1:3" ht="30" hidden="1" x14ac:dyDescent="0.25">
      <c r="A4821" s="495" t="s">
        <v>7870</v>
      </c>
      <c r="B4821" s="5">
        <v>1</v>
      </c>
      <c r="C4821" s="5">
        <v>7</v>
      </c>
    </row>
    <row r="4822" spans="1:3" ht="30" hidden="1" x14ac:dyDescent="0.25">
      <c r="A4822" s="495" t="s">
        <v>7872</v>
      </c>
      <c r="B4822" s="5">
        <v>1</v>
      </c>
      <c r="C4822" s="5">
        <v>7</v>
      </c>
    </row>
    <row r="4823" spans="1:3" ht="30" hidden="1" x14ac:dyDescent="0.25">
      <c r="A4823" s="495" t="s">
        <v>7874</v>
      </c>
      <c r="B4823" s="5">
        <v>1</v>
      </c>
      <c r="C4823" s="5">
        <v>7</v>
      </c>
    </row>
    <row r="4824" spans="1:3" hidden="1" x14ac:dyDescent="0.25">
      <c r="A4824" s="495" t="s">
        <v>7876</v>
      </c>
      <c r="B4824" s="5">
        <v>1</v>
      </c>
      <c r="C4824" s="5">
        <v>7</v>
      </c>
    </row>
    <row r="4825" spans="1:3" hidden="1" x14ac:dyDescent="0.25">
      <c r="A4825" s="495" t="s">
        <v>7878</v>
      </c>
      <c r="B4825" s="5">
        <v>1</v>
      </c>
      <c r="C4825" s="5">
        <v>7</v>
      </c>
    </row>
    <row r="4826" spans="1:3" hidden="1" x14ac:dyDescent="0.25">
      <c r="A4826" s="495" t="s">
        <v>7883</v>
      </c>
      <c r="B4826" s="5">
        <v>1</v>
      </c>
      <c r="C4826" s="5">
        <v>7</v>
      </c>
    </row>
    <row r="4827" spans="1:3" hidden="1" x14ac:dyDescent="0.25">
      <c r="A4827" s="495" t="s">
        <v>7884</v>
      </c>
      <c r="B4827" s="5">
        <v>1</v>
      </c>
      <c r="C4827" s="5">
        <v>7</v>
      </c>
    </row>
    <row r="4828" spans="1:3" hidden="1" x14ac:dyDescent="0.25">
      <c r="A4828" s="495" t="s">
        <v>7886</v>
      </c>
      <c r="B4828" s="5">
        <v>1</v>
      </c>
      <c r="C4828" s="5">
        <v>7</v>
      </c>
    </row>
    <row r="4829" spans="1:3" ht="30" hidden="1" x14ac:dyDescent="0.25">
      <c r="A4829" s="495" t="s">
        <v>7888</v>
      </c>
      <c r="B4829" s="5">
        <v>1</v>
      </c>
      <c r="C4829" s="5">
        <v>7</v>
      </c>
    </row>
    <row r="4830" spans="1:3" ht="30" hidden="1" x14ac:dyDescent="0.25">
      <c r="A4830" s="495" t="s">
        <v>7891</v>
      </c>
      <c r="B4830" s="5">
        <v>1</v>
      </c>
      <c r="C4830" s="5">
        <v>7</v>
      </c>
    </row>
    <row r="4831" spans="1:3" ht="30" hidden="1" x14ac:dyDescent="0.25">
      <c r="A4831" s="495" t="s">
        <v>7893</v>
      </c>
      <c r="B4831" s="5">
        <v>1</v>
      </c>
      <c r="C4831" s="5">
        <v>7</v>
      </c>
    </row>
    <row r="4832" spans="1:3" ht="30" hidden="1" x14ac:dyDescent="0.25">
      <c r="A4832" s="495" t="s">
        <v>7894</v>
      </c>
      <c r="B4832" s="5">
        <v>1</v>
      </c>
      <c r="C4832" s="5">
        <v>7</v>
      </c>
    </row>
    <row r="4833" spans="1:3" hidden="1" x14ac:dyDescent="0.25">
      <c r="A4833" s="495" t="s">
        <v>7896</v>
      </c>
      <c r="B4833" s="5">
        <v>1</v>
      </c>
      <c r="C4833" s="5">
        <v>7</v>
      </c>
    </row>
    <row r="4834" spans="1:3" hidden="1" x14ac:dyDescent="0.25">
      <c r="A4834" s="495" t="s">
        <v>7898</v>
      </c>
      <c r="B4834" s="5">
        <v>1</v>
      </c>
      <c r="C4834" s="5">
        <v>7</v>
      </c>
    </row>
    <row r="4835" spans="1:3" hidden="1" x14ac:dyDescent="0.25">
      <c r="A4835" s="495" t="s">
        <v>7899</v>
      </c>
      <c r="B4835" s="5">
        <v>1</v>
      </c>
      <c r="C4835" s="5">
        <v>7</v>
      </c>
    </row>
    <row r="4836" spans="1:3" hidden="1" x14ac:dyDescent="0.25">
      <c r="A4836" s="495" t="s">
        <v>7900</v>
      </c>
      <c r="B4836" s="5">
        <v>1</v>
      </c>
      <c r="C4836" s="5">
        <v>7</v>
      </c>
    </row>
    <row r="4837" spans="1:3" ht="30" hidden="1" x14ac:dyDescent="0.25">
      <c r="A4837" s="495" t="s">
        <v>7902</v>
      </c>
      <c r="B4837" s="5">
        <v>1</v>
      </c>
      <c r="C4837" s="5">
        <v>7</v>
      </c>
    </row>
    <row r="4838" spans="1:3" hidden="1" x14ac:dyDescent="0.25">
      <c r="A4838" s="495" t="s">
        <v>7904</v>
      </c>
      <c r="B4838" s="5">
        <v>1</v>
      </c>
      <c r="C4838" s="5">
        <v>7</v>
      </c>
    </row>
    <row r="4839" spans="1:3" ht="30" hidden="1" x14ac:dyDescent="0.25">
      <c r="A4839" s="495" t="s">
        <v>7908</v>
      </c>
      <c r="B4839" s="5">
        <v>1</v>
      </c>
      <c r="C4839" s="5">
        <v>7</v>
      </c>
    </row>
    <row r="4840" spans="1:3" hidden="1" x14ac:dyDescent="0.25">
      <c r="A4840" s="495" t="s">
        <v>7909</v>
      </c>
      <c r="B4840" s="5">
        <v>1</v>
      </c>
      <c r="C4840" s="5">
        <v>7</v>
      </c>
    </row>
    <row r="4841" spans="1:3" ht="30" hidden="1" x14ac:dyDescent="0.25">
      <c r="A4841" s="495" t="s">
        <v>7910</v>
      </c>
      <c r="B4841" s="5">
        <v>1</v>
      </c>
      <c r="C4841" s="5">
        <v>7</v>
      </c>
    </row>
    <row r="4842" spans="1:3" ht="30" hidden="1" x14ac:dyDescent="0.25">
      <c r="A4842" s="495" t="s">
        <v>7912</v>
      </c>
      <c r="B4842" s="5">
        <v>1</v>
      </c>
      <c r="C4842" s="5">
        <v>7</v>
      </c>
    </row>
    <row r="4843" spans="1:3" hidden="1" x14ac:dyDescent="0.25">
      <c r="A4843" s="495" t="s">
        <v>7913</v>
      </c>
      <c r="B4843" s="5">
        <v>1</v>
      </c>
      <c r="C4843" s="5">
        <v>7</v>
      </c>
    </row>
    <row r="4844" spans="1:3" hidden="1" x14ac:dyDescent="0.25">
      <c r="A4844" s="495" t="s">
        <v>7917</v>
      </c>
      <c r="B4844" s="5">
        <v>1</v>
      </c>
      <c r="C4844" s="5">
        <v>7</v>
      </c>
    </row>
    <row r="4845" spans="1:3" hidden="1" x14ac:dyDescent="0.25">
      <c r="A4845" s="495" t="s">
        <v>7921</v>
      </c>
      <c r="B4845" s="5">
        <v>1</v>
      </c>
      <c r="C4845" s="5">
        <v>7</v>
      </c>
    </row>
    <row r="4846" spans="1:3" hidden="1" x14ac:dyDescent="0.25">
      <c r="A4846" s="495" t="s">
        <v>7922</v>
      </c>
      <c r="B4846" s="5">
        <v>1</v>
      </c>
      <c r="C4846" s="5">
        <v>7</v>
      </c>
    </row>
    <row r="4847" spans="1:3" hidden="1" x14ac:dyDescent="0.25">
      <c r="A4847" s="495" t="s">
        <v>7923</v>
      </c>
      <c r="B4847" s="5">
        <v>1</v>
      </c>
      <c r="C4847" s="5">
        <v>7</v>
      </c>
    </row>
    <row r="4848" spans="1:3" ht="30" hidden="1" x14ac:dyDescent="0.25">
      <c r="A4848" s="495" t="s">
        <v>7928</v>
      </c>
      <c r="B4848" s="5">
        <v>1</v>
      </c>
      <c r="C4848" s="5">
        <v>7</v>
      </c>
    </row>
    <row r="4849" spans="1:3" ht="30" hidden="1" x14ac:dyDescent="0.25">
      <c r="A4849" s="495" t="s">
        <v>7930</v>
      </c>
      <c r="B4849" s="5">
        <v>1</v>
      </c>
      <c r="C4849" s="5">
        <v>7</v>
      </c>
    </row>
    <row r="4850" spans="1:3" ht="30" hidden="1" x14ac:dyDescent="0.25">
      <c r="A4850" s="495" t="s">
        <v>7934</v>
      </c>
      <c r="B4850" s="5">
        <v>1</v>
      </c>
      <c r="C4850" s="5">
        <v>7</v>
      </c>
    </row>
    <row r="4851" spans="1:3" ht="30" hidden="1" x14ac:dyDescent="0.25">
      <c r="A4851" s="495" t="s">
        <v>7938</v>
      </c>
      <c r="B4851" s="5">
        <v>1</v>
      </c>
      <c r="C4851" s="5">
        <v>7</v>
      </c>
    </row>
    <row r="4852" spans="1:3" ht="30" hidden="1" x14ac:dyDescent="0.25">
      <c r="A4852" s="495" t="s">
        <v>7944</v>
      </c>
      <c r="B4852" s="5">
        <v>1</v>
      </c>
      <c r="C4852" s="5">
        <v>7</v>
      </c>
    </row>
    <row r="4853" spans="1:3" ht="30" hidden="1" x14ac:dyDescent="0.25">
      <c r="A4853" s="495" t="s">
        <v>7946</v>
      </c>
      <c r="B4853" s="5">
        <v>1</v>
      </c>
      <c r="C4853" s="5">
        <v>7</v>
      </c>
    </row>
    <row r="4854" spans="1:3" hidden="1" x14ac:dyDescent="0.25">
      <c r="A4854" s="495" t="s">
        <v>7949</v>
      </c>
      <c r="B4854" s="5">
        <v>1</v>
      </c>
      <c r="C4854" s="5">
        <v>7</v>
      </c>
    </row>
    <row r="4855" spans="1:3" hidden="1" x14ac:dyDescent="0.25">
      <c r="A4855" s="495" t="s">
        <v>7950</v>
      </c>
      <c r="B4855" s="5">
        <v>1</v>
      </c>
      <c r="C4855" s="5">
        <v>7</v>
      </c>
    </row>
    <row r="4856" spans="1:3" hidden="1" x14ac:dyDescent="0.25">
      <c r="A4856" s="495" t="s">
        <v>7951</v>
      </c>
      <c r="B4856" s="5">
        <v>1</v>
      </c>
      <c r="C4856" s="5">
        <v>7</v>
      </c>
    </row>
    <row r="4857" spans="1:3" hidden="1" x14ac:dyDescent="0.25">
      <c r="A4857" s="495" t="s">
        <v>7952</v>
      </c>
      <c r="B4857" s="5">
        <v>1</v>
      </c>
      <c r="C4857" s="5">
        <v>7</v>
      </c>
    </row>
    <row r="4858" spans="1:3" hidden="1" x14ac:dyDescent="0.25">
      <c r="A4858" s="495" t="s">
        <v>7953</v>
      </c>
      <c r="B4858" s="5">
        <v>1</v>
      </c>
      <c r="C4858" s="5">
        <v>7</v>
      </c>
    </row>
    <row r="4859" spans="1:3" hidden="1" x14ac:dyDescent="0.25">
      <c r="A4859" s="495" t="s">
        <v>7955</v>
      </c>
      <c r="B4859" s="5">
        <v>1</v>
      </c>
      <c r="C4859" s="5">
        <v>7</v>
      </c>
    </row>
    <row r="4860" spans="1:3" hidden="1" x14ac:dyDescent="0.25">
      <c r="A4860" s="495" t="s">
        <v>7956</v>
      </c>
      <c r="B4860" s="5">
        <v>1</v>
      </c>
      <c r="C4860" s="5">
        <v>7</v>
      </c>
    </row>
    <row r="4861" spans="1:3" hidden="1" x14ac:dyDescent="0.25">
      <c r="A4861" s="495" t="s">
        <v>7957</v>
      </c>
      <c r="B4861" s="5">
        <v>1</v>
      </c>
      <c r="C4861" s="5">
        <v>7</v>
      </c>
    </row>
    <row r="4862" spans="1:3" ht="30" hidden="1" x14ac:dyDescent="0.25">
      <c r="A4862" s="495" t="s">
        <v>7958</v>
      </c>
      <c r="B4862" s="5">
        <v>1</v>
      </c>
      <c r="C4862" s="5">
        <v>7</v>
      </c>
    </row>
    <row r="4863" spans="1:3" hidden="1" x14ac:dyDescent="0.25">
      <c r="A4863" s="495" t="s">
        <v>7959</v>
      </c>
      <c r="B4863" s="5">
        <v>1</v>
      </c>
      <c r="C4863" s="5">
        <v>7</v>
      </c>
    </row>
    <row r="4864" spans="1:3" ht="30" hidden="1" x14ac:dyDescent="0.25">
      <c r="A4864" s="495" t="s">
        <v>7960</v>
      </c>
      <c r="B4864" s="5">
        <v>1</v>
      </c>
      <c r="C4864" s="5">
        <v>7</v>
      </c>
    </row>
    <row r="4865" spans="1:3" hidden="1" x14ac:dyDescent="0.25">
      <c r="A4865" s="495" t="s">
        <v>7961</v>
      </c>
      <c r="B4865" s="5">
        <v>1</v>
      </c>
      <c r="C4865" s="5">
        <v>7</v>
      </c>
    </row>
    <row r="4866" spans="1:3" ht="30" hidden="1" x14ac:dyDescent="0.25">
      <c r="A4866" s="495" t="s">
        <v>7962</v>
      </c>
      <c r="B4866" s="5">
        <v>1</v>
      </c>
      <c r="C4866" s="5">
        <v>7</v>
      </c>
    </row>
    <row r="4867" spans="1:3" hidden="1" x14ac:dyDescent="0.25">
      <c r="A4867" s="495" t="s">
        <v>7963</v>
      </c>
      <c r="B4867" s="5">
        <v>1</v>
      </c>
      <c r="C4867" s="5">
        <v>7</v>
      </c>
    </row>
    <row r="4868" spans="1:3" ht="30" hidden="1" x14ac:dyDescent="0.25">
      <c r="A4868" s="495" t="s">
        <v>7964</v>
      </c>
      <c r="B4868" s="5">
        <v>1</v>
      </c>
      <c r="C4868" s="5">
        <v>7</v>
      </c>
    </row>
    <row r="4869" spans="1:3" hidden="1" x14ac:dyDescent="0.25">
      <c r="A4869" s="495" t="s">
        <v>7965</v>
      </c>
      <c r="B4869" s="5">
        <v>1</v>
      </c>
      <c r="C4869" s="5">
        <v>7</v>
      </c>
    </row>
    <row r="4870" spans="1:3" ht="30" hidden="1" x14ac:dyDescent="0.25">
      <c r="A4870" s="495" t="s">
        <v>7966</v>
      </c>
      <c r="B4870" s="5">
        <v>1</v>
      </c>
      <c r="C4870" s="5">
        <v>7</v>
      </c>
    </row>
    <row r="4871" spans="1:3" ht="30" hidden="1" x14ac:dyDescent="0.25">
      <c r="A4871" s="495" t="s">
        <v>7967</v>
      </c>
      <c r="B4871" s="5">
        <v>1</v>
      </c>
      <c r="C4871" s="5">
        <v>7</v>
      </c>
    </row>
    <row r="4872" spans="1:3" ht="30" hidden="1" x14ac:dyDescent="0.25">
      <c r="A4872" s="495" t="s">
        <v>7968</v>
      </c>
      <c r="B4872" s="5">
        <v>1</v>
      </c>
      <c r="C4872" s="5">
        <v>7</v>
      </c>
    </row>
    <row r="4873" spans="1:3" hidden="1" x14ac:dyDescent="0.25">
      <c r="A4873" s="495" t="s">
        <v>7969</v>
      </c>
      <c r="B4873" s="5">
        <v>1</v>
      </c>
      <c r="C4873" s="5">
        <v>7</v>
      </c>
    </row>
    <row r="4874" spans="1:3" hidden="1" x14ac:dyDescent="0.25">
      <c r="A4874" s="495" t="s">
        <v>7971</v>
      </c>
      <c r="B4874" s="5">
        <v>1</v>
      </c>
      <c r="C4874" s="5">
        <v>7</v>
      </c>
    </row>
    <row r="4875" spans="1:3" ht="30" hidden="1" x14ac:dyDescent="0.25">
      <c r="A4875" s="495" t="s">
        <v>7972</v>
      </c>
      <c r="B4875" s="5">
        <v>1</v>
      </c>
      <c r="C4875" s="5">
        <v>7</v>
      </c>
    </row>
    <row r="4876" spans="1:3" hidden="1" x14ac:dyDescent="0.25">
      <c r="A4876" s="495" t="s">
        <v>7973</v>
      </c>
      <c r="B4876" s="5">
        <v>1</v>
      </c>
      <c r="C4876" s="5">
        <v>7</v>
      </c>
    </row>
    <row r="4877" spans="1:3" ht="30" hidden="1" x14ac:dyDescent="0.25">
      <c r="A4877" s="495" t="s">
        <v>7974</v>
      </c>
      <c r="B4877" s="5">
        <v>1</v>
      </c>
      <c r="C4877" s="5">
        <v>7</v>
      </c>
    </row>
    <row r="4878" spans="1:3" hidden="1" x14ac:dyDescent="0.25">
      <c r="A4878" s="495" t="s">
        <v>7975</v>
      </c>
      <c r="B4878" s="5">
        <v>1</v>
      </c>
      <c r="C4878" s="5">
        <v>7</v>
      </c>
    </row>
    <row r="4879" spans="1:3" ht="30" hidden="1" x14ac:dyDescent="0.25">
      <c r="A4879" s="495" t="s">
        <v>7982</v>
      </c>
      <c r="B4879" s="5">
        <v>1</v>
      </c>
      <c r="C4879" s="5">
        <v>7</v>
      </c>
    </row>
    <row r="4880" spans="1:3" hidden="1" x14ac:dyDescent="0.25">
      <c r="A4880" s="495" t="s">
        <v>7983</v>
      </c>
      <c r="B4880" s="5">
        <v>1</v>
      </c>
      <c r="C4880" s="5">
        <v>7</v>
      </c>
    </row>
    <row r="4881" spans="1:3" hidden="1" x14ac:dyDescent="0.25">
      <c r="A4881" s="495" t="s">
        <v>7985</v>
      </c>
      <c r="B4881" s="5">
        <v>1</v>
      </c>
      <c r="C4881" s="5">
        <v>7</v>
      </c>
    </row>
    <row r="4882" spans="1:3" hidden="1" x14ac:dyDescent="0.25">
      <c r="A4882" s="495" t="s">
        <v>7987</v>
      </c>
      <c r="B4882" s="5">
        <v>1</v>
      </c>
      <c r="C4882" s="5">
        <v>7</v>
      </c>
    </row>
    <row r="4883" spans="1:3" ht="45" hidden="1" x14ac:dyDescent="0.25">
      <c r="A4883" s="495" t="s">
        <v>7988</v>
      </c>
      <c r="B4883" s="5">
        <v>1</v>
      </c>
      <c r="C4883" s="5">
        <v>7</v>
      </c>
    </row>
    <row r="4884" spans="1:3" hidden="1" x14ac:dyDescent="0.25">
      <c r="A4884" s="495" t="s">
        <v>7990</v>
      </c>
      <c r="B4884" s="5">
        <v>1</v>
      </c>
      <c r="C4884" s="5">
        <v>7</v>
      </c>
    </row>
    <row r="4885" spans="1:3" ht="45" hidden="1" x14ac:dyDescent="0.25">
      <c r="A4885" s="495" t="s">
        <v>7992</v>
      </c>
      <c r="B4885" s="5">
        <v>1</v>
      </c>
      <c r="C4885" s="5">
        <v>7</v>
      </c>
    </row>
    <row r="4886" spans="1:3" hidden="1" x14ac:dyDescent="0.25">
      <c r="A4886" s="495" t="s">
        <v>7996</v>
      </c>
      <c r="B4886" s="5">
        <v>1</v>
      </c>
      <c r="C4886" s="5">
        <v>7</v>
      </c>
    </row>
    <row r="4887" spans="1:3" hidden="1" x14ac:dyDescent="0.25">
      <c r="A4887" s="495" t="s">
        <v>8001</v>
      </c>
      <c r="B4887" s="5">
        <v>1</v>
      </c>
      <c r="C4887" s="5">
        <v>7</v>
      </c>
    </row>
    <row r="4888" spans="1:3" hidden="1" x14ac:dyDescent="0.25">
      <c r="A4888" s="495" t="s">
        <v>8004</v>
      </c>
      <c r="B4888" s="5">
        <v>1</v>
      </c>
      <c r="C4888" s="5">
        <v>7</v>
      </c>
    </row>
    <row r="4889" spans="1:3" hidden="1" x14ac:dyDescent="0.25">
      <c r="A4889" s="495" t="s">
        <v>8005</v>
      </c>
      <c r="B4889" s="5">
        <v>1</v>
      </c>
      <c r="C4889" s="5">
        <v>7</v>
      </c>
    </row>
    <row r="4890" spans="1:3" hidden="1" x14ac:dyDescent="0.25">
      <c r="A4890" s="495" t="s">
        <v>8006</v>
      </c>
      <c r="B4890" s="5">
        <v>1</v>
      </c>
      <c r="C4890" s="5">
        <v>7</v>
      </c>
    </row>
    <row r="4891" spans="1:3" hidden="1" x14ac:dyDescent="0.25">
      <c r="A4891" s="495" t="s">
        <v>8011</v>
      </c>
      <c r="B4891" s="5">
        <v>1</v>
      </c>
      <c r="C4891" s="5">
        <v>7</v>
      </c>
    </row>
    <row r="4892" spans="1:3" hidden="1" x14ac:dyDescent="0.25">
      <c r="A4892" s="495" t="s">
        <v>8013</v>
      </c>
      <c r="B4892" s="5">
        <v>1</v>
      </c>
      <c r="C4892" s="5">
        <v>7</v>
      </c>
    </row>
    <row r="4893" spans="1:3" hidden="1" x14ac:dyDescent="0.25">
      <c r="A4893" s="495" t="s">
        <v>8015</v>
      </c>
      <c r="B4893" s="5">
        <v>1</v>
      </c>
      <c r="C4893" s="5">
        <v>7</v>
      </c>
    </row>
    <row r="4894" spans="1:3" hidden="1" x14ac:dyDescent="0.25">
      <c r="A4894" s="495" t="s">
        <v>8016</v>
      </c>
      <c r="B4894" s="5">
        <v>1</v>
      </c>
      <c r="C4894" s="5">
        <v>7</v>
      </c>
    </row>
    <row r="4895" spans="1:3" ht="30" hidden="1" x14ac:dyDescent="0.25">
      <c r="A4895" s="495" t="s">
        <v>8019</v>
      </c>
      <c r="B4895" s="5">
        <v>1</v>
      </c>
      <c r="C4895" s="5">
        <v>7</v>
      </c>
    </row>
    <row r="4896" spans="1:3" hidden="1" x14ac:dyDescent="0.25">
      <c r="A4896" s="495" t="s">
        <v>8024</v>
      </c>
      <c r="B4896" s="5">
        <v>1</v>
      </c>
      <c r="C4896" s="5">
        <v>7</v>
      </c>
    </row>
    <row r="4897" spans="1:3" ht="75" hidden="1" x14ac:dyDescent="0.25">
      <c r="A4897" s="495" t="s">
        <v>8026</v>
      </c>
      <c r="B4897" s="5">
        <v>1</v>
      </c>
      <c r="C4897" s="5">
        <v>7</v>
      </c>
    </row>
    <row r="4898" spans="1:3" ht="30" hidden="1" x14ac:dyDescent="0.25">
      <c r="A4898" s="495" t="s">
        <v>8028</v>
      </c>
      <c r="B4898" s="5">
        <v>1</v>
      </c>
      <c r="C4898" s="5">
        <v>7</v>
      </c>
    </row>
    <row r="4899" spans="1:3" hidden="1" x14ac:dyDescent="0.25">
      <c r="A4899" s="495" t="s">
        <v>8029</v>
      </c>
      <c r="B4899" s="5">
        <v>1</v>
      </c>
      <c r="C4899" s="5">
        <v>7</v>
      </c>
    </row>
    <row r="4900" spans="1:3" ht="30" hidden="1" x14ac:dyDescent="0.25">
      <c r="A4900" s="495" t="s">
        <v>8033</v>
      </c>
      <c r="B4900" s="5">
        <v>1</v>
      </c>
      <c r="C4900" s="5">
        <v>7</v>
      </c>
    </row>
    <row r="4901" spans="1:3" ht="30" hidden="1" x14ac:dyDescent="0.25">
      <c r="A4901" s="495" t="s">
        <v>8034</v>
      </c>
      <c r="B4901" s="5">
        <v>1</v>
      </c>
      <c r="C4901" s="5">
        <v>7</v>
      </c>
    </row>
    <row r="4902" spans="1:3" ht="30" hidden="1" x14ac:dyDescent="0.25">
      <c r="A4902" s="495" t="s">
        <v>8035</v>
      </c>
      <c r="B4902" s="5">
        <v>1</v>
      </c>
      <c r="C4902" s="5">
        <v>7</v>
      </c>
    </row>
    <row r="4903" spans="1:3" hidden="1" x14ac:dyDescent="0.25">
      <c r="A4903" s="495" t="s">
        <v>8037</v>
      </c>
      <c r="B4903" s="5">
        <v>1</v>
      </c>
      <c r="C4903" s="5">
        <v>7</v>
      </c>
    </row>
    <row r="4904" spans="1:3" hidden="1" x14ac:dyDescent="0.25">
      <c r="A4904" s="495" t="s">
        <v>8039</v>
      </c>
      <c r="B4904" s="5">
        <v>1</v>
      </c>
      <c r="C4904" s="5">
        <v>7</v>
      </c>
    </row>
    <row r="4905" spans="1:3" hidden="1" x14ac:dyDescent="0.25">
      <c r="A4905" s="495" t="s">
        <v>8041</v>
      </c>
      <c r="B4905" s="5">
        <v>1</v>
      </c>
      <c r="C4905" s="5">
        <v>7</v>
      </c>
    </row>
    <row r="4906" spans="1:3" hidden="1" x14ac:dyDescent="0.25">
      <c r="A4906" s="495" t="s">
        <v>8043</v>
      </c>
      <c r="B4906" s="5">
        <v>1</v>
      </c>
      <c r="C4906" s="5">
        <v>7</v>
      </c>
    </row>
    <row r="4907" spans="1:3" ht="30" hidden="1" x14ac:dyDescent="0.25">
      <c r="A4907" s="495" t="s">
        <v>8044</v>
      </c>
      <c r="B4907" s="5">
        <v>1</v>
      </c>
      <c r="C4907" s="5">
        <v>7</v>
      </c>
    </row>
    <row r="4908" spans="1:3" hidden="1" x14ac:dyDescent="0.25">
      <c r="A4908" s="495" t="s">
        <v>8046</v>
      </c>
      <c r="B4908" s="5">
        <v>1</v>
      </c>
      <c r="C4908" s="5">
        <v>7</v>
      </c>
    </row>
    <row r="4909" spans="1:3" hidden="1" x14ac:dyDescent="0.25">
      <c r="A4909" s="495" t="s">
        <v>8054</v>
      </c>
      <c r="B4909" s="5">
        <v>1</v>
      </c>
      <c r="C4909" s="5">
        <v>7</v>
      </c>
    </row>
    <row r="4910" spans="1:3" hidden="1" x14ac:dyDescent="0.25">
      <c r="A4910" s="495" t="s">
        <v>8058</v>
      </c>
      <c r="B4910" s="5">
        <v>1</v>
      </c>
      <c r="C4910" s="5">
        <v>7</v>
      </c>
    </row>
    <row r="4911" spans="1:3" hidden="1" x14ac:dyDescent="0.25">
      <c r="A4911" s="495" t="s">
        <v>8059</v>
      </c>
      <c r="B4911" s="5">
        <v>1</v>
      </c>
      <c r="C4911" s="5">
        <v>7</v>
      </c>
    </row>
    <row r="4912" spans="1:3" hidden="1" x14ac:dyDescent="0.25">
      <c r="A4912" s="495" t="s">
        <v>8067</v>
      </c>
      <c r="B4912" s="5">
        <v>1</v>
      </c>
      <c r="C4912" s="5">
        <v>7</v>
      </c>
    </row>
    <row r="4913" spans="1:3" hidden="1" x14ac:dyDescent="0.25">
      <c r="A4913" s="495" t="s">
        <v>8068</v>
      </c>
      <c r="B4913" s="5">
        <v>1</v>
      </c>
      <c r="C4913" s="5">
        <v>7</v>
      </c>
    </row>
    <row r="4914" spans="1:3" ht="30" hidden="1" x14ac:dyDescent="0.25">
      <c r="A4914" s="495" t="s">
        <v>8073</v>
      </c>
      <c r="B4914" s="5">
        <v>1</v>
      </c>
      <c r="C4914" s="5">
        <v>7</v>
      </c>
    </row>
    <row r="4915" spans="1:3" hidden="1" x14ac:dyDescent="0.25">
      <c r="A4915" s="495" t="s">
        <v>8081</v>
      </c>
      <c r="B4915" s="5">
        <v>1</v>
      </c>
      <c r="C4915" s="5">
        <v>7</v>
      </c>
    </row>
    <row r="4916" spans="1:3" hidden="1" x14ac:dyDescent="0.25">
      <c r="A4916" s="495" t="s">
        <v>8083</v>
      </c>
      <c r="B4916" s="5">
        <v>1</v>
      </c>
      <c r="C4916" s="5">
        <v>7</v>
      </c>
    </row>
    <row r="4917" spans="1:3" hidden="1" x14ac:dyDescent="0.25">
      <c r="A4917" s="495" t="s">
        <v>8089</v>
      </c>
      <c r="B4917" s="5">
        <v>1</v>
      </c>
      <c r="C4917" s="5">
        <v>7</v>
      </c>
    </row>
    <row r="4918" spans="1:3" hidden="1" x14ac:dyDescent="0.25">
      <c r="A4918" s="495" t="s">
        <v>8090</v>
      </c>
      <c r="B4918" s="5">
        <v>1</v>
      </c>
      <c r="C4918" s="5">
        <v>7</v>
      </c>
    </row>
    <row r="4919" spans="1:3" hidden="1" x14ac:dyDescent="0.25">
      <c r="A4919" s="495" t="s">
        <v>8093</v>
      </c>
      <c r="B4919" s="5">
        <v>1</v>
      </c>
      <c r="C4919" s="5">
        <v>7</v>
      </c>
    </row>
    <row r="4920" spans="1:3" hidden="1" x14ac:dyDescent="0.25">
      <c r="A4920" s="495" t="s">
        <v>8095</v>
      </c>
      <c r="B4920" s="5">
        <v>1</v>
      </c>
      <c r="C4920" s="5">
        <v>7</v>
      </c>
    </row>
    <row r="4921" spans="1:3" hidden="1" x14ac:dyDescent="0.25">
      <c r="A4921" s="495" t="s">
        <v>8097</v>
      </c>
      <c r="B4921" s="5">
        <v>1</v>
      </c>
      <c r="C4921" s="5">
        <v>7</v>
      </c>
    </row>
    <row r="4922" spans="1:3" hidden="1" x14ac:dyDescent="0.25">
      <c r="A4922" s="495" t="s">
        <v>8104</v>
      </c>
      <c r="B4922" s="5">
        <v>1</v>
      </c>
      <c r="C4922" s="5">
        <v>7</v>
      </c>
    </row>
    <row r="4923" spans="1:3" hidden="1" x14ac:dyDescent="0.25">
      <c r="A4923" s="495" t="s">
        <v>8106</v>
      </c>
      <c r="B4923" s="5">
        <v>1</v>
      </c>
      <c r="C4923" s="5">
        <v>7</v>
      </c>
    </row>
    <row r="4924" spans="1:3" ht="30" hidden="1" x14ac:dyDescent="0.25">
      <c r="A4924" s="495" t="s">
        <v>8108</v>
      </c>
      <c r="B4924" s="5">
        <v>1</v>
      </c>
      <c r="C4924" s="5">
        <v>7</v>
      </c>
    </row>
    <row r="4925" spans="1:3" ht="30" hidden="1" x14ac:dyDescent="0.25">
      <c r="A4925" s="495" t="s">
        <v>8109</v>
      </c>
      <c r="B4925" s="5">
        <v>1</v>
      </c>
      <c r="C4925" s="5">
        <v>7</v>
      </c>
    </row>
    <row r="4926" spans="1:3" hidden="1" x14ac:dyDescent="0.25">
      <c r="A4926" s="495" t="s">
        <v>8110</v>
      </c>
      <c r="B4926" s="5">
        <v>1</v>
      </c>
      <c r="C4926" s="5">
        <v>7</v>
      </c>
    </row>
    <row r="4927" spans="1:3" hidden="1" x14ac:dyDescent="0.25">
      <c r="A4927" s="495" t="s">
        <v>8111</v>
      </c>
      <c r="B4927" s="5">
        <v>1</v>
      </c>
      <c r="C4927" s="5">
        <v>7</v>
      </c>
    </row>
    <row r="4928" spans="1:3" hidden="1" x14ac:dyDescent="0.25">
      <c r="A4928" s="495" t="s">
        <v>8113</v>
      </c>
      <c r="B4928" s="5">
        <v>1</v>
      </c>
      <c r="C4928" s="5">
        <v>7</v>
      </c>
    </row>
    <row r="4929" spans="1:3" hidden="1" x14ac:dyDescent="0.25">
      <c r="A4929" s="495" t="s">
        <v>8120</v>
      </c>
      <c r="B4929" s="5">
        <v>1</v>
      </c>
      <c r="C4929" s="5">
        <v>7</v>
      </c>
    </row>
    <row r="4930" spans="1:3" ht="30" hidden="1" x14ac:dyDescent="0.25">
      <c r="A4930" s="495" t="s">
        <v>8121</v>
      </c>
      <c r="B4930" s="5">
        <v>1</v>
      </c>
      <c r="C4930" s="5">
        <v>7</v>
      </c>
    </row>
    <row r="4931" spans="1:3" hidden="1" x14ac:dyDescent="0.25">
      <c r="A4931" s="495" t="s">
        <v>8123</v>
      </c>
      <c r="B4931" s="5">
        <v>1</v>
      </c>
      <c r="C4931" s="5">
        <v>7</v>
      </c>
    </row>
    <row r="4932" spans="1:3" ht="30" hidden="1" x14ac:dyDescent="0.25">
      <c r="A4932" s="495" t="s">
        <v>8127</v>
      </c>
      <c r="B4932" s="5">
        <v>1</v>
      </c>
      <c r="C4932" s="5">
        <v>7</v>
      </c>
    </row>
    <row r="4933" spans="1:3" ht="30" hidden="1" x14ac:dyDescent="0.25">
      <c r="A4933" s="495" t="s">
        <v>8128</v>
      </c>
      <c r="B4933" s="5">
        <v>1</v>
      </c>
      <c r="C4933" s="5">
        <v>7</v>
      </c>
    </row>
    <row r="4934" spans="1:3" hidden="1" x14ac:dyDescent="0.25">
      <c r="A4934" s="495" t="s">
        <v>8131</v>
      </c>
      <c r="B4934" s="5">
        <v>1</v>
      </c>
      <c r="C4934" s="5">
        <v>7</v>
      </c>
    </row>
    <row r="4935" spans="1:3" hidden="1" x14ac:dyDescent="0.25">
      <c r="A4935" s="495" t="s">
        <v>8134</v>
      </c>
      <c r="B4935" s="5">
        <v>1</v>
      </c>
      <c r="C4935" s="5">
        <v>7</v>
      </c>
    </row>
    <row r="4936" spans="1:3" ht="30" hidden="1" x14ac:dyDescent="0.25">
      <c r="A4936" s="495" t="s">
        <v>8136</v>
      </c>
      <c r="B4936" s="5">
        <v>1</v>
      </c>
      <c r="C4936" s="5">
        <v>7</v>
      </c>
    </row>
    <row r="4937" spans="1:3" hidden="1" x14ac:dyDescent="0.25">
      <c r="A4937" s="495" t="s">
        <v>8138</v>
      </c>
      <c r="B4937" s="5">
        <v>1</v>
      </c>
      <c r="C4937" s="5">
        <v>7</v>
      </c>
    </row>
    <row r="4938" spans="1:3" hidden="1" x14ac:dyDescent="0.25">
      <c r="A4938" s="495" t="s">
        <v>8139</v>
      </c>
      <c r="B4938" s="5">
        <v>1</v>
      </c>
      <c r="C4938" s="5">
        <v>7</v>
      </c>
    </row>
    <row r="4939" spans="1:3" hidden="1" x14ac:dyDescent="0.25">
      <c r="A4939" s="495" t="s">
        <v>8140</v>
      </c>
      <c r="B4939" s="5">
        <v>1</v>
      </c>
      <c r="C4939" s="5">
        <v>7</v>
      </c>
    </row>
    <row r="4940" spans="1:3" hidden="1" x14ac:dyDescent="0.25">
      <c r="A4940" s="495" t="s">
        <v>8142</v>
      </c>
      <c r="B4940" s="5">
        <v>1</v>
      </c>
      <c r="C4940" s="5">
        <v>7</v>
      </c>
    </row>
    <row r="4941" spans="1:3" hidden="1" x14ac:dyDescent="0.25">
      <c r="A4941" s="495" t="s">
        <v>8143</v>
      </c>
      <c r="B4941" s="5">
        <v>1</v>
      </c>
      <c r="C4941" s="5">
        <v>7</v>
      </c>
    </row>
    <row r="4942" spans="1:3" hidden="1" x14ac:dyDescent="0.25">
      <c r="A4942" s="495" t="s">
        <v>8144</v>
      </c>
      <c r="B4942" s="5">
        <v>1</v>
      </c>
      <c r="C4942" s="5">
        <v>7</v>
      </c>
    </row>
    <row r="4943" spans="1:3" hidden="1" x14ac:dyDescent="0.25">
      <c r="A4943" s="495" t="s">
        <v>8148</v>
      </c>
      <c r="B4943" s="5">
        <v>1</v>
      </c>
      <c r="C4943" s="5">
        <v>7</v>
      </c>
    </row>
    <row r="4944" spans="1:3" hidden="1" x14ac:dyDescent="0.25">
      <c r="A4944" s="495" t="s">
        <v>8150</v>
      </c>
      <c r="B4944" s="5">
        <v>1</v>
      </c>
      <c r="C4944" s="5">
        <v>7</v>
      </c>
    </row>
    <row r="4945" spans="1:3" hidden="1" x14ac:dyDescent="0.25">
      <c r="A4945" s="495" t="s">
        <v>8152</v>
      </c>
      <c r="B4945" s="5">
        <v>1</v>
      </c>
      <c r="C4945" s="5">
        <v>7</v>
      </c>
    </row>
    <row r="4946" spans="1:3" hidden="1" x14ac:dyDescent="0.25">
      <c r="A4946" s="495" t="s">
        <v>8153</v>
      </c>
      <c r="B4946" s="5">
        <v>1</v>
      </c>
      <c r="C4946" s="5">
        <v>7</v>
      </c>
    </row>
    <row r="4947" spans="1:3" ht="30" hidden="1" x14ac:dyDescent="0.25">
      <c r="A4947" s="495" t="s">
        <v>8156</v>
      </c>
      <c r="B4947" s="5">
        <v>1</v>
      </c>
      <c r="C4947" s="5">
        <v>7</v>
      </c>
    </row>
    <row r="4948" spans="1:3" hidden="1" x14ac:dyDescent="0.25">
      <c r="A4948" s="495" t="s">
        <v>8158</v>
      </c>
      <c r="B4948" s="5">
        <v>1</v>
      </c>
      <c r="C4948" s="5">
        <v>7</v>
      </c>
    </row>
    <row r="4949" spans="1:3" hidden="1" x14ac:dyDescent="0.25">
      <c r="A4949" s="495" t="s">
        <v>8159</v>
      </c>
      <c r="B4949" s="5">
        <v>1</v>
      </c>
      <c r="C4949" s="5">
        <v>7</v>
      </c>
    </row>
    <row r="4950" spans="1:3" hidden="1" x14ac:dyDescent="0.25">
      <c r="A4950" s="495" t="s">
        <v>8160</v>
      </c>
      <c r="B4950" s="5">
        <v>1</v>
      </c>
      <c r="C4950" s="5">
        <v>7</v>
      </c>
    </row>
    <row r="4951" spans="1:3" hidden="1" x14ac:dyDescent="0.25">
      <c r="A4951" s="495" t="s">
        <v>8161</v>
      </c>
      <c r="B4951" s="5">
        <v>1</v>
      </c>
      <c r="C4951" s="5">
        <v>7</v>
      </c>
    </row>
    <row r="4952" spans="1:3" hidden="1" x14ac:dyDescent="0.25">
      <c r="A4952" s="495" t="s">
        <v>8162</v>
      </c>
      <c r="B4952" s="5">
        <v>1</v>
      </c>
      <c r="C4952" s="5">
        <v>7</v>
      </c>
    </row>
    <row r="4953" spans="1:3" hidden="1" x14ac:dyDescent="0.25">
      <c r="A4953" s="495" t="s">
        <v>8164</v>
      </c>
      <c r="B4953" s="5">
        <v>1</v>
      </c>
      <c r="C4953" s="5">
        <v>7</v>
      </c>
    </row>
    <row r="4954" spans="1:3" ht="30" hidden="1" x14ac:dyDescent="0.25">
      <c r="A4954" s="495" t="s">
        <v>8165</v>
      </c>
      <c r="B4954" s="5">
        <v>1</v>
      </c>
      <c r="C4954" s="5">
        <v>7</v>
      </c>
    </row>
    <row r="4955" spans="1:3" hidden="1" x14ac:dyDescent="0.25">
      <c r="A4955" s="495" t="s">
        <v>8166</v>
      </c>
      <c r="B4955" s="5">
        <v>1</v>
      </c>
      <c r="C4955" s="5">
        <v>7</v>
      </c>
    </row>
    <row r="4956" spans="1:3" hidden="1" x14ac:dyDescent="0.25">
      <c r="A4956" s="495" t="s">
        <v>8167</v>
      </c>
      <c r="B4956" s="5">
        <v>1</v>
      </c>
      <c r="C4956" s="5">
        <v>7</v>
      </c>
    </row>
    <row r="4957" spans="1:3" hidden="1" x14ac:dyDescent="0.25">
      <c r="A4957" s="495" t="s">
        <v>8168</v>
      </c>
      <c r="B4957" s="5">
        <v>1</v>
      </c>
      <c r="C4957" s="5">
        <v>7</v>
      </c>
    </row>
    <row r="4958" spans="1:3" hidden="1" x14ac:dyDescent="0.25">
      <c r="A4958" s="495" t="s">
        <v>8169</v>
      </c>
      <c r="B4958" s="5">
        <v>1</v>
      </c>
      <c r="C4958" s="5">
        <v>7</v>
      </c>
    </row>
    <row r="4959" spans="1:3" hidden="1" x14ac:dyDescent="0.25">
      <c r="A4959" s="495" t="s">
        <v>8170</v>
      </c>
      <c r="B4959" s="5">
        <v>1</v>
      </c>
      <c r="C4959" s="5">
        <v>7</v>
      </c>
    </row>
    <row r="4960" spans="1:3" hidden="1" x14ac:dyDescent="0.25">
      <c r="A4960" s="495" t="s">
        <v>8171</v>
      </c>
      <c r="B4960" s="5">
        <v>1</v>
      </c>
      <c r="C4960" s="5">
        <v>7</v>
      </c>
    </row>
    <row r="4961" spans="1:3" ht="45" hidden="1" x14ac:dyDescent="0.25">
      <c r="A4961" s="495" t="s">
        <v>8172</v>
      </c>
      <c r="B4961" s="5">
        <v>1</v>
      </c>
      <c r="C4961" s="5">
        <v>7</v>
      </c>
    </row>
    <row r="4962" spans="1:3" hidden="1" x14ac:dyDescent="0.25">
      <c r="A4962" s="495" t="s">
        <v>8174</v>
      </c>
      <c r="B4962" s="5">
        <v>1</v>
      </c>
      <c r="C4962" s="5">
        <v>7</v>
      </c>
    </row>
    <row r="4963" spans="1:3" ht="30" hidden="1" x14ac:dyDescent="0.25">
      <c r="A4963" s="495" t="s">
        <v>8175</v>
      </c>
      <c r="B4963" s="5">
        <v>1</v>
      </c>
      <c r="C4963" s="5">
        <v>7</v>
      </c>
    </row>
    <row r="4964" spans="1:3" hidden="1" x14ac:dyDescent="0.25">
      <c r="A4964" s="495" t="s">
        <v>8176</v>
      </c>
      <c r="B4964" s="5">
        <v>1</v>
      </c>
      <c r="C4964" s="5">
        <v>7</v>
      </c>
    </row>
    <row r="4965" spans="1:3" hidden="1" x14ac:dyDescent="0.25">
      <c r="A4965" s="495" t="s">
        <v>8177</v>
      </c>
      <c r="B4965" s="5">
        <v>1</v>
      </c>
      <c r="C4965" s="5">
        <v>7</v>
      </c>
    </row>
    <row r="4966" spans="1:3" hidden="1" x14ac:dyDescent="0.25">
      <c r="A4966" s="495" t="s">
        <v>8178</v>
      </c>
      <c r="B4966" s="5">
        <v>1</v>
      </c>
      <c r="C4966" s="5">
        <v>7</v>
      </c>
    </row>
    <row r="4967" spans="1:3" hidden="1" x14ac:dyDescent="0.25">
      <c r="A4967" s="495" t="s">
        <v>8180</v>
      </c>
      <c r="B4967" s="5">
        <v>1</v>
      </c>
      <c r="C4967" s="5">
        <v>7</v>
      </c>
    </row>
    <row r="4968" spans="1:3" ht="30" hidden="1" x14ac:dyDescent="0.25">
      <c r="A4968" s="495" t="s">
        <v>8181</v>
      </c>
      <c r="B4968" s="5">
        <v>1</v>
      </c>
      <c r="C4968" s="5">
        <v>7</v>
      </c>
    </row>
    <row r="4969" spans="1:3" hidden="1" x14ac:dyDescent="0.25">
      <c r="A4969" s="495" t="s">
        <v>8182</v>
      </c>
      <c r="B4969" s="5">
        <v>1</v>
      </c>
      <c r="C4969" s="5">
        <v>7</v>
      </c>
    </row>
    <row r="4970" spans="1:3" hidden="1" x14ac:dyDescent="0.25">
      <c r="A4970" s="495" t="s">
        <v>8184</v>
      </c>
      <c r="B4970" s="5">
        <v>1</v>
      </c>
      <c r="C4970" s="5">
        <v>7</v>
      </c>
    </row>
    <row r="4971" spans="1:3" hidden="1" x14ac:dyDescent="0.25">
      <c r="A4971" s="495" t="s">
        <v>8186</v>
      </c>
      <c r="B4971" s="5">
        <v>1</v>
      </c>
      <c r="C4971" s="5">
        <v>7</v>
      </c>
    </row>
    <row r="4972" spans="1:3" hidden="1" x14ac:dyDescent="0.25">
      <c r="A4972" s="495" t="s">
        <v>8187</v>
      </c>
      <c r="B4972" s="5">
        <v>1</v>
      </c>
      <c r="C4972" s="5">
        <v>7</v>
      </c>
    </row>
    <row r="4973" spans="1:3" hidden="1" x14ac:dyDescent="0.25">
      <c r="A4973" s="495" t="s">
        <v>8189</v>
      </c>
      <c r="B4973" s="5">
        <v>1</v>
      </c>
      <c r="C4973" s="5">
        <v>7</v>
      </c>
    </row>
    <row r="4974" spans="1:3" ht="45" hidden="1" x14ac:dyDescent="0.25">
      <c r="A4974" s="495" t="s">
        <v>8190</v>
      </c>
      <c r="B4974" s="5">
        <v>1</v>
      </c>
      <c r="C4974" s="5">
        <v>7</v>
      </c>
    </row>
    <row r="4975" spans="1:3" hidden="1" x14ac:dyDescent="0.25">
      <c r="A4975" s="495" t="s">
        <v>8191</v>
      </c>
      <c r="B4975" s="5">
        <v>1</v>
      </c>
      <c r="C4975" s="5">
        <v>7</v>
      </c>
    </row>
    <row r="4976" spans="1:3" hidden="1" x14ac:dyDescent="0.25">
      <c r="A4976" s="495" t="s">
        <v>8192</v>
      </c>
      <c r="B4976" s="5">
        <v>1</v>
      </c>
      <c r="C4976" s="5">
        <v>7</v>
      </c>
    </row>
    <row r="4977" spans="1:3" hidden="1" x14ac:dyDescent="0.25">
      <c r="A4977" s="495" t="s">
        <v>8193</v>
      </c>
      <c r="B4977" s="5">
        <v>1</v>
      </c>
      <c r="C4977" s="5">
        <v>7</v>
      </c>
    </row>
    <row r="4978" spans="1:3" hidden="1" x14ac:dyDescent="0.25">
      <c r="A4978" s="495" t="s">
        <v>8194</v>
      </c>
      <c r="B4978" s="5">
        <v>1</v>
      </c>
      <c r="C4978" s="5">
        <v>7</v>
      </c>
    </row>
    <row r="4979" spans="1:3" hidden="1" x14ac:dyDescent="0.25">
      <c r="A4979" s="495" t="s">
        <v>8196</v>
      </c>
      <c r="B4979" s="5">
        <v>1</v>
      </c>
      <c r="C4979" s="5">
        <v>7</v>
      </c>
    </row>
    <row r="4980" spans="1:3" hidden="1" x14ac:dyDescent="0.25">
      <c r="A4980" s="495" t="s">
        <v>8197</v>
      </c>
      <c r="B4980" s="5">
        <v>1</v>
      </c>
      <c r="C4980" s="5">
        <v>7</v>
      </c>
    </row>
    <row r="4981" spans="1:3" ht="45" hidden="1" x14ac:dyDescent="0.25">
      <c r="A4981" s="495" t="s">
        <v>8198</v>
      </c>
      <c r="B4981" s="5">
        <v>1</v>
      </c>
      <c r="C4981" s="5">
        <v>7</v>
      </c>
    </row>
    <row r="4982" spans="1:3" hidden="1" x14ac:dyDescent="0.25">
      <c r="A4982" s="495" t="s">
        <v>8199</v>
      </c>
      <c r="B4982" s="5">
        <v>1</v>
      </c>
      <c r="C4982" s="5">
        <v>7</v>
      </c>
    </row>
    <row r="4983" spans="1:3" hidden="1" x14ac:dyDescent="0.25">
      <c r="A4983" s="495" t="s">
        <v>8202</v>
      </c>
      <c r="B4983" s="5">
        <v>1</v>
      </c>
      <c r="C4983" s="5">
        <v>7</v>
      </c>
    </row>
    <row r="4984" spans="1:3" ht="30" hidden="1" x14ac:dyDescent="0.25">
      <c r="A4984" s="495" t="s">
        <v>8203</v>
      </c>
      <c r="B4984" s="5">
        <v>1</v>
      </c>
      <c r="C4984" s="5">
        <v>7</v>
      </c>
    </row>
    <row r="4985" spans="1:3" ht="75" hidden="1" x14ac:dyDescent="0.25">
      <c r="A4985" s="495" t="s">
        <v>8204</v>
      </c>
      <c r="B4985" s="5">
        <v>1</v>
      </c>
      <c r="C4985" s="5">
        <v>7</v>
      </c>
    </row>
    <row r="4986" spans="1:3" hidden="1" x14ac:dyDescent="0.25">
      <c r="A4986" s="495" t="s">
        <v>8205</v>
      </c>
      <c r="B4986" s="5">
        <v>1</v>
      </c>
      <c r="C4986" s="5">
        <v>7</v>
      </c>
    </row>
    <row r="4987" spans="1:3" hidden="1" x14ac:dyDescent="0.25">
      <c r="A4987" s="495" t="s">
        <v>8206</v>
      </c>
      <c r="B4987" s="5">
        <v>1</v>
      </c>
      <c r="C4987" s="5">
        <v>7</v>
      </c>
    </row>
    <row r="4988" spans="1:3" ht="30" hidden="1" x14ac:dyDescent="0.25">
      <c r="A4988" s="495" t="s">
        <v>8208</v>
      </c>
      <c r="B4988" s="5">
        <v>1</v>
      </c>
      <c r="C4988" s="5">
        <v>7</v>
      </c>
    </row>
    <row r="4989" spans="1:3" hidden="1" x14ac:dyDescent="0.25">
      <c r="A4989" s="495" t="s">
        <v>8209</v>
      </c>
      <c r="B4989" s="5">
        <v>1</v>
      </c>
      <c r="C4989" s="5">
        <v>7</v>
      </c>
    </row>
    <row r="4990" spans="1:3" ht="45" hidden="1" x14ac:dyDescent="0.25">
      <c r="A4990" s="495" t="s">
        <v>8212</v>
      </c>
      <c r="B4990" s="5">
        <v>1</v>
      </c>
      <c r="C4990" s="5">
        <v>7</v>
      </c>
    </row>
    <row r="4991" spans="1:3" ht="30" hidden="1" x14ac:dyDescent="0.25">
      <c r="A4991" s="495" t="s">
        <v>8215</v>
      </c>
      <c r="B4991" s="5">
        <v>1</v>
      </c>
      <c r="C4991" s="5">
        <v>7</v>
      </c>
    </row>
    <row r="4992" spans="1:3" ht="30" hidden="1" x14ac:dyDescent="0.25">
      <c r="A4992" s="495" t="s">
        <v>8218</v>
      </c>
      <c r="B4992" s="5">
        <v>1</v>
      </c>
      <c r="C4992" s="5">
        <v>7</v>
      </c>
    </row>
    <row r="4993" spans="1:3" hidden="1" x14ac:dyDescent="0.25">
      <c r="A4993" s="495" t="s">
        <v>8220</v>
      </c>
      <c r="B4993" s="5">
        <v>1</v>
      </c>
      <c r="C4993" s="5">
        <v>7</v>
      </c>
    </row>
    <row r="4994" spans="1:3" hidden="1" x14ac:dyDescent="0.25">
      <c r="A4994" s="495" t="s">
        <v>8221</v>
      </c>
      <c r="B4994" s="5">
        <v>1</v>
      </c>
      <c r="C4994" s="5">
        <v>7</v>
      </c>
    </row>
    <row r="4995" spans="1:3" hidden="1" x14ac:dyDescent="0.25">
      <c r="A4995" s="495" t="s">
        <v>8222</v>
      </c>
      <c r="B4995" s="5">
        <v>1</v>
      </c>
      <c r="C4995" s="5">
        <v>7</v>
      </c>
    </row>
    <row r="4996" spans="1:3" hidden="1" x14ac:dyDescent="0.25">
      <c r="A4996" s="495" t="s">
        <v>8223</v>
      </c>
      <c r="B4996" s="5">
        <v>1</v>
      </c>
      <c r="C4996" s="5">
        <v>7</v>
      </c>
    </row>
    <row r="4997" spans="1:3" hidden="1" x14ac:dyDescent="0.25">
      <c r="A4997" s="495" t="s">
        <v>8224</v>
      </c>
      <c r="B4997" s="5">
        <v>1</v>
      </c>
      <c r="C4997" s="5">
        <v>7</v>
      </c>
    </row>
    <row r="4998" spans="1:3" ht="30" hidden="1" x14ac:dyDescent="0.25">
      <c r="A4998" s="495" t="s">
        <v>8226</v>
      </c>
      <c r="B4998" s="5">
        <v>1</v>
      </c>
      <c r="C4998" s="5">
        <v>7</v>
      </c>
    </row>
    <row r="4999" spans="1:3" ht="30" hidden="1" x14ac:dyDescent="0.25">
      <c r="A4999" s="495" t="s">
        <v>8230</v>
      </c>
      <c r="B4999" s="5">
        <v>1</v>
      </c>
      <c r="C4999" s="5">
        <v>7</v>
      </c>
    </row>
    <row r="5000" spans="1:3" hidden="1" x14ac:dyDescent="0.25">
      <c r="A5000" s="495" t="s">
        <v>8231</v>
      </c>
      <c r="B5000" s="5">
        <v>1</v>
      </c>
      <c r="C5000" s="5">
        <v>7</v>
      </c>
    </row>
    <row r="5001" spans="1:3" hidden="1" x14ac:dyDescent="0.25">
      <c r="A5001" s="495" t="s">
        <v>8232</v>
      </c>
      <c r="B5001" s="5">
        <v>1</v>
      </c>
      <c r="C5001" s="5">
        <v>7</v>
      </c>
    </row>
    <row r="5002" spans="1:3" hidden="1" x14ac:dyDescent="0.25">
      <c r="A5002" s="495" t="s">
        <v>8234</v>
      </c>
      <c r="B5002" s="5">
        <v>1</v>
      </c>
      <c r="C5002" s="5">
        <v>7</v>
      </c>
    </row>
    <row r="5003" spans="1:3" hidden="1" x14ac:dyDescent="0.25">
      <c r="A5003" s="495" t="s">
        <v>8236</v>
      </c>
      <c r="B5003" s="5">
        <v>1</v>
      </c>
      <c r="C5003" s="5">
        <v>7</v>
      </c>
    </row>
    <row r="5004" spans="1:3" hidden="1" x14ac:dyDescent="0.25">
      <c r="A5004" s="495" t="s">
        <v>8238</v>
      </c>
      <c r="B5004" s="5">
        <v>1</v>
      </c>
      <c r="C5004" s="5">
        <v>7</v>
      </c>
    </row>
    <row r="5005" spans="1:3" ht="30" hidden="1" x14ac:dyDescent="0.25">
      <c r="A5005" s="495" t="s">
        <v>8244</v>
      </c>
      <c r="B5005" s="5">
        <v>1</v>
      </c>
      <c r="C5005" s="5">
        <v>7</v>
      </c>
    </row>
    <row r="5006" spans="1:3" hidden="1" x14ac:dyDescent="0.25">
      <c r="A5006" s="495" t="s">
        <v>8246</v>
      </c>
      <c r="B5006" s="5">
        <v>1</v>
      </c>
      <c r="C5006" s="5">
        <v>7</v>
      </c>
    </row>
    <row r="5007" spans="1:3" hidden="1" x14ac:dyDescent="0.25">
      <c r="A5007" s="495" t="s">
        <v>8248</v>
      </c>
      <c r="B5007" s="5">
        <v>1</v>
      </c>
      <c r="C5007" s="5">
        <v>7</v>
      </c>
    </row>
    <row r="5008" spans="1:3" ht="30" hidden="1" x14ac:dyDescent="0.25">
      <c r="A5008" s="495" t="s">
        <v>8251</v>
      </c>
      <c r="B5008" s="5">
        <v>1</v>
      </c>
      <c r="C5008" s="5">
        <v>7</v>
      </c>
    </row>
    <row r="5009" spans="1:3" ht="30" hidden="1" x14ac:dyDescent="0.25">
      <c r="A5009" s="495" t="s">
        <v>8253</v>
      </c>
      <c r="B5009" s="5">
        <v>1</v>
      </c>
      <c r="C5009" s="5">
        <v>7</v>
      </c>
    </row>
    <row r="5010" spans="1:3" hidden="1" x14ac:dyDescent="0.25">
      <c r="A5010" s="495" t="s">
        <v>8254</v>
      </c>
      <c r="B5010" s="5">
        <v>1</v>
      </c>
      <c r="C5010" s="5">
        <v>7</v>
      </c>
    </row>
    <row r="5011" spans="1:3" ht="30" hidden="1" x14ac:dyDescent="0.25">
      <c r="A5011" s="495" t="s">
        <v>8255</v>
      </c>
      <c r="B5011" s="5">
        <v>1</v>
      </c>
      <c r="C5011" s="5">
        <v>7</v>
      </c>
    </row>
    <row r="5012" spans="1:3" hidden="1" x14ac:dyDescent="0.25">
      <c r="A5012" s="495" t="s">
        <v>8256</v>
      </c>
      <c r="B5012" s="5">
        <v>1</v>
      </c>
      <c r="C5012" s="5">
        <v>7</v>
      </c>
    </row>
    <row r="5013" spans="1:3" hidden="1" x14ac:dyDescent="0.25">
      <c r="A5013" s="495" t="s">
        <v>8258</v>
      </c>
      <c r="B5013" s="5">
        <v>1</v>
      </c>
      <c r="C5013" s="5">
        <v>7</v>
      </c>
    </row>
    <row r="5014" spans="1:3" hidden="1" x14ac:dyDescent="0.25">
      <c r="A5014" s="495" t="s">
        <v>8259</v>
      </c>
      <c r="B5014" s="5">
        <v>1</v>
      </c>
      <c r="C5014" s="5">
        <v>7</v>
      </c>
    </row>
    <row r="5015" spans="1:3" hidden="1" x14ac:dyDescent="0.25">
      <c r="A5015" s="495" t="s">
        <v>8260</v>
      </c>
      <c r="B5015" s="5">
        <v>1</v>
      </c>
      <c r="C5015" s="5">
        <v>7</v>
      </c>
    </row>
    <row r="5016" spans="1:3" hidden="1" x14ac:dyDescent="0.25">
      <c r="A5016" s="495" t="s">
        <v>8262</v>
      </c>
      <c r="B5016" s="5">
        <v>1</v>
      </c>
      <c r="C5016" s="5">
        <v>7</v>
      </c>
    </row>
    <row r="5017" spans="1:3" hidden="1" x14ac:dyDescent="0.25">
      <c r="A5017" s="495" t="s">
        <v>8263</v>
      </c>
      <c r="B5017" s="5">
        <v>1</v>
      </c>
      <c r="C5017" s="5">
        <v>7</v>
      </c>
    </row>
    <row r="5018" spans="1:3" hidden="1" x14ac:dyDescent="0.25">
      <c r="A5018" s="495" t="s">
        <v>8266</v>
      </c>
      <c r="B5018" s="5">
        <v>1</v>
      </c>
      <c r="C5018" s="5">
        <v>7</v>
      </c>
    </row>
    <row r="5019" spans="1:3" ht="30" hidden="1" x14ac:dyDescent="0.25">
      <c r="A5019" s="495" t="s">
        <v>8268</v>
      </c>
      <c r="B5019" s="5">
        <v>1</v>
      </c>
      <c r="C5019" s="5">
        <v>7</v>
      </c>
    </row>
    <row r="5020" spans="1:3" ht="30" hidden="1" x14ac:dyDescent="0.25">
      <c r="A5020" s="495" t="s">
        <v>8269</v>
      </c>
      <c r="B5020" s="5">
        <v>1</v>
      </c>
      <c r="C5020" s="5">
        <v>7</v>
      </c>
    </row>
    <row r="5021" spans="1:3" ht="30" hidden="1" x14ac:dyDescent="0.25">
      <c r="A5021" s="495" t="s">
        <v>8270</v>
      </c>
      <c r="B5021" s="5">
        <v>1</v>
      </c>
      <c r="C5021" s="5">
        <v>7</v>
      </c>
    </row>
    <row r="5022" spans="1:3" hidden="1" x14ac:dyDescent="0.25">
      <c r="A5022" s="495" t="s">
        <v>8271</v>
      </c>
      <c r="B5022" s="5">
        <v>1</v>
      </c>
      <c r="C5022" s="5">
        <v>7</v>
      </c>
    </row>
    <row r="5023" spans="1:3" hidden="1" x14ac:dyDescent="0.25">
      <c r="A5023" s="495" t="s">
        <v>8272</v>
      </c>
      <c r="B5023" s="5">
        <v>1</v>
      </c>
      <c r="C5023" s="5">
        <v>7</v>
      </c>
    </row>
    <row r="5024" spans="1:3" hidden="1" x14ac:dyDescent="0.25">
      <c r="A5024" s="495" t="s">
        <v>8273</v>
      </c>
      <c r="B5024" s="5">
        <v>1</v>
      </c>
      <c r="C5024" s="5">
        <v>7</v>
      </c>
    </row>
    <row r="5025" spans="1:3" ht="30" hidden="1" x14ac:dyDescent="0.25">
      <c r="A5025" s="495" t="s">
        <v>8274</v>
      </c>
      <c r="B5025" s="5">
        <v>1</v>
      </c>
      <c r="C5025" s="5">
        <v>7</v>
      </c>
    </row>
    <row r="5026" spans="1:3" hidden="1" x14ac:dyDescent="0.25">
      <c r="A5026" s="495" t="s">
        <v>8275</v>
      </c>
      <c r="B5026" s="5">
        <v>1</v>
      </c>
      <c r="C5026" s="5">
        <v>7</v>
      </c>
    </row>
    <row r="5027" spans="1:3" ht="45" hidden="1" x14ac:dyDescent="0.25">
      <c r="A5027" s="495" t="s">
        <v>8276</v>
      </c>
      <c r="B5027" s="5">
        <v>1</v>
      </c>
      <c r="C5027" s="5">
        <v>7</v>
      </c>
    </row>
    <row r="5028" spans="1:3" ht="30" hidden="1" x14ac:dyDescent="0.25">
      <c r="A5028" s="495" t="s">
        <v>8277</v>
      </c>
      <c r="B5028" s="5">
        <v>1</v>
      </c>
      <c r="C5028" s="5">
        <v>7</v>
      </c>
    </row>
    <row r="5029" spans="1:3" hidden="1" x14ac:dyDescent="0.25">
      <c r="A5029" s="495" t="s">
        <v>8280</v>
      </c>
      <c r="B5029" s="5">
        <v>1</v>
      </c>
      <c r="C5029" s="5">
        <v>7</v>
      </c>
    </row>
    <row r="5030" spans="1:3" hidden="1" x14ac:dyDescent="0.25">
      <c r="A5030" s="495" t="s">
        <v>8282</v>
      </c>
      <c r="B5030" s="5">
        <v>1</v>
      </c>
      <c r="C5030" s="5">
        <v>7</v>
      </c>
    </row>
    <row r="5031" spans="1:3" hidden="1" x14ac:dyDescent="0.25">
      <c r="A5031" s="495" t="s">
        <v>8284</v>
      </c>
      <c r="B5031" s="5">
        <v>1</v>
      </c>
      <c r="C5031" s="5">
        <v>7</v>
      </c>
    </row>
    <row r="5032" spans="1:3" ht="45" hidden="1" x14ac:dyDescent="0.25">
      <c r="A5032" s="495" t="s">
        <v>8285</v>
      </c>
      <c r="B5032" s="5">
        <v>1</v>
      </c>
      <c r="C5032" s="5">
        <v>7</v>
      </c>
    </row>
    <row r="5033" spans="1:3" hidden="1" x14ac:dyDescent="0.25">
      <c r="A5033" s="495" t="s">
        <v>8286</v>
      </c>
      <c r="B5033" s="5">
        <v>1</v>
      </c>
      <c r="C5033" s="5">
        <v>7</v>
      </c>
    </row>
    <row r="5034" spans="1:3" ht="30" hidden="1" x14ac:dyDescent="0.25">
      <c r="A5034" s="495" t="s">
        <v>8288</v>
      </c>
      <c r="B5034" s="5">
        <v>1</v>
      </c>
      <c r="C5034" s="5">
        <v>7</v>
      </c>
    </row>
    <row r="5035" spans="1:3" ht="30" hidden="1" x14ac:dyDescent="0.25">
      <c r="A5035" s="495" t="s">
        <v>8289</v>
      </c>
      <c r="B5035" s="5">
        <v>1</v>
      </c>
      <c r="C5035" s="5">
        <v>7</v>
      </c>
    </row>
    <row r="5036" spans="1:3" hidden="1" x14ac:dyDescent="0.25">
      <c r="A5036" s="495" t="s">
        <v>8290</v>
      </c>
      <c r="B5036" s="5">
        <v>1</v>
      </c>
      <c r="C5036" s="5">
        <v>7</v>
      </c>
    </row>
    <row r="5037" spans="1:3" hidden="1" x14ac:dyDescent="0.25">
      <c r="A5037" s="495" t="s">
        <v>8293</v>
      </c>
      <c r="B5037" s="5">
        <v>1</v>
      </c>
      <c r="C5037" s="5">
        <v>7</v>
      </c>
    </row>
    <row r="5038" spans="1:3" hidden="1" x14ac:dyDescent="0.25">
      <c r="A5038" s="495" t="s">
        <v>8294</v>
      </c>
      <c r="B5038" s="5">
        <v>1</v>
      </c>
      <c r="C5038" s="5">
        <v>7</v>
      </c>
    </row>
    <row r="5039" spans="1:3" ht="30" hidden="1" x14ac:dyDescent="0.25">
      <c r="A5039" s="495" t="s">
        <v>8295</v>
      </c>
      <c r="B5039" s="5">
        <v>1</v>
      </c>
      <c r="C5039" s="5">
        <v>7</v>
      </c>
    </row>
    <row r="5040" spans="1:3" hidden="1" x14ac:dyDescent="0.25">
      <c r="A5040" s="495" t="s">
        <v>8296</v>
      </c>
      <c r="B5040" s="5">
        <v>1</v>
      </c>
      <c r="C5040" s="5">
        <v>7</v>
      </c>
    </row>
    <row r="5041" spans="1:3" hidden="1" x14ac:dyDescent="0.25">
      <c r="A5041" s="495" t="s">
        <v>8297</v>
      </c>
      <c r="B5041" s="5">
        <v>1</v>
      </c>
      <c r="C5041" s="5">
        <v>7</v>
      </c>
    </row>
    <row r="5042" spans="1:3" hidden="1" x14ac:dyDescent="0.25">
      <c r="A5042" s="495" t="s">
        <v>8298</v>
      </c>
      <c r="B5042" s="5">
        <v>1</v>
      </c>
      <c r="C5042" s="5">
        <v>7</v>
      </c>
    </row>
    <row r="5043" spans="1:3" hidden="1" x14ac:dyDescent="0.25">
      <c r="A5043" s="495" t="s">
        <v>8299</v>
      </c>
      <c r="B5043" s="5">
        <v>1</v>
      </c>
      <c r="C5043" s="5">
        <v>7</v>
      </c>
    </row>
    <row r="5044" spans="1:3" hidden="1" x14ac:dyDescent="0.25">
      <c r="A5044" s="495" t="s">
        <v>8300</v>
      </c>
      <c r="B5044" s="5">
        <v>1</v>
      </c>
      <c r="C5044" s="5">
        <v>7</v>
      </c>
    </row>
    <row r="5045" spans="1:3" hidden="1" x14ac:dyDescent="0.25">
      <c r="A5045" s="495" t="s">
        <v>8302</v>
      </c>
      <c r="B5045" s="5">
        <v>1</v>
      </c>
      <c r="C5045" s="5">
        <v>7</v>
      </c>
    </row>
    <row r="5046" spans="1:3" hidden="1" x14ac:dyDescent="0.25">
      <c r="A5046" s="495" t="s">
        <v>8303</v>
      </c>
      <c r="B5046" s="5">
        <v>1</v>
      </c>
      <c r="C5046" s="5">
        <v>7</v>
      </c>
    </row>
    <row r="5047" spans="1:3" ht="30" hidden="1" x14ac:dyDescent="0.25">
      <c r="A5047" s="495" t="s">
        <v>8307</v>
      </c>
      <c r="B5047" s="5">
        <v>1</v>
      </c>
      <c r="C5047" s="5">
        <v>7</v>
      </c>
    </row>
    <row r="5048" spans="1:3" hidden="1" x14ac:dyDescent="0.25">
      <c r="A5048" s="495" t="s">
        <v>8308</v>
      </c>
      <c r="B5048" s="5">
        <v>1</v>
      </c>
      <c r="C5048" s="5">
        <v>7</v>
      </c>
    </row>
    <row r="5049" spans="1:3" hidden="1" x14ac:dyDescent="0.25">
      <c r="A5049" s="495" t="s">
        <v>8309</v>
      </c>
      <c r="B5049" s="5">
        <v>1</v>
      </c>
      <c r="C5049" s="5">
        <v>7</v>
      </c>
    </row>
    <row r="5050" spans="1:3" ht="75" hidden="1" x14ac:dyDescent="0.25">
      <c r="A5050" s="495" t="s">
        <v>8312</v>
      </c>
      <c r="B5050" s="5">
        <v>1</v>
      </c>
      <c r="C5050" s="5">
        <v>7</v>
      </c>
    </row>
    <row r="5051" spans="1:3" ht="30" hidden="1" x14ac:dyDescent="0.25">
      <c r="A5051" s="495" t="s">
        <v>8314</v>
      </c>
      <c r="B5051" s="5">
        <v>1</v>
      </c>
      <c r="C5051" s="5">
        <v>7</v>
      </c>
    </row>
    <row r="5052" spans="1:3" ht="30" hidden="1" x14ac:dyDescent="0.25">
      <c r="A5052" s="495" t="s">
        <v>8319</v>
      </c>
      <c r="B5052" s="5">
        <v>1</v>
      </c>
      <c r="C5052" s="5">
        <v>7</v>
      </c>
    </row>
    <row r="5053" spans="1:3" hidden="1" x14ac:dyDescent="0.25">
      <c r="A5053" s="495" t="s">
        <v>8320</v>
      </c>
      <c r="B5053" s="5">
        <v>1</v>
      </c>
      <c r="C5053" s="5">
        <v>7</v>
      </c>
    </row>
    <row r="5054" spans="1:3" ht="30" hidden="1" x14ac:dyDescent="0.25">
      <c r="A5054" s="495" t="s">
        <v>8322</v>
      </c>
      <c r="B5054" s="5">
        <v>1</v>
      </c>
      <c r="C5054" s="5">
        <v>7</v>
      </c>
    </row>
    <row r="5055" spans="1:3" hidden="1" x14ac:dyDescent="0.25">
      <c r="A5055" s="495" t="s">
        <v>8326</v>
      </c>
      <c r="B5055" s="5">
        <v>1</v>
      </c>
      <c r="C5055" s="5">
        <v>7</v>
      </c>
    </row>
    <row r="5056" spans="1:3" hidden="1" x14ac:dyDescent="0.25">
      <c r="A5056" s="495" t="s">
        <v>8328</v>
      </c>
      <c r="B5056" s="5">
        <v>1</v>
      </c>
      <c r="C5056" s="5">
        <v>7</v>
      </c>
    </row>
    <row r="5057" spans="1:3" hidden="1" x14ac:dyDescent="0.25">
      <c r="A5057" s="495" t="s">
        <v>8330</v>
      </c>
      <c r="B5057" s="5">
        <v>1</v>
      </c>
      <c r="C5057" s="5">
        <v>7</v>
      </c>
    </row>
    <row r="5058" spans="1:3" hidden="1" x14ac:dyDescent="0.25">
      <c r="A5058" s="495" t="s">
        <v>8332</v>
      </c>
      <c r="B5058" s="5">
        <v>1</v>
      </c>
      <c r="C5058" s="5">
        <v>7</v>
      </c>
    </row>
    <row r="5059" spans="1:3" hidden="1" x14ac:dyDescent="0.25">
      <c r="A5059" s="495" t="s">
        <v>8336</v>
      </c>
      <c r="B5059" s="5">
        <v>1</v>
      </c>
      <c r="C5059" s="5">
        <v>7</v>
      </c>
    </row>
    <row r="5060" spans="1:3" hidden="1" x14ac:dyDescent="0.25">
      <c r="A5060" s="495" t="s">
        <v>8338</v>
      </c>
      <c r="B5060" s="5">
        <v>1</v>
      </c>
      <c r="C5060" s="5">
        <v>7</v>
      </c>
    </row>
    <row r="5061" spans="1:3" hidden="1" x14ac:dyDescent="0.25">
      <c r="A5061" s="495" t="s">
        <v>8340</v>
      </c>
      <c r="B5061" s="5">
        <v>1</v>
      </c>
      <c r="C5061" s="5">
        <v>7</v>
      </c>
    </row>
    <row r="5062" spans="1:3" hidden="1" x14ac:dyDescent="0.25">
      <c r="A5062" s="495" t="s">
        <v>8342</v>
      </c>
      <c r="B5062" s="5">
        <v>1</v>
      </c>
      <c r="C5062" s="5">
        <v>7</v>
      </c>
    </row>
    <row r="5063" spans="1:3" hidden="1" x14ac:dyDescent="0.25">
      <c r="A5063" s="495" t="s">
        <v>8344</v>
      </c>
      <c r="B5063" s="5">
        <v>1</v>
      </c>
      <c r="C5063" s="5">
        <v>7</v>
      </c>
    </row>
    <row r="5064" spans="1:3" hidden="1" x14ac:dyDescent="0.25">
      <c r="A5064" s="495" t="s">
        <v>8346</v>
      </c>
      <c r="B5064" s="5">
        <v>1</v>
      </c>
      <c r="C5064" s="5">
        <v>7</v>
      </c>
    </row>
    <row r="5065" spans="1:3" hidden="1" x14ac:dyDescent="0.25">
      <c r="A5065" s="495" t="s">
        <v>8348</v>
      </c>
      <c r="B5065" s="5">
        <v>1</v>
      </c>
      <c r="C5065" s="5">
        <v>7</v>
      </c>
    </row>
    <row r="5066" spans="1:3" hidden="1" x14ac:dyDescent="0.25">
      <c r="A5066" s="495" t="s">
        <v>8350</v>
      </c>
      <c r="B5066" s="5">
        <v>1</v>
      </c>
      <c r="C5066" s="5">
        <v>7</v>
      </c>
    </row>
    <row r="5067" spans="1:3" hidden="1" x14ac:dyDescent="0.25">
      <c r="A5067" s="495" t="s">
        <v>8351</v>
      </c>
      <c r="B5067" s="5">
        <v>1</v>
      </c>
      <c r="C5067" s="5">
        <v>7</v>
      </c>
    </row>
    <row r="5068" spans="1:3" hidden="1" x14ac:dyDescent="0.25">
      <c r="A5068" s="495" t="s">
        <v>8352</v>
      </c>
      <c r="B5068" s="5">
        <v>1</v>
      </c>
      <c r="C5068" s="5">
        <v>7</v>
      </c>
    </row>
    <row r="5069" spans="1:3" ht="30" hidden="1" x14ac:dyDescent="0.25">
      <c r="A5069" s="495" t="s">
        <v>8358</v>
      </c>
      <c r="B5069" s="5">
        <v>1</v>
      </c>
      <c r="C5069" s="5">
        <v>7</v>
      </c>
    </row>
    <row r="5070" spans="1:3" hidden="1" x14ac:dyDescent="0.25">
      <c r="A5070" s="495" t="s">
        <v>8359</v>
      </c>
      <c r="B5070" s="5">
        <v>1</v>
      </c>
      <c r="C5070" s="5">
        <v>7</v>
      </c>
    </row>
    <row r="5071" spans="1:3" ht="45" hidden="1" x14ac:dyDescent="0.25">
      <c r="A5071" s="495" t="s">
        <v>8360</v>
      </c>
      <c r="B5071" s="5">
        <v>1</v>
      </c>
      <c r="C5071" s="5">
        <v>7</v>
      </c>
    </row>
    <row r="5072" spans="1:3" ht="30" hidden="1" x14ac:dyDescent="0.25">
      <c r="A5072" s="495" t="s">
        <v>8361</v>
      </c>
      <c r="B5072" s="5">
        <v>1</v>
      </c>
      <c r="C5072" s="5">
        <v>7</v>
      </c>
    </row>
    <row r="5073" spans="1:3" hidden="1" x14ac:dyDescent="0.25">
      <c r="A5073" s="495" t="s">
        <v>8367</v>
      </c>
      <c r="B5073" s="5">
        <v>1</v>
      </c>
      <c r="C5073" s="5">
        <v>7</v>
      </c>
    </row>
    <row r="5074" spans="1:3" hidden="1" x14ac:dyDescent="0.25">
      <c r="A5074" s="495" t="s">
        <v>8369</v>
      </c>
      <c r="B5074" s="5">
        <v>1</v>
      </c>
      <c r="C5074" s="5">
        <v>7</v>
      </c>
    </row>
    <row r="5075" spans="1:3" hidden="1" x14ac:dyDescent="0.25">
      <c r="A5075" s="495" t="s">
        <v>8370</v>
      </c>
      <c r="B5075" s="5">
        <v>1</v>
      </c>
      <c r="C5075" s="5">
        <v>7</v>
      </c>
    </row>
    <row r="5076" spans="1:3" hidden="1" x14ac:dyDescent="0.25">
      <c r="A5076" s="495" t="s">
        <v>8371</v>
      </c>
      <c r="B5076" s="5">
        <v>1</v>
      </c>
      <c r="C5076" s="5">
        <v>7</v>
      </c>
    </row>
    <row r="5077" spans="1:3" hidden="1" x14ac:dyDescent="0.25">
      <c r="A5077" s="495" t="s">
        <v>8372</v>
      </c>
      <c r="B5077" s="5">
        <v>1</v>
      </c>
      <c r="C5077" s="5">
        <v>7</v>
      </c>
    </row>
    <row r="5078" spans="1:3" hidden="1" x14ac:dyDescent="0.25">
      <c r="A5078" s="495" t="s">
        <v>8373</v>
      </c>
      <c r="B5078" s="5">
        <v>1</v>
      </c>
      <c r="C5078" s="5">
        <v>7</v>
      </c>
    </row>
    <row r="5079" spans="1:3" hidden="1" x14ac:dyDescent="0.25">
      <c r="A5079" s="495" t="s">
        <v>8377</v>
      </c>
      <c r="B5079" s="5">
        <v>1</v>
      </c>
      <c r="C5079" s="5">
        <v>7</v>
      </c>
    </row>
    <row r="5080" spans="1:3" hidden="1" x14ac:dyDescent="0.25">
      <c r="A5080" s="495" t="s">
        <v>8378</v>
      </c>
      <c r="B5080" s="5">
        <v>1</v>
      </c>
      <c r="C5080" s="5">
        <v>7</v>
      </c>
    </row>
    <row r="5081" spans="1:3" ht="30" hidden="1" x14ac:dyDescent="0.25">
      <c r="A5081" s="495" t="s">
        <v>8379</v>
      </c>
      <c r="B5081" s="5">
        <v>1</v>
      </c>
      <c r="C5081" s="5">
        <v>7</v>
      </c>
    </row>
    <row r="5082" spans="1:3" ht="30" hidden="1" x14ac:dyDescent="0.25">
      <c r="A5082" s="495" t="s">
        <v>8381</v>
      </c>
      <c r="B5082" s="5">
        <v>1</v>
      </c>
      <c r="C5082" s="5">
        <v>7</v>
      </c>
    </row>
    <row r="5083" spans="1:3" hidden="1" x14ac:dyDescent="0.25">
      <c r="A5083" s="495" t="s">
        <v>8382</v>
      </c>
      <c r="B5083" s="5">
        <v>1</v>
      </c>
      <c r="C5083" s="5">
        <v>7</v>
      </c>
    </row>
    <row r="5084" spans="1:3" hidden="1" x14ac:dyDescent="0.25">
      <c r="A5084" s="495" t="s">
        <v>8383</v>
      </c>
      <c r="B5084" s="5">
        <v>1</v>
      </c>
      <c r="C5084" s="5">
        <v>7</v>
      </c>
    </row>
    <row r="5085" spans="1:3" hidden="1" x14ac:dyDescent="0.25">
      <c r="A5085" s="495" t="s">
        <v>8384</v>
      </c>
      <c r="B5085" s="5">
        <v>1</v>
      </c>
      <c r="C5085" s="5">
        <v>7</v>
      </c>
    </row>
    <row r="5086" spans="1:3" hidden="1" x14ac:dyDescent="0.25">
      <c r="A5086" s="495" t="s">
        <v>8385</v>
      </c>
      <c r="B5086" s="5">
        <v>1</v>
      </c>
      <c r="C5086" s="5">
        <v>7</v>
      </c>
    </row>
    <row r="5087" spans="1:3" hidden="1" x14ac:dyDescent="0.25">
      <c r="A5087" s="495" t="s">
        <v>8390</v>
      </c>
      <c r="B5087" s="5">
        <v>1</v>
      </c>
      <c r="C5087" s="5">
        <v>7</v>
      </c>
    </row>
    <row r="5088" spans="1:3" hidden="1" x14ac:dyDescent="0.25">
      <c r="A5088" s="495" t="s">
        <v>8392</v>
      </c>
      <c r="B5088" s="5">
        <v>1</v>
      </c>
      <c r="C5088" s="5">
        <v>7</v>
      </c>
    </row>
    <row r="5089" spans="1:3" hidden="1" x14ac:dyDescent="0.25">
      <c r="A5089" s="495" t="s">
        <v>8393</v>
      </c>
      <c r="B5089" s="5">
        <v>1</v>
      </c>
      <c r="C5089" s="5">
        <v>7</v>
      </c>
    </row>
    <row r="5090" spans="1:3" hidden="1" x14ac:dyDescent="0.25">
      <c r="A5090" s="495" t="s">
        <v>8394</v>
      </c>
      <c r="B5090" s="5">
        <v>1</v>
      </c>
      <c r="C5090" s="5">
        <v>7</v>
      </c>
    </row>
    <row r="5091" spans="1:3" hidden="1" x14ac:dyDescent="0.25">
      <c r="A5091" s="495" t="s">
        <v>8398</v>
      </c>
      <c r="B5091" s="5">
        <v>1</v>
      </c>
      <c r="C5091" s="5">
        <v>7</v>
      </c>
    </row>
    <row r="5092" spans="1:3" hidden="1" x14ac:dyDescent="0.25">
      <c r="A5092" s="495" t="s">
        <v>8399</v>
      </c>
      <c r="B5092" s="5">
        <v>1</v>
      </c>
      <c r="C5092" s="5">
        <v>7</v>
      </c>
    </row>
    <row r="5093" spans="1:3" hidden="1" x14ac:dyDescent="0.25">
      <c r="A5093" s="495" t="s">
        <v>8400</v>
      </c>
      <c r="B5093" s="5">
        <v>1</v>
      </c>
      <c r="C5093" s="5">
        <v>7</v>
      </c>
    </row>
    <row r="5094" spans="1:3" ht="30" hidden="1" x14ac:dyDescent="0.25">
      <c r="A5094" s="495" t="s">
        <v>8402</v>
      </c>
      <c r="B5094" s="5">
        <v>1</v>
      </c>
      <c r="C5094" s="5">
        <v>7</v>
      </c>
    </row>
    <row r="5095" spans="1:3" ht="45" hidden="1" x14ac:dyDescent="0.25">
      <c r="A5095" s="495" t="s">
        <v>8403</v>
      </c>
      <c r="B5095" s="5">
        <v>1</v>
      </c>
      <c r="C5095" s="5">
        <v>7</v>
      </c>
    </row>
    <row r="5096" spans="1:3" ht="30" hidden="1" x14ac:dyDescent="0.25">
      <c r="A5096" s="495" t="s">
        <v>8404</v>
      </c>
      <c r="B5096" s="5">
        <v>1</v>
      </c>
      <c r="C5096" s="5">
        <v>7</v>
      </c>
    </row>
    <row r="5097" spans="1:3" hidden="1" x14ac:dyDescent="0.25">
      <c r="A5097" s="495" t="s">
        <v>8406</v>
      </c>
      <c r="B5097" s="5">
        <v>1</v>
      </c>
      <c r="C5097" s="5">
        <v>7</v>
      </c>
    </row>
    <row r="5098" spans="1:3" ht="30" hidden="1" x14ac:dyDescent="0.25">
      <c r="A5098" s="495" t="s">
        <v>8407</v>
      </c>
      <c r="B5098" s="5">
        <v>1</v>
      </c>
      <c r="C5098" s="5">
        <v>7</v>
      </c>
    </row>
    <row r="5099" spans="1:3" hidden="1" x14ac:dyDescent="0.25">
      <c r="A5099" s="495" t="s">
        <v>8408</v>
      </c>
      <c r="B5099" s="5">
        <v>1</v>
      </c>
      <c r="C5099" s="5">
        <v>7</v>
      </c>
    </row>
    <row r="5100" spans="1:3" ht="30" hidden="1" x14ac:dyDescent="0.25">
      <c r="A5100" s="495" t="s">
        <v>8409</v>
      </c>
      <c r="B5100" s="5">
        <v>1</v>
      </c>
      <c r="C5100" s="5">
        <v>7</v>
      </c>
    </row>
    <row r="5101" spans="1:3" hidden="1" x14ac:dyDescent="0.25">
      <c r="A5101" s="495" t="s">
        <v>8410</v>
      </c>
      <c r="B5101" s="5">
        <v>1</v>
      </c>
      <c r="C5101" s="5">
        <v>7</v>
      </c>
    </row>
    <row r="5102" spans="1:3" ht="30" hidden="1" x14ac:dyDescent="0.25">
      <c r="A5102" s="495" t="s">
        <v>8411</v>
      </c>
      <c r="B5102" s="5">
        <v>1</v>
      </c>
      <c r="C5102" s="5">
        <v>7</v>
      </c>
    </row>
    <row r="5103" spans="1:3" hidden="1" x14ac:dyDescent="0.25">
      <c r="A5103" s="495" t="s">
        <v>8415</v>
      </c>
      <c r="B5103" s="5">
        <v>1</v>
      </c>
      <c r="C5103" s="5">
        <v>7</v>
      </c>
    </row>
    <row r="5104" spans="1:3" hidden="1" x14ac:dyDescent="0.25">
      <c r="A5104" s="495" t="s">
        <v>8417</v>
      </c>
      <c r="B5104" s="5">
        <v>1</v>
      </c>
      <c r="C5104" s="5">
        <v>7</v>
      </c>
    </row>
    <row r="5105" spans="1:3" hidden="1" x14ac:dyDescent="0.25">
      <c r="A5105" s="495" t="s">
        <v>8418</v>
      </c>
      <c r="B5105" s="5">
        <v>1</v>
      </c>
      <c r="C5105" s="5">
        <v>7</v>
      </c>
    </row>
    <row r="5106" spans="1:3" hidden="1" x14ac:dyDescent="0.25">
      <c r="A5106" s="495" t="s">
        <v>8419</v>
      </c>
      <c r="B5106" s="5">
        <v>1</v>
      </c>
      <c r="C5106" s="5">
        <v>7</v>
      </c>
    </row>
    <row r="5107" spans="1:3" hidden="1" x14ac:dyDescent="0.25">
      <c r="A5107" s="495" t="s">
        <v>8420</v>
      </c>
      <c r="B5107" s="5">
        <v>1</v>
      </c>
      <c r="C5107" s="5">
        <v>7</v>
      </c>
    </row>
    <row r="5108" spans="1:3" hidden="1" x14ac:dyDescent="0.25">
      <c r="A5108" s="495" t="s">
        <v>8424</v>
      </c>
      <c r="B5108" s="5">
        <v>1</v>
      </c>
      <c r="C5108" s="5">
        <v>7</v>
      </c>
    </row>
    <row r="5109" spans="1:3" ht="30" hidden="1" x14ac:dyDescent="0.25">
      <c r="A5109" s="495" t="s">
        <v>8426</v>
      </c>
      <c r="B5109" s="5">
        <v>1</v>
      </c>
      <c r="C5109" s="5">
        <v>7</v>
      </c>
    </row>
    <row r="5110" spans="1:3" hidden="1" x14ac:dyDescent="0.25">
      <c r="A5110" s="495" t="s">
        <v>8427</v>
      </c>
      <c r="B5110" s="5">
        <v>1</v>
      </c>
      <c r="C5110" s="5">
        <v>7</v>
      </c>
    </row>
    <row r="5111" spans="1:3" hidden="1" x14ac:dyDescent="0.25">
      <c r="A5111" s="495" t="s">
        <v>8430</v>
      </c>
      <c r="B5111" s="5">
        <v>1</v>
      </c>
      <c r="C5111" s="5">
        <v>7</v>
      </c>
    </row>
    <row r="5112" spans="1:3" hidden="1" x14ac:dyDescent="0.25">
      <c r="A5112" s="495" t="s">
        <v>8431</v>
      </c>
      <c r="B5112" s="5">
        <v>1</v>
      </c>
      <c r="C5112" s="5">
        <v>7</v>
      </c>
    </row>
    <row r="5113" spans="1:3" hidden="1" x14ac:dyDescent="0.25">
      <c r="A5113" s="495" t="s">
        <v>8433</v>
      </c>
      <c r="B5113" s="5">
        <v>1</v>
      </c>
      <c r="C5113" s="5">
        <v>7</v>
      </c>
    </row>
    <row r="5114" spans="1:3" hidden="1" x14ac:dyDescent="0.25">
      <c r="A5114" s="495" t="s">
        <v>8434</v>
      </c>
      <c r="B5114" s="5">
        <v>1</v>
      </c>
      <c r="C5114" s="5">
        <v>7</v>
      </c>
    </row>
    <row r="5115" spans="1:3" hidden="1" x14ac:dyDescent="0.25">
      <c r="A5115" s="495" t="s">
        <v>8435</v>
      </c>
      <c r="B5115" s="5">
        <v>1</v>
      </c>
      <c r="C5115" s="5">
        <v>7</v>
      </c>
    </row>
    <row r="5116" spans="1:3" hidden="1" x14ac:dyDescent="0.25">
      <c r="A5116" s="495" t="s">
        <v>8436</v>
      </c>
      <c r="B5116" s="5">
        <v>1</v>
      </c>
      <c r="C5116" s="5">
        <v>7</v>
      </c>
    </row>
    <row r="5117" spans="1:3" hidden="1" x14ac:dyDescent="0.25">
      <c r="A5117" s="495" t="s">
        <v>8438</v>
      </c>
      <c r="B5117" s="5">
        <v>1</v>
      </c>
      <c r="C5117" s="5">
        <v>7</v>
      </c>
    </row>
    <row r="5118" spans="1:3" hidden="1" x14ac:dyDescent="0.25">
      <c r="A5118" s="495" t="s">
        <v>8439</v>
      </c>
      <c r="B5118" s="5">
        <v>1</v>
      </c>
      <c r="C5118" s="5">
        <v>7</v>
      </c>
    </row>
    <row r="5119" spans="1:3" hidden="1" x14ac:dyDescent="0.25">
      <c r="A5119" s="495" t="s">
        <v>8441</v>
      </c>
      <c r="B5119" s="5">
        <v>1</v>
      </c>
      <c r="C5119" s="5">
        <v>7</v>
      </c>
    </row>
    <row r="5120" spans="1:3" hidden="1" x14ac:dyDescent="0.25">
      <c r="A5120" s="495" t="s">
        <v>8442</v>
      </c>
      <c r="B5120" s="5">
        <v>1</v>
      </c>
      <c r="C5120" s="5">
        <v>7</v>
      </c>
    </row>
    <row r="5121" spans="1:3" ht="30" hidden="1" x14ac:dyDescent="0.25">
      <c r="A5121" s="495" t="s">
        <v>8443</v>
      </c>
      <c r="B5121" s="5">
        <v>1</v>
      </c>
      <c r="C5121" s="5">
        <v>7</v>
      </c>
    </row>
    <row r="5122" spans="1:3" hidden="1" x14ac:dyDescent="0.25">
      <c r="A5122" s="495" t="s">
        <v>8444</v>
      </c>
      <c r="B5122" s="5">
        <v>1</v>
      </c>
      <c r="C5122" s="5">
        <v>7</v>
      </c>
    </row>
    <row r="5123" spans="1:3" hidden="1" x14ac:dyDescent="0.25">
      <c r="A5123" s="495" t="s">
        <v>8446</v>
      </c>
      <c r="B5123" s="5">
        <v>1</v>
      </c>
      <c r="C5123" s="5">
        <v>7</v>
      </c>
    </row>
    <row r="5124" spans="1:3" ht="30" hidden="1" x14ac:dyDescent="0.25">
      <c r="A5124" s="495" t="s">
        <v>8447</v>
      </c>
      <c r="B5124" s="5">
        <v>1</v>
      </c>
      <c r="C5124" s="5">
        <v>7</v>
      </c>
    </row>
    <row r="5125" spans="1:3" ht="30" hidden="1" x14ac:dyDescent="0.25">
      <c r="A5125" s="495" t="s">
        <v>8450</v>
      </c>
      <c r="B5125" s="5">
        <v>1</v>
      </c>
      <c r="C5125" s="5">
        <v>7</v>
      </c>
    </row>
    <row r="5126" spans="1:3" ht="30" hidden="1" x14ac:dyDescent="0.25">
      <c r="A5126" s="495" t="s">
        <v>8452</v>
      </c>
      <c r="B5126" s="5">
        <v>1</v>
      </c>
      <c r="C5126" s="5">
        <v>7</v>
      </c>
    </row>
    <row r="5127" spans="1:3" hidden="1" x14ac:dyDescent="0.25">
      <c r="A5127" s="495" t="s">
        <v>8454</v>
      </c>
      <c r="B5127" s="5">
        <v>1</v>
      </c>
      <c r="C5127" s="5">
        <v>7</v>
      </c>
    </row>
    <row r="5128" spans="1:3" ht="30" hidden="1" x14ac:dyDescent="0.25">
      <c r="A5128" s="495" t="s">
        <v>8455</v>
      </c>
      <c r="B5128" s="5">
        <v>1</v>
      </c>
      <c r="C5128" s="5">
        <v>7</v>
      </c>
    </row>
    <row r="5129" spans="1:3" hidden="1" x14ac:dyDescent="0.25">
      <c r="A5129" s="495" t="s">
        <v>8456</v>
      </c>
      <c r="B5129" s="5">
        <v>1</v>
      </c>
      <c r="C5129" s="5">
        <v>7</v>
      </c>
    </row>
    <row r="5130" spans="1:3" hidden="1" x14ac:dyDescent="0.25">
      <c r="A5130" s="495" t="s">
        <v>8457</v>
      </c>
      <c r="B5130" s="5">
        <v>1</v>
      </c>
      <c r="C5130" s="5">
        <v>7</v>
      </c>
    </row>
    <row r="5131" spans="1:3" hidden="1" x14ac:dyDescent="0.25">
      <c r="A5131" s="495" t="s">
        <v>8458</v>
      </c>
      <c r="B5131" s="5">
        <v>1</v>
      </c>
      <c r="C5131" s="5">
        <v>7</v>
      </c>
    </row>
    <row r="5132" spans="1:3" hidden="1" x14ac:dyDescent="0.25">
      <c r="A5132" s="495" t="s">
        <v>8459</v>
      </c>
      <c r="B5132" s="5">
        <v>1</v>
      </c>
      <c r="C5132" s="5">
        <v>7</v>
      </c>
    </row>
    <row r="5133" spans="1:3" hidden="1" x14ac:dyDescent="0.25">
      <c r="A5133" s="495" t="s">
        <v>8461</v>
      </c>
      <c r="B5133" s="5">
        <v>1</v>
      </c>
      <c r="C5133" s="5">
        <v>7</v>
      </c>
    </row>
    <row r="5134" spans="1:3" ht="30" hidden="1" x14ac:dyDescent="0.25">
      <c r="A5134" s="495" t="s">
        <v>8462</v>
      </c>
      <c r="B5134" s="5">
        <v>1</v>
      </c>
      <c r="C5134" s="5">
        <v>7</v>
      </c>
    </row>
    <row r="5135" spans="1:3" hidden="1" x14ac:dyDescent="0.25">
      <c r="A5135" s="495" t="s">
        <v>8467</v>
      </c>
      <c r="B5135" s="5">
        <v>1</v>
      </c>
      <c r="C5135" s="5">
        <v>7</v>
      </c>
    </row>
    <row r="5136" spans="1:3" hidden="1" x14ac:dyDescent="0.25">
      <c r="A5136" s="495" t="s">
        <v>8468</v>
      </c>
      <c r="B5136" s="5">
        <v>1</v>
      </c>
      <c r="C5136" s="5">
        <v>7</v>
      </c>
    </row>
    <row r="5137" spans="1:3" hidden="1" x14ac:dyDescent="0.25">
      <c r="A5137" s="495" t="s">
        <v>8469</v>
      </c>
      <c r="B5137" s="5">
        <v>1</v>
      </c>
      <c r="C5137" s="5">
        <v>7</v>
      </c>
    </row>
    <row r="5138" spans="1:3" hidden="1" x14ac:dyDescent="0.25">
      <c r="A5138" s="495" t="s">
        <v>8470</v>
      </c>
      <c r="B5138" s="5">
        <v>1</v>
      </c>
      <c r="C5138" s="5">
        <v>7</v>
      </c>
    </row>
    <row r="5139" spans="1:3" ht="30" hidden="1" x14ac:dyDescent="0.25">
      <c r="A5139" s="495" t="s">
        <v>8471</v>
      </c>
      <c r="B5139" s="5">
        <v>1</v>
      </c>
      <c r="C5139" s="5">
        <v>7</v>
      </c>
    </row>
    <row r="5140" spans="1:3" hidden="1" x14ac:dyDescent="0.25">
      <c r="A5140" s="495" t="s">
        <v>8473</v>
      </c>
      <c r="B5140" s="5">
        <v>1</v>
      </c>
      <c r="C5140" s="5">
        <v>7</v>
      </c>
    </row>
    <row r="5141" spans="1:3" ht="30" hidden="1" x14ac:dyDescent="0.25">
      <c r="A5141" s="495" t="s">
        <v>8476</v>
      </c>
      <c r="B5141" s="5">
        <v>1</v>
      </c>
      <c r="C5141" s="5">
        <v>7</v>
      </c>
    </row>
    <row r="5142" spans="1:3" hidden="1" x14ac:dyDescent="0.25">
      <c r="A5142" s="495" t="s">
        <v>8479</v>
      </c>
      <c r="B5142" s="5">
        <v>1</v>
      </c>
      <c r="C5142" s="5">
        <v>7</v>
      </c>
    </row>
    <row r="5143" spans="1:3" ht="30" hidden="1" x14ac:dyDescent="0.25">
      <c r="A5143" s="495" t="s">
        <v>8483</v>
      </c>
      <c r="B5143" s="5">
        <v>1</v>
      </c>
      <c r="C5143" s="5">
        <v>7</v>
      </c>
    </row>
    <row r="5144" spans="1:3" hidden="1" x14ac:dyDescent="0.25">
      <c r="A5144" s="495" t="s">
        <v>8484</v>
      </c>
      <c r="B5144" s="5">
        <v>1</v>
      </c>
      <c r="C5144" s="5">
        <v>7</v>
      </c>
    </row>
    <row r="5145" spans="1:3" hidden="1" x14ac:dyDescent="0.25">
      <c r="A5145" s="495" t="s">
        <v>8485</v>
      </c>
      <c r="B5145" s="5">
        <v>1</v>
      </c>
      <c r="C5145" s="5">
        <v>7</v>
      </c>
    </row>
    <row r="5146" spans="1:3" hidden="1" x14ac:dyDescent="0.25">
      <c r="A5146" s="495" t="s">
        <v>8489</v>
      </c>
      <c r="B5146" s="5">
        <v>1</v>
      </c>
      <c r="C5146" s="5">
        <v>7</v>
      </c>
    </row>
    <row r="5147" spans="1:3" hidden="1" x14ac:dyDescent="0.25">
      <c r="A5147" s="495" t="s">
        <v>8490</v>
      </c>
      <c r="B5147" s="5">
        <v>1</v>
      </c>
      <c r="C5147" s="5">
        <v>7</v>
      </c>
    </row>
    <row r="5148" spans="1:3" hidden="1" x14ac:dyDescent="0.25">
      <c r="A5148" s="495" t="s">
        <v>8491</v>
      </c>
      <c r="B5148" s="5">
        <v>1</v>
      </c>
      <c r="C5148" s="5">
        <v>7</v>
      </c>
    </row>
    <row r="5149" spans="1:3" hidden="1" x14ac:dyDescent="0.25">
      <c r="A5149" s="495" t="s">
        <v>8492</v>
      </c>
      <c r="B5149" s="5">
        <v>1</v>
      </c>
      <c r="C5149" s="5">
        <v>7</v>
      </c>
    </row>
    <row r="5150" spans="1:3" hidden="1" x14ac:dyDescent="0.25">
      <c r="A5150" s="495" t="s">
        <v>8493</v>
      </c>
      <c r="B5150" s="5">
        <v>1</v>
      </c>
      <c r="C5150" s="5">
        <v>7</v>
      </c>
    </row>
    <row r="5151" spans="1:3" ht="30" hidden="1" x14ac:dyDescent="0.25">
      <c r="A5151" s="495" t="s">
        <v>8494</v>
      </c>
      <c r="B5151" s="5">
        <v>1</v>
      </c>
      <c r="C5151" s="5">
        <v>7</v>
      </c>
    </row>
    <row r="5152" spans="1:3" hidden="1" x14ac:dyDescent="0.25">
      <c r="A5152" s="495" t="s">
        <v>8496</v>
      </c>
      <c r="B5152" s="5">
        <v>1</v>
      </c>
      <c r="C5152" s="5">
        <v>7</v>
      </c>
    </row>
    <row r="5153" spans="1:3" hidden="1" x14ac:dyDescent="0.25">
      <c r="A5153" s="495" t="s">
        <v>8498</v>
      </c>
      <c r="B5153" s="5">
        <v>1</v>
      </c>
      <c r="C5153" s="5">
        <v>7</v>
      </c>
    </row>
    <row r="5154" spans="1:3" hidden="1" x14ac:dyDescent="0.25">
      <c r="A5154" s="495" t="s">
        <v>8499</v>
      </c>
      <c r="B5154" s="5">
        <v>1</v>
      </c>
      <c r="C5154" s="5">
        <v>7</v>
      </c>
    </row>
    <row r="5155" spans="1:3" ht="30" hidden="1" x14ac:dyDescent="0.25">
      <c r="A5155" s="495" t="s">
        <v>8501</v>
      </c>
      <c r="B5155" s="5">
        <v>1</v>
      </c>
      <c r="C5155" s="5">
        <v>7</v>
      </c>
    </row>
    <row r="5156" spans="1:3" ht="30" hidden="1" x14ac:dyDescent="0.25">
      <c r="A5156" s="495" t="s">
        <v>8502</v>
      </c>
      <c r="B5156" s="5">
        <v>1</v>
      </c>
      <c r="C5156" s="5">
        <v>7</v>
      </c>
    </row>
    <row r="5157" spans="1:3" ht="30" hidden="1" x14ac:dyDescent="0.25">
      <c r="A5157" s="495" t="s">
        <v>8503</v>
      </c>
      <c r="B5157" s="5">
        <v>1</v>
      </c>
      <c r="C5157" s="5">
        <v>7</v>
      </c>
    </row>
    <row r="5158" spans="1:3" hidden="1" x14ac:dyDescent="0.25">
      <c r="A5158" s="495" t="s">
        <v>8506</v>
      </c>
      <c r="B5158" s="5">
        <v>1</v>
      </c>
      <c r="C5158" s="5">
        <v>7</v>
      </c>
    </row>
    <row r="5159" spans="1:3" hidden="1" x14ac:dyDescent="0.25">
      <c r="A5159" s="495" t="s">
        <v>8507</v>
      </c>
      <c r="B5159" s="5">
        <v>1</v>
      </c>
      <c r="C5159" s="5">
        <v>7</v>
      </c>
    </row>
    <row r="5160" spans="1:3" ht="30" hidden="1" x14ac:dyDescent="0.25">
      <c r="A5160" s="495" t="s">
        <v>8508</v>
      </c>
      <c r="B5160" s="5">
        <v>1</v>
      </c>
      <c r="C5160" s="5">
        <v>7</v>
      </c>
    </row>
    <row r="5161" spans="1:3" hidden="1" x14ac:dyDescent="0.25">
      <c r="A5161" s="495" t="s">
        <v>8509</v>
      </c>
      <c r="B5161" s="5">
        <v>1</v>
      </c>
      <c r="C5161" s="5">
        <v>7</v>
      </c>
    </row>
    <row r="5162" spans="1:3" hidden="1" x14ac:dyDescent="0.25">
      <c r="A5162" s="495" t="s">
        <v>8512</v>
      </c>
      <c r="B5162" s="5">
        <v>1</v>
      </c>
      <c r="C5162" s="5">
        <v>7</v>
      </c>
    </row>
    <row r="5163" spans="1:3" hidden="1" x14ac:dyDescent="0.25">
      <c r="A5163" s="495" t="s">
        <v>8513</v>
      </c>
      <c r="B5163" s="5">
        <v>1</v>
      </c>
      <c r="C5163" s="5">
        <v>7</v>
      </c>
    </row>
    <row r="5164" spans="1:3" hidden="1" x14ac:dyDescent="0.25">
      <c r="A5164" s="495" t="s">
        <v>8517</v>
      </c>
      <c r="B5164" s="5">
        <v>1</v>
      </c>
      <c r="C5164" s="5">
        <v>7</v>
      </c>
    </row>
    <row r="5165" spans="1:3" hidden="1" x14ac:dyDescent="0.25">
      <c r="A5165" s="495" t="s">
        <v>8518</v>
      </c>
      <c r="B5165" s="5">
        <v>1</v>
      </c>
      <c r="C5165" s="5">
        <v>7</v>
      </c>
    </row>
    <row r="5166" spans="1:3" hidden="1" x14ac:dyDescent="0.25">
      <c r="A5166" s="495" t="s">
        <v>8519</v>
      </c>
      <c r="B5166" s="5">
        <v>1</v>
      </c>
      <c r="C5166" s="5">
        <v>7</v>
      </c>
    </row>
    <row r="5167" spans="1:3" hidden="1" x14ac:dyDescent="0.25">
      <c r="A5167" s="495" t="s">
        <v>8521</v>
      </c>
      <c r="B5167" s="5">
        <v>1</v>
      </c>
      <c r="C5167" s="5">
        <v>7</v>
      </c>
    </row>
    <row r="5168" spans="1:3" hidden="1" x14ac:dyDescent="0.25">
      <c r="A5168" s="495" t="s">
        <v>8524</v>
      </c>
      <c r="B5168" s="5">
        <v>1</v>
      </c>
      <c r="C5168" s="5">
        <v>7</v>
      </c>
    </row>
    <row r="5169" spans="1:3" hidden="1" x14ac:dyDescent="0.25">
      <c r="A5169" s="495" t="s">
        <v>8526</v>
      </c>
      <c r="B5169" s="5">
        <v>1</v>
      </c>
      <c r="C5169" s="5">
        <v>7</v>
      </c>
    </row>
    <row r="5170" spans="1:3" hidden="1" x14ac:dyDescent="0.25">
      <c r="A5170" s="495" t="s">
        <v>8528</v>
      </c>
      <c r="B5170" s="5">
        <v>1</v>
      </c>
      <c r="C5170" s="5">
        <v>7</v>
      </c>
    </row>
    <row r="5171" spans="1:3" hidden="1" x14ac:dyDescent="0.25">
      <c r="A5171" s="495" t="s">
        <v>8530</v>
      </c>
      <c r="B5171" s="5">
        <v>1</v>
      </c>
      <c r="C5171" s="5">
        <v>7</v>
      </c>
    </row>
    <row r="5172" spans="1:3" hidden="1" x14ac:dyDescent="0.25">
      <c r="A5172" s="495" t="s">
        <v>8533</v>
      </c>
      <c r="B5172" s="5">
        <v>1</v>
      </c>
      <c r="C5172" s="5">
        <v>7</v>
      </c>
    </row>
    <row r="5173" spans="1:3" hidden="1" x14ac:dyDescent="0.25">
      <c r="A5173" s="495" t="s">
        <v>8535</v>
      </c>
      <c r="B5173" s="5">
        <v>1</v>
      </c>
      <c r="C5173" s="5">
        <v>7</v>
      </c>
    </row>
    <row r="5174" spans="1:3" hidden="1" x14ac:dyDescent="0.25">
      <c r="A5174" s="495" t="s">
        <v>8537</v>
      </c>
      <c r="B5174" s="5">
        <v>1</v>
      </c>
      <c r="C5174" s="5">
        <v>7</v>
      </c>
    </row>
    <row r="5175" spans="1:3" hidden="1" x14ac:dyDescent="0.25">
      <c r="A5175" s="495" t="s">
        <v>8538</v>
      </c>
      <c r="B5175" s="5">
        <v>1</v>
      </c>
      <c r="C5175" s="5">
        <v>7</v>
      </c>
    </row>
    <row r="5176" spans="1:3" hidden="1" x14ac:dyDescent="0.25">
      <c r="A5176" s="495" t="s">
        <v>8539</v>
      </c>
      <c r="B5176" s="5">
        <v>1</v>
      </c>
      <c r="C5176" s="5">
        <v>7</v>
      </c>
    </row>
    <row r="5177" spans="1:3" hidden="1" x14ac:dyDescent="0.25">
      <c r="A5177" s="495" t="s">
        <v>8540</v>
      </c>
      <c r="B5177" s="5">
        <v>1</v>
      </c>
      <c r="C5177" s="5">
        <v>7</v>
      </c>
    </row>
    <row r="5178" spans="1:3" hidden="1" x14ac:dyDescent="0.25">
      <c r="A5178" s="495" t="s">
        <v>8543</v>
      </c>
      <c r="B5178" s="5">
        <v>1</v>
      </c>
      <c r="C5178" s="5">
        <v>7</v>
      </c>
    </row>
    <row r="5179" spans="1:3" hidden="1" x14ac:dyDescent="0.25">
      <c r="A5179" s="495" t="s">
        <v>8544</v>
      </c>
      <c r="B5179" s="5">
        <v>1</v>
      </c>
      <c r="C5179" s="5">
        <v>7</v>
      </c>
    </row>
    <row r="5180" spans="1:3" hidden="1" x14ac:dyDescent="0.25">
      <c r="A5180" s="495" t="s">
        <v>8546</v>
      </c>
      <c r="B5180" s="5">
        <v>1</v>
      </c>
      <c r="C5180" s="5">
        <v>7</v>
      </c>
    </row>
    <row r="5181" spans="1:3" ht="30" hidden="1" x14ac:dyDescent="0.25">
      <c r="A5181" s="495" t="s">
        <v>8548</v>
      </c>
      <c r="B5181" s="5">
        <v>1</v>
      </c>
      <c r="C5181" s="5">
        <v>7</v>
      </c>
    </row>
    <row r="5182" spans="1:3" hidden="1" x14ac:dyDescent="0.25">
      <c r="A5182" s="495" t="s">
        <v>8549</v>
      </c>
      <c r="B5182" s="5">
        <v>1</v>
      </c>
      <c r="C5182" s="5">
        <v>7</v>
      </c>
    </row>
    <row r="5183" spans="1:3" ht="30" hidden="1" x14ac:dyDescent="0.25">
      <c r="A5183" s="495" t="s">
        <v>8550</v>
      </c>
      <c r="B5183" s="5">
        <v>1</v>
      </c>
      <c r="C5183" s="5">
        <v>7</v>
      </c>
    </row>
    <row r="5184" spans="1:3" ht="30" hidden="1" x14ac:dyDescent="0.25">
      <c r="A5184" s="495" t="s">
        <v>8552</v>
      </c>
      <c r="B5184" s="5">
        <v>1</v>
      </c>
      <c r="C5184" s="5">
        <v>7</v>
      </c>
    </row>
    <row r="5185" spans="1:3" hidden="1" x14ac:dyDescent="0.25">
      <c r="A5185" s="495" t="s">
        <v>8554</v>
      </c>
      <c r="B5185" s="5">
        <v>1</v>
      </c>
      <c r="C5185" s="5">
        <v>7</v>
      </c>
    </row>
    <row r="5186" spans="1:3" hidden="1" x14ac:dyDescent="0.25">
      <c r="A5186" s="495" t="s">
        <v>8556</v>
      </c>
      <c r="B5186" s="5">
        <v>1</v>
      </c>
      <c r="C5186" s="5">
        <v>7</v>
      </c>
    </row>
    <row r="5187" spans="1:3" hidden="1" x14ac:dyDescent="0.25">
      <c r="A5187" s="495" t="s">
        <v>8558</v>
      </c>
      <c r="B5187" s="5">
        <v>1</v>
      </c>
      <c r="C5187" s="5">
        <v>7</v>
      </c>
    </row>
    <row r="5188" spans="1:3" hidden="1" x14ac:dyDescent="0.25">
      <c r="A5188" s="495" t="s">
        <v>8560</v>
      </c>
      <c r="B5188" s="5">
        <v>1</v>
      </c>
      <c r="C5188" s="5">
        <v>7</v>
      </c>
    </row>
    <row r="5189" spans="1:3" hidden="1" x14ac:dyDescent="0.25">
      <c r="A5189" s="495" t="s">
        <v>8564</v>
      </c>
      <c r="B5189" s="5">
        <v>1</v>
      </c>
      <c r="C5189" s="5">
        <v>7</v>
      </c>
    </row>
    <row r="5190" spans="1:3" ht="30" hidden="1" x14ac:dyDescent="0.25">
      <c r="A5190" s="495" t="s">
        <v>8565</v>
      </c>
      <c r="B5190" s="5">
        <v>1</v>
      </c>
      <c r="C5190" s="5">
        <v>7</v>
      </c>
    </row>
    <row r="5191" spans="1:3" hidden="1" x14ac:dyDescent="0.25">
      <c r="A5191" s="495" t="s">
        <v>8568</v>
      </c>
      <c r="B5191" s="5">
        <v>1</v>
      </c>
      <c r="C5191" s="5">
        <v>7</v>
      </c>
    </row>
    <row r="5192" spans="1:3" hidden="1" x14ac:dyDescent="0.25">
      <c r="A5192" s="495" t="s">
        <v>8570</v>
      </c>
      <c r="B5192" s="5">
        <v>1</v>
      </c>
      <c r="C5192" s="5">
        <v>7</v>
      </c>
    </row>
    <row r="5193" spans="1:3" ht="30" hidden="1" x14ac:dyDescent="0.25">
      <c r="A5193" s="495" t="s">
        <v>8571</v>
      </c>
      <c r="B5193" s="5">
        <v>1</v>
      </c>
      <c r="C5193" s="5">
        <v>7</v>
      </c>
    </row>
    <row r="5194" spans="1:3" hidden="1" x14ac:dyDescent="0.25">
      <c r="A5194" s="495" t="s">
        <v>8580</v>
      </c>
      <c r="B5194" s="5">
        <v>1</v>
      </c>
      <c r="C5194" s="5">
        <v>7</v>
      </c>
    </row>
    <row r="5195" spans="1:3" hidden="1" x14ac:dyDescent="0.25">
      <c r="A5195" s="495" t="s">
        <v>8581</v>
      </c>
      <c r="B5195" s="5">
        <v>1</v>
      </c>
      <c r="C5195" s="5">
        <v>7</v>
      </c>
    </row>
    <row r="5196" spans="1:3" hidden="1" x14ac:dyDescent="0.25">
      <c r="A5196" s="495" t="s">
        <v>8583</v>
      </c>
      <c r="B5196" s="5">
        <v>1</v>
      </c>
      <c r="C5196" s="5">
        <v>7</v>
      </c>
    </row>
    <row r="5197" spans="1:3" hidden="1" x14ac:dyDescent="0.25">
      <c r="A5197" s="495" t="s">
        <v>8585</v>
      </c>
      <c r="B5197" s="5">
        <v>1</v>
      </c>
      <c r="C5197" s="5">
        <v>7</v>
      </c>
    </row>
    <row r="5198" spans="1:3" hidden="1" x14ac:dyDescent="0.25">
      <c r="A5198" s="495" t="s">
        <v>8587</v>
      </c>
      <c r="B5198" s="5">
        <v>1</v>
      </c>
      <c r="C5198" s="5">
        <v>7</v>
      </c>
    </row>
    <row r="5199" spans="1:3" ht="30" hidden="1" x14ac:dyDescent="0.25">
      <c r="A5199" s="495" t="s">
        <v>8591</v>
      </c>
      <c r="B5199" s="5">
        <v>1</v>
      </c>
      <c r="C5199" s="5">
        <v>7</v>
      </c>
    </row>
    <row r="5200" spans="1:3" hidden="1" x14ac:dyDescent="0.25">
      <c r="A5200" s="495" t="s">
        <v>8593</v>
      </c>
      <c r="B5200" s="5">
        <v>1</v>
      </c>
      <c r="C5200" s="5">
        <v>7</v>
      </c>
    </row>
    <row r="5201" spans="1:3" ht="30" hidden="1" x14ac:dyDescent="0.25">
      <c r="A5201" s="495" t="s">
        <v>8594</v>
      </c>
      <c r="B5201" s="5">
        <v>1</v>
      </c>
      <c r="C5201" s="5">
        <v>7</v>
      </c>
    </row>
    <row r="5202" spans="1:3" hidden="1" x14ac:dyDescent="0.25">
      <c r="A5202" s="495" t="s">
        <v>8595</v>
      </c>
      <c r="B5202" s="5">
        <v>1</v>
      </c>
      <c r="C5202" s="5">
        <v>7</v>
      </c>
    </row>
    <row r="5203" spans="1:3" hidden="1" x14ac:dyDescent="0.25">
      <c r="A5203" s="495" t="s">
        <v>8597</v>
      </c>
      <c r="B5203" s="5">
        <v>1</v>
      </c>
      <c r="C5203" s="5">
        <v>7</v>
      </c>
    </row>
    <row r="5204" spans="1:3" hidden="1" x14ac:dyDescent="0.25">
      <c r="A5204" s="495" t="s">
        <v>8602</v>
      </c>
      <c r="B5204" s="5">
        <v>1</v>
      </c>
      <c r="C5204" s="5">
        <v>7</v>
      </c>
    </row>
    <row r="5205" spans="1:3" hidden="1" x14ac:dyDescent="0.25">
      <c r="A5205" s="495" t="s">
        <v>8608</v>
      </c>
      <c r="B5205" s="5">
        <v>1</v>
      </c>
      <c r="C5205" s="5">
        <v>7</v>
      </c>
    </row>
    <row r="5206" spans="1:3" ht="30" hidden="1" x14ac:dyDescent="0.25">
      <c r="A5206" s="495" t="s">
        <v>8609</v>
      </c>
      <c r="B5206" s="5">
        <v>1</v>
      </c>
      <c r="C5206" s="5">
        <v>7</v>
      </c>
    </row>
    <row r="5207" spans="1:3" hidden="1" x14ac:dyDescent="0.25">
      <c r="A5207" s="495" t="s">
        <v>8612</v>
      </c>
      <c r="B5207" s="5">
        <v>1</v>
      </c>
      <c r="C5207" s="5">
        <v>7</v>
      </c>
    </row>
    <row r="5208" spans="1:3" hidden="1" x14ac:dyDescent="0.25">
      <c r="A5208" s="495" t="s">
        <v>8615</v>
      </c>
      <c r="B5208" s="5">
        <v>1</v>
      </c>
      <c r="C5208" s="5">
        <v>7</v>
      </c>
    </row>
    <row r="5209" spans="1:3" hidden="1" x14ac:dyDescent="0.25">
      <c r="A5209" s="495" t="s">
        <v>8616</v>
      </c>
      <c r="B5209" s="5">
        <v>1</v>
      </c>
      <c r="C5209" s="5">
        <v>7</v>
      </c>
    </row>
    <row r="5210" spans="1:3" ht="30" hidden="1" x14ac:dyDescent="0.25">
      <c r="A5210" s="495" t="s">
        <v>8618</v>
      </c>
      <c r="B5210" s="5">
        <v>1</v>
      </c>
      <c r="C5210" s="5">
        <v>7</v>
      </c>
    </row>
    <row r="5211" spans="1:3" hidden="1" x14ac:dyDescent="0.25">
      <c r="A5211" s="495" t="s">
        <v>8620</v>
      </c>
      <c r="B5211" s="5">
        <v>1</v>
      </c>
      <c r="C5211" s="5">
        <v>7</v>
      </c>
    </row>
    <row r="5212" spans="1:3" ht="30" hidden="1" x14ac:dyDescent="0.25">
      <c r="A5212" s="495" t="s">
        <v>8621</v>
      </c>
      <c r="B5212" s="5">
        <v>1</v>
      </c>
      <c r="C5212" s="5">
        <v>7</v>
      </c>
    </row>
    <row r="5213" spans="1:3" hidden="1" x14ac:dyDescent="0.25">
      <c r="A5213" s="495" t="s">
        <v>8622</v>
      </c>
      <c r="B5213" s="5">
        <v>1</v>
      </c>
      <c r="C5213" s="5">
        <v>7</v>
      </c>
    </row>
    <row r="5214" spans="1:3" hidden="1" x14ac:dyDescent="0.25">
      <c r="A5214" s="495" t="s">
        <v>8624</v>
      </c>
      <c r="B5214" s="5">
        <v>1</v>
      </c>
      <c r="C5214" s="5">
        <v>7</v>
      </c>
    </row>
    <row r="5215" spans="1:3" hidden="1" x14ac:dyDescent="0.25">
      <c r="A5215" s="495" t="s">
        <v>8625</v>
      </c>
      <c r="B5215" s="5">
        <v>1</v>
      </c>
      <c r="C5215" s="5">
        <v>7</v>
      </c>
    </row>
    <row r="5216" spans="1:3" ht="30" hidden="1" x14ac:dyDescent="0.25">
      <c r="A5216" s="495" t="s">
        <v>8626</v>
      </c>
      <c r="B5216" s="5">
        <v>1</v>
      </c>
      <c r="C5216" s="5">
        <v>7</v>
      </c>
    </row>
    <row r="5217" spans="1:3" hidden="1" x14ac:dyDescent="0.25">
      <c r="A5217" s="495" t="s">
        <v>8627</v>
      </c>
      <c r="B5217" s="5">
        <v>1</v>
      </c>
      <c r="C5217" s="5">
        <v>7</v>
      </c>
    </row>
    <row r="5218" spans="1:3" hidden="1" x14ac:dyDescent="0.25">
      <c r="A5218" s="495" t="s">
        <v>8630</v>
      </c>
      <c r="B5218" s="5">
        <v>1</v>
      </c>
      <c r="C5218" s="5">
        <v>7</v>
      </c>
    </row>
    <row r="5219" spans="1:3" hidden="1" x14ac:dyDescent="0.25">
      <c r="A5219" s="495" t="s">
        <v>8631</v>
      </c>
      <c r="B5219" s="5">
        <v>1</v>
      </c>
      <c r="C5219" s="5">
        <v>7</v>
      </c>
    </row>
    <row r="5220" spans="1:3" hidden="1" x14ac:dyDescent="0.25">
      <c r="A5220" s="495" t="s">
        <v>8632</v>
      </c>
      <c r="B5220" s="5">
        <v>1</v>
      </c>
      <c r="C5220" s="5">
        <v>7</v>
      </c>
    </row>
    <row r="5221" spans="1:3" ht="30" hidden="1" x14ac:dyDescent="0.25">
      <c r="A5221" s="495" t="s">
        <v>8633</v>
      </c>
      <c r="B5221" s="5">
        <v>1</v>
      </c>
      <c r="C5221" s="5">
        <v>7</v>
      </c>
    </row>
    <row r="5222" spans="1:3" hidden="1" x14ac:dyDescent="0.25">
      <c r="A5222" s="495" t="s">
        <v>8636</v>
      </c>
      <c r="B5222" s="5">
        <v>1</v>
      </c>
      <c r="C5222" s="5">
        <v>7</v>
      </c>
    </row>
    <row r="5223" spans="1:3" hidden="1" x14ac:dyDescent="0.25">
      <c r="A5223" s="495" t="s">
        <v>8639</v>
      </c>
      <c r="B5223" s="5">
        <v>1</v>
      </c>
      <c r="C5223" s="5">
        <v>7</v>
      </c>
    </row>
    <row r="5224" spans="1:3" hidden="1" x14ac:dyDescent="0.25">
      <c r="A5224" s="495" t="s">
        <v>8643</v>
      </c>
      <c r="B5224" s="5">
        <v>1</v>
      </c>
      <c r="C5224" s="5">
        <v>7</v>
      </c>
    </row>
    <row r="5225" spans="1:3" hidden="1" x14ac:dyDescent="0.25">
      <c r="A5225" s="495" t="s">
        <v>8644</v>
      </c>
      <c r="B5225" s="5">
        <v>1</v>
      </c>
      <c r="C5225" s="5">
        <v>7</v>
      </c>
    </row>
    <row r="5226" spans="1:3" hidden="1" x14ac:dyDescent="0.25">
      <c r="A5226" s="495" t="s">
        <v>8651</v>
      </c>
      <c r="B5226" s="5">
        <v>1</v>
      </c>
      <c r="C5226" s="5">
        <v>7</v>
      </c>
    </row>
    <row r="5227" spans="1:3" ht="30" hidden="1" x14ac:dyDescent="0.25">
      <c r="A5227" s="495" t="s">
        <v>8655</v>
      </c>
      <c r="B5227" s="5">
        <v>1</v>
      </c>
      <c r="C5227" s="5">
        <v>7</v>
      </c>
    </row>
    <row r="5228" spans="1:3" hidden="1" x14ac:dyDescent="0.25">
      <c r="A5228" s="495" t="s">
        <v>8656</v>
      </c>
      <c r="B5228" s="5">
        <v>1</v>
      </c>
      <c r="C5228" s="5">
        <v>7</v>
      </c>
    </row>
    <row r="5229" spans="1:3" hidden="1" x14ac:dyDescent="0.25">
      <c r="A5229" s="495" t="s">
        <v>8664</v>
      </c>
      <c r="B5229" s="5">
        <v>1</v>
      </c>
      <c r="C5229" s="5">
        <v>7</v>
      </c>
    </row>
    <row r="5230" spans="1:3" hidden="1" x14ac:dyDescent="0.25">
      <c r="A5230" s="495" t="s">
        <v>8666</v>
      </c>
      <c r="B5230" s="5">
        <v>1</v>
      </c>
      <c r="C5230" s="5">
        <v>7</v>
      </c>
    </row>
    <row r="5231" spans="1:3" hidden="1" x14ac:dyDescent="0.25">
      <c r="A5231" s="495" t="s">
        <v>8668</v>
      </c>
      <c r="B5231" s="5">
        <v>1</v>
      </c>
      <c r="C5231" s="5">
        <v>7</v>
      </c>
    </row>
    <row r="5232" spans="1:3" hidden="1" x14ac:dyDescent="0.25">
      <c r="A5232" s="495" t="s">
        <v>8671</v>
      </c>
      <c r="B5232" s="5">
        <v>1</v>
      </c>
      <c r="C5232" s="5">
        <v>7</v>
      </c>
    </row>
    <row r="5233" spans="1:3" hidden="1" x14ac:dyDescent="0.25">
      <c r="A5233" s="495" t="s">
        <v>8672</v>
      </c>
      <c r="B5233" s="5">
        <v>1</v>
      </c>
      <c r="C5233" s="5">
        <v>7</v>
      </c>
    </row>
    <row r="5234" spans="1:3" hidden="1" x14ac:dyDescent="0.25">
      <c r="A5234" s="495" t="s">
        <v>8674</v>
      </c>
      <c r="B5234" s="5">
        <v>1</v>
      </c>
      <c r="C5234" s="5">
        <v>7</v>
      </c>
    </row>
    <row r="5235" spans="1:3" hidden="1" x14ac:dyDescent="0.25">
      <c r="A5235" s="495" t="s">
        <v>8678</v>
      </c>
      <c r="B5235" s="5">
        <v>1</v>
      </c>
      <c r="C5235" s="5">
        <v>7</v>
      </c>
    </row>
    <row r="5236" spans="1:3" hidden="1" x14ac:dyDescent="0.25">
      <c r="A5236" s="495" t="s">
        <v>8680</v>
      </c>
      <c r="B5236" s="5">
        <v>1</v>
      </c>
      <c r="C5236" s="5">
        <v>7</v>
      </c>
    </row>
    <row r="5237" spans="1:3" hidden="1" x14ac:dyDescent="0.25">
      <c r="A5237" s="495" t="s">
        <v>8684</v>
      </c>
      <c r="B5237" s="5">
        <v>1</v>
      </c>
      <c r="C5237" s="5">
        <v>7</v>
      </c>
    </row>
    <row r="5238" spans="1:3" ht="30" hidden="1" x14ac:dyDescent="0.25">
      <c r="A5238" s="495" t="s">
        <v>8685</v>
      </c>
      <c r="B5238" s="5">
        <v>1</v>
      </c>
      <c r="C5238" s="5">
        <v>7</v>
      </c>
    </row>
    <row r="5239" spans="1:3" ht="30" hidden="1" x14ac:dyDescent="0.25">
      <c r="A5239" s="495" t="s">
        <v>8686</v>
      </c>
      <c r="B5239" s="5">
        <v>1</v>
      </c>
      <c r="C5239" s="5">
        <v>7</v>
      </c>
    </row>
    <row r="5240" spans="1:3" hidden="1" x14ac:dyDescent="0.25">
      <c r="A5240" s="495" t="s">
        <v>8688</v>
      </c>
      <c r="B5240" s="5">
        <v>1</v>
      </c>
      <c r="C5240" s="5">
        <v>7</v>
      </c>
    </row>
    <row r="5241" spans="1:3" ht="30" hidden="1" x14ac:dyDescent="0.25">
      <c r="A5241" s="495" t="s">
        <v>8689</v>
      </c>
      <c r="B5241" s="5">
        <v>1</v>
      </c>
      <c r="C5241" s="5">
        <v>7</v>
      </c>
    </row>
    <row r="5242" spans="1:3" hidden="1" x14ac:dyDescent="0.25">
      <c r="A5242" s="495" t="s">
        <v>8690</v>
      </c>
      <c r="B5242" s="5">
        <v>1</v>
      </c>
      <c r="C5242" s="5">
        <v>7</v>
      </c>
    </row>
    <row r="5243" spans="1:3" ht="30" hidden="1" x14ac:dyDescent="0.25">
      <c r="A5243" s="495" t="s">
        <v>8691</v>
      </c>
      <c r="B5243" s="5">
        <v>1</v>
      </c>
      <c r="C5243" s="5">
        <v>7</v>
      </c>
    </row>
    <row r="5244" spans="1:3" hidden="1" x14ac:dyDescent="0.25">
      <c r="A5244" s="495" t="s">
        <v>8696</v>
      </c>
      <c r="B5244" s="5">
        <v>1</v>
      </c>
      <c r="C5244" s="5">
        <v>7</v>
      </c>
    </row>
    <row r="5245" spans="1:3" hidden="1" x14ac:dyDescent="0.25">
      <c r="A5245" s="495" t="s">
        <v>8697</v>
      </c>
      <c r="B5245" s="5">
        <v>1</v>
      </c>
      <c r="C5245" s="5">
        <v>7</v>
      </c>
    </row>
    <row r="5246" spans="1:3" hidden="1" x14ac:dyDescent="0.25">
      <c r="A5246" s="495" t="s">
        <v>8699</v>
      </c>
      <c r="B5246" s="5">
        <v>1</v>
      </c>
      <c r="C5246" s="5">
        <v>7</v>
      </c>
    </row>
    <row r="5247" spans="1:3" hidden="1" x14ac:dyDescent="0.25">
      <c r="A5247" s="495" t="s">
        <v>8700</v>
      </c>
      <c r="B5247" s="5">
        <v>1</v>
      </c>
      <c r="C5247" s="5">
        <v>7</v>
      </c>
    </row>
    <row r="5248" spans="1:3" hidden="1" x14ac:dyDescent="0.25">
      <c r="A5248" s="495" t="s">
        <v>8703</v>
      </c>
      <c r="B5248" s="5">
        <v>1</v>
      </c>
      <c r="C5248" s="5">
        <v>7</v>
      </c>
    </row>
    <row r="5249" spans="1:3" hidden="1" x14ac:dyDescent="0.25">
      <c r="A5249" s="495" t="s">
        <v>8704</v>
      </c>
      <c r="B5249" s="5">
        <v>1</v>
      </c>
      <c r="C5249" s="5">
        <v>7</v>
      </c>
    </row>
    <row r="5250" spans="1:3" hidden="1" x14ac:dyDescent="0.25">
      <c r="A5250" s="495" t="s">
        <v>8709</v>
      </c>
      <c r="B5250" s="5">
        <v>1</v>
      </c>
      <c r="C5250" s="5">
        <v>7</v>
      </c>
    </row>
    <row r="5251" spans="1:3" hidden="1" x14ac:dyDescent="0.25">
      <c r="A5251" s="495" t="s">
        <v>8712</v>
      </c>
      <c r="B5251" s="5">
        <v>1</v>
      </c>
      <c r="C5251" s="5">
        <v>7</v>
      </c>
    </row>
    <row r="5252" spans="1:3" hidden="1" x14ac:dyDescent="0.25">
      <c r="A5252" s="495" t="s">
        <v>8717</v>
      </c>
      <c r="B5252" s="5">
        <v>1</v>
      </c>
      <c r="C5252" s="5">
        <v>7</v>
      </c>
    </row>
    <row r="5253" spans="1:3" hidden="1" x14ac:dyDescent="0.25">
      <c r="A5253" s="495" t="s">
        <v>8719</v>
      </c>
      <c r="B5253" s="5">
        <v>1</v>
      </c>
      <c r="C5253" s="5">
        <v>7</v>
      </c>
    </row>
    <row r="5254" spans="1:3" hidden="1" x14ac:dyDescent="0.25">
      <c r="A5254" s="495" t="s">
        <v>8722</v>
      </c>
      <c r="B5254" s="5">
        <v>1</v>
      </c>
      <c r="C5254" s="5">
        <v>7</v>
      </c>
    </row>
    <row r="5255" spans="1:3" hidden="1" x14ac:dyDescent="0.25">
      <c r="A5255" s="495" t="s">
        <v>8724</v>
      </c>
      <c r="B5255" s="5">
        <v>1</v>
      </c>
      <c r="C5255" s="5">
        <v>7</v>
      </c>
    </row>
    <row r="5256" spans="1:3" hidden="1" x14ac:dyDescent="0.25">
      <c r="A5256" s="495" t="s">
        <v>8725</v>
      </c>
      <c r="B5256" s="5">
        <v>1</v>
      </c>
      <c r="C5256" s="5">
        <v>7</v>
      </c>
    </row>
    <row r="5257" spans="1:3" ht="45" hidden="1" x14ac:dyDescent="0.25">
      <c r="A5257" s="495" t="s">
        <v>8726</v>
      </c>
      <c r="B5257" s="5">
        <v>1</v>
      </c>
      <c r="C5257" s="5">
        <v>7</v>
      </c>
    </row>
    <row r="5258" spans="1:3" hidden="1" x14ac:dyDescent="0.25">
      <c r="A5258" s="495" t="s">
        <v>8730</v>
      </c>
      <c r="B5258" s="5">
        <v>1</v>
      </c>
      <c r="C5258" s="5">
        <v>7</v>
      </c>
    </row>
    <row r="5259" spans="1:3" ht="30" hidden="1" x14ac:dyDescent="0.25">
      <c r="A5259" s="495" t="s">
        <v>8731</v>
      </c>
      <c r="B5259" s="5">
        <v>1</v>
      </c>
      <c r="C5259" s="5">
        <v>7</v>
      </c>
    </row>
    <row r="5260" spans="1:3" hidden="1" x14ac:dyDescent="0.25">
      <c r="A5260" s="495" t="s">
        <v>8732</v>
      </c>
      <c r="B5260" s="5">
        <v>1</v>
      </c>
      <c r="C5260" s="5">
        <v>7</v>
      </c>
    </row>
    <row r="5261" spans="1:3" hidden="1" x14ac:dyDescent="0.25">
      <c r="A5261" s="495" t="s">
        <v>8733</v>
      </c>
      <c r="B5261" s="5">
        <v>1</v>
      </c>
      <c r="C5261" s="5">
        <v>7</v>
      </c>
    </row>
    <row r="5262" spans="1:3" hidden="1" x14ac:dyDescent="0.25">
      <c r="A5262" s="495" t="s">
        <v>8734</v>
      </c>
      <c r="B5262" s="5">
        <v>1</v>
      </c>
      <c r="C5262" s="5">
        <v>7</v>
      </c>
    </row>
    <row r="5263" spans="1:3" hidden="1" x14ac:dyDescent="0.25">
      <c r="A5263" s="495" t="s">
        <v>8735</v>
      </c>
      <c r="B5263" s="5">
        <v>1</v>
      </c>
      <c r="C5263" s="5">
        <v>7</v>
      </c>
    </row>
    <row r="5264" spans="1:3" hidden="1" x14ac:dyDescent="0.25">
      <c r="A5264" s="495" t="s">
        <v>8736</v>
      </c>
      <c r="B5264" s="5">
        <v>1</v>
      </c>
      <c r="C5264" s="5">
        <v>7</v>
      </c>
    </row>
    <row r="5265" spans="1:3" hidden="1" x14ac:dyDescent="0.25">
      <c r="A5265" s="495" t="s">
        <v>8737</v>
      </c>
      <c r="B5265" s="5">
        <v>1</v>
      </c>
      <c r="C5265" s="5">
        <v>7</v>
      </c>
    </row>
    <row r="5266" spans="1:3" hidden="1" x14ac:dyDescent="0.25">
      <c r="A5266" s="495" t="s">
        <v>8739</v>
      </c>
      <c r="B5266" s="5">
        <v>1</v>
      </c>
      <c r="C5266" s="5">
        <v>7</v>
      </c>
    </row>
    <row r="5267" spans="1:3" hidden="1" x14ac:dyDescent="0.25">
      <c r="A5267" s="495" t="s">
        <v>8740</v>
      </c>
      <c r="B5267" s="5">
        <v>1</v>
      </c>
      <c r="C5267" s="5">
        <v>7</v>
      </c>
    </row>
    <row r="5268" spans="1:3" ht="30" hidden="1" x14ac:dyDescent="0.25">
      <c r="A5268" s="495" t="s">
        <v>8742</v>
      </c>
      <c r="B5268" s="5">
        <v>1</v>
      </c>
      <c r="C5268" s="5">
        <v>7</v>
      </c>
    </row>
    <row r="5269" spans="1:3" hidden="1" x14ac:dyDescent="0.25">
      <c r="A5269" s="495" t="s">
        <v>8744</v>
      </c>
      <c r="B5269" s="5">
        <v>1</v>
      </c>
      <c r="C5269" s="5">
        <v>7</v>
      </c>
    </row>
    <row r="5270" spans="1:3" hidden="1" x14ac:dyDescent="0.25">
      <c r="A5270" s="495" t="s">
        <v>8747</v>
      </c>
      <c r="B5270" s="5">
        <v>1</v>
      </c>
      <c r="C5270" s="5">
        <v>7</v>
      </c>
    </row>
    <row r="5271" spans="1:3" hidden="1" x14ac:dyDescent="0.25">
      <c r="A5271" s="495" t="s">
        <v>8748</v>
      </c>
      <c r="B5271" s="5">
        <v>1</v>
      </c>
      <c r="C5271" s="5">
        <v>7</v>
      </c>
    </row>
    <row r="5272" spans="1:3" hidden="1" x14ac:dyDescent="0.25">
      <c r="A5272" s="495" t="s">
        <v>8750</v>
      </c>
      <c r="B5272" s="5">
        <v>1</v>
      </c>
      <c r="C5272" s="5">
        <v>7</v>
      </c>
    </row>
    <row r="5273" spans="1:3" hidden="1" x14ac:dyDescent="0.25">
      <c r="A5273" s="495" t="s">
        <v>8751</v>
      </c>
      <c r="B5273" s="5">
        <v>1</v>
      </c>
      <c r="C5273" s="5">
        <v>7</v>
      </c>
    </row>
    <row r="5274" spans="1:3" ht="30" hidden="1" x14ac:dyDescent="0.25">
      <c r="A5274" s="495" t="s">
        <v>8755</v>
      </c>
      <c r="B5274" s="5">
        <v>1</v>
      </c>
      <c r="C5274" s="5">
        <v>7</v>
      </c>
    </row>
    <row r="5275" spans="1:3" hidden="1" x14ac:dyDescent="0.25">
      <c r="A5275" s="495" t="s">
        <v>8761</v>
      </c>
      <c r="B5275" s="5">
        <v>1</v>
      </c>
      <c r="C5275" s="5">
        <v>7</v>
      </c>
    </row>
    <row r="5276" spans="1:3" hidden="1" x14ac:dyDescent="0.25">
      <c r="A5276" s="495" t="s">
        <v>8763</v>
      </c>
      <c r="B5276" s="5">
        <v>1</v>
      </c>
      <c r="C5276" s="5">
        <v>7</v>
      </c>
    </row>
    <row r="5277" spans="1:3" hidden="1" x14ac:dyDescent="0.25">
      <c r="A5277" s="495" t="s">
        <v>8764</v>
      </c>
      <c r="B5277" s="5">
        <v>1</v>
      </c>
      <c r="C5277" s="5">
        <v>7</v>
      </c>
    </row>
    <row r="5278" spans="1:3" ht="45" hidden="1" x14ac:dyDescent="0.25">
      <c r="A5278" s="495" t="s">
        <v>8765</v>
      </c>
      <c r="B5278" s="5">
        <v>1</v>
      </c>
      <c r="C5278" s="5">
        <v>7</v>
      </c>
    </row>
    <row r="5279" spans="1:3" ht="30" hidden="1" x14ac:dyDescent="0.25">
      <c r="A5279" s="495" t="s">
        <v>8767</v>
      </c>
      <c r="B5279" s="5">
        <v>1</v>
      </c>
      <c r="C5279" s="5">
        <v>7</v>
      </c>
    </row>
    <row r="5280" spans="1:3" ht="30" hidden="1" x14ac:dyDescent="0.25">
      <c r="A5280" s="495" t="s">
        <v>8768</v>
      </c>
      <c r="B5280" s="5">
        <v>1</v>
      </c>
      <c r="C5280" s="5">
        <v>7</v>
      </c>
    </row>
    <row r="5281" spans="1:3" hidden="1" x14ac:dyDescent="0.25">
      <c r="A5281" s="495" t="s">
        <v>8770</v>
      </c>
      <c r="B5281" s="5">
        <v>1</v>
      </c>
      <c r="C5281" s="5">
        <v>7</v>
      </c>
    </row>
    <row r="5282" spans="1:3" hidden="1" x14ac:dyDescent="0.25">
      <c r="A5282" s="495" t="s">
        <v>8771</v>
      </c>
      <c r="B5282" s="5">
        <v>1</v>
      </c>
      <c r="C5282" s="5">
        <v>7</v>
      </c>
    </row>
    <row r="5283" spans="1:3" hidden="1" x14ac:dyDescent="0.25">
      <c r="A5283" s="495" t="s">
        <v>8777</v>
      </c>
      <c r="B5283" s="5">
        <v>1</v>
      </c>
      <c r="C5283" s="5">
        <v>7</v>
      </c>
    </row>
    <row r="5284" spans="1:3" ht="45" hidden="1" x14ac:dyDescent="0.25">
      <c r="A5284" s="495" t="s">
        <v>8778</v>
      </c>
      <c r="B5284" s="5">
        <v>1</v>
      </c>
      <c r="C5284" s="5">
        <v>7</v>
      </c>
    </row>
    <row r="5285" spans="1:3" hidden="1" x14ac:dyDescent="0.25">
      <c r="A5285" s="495" t="s">
        <v>8781</v>
      </c>
      <c r="B5285" s="5">
        <v>1</v>
      </c>
      <c r="C5285" s="5">
        <v>7</v>
      </c>
    </row>
    <row r="5286" spans="1:3" hidden="1" x14ac:dyDescent="0.25">
      <c r="A5286" s="495" t="s">
        <v>8783</v>
      </c>
      <c r="B5286" s="5">
        <v>1</v>
      </c>
      <c r="C5286" s="5">
        <v>7</v>
      </c>
    </row>
    <row r="5287" spans="1:3" ht="30" hidden="1" x14ac:dyDescent="0.25">
      <c r="A5287" s="495" t="s">
        <v>8785</v>
      </c>
      <c r="B5287" s="5">
        <v>1</v>
      </c>
      <c r="C5287" s="5">
        <v>7</v>
      </c>
    </row>
    <row r="5288" spans="1:3" ht="30" hidden="1" x14ac:dyDescent="0.25">
      <c r="A5288" s="495" t="s">
        <v>8787</v>
      </c>
      <c r="B5288" s="5">
        <v>1</v>
      </c>
      <c r="C5288" s="5">
        <v>7</v>
      </c>
    </row>
    <row r="5289" spans="1:3" hidden="1" x14ac:dyDescent="0.25">
      <c r="A5289" s="495" t="s">
        <v>3339</v>
      </c>
      <c r="B5289" s="5">
        <v>1</v>
      </c>
      <c r="C5289" s="5">
        <v>6</v>
      </c>
    </row>
    <row r="5290" spans="1:3" hidden="1" x14ac:dyDescent="0.25">
      <c r="A5290" s="495" t="s">
        <v>3342</v>
      </c>
      <c r="B5290" s="5">
        <v>1</v>
      </c>
      <c r="C5290" s="5">
        <v>6</v>
      </c>
    </row>
    <row r="5291" spans="1:3" hidden="1" x14ac:dyDescent="0.25">
      <c r="A5291" s="495" t="s">
        <v>3377</v>
      </c>
      <c r="B5291" s="5">
        <v>1</v>
      </c>
      <c r="C5291" s="5">
        <v>6</v>
      </c>
    </row>
    <row r="5292" spans="1:3" hidden="1" x14ac:dyDescent="0.25">
      <c r="A5292" s="495" t="s">
        <v>3379</v>
      </c>
      <c r="B5292" s="5">
        <v>1</v>
      </c>
      <c r="C5292" s="5">
        <v>6</v>
      </c>
    </row>
    <row r="5293" spans="1:3" hidden="1" x14ac:dyDescent="0.25">
      <c r="A5293" s="495" t="s">
        <v>3393</v>
      </c>
      <c r="B5293" s="5">
        <v>1</v>
      </c>
      <c r="C5293" s="5">
        <v>6</v>
      </c>
    </row>
    <row r="5294" spans="1:3" hidden="1" x14ac:dyDescent="0.25">
      <c r="A5294" s="495" t="s">
        <v>3464</v>
      </c>
      <c r="B5294" s="5">
        <v>1</v>
      </c>
      <c r="C5294" s="5">
        <v>6</v>
      </c>
    </row>
    <row r="5295" spans="1:3" ht="30" hidden="1" x14ac:dyDescent="0.25">
      <c r="A5295" s="495" t="s">
        <v>3478</v>
      </c>
      <c r="B5295" s="5">
        <v>1</v>
      </c>
      <c r="C5295" s="5">
        <v>6</v>
      </c>
    </row>
    <row r="5296" spans="1:3" ht="45" hidden="1" x14ac:dyDescent="0.25">
      <c r="A5296" s="495" t="s">
        <v>3495</v>
      </c>
      <c r="B5296" s="5">
        <v>1</v>
      </c>
      <c r="C5296" s="5">
        <v>6</v>
      </c>
    </row>
    <row r="5297" spans="1:3" hidden="1" x14ac:dyDescent="0.25">
      <c r="A5297" s="495" t="s">
        <v>3516</v>
      </c>
      <c r="B5297" s="5">
        <v>1</v>
      </c>
      <c r="C5297" s="5">
        <v>6</v>
      </c>
    </row>
    <row r="5298" spans="1:3" hidden="1" x14ac:dyDescent="0.25">
      <c r="A5298" s="495" t="s">
        <v>3567</v>
      </c>
      <c r="B5298" s="5">
        <v>1</v>
      </c>
      <c r="C5298" s="5">
        <v>6</v>
      </c>
    </row>
    <row r="5299" spans="1:3" hidden="1" x14ac:dyDescent="0.25">
      <c r="A5299" s="495" t="s">
        <v>3586</v>
      </c>
      <c r="B5299" s="5">
        <v>1</v>
      </c>
      <c r="C5299" s="5">
        <v>6</v>
      </c>
    </row>
    <row r="5300" spans="1:3" ht="30" hidden="1" x14ac:dyDescent="0.25">
      <c r="A5300" s="495" t="s">
        <v>3654</v>
      </c>
      <c r="B5300" s="5">
        <v>1</v>
      </c>
      <c r="C5300" s="5">
        <v>6</v>
      </c>
    </row>
    <row r="5301" spans="1:3" hidden="1" x14ac:dyDescent="0.25">
      <c r="A5301" s="495" t="s">
        <v>3667</v>
      </c>
      <c r="B5301" s="5">
        <v>1</v>
      </c>
      <c r="C5301" s="5">
        <v>6</v>
      </c>
    </row>
    <row r="5302" spans="1:3" hidden="1" x14ac:dyDescent="0.25">
      <c r="A5302" s="495" t="s">
        <v>3726</v>
      </c>
      <c r="B5302" s="5">
        <v>1</v>
      </c>
      <c r="C5302" s="5">
        <v>6</v>
      </c>
    </row>
    <row r="5303" spans="1:3" ht="30" hidden="1" x14ac:dyDescent="0.25">
      <c r="A5303" s="495" t="s">
        <v>3792</v>
      </c>
      <c r="B5303" s="5">
        <v>1</v>
      </c>
      <c r="C5303" s="5">
        <v>6</v>
      </c>
    </row>
    <row r="5304" spans="1:3" ht="30" hidden="1" x14ac:dyDescent="0.25">
      <c r="A5304" s="495" t="s">
        <v>3826</v>
      </c>
      <c r="B5304" s="5">
        <v>1</v>
      </c>
      <c r="C5304" s="5">
        <v>6</v>
      </c>
    </row>
    <row r="5305" spans="1:3" ht="30" hidden="1" x14ac:dyDescent="0.25">
      <c r="A5305" s="495" t="s">
        <v>3893</v>
      </c>
      <c r="B5305" s="5">
        <v>1</v>
      </c>
      <c r="C5305" s="5">
        <v>6</v>
      </c>
    </row>
    <row r="5306" spans="1:3" hidden="1" x14ac:dyDescent="0.25">
      <c r="A5306" s="495" t="s">
        <v>3899</v>
      </c>
      <c r="B5306" s="5">
        <v>1</v>
      </c>
      <c r="C5306" s="5">
        <v>6</v>
      </c>
    </row>
    <row r="5307" spans="1:3" ht="30" hidden="1" x14ac:dyDescent="0.25">
      <c r="A5307" s="495" t="s">
        <v>3955</v>
      </c>
      <c r="B5307" s="5">
        <v>1</v>
      </c>
      <c r="C5307" s="5">
        <v>6</v>
      </c>
    </row>
    <row r="5308" spans="1:3" hidden="1" x14ac:dyDescent="0.25">
      <c r="A5308" s="495" t="s">
        <v>4066</v>
      </c>
      <c r="B5308" s="5">
        <v>1</v>
      </c>
      <c r="C5308" s="5">
        <v>6</v>
      </c>
    </row>
    <row r="5309" spans="1:3" hidden="1" x14ac:dyDescent="0.25">
      <c r="A5309" s="495" t="s">
        <v>4094</v>
      </c>
      <c r="B5309" s="5">
        <v>1</v>
      </c>
      <c r="C5309" s="5">
        <v>6</v>
      </c>
    </row>
    <row r="5310" spans="1:3" hidden="1" x14ac:dyDescent="0.25">
      <c r="A5310" s="495" t="s">
        <v>4160</v>
      </c>
      <c r="B5310" s="5">
        <v>1</v>
      </c>
      <c r="C5310" s="5">
        <v>6</v>
      </c>
    </row>
    <row r="5311" spans="1:3" hidden="1" x14ac:dyDescent="0.25">
      <c r="A5311" s="495" t="s">
        <v>4170</v>
      </c>
      <c r="B5311" s="5">
        <v>1</v>
      </c>
      <c r="C5311" s="5">
        <v>6</v>
      </c>
    </row>
    <row r="5312" spans="1:3" hidden="1" x14ac:dyDescent="0.25">
      <c r="A5312" s="495" t="s">
        <v>4172</v>
      </c>
      <c r="B5312" s="5">
        <v>1</v>
      </c>
      <c r="C5312" s="5">
        <v>6</v>
      </c>
    </row>
    <row r="5313" spans="1:3" ht="30" hidden="1" x14ac:dyDescent="0.25">
      <c r="A5313" s="495" t="s">
        <v>4204</v>
      </c>
      <c r="B5313" s="5">
        <v>1</v>
      </c>
      <c r="C5313" s="5">
        <v>6</v>
      </c>
    </row>
    <row r="5314" spans="1:3" hidden="1" x14ac:dyDescent="0.25">
      <c r="A5314" s="495" t="s">
        <v>4262</v>
      </c>
      <c r="B5314" s="5">
        <v>1</v>
      </c>
      <c r="C5314" s="5">
        <v>6</v>
      </c>
    </row>
    <row r="5315" spans="1:3" hidden="1" x14ac:dyDescent="0.25">
      <c r="A5315" s="495" t="s">
        <v>4269</v>
      </c>
      <c r="B5315" s="5">
        <v>1</v>
      </c>
      <c r="C5315" s="5">
        <v>6</v>
      </c>
    </row>
    <row r="5316" spans="1:3" hidden="1" x14ac:dyDescent="0.25">
      <c r="A5316" s="495" t="s">
        <v>4307</v>
      </c>
      <c r="B5316" s="5">
        <v>1</v>
      </c>
      <c r="C5316" s="5">
        <v>6</v>
      </c>
    </row>
    <row r="5317" spans="1:3" hidden="1" x14ac:dyDescent="0.25">
      <c r="A5317" s="495" t="s">
        <v>4399</v>
      </c>
      <c r="B5317" s="5">
        <v>1</v>
      </c>
      <c r="C5317" s="5">
        <v>6</v>
      </c>
    </row>
    <row r="5318" spans="1:3" hidden="1" x14ac:dyDescent="0.25">
      <c r="A5318" s="495" t="s">
        <v>4406</v>
      </c>
      <c r="B5318" s="5">
        <v>1</v>
      </c>
      <c r="C5318" s="5">
        <v>6</v>
      </c>
    </row>
    <row r="5319" spans="1:3" hidden="1" x14ac:dyDescent="0.25">
      <c r="A5319" s="495" t="s">
        <v>4408</v>
      </c>
      <c r="B5319" s="5">
        <v>1</v>
      </c>
      <c r="C5319" s="5">
        <v>6</v>
      </c>
    </row>
    <row r="5320" spans="1:3" hidden="1" x14ac:dyDescent="0.25">
      <c r="A5320" s="495" t="s">
        <v>4412</v>
      </c>
      <c r="B5320" s="5">
        <v>1</v>
      </c>
      <c r="C5320" s="5">
        <v>6</v>
      </c>
    </row>
    <row r="5321" spans="1:3" hidden="1" x14ac:dyDescent="0.25">
      <c r="A5321" s="495" t="s">
        <v>4487</v>
      </c>
      <c r="B5321" s="5">
        <v>1</v>
      </c>
      <c r="C5321" s="5">
        <v>6</v>
      </c>
    </row>
    <row r="5322" spans="1:3" ht="30" hidden="1" x14ac:dyDescent="0.25">
      <c r="A5322" s="495" t="s">
        <v>4492</v>
      </c>
      <c r="B5322" s="5">
        <v>1</v>
      </c>
      <c r="C5322" s="5">
        <v>6</v>
      </c>
    </row>
    <row r="5323" spans="1:3" ht="30" hidden="1" x14ac:dyDescent="0.25">
      <c r="A5323" s="495" t="s">
        <v>4496</v>
      </c>
      <c r="B5323" s="5">
        <v>1</v>
      </c>
      <c r="C5323" s="5">
        <v>6</v>
      </c>
    </row>
    <row r="5324" spans="1:3" hidden="1" x14ac:dyDescent="0.25">
      <c r="A5324" s="495" t="s">
        <v>4547</v>
      </c>
      <c r="B5324" s="5">
        <v>1</v>
      </c>
      <c r="C5324" s="5">
        <v>6</v>
      </c>
    </row>
    <row r="5325" spans="1:3" hidden="1" x14ac:dyDescent="0.25">
      <c r="A5325" s="495" t="s">
        <v>4549</v>
      </c>
      <c r="B5325" s="5">
        <v>1</v>
      </c>
      <c r="C5325" s="5">
        <v>6</v>
      </c>
    </row>
    <row r="5326" spans="1:3" hidden="1" x14ac:dyDescent="0.25">
      <c r="A5326" s="495" t="s">
        <v>4622</v>
      </c>
      <c r="B5326" s="5">
        <v>1</v>
      </c>
      <c r="C5326" s="5">
        <v>6</v>
      </c>
    </row>
    <row r="5327" spans="1:3" hidden="1" x14ac:dyDescent="0.25">
      <c r="A5327" s="495" t="s">
        <v>4626</v>
      </c>
      <c r="B5327" s="5">
        <v>1</v>
      </c>
      <c r="C5327" s="5">
        <v>6</v>
      </c>
    </row>
    <row r="5328" spans="1:3" hidden="1" x14ac:dyDescent="0.25">
      <c r="A5328" s="495" t="s">
        <v>4643</v>
      </c>
      <c r="B5328" s="5">
        <v>1</v>
      </c>
      <c r="C5328" s="5">
        <v>6</v>
      </c>
    </row>
    <row r="5329" spans="1:3" hidden="1" x14ac:dyDescent="0.25">
      <c r="A5329" s="495" t="s">
        <v>4657</v>
      </c>
      <c r="B5329" s="5">
        <v>1</v>
      </c>
      <c r="C5329" s="5">
        <v>6</v>
      </c>
    </row>
    <row r="5330" spans="1:3" hidden="1" x14ac:dyDescent="0.25">
      <c r="A5330" s="495" t="s">
        <v>4663</v>
      </c>
      <c r="B5330" s="5">
        <v>1</v>
      </c>
      <c r="C5330" s="5">
        <v>6</v>
      </c>
    </row>
    <row r="5331" spans="1:3" hidden="1" x14ac:dyDescent="0.25">
      <c r="A5331" s="495" t="s">
        <v>4717</v>
      </c>
      <c r="B5331" s="5">
        <v>1</v>
      </c>
      <c r="C5331" s="5">
        <v>6</v>
      </c>
    </row>
    <row r="5332" spans="1:3" hidden="1" x14ac:dyDescent="0.25">
      <c r="A5332" s="495" t="s">
        <v>4747</v>
      </c>
      <c r="B5332" s="5">
        <v>1</v>
      </c>
      <c r="C5332" s="5">
        <v>6</v>
      </c>
    </row>
    <row r="5333" spans="1:3" ht="45" hidden="1" x14ac:dyDescent="0.25">
      <c r="A5333" s="495" t="s">
        <v>4837</v>
      </c>
      <c r="B5333" s="5">
        <v>1</v>
      </c>
      <c r="C5333" s="5">
        <v>6</v>
      </c>
    </row>
    <row r="5334" spans="1:3" ht="45" hidden="1" x14ac:dyDescent="0.25">
      <c r="A5334" s="495" t="s">
        <v>4865</v>
      </c>
      <c r="B5334" s="5">
        <v>1</v>
      </c>
      <c r="C5334" s="5">
        <v>6</v>
      </c>
    </row>
    <row r="5335" spans="1:3" hidden="1" x14ac:dyDescent="0.25">
      <c r="A5335" s="495" t="s">
        <v>4873</v>
      </c>
      <c r="B5335" s="5">
        <v>1</v>
      </c>
      <c r="C5335" s="5">
        <v>6</v>
      </c>
    </row>
    <row r="5336" spans="1:3" ht="30" hidden="1" x14ac:dyDescent="0.25">
      <c r="A5336" s="495" t="s">
        <v>4954</v>
      </c>
      <c r="B5336" s="5">
        <v>1</v>
      </c>
      <c r="C5336" s="5">
        <v>6</v>
      </c>
    </row>
    <row r="5337" spans="1:3" hidden="1" x14ac:dyDescent="0.25">
      <c r="A5337" s="495" t="s">
        <v>5008</v>
      </c>
      <c r="B5337" s="5">
        <v>1</v>
      </c>
      <c r="C5337" s="5">
        <v>6</v>
      </c>
    </row>
    <row r="5338" spans="1:3" hidden="1" x14ac:dyDescent="0.25">
      <c r="A5338" s="495" t="s">
        <v>5023</v>
      </c>
      <c r="B5338" s="5">
        <v>1</v>
      </c>
      <c r="C5338" s="5">
        <v>6</v>
      </c>
    </row>
    <row r="5339" spans="1:3" hidden="1" x14ac:dyDescent="0.25">
      <c r="A5339" s="495" t="s">
        <v>5029</v>
      </c>
      <c r="B5339" s="5">
        <v>1</v>
      </c>
      <c r="C5339" s="5">
        <v>6</v>
      </c>
    </row>
    <row r="5340" spans="1:3" hidden="1" x14ac:dyDescent="0.25">
      <c r="A5340" s="495" t="s">
        <v>5080</v>
      </c>
      <c r="B5340" s="5">
        <v>1</v>
      </c>
      <c r="C5340" s="5">
        <v>6</v>
      </c>
    </row>
    <row r="5341" spans="1:3" ht="30" hidden="1" x14ac:dyDescent="0.25">
      <c r="A5341" s="495" t="s">
        <v>5105</v>
      </c>
      <c r="B5341" s="5">
        <v>1</v>
      </c>
      <c r="C5341" s="5">
        <v>6</v>
      </c>
    </row>
    <row r="5342" spans="1:3" hidden="1" x14ac:dyDescent="0.25">
      <c r="A5342" s="495" t="s">
        <v>5155</v>
      </c>
      <c r="B5342" s="5">
        <v>1</v>
      </c>
      <c r="C5342" s="5">
        <v>6</v>
      </c>
    </row>
    <row r="5343" spans="1:3" hidden="1" x14ac:dyDescent="0.25">
      <c r="A5343" s="495" t="s">
        <v>5171</v>
      </c>
      <c r="B5343" s="5">
        <v>1</v>
      </c>
      <c r="C5343" s="5">
        <v>6</v>
      </c>
    </row>
    <row r="5344" spans="1:3" ht="30" hidden="1" x14ac:dyDescent="0.25">
      <c r="A5344" s="495" t="s">
        <v>5207</v>
      </c>
      <c r="B5344" s="5">
        <v>1</v>
      </c>
      <c r="C5344" s="5">
        <v>6</v>
      </c>
    </row>
    <row r="5345" spans="1:3" ht="60" hidden="1" x14ac:dyDescent="0.25">
      <c r="A5345" s="495" t="s">
        <v>5218</v>
      </c>
      <c r="B5345" s="5">
        <v>1</v>
      </c>
      <c r="C5345" s="5">
        <v>6</v>
      </c>
    </row>
    <row r="5346" spans="1:3" ht="30" hidden="1" x14ac:dyDescent="0.25">
      <c r="A5346" s="495" t="s">
        <v>5224</v>
      </c>
      <c r="B5346" s="5">
        <v>1</v>
      </c>
      <c r="C5346" s="5">
        <v>6</v>
      </c>
    </row>
    <row r="5347" spans="1:3" hidden="1" x14ac:dyDescent="0.25">
      <c r="A5347" s="495" t="s">
        <v>5234</v>
      </c>
      <c r="B5347" s="5">
        <v>1</v>
      </c>
      <c r="C5347" s="5">
        <v>6</v>
      </c>
    </row>
    <row r="5348" spans="1:3" ht="30" hidden="1" x14ac:dyDescent="0.25">
      <c r="A5348" s="495" t="s">
        <v>5245</v>
      </c>
      <c r="B5348" s="5">
        <v>1</v>
      </c>
      <c r="C5348" s="5">
        <v>6</v>
      </c>
    </row>
    <row r="5349" spans="1:3" ht="30" hidden="1" x14ac:dyDescent="0.25">
      <c r="A5349" s="495" t="s">
        <v>5256</v>
      </c>
      <c r="B5349" s="5">
        <v>1</v>
      </c>
      <c r="C5349" s="5">
        <v>6</v>
      </c>
    </row>
    <row r="5350" spans="1:3" ht="30" hidden="1" x14ac:dyDescent="0.25">
      <c r="A5350" s="495" t="s">
        <v>5309</v>
      </c>
      <c r="B5350" s="5">
        <v>1</v>
      </c>
      <c r="C5350" s="5">
        <v>6</v>
      </c>
    </row>
    <row r="5351" spans="1:3" hidden="1" x14ac:dyDescent="0.25">
      <c r="A5351" s="495" t="s">
        <v>5313</v>
      </c>
      <c r="B5351" s="5">
        <v>1</v>
      </c>
      <c r="C5351" s="5">
        <v>6</v>
      </c>
    </row>
    <row r="5352" spans="1:3" ht="30" hidden="1" x14ac:dyDescent="0.25">
      <c r="A5352" s="495" t="s">
        <v>5361</v>
      </c>
      <c r="B5352" s="5">
        <v>1</v>
      </c>
      <c r="C5352" s="5">
        <v>6</v>
      </c>
    </row>
    <row r="5353" spans="1:3" hidden="1" x14ac:dyDescent="0.25">
      <c r="A5353" s="495" t="s">
        <v>5369</v>
      </c>
      <c r="B5353" s="5">
        <v>1</v>
      </c>
      <c r="C5353" s="5">
        <v>6</v>
      </c>
    </row>
    <row r="5354" spans="1:3" hidden="1" x14ac:dyDescent="0.25">
      <c r="A5354" s="495" t="s">
        <v>5372</v>
      </c>
      <c r="B5354" s="5">
        <v>1</v>
      </c>
      <c r="C5354" s="5">
        <v>6</v>
      </c>
    </row>
    <row r="5355" spans="1:3" hidden="1" x14ac:dyDescent="0.25">
      <c r="A5355" s="495" t="s">
        <v>5442</v>
      </c>
      <c r="B5355" s="5">
        <v>1</v>
      </c>
      <c r="C5355" s="5">
        <v>6</v>
      </c>
    </row>
    <row r="5356" spans="1:3" hidden="1" x14ac:dyDescent="0.25">
      <c r="A5356" s="495" t="s">
        <v>5450</v>
      </c>
      <c r="B5356" s="5">
        <v>1</v>
      </c>
      <c r="C5356" s="5">
        <v>6</v>
      </c>
    </row>
    <row r="5357" spans="1:3" hidden="1" x14ac:dyDescent="0.25">
      <c r="A5357" s="495" t="s">
        <v>5517</v>
      </c>
      <c r="B5357" s="5">
        <v>1</v>
      </c>
      <c r="C5357" s="5">
        <v>6</v>
      </c>
    </row>
    <row r="5358" spans="1:3" hidden="1" x14ac:dyDescent="0.25">
      <c r="A5358" s="495" t="s">
        <v>5520</v>
      </c>
      <c r="B5358" s="5">
        <v>1</v>
      </c>
      <c r="C5358" s="5">
        <v>6</v>
      </c>
    </row>
    <row r="5359" spans="1:3" hidden="1" x14ac:dyDescent="0.25">
      <c r="A5359" s="495" t="s">
        <v>5532</v>
      </c>
      <c r="B5359" s="5">
        <v>1</v>
      </c>
      <c r="C5359" s="5">
        <v>6</v>
      </c>
    </row>
    <row r="5360" spans="1:3" ht="30" hidden="1" x14ac:dyDescent="0.25">
      <c r="A5360" s="495" t="s">
        <v>5571</v>
      </c>
      <c r="B5360" s="5">
        <v>1</v>
      </c>
      <c r="C5360" s="5">
        <v>6</v>
      </c>
    </row>
    <row r="5361" spans="1:3" hidden="1" x14ac:dyDescent="0.25">
      <c r="A5361" s="495" t="s">
        <v>5572</v>
      </c>
      <c r="B5361" s="5">
        <v>1</v>
      </c>
      <c r="C5361" s="5">
        <v>6</v>
      </c>
    </row>
    <row r="5362" spans="1:3" ht="30" hidden="1" x14ac:dyDescent="0.25">
      <c r="A5362" s="495" t="s">
        <v>5600</v>
      </c>
      <c r="B5362" s="5">
        <v>1</v>
      </c>
      <c r="C5362" s="5">
        <v>6</v>
      </c>
    </row>
    <row r="5363" spans="1:3" hidden="1" x14ac:dyDescent="0.25">
      <c r="A5363" s="495" t="s">
        <v>5725</v>
      </c>
      <c r="B5363" s="5">
        <v>1</v>
      </c>
      <c r="C5363" s="5">
        <v>6</v>
      </c>
    </row>
    <row r="5364" spans="1:3" hidden="1" x14ac:dyDescent="0.25">
      <c r="A5364" s="495" t="s">
        <v>5801</v>
      </c>
      <c r="B5364" s="5">
        <v>1</v>
      </c>
      <c r="C5364" s="5">
        <v>6</v>
      </c>
    </row>
    <row r="5365" spans="1:3" ht="30" hidden="1" x14ac:dyDescent="0.25">
      <c r="A5365" s="495" t="s">
        <v>5820</v>
      </c>
      <c r="B5365" s="5">
        <v>1</v>
      </c>
      <c r="C5365" s="5">
        <v>6</v>
      </c>
    </row>
    <row r="5366" spans="1:3" ht="30" hidden="1" x14ac:dyDescent="0.25">
      <c r="A5366" s="495" t="s">
        <v>5833</v>
      </c>
      <c r="B5366" s="5">
        <v>1</v>
      </c>
      <c r="C5366" s="5">
        <v>6</v>
      </c>
    </row>
    <row r="5367" spans="1:3" hidden="1" x14ac:dyDescent="0.25">
      <c r="A5367" s="495" t="s">
        <v>5880</v>
      </c>
      <c r="B5367" s="5">
        <v>1</v>
      </c>
      <c r="C5367" s="5">
        <v>6</v>
      </c>
    </row>
    <row r="5368" spans="1:3" hidden="1" x14ac:dyDescent="0.25">
      <c r="A5368" s="495" t="s">
        <v>5888</v>
      </c>
      <c r="B5368" s="5">
        <v>1</v>
      </c>
      <c r="C5368" s="5">
        <v>6</v>
      </c>
    </row>
    <row r="5369" spans="1:3" ht="30" hidden="1" x14ac:dyDescent="0.25">
      <c r="A5369" s="495" t="s">
        <v>5945</v>
      </c>
      <c r="B5369" s="5">
        <v>1</v>
      </c>
      <c r="C5369" s="5">
        <v>6</v>
      </c>
    </row>
    <row r="5370" spans="1:3" hidden="1" x14ac:dyDescent="0.25">
      <c r="A5370" s="495" t="s">
        <v>5946</v>
      </c>
      <c r="B5370" s="5">
        <v>1</v>
      </c>
      <c r="C5370" s="5">
        <v>6</v>
      </c>
    </row>
    <row r="5371" spans="1:3" hidden="1" x14ac:dyDescent="0.25">
      <c r="A5371" s="495" t="s">
        <v>5981</v>
      </c>
      <c r="B5371" s="5">
        <v>1</v>
      </c>
      <c r="C5371" s="5">
        <v>6</v>
      </c>
    </row>
    <row r="5372" spans="1:3" hidden="1" x14ac:dyDescent="0.25">
      <c r="A5372" s="495" t="s">
        <v>6014</v>
      </c>
      <c r="B5372" s="5">
        <v>1</v>
      </c>
      <c r="C5372" s="5">
        <v>6</v>
      </c>
    </row>
    <row r="5373" spans="1:3" hidden="1" x14ac:dyDescent="0.25">
      <c r="A5373" s="495" t="s">
        <v>6024</v>
      </c>
      <c r="B5373" s="5">
        <v>1</v>
      </c>
      <c r="C5373" s="5">
        <v>6</v>
      </c>
    </row>
    <row r="5374" spans="1:3" hidden="1" x14ac:dyDescent="0.25">
      <c r="A5374" s="495" t="s">
        <v>6033</v>
      </c>
      <c r="B5374" s="5">
        <v>1</v>
      </c>
      <c r="C5374" s="5">
        <v>6</v>
      </c>
    </row>
    <row r="5375" spans="1:3" ht="30" hidden="1" x14ac:dyDescent="0.25">
      <c r="A5375" s="495" t="s">
        <v>6064</v>
      </c>
      <c r="B5375" s="5">
        <v>1</v>
      </c>
      <c r="C5375" s="5">
        <v>6</v>
      </c>
    </row>
    <row r="5376" spans="1:3" hidden="1" x14ac:dyDescent="0.25">
      <c r="A5376" s="495" t="s">
        <v>6076</v>
      </c>
      <c r="B5376" s="5">
        <v>1</v>
      </c>
      <c r="C5376" s="5">
        <v>6</v>
      </c>
    </row>
    <row r="5377" spans="1:3" ht="30" hidden="1" x14ac:dyDescent="0.25">
      <c r="A5377" s="495" t="s">
        <v>6080</v>
      </c>
      <c r="B5377" s="5">
        <v>1</v>
      </c>
      <c r="C5377" s="5">
        <v>6</v>
      </c>
    </row>
    <row r="5378" spans="1:3" hidden="1" x14ac:dyDescent="0.25">
      <c r="A5378" s="495" t="s">
        <v>6088</v>
      </c>
      <c r="B5378" s="5">
        <v>1</v>
      </c>
      <c r="C5378" s="5">
        <v>6</v>
      </c>
    </row>
    <row r="5379" spans="1:3" hidden="1" x14ac:dyDescent="0.25">
      <c r="A5379" s="495" t="s">
        <v>6108</v>
      </c>
      <c r="B5379" s="5">
        <v>1</v>
      </c>
      <c r="C5379" s="5">
        <v>6</v>
      </c>
    </row>
    <row r="5380" spans="1:3" hidden="1" x14ac:dyDescent="0.25">
      <c r="A5380" s="495" t="s">
        <v>6124</v>
      </c>
      <c r="B5380" s="5">
        <v>1</v>
      </c>
      <c r="C5380" s="5">
        <v>6</v>
      </c>
    </row>
    <row r="5381" spans="1:3" hidden="1" x14ac:dyDescent="0.25">
      <c r="A5381" s="495" t="s">
        <v>6183</v>
      </c>
      <c r="B5381" s="5">
        <v>1</v>
      </c>
      <c r="C5381" s="5">
        <v>6</v>
      </c>
    </row>
    <row r="5382" spans="1:3" hidden="1" x14ac:dyDescent="0.25">
      <c r="A5382" s="495" t="s">
        <v>6210</v>
      </c>
      <c r="B5382" s="5">
        <v>1</v>
      </c>
      <c r="C5382" s="5">
        <v>6</v>
      </c>
    </row>
    <row r="5383" spans="1:3" hidden="1" x14ac:dyDescent="0.25">
      <c r="A5383" s="495" t="s">
        <v>6224</v>
      </c>
      <c r="B5383" s="5">
        <v>1</v>
      </c>
      <c r="C5383" s="5">
        <v>6</v>
      </c>
    </row>
    <row r="5384" spans="1:3" hidden="1" x14ac:dyDescent="0.25">
      <c r="A5384" s="495" t="s">
        <v>6304</v>
      </c>
      <c r="B5384" s="5">
        <v>1</v>
      </c>
      <c r="C5384" s="5">
        <v>6</v>
      </c>
    </row>
    <row r="5385" spans="1:3" ht="30" hidden="1" x14ac:dyDescent="0.25">
      <c r="A5385" s="495" t="s">
        <v>6310</v>
      </c>
      <c r="B5385" s="5">
        <v>1</v>
      </c>
      <c r="C5385" s="5">
        <v>6</v>
      </c>
    </row>
    <row r="5386" spans="1:3" ht="30" hidden="1" x14ac:dyDescent="0.25">
      <c r="A5386" s="495" t="s">
        <v>6325</v>
      </c>
      <c r="B5386" s="5">
        <v>1</v>
      </c>
      <c r="C5386" s="5">
        <v>6</v>
      </c>
    </row>
    <row r="5387" spans="1:3" hidden="1" x14ac:dyDescent="0.25">
      <c r="A5387" s="495" t="s">
        <v>6336</v>
      </c>
      <c r="B5387" s="5">
        <v>1</v>
      </c>
      <c r="C5387" s="5">
        <v>6</v>
      </c>
    </row>
    <row r="5388" spans="1:3" ht="30" hidden="1" x14ac:dyDescent="0.25">
      <c r="A5388" s="495" t="s">
        <v>6358</v>
      </c>
      <c r="B5388" s="5">
        <v>1</v>
      </c>
      <c r="C5388" s="5">
        <v>6</v>
      </c>
    </row>
    <row r="5389" spans="1:3" ht="30" hidden="1" x14ac:dyDescent="0.25">
      <c r="A5389" s="495" t="s">
        <v>6360</v>
      </c>
      <c r="B5389" s="5">
        <v>1</v>
      </c>
      <c r="C5389" s="5">
        <v>6</v>
      </c>
    </row>
    <row r="5390" spans="1:3" ht="30" hidden="1" x14ac:dyDescent="0.25">
      <c r="A5390" s="495" t="s">
        <v>6373</v>
      </c>
      <c r="B5390" s="5">
        <v>1</v>
      </c>
      <c r="C5390" s="5">
        <v>6</v>
      </c>
    </row>
    <row r="5391" spans="1:3" hidden="1" x14ac:dyDescent="0.25">
      <c r="A5391" s="495" t="s">
        <v>6394</v>
      </c>
      <c r="B5391" s="5">
        <v>1</v>
      </c>
      <c r="C5391" s="5">
        <v>6</v>
      </c>
    </row>
    <row r="5392" spans="1:3" hidden="1" x14ac:dyDescent="0.25">
      <c r="A5392" s="495" t="s">
        <v>6426</v>
      </c>
      <c r="B5392" s="5">
        <v>1</v>
      </c>
      <c r="C5392" s="5">
        <v>6</v>
      </c>
    </row>
    <row r="5393" spans="1:3" ht="45" hidden="1" x14ac:dyDescent="0.25">
      <c r="A5393" s="495" t="s">
        <v>6464</v>
      </c>
      <c r="B5393" s="5">
        <v>1</v>
      </c>
      <c r="C5393" s="5">
        <v>6</v>
      </c>
    </row>
    <row r="5394" spans="1:3" ht="30" hidden="1" x14ac:dyDescent="0.25">
      <c r="A5394" s="495" t="s">
        <v>6528</v>
      </c>
      <c r="B5394" s="5">
        <v>1</v>
      </c>
      <c r="C5394" s="5">
        <v>6</v>
      </c>
    </row>
    <row r="5395" spans="1:3" ht="30" hidden="1" x14ac:dyDescent="0.25">
      <c r="A5395" s="495" t="s">
        <v>6560</v>
      </c>
      <c r="B5395" s="5">
        <v>1</v>
      </c>
      <c r="C5395" s="5">
        <v>6</v>
      </c>
    </row>
    <row r="5396" spans="1:3" hidden="1" x14ac:dyDescent="0.25">
      <c r="A5396" s="495" t="s">
        <v>6601</v>
      </c>
      <c r="B5396" s="5">
        <v>1</v>
      </c>
      <c r="C5396" s="5">
        <v>6</v>
      </c>
    </row>
    <row r="5397" spans="1:3" hidden="1" x14ac:dyDescent="0.25">
      <c r="A5397" s="495" t="s">
        <v>6630</v>
      </c>
      <c r="B5397" s="5">
        <v>1</v>
      </c>
      <c r="C5397" s="5">
        <v>6</v>
      </c>
    </row>
    <row r="5398" spans="1:3" ht="45" hidden="1" x14ac:dyDescent="0.25">
      <c r="A5398" s="495" t="s">
        <v>6660</v>
      </c>
      <c r="B5398" s="5">
        <v>1</v>
      </c>
      <c r="C5398" s="5">
        <v>6</v>
      </c>
    </row>
    <row r="5399" spans="1:3" hidden="1" x14ac:dyDescent="0.25">
      <c r="A5399" s="495" t="s">
        <v>6678</v>
      </c>
      <c r="B5399" s="5">
        <v>1</v>
      </c>
      <c r="C5399" s="5">
        <v>6</v>
      </c>
    </row>
    <row r="5400" spans="1:3" ht="30" hidden="1" x14ac:dyDescent="0.25">
      <c r="A5400" s="495" t="s">
        <v>6680</v>
      </c>
      <c r="B5400" s="5">
        <v>1</v>
      </c>
      <c r="C5400" s="5">
        <v>6</v>
      </c>
    </row>
    <row r="5401" spans="1:3" hidden="1" x14ac:dyDescent="0.25">
      <c r="A5401" s="495" t="s">
        <v>6764</v>
      </c>
      <c r="B5401" s="5">
        <v>1</v>
      </c>
      <c r="C5401" s="5">
        <v>6</v>
      </c>
    </row>
    <row r="5402" spans="1:3" hidden="1" x14ac:dyDescent="0.25">
      <c r="A5402" s="495" t="s">
        <v>6766</v>
      </c>
      <c r="B5402" s="5">
        <v>1</v>
      </c>
      <c r="C5402" s="5">
        <v>6</v>
      </c>
    </row>
    <row r="5403" spans="1:3" hidden="1" x14ac:dyDescent="0.25">
      <c r="A5403" s="495" t="s">
        <v>6769</v>
      </c>
      <c r="B5403" s="5">
        <v>1</v>
      </c>
      <c r="C5403" s="5">
        <v>6</v>
      </c>
    </row>
    <row r="5404" spans="1:3" hidden="1" x14ac:dyDescent="0.25">
      <c r="A5404" s="495" t="s">
        <v>6841</v>
      </c>
      <c r="B5404" s="5">
        <v>1</v>
      </c>
      <c r="C5404" s="5">
        <v>6</v>
      </c>
    </row>
    <row r="5405" spans="1:3" hidden="1" x14ac:dyDescent="0.25">
      <c r="A5405" s="495" t="s">
        <v>6845</v>
      </c>
      <c r="B5405" s="5">
        <v>1</v>
      </c>
      <c r="C5405" s="5">
        <v>6</v>
      </c>
    </row>
    <row r="5406" spans="1:3" ht="30" hidden="1" x14ac:dyDescent="0.25">
      <c r="A5406" s="495" t="s">
        <v>6852</v>
      </c>
      <c r="B5406" s="5">
        <v>1</v>
      </c>
      <c r="C5406" s="5">
        <v>6</v>
      </c>
    </row>
    <row r="5407" spans="1:3" hidden="1" x14ac:dyDescent="0.25">
      <c r="A5407" s="495" t="s">
        <v>6863</v>
      </c>
      <c r="B5407" s="5">
        <v>1</v>
      </c>
      <c r="C5407" s="5">
        <v>6</v>
      </c>
    </row>
    <row r="5408" spans="1:3" hidden="1" x14ac:dyDescent="0.25">
      <c r="A5408" s="495" t="s">
        <v>6874</v>
      </c>
      <c r="B5408" s="5">
        <v>1</v>
      </c>
      <c r="C5408" s="5">
        <v>6</v>
      </c>
    </row>
    <row r="5409" spans="1:3" hidden="1" x14ac:dyDescent="0.25">
      <c r="A5409" s="495" t="s">
        <v>6882</v>
      </c>
      <c r="B5409" s="5">
        <v>1</v>
      </c>
      <c r="C5409" s="5">
        <v>6</v>
      </c>
    </row>
    <row r="5410" spans="1:3" ht="30" hidden="1" x14ac:dyDescent="0.25">
      <c r="A5410" s="495" t="s">
        <v>6892</v>
      </c>
      <c r="B5410" s="5">
        <v>1</v>
      </c>
      <c r="C5410" s="5">
        <v>6</v>
      </c>
    </row>
    <row r="5411" spans="1:3" hidden="1" x14ac:dyDescent="0.25">
      <c r="A5411" s="495" t="s">
        <v>6901</v>
      </c>
      <c r="B5411" s="5">
        <v>1</v>
      </c>
      <c r="C5411" s="5">
        <v>6</v>
      </c>
    </row>
    <row r="5412" spans="1:3" hidden="1" x14ac:dyDescent="0.25">
      <c r="A5412" s="495" t="s">
        <v>6903</v>
      </c>
      <c r="B5412" s="5">
        <v>1</v>
      </c>
      <c r="C5412" s="5">
        <v>6</v>
      </c>
    </row>
    <row r="5413" spans="1:3" hidden="1" x14ac:dyDescent="0.25">
      <c r="A5413" s="495" t="s">
        <v>6904</v>
      </c>
      <c r="B5413" s="5">
        <v>1</v>
      </c>
      <c r="C5413" s="5">
        <v>6</v>
      </c>
    </row>
    <row r="5414" spans="1:3" hidden="1" x14ac:dyDescent="0.25">
      <c r="A5414" s="495" t="s">
        <v>6913</v>
      </c>
      <c r="B5414" s="5">
        <v>1</v>
      </c>
      <c r="C5414" s="5">
        <v>6</v>
      </c>
    </row>
    <row r="5415" spans="1:3" hidden="1" x14ac:dyDescent="0.25">
      <c r="A5415" s="495" t="s">
        <v>6920</v>
      </c>
      <c r="B5415" s="5">
        <v>1</v>
      </c>
      <c r="C5415" s="5">
        <v>6</v>
      </c>
    </row>
    <row r="5416" spans="1:3" hidden="1" x14ac:dyDescent="0.25">
      <c r="A5416" s="495" t="s">
        <v>6922</v>
      </c>
      <c r="B5416" s="5">
        <v>1</v>
      </c>
      <c r="C5416" s="5">
        <v>6</v>
      </c>
    </row>
    <row r="5417" spans="1:3" hidden="1" x14ac:dyDescent="0.25">
      <c r="A5417" s="495" t="s">
        <v>6924</v>
      </c>
      <c r="B5417" s="5">
        <v>1</v>
      </c>
      <c r="C5417" s="5">
        <v>6</v>
      </c>
    </row>
    <row r="5418" spans="1:3" hidden="1" x14ac:dyDescent="0.25">
      <c r="A5418" s="495" t="s">
        <v>7037</v>
      </c>
      <c r="B5418" s="5">
        <v>1</v>
      </c>
      <c r="C5418" s="5">
        <v>6</v>
      </c>
    </row>
    <row r="5419" spans="1:3" hidden="1" x14ac:dyDescent="0.25">
      <c r="A5419" s="495" t="s">
        <v>7065</v>
      </c>
      <c r="B5419" s="5">
        <v>1</v>
      </c>
      <c r="C5419" s="5">
        <v>6</v>
      </c>
    </row>
    <row r="5420" spans="1:3" hidden="1" x14ac:dyDescent="0.25">
      <c r="A5420" s="495" t="s">
        <v>7123</v>
      </c>
      <c r="B5420" s="5">
        <v>1</v>
      </c>
      <c r="C5420" s="5">
        <v>6</v>
      </c>
    </row>
    <row r="5421" spans="1:3" hidden="1" x14ac:dyDescent="0.25">
      <c r="A5421" s="495" t="s">
        <v>7147</v>
      </c>
      <c r="B5421" s="5">
        <v>1</v>
      </c>
      <c r="C5421" s="5">
        <v>6</v>
      </c>
    </row>
    <row r="5422" spans="1:3" hidden="1" x14ac:dyDescent="0.25">
      <c r="A5422" s="495" t="s">
        <v>7153</v>
      </c>
      <c r="B5422" s="5">
        <v>1</v>
      </c>
      <c r="C5422" s="5">
        <v>6</v>
      </c>
    </row>
    <row r="5423" spans="1:3" hidden="1" x14ac:dyDescent="0.25">
      <c r="A5423" s="495" t="s">
        <v>7157</v>
      </c>
      <c r="B5423" s="5">
        <v>1</v>
      </c>
      <c r="C5423" s="5">
        <v>6</v>
      </c>
    </row>
    <row r="5424" spans="1:3" hidden="1" x14ac:dyDescent="0.25">
      <c r="A5424" s="495" t="s">
        <v>7187</v>
      </c>
      <c r="B5424" s="5">
        <v>1</v>
      </c>
      <c r="C5424" s="5">
        <v>6</v>
      </c>
    </row>
    <row r="5425" spans="1:3" hidden="1" x14ac:dyDescent="0.25">
      <c r="A5425" s="495" t="s">
        <v>7242</v>
      </c>
      <c r="B5425" s="5">
        <v>1</v>
      </c>
      <c r="C5425" s="5">
        <v>6</v>
      </c>
    </row>
    <row r="5426" spans="1:3" hidden="1" x14ac:dyDescent="0.25">
      <c r="A5426" s="495" t="s">
        <v>7300</v>
      </c>
      <c r="B5426" s="5">
        <v>1</v>
      </c>
      <c r="C5426" s="5">
        <v>6</v>
      </c>
    </row>
    <row r="5427" spans="1:3" hidden="1" x14ac:dyDescent="0.25">
      <c r="A5427" s="495" t="s">
        <v>7306</v>
      </c>
      <c r="B5427" s="5">
        <v>1</v>
      </c>
      <c r="C5427" s="5">
        <v>6</v>
      </c>
    </row>
    <row r="5428" spans="1:3" ht="30" hidden="1" x14ac:dyDescent="0.25">
      <c r="A5428" s="495" t="s">
        <v>7340</v>
      </c>
      <c r="B5428" s="5">
        <v>1</v>
      </c>
      <c r="C5428" s="5">
        <v>6</v>
      </c>
    </row>
    <row r="5429" spans="1:3" ht="30" hidden="1" x14ac:dyDescent="0.25">
      <c r="A5429" s="495" t="s">
        <v>7369</v>
      </c>
      <c r="B5429" s="5">
        <v>1</v>
      </c>
      <c r="C5429" s="5">
        <v>6</v>
      </c>
    </row>
    <row r="5430" spans="1:3" hidden="1" x14ac:dyDescent="0.25">
      <c r="A5430" s="495" t="s">
        <v>7379</v>
      </c>
      <c r="B5430" s="5">
        <v>1</v>
      </c>
      <c r="C5430" s="5">
        <v>6</v>
      </c>
    </row>
    <row r="5431" spans="1:3" hidden="1" x14ac:dyDescent="0.25">
      <c r="A5431" s="495" t="s">
        <v>7401</v>
      </c>
      <c r="B5431" s="5">
        <v>1</v>
      </c>
      <c r="C5431" s="5">
        <v>6</v>
      </c>
    </row>
    <row r="5432" spans="1:3" ht="30" hidden="1" x14ac:dyDescent="0.25">
      <c r="A5432" s="495" t="s">
        <v>7406</v>
      </c>
      <c r="B5432" s="5">
        <v>1</v>
      </c>
      <c r="C5432" s="5">
        <v>6</v>
      </c>
    </row>
    <row r="5433" spans="1:3" hidden="1" x14ac:dyDescent="0.25">
      <c r="A5433" s="495" t="s">
        <v>7408</v>
      </c>
      <c r="B5433" s="5">
        <v>1</v>
      </c>
      <c r="C5433" s="5">
        <v>6</v>
      </c>
    </row>
    <row r="5434" spans="1:3" hidden="1" x14ac:dyDescent="0.25">
      <c r="A5434" s="495" t="s">
        <v>7409</v>
      </c>
      <c r="B5434" s="5">
        <v>1</v>
      </c>
      <c r="C5434" s="5">
        <v>6</v>
      </c>
    </row>
    <row r="5435" spans="1:3" ht="30" hidden="1" x14ac:dyDescent="0.25">
      <c r="A5435" s="495" t="s">
        <v>7410</v>
      </c>
      <c r="B5435" s="5">
        <v>1</v>
      </c>
      <c r="C5435" s="5">
        <v>6</v>
      </c>
    </row>
    <row r="5436" spans="1:3" ht="30" hidden="1" x14ac:dyDescent="0.25">
      <c r="A5436" s="495" t="s">
        <v>7427</v>
      </c>
      <c r="B5436" s="5">
        <v>1</v>
      </c>
      <c r="C5436" s="5">
        <v>6</v>
      </c>
    </row>
    <row r="5437" spans="1:3" hidden="1" x14ac:dyDescent="0.25">
      <c r="A5437" s="495" t="s">
        <v>7484</v>
      </c>
      <c r="B5437" s="5">
        <v>1</v>
      </c>
      <c r="C5437" s="5">
        <v>6</v>
      </c>
    </row>
    <row r="5438" spans="1:3" ht="60" hidden="1" x14ac:dyDescent="0.25">
      <c r="A5438" s="495" t="s">
        <v>7485</v>
      </c>
      <c r="B5438" s="5">
        <v>1</v>
      </c>
      <c r="C5438" s="5">
        <v>6</v>
      </c>
    </row>
    <row r="5439" spans="1:3" hidden="1" x14ac:dyDescent="0.25">
      <c r="A5439" s="495" t="s">
        <v>7490</v>
      </c>
      <c r="B5439" s="5">
        <v>1</v>
      </c>
      <c r="C5439" s="5">
        <v>6</v>
      </c>
    </row>
    <row r="5440" spans="1:3" hidden="1" x14ac:dyDescent="0.25">
      <c r="A5440" s="495" t="s">
        <v>7500</v>
      </c>
      <c r="B5440" s="5">
        <v>1</v>
      </c>
      <c r="C5440" s="5">
        <v>6</v>
      </c>
    </row>
    <row r="5441" spans="1:3" ht="30" hidden="1" x14ac:dyDescent="0.25">
      <c r="A5441" s="495" t="s">
        <v>7512</v>
      </c>
      <c r="B5441" s="5">
        <v>1</v>
      </c>
      <c r="C5441" s="5">
        <v>6</v>
      </c>
    </row>
    <row r="5442" spans="1:3" ht="30" hidden="1" x14ac:dyDescent="0.25">
      <c r="A5442" s="495" t="s">
        <v>7517</v>
      </c>
      <c r="B5442" s="5">
        <v>1</v>
      </c>
      <c r="C5442" s="5">
        <v>6</v>
      </c>
    </row>
    <row r="5443" spans="1:3" hidden="1" x14ac:dyDescent="0.25">
      <c r="A5443" s="495" t="s">
        <v>7527</v>
      </c>
      <c r="B5443" s="5">
        <v>1</v>
      </c>
      <c r="C5443" s="5">
        <v>6</v>
      </c>
    </row>
    <row r="5444" spans="1:3" hidden="1" x14ac:dyDescent="0.25">
      <c r="A5444" s="495" t="s">
        <v>7543</v>
      </c>
      <c r="B5444" s="5">
        <v>1</v>
      </c>
      <c r="C5444" s="5">
        <v>6</v>
      </c>
    </row>
    <row r="5445" spans="1:3" hidden="1" x14ac:dyDescent="0.25">
      <c r="A5445" s="495" t="s">
        <v>7544</v>
      </c>
      <c r="B5445" s="5">
        <v>1</v>
      </c>
      <c r="C5445" s="5">
        <v>6</v>
      </c>
    </row>
    <row r="5446" spans="1:3" hidden="1" x14ac:dyDescent="0.25">
      <c r="A5446" s="495" t="s">
        <v>7555</v>
      </c>
      <c r="B5446" s="5">
        <v>1</v>
      </c>
      <c r="C5446" s="5">
        <v>6</v>
      </c>
    </row>
    <row r="5447" spans="1:3" hidden="1" x14ac:dyDescent="0.25">
      <c r="A5447" s="495" t="s">
        <v>7557</v>
      </c>
      <c r="B5447" s="5">
        <v>1</v>
      </c>
      <c r="C5447" s="5">
        <v>6</v>
      </c>
    </row>
    <row r="5448" spans="1:3" hidden="1" x14ac:dyDescent="0.25">
      <c r="A5448" s="495" t="s">
        <v>7565</v>
      </c>
      <c r="B5448" s="5">
        <v>1</v>
      </c>
      <c r="C5448" s="5">
        <v>6</v>
      </c>
    </row>
    <row r="5449" spans="1:3" hidden="1" x14ac:dyDescent="0.25">
      <c r="A5449" s="495" t="s">
        <v>7611</v>
      </c>
      <c r="B5449" s="5">
        <v>1</v>
      </c>
      <c r="C5449" s="5">
        <v>6</v>
      </c>
    </row>
    <row r="5450" spans="1:3" hidden="1" x14ac:dyDescent="0.25">
      <c r="A5450" s="495" t="s">
        <v>7617</v>
      </c>
      <c r="B5450" s="5">
        <v>1</v>
      </c>
      <c r="C5450" s="5">
        <v>6</v>
      </c>
    </row>
    <row r="5451" spans="1:3" hidden="1" x14ac:dyDescent="0.25">
      <c r="A5451" s="495" t="s">
        <v>7627</v>
      </c>
      <c r="B5451" s="5">
        <v>1</v>
      </c>
      <c r="C5451" s="5">
        <v>6</v>
      </c>
    </row>
    <row r="5452" spans="1:3" hidden="1" x14ac:dyDescent="0.25">
      <c r="A5452" s="495" t="s">
        <v>7635</v>
      </c>
      <c r="B5452" s="5">
        <v>1</v>
      </c>
      <c r="C5452" s="5">
        <v>6</v>
      </c>
    </row>
    <row r="5453" spans="1:3" ht="30" hidden="1" x14ac:dyDescent="0.25">
      <c r="A5453" s="495" t="s">
        <v>7646</v>
      </c>
      <c r="B5453" s="5">
        <v>1</v>
      </c>
      <c r="C5453" s="5">
        <v>6</v>
      </c>
    </row>
    <row r="5454" spans="1:3" hidden="1" x14ac:dyDescent="0.25">
      <c r="A5454" s="495" t="s">
        <v>7678</v>
      </c>
      <c r="B5454" s="5">
        <v>1</v>
      </c>
      <c r="C5454" s="5">
        <v>6</v>
      </c>
    </row>
    <row r="5455" spans="1:3" hidden="1" x14ac:dyDescent="0.25">
      <c r="A5455" s="495" t="s">
        <v>7689</v>
      </c>
      <c r="B5455" s="5">
        <v>1</v>
      </c>
      <c r="C5455" s="5">
        <v>6</v>
      </c>
    </row>
    <row r="5456" spans="1:3" hidden="1" x14ac:dyDescent="0.25">
      <c r="A5456" s="495" t="s">
        <v>7700</v>
      </c>
      <c r="B5456" s="5">
        <v>1</v>
      </c>
      <c r="C5456" s="5">
        <v>6</v>
      </c>
    </row>
    <row r="5457" spans="1:3" hidden="1" x14ac:dyDescent="0.25">
      <c r="A5457" s="495" t="s">
        <v>7742</v>
      </c>
      <c r="B5457" s="5">
        <v>1</v>
      </c>
      <c r="C5457" s="5">
        <v>6</v>
      </c>
    </row>
    <row r="5458" spans="1:3" hidden="1" x14ac:dyDescent="0.25">
      <c r="A5458" s="495" t="s">
        <v>7753</v>
      </c>
      <c r="B5458" s="5">
        <v>1</v>
      </c>
      <c r="C5458" s="5">
        <v>6</v>
      </c>
    </row>
    <row r="5459" spans="1:3" hidden="1" x14ac:dyDescent="0.25">
      <c r="A5459" s="495" t="s">
        <v>7784</v>
      </c>
      <c r="B5459" s="5">
        <v>1</v>
      </c>
      <c r="C5459" s="5">
        <v>6</v>
      </c>
    </row>
    <row r="5460" spans="1:3" hidden="1" x14ac:dyDescent="0.25">
      <c r="A5460" s="495" t="s">
        <v>7793</v>
      </c>
      <c r="B5460" s="5">
        <v>1</v>
      </c>
      <c r="C5460" s="5">
        <v>6</v>
      </c>
    </row>
    <row r="5461" spans="1:3" hidden="1" x14ac:dyDescent="0.25">
      <c r="A5461" s="495" t="s">
        <v>7797</v>
      </c>
      <c r="B5461" s="5">
        <v>1</v>
      </c>
      <c r="C5461" s="5">
        <v>6</v>
      </c>
    </row>
    <row r="5462" spans="1:3" hidden="1" x14ac:dyDescent="0.25">
      <c r="A5462" s="495" t="s">
        <v>7801</v>
      </c>
      <c r="B5462" s="5">
        <v>1</v>
      </c>
      <c r="C5462" s="5">
        <v>6</v>
      </c>
    </row>
    <row r="5463" spans="1:3" hidden="1" x14ac:dyDescent="0.25">
      <c r="A5463" s="495" t="s">
        <v>7809</v>
      </c>
      <c r="B5463" s="5">
        <v>1</v>
      </c>
      <c r="C5463" s="5">
        <v>6</v>
      </c>
    </row>
    <row r="5464" spans="1:3" hidden="1" x14ac:dyDescent="0.25">
      <c r="A5464" s="495" t="s">
        <v>7823</v>
      </c>
      <c r="B5464" s="5">
        <v>1</v>
      </c>
      <c r="C5464" s="5">
        <v>6</v>
      </c>
    </row>
    <row r="5465" spans="1:3" hidden="1" x14ac:dyDescent="0.25">
      <c r="A5465" s="495" t="s">
        <v>7831</v>
      </c>
      <c r="B5465" s="5">
        <v>1</v>
      </c>
      <c r="C5465" s="5">
        <v>6</v>
      </c>
    </row>
    <row r="5466" spans="1:3" hidden="1" x14ac:dyDescent="0.25">
      <c r="A5466" s="495" t="s">
        <v>7839</v>
      </c>
      <c r="B5466" s="5">
        <v>1</v>
      </c>
      <c r="C5466" s="5">
        <v>6</v>
      </c>
    </row>
    <row r="5467" spans="1:3" hidden="1" x14ac:dyDescent="0.25">
      <c r="A5467" s="495" t="s">
        <v>7880</v>
      </c>
      <c r="B5467" s="5">
        <v>1</v>
      </c>
      <c r="C5467" s="5">
        <v>6</v>
      </c>
    </row>
    <row r="5468" spans="1:3" hidden="1" x14ac:dyDescent="0.25">
      <c r="A5468" s="495" t="s">
        <v>7945</v>
      </c>
      <c r="B5468" s="5">
        <v>1</v>
      </c>
      <c r="C5468" s="5">
        <v>6</v>
      </c>
    </row>
    <row r="5469" spans="1:3" hidden="1" x14ac:dyDescent="0.25">
      <c r="A5469" s="495" t="s">
        <v>7997</v>
      </c>
      <c r="B5469" s="5">
        <v>1</v>
      </c>
      <c r="C5469" s="5">
        <v>6</v>
      </c>
    </row>
    <row r="5470" spans="1:3" hidden="1" x14ac:dyDescent="0.25">
      <c r="A5470" s="495" t="s">
        <v>8030</v>
      </c>
      <c r="B5470" s="5">
        <v>1</v>
      </c>
      <c r="C5470" s="5">
        <v>6</v>
      </c>
    </row>
    <row r="5471" spans="1:3" hidden="1" x14ac:dyDescent="0.25">
      <c r="A5471" s="495" t="s">
        <v>8053</v>
      </c>
      <c r="B5471" s="5">
        <v>1</v>
      </c>
      <c r="C5471" s="5">
        <v>6</v>
      </c>
    </row>
    <row r="5472" spans="1:3" hidden="1" x14ac:dyDescent="0.25">
      <c r="A5472" s="495" t="s">
        <v>8055</v>
      </c>
      <c r="B5472" s="5">
        <v>1</v>
      </c>
      <c r="C5472" s="5">
        <v>6</v>
      </c>
    </row>
    <row r="5473" spans="1:3" ht="30" hidden="1" x14ac:dyDescent="0.25">
      <c r="A5473" s="495" t="s">
        <v>8063</v>
      </c>
      <c r="B5473" s="5">
        <v>1</v>
      </c>
      <c r="C5473" s="5">
        <v>6</v>
      </c>
    </row>
    <row r="5474" spans="1:3" ht="30" hidden="1" x14ac:dyDescent="0.25">
      <c r="A5474" s="495" t="s">
        <v>8069</v>
      </c>
      <c r="B5474" s="5">
        <v>1</v>
      </c>
      <c r="C5474" s="5">
        <v>6</v>
      </c>
    </row>
    <row r="5475" spans="1:3" ht="30" hidden="1" x14ac:dyDescent="0.25">
      <c r="A5475" s="495" t="s">
        <v>8082</v>
      </c>
      <c r="B5475" s="5">
        <v>1</v>
      </c>
      <c r="C5475" s="5">
        <v>6</v>
      </c>
    </row>
    <row r="5476" spans="1:3" hidden="1" x14ac:dyDescent="0.25">
      <c r="A5476" s="495" t="s">
        <v>8085</v>
      </c>
      <c r="B5476" s="5">
        <v>1</v>
      </c>
      <c r="C5476" s="5">
        <v>6</v>
      </c>
    </row>
    <row r="5477" spans="1:3" hidden="1" x14ac:dyDescent="0.25">
      <c r="A5477" s="495" t="s">
        <v>8125</v>
      </c>
      <c r="B5477" s="5">
        <v>1</v>
      </c>
      <c r="C5477" s="5">
        <v>6</v>
      </c>
    </row>
    <row r="5478" spans="1:3" hidden="1" x14ac:dyDescent="0.25">
      <c r="A5478" s="495" t="s">
        <v>8179</v>
      </c>
      <c r="B5478" s="5">
        <v>1</v>
      </c>
      <c r="C5478" s="5">
        <v>6</v>
      </c>
    </row>
    <row r="5479" spans="1:3" hidden="1" x14ac:dyDescent="0.25">
      <c r="A5479" s="495" t="s">
        <v>8211</v>
      </c>
      <c r="B5479" s="5">
        <v>1</v>
      </c>
      <c r="C5479" s="5">
        <v>6</v>
      </c>
    </row>
    <row r="5480" spans="1:3" ht="30" hidden="1" x14ac:dyDescent="0.25">
      <c r="A5480" s="495" t="s">
        <v>8225</v>
      </c>
      <c r="B5480" s="5">
        <v>1</v>
      </c>
      <c r="C5480" s="5">
        <v>6</v>
      </c>
    </row>
    <row r="5481" spans="1:3" hidden="1" x14ac:dyDescent="0.25">
      <c r="A5481" s="495" t="s">
        <v>8240</v>
      </c>
      <c r="B5481" s="5">
        <v>1</v>
      </c>
      <c r="C5481" s="5">
        <v>6</v>
      </c>
    </row>
    <row r="5482" spans="1:3" hidden="1" x14ac:dyDescent="0.25">
      <c r="A5482" s="495" t="s">
        <v>8242</v>
      </c>
      <c r="B5482" s="5">
        <v>1</v>
      </c>
      <c r="C5482" s="5">
        <v>6</v>
      </c>
    </row>
    <row r="5483" spans="1:3" hidden="1" x14ac:dyDescent="0.25">
      <c r="A5483" s="495" t="s">
        <v>8323</v>
      </c>
      <c r="B5483" s="5">
        <v>1</v>
      </c>
      <c r="C5483" s="5">
        <v>6</v>
      </c>
    </row>
    <row r="5484" spans="1:3" ht="30" hidden="1" x14ac:dyDescent="0.25">
      <c r="A5484" s="495" t="s">
        <v>8333</v>
      </c>
      <c r="B5484" s="5">
        <v>1</v>
      </c>
      <c r="C5484" s="5">
        <v>6</v>
      </c>
    </row>
    <row r="5485" spans="1:3" ht="30" hidden="1" x14ac:dyDescent="0.25">
      <c r="A5485" s="495" t="s">
        <v>8356</v>
      </c>
      <c r="B5485" s="5">
        <v>1</v>
      </c>
      <c r="C5485" s="5">
        <v>6</v>
      </c>
    </row>
    <row r="5486" spans="1:3" hidden="1" x14ac:dyDescent="0.25">
      <c r="A5486" s="495" t="s">
        <v>8364</v>
      </c>
      <c r="B5486" s="5">
        <v>1</v>
      </c>
      <c r="C5486" s="5">
        <v>6</v>
      </c>
    </row>
    <row r="5487" spans="1:3" ht="30" hidden="1" x14ac:dyDescent="0.25">
      <c r="A5487" s="495" t="s">
        <v>8380</v>
      </c>
      <c r="B5487" s="5">
        <v>1</v>
      </c>
      <c r="C5487" s="5">
        <v>6</v>
      </c>
    </row>
    <row r="5488" spans="1:3" hidden="1" x14ac:dyDescent="0.25">
      <c r="A5488" s="495" t="s">
        <v>8389</v>
      </c>
      <c r="B5488" s="5">
        <v>1</v>
      </c>
      <c r="C5488" s="5">
        <v>6</v>
      </c>
    </row>
    <row r="5489" spans="1:3" ht="30" hidden="1" x14ac:dyDescent="0.25">
      <c r="A5489" s="495" t="s">
        <v>8396</v>
      </c>
      <c r="B5489" s="5">
        <v>1</v>
      </c>
      <c r="C5489" s="5">
        <v>6</v>
      </c>
    </row>
    <row r="5490" spans="1:3" hidden="1" x14ac:dyDescent="0.25">
      <c r="A5490" s="495" t="s">
        <v>8397</v>
      </c>
      <c r="B5490" s="5">
        <v>1</v>
      </c>
      <c r="C5490" s="5">
        <v>6</v>
      </c>
    </row>
    <row r="5491" spans="1:3" hidden="1" x14ac:dyDescent="0.25">
      <c r="A5491" s="495" t="s">
        <v>8412</v>
      </c>
      <c r="B5491" s="5">
        <v>1</v>
      </c>
      <c r="C5491" s="5">
        <v>6</v>
      </c>
    </row>
    <row r="5492" spans="1:3" hidden="1" x14ac:dyDescent="0.25">
      <c r="A5492" s="495" t="s">
        <v>8437</v>
      </c>
      <c r="B5492" s="5">
        <v>1</v>
      </c>
      <c r="C5492" s="5">
        <v>6</v>
      </c>
    </row>
    <row r="5493" spans="1:3" hidden="1" x14ac:dyDescent="0.25">
      <c r="A5493" s="495" t="s">
        <v>8440</v>
      </c>
      <c r="B5493" s="5">
        <v>1</v>
      </c>
      <c r="C5493" s="5">
        <v>6</v>
      </c>
    </row>
    <row r="5494" spans="1:3" hidden="1" x14ac:dyDescent="0.25">
      <c r="A5494" s="495" t="s">
        <v>8505</v>
      </c>
      <c r="B5494" s="5">
        <v>1</v>
      </c>
      <c r="C5494" s="5">
        <v>6</v>
      </c>
    </row>
    <row r="5495" spans="1:3" hidden="1" x14ac:dyDescent="0.25">
      <c r="A5495" s="495" t="s">
        <v>8522</v>
      </c>
      <c r="B5495" s="5">
        <v>1</v>
      </c>
      <c r="C5495" s="5">
        <v>6</v>
      </c>
    </row>
    <row r="5496" spans="1:3" hidden="1" x14ac:dyDescent="0.25">
      <c r="A5496" s="495" t="s">
        <v>8536</v>
      </c>
      <c r="B5496" s="5">
        <v>1</v>
      </c>
      <c r="C5496" s="5">
        <v>6</v>
      </c>
    </row>
    <row r="5497" spans="1:3" hidden="1" x14ac:dyDescent="0.25">
      <c r="A5497" s="495" t="s">
        <v>8542</v>
      </c>
      <c r="B5497" s="5">
        <v>1</v>
      </c>
      <c r="C5497" s="5">
        <v>6</v>
      </c>
    </row>
    <row r="5498" spans="1:3" hidden="1" x14ac:dyDescent="0.25">
      <c r="A5498" s="495" t="s">
        <v>8553</v>
      </c>
      <c r="B5498" s="5">
        <v>1</v>
      </c>
      <c r="C5498" s="5">
        <v>6</v>
      </c>
    </row>
    <row r="5499" spans="1:3" hidden="1" x14ac:dyDescent="0.25">
      <c r="A5499" s="495" t="s">
        <v>8562</v>
      </c>
      <c r="B5499" s="5">
        <v>1</v>
      </c>
      <c r="C5499" s="5">
        <v>6</v>
      </c>
    </row>
    <row r="5500" spans="1:3" hidden="1" x14ac:dyDescent="0.25">
      <c r="A5500" s="495" t="s">
        <v>8566</v>
      </c>
      <c r="B5500" s="5">
        <v>1</v>
      </c>
      <c r="C5500" s="5">
        <v>6</v>
      </c>
    </row>
    <row r="5501" spans="1:3" hidden="1" x14ac:dyDescent="0.25">
      <c r="A5501" s="495" t="s">
        <v>8574</v>
      </c>
      <c r="B5501" s="5">
        <v>1</v>
      </c>
      <c r="C5501" s="5">
        <v>6</v>
      </c>
    </row>
    <row r="5502" spans="1:3" ht="30" hidden="1" x14ac:dyDescent="0.25">
      <c r="A5502" s="495" t="s">
        <v>8586</v>
      </c>
      <c r="B5502" s="5">
        <v>1</v>
      </c>
      <c r="C5502" s="5">
        <v>6</v>
      </c>
    </row>
    <row r="5503" spans="1:3" hidden="1" x14ac:dyDescent="0.25">
      <c r="A5503" s="495" t="s">
        <v>8588</v>
      </c>
      <c r="B5503" s="5">
        <v>1</v>
      </c>
      <c r="C5503" s="5">
        <v>6</v>
      </c>
    </row>
    <row r="5504" spans="1:3" hidden="1" x14ac:dyDescent="0.25">
      <c r="A5504" s="495" t="s">
        <v>8589</v>
      </c>
      <c r="B5504" s="5">
        <v>1</v>
      </c>
      <c r="C5504" s="5">
        <v>6</v>
      </c>
    </row>
    <row r="5505" spans="1:3" ht="30" hidden="1" x14ac:dyDescent="0.25">
      <c r="A5505" s="495" t="s">
        <v>8596</v>
      </c>
      <c r="B5505" s="5">
        <v>1</v>
      </c>
      <c r="C5505" s="5">
        <v>6</v>
      </c>
    </row>
    <row r="5506" spans="1:3" hidden="1" x14ac:dyDescent="0.25">
      <c r="A5506" s="495" t="s">
        <v>8598</v>
      </c>
      <c r="B5506" s="5">
        <v>1</v>
      </c>
      <c r="C5506" s="5">
        <v>6</v>
      </c>
    </row>
    <row r="5507" spans="1:3" ht="30" hidden="1" x14ac:dyDescent="0.25">
      <c r="A5507" s="495" t="s">
        <v>8604</v>
      </c>
      <c r="B5507" s="5">
        <v>1</v>
      </c>
      <c r="C5507" s="5">
        <v>6</v>
      </c>
    </row>
    <row r="5508" spans="1:3" hidden="1" x14ac:dyDescent="0.25">
      <c r="A5508" s="495" t="s">
        <v>8611</v>
      </c>
      <c r="B5508" s="5">
        <v>1</v>
      </c>
      <c r="C5508" s="5">
        <v>6</v>
      </c>
    </row>
    <row r="5509" spans="1:3" hidden="1" x14ac:dyDescent="0.25">
      <c r="A5509" s="495" t="s">
        <v>8635</v>
      </c>
      <c r="B5509" s="5">
        <v>1</v>
      </c>
      <c r="C5509" s="5">
        <v>6</v>
      </c>
    </row>
    <row r="5510" spans="1:3" hidden="1" x14ac:dyDescent="0.25">
      <c r="A5510" s="495" t="s">
        <v>8662</v>
      </c>
      <c r="B5510" s="5">
        <v>1</v>
      </c>
      <c r="C5510" s="5">
        <v>6</v>
      </c>
    </row>
    <row r="5511" spans="1:3" hidden="1" x14ac:dyDescent="0.25">
      <c r="A5511" s="495" t="s">
        <v>8695</v>
      </c>
      <c r="B5511" s="5">
        <v>1</v>
      </c>
      <c r="C5511" s="5">
        <v>6</v>
      </c>
    </row>
    <row r="5512" spans="1:3" hidden="1" x14ac:dyDescent="0.25">
      <c r="A5512" s="495" t="s">
        <v>8705</v>
      </c>
      <c r="B5512" s="5">
        <v>1</v>
      </c>
      <c r="C5512" s="5">
        <v>6</v>
      </c>
    </row>
    <row r="5513" spans="1:3" hidden="1" x14ac:dyDescent="0.25">
      <c r="A5513" s="495" t="s">
        <v>8706</v>
      </c>
      <c r="B5513" s="5">
        <v>1</v>
      </c>
      <c r="C5513" s="5">
        <v>6</v>
      </c>
    </row>
    <row r="5514" spans="1:3" hidden="1" x14ac:dyDescent="0.25">
      <c r="A5514" s="495" t="s">
        <v>8711</v>
      </c>
      <c r="B5514" s="5">
        <v>1</v>
      </c>
      <c r="C5514" s="5">
        <v>6</v>
      </c>
    </row>
    <row r="5515" spans="1:3" hidden="1" x14ac:dyDescent="0.25">
      <c r="A5515" s="495" t="s">
        <v>8729</v>
      </c>
      <c r="B5515" s="5">
        <v>1</v>
      </c>
      <c r="C5515" s="5">
        <v>6</v>
      </c>
    </row>
    <row r="5516" spans="1:3" ht="30" hidden="1" x14ac:dyDescent="0.25">
      <c r="A5516" s="495" t="s">
        <v>8753</v>
      </c>
      <c r="B5516" s="5">
        <v>1</v>
      </c>
      <c r="C5516" s="5">
        <v>6</v>
      </c>
    </row>
    <row r="5517" spans="1:3" hidden="1" x14ac:dyDescent="0.25">
      <c r="A5517" s="495" t="s">
        <v>8754</v>
      </c>
      <c r="B5517" s="5">
        <v>1</v>
      </c>
      <c r="C5517" s="5">
        <v>6</v>
      </c>
    </row>
    <row r="5518" spans="1:3" ht="30" hidden="1" x14ac:dyDescent="0.25">
      <c r="A5518" s="495" t="s">
        <v>8773</v>
      </c>
      <c r="B5518" s="5">
        <v>1</v>
      </c>
      <c r="C5518" s="5">
        <v>6</v>
      </c>
    </row>
    <row r="5519" spans="1:3" hidden="1" x14ac:dyDescent="0.25">
      <c r="A5519" s="495" t="s">
        <v>8775</v>
      </c>
      <c r="B5519" s="5">
        <v>1</v>
      </c>
      <c r="C5519" s="5">
        <v>6</v>
      </c>
    </row>
    <row r="5520" spans="1:3" hidden="1" x14ac:dyDescent="0.25">
      <c r="A5520" s="495" t="s">
        <v>3361</v>
      </c>
      <c r="B5520" s="5">
        <v>1</v>
      </c>
      <c r="C5520" s="5">
        <v>5</v>
      </c>
    </row>
    <row r="5521" spans="1:3" hidden="1" x14ac:dyDescent="0.25">
      <c r="A5521" s="495" t="s">
        <v>3365</v>
      </c>
      <c r="B5521" s="5">
        <v>1</v>
      </c>
      <c r="C5521" s="5">
        <v>5</v>
      </c>
    </row>
    <row r="5522" spans="1:3" hidden="1" x14ac:dyDescent="0.25">
      <c r="A5522" s="495" t="s">
        <v>3366</v>
      </c>
      <c r="B5522" s="5">
        <v>1</v>
      </c>
      <c r="C5522" s="5">
        <v>5</v>
      </c>
    </row>
    <row r="5523" spans="1:3" hidden="1" x14ac:dyDescent="0.25">
      <c r="A5523" s="495" t="s">
        <v>3371</v>
      </c>
      <c r="B5523" s="5">
        <v>1</v>
      </c>
      <c r="C5523" s="5">
        <v>5</v>
      </c>
    </row>
    <row r="5524" spans="1:3" hidden="1" x14ac:dyDescent="0.25">
      <c r="A5524" s="495" t="s">
        <v>3374</v>
      </c>
      <c r="B5524" s="5">
        <v>1</v>
      </c>
      <c r="C5524" s="5">
        <v>5</v>
      </c>
    </row>
    <row r="5525" spans="1:3" ht="30" hidden="1" x14ac:dyDescent="0.25">
      <c r="A5525" s="495" t="s">
        <v>3380</v>
      </c>
      <c r="B5525" s="5">
        <v>1</v>
      </c>
      <c r="C5525" s="5">
        <v>5</v>
      </c>
    </row>
    <row r="5526" spans="1:3" hidden="1" x14ac:dyDescent="0.25">
      <c r="A5526" s="495" t="s">
        <v>3381</v>
      </c>
      <c r="B5526" s="5">
        <v>1</v>
      </c>
      <c r="C5526" s="5">
        <v>5</v>
      </c>
    </row>
    <row r="5527" spans="1:3" hidden="1" x14ac:dyDescent="0.25">
      <c r="A5527" s="495" t="s">
        <v>3389</v>
      </c>
      <c r="B5527" s="5">
        <v>1</v>
      </c>
      <c r="C5527" s="5">
        <v>5</v>
      </c>
    </row>
    <row r="5528" spans="1:3" hidden="1" x14ac:dyDescent="0.25">
      <c r="A5528" s="495" t="s">
        <v>3406</v>
      </c>
      <c r="B5528" s="5">
        <v>1</v>
      </c>
      <c r="C5528" s="5">
        <v>5</v>
      </c>
    </row>
    <row r="5529" spans="1:3" hidden="1" x14ac:dyDescent="0.25">
      <c r="A5529" s="495" t="s">
        <v>3415</v>
      </c>
      <c r="B5529" s="5">
        <v>1</v>
      </c>
      <c r="C5529" s="5">
        <v>5</v>
      </c>
    </row>
    <row r="5530" spans="1:3" hidden="1" x14ac:dyDescent="0.25">
      <c r="A5530" s="495" t="s">
        <v>3421</v>
      </c>
      <c r="B5530" s="5">
        <v>1</v>
      </c>
      <c r="C5530" s="5">
        <v>5</v>
      </c>
    </row>
    <row r="5531" spans="1:3" hidden="1" x14ac:dyDescent="0.25">
      <c r="A5531" s="495" t="s">
        <v>3426</v>
      </c>
      <c r="B5531" s="5">
        <v>1</v>
      </c>
      <c r="C5531" s="5">
        <v>5</v>
      </c>
    </row>
    <row r="5532" spans="1:3" ht="30" hidden="1" x14ac:dyDescent="0.25">
      <c r="A5532" s="495" t="s">
        <v>3435</v>
      </c>
      <c r="B5532" s="5">
        <v>1</v>
      </c>
      <c r="C5532" s="5">
        <v>5</v>
      </c>
    </row>
    <row r="5533" spans="1:3" hidden="1" x14ac:dyDescent="0.25">
      <c r="A5533" s="495" t="s">
        <v>3441</v>
      </c>
      <c r="B5533" s="5">
        <v>1</v>
      </c>
      <c r="C5533" s="5">
        <v>5</v>
      </c>
    </row>
    <row r="5534" spans="1:3" hidden="1" x14ac:dyDescent="0.25">
      <c r="A5534" s="495" t="s">
        <v>3448</v>
      </c>
      <c r="B5534" s="5">
        <v>1</v>
      </c>
      <c r="C5534" s="5">
        <v>5</v>
      </c>
    </row>
    <row r="5535" spans="1:3" ht="30" hidden="1" x14ac:dyDescent="0.25">
      <c r="A5535" s="495" t="s">
        <v>3450</v>
      </c>
      <c r="B5535" s="5">
        <v>1</v>
      </c>
      <c r="C5535" s="5">
        <v>5</v>
      </c>
    </row>
    <row r="5536" spans="1:3" hidden="1" x14ac:dyDescent="0.25">
      <c r="A5536" s="495" t="s">
        <v>3458</v>
      </c>
      <c r="B5536" s="5">
        <v>1</v>
      </c>
      <c r="C5536" s="5">
        <v>5</v>
      </c>
    </row>
    <row r="5537" spans="1:3" hidden="1" x14ac:dyDescent="0.25">
      <c r="A5537" s="495" t="s">
        <v>3459</v>
      </c>
      <c r="B5537" s="5">
        <v>1</v>
      </c>
      <c r="C5537" s="5">
        <v>5</v>
      </c>
    </row>
    <row r="5538" spans="1:3" hidden="1" x14ac:dyDescent="0.25">
      <c r="A5538" s="495" t="s">
        <v>3481</v>
      </c>
      <c r="B5538" s="5">
        <v>1</v>
      </c>
      <c r="C5538" s="5">
        <v>5</v>
      </c>
    </row>
    <row r="5539" spans="1:3" ht="60" hidden="1" x14ac:dyDescent="0.25">
      <c r="A5539" s="495" t="s">
        <v>3489</v>
      </c>
      <c r="B5539" s="5">
        <v>1</v>
      </c>
      <c r="C5539" s="5">
        <v>5</v>
      </c>
    </row>
    <row r="5540" spans="1:3" hidden="1" x14ac:dyDescent="0.25">
      <c r="A5540" s="495" t="s">
        <v>3491</v>
      </c>
      <c r="B5540" s="5">
        <v>1</v>
      </c>
      <c r="C5540" s="5">
        <v>5</v>
      </c>
    </row>
    <row r="5541" spans="1:3" ht="90" hidden="1" x14ac:dyDescent="0.25">
      <c r="A5541" s="495" t="s">
        <v>3492</v>
      </c>
      <c r="B5541" s="5">
        <v>1</v>
      </c>
      <c r="C5541" s="5">
        <v>5</v>
      </c>
    </row>
    <row r="5542" spans="1:3" hidden="1" x14ac:dyDescent="0.25">
      <c r="A5542" s="495" t="s">
        <v>3493</v>
      </c>
      <c r="B5542" s="5">
        <v>1</v>
      </c>
      <c r="C5542" s="5">
        <v>5</v>
      </c>
    </row>
    <row r="5543" spans="1:3" hidden="1" x14ac:dyDescent="0.25">
      <c r="A5543" s="495" t="s">
        <v>3507</v>
      </c>
      <c r="B5543" s="5">
        <v>1</v>
      </c>
      <c r="C5543" s="5">
        <v>5</v>
      </c>
    </row>
    <row r="5544" spans="1:3" ht="30" hidden="1" x14ac:dyDescent="0.25">
      <c r="A5544" s="495" t="s">
        <v>3523</v>
      </c>
      <c r="B5544" s="5">
        <v>1</v>
      </c>
      <c r="C5544" s="5">
        <v>5</v>
      </c>
    </row>
    <row r="5545" spans="1:3" hidden="1" x14ac:dyDescent="0.25">
      <c r="A5545" s="495" t="s">
        <v>3532</v>
      </c>
      <c r="B5545" s="5">
        <v>1</v>
      </c>
      <c r="C5545" s="5">
        <v>5</v>
      </c>
    </row>
    <row r="5546" spans="1:3" hidden="1" x14ac:dyDescent="0.25">
      <c r="A5546" s="495" t="s">
        <v>3533</v>
      </c>
      <c r="B5546" s="5">
        <v>1</v>
      </c>
      <c r="C5546" s="5">
        <v>5</v>
      </c>
    </row>
    <row r="5547" spans="1:3" ht="30" hidden="1" x14ac:dyDescent="0.25">
      <c r="A5547" s="495" t="s">
        <v>3535</v>
      </c>
      <c r="B5547" s="5">
        <v>1</v>
      </c>
      <c r="C5547" s="5">
        <v>5</v>
      </c>
    </row>
    <row r="5548" spans="1:3" hidden="1" x14ac:dyDescent="0.25">
      <c r="A5548" s="495" t="s">
        <v>3546</v>
      </c>
      <c r="B5548" s="5">
        <v>1</v>
      </c>
      <c r="C5548" s="5">
        <v>5</v>
      </c>
    </row>
    <row r="5549" spans="1:3" hidden="1" x14ac:dyDescent="0.25">
      <c r="A5549" s="495" t="s">
        <v>3552</v>
      </c>
      <c r="B5549" s="5">
        <v>1</v>
      </c>
      <c r="C5549" s="5">
        <v>5</v>
      </c>
    </row>
    <row r="5550" spans="1:3" hidden="1" x14ac:dyDescent="0.25">
      <c r="A5550" s="495" t="s">
        <v>3554</v>
      </c>
      <c r="B5550" s="5">
        <v>1</v>
      </c>
      <c r="C5550" s="5">
        <v>5</v>
      </c>
    </row>
    <row r="5551" spans="1:3" ht="30" hidden="1" x14ac:dyDescent="0.25">
      <c r="A5551" s="495" t="s">
        <v>3569</v>
      </c>
      <c r="B5551" s="5">
        <v>1</v>
      </c>
      <c r="C5551" s="5">
        <v>5</v>
      </c>
    </row>
    <row r="5552" spans="1:3" hidden="1" x14ac:dyDescent="0.25">
      <c r="A5552" s="495" t="s">
        <v>3571</v>
      </c>
      <c r="B5552" s="5">
        <v>1</v>
      </c>
      <c r="C5552" s="5">
        <v>5</v>
      </c>
    </row>
    <row r="5553" spans="1:3" hidden="1" x14ac:dyDescent="0.25">
      <c r="A5553" s="495" t="s">
        <v>3573</v>
      </c>
      <c r="B5553" s="5">
        <v>1</v>
      </c>
      <c r="C5553" s="5">
        <v>5</v>
      </c>
    </row>
    <row r="5554" spans="1:3" ht="30" hidden="1" x14ac:dyDescent="0.25">
      <c r="A5554" s="495" t="s">
        <v>3577</v>
      </c>
      <c r="B5554" s="5">
        <v>1</v>
      </c>
      <c r="C5554" s="5">
        <v>5</v>
      </c>
    </row>
    <row r="5555" spans="1:3" hidden="1" x14ac:dyDescent="0.25">
      <c r="A5555" s="495" t="s">
        <v>3578</v>
      </c>
      <c r="B5555" s="5">
        <v>1</v>
      </c>
      <c r="C5555" s="5">
        <v>5</v>
      </c>
    </row>
    <row r="5556" spans="1:3" hidden="1" x14ac:dyDescent="0.25">
      <c r="A5556" s="495" t="s">
        <v>3588</v>
      </c>
      <c r="B5556" s="5">
        <v>1</v>
      </c>
      <c r="C5556" s="5">
        <v>5</v>
      </c>
    </row>
    <row r="5557" spans="1:3" hidden="1" x14ac:dyDescent="0.25">
      <c r="A5557" s="495" t="s">
        <v>3590</v>
      </c>
      <c r="B5557" s="5">
        <v>1</v>
      </c>
      <c r="C5557" s="5">
        <v>5</v>
      </c>
    </row>
    <row r="5558" spans="1:3" ht="30" hidden="1" x14ac:dyDescent="0.25">
      <c r="A5558" s="495" t="s">
        <v>3593</v>
      </c>
      <c r="B5558" s="5">
        <v>1</v>
      </c>
      <c r="C5558" s="5">
        <v>5</v>
      </c>
    </row>
    <row r="5559" spans="1:3" hidden="1" x14ac:dyDescent="0.25">
      <c r="A5559" s="495" t="s">
        <v>3597</v>
      </c>
      <c r="B5559" s="5">
        <v>1</v>
      </c>
      <c r="C5559" s="5">
        <v>5</v>
      </c>
    </row>
    <row r="5560" spans="1:3" ht="30" hidden="1" x14ac:dyDescent="0.25">
      <c r="A5560" s="495" t="s">
        <v>3614</v>
      </c>
      <c r="B5560" s="5">
        <v>1</v>
      </c>
      <c r="C5560" s="5">
        <v>5</v>
      </c>
    </row>
    <row r="5561" spans="1:3" hidden="1" x14ac:dyDescent="0.25">
      <c r="A5561" s="495" t="s">
        <v>3641</v>
      </c>
      <c r="B5561" s="5">
        <v>1</v>
      </c>
      <c r="C5561" s="5">
        <v>5</v>
      </c>
    </row>
    <row r="5562" spans="1:3" hidden="1" x14ac:dyDescent="0.25">
      <c r="A5562" s="495" t="s">
        <v>3657</v>
      </c>
      <c r="B5562" s="5">
        <v>1</v>
      </c>
      <c r="C5562" s="5">
        <v>5</v>
      </c>
    </row>
    <row r="5563" spans="1:3" hidden="1" x14ac:dyDescent="0.25">
      <c r="A5563" s="495" t="s">
        <v>3659</v>
      </c>
      <c r="B5563" s="5">
        <v>1</v>
      </c>
      <c r="C5563" s="5">
        <v>5</v>
      </c>
    </row>
    <row r="5564" spans="1:3" hidden="1" x14ac:dyDescent="0.25">
      <c r="A5564" s="495" t="s">
        <v>3662</v>
      </c>
      <c r="B5564" s="5">
        <v>1</v>
      </c>
      <c r="C5564" s="5">
        <v>5</v>
      </c>
    </row>
    <row r="5565" spans="1:3" hidden="1" x14ac:dyDescent="0.25">
      <c r="A5565" s="495" t="s">
        <v>3663</v>
      </c>
      <c r="B5565" s="5">
        <v>1</v>
      </c>
      <c r="C5565" s="5">
        <v>5</v>
      </c>
    </row>
    <row r="5566" spans="1:3" hidden="1" x14ac:dyDescent="0.25">
      <c r="A5566" s="495" t="s">
        <v>3664</v>
      </c>
      <c r="B5566" s="5">
        <v>1</v>
      </c>
      <c r="C5566" s="5">
        <v>5</v>
      </c>
    </row>
    <row r="5567" spans="1:3" ht="30" hidden="1" x14ac:dyDescent="0.25">
      <c r="A5567" s="495" t="s">
        <v>3665</v>
      </c>
      <c r="B5567" s="5">
        <v>1</v>
      </c>
      <c r="C5567" s="5">
        <v>5</v>
      </c>
    </row>
    <row r="5568" spans="1:3" hidden="1" x14ac:dyDescent="0.25">
      <c r="A5568" s="495" t="s">
        <v>3668</v>
      </c>
      <c r="B5568" s="5">
        <v>1</v>
      </c>
      <c r="C5568" s="5">
        <v>5</v>
      </c>
    </row>
    <row r="5569" spans="1:3" hidden="1" x14ac:dyDescent="0.25">
      <c r="A5569" s="495" t="s">
        <v>3675</v>
      </c>
      <c r="B5569" s="5">
        <v>1</v>
      </c>
      <c r="C5569" s="5">
        <v>5</v>
      </c>
    </row>
    <row r="5570" spans="1:3" hidden="1" x14ac:dyDescent="0.25">
      <c r="A5570" s="495" t="s">
        <v>3677</v>
      </c>
      <c r="B5570" s="5">
        <v>1</v>
      </c>
      <c r="C5570" s="5">
        <v>5</v>
      </c>
    </row>
    <row r="5571" spans="1:3" hidden="1" x14ac:dyDescent="0.25">
      <c r="A5571" s="495" t="s">
        <v>3679</v>
      </c>
      <c r="B5571" s="5">
        <v>1</v>
      </c>
      <c r="C5571" s="5">
        <v>5</v>
      </c>
    </row>
    <row r="5572" spans="1:3" hidden="1" x14ac:dyDescent="0.25">
      <c r="A5572" s="495" t="s">
        <v>3692</v>
      </c>
      <c r="B5572" s="5">
        <v>1</v>
      </c>
      <c r="C5572" s="5">
        <v>5</v>
      </c>
    </row>
    <row r="5573" spans="1:3" ht="30" hidden="1" x14ac:dyDescent="0.25">
      <c r="A5573" s="495" t="s">
        <v>3695</v>
      </c>
      <c r="B5573" s="5">
        <v>1</v>
      </c>
      <c r="C5573" s="5">
        <v>5</v>
      </c>
    </row>
    <row r="5574" spans="1:3" hidden="1" x14ac:dyDescent="0.25">
      <c r="A5574" s="495" t="s">
        <v>3698</v>
      </c>
      <c r="B5574" s="5">
        <v>1</v>
      </c>
      <c r="C5574" s="5">
        <v>5</v>
      </c>
    </row>
    <row r="5575" spans="1:3" ht="30" hidden="1" x14ac:dyDescent="0.25">
      <c r="A5575" s="495" t="s">
        <v>3699</v>
      </c>
      <c r="B5575" s="5">
        <v>1</v>
      </c>
      <c r="C5575" s="5">
        <v>5</v>
      </c>
    </row>
    <row r="5576" spans="1:3" hidden="1" x14ac:dyDescent="0.25">
      <c r="A5576" s="495" t="s">
        <v>3701</v>
      </c>
      <c r="B5576" s="5">
        <v>1</v>
      </c>
      <c r="C5576" s="5">
        <v>5</v>
      </c>
    </row>
    <row r="5577" spans="1:3" ht="30" hidden="1" x14ac:dyDescent="0.25">
      <c r="A5577" s="495" t="s">
        <v>3709</v>
      </c>
      <c r="B5577" s="5">
        <v>1</v>
      </c>
      <c r="C5577" s="5">
        <v>5</v>
      </c>
    </row>
    <row r="5578" spans="1:3" hidden="1" x14ac:dyDescent="0.25">
      <c r="A5578" s="495" t="s">
        <v>3720</v>
      </c>
      <c r="B5578" s="5">
        <v>1</v>
      </c>
      <c r="C5578" s="5">
        <v>5</v>
      </c>
    </row>
    <row r="5579" spans="1:3" ht="30" hidden="1" x14ac:dyDescent="0.25">
      <c r="A5579" s="495" t="s">
        <v>3728</v>
      </c>
      <c r="B5579" s="5">
        <v>1</v>
      </c>
      <c r="C5579" s="5">
        <v>5</v>
      </c>
    </row>
    <row r="5580" spans="1:3" hidden="1" x14ac:dyDescent="0.25">
      <c r="A5580" s="495" t="s">
        <v>3744</v>
      </c>
      <c r="B5580" s="5">
        <v>1</v>
      </c>
      <c r="C5580" s="5">
        <v>5</v>
      </c>
    </row>
    <row r="5581" spans="1:3" hidden="1" x14ac:dyDescent="0.25">
      <c r="A5581" s="495" t="s">
        <v>3759</v>
      </c>
      <c r="B5581" s="5">
        <v>1</v>
      </c>
      <c r="C5581" s="5">
        <v>5</v>
      </c>
    </row>
    <row r="5582" spans="1:3" hidden="1" x14ac:dyDescent="0.25">
      <c r="A5582" s="495" t="s">
        <v>3763</v>
      </c>
      <c r="B5582" s="5">
        <v>1</v>
      </c>
      <c r="C5582" s="5">
        <v>5</v>
      </c>
    </row>
    <row r="5583" spans="1:3" ht="30" hidden="1" x14ac:dyDescent="0.25">
      <c r="A5583" s="495" t="s">
        <v>3773</v>
      </c>
      <c r="B5583" s="5">
        <v>1</v>
      </c>
      <c r="C5583" s="5">
        <v>5</v>
      </c>
    </row>
    <row r="5584" spans="1:3" hidden="1" x14ac:dyDescent="0.25">
      <c r="A5584" s="495" t="s">
        <v>3779</v>
      </c>
      <c r="B5584" s="5">
        <v>1</v>
      </c>
      <c r="C5584" s="5">
        <v>5</v>
      </c>
    </row>
    <row r="5585" spans="1:3" hidden="1" x14ac:dyDescent="0.25">
      <c r="A5585" s="495" t="s">
        <v>3783</v>
      </c>
      <c r="B5585" s="5">
        <v>1</v>
      </c>
      <c r="C5585" s="5">
        <v>5</v>
      </c>
    </row>
    <row r="5586" spans="1:3" hidden="1" x14ac:dyDescent="0.25">
      <c r="A5586" s="495" t="s">
        <v>3789</v>
      </c>
      <c r="B5586" s="5">
        <v>1</v>
      </c>
      <c r="C5586" s="5">
        <v>5</v>
      </c>
    </row>
    <row r="5587" spans="1:3" hidden="1" x14ac:dyDescent="0.25">
      <c r="A5587" s="495" t="s">
        <v>3791</v>
      </c>
      <c r="B5587" s="5">
        <v>1</v>
      </c>
      <c r="C5587" s="5">
        <v>5</v>
      </c>
    </row>
    <row r="5588" spans="1:3" hidden="1" x14ac:dyDescent="0.25">
      <c r="A5588" s="495" t="s">
        <v>3793</v>
      </c>
      <c r="B5588" s="5">
        <v>1</v>
      </c>
      <c r="C5588" s="5">
        <v>5</v>
      </c>
    </row>
    <row r="5589" spans="1:3" hidden="1" x14ac:dyDescent="0.25">
      <c r="A5589" s="495" t="s">
        <v>3803</v>
      </c>
      <c r="B5589" s="5">
        <v>1</v>
      </c>
      <c r="C5589" s="5">
        <v>5</v>
      </c>
    </row>
    <row r="5590" spans="1:3" hidden="1" x14ac:dyDescent="0.25">
      <c r="A5590" s="495" t="s">
        <v>3809</v>
      </c>
      <c r="B5590" s="5">
        <v>1</v>
      </c>
      <c r="C5590" s="5">
        <v>5</v>
      </c>
    </row>
    <row r="5591" spans="1:3" hidden="1" x14ac:dyDescent="0.25">
      <c r="A5591" s="495" t="s">
        <v>3811</v>
      </c>
      <c r="B5591" s="5">
        <v>1</v>
      </c>
      <c r="C5591" s="5">
        <v>5</v>
      </c>
    </row>
    <row r="5592" spans="1:3" hidden="1" x14ac:dyDescent="0.25">
      <c r="A5592" s="495" t="s">
        <v>3815</v>
      </c>
      <c r="B5592" s="5">
        <v>1</v>
      </c>
      <c r="C5592" s="5">
        <v>5</v>
      </c>
    </row>
    <row r="5593" spans="1:3" hidden="1" x14ac:dyDescent="0.25">
      <c r="A5593" s="495" t="s">
        <v>3817</v>
      </c>
      <c r="B5593" s="5">
        <v>1</v>
      </c>
      <c r="C5593" s="5">
        <v>5</v>
      </c>
    </row>
    <row r="5594" spans="1:3" hidden="1" x14ac:dyDescent="0.25">
      <c r="A5594" s="495" t="s">
        <v>3819</v>
      </c>
      <c r="B5594" s="5">
        <v>1</v>
      </c>
      <c r="C5594" s="5">
        <v>5</v>
      </c>
    </row>
    <row r="5595" spans="1:3" hidden="1" x14ac:dyDescent="0.25">
      <c r="A5595" s="495" t="s">
        <v>3821</v>
      </c>
      <c r="B5595" s="5">
        <v>1</v>
      </c>
      <c r="C5595" s="5">
        <v>5</v>
      </c>
    </row>
    <row r="5596" spans="1:3" hidden="1" x14ac:dyDescent="0.25">
      <c r="A5596" s="495" t="s">
        <v>3823</v>
      </c>
      <c r="B5596" s="5">
        <v>1</v>
      </c>
      <c r="C5596" s="5">
        <v>5</v>
      </c>
    </row>
    <row r="5597" spans="1:3" hidden="1" x14ac:dyDescent="0.25">
      <c r="A5597" s="495" t="s">
        <v>3825</v>
      </c>
      <c r="B5597" s="5">
        <v>1</v>
      </c>
      <c r="C5597" s="5">
        <v>5</v>
      </c>
    </row>
    <row r="5598" spans="1:3" hidden="1" x14ac:dyDescent="0.25">
      <c r="A5598" s="495" t="s">
        <v>3827</v>
      </c>
      <c r="B5598" s="5">
        <v>1</v>
      </c>
      <c r="C5598" s="5">
        <v>5</v>
      </c>
    </row>
    <row r="5599" spans="1:3" hidden="1" x14ac:dyDescent="0.25">
      <c r="A5599" s="495" t="s">
        <v>3831</v>
      </c>
      <c r="B5599" s="5">
        <v>1</v>
      </c>
      <c r="C5599" s="5">
        <v>5</v>
      </c>
    </row>
    <row r="5600" spans="1:3" hidden="1" x14ac:dyDescent="0.25">
      <c r="A5600" s="495" t="s">
        <v>3833</v>
      </c>
      <c r="B5600" s="5">
        <v>1</v>
      </c>
      <c r="C5600" s="5">
        <v>5</v>
      </c>
    </row>
    <row r="5601" spans="1:3" hidden="1" x14ac:dyDescent="0.25">
      <c r="A5601" s="495" t="s">
        <v>3835</v>
      </c>
      <c r="B5601" s="5">
        <v>1</v>
      </c>
      <c r="C5601" s="5">
        <v>5</v>
      </c>
    </row>
    <row r="5602" spans="1:3" hidden="1" x14ac:dyDescent="0.25">
      <c r="A5602" s="495" t="s">
        <v>3837</v>
      </c>
      <c r="B5602" s="5">
        <v>1</v>
      </c>
      <c r="C5602" s="5">
        <v>5</v>
      </c>
    </row>
    <row r="5603" spans="1:3" hidden="1" x14ac:dyDescent="0.25">
      <c r="A5603" s="495" t="s">
        <v>3839</v>
      </c>
      <c r="B5603" s="5">
        <v>1</v>
      </c>
      <c r="C5603" s="5">
        <v>5</v>
      </c>
    </row>
    <row r="5604" spans="1:3" hidden="1" x14ac:dyDescent="0.25">
      <c r="A5604" s="495" t="s">
        <v>3841</v>
      </c>
      <c r="B5604" s="5">
        <v>1</v>
      </c>
      <c r="C5604" s="5">
        <v>5</v>
      </c>
    </row>
    <row r="5605" spans="1:3" hidden="1" x14ac:dyDescent="0.25">
      <c r="A5605" s="495" t="s">
        <v>3843</v>
      </c>
      <c r="B5605" s="5">
        <v>1</v>
      </c>
      <c r="C5605" s="5">
        <v>5</v>
      </c>
    </row>
    <row r="5606" spans="1:3" hidden="1" x14ac:dyDescent="0.25">
      <c r="A5606" s="495" t="s">
        <v>3845</v>
      </c>
      <c r="B5606" s="5">
        <v>1</v>
      </c>
      <c r="C5606" s="5">
        <v>5</v>
      </c>
    </row>
    <row r="5607" spans="1:3" hidden="1" x14ac:dyDescent="0.25">
      <c r="A5607" s="495" t="s">
        <v>3846</v>
      </c>
      <c r="B5607" s="5">
        <v>1</v>
      </c>
      <c r="C5607" s="5">
        <v>5</v>
      </c>
    </row>
    <row r="5608" spans="1:3" hidden="1" x14ac:dyDescent="0.25">
      <c r="A5608" s="495" t="s">
        <v>3859</v>
      </c>
      <c r="B5608" s="5">
        <v>1</v>
      </c>
      <c r="C5608" s="5">
        <v>5</v>
      </c>
    </row>
    <row r="5609" spans="1:3" hidden="1" x14ac:dyDescent="0.25">
      <c r="A5609" s="495" t="s">
        <v>3865</v>
      </c>
      <c r="B5609" s="5">
        <v>1</v>
      </c>
      <c r="C5609" s="5">
        <v>5</v>
      </c>
    </row>
    <row r="5610" spans="1:3" hidden="1" x14ac:dyDescent="0.25">
      <c r="A5610" s="495" t="s">
        <v>3877</v>
      </c>
      <c r="B5610" s="5">
        <v>1</v>
      </c>
      <c r="C5610" s="5">
        <v>5</v>
      </c>
    </row>
    <row r="5611" spans="1:3" ht="30" hidden="1" x14ac:dyDescent="0.25">
      <c r="A5611" s="495" t="s">
        <v>3892</v>
      </c>
      <c r="B5611" s="5">
        <v>1</v>
      </c>
      <c r="C5611" s="5">
        <v>5</v>
      </c>
    </row>
    <row r="5612" spans="1:3" ht="30" hidden="1" x14ac:dyDescent="0.25">
      <c r="A5612" s="495" t="s">
        <v>3895</v>
      </c>
      <c r="B5612" s="5">
        <v>1</v>
      </c>
      <c r="C5612" s="5">
        <v>5</v>
      </c>
    </row>
    <row r="5613" spans="1:3" hidden="1" x14ac:dyDescent="0.25">
      <c r="A5613" s="495" t="s">
        <v>3909</v>
      </c>
      <c r="B5613" s="5">
        <v>1</v>
      </c>
      <c r="C5613" s="5">
        <v>5</v>
      </c>
    </row>
    <row r="5614" spans="1:3" hidden="1" x14ac:dyDescent="0.25">
      <c r="A5614" s="495" t="s">
        <v>3911</v>
      </c>
      <c r="B5614" s="5">
        <v>1</v>
      </c>
      <c r="C5614" s="5">
        <v>5</v>
      </c>
    </row>
    <row r="5615" spans="1:3" hidden="1" x14ac:dyDescent="0.25">
      <c r="A5615" s="495" t="s">
        <v>3913</v>
      </c>
      <c r="B5615" s="5">
        <v>1</v>
      </c>
      <c r="C5615" s="5">
        <v>5</v>
      </c>
    </row>
    <row r="5616" spans="1:3" hidden="1" x14ac:dyDescent="0.25">
      <c r="A5616" s="495" t="s">
        <v>3915</v>
      </c>
      <c r="B5616" s="5">
        <v>1</v>
      </c>
      <c r="C5616" s="5">
        <v>5</v>
      </c>
    </row>
    <row r="5617" spans="1:3" hidden="1" x14ac:dyDescent="0.25">
      <c r="A5617" s="495" t="s">
        <v>3917</v>
      </c>
      <c r="B5617" s="5">
        <v>1</v>
      </c>
      <c r="C5617" s="5">
        <v>5</v>
      </c>
    </row>
    <row r="5618" spans="1:3" ht="30" hidden="1" x14ac:dyDescent="0.25">
      <c r="A5618" s="495" t="s">
        <v>3921</v>
      </c>
      <c r="B5618" s="5">
        <v>1</v>
      </c>
      <c r="C5618" s="5">
        <v>5</v>
      </c>
    </row>
    <row r="5619" spans="1:3" hidden="1" x14ac:dyDescent="0.25">
      <c r="A5619" s="495" t="s">
        <v>3945</v>
      </c>
      <c r="B5619" s="5">
        <v>1</v>
      </c>
      <c r="C5619" s="5">
        <v>5</v>
      </c>
    </row>
    <row r="5620" spans="1:3" hidden="1" x14ac:dyDescent="0.25">
      <c r="A5620" s="495" t="s">
        <v>3947</v>
      </c>
      <c r="B5620" s="5">
        <v>1</v>
      </c>
      <c r="C5620" s="5">
        <v>5</v>
      </c>
    </row>
    <row r="5621" spans="1:3" hidden="1" x14ac:dyDescent="0.25">
      <c r="A5621" s="495" t="s">
        <v>3960</v>
      </c>
      <c r="B5621" s="5">
        <v>1</v>
      </c>
      <c r="C5621" s="5">
        <v>5</v>
      </c>
    </row>
    <row r="5622" spans="1:3" hidden="1" x14ac:dyDescent="0.25">
      <c r="A5622" s="495" t="s">
        <v>3973</v>
      </c>
      <c r="B5622" s="5">
        <v>1</v>
      </c>
      <c r="C5622" s="5">
        <v>5</v>
      </c>
    </row>
    <row r="5623" spans="1:3" hidden="1" x14ac:dyDescent="0.25">
      <c r="A5623" s="495" t="s">
        <v>3991</v>
      </c>
      <c r="B5623" s="5">
        <v>1</v>
      </c>
      <c r="C5623" s="5">
        <v>5</v>
      </c>
    </row>
    <row r="5624" spans="1:3" hidden="1" x14ac:dyDescent="0.25">
      <c r="A5624" s="495" t="s">
        <v>3993</v>
      </c>
      <c r="B5624" s="5">
        <v>1</v>
      </c>
      <c r="C5624" s="5">
        <v>5</v>
      </c>
    </row>
    <row r="5625" spans="1:3" hidden="1" x14ac:dyDescent="0.25">
      <c r="A5625" s="495" t="s">
        <v>3995</v>
      </c>
      <c r="B5625" s="5">
        <v>1</v>
      </c>
      <c r="C5625" s="5">
        <v>5</v>
      </c>
    </row>
    <row r="5626" spans="1:3" hidden="1" x14ac:dyDescent="0.25">
      <c r="A5626" s="495" t="s">
        <v>3997</v>
      </c>
      <c r="B5626" s="5">
        <v>1</v>
      </c>
      <c r="C5626" s="5">
        <v>5</v>
      </c>
    </row>
    <row r="5627" spans="1:3" hidden="1" x14ac:dyDescent="0.25">
      <c r="A5627" s="495" t="s">
        <v>3998</v>
      </c>
      <c r="B5627" s="5">
        <v>1</v>
      </c>
      <c r="C5627" s="5">
        <v>5</v>
      </c>
    </row>
    <row r="5628" spans="1:3" hidden="1" x14ac:dyDescent="0.25">
      <c r="A5628" s="495" t="s">
        <v>3999</v>
      </c>
      <c r="B5628" s="5">
        <v>1</v>
      </c>
      <c r="C5628" s="5">
        <v>5</v>
      </c>
    </row>
    <row r="5629" spans="1:3" hidden="1" x14ac:dyDescent="0.25">
      <c r="A5629" s="495" t="s">
        <v>4000</v>
      </c>
      <c r="B5629" s="5">
        <v>1</v>
      </c>
      <c r="C5629" s="5">
        <v>5</v>
      </c>
    </row>
    <row r="5630" spans="1:3" hidden="1" x14ac:dyDescent="0.25">
      <c r="A5630" s="495" t="s">
        <v>4001</v>
      </c>
      <c r="B5630" s="5">
        <v>1</v>
      </c>
      <c r="C5630" s="5">
        <v>5</v>
      </c>
    </row>
    <row r="5631" spans="1:3" hidden="1" x14ac:dyDescent="0.25">
      <c r="A5631" s="495" t="s">
        <v>4002</v>
      </c>
      <c r="B5631" s="5">
        <v>1</v>
      </c>
      <c r="C5631" s="5">
        <v>5</v>
      </c>
    </row>
    <row r="5632" spans="1:3" hidden="1" x14ac:dyDescent="0.25">
      <c r="A5632" s="495" t="s">
        <v>4003</v>
      </c>
      <c r="B5632" s="5">
        <v>1</v>
      </c>
      <c r="C5632" s="5">
        <v>5</v>
      </c>
    </row>
    <row r="5633" spans="1:3" hidden="1" x14ac:dyDescent="0.25">
      <c r="A5633" s="495" t="s">
        <v>4043</v>
      </c>
      <c r="B5633" s="5">
        <v>1</v>
      </c>
      <c r="C5633" s="5">
        <v>5</v>
      </c>
    </row>
    <row r="5634" spans="1:3" hidden="1" x14ac:dyDescent="0.25">
      <c r="A5634" s="495" t="s">
        <v>4053</v>
      </c>
      <c r="B5634" s="5">
        <v>1</v>
      </c>
      <c r="C5634" s="5">
        <v>5</v>
      </c>
    </row>
    <row r="5635" spans="1:3" hidden="1" x14ac:dyDescent="0.25">
      <c r="A5635" s="495" t="s">
        <v>4056</v>
      </c>
      <c r="B5635" s="5">
        <v>1</v>
      </c>
      <c r="C5635" s="5">
        <v>5</v>
      </c>
    </row>
    <row r="5636" spans="1:3" hidden="1" x14ac:dyDescent="0.25">
      <c r="A5636" s="495" t="s">
        <v>4119</v>
      </c>
      <c r="B5636" s="5">
        <v>1</v>
      </c>
      <c r="C5636" s="5">
        <v>5</v>
      </c>
    </row>
    <row r="5637" spans="1:3" hidden="1" x14ac:dyDescent="0.25">
      <c r="A5637" s="495" t="s">
        <v>4123</v>
      </c>
      <c r="B5637" s="5">
        <v>1</v>
      </c>
      <c r="C5637" s="5">
        <v>5</v>
      </c>
    </row>
    <row r="5638" spans="1:3" hidden="1" x14ac:dyDescent="0.25">
      <c r="A5638" s="495" t="s">
        <v>4127</v>
      </c>
      <c r="B5638" s="5">
        <v>1</v>
      </c>
      <c r="C5638" s="5">
        <v>5</v>
      </c>
    </row>
    <row r="5639" spans="1:3" hidden="1" x14ac:dyDescent="0.25">
      <c r="A5639" s="495" t="s">
        <v>4159</v>
      </c>
      <c r="B5639" s="5">
        <v>1</v>
      </c>
      <c r="C5639" s="5">
        <v>5</v>
      </c>
    </row>
    <row r="5640" spans="1:3" hidden="1" x14ac:dyDescent="0.25">
      <c r="A5640" s="495" t="s">
        <v>4175</v>
      </c>
      <c r="B5640" s="5">
        <v>1</v>
      </c>
      <c r="C5640" s="5">
        <v>5</v>
      </c>
    </row>
    <row r="5641" spans="1:3" hidden="1" x14ac:dyDescent="0.25">
      <c r="A5641" s="495" t="s">
        <v>4201</v>
      </c>
      <c r="B5641" s="5">
        <v>1</v>
      </c>
      <c r="C5641" s="5">
        <v>5</v>
      </c>
    </row>
    <row r="5642" spans="1:3" hidden="1" x14ac:dyDescent="0.25">
      <c r="A5642" s="495" t="s">
        <v>4242</v>
      </c>
      <c r="B5642" s="5">
        <v>1</v>
      </c>
      <c r="C5642" s="5">
        <v>5</v>
      </c>
    </row>
    <row r="5643" spans="1:3" hidden="1" x14ac:dyDescent="0.25">
      <c r="A5643" s="495" t="s">
        <v>4244</v>
      </c>
      <c r="B5643" s="5">
        <v>1</v>
      </c>
      <c r="C5643" s="5">
        <v>5</v>
      </c>
    </row>
    <row r="5644" spans="1:3" ht="30" hidden="1" x14ac:dyDescent="0.25">
      <c r="A5644" s="495" t="s">
        <v>4341</v>
      </c>
      <c r="B5644" s="5">
        <v>1</v>
      </c>
      <c r="C5644" s="5">
        <v>5</v>
      </c>
    </row>
    <row r="5645" spans="1:3" ht="30" hidden="1" x14ac:dyDescent="0.25">
      <c r="A5645" s="495" t="s">
        <v>4376</v>
      </c>
      <c r="B5645" s="5">
        <v>1</v>
      </c>
      <c r="C5645" s="5">
        <v>5</v>
      </c>
    </row>
    <row r="5646" spans="1:3" ht="30" hidden="1" x14ac:dyDescent="0.25">
      <c r="A5646" s="495" t="s">
        <v>4396</v>
      </c>
      <c r="B5646" s="5">
        <v>1</v>
      </c>
      <c r="C5646" s="5">
        <v>5</v>
      </c>
    </row>
    <row r="5647" spans="1:3" hidden="1" x14ac:dyDescent="0.25">
      <c r="A5647" s="495" t="s">
        <v>4421</v>
      </c>
      <c r="B5647" s="5">
        <v>1</v>
      </c>
      <c r="C5647" s="5">
        <v>5</v>
      </c>
    </row>
    <row r="5648" spans="1:3" ht="30" hidden="1" x14ac:dyDescent="0.25">
      <c r="A5648" s="495" t="s">
        <v>4425</v>
      </c>
      <c r="B5648" s="5">
        <v>1</v>
      </c>
      <c r="C5648" s="5">
        <v>5</v>
      </c>
    </row>
    <row r="5649" spans="1:3" hidden="1" x14ac:dyDescent="0.25">
      <c r="A5649" s="495" t="s">
        <v>4447</v>
      </c>
      <c r="B5649" s="5">
        <v>1</v>
      </c>
      <c r="C5649" s="5">
        <v>5</v>
      </c>
    </row>
    <row r="5650" spans="1:3" hidden="1" x14ac:dyDescent="0.25">
      <c r="A5650" s="495" t="s">
        <v>4467</v>
      </c>
      <c r="B5650" s="5">
        <v>1</v>
      </c>
      <c r="C5650" s="5">
        <v>5</v>
      </c>
    </row>
    <row r="5651" spans="1:3" ht="30" hidden="1" x14ac:dyDescent="0.25">
      <c r="A5651" s="495" t="s">
        <v>4482</v>
      </c>
      <c r="B5651" s="5">
        <v>1</v>
      </c>
      <c r="C5651" s="5">
        <v>5</v>
      </c>
    </row>
    <row r="5652" spans="1:3" hidden="1" x14ac:dyDescent="0.25">
      <c r="A5652" s="495" t="s">
        <v>4590</v>
      </c>
      <c r="B5652" s="5">
        <v>1</v>
      </c>
      <c r="C5652" s="5">
        <v>5</v>
      </c>
    </row>
    <row r="5653" spans="1:3" ht="30" hidden="1" x14ac:dyDescent="0.25">
      <c r="A5653" s="495" t="s">
        <v>4648</v>
      </c>
      <c r="B5653" s="5">
        <v>1</v>
      </c>
      <c r="C5653" s="5">
        <v>5</v>
      </c>
    </row>
    <row r="5654" spans="1:3" hidden="1" x14ac:dyDescent="0.25">
      <c r="A5654" s="495" t="s">
        <v>4669</v>
      </c>
      <c r="B5654" s="5">
        <v>1</v>
      </c>
      <c r="C5654" s="5">
        <v>5</v>
      </c>
    </row>
    <row r="5655" spans="1:3" hidden="1" x14ac:dyDescent="0.25">
      <c r="A5655" s="495" t="s">
        <v>4691</v>
      </c>
      <c r="B5655" s="5">
        <v>1</v>
      </c>
      <c r="C5655" s="5">
        <v>5</v>
      </c>
    </row>
    <row r="5656" spans="1:3" hidden="1" x14ac:dyDescent="0.25">
      <c r="A5656" s="495" t="s">
        <v>4699</v>
      </c>
      <c r="B5656" s="5">
        <v>1</v>
      </c>
      <c r="C5656" s="5">
        <v>5</v>
      </c>
    </row>
    <row r="5657" spans="1:3" hidden="1" x14ac:dyDescent="0.25">
      <c r="A5657" s="495" t="s">
        <v>4701</v>
      </c>
      <c r="B5657" s="5">
        <v>1</v>
      </c>
      <c r="C5657" s="5">
        <v>5</v>
      </c>
    </row>
    <row r="5658" spans="1:3" hidden="1" x14ac:dyDescent="0.25">
      <c r="A5658" s="495" t="s">
        <v>4769</v>
      </c>
      <c r="B5658" s="5">
        <v>1</v>
      </c>
      <c r="C5658" s="5">
        <v>5</v>
      </c>
    </row>
    <row r="5659" spans="1:3" hidden="1" x14ac:dyDescent="0.25">
      <c r="A5659" s="495" t="s">
        <v>4793</v>
      </c>
      <c r="B5659" s="5">
        <v>1</v>
      </c>
      <c r="C5659" s="5">
        <v>5</v>
      </c>
    </row>
    <row r="5660" spans="1:3" ht="30" hidden="1" x14ac:dyDescent="0.25">
      <c r="A5660" s="495" t="s">
        <v>4807</v>
      </c>
      <c r="B5660" s="5">
        <v>1</v>
      </c>
      <c r="C5660" s="5">
        <v>5</v>
      </c>
    </row>
    <row r="5661" spans="1:3" hidden="1" x14ac:dyDescent="0.25">
      <c r="A5661" s="495" t="s">
        <v>4831</v>
      </c>
      <c r="B5661" s="5">
        <v>1</v>
      </c>
      <c r="C5661" s="5">
        <v>5</v>
      </c>
    </row>
    <row r="5662" spans="1:3" hidden="1" x14ac:dyDescent="0.25">
      <c r="A5662" s="495" t="s">
        <v>4834</v>
      </c>
      <c r="B5662" s="5">
        <v>1</v>
      </c>
      <c r="C5662" s="5">
        <v>5</v>
      </c>
    </row>
    <row r="5663" spans="1:3" hidden="1" x14ac:dyDescent="0.25">
      <c r="A5663" s="495" t="s">
        <v>4853</v>
      </c>
      <c r="B5663" s="5">
        <v>1</v>
      </c>
      <c r="C5663" s="5">
        <v>5</v>
      </c>
    </row>
    <row r="5664" spans="1:3" hidden="1" x14ac:dyDescent="0.25">
      <c r="A5664" s="495" t="s">
        <v>4859</v>
      </c>
      <c r="B5664" s="5">
        <v>1</v>
      </c>
      <c r="C5664" s="5">
        <v>5</v>
      </c>
    </row>
    <row r="5665" spans="1:3" hidden="1" x14ac:dyDescent="0.25">
      <c r="A5665" s="495" t="s">
        <v>4861</v>
      </c>
      <c r="B5665" s="5">
        <v>1</v>
      </c>
      <c r="C5665" s="5">
        <v>5</v>
      </c>
    </row>
    <row r="5666" spans="1:3" ht="30" hidden="1" x14ac:dyDescent="0.25">
      <c r="A5666" s="495" t="s">
        <v>4869</v>
      </c>
      <c r="B5666" s="5">
        <v>1</v>
      </c>
      <c r="C5666" s="5">
        <v>5</v>
      </c>
    </row>
    <row r="5667" spans="1:3" hidden="1" x14ac:dyDescent="0.25">
      <c r="A5667" s="495" t="s">
        <v>4883</v>
      </c>
      <c r="B5667" s="5">
        <v>1</v>
      </c>
      <c r="C5667" s="5">
        <v>5</v>
      </c>
    </row>
    <row r="5668" spans="1:3" hidden="1" x14ac:dyDescent="0.25">
      <c r="A5668" s="495" t="s">
        <v>4887</v>
      </c>
      <c r="B5668" s="5">
        <v>1</v>
      </c>
      <c r="C5668" s="5">
        <v>5</v>
      </c>
    </row>
    <row r="5669" spans="1:3" hidden="1" x14ac:dyDescent="0.25">
      <c r="A5669" s="495" t="s">
        <v>4911</v>
      </c>
      <c r="B5669" s="5">
        <v>1</v>
      </c>
      <c r="C5669" s="5">
        <v>5</v>
      </c>
    </row>
    <row r="5670" spans="1:3" hidden="1" x14ac:dyDescent="0.25">
      <c r="A5670" s="495" t="s">
        <v>4921</v>
      </c>
      <c r="B5670" s="5">
        <v>1</v>
      </c>
      <c r="C5670" s="5">
        <v>5</v>
      </c>
    </row>
    <row r="5671" spans="1:3" ht="30" hidden="1" x14ac:dyDescent="0.25">
      <c r="A5671" s="495" t="s">
        <v>4929</v>
      </c>
      <c r="B5671" s="5">
        <v>1</v>
      </c>
      <c r="C5671" s="5">
        <v>5</v>
      </c>
    </row>
    <row r="5672" spans="1:3" hidden="1" x14ac:dyDescent="0.25">
      <c r="A5672" s="495" t="s">
        <v>4949</v>
      </c>
      <c r="B5672" s="5">
        <v>1</v>
      </c>
      <c r="C5672" s="5">
        <v>5</v>
      </c>
    </row>
    <row r="5673" spans="1:3" ht="30" hidden="1" x14ac:dyDescent="0.25">
      <c r="A5673" s="495" t="s">
        <v>4972</v>
      </c>
      <c r="B5673" s="5">
        <v>1</v>
      </c>
      <c r="C5673" s="5">
        <v>5</v>
      </c>
    </row>
    <row r="5674" spans="1:3" ht="30" hidden="1" x14ac:dyDescent="0.25">
      <c r="A5674" s="495" t="s">
        <v>4982</v>
      </c>
      <c r="B5674" s="5">
        <v>1</v>
      </c>
      <c r="C5674" s="5">
        <v>5</v>
      </c>
    </row>
    <row r="5675" spans="1:3" hidden="1" x14ac:dyDescent="0.25">
      <c r="A5675" s="495" t="s">
        <v>5012</v>
      </c>
      <c r="B5675" s="5">
        <v>1</v>
      </c>
      <c r="C5675" s="5">
        <v>5</v>
      </c>
    </row>
    <row r="5676" spans="1:3" hidden="1" x14ac:dyDescent="0.25">
      <c r="A5676" s="495" t="s">
        <v>5048</v>
      </c>
      <c r="B5676" s="5">
        <v>1</v>
      </c>
      <c r="C5676" s="5">
        <v>5</v>
      </c>
    </row>
    <row r="5677" spans="1:3" hidden="1" x14ac:dyDescent="0.25">
      <c r="A5677" s="495" t="s">
        <v>5049</v>
      </c>
      <c r="B5677" s="5">
        <v>1</v>
      </c>
      <c r="C5677" s="5">
        <v>5</v>
      </c>
    </row>
    <row r="5678" spans="1:3" hidden="1" x14ac:dyDescent="0.25">
      <c r="A5678" s="495" t="s">
        <v>5057</v>
      </c>
      <c r="B5678" s="5">
        <v>1</v>
      </c>
      <c r="C5678" s="5">
        <v>5</v>
      </c>
    </row>
    <row r="5679" spans="1:3" hidden="1" x14ac:dyDescent="0.25">
      <c r="A5679" s="495" t="s">
        <v>5063</v>
      </c>
      <c r="B5679" s="5">
        <v>1</v>
      </c>
      <c r="C5679" s="5">
        <v>5</v>
      </c>
    </row>
    <row r="5680" spans="1:3" ht="30" hidden="1" x14ac:dyDescent="0.25">
      <c r="A5680" s="495" t="s">
        <v>5083</v>
      </c>
      <c r="B5680" s="5">
        <v>1</v>
      </c>
      <c r="C5680" s="5">
        <v>5</v>
      </c>
    </row>
    <row r="5681" spans="1:3" hidden="1" x14ac:dyDescent="0.25">
      <c r="A5681" s="495" t="s">
        <v>5090</v>
      </c>
      <c r="B5681" s="5">
        <v>1</v>
      </c>
      <c r="C5681" s="5">
        <v>5</v>
      </c>
    </row>
    <row r="5682" spans="1:3" hidden="1" x14ac:dyDescent="0.25">
      <c r="A5682" s="495" t="s">
        <v>5096</v>
      </c>
      <c r="B5682" s="5">
        <v>1</v>
      </c>
      <c r="C5682" s="5">
        <v>5</v>
      </c>
    </row>
    <row r="5683" spans="1:3" hidden="1" x14ac:dyDescent="0.25">
      <c r="A5683" s="495" t="s">
        <v>5100</v>
      </c>
      <c r="B5683" s="5">
        <v>1</v>
      </c>
      <c r="C5683" s="5">
        <v>5</v>
      </c>
    </row>
    <row r="5684" spans="1:3" hidden="1" x14ac:dyDescent="0.25">
      <c r="A5684" s="495" t="s">
        <v>5104</v>
      </c>
      <c r="B5684" s="5">
        <v>1</v>
      </c>
      <c r="C5684" s="5">
        <v>5</v>
      </c>
    </row>
    <row r="5685" spans="1:3" hidden="1" x14ac:dyDescent="0.25">
      <c r="A5685" s="495" t="s">
        <v>5115</v>
      </c>
      <c r="B5685" s="5">
        <v>1</v>
      </c>
      <c r="C5685" s="5">
        <v>5</v>
      </c>
    </row>
    <row r="5686" spans="1:3" ht="30" hidden="1" x14ac:dyDescent="0.25">
      <c r="A5686" s="495" t="s">
        <v>5135</v>
      </c>
      <c r="B5686" s="5">
        <v>1</v>
      </c>
      <c r="C5686" s="5">
        <v>5</v>
      </c>
    </row>
    <row r="5687" spans="1:3" hidden="1" x14ac:dyDescent="0.25">
      <c r="A5687" s="495" t="s">
        <v>5136</v>
      </c>
      <c r="B5687" s="5">
        <v>1</v>
      </c>
      <c r="C5687" s="5">
        <v>5</v>
      </c>
    </row>
    <row r="5688" spans="1:3" hidden="1" x14ac:dyDescent="0.25">
      <c r="A5688" s="495" t="s">
        <v>5149</v>
      </c>
      <c r="B5688" s="5">
        <v>1</v>
      </c>
      <c r="C5688" s="5">
        <v>5</v>
      </c>
    </row>
    <row r="5689" spans="1:3" hidden="1" x14ac:dyDescent="0.25">
      <c r="A5689" s="495" t="s">
        <v>5183</v>
      </c>
      <c r="B5689" s="5">
        <v>1</v>
      </c>
      <c r="C5689" s="5">
        <v>5</v>
      </c>
    </row>
    <row r="5690" spans="1:3" hidden="1" x14ac:dyDescent="0.25">
      <c r="A5690" s="495" t="s">
        <v>5223</v>
      </c>
      <c r="B5690" s="5">
        <v>1</v>
      </c>
      <c r="C5690" s="5">
        <v>5</v>
      </c>
    </row>
    <row r="5691" spans="1:3" hidden="1" x14ac:dyDescent="0.25">
      <c r="A5691" s="495" t="s">
        <v>5225</v>
      </c>
      <c r="B5691" s="5">
        <v>1</v>
      </c>
      <c r="C5691" s="5">
        <v>5</v>
      </c>
    </row>
    <row r="5692" spans="1:3" hidden="1" x14ac:dyDescent="0.25">
      <c r="A5692" s="495" t="s">
        <v>5237</v>
      </c>
      <c r="B5692" s="5">
        <v>1</v>
      </c>
      <c r="C5692" s="5">
        <v>5</v>
      </c>
    </row>
    <row r="5693" spans="1:3" hidden="1" x14ac:dyDescent="0.25">
      <c r="A5693" s="495" t="s">
        <v>5261</v>
      </c>
      <c r="B5693" s="5">
        <v>1</v>
      </c>
      <c r="C5693" s="5">
        <v>5</v>
      </c>
    </row>
    <row r="5694" spans="1:3" hidden="1" x14ac:dyDescent="0.25">
      <c r="A5694" s="495" t="s">
        <v>5264</v>
      </c>
      <c r="B5694" s="5">
        <v>1</v>
      </c>
      <c r="C5694" s="5">
        <v>5</v>
      </c>
    </row>
    <row r="5695" spans="1:3" hidden="1" x14ac:dyDescent="0.25">
      <c r="A5695" s="495" t="s">
        <v>5267</v>
      </c>
      <c r="B5695" s="5">
        <v>1</v>
      </c>
      <c r="C5695" s="5">
        <v>5</v>
      </c>
    </row>
    <row r="5696" spans="1:3" hidden="1" x14ac:dyDescent="0.25">
      <c r="A5696" s="495" t="s">
        <v>5342</v>
      </c>
      <c r="B5696" s="5">
        <v>1</v>
      </c>
      <c r="C5696" s="5">
        <v>5</v>
      </c>
    </row>
    <row r="5697" spans="1:3" hidden="1" x14ac:dyDescent="0.25">
      <c r="A5697" s="495" t="s">
        <v>5366</v>
      </c>
      <c r="B5697" s="5">
        <v>1</v>
      </c>
      <c r="C5697" s="5">
        <v>5</v>
      </c>
    </row>
    <row r="5698" spans="1:3" hidden="1" x14ac:dyDescent="0.25">
      <c r="A5698" s="495" t="s">
        <v>5387</v>
      </c>
      <c r="B5698" s="5">
        <v>1</v>
      </c>
      <c r="C5698" s="5">
        <v>5</v>
      </c>
    </row>
    <row r="5699" spans="1:3" ht="30" hidden="1" x14ac:dyDescent="0.25">
      <c r="A5699" s="495" t="s">
        <v>5396</v>
      </c>
      <c r="B5699" s="5">
        <v>1</v>
      </c>
      <c r="C5699" s="5">
        <v>5</v>
      </c>
    </row>
    <row r="5700" spans="1:3" ht="30" hidden="1" x14ac:dyDescent="0.25">
      <c r="A5700" s="495" t="s">
        <v>5398</v>
      </c>
      <c r="B5700" s="5">
        <v>1</v>
      </c>
      <c r="C5700" s="5">
        <v>5</v>
      </c>
    </row>
    <row r="5701" spans="1:3" hidden="1" x14ac:dyDescent="0.25">
      <c r="A5701" s="495" t="s">
        <v>5400</v>
      </c>
      <c r="B5701" s="5">
        <v>1</v>
      </c>
      <c r="C5701" s="5">
        <v>5</v>
      </c>
    </row>
    <row r="5702" spans="1:3" ht="30" hidden="1" x14ac:dyDescent="0.25">
      <c r="A5702" s="495" t="s">
        <v>5402</v>
      </c>
      <c r="B5702" s="5">
        <v>1</v>
      </c>
      <c r="C5702" s="5">
        <v>5</v>
      </c>
    </row>
    <row r="5703" spans="1:3" hidden="1" x14ac:dyDescent="0.25">
      <c r="A5703" s="495" t="s">
        <v>5406</v>
      </c>
      <c r="B5703" s="5">
        <v>1</v>
      </c>
      <c r="C5703" s="5">
        <v>5</v>
      </c>
    </row>
    <row r="5704" spans="1:3" hidden="1" x14ac:dyDescent="0.25">
      <c r="A5704" s="495" t="s">
        <v>5427</v>
      </c>
      <c r="B5704" s="5">
        <v>1</v>
      </c>
      <c r="C5704" s="5">
        <v>5</v>
      </c>
    </row>
    <row r="5705" spans="1:3" hidden="1" x14ac:dyDescent="0.25">
      <c r="A5705" s="495" t="s">
        <v>5443</v>
      </c>
      <c r="B5705" s="5">
        <v>1</v>
      </c>
      <c r="C5705" s="5">
        <v>5</v>
      </c>
    </row>
    <row r="5706" spans="1:3" hidden="1" x14ac:dyDescent="0.25">
      <c r="A5706" s="495" t="s">
        <v>5447</v>
      </c>
      <c r="B5706" s="5">
        <v>1</v>
      </c>
      <c r="C5706" s="5">
        <v>5</v>
      </c>
    </row>
    <row r="5707" spans="1:3" hidden="1" x14ac:dyDescent="0.25">
      <c r="A5707" s="495" t="s">
        <v>5452</v>
      </c>
      <c r="B5707" s="5">
        <v>1</v>
      </c>
      <c r="C5707" s="5">
        <v>5</v>
      </c>
    </row>
    <row r="5708" spans="1:3" hidden="1" x14ac:dyDescent="0.25">
      <c r="A5708" s="495" t="s">
        <v>5460</v>
      </c>
      <c r="B5708" s="5">
        <v>1</v>
      </c>
      <c r="C5708" s="5">
        <v>5</v>
      </c>
    </row>
    <row r="5709" spans="1:3" ht="30" hidden="1" x14ac:dyDescent="0.25">
      <c r="A5709" s="495" t="s">
        <v>5470</v>
      </c>
      <c r="B5709" s="5">
        <v>1</v>
      </c>
      <c r="C5709" s="5">
        <v>5</v>
      </c>
    </row>
    <row r="5710" spans="1:3" hidden="1" x14ac:dyDescent="0.25">
      <c r="A5710" s="495" t="s">
        <v>5482</v>
      </c>
      <c r="B5710" s="5">
        <v>1</v>
      </c>
      <c r="C5710" s="5">
        <v>5</v>
      </c>
    </row>
    <row r="5711" spans="1:3" ht="30" hidden="1" x14ac:dyDescent="0.25">
      <c r="A5711" s="495" t="s">
        <v>5489</v>
      </c>
      <c r="B5711" s="5">
        <v>1</v>
      </c>
      <c r="C5711" s="5">
        <v>5</v>
      </c>
    </row>
    <row r="5712" spans="1:3" hidden="1" x14ac:dyDescent="0.25">
      <c r="A5712" s="495" t="s">
        <v>5496</v>
      </c>
      <c r="B5712" s="5">
        <v>1</v>
      </c>
      <c r="C5712" s="5">
        <v>5</v>
      </c>
    </row>
    <row r="5713" spans="1:3" hidden="1" x14ac:dyDescent="0.25">
      <c r="A5713" s="495" t="s">
        <v>5502</v>
      </c>
      <c r="B5713" s="5">
        <v>1</v>
      </c>
      <c r="C5713" s="5">
        <v>5</v>
      </c>
    </row>
    <row r="5714" spans="1:3" hidden="1" x14ac:dyDescent="0.25">
      <c r="A5714" s="495" t="s">
        <v>5504</v>
      </c>
      <c r="B5714" s="5">
        <v>1</v>
      </c>
      <c r="C5714" s="5">
        <v>5</v>
      </c>
    </row>
    <row r="5715" spans="1:3" ht="30" hidden="1" x14ac:dyDescent="0.25">
      <c r="A5715" s="495" t="s">
        <v>5508</v>
      </c>
      <c r="B5715" s="5">
        <v>1</v>
      </c>
      <c r="C5715" s="5">
        <v>5</v>
      </c>
    </row>
    <row r="5716" spans="1:3" ht="30" hidden="1" x14ac:dyDescent="0.25">
      <c r="A5716" s="495" t="s">
        <v>5512</v>
      </c>
      <c r="B5716" s="5">
        <v>1</v>
      </c>
      <c r="C5716" s="5">
        <v>5</v>
      </c>
    </row>
    <row r="5717" spans="1:3" ht="45" hidden="1" x14ac:dyDescent="0.25">
      <c r="A5717" s="495" t="s">
        <v>5530</v>
      </c>
      <c r="B5717" s="5">
        <v>1</v>
      </c>
      <c r="C5717" s="5">
        <v>5</v>
      </c>
    </row>
    <row r="5718" spans="1:3" hidden="1" x14ac:dyDescent="0.25">
      <c r="A5718" s="495" t="s">
        <v>5534</v>
      </c>
      <c r="B5718" s="5">
        <v>1</v>
      </c>
      <c r="C5718" s="5">
        <v>5</v>
      </c>
    </row>
    <row r="5719" spans="1:3" hidden="1" x14ac:dyDescent="0.25">
      <c r="A5719" s="495" t="s">
        <v>5553</v>
      </c>
      <c r="B5719" s="5">
        <v>1</v>
      </c>
      <c r="C5719" s="5">
        <v>5</v>
      </c>
    </row>
    <row r="5720" spans="1:3" hidden="1" x14ac:dyDescent="0.25">
      <c r="A5720" s="495" t="s">
        <v>5558</v>
      </c>
      <c r="B5720" s="5">
        <v>1</v>
      </c>
      <c r="C5720" s="5">
        <v>5</v>
      </c>
    </row>
    <row r="5721" spans="1:3" hidden="1" x14ac:dyDescent="0.25">
      <c r="A5721" s="495" t="s">
        <v>5562</v>
      </c>
      <c r="B5721" s="5">
        <v>1</v>
      </c>
      <c r="C5721" s="5">
        <v>5</v>
      </c>
    </row>
    <row r="5722" spans="1:3" hidden="1" x14ac:dyDescent="0.25">
      <c r="A5722" s="495" t="s">
        <v>5567</v>
      </c>
      <c r="B5722" s="5">
        <v>1</v>
      </c>
      <c r="C5722" s="5">
        <v>5</v>
      </c>
    </row>
    <row r="5723" spans="1:3" hidden="1" x14ac:dyDescent="0.25">
      <c r="A5723" s="495" t="s">
        <v>5574</v>
      </c>
      <c r="B5723" s="5">
        <v>1</v>
      </c>
      <c r="C5723" s="5">
        <v>5</v>
      </c>
    </row>
    <row r="5724" spans="1:3" hidden="1" x14ac:dyDescent="0.25">
      <c r="A5724" s="495" t="s">
        <v>5575</v>
      </c>
      <c r="B5724" s="5">
        <v>1</v>
      </c>
      <c r="C5724" s="5">
        <v>5</v>
      </c>
    </row>
    <row r="5725" spans="1:3" ht="30" hidden="1" x14ac:dyDescent="0.25">
      <c r="A5725" s="495" t="s">
        <v>5601</v>
      </c>
      <c r="B5725" s="5">
        <v>1</v>
      </c>
      <c r="C5725" s="5">
        <v>5</v>
      </c>
    </row>
    <row r="5726" spans="1:3" hidden="1" x14ac:dyDescent="0.25">
      <c r="A5726" s="495" t="s">
        <v>5612</v>
      </c>
      <c r="B5726" s="5">
        <v>1</v>
      </c>
      <c r="C5726" s="5">
        <v>5</v>
      </c>
    </row>
    <row r="5727" spans="1:3" hidden="1" x14ac:dyDescent="0.25">
      <c r="A5727" s="495" t="s">
        <v>5614</v>
      </c>
      <c r="B5727" s="5">
        <v>1</v>
      </c>
      <c r="C5727" s="5">
        <v>5</v>
      </c>
    </row>
    <row r="5728" spans="1:3" ht="30" hidden="1" x14ac:dyDescent="0.25">
      <c r="A5728" s="495" t="s">
        <v>5615</v>
      </c>
      <c r="B5728" s="5">
        <v>1</v>
      </c>
      <c r="C5728" s="5">
        <v>5</v>
      </c>
    </row>
    <row r="5729" spans="1:3" ht="30" hidden="1" x14ac:dyDescent="0.25">
      <c r="A5729" s="495" t="s">
        <v>5616</v>
      </c>
      <c r="B5729" s="5">
        <v>1</v>
      </c>
      <c r="C5729" s="5">
        <v>5</v>
      </c>
    </row>
    <row r="5730" spans="1:3" hidden="1" x14ac:dyDescent="0.25">
      <c r="A5730" s="495" t="s">
        <v>5619</v>
      </c>
      <c r="B5730" s="5">
        <v>1</v>
      </c>
      <c r="C5730" s="5">
        <v>5</v>
      </c>
    </row>
    <row r="5731" spans="1:3" hidden="1" x14ac:dyDescent="0.25">
      <c r="A5731" s="495" t="s">
        <v>5620</v>
      </c>
      <c r="B5731" s="5">
        <v>1</v>
      </c>
      <c r="C5731" s="5">
        <v>5</v>
      </c>
    </row>
    <row r="5732" spans="1:3" hidden="1" x14ac:dyDescent="0.25">
      <c r="A5732" s="495" t="s">
        <v>5640</v>
      </c>
      <c r="B5732" s="5">
        <v>1</v>
      </c>
      <c r="C5732" s="5">
        <v>5</v>
      </c>
    </row>
    <row r="5733" spans="1:3" ht="30" hidden="1" x14ac:dyDescent="0.25">
      <c r="A5733" s="495" t="s">
        <v>5644</v>
      </c>
      <c r="B5733" s="5">
        <v>1</v>
      </c>
      <c r="C5733" s="5">
        <v>5</v>
      </c>
    </row>
    <row r="5734" spans="1:3" hidden="1" x14ac:dyDescent="0.25">
      <c r="A5734" s="495" t="s">
        <v>5654</v>
      </c>
      <c r="B5734" s="5">
        <v>1</v>
      </c>
      <c r="C5734" s="5">
        <v>5</v>
      </c>
    </row>
    <row r="5735" spans="1:3" hidden="1" x14ac:dyDescent="0.25">
      <c r="A5735" s="495" t="s">
        <v>5657</v>
      </c>
      <c r="B5735" s="5">
        <v>1</v>
      </c>
      <c r="C5735" s="5">
        <v>5</v>
      </c>
    </row>
    <row r="5736" spans="1:3" ht="45" hidden="1" x14ac:dyDescent="0.25">
      <c r="A5736" s="495" t="s">
        <v>5658</v>
      </c>
      <c r="B5736" s="5">
        <v>1</v>
      </c>
      <c r="C5736" s="5">
        <v>5</v>
      </c>
    </row>
    <row r="5737" spans="1:3" hidden="1" x14ac:dyDescent="0.25">
      <c r="A5737" s="495" t="s">
        <v>5668</v>
      </c>
      <c r="B5737" s="5">
        <v>1</v>
      </c>
      <c r="C5737" s="5">
        <v>5</v>
      </c>
    </row>
    <row r="5738" spans="1:3" hidden="1" x14ac:dyDescent="0.25">
      <c r="A5738" s="495" t="s">
        <v>5697</v>
      </c>
      <c r="B5738" s="5">
        <v>1</v>
      </c>
      <c r="C5738" s="5">
        <v>5</v>
      </c>
    </row>
    <row r="5739" spans="1:3" hidden="1" x14ac:dyDescent="0.25">
      <c r="A5739" s="495" t="s">
        <v>5702</v>
      </c>
      <c r="B5739" s="5">
        <v>1</v>
      </c>
      <c r="C5739" s="5">
        <v>5</v>
      </c>
    </row>
    <row r="5740" spans="1:3" hidden="1" x14ac:dyDescent="0.25">
      <c r="A5740" s="495" t="s">
        <v>5716</v>
      </c>
      <c r="B5740" s="5">
        <v>1</v>
      </c>
      <c r="C5740" s="5">
        <v>5</v>
      </c>
    </row>
    <row r="5741" spans="1:3" hidden="1" x14ac:dyDescent="0.25">
      <c r="A5741" s="495" t="s">
        <v>5742</v>
      </c>
      <c r="B5741" s="5">
        <v>1</v>
      </c>
      <c r="C5741" s="5">
        <v>5</v>
      </c>
    </row>
    <row r="5742" spans="1:3" hidden="1" x14ac:dyDescent="0.25">
      <c r="A5742" s="495" t="s">
        <v>5744</v>
      </c>
      <c r="B5742" s="5">
        <v>1</v>
      </c>
      <c r="C5742" s="5">
        <v>5</v>
      </c>
    </row>
    <row r="5743" spans="1:3" ht="30" hidden="1" x14ac:dyDescent="0.25">
      <c r="A5743" s="495" t="s">
        <v>5784</v>
      </c>
      <c r="B5743" s="5">
        <v>1</v>
      </c>
      <c r="C5743" s="5">
        <v>5</v>
      </c>
    </row>
    <row r="5744" spans="1:3" hidden="1" x14ac:dyDescent="0.25">
      <c r="A5744" s="495" t="s">
        <v>5794</v>
      </c>
      <c r="B5744" s="5">
        <v>1</v>
      </c>
      <c r="C5744" s="5">
        <v>5</v>
      </c>
    </row>
    <row r="5745" spans="1:3" hidden="1" x14ac:dyDescent="0.25">
      <c r="A5745" s="495" t="s">
        <v>5800</v>
      </c>
      <c r="B5745" s="5">
        <v>1</v>
      </c>
      <c r="C5745" s="5">
        <v>5</v>
      </c>
    </row>
    <row r="5746" spans="1:3" ht="30" hidden="1" x14ac:dyDescent="0.25">
      <c r="A5746" s="495" t="s">
        <v>5810</v>
      </c>
      <c r="B5746" s="5">
        <v>1</v>
      </c>
      <c r="C5746" s="5">
        <v>5</v>
      </c>
    </row>
    <row r="5747" spans="1:3" hidden="1" x14ac:dyDescent="0.25">
      <c r="A5747" s="495" t="s">
        <v>5846</v>
      </c>
      <c r="B5747" s="5">
        <v>1</v>
      </c>
      <c r="C5747" s="5">
        <v>5</v>
      </c>
    </row>
    <row r="5748" spans="1:3" ht="30" hidden="1" x14ac:dyDescent="0.25">
      <c r="A5748" s="495" t="s">
        <v>5867</v>
      </c>
      <c r="B5748" s="5">
        <v>1</v>
      </c>
      <c r="C5748" s="5">
        <v>5</v>
      </c>
    </row>
    <row r="5749" spans="1:3" hidden="1" x14ac:dyDescent="0.25">
      <c r="A5749" s="495" t="s">
        <v>5871</v>
      </c>
      <c r="B5749" s="5">
        <v>1</v>
      </c>
      <c r="C5749" s="5">
        <v>5</v>
      </c>
    </row>
    <row r="5750" spans="1:3" ht="30" hidden="1" x14ac:dyDescent="0.25">
      <c r="A5750" s="495" t="s">
        <v>5875</v>
      </c>
      <c r="B5750" s="5">
        <v>1</v>
      </c>
      <c r="C5750" s="5">
        <v>5</v>
      </c>
    </row>
    <row r="5751" spans="1:3" hidden="1" x14ac:dyDescent="0.25">
      <c r="A5751" s="495" t="s">
        <v>5881</v>
      </c>
      <c r="B5751" s="5">
        <v>1</v>
      </c>
      <c r="C5751" s="5">
        <v>5</v>
      </c>
    </row>
    <row r="5752" spans="1:3" ht="30" hidden="1" x14ac:dyDescent="0.25">
      <c r="A5752" s="495" t="s">
        <v>5882</v>
      </c>
      <c r="B5752" s="5">
        <v>1</v>
      </c>
      <c r="C5752" s="5">
        <v>5</v>
      </c>
    </row>
    <row r="5753" spans="1:3" hidden="1" x14ac:dyDescent="0.25">
      <c r="A5753" s="495" t="s">
        <v>5902</v>
      </c>
      <c r="B5753" s="5">
        <v>1</v>
      </c>
      <c r="C5753" s="5">
        <v>5</v>
      </c>
    </row>
    <row r="5754" spans="1:3" hidden="1" x14ac:dyDescent="0.25">
      <c r="A5754" s="495" t="s">
        <v>5907</v>
      </c>
      <c r="B5754" s="5">
        <v>1</v>
      </c>
      <c r="C5754" s="5">
        <v>5</v>
      </c>
    </row>
    <row r="5755" spans="1:3" hidden="1" x14ac:dyDescent="0.25">
      <c r="A5755" s="495" t="s">
        <v>5971</v>
      </c>
      <c r="B5755" s="5">
        <v>1</v>
      </c>
      <c r="C5755" s="5">
        <v>5</v>
      </c>
    </row>
    <row r="5756" spans="1:3" hidden="1" x14ac:dyDescent="0.25">
      <c r="A5756" s="495" t="s">
        <v>6008</v>
      </c>
      <c r="B5756" s="5">
        <v>1</v>
      </c>
      <c r="C5756" s="5">
        <v>5</v>
      </c>
    </row>
    <row r="5757" spans="1:3" hidden="1" x14ac:dyDescent="0.25">
      <c r="A5757" s="495" t="s">
        <v>6029</v>
      </c>
      <c r="B5757" s="5">
        <v>1</v>
      </c>
      <c r="C5757" s="5">
        <v>5</v>
      </c>
    </row>
    <row r="5758" spans="1:3" hidden="1" x14ac:dyDescent="0.25">
      <c r="A5758" s="495" t="s">
        <v>6037</v>
      </c>
      <c r="B5758" s="5">
        <v>1</v>
      </c>
      <c r="C5758" s="5">
        <v>5</v>
      </c>
    </row>
    <row r="5759" spans="1:3" hidden="1" x14ac:dyDescent="0.25">
      <c r="A5759" s="495" t="s">
        <v>6038</v>
      </c>
      <c r="B5759" s="5">
        <v>1</v>
      </c>
      <c r="C5759" s="5">
        <v>5</v>
      </c>
    </row>
    <row r="5760" spans="1:3" hidden="1" x14ac:dyDescent="0.25">
      <c r="A5760" s="495" t="s">
        <v>6043</v>
      </c>
      <c r="B5760" s="5">
        <v>1</v>
      </c>
      <c r="C5760" s="5">
        <v>5</v>
      </c>
    </row>
    <row r="5761" spans="1:3" hidden="1" x14ac:dyDescent="0.25">
      <c r="A5761" s="495" t="s">
        <v>6048</v>
      </c>
      <c r="B5761" s="5">
        <v>1</v>
      </c>
      <c r="C5761" s="5">
        <v>5</v>
      </c>
    </row>
    <row r="5762" spans="1:3" hidden="1" x14ac:dyDescent="0.25">
      <c r="A5762" s="495" t="s">
        <v>6065</v>
      </c>
      <c r="B5762" s="5">
        <v>1</v>
      </c>
      <c r="C5762" s="5">
        <v>5</v>
      </c>
    </row>
    <row r="5763" spans="1:3" hidden="1" x14ac:dyDescent="0.25">
      <c r="A5763" s="495" t="s">
        <v>6073</v>
      </c>
      <c r="B5763" s="5">
        <v>1</v>
      </c>
      <c r="C5763" s="5">
        <v>5</v>
      </c>
    </row>
    <row r="5764" spans="1:3" hidden="1" x14ac:dyDescent="0.25">
      <c r="A5764" s="495" t="s">
        <v>6090</v>
      </c>
      <c r="B5764" s="5">
        <v>1</v>
      </c>
      <c r="C5764" s="5">
        <v>5</v>
      </c>
    </row>
    <row r="5765" spans="1:3" hidden="1" x14ac:dyDescent="0.25">
      <c r="A5765" s="495" t="s">
        <v>6099</v>
      </c>
      <c r="B5765" s="5">
        <v>1</v>
      </c>
      <c r="C5765" s="5">
        <v>5</v>
      </c>
    </row>
    <row r="5766" spans="1:3" hidden="1" x14ac:dyDescent="0.25">
      <c r="A5766" s="495" t="s">
        <v>6100</v>
      </c>
      <c r="B5766" s="5">
        <v>1</v>
      </c>
      <c r="C5766" s="5">
        <v>5</v>
      </c>
    </row>
    <row r="5767" spans="1:3" hidden="1" x14ac:dyDescent="0.25">
      <c r="A5767" s="495" t="s">
        <v>6102</v>
      </c>
      <c r="B5767" s="5">
        <v>1</v>
      </c>
      <c r="C5767" s="5">
        <v>5</v>
      </c>
    </row>
    <row r="5768" spans="1:3" hidden="1" x14ac:dyDescent="0.25">
      <c r="A5768" s="495" t="s">
        <v>6110</v>
      </c>
      <c r="B5768" s="5">
        <v>1</v>
      </c>
      <c r="C5768" s="5">
        <v>5</v>
      </c>
    </row>
    <row r="5769" spans="1:3" hidden="1" x14ac:dyDescent="0.25">
      <c r="A5769" s="495" t="s">
        <v>6115</v>
      </c>
      <c r="B5769" s="5">
        <v>1</v>
      </c>
      <c r="C5769" s="5">
        <v>5</v>
      </c>
    </row>
    <row r="5770" spans="1:3" hidden="1" x14ac:dyDescent="0.25">
      <c r="A5770" s="495" t="s">
        <v>6122</v>
      </c>
      <c r="B5770" s="5">
        <v>1</v>
      </c>
      <c r="C5770" s="5">
        <v>5</v>
      </c>
    </row>
    <row r="5771" spans="1:3" hidden="1" x14ac:dyDescent="0.25">
      <c r="A5771" s="495" t="s">
        <v>6132</v>
      </c>
      <c r="B5771" s="5">
        <v>1</v>
      </c>
      <c r="C5771" s="5">
        <v>5</v>
      </c>
    </row>
    <row r="5772" spans="1:3" hidden="1" x14ac:dyDescent="0.25">
      <c r="A5772" s="495" t="s">
        <v>6138</v>
      </c>
      <c r="B5772" s="5">
        <v>1</v>
      </c>
      <c r="C5772" s="5">
        <v>5</v>
      </c>
    </row>
    <row r="5773" spans="1:3" hidden="1" x14ac:dyDescent="0.25">
      <c r="A5773" s="495" t="s">
        <v>6139</v>
      </c>
      <c r="B5773" s="5">
        <v>1</v>
      </c>
      <c r="C5773" s="5">
        <v>5</v>
      </c>
    </row>
    <row r="5774" spans="1:3" hidden="1" x14ac:dyDescent="0.25">
      <c r="A5774" s="495" t="s">
        <v>6142</v>
      </c>
      <c r="B5774" s="5">
        <v>1</v>
      </c>
      <c r="C5774" s="5">
        <v>5</v>
      </c>
    </row>
    <row r="5775" spans="1:3" hidden="1" x14ac:dyDescent="0.25">
      <c r="A5775" s="495" t="s">
        <v>6146</v>
      </c>
      <c r="B5775" s="5">
        <v>1</v>
      </c>
      <c r="C5775" s="5">
        <v>5</v>
      </c>
    </row>
    <row r="5776" spans="1:3" hidden="1" x14ac:dyDescent="0.25">
      <c r="A5776" s="495" t="s">
        <v>6156</v>
      </c>
      <c r="B5776" s="5">
        <v>1</v>
      </c>
      <c r="C5776" s="5">
        <v>5</v>
      </c>
    </row>
    <row r="5777" spans="1:3" hidden="1" x14ac:dyDescent="0.25">
      <c r="A5777" s="495" t="s">
        <v>6157</v>
      </c>
      <c r="B5777" s="5">
        <v>1</v>
      </c>
      <c r="C5777" s="5">
        <v>5</v>
      </c>
    </row>
    <row r="5778" spans="1:3" ht="30" hidden="1" x14ac:dyDescent="0.25">
      <c r="A5778" s="495" t="s">
        <v>6160</v>
      </c>
      <c r="B5778" s="5">
        <v>1</v>
      </c>
      <c r="C5778" s="5">
        <v>5</v>
      </c>
    </row>
    <row r="5779" spans="1:3" hidden="1" x14ac:dyDescent="0.25">
      <c r="A5779" s="495" t="s">
        <v>6163</v>
      </c>
      <c r="B5779" s="5">
        <v>1</v>
      </c>
      <c r="C5779" s="5">
        <v>5</v>
      </c>
    </row>
    <row r="5780" spans="1:3" hidden="1" x14ac:dyDescent="0.25">
      <c r="A5780" s="495" t="s">
        <v>6165</v>
      </c>
      <c r="B5780" s="5">
        <v>1</v>
      </c>
      <c r="C5780" s="5">
        <v>5</v>
      </c>
    </row>
    <row r="5781" spans="1:3" hidden="1" x14ac:dyDescent="0.25">
      <c r="A5781" s="495" t="s">
        <v>6166</v>
      </c>
      <c r="B5781" s="5">
        <v>1</v>
      </c>
      <c r="C5781" s="5">
        <v>5</v>
      </c>
    </row>
    <row r="5782" spans="1:3" ht="30" hidden="1" x14ac:dyDescent="0.25">
      <c r="A5782" s="495" t="s">
        <v>6177</v>
      </c>
      <c r="B5782" s="5">
        <v>1</v>
      </c>
      <c r="C5782" s="5">
        <v>5</v>
      </c>
    </row>
    <row r="5783" spans="1:3" ht="45" hidden="1" x14ac:dyDescent="0.25">
      <c r="A5783" s="495" t="s">
        <v>6179</v>
      </c>
      <c r="B5783" s="5">
        <v>1</v>
      </c>
      <c r="C5783" s="5">
        <v>5</v>
      </c>
    </row>
    <row r="5784" spans="1:3" ht="30" hidden="1" x14ac:dyDescent="0.25">
      <c r="A5784" s="495" t="s">
        <v>6182</v>
      </c>
      <c r="B5784" s="5">
        <v>1</v>
      </c>
      <c r="C5784" s="5">
        <v>5</v>
      </c>
    </row>
    <row r="5785" spans="1:3" hidden="1" x14ac:dyDescent="0.25">
      <c r="A5785" s="495" t="s">
        <v>6186</v>
      </c>
      <c r="B5785" s="5">
        <v>1</v>
      </c>
      <c r="C5785" s="5">
        <v>5</v>
      </c>
    </row>
    <row r="5786" spans="1:3" ht="30" hidden="1" x14ac:dyDescent="0.25">
      <c r="A5786" s="495" t="s">
        <v>6189</v>
      </c>
      <c r="B5786" s="5">
        <v>1</v>
      </c>
      <c r="C5786" s="5">
        <v>5</v>
      </c>
    </row>
    <row r="5787" spans="1:3" hidden="1" x14ac:dyDescent="0.25">
      <c r="A5787" s="495" t="s">
        <v>6194</v>
      </c>
      <c r="B5787" s="5">
        <v>1</v>
      </c>
      <c r="C5787" s="5">
        <v>5</v>
      </c>
    </row>
    <row r="5788" spans="1:3" hidden="1" x14ac:dyDescent="0.25">
      <c r="A5788" s="495" t="s">
        <v>6208</v>
      </c>
      <c r="B5788" s="5">
        <v>1</v>
      </c>
      <c r="C5788" s="5">
        <v>5</v>
      </c>
    </row>
    <row r="5789" spans="1:3" ht="30" hidden="1" x14ac:dyDescent="0.25">
      <c r="A5789" s="495" t="s">
        <v>6225</v>
      </c>
      <c r="B5789" s="5">
        <v>1</v>
      </c>
      <c r="C5789" s="5">
        <v>5</v>
      </c>
    </row>
    <row r="5790" spans="1:3" hidden="1" x14ac:dyDescent="0.25">
      <c r="A5790" s="495" t="s">
        <v>6239</v>
      </c>
      <c r="B5790" s="5">
        <v>1</v>
      </c>
      <c r="C5790" s="5">
        <v>5</v>
      </c>
    </row>
    <row r="5791" spans="1:3" hidden="1" x14ac:dyDescent="0.25">
      <c r="A5791" s="495" t="s">
        <v>6249</v>
      </c>
      <c r="B5791" s="5">
        <v>1</v>
      </c>
      <c r="C5791" s="5">
        <v>5</v>
      </c>
    </row>
    <row r="5792" spans="1:3" hidden="1" x14ac:dyDescent="0.25">
      <c r="A5792" s="495" t="s">
        <v>6263</v>
      </c>
      <c r="B5792" s="5">
        <v>1</v>
      </c>
      <c r="C5792" s="5">
        <v>5</v>
      </c>
    </row>
    <row r="5793" spans="1:3" hidden="1" x14ac:dyDescent="0.25">
      <c r="A5793" s="495" t="s">
        <v>6265</v>
      </c>
      <c r="B5793" s="5">
        <v>1</v>
      </c>
      <c r="C5793" s="5">
        <v>5</v>
      </c>
    </row>
    <row r="5794" spans="1:3" hidden="1" x14ac:dyDescent="0.25">
      <c r="A5794" s="495" t="s">
        <v>6266</v>
      </c>
      <c r="B5794" s="5">
        <v>1</v>
      </c>
      <c r="C5794" s="5">
        <v>5</v>
      </c>
    </row>
    <row r="5795" spans="1:3" hidden="1" x14ac:dyDescent="0.25">
      <c r="A5795" s="495" t="s">
        <v>6271</v>
      </c>
      <c r="B5795" s="5">
        <v>1</v>
      </c>
      <c r="C5795" s="5">
        <v>5</v>
      </c>
    </row>
    <row r="5796" spans="1:3" hidden="1" x14ac:dyDescent="0.25">
      <c r="A5796" s="495" t="s">
        <v>6272</v>
      </c>
      <c r="B5796" s="5">
        <v>1</v>
      </c>
      <c r="C5796" s="5">
        <v>5</v>
      </c>
    </row>
    <row r="5797" spans="1:3" hidden="1" x14ac:dyDescent="0.25">
      <c r="A5797" s="495" t="s">
        <v>6284</v>
      </c>
      <c r="B5797" s="5">
        <v>1</v>
      </c>
      <c r="C5797" s="5">
        <v>5</v>
      </c>
    </row>
    <row r="5798" spans="1:3" ht="30" hidden="1" x14ac:dyDescent="0.25">
      <c r="A5798" s="495" t="s">
        <v>6291</v>
      </c>
      <c r="B5798" s="5">
        <v>1</v>
      </c>
      <c r="C5798" s="5">
        <v>5</v>
      </c>
    </row>
    <row r="5799" spans="1:3" hidden="1" x14ac:dyDescent="0.25">
      <c r="A5799" s="495" t="s">
        <v>6302</v>
      </c>
      <c r="B5799" s="5">
        <v>1</v>
      </c>
      <c r="C5799" s="5">
        <v>5</v>
      </c>
    </row>
    <row r="5800" spans="1:3" hidden="1" x14ac:dyDescent="0.25">
      <c r="A5800" s="495" t="s">
        <v>6308</v>
      </c>
      <c r="B5800" s="5">
        <v>1</v>
      </c>
      <c r="C5800" s="5">
        <v>5</v>
      </c>
    </row>
    <row r="5801" spans="1:3" ht="30" hidden="1" x14ac:dyDescent="0.25">
      <c r="A5801" s="495" t="s">
        <v>6309</v>
      </c>
      <c r="B5801" s="5">
        <v>1</v>
      </c>
      <c r="C5801" s="5">
        <v>5</v>
      </c>
    </row>
    <row r="5802" spans="1:3" hidden="1" x14ac:dyDescent="0.25">
      <c r="A5802" s="495" t="s">
        <v>6314</v>
      </c>
      <c r="B5802" s="5">
        <v>1</v>
      </c>
      <c r="C5802" s="5">
        <v>5</v>
      </c>
    </row>
    <row r="5803" spans="1:3" ht="30" hidden="1" x14ac:dyDescent="0.25">
      <c r="A5803" s="495" t="s">
        <v>6316</v>
      </c>
      <c r="B5803" s="5">
        <v>1</v>
      </c>
      <c r="C5803" s="5">
        <v>5</v>
      </c>
    </row>
    <row r="5804" spans="1:3" hidden="1" x14ac:dyDescent="0.25">
      <c r="A5804" s="495" t="s">
        <v>6322</v>
      </c>
      <c r="B5804" s="5">
        <v>1</v>
      </c>
      <c r="C5804" s="5">
        <v>5</v>
      </c>
    </row>
    <row r="5805" spans="1:3" hidden="1" x14ac:dyDescent="0.25">
      <c r="A5805" s="495" t="s">
        <v>6323</v>
      </c>
      <c r="B5805" s="5">
        <v>1</v>
      </c>
      <c r="C5805" s="5">
        <v>5</v>
      </c>
    </row>
    <row r="5806" spans="1:3" hidden="1" x14ac:dyDescent="0.25">
      <c r="A5806" s="495" t="s">
        <v>6338</v>
      </c>
      <c r="B5806" s="5">
        <v>1</v>
      </c>
      <c r="C5806" s="5">
        <v>5</v>
      </c>
    </row>
    <row r="5807" spans="1:3" hidden="1" x14ac:dyDescent="0.25">
      <c r="A5807" s="495" t="s">
        <v>6344</v>
      </c>
      <c r="B5807" s="5">
        <v>1</v>
      </c>
      <c r="C5807" s="5">
        <v>5</v>
      </c>
    </row>
    <row r="5808" spans="1:3" hidden="1" x14ac:dyDescent="0.25">
      <c r="A5808" s="495" t="s">
        <v>6401</v>
      </c>
      <c r="B5808" s="5">
        <v>1</v>
      </c>
      <c r="C5808" s="5">
        <v>5</v>
      </c>
    </row>
    <row r="5809" spans="1:3" hidden="1" x14ac:dyDescent="0.25">
      <c r="A5809" s="495" t="s">
        <v>6418</v>
      </c>
      <c r="B5809" s="5">
        <v>1</v>
      </c>
      <c r="C5809" s="5">
        <v>5</v>
      </c>
    </row>
    <row r="5810" spans="1:3" ht="30" hidden="1" x14ac:dyDescent="0.25">
      <c r="A5810" s="495" t="s">
        <v>6420</v>
      </c>
      <c r="B5810" s="5">
        <v>1</v>
      </c>
      <c r="C5810" s="5">
        <v>5</v>
      </c>
    </row>
    <row r="5811" spans="1:3" hidden="1" x14ac:dyDescent="0.25">
      <c r="A5811" s="495" t="s">
        <v>6421</v>
      </c>
      <c r="B5811" s="5">
        <v>1</v>
      </c>
      <c r="C5811" s="5">
        <v>5</v>
      </c>
    </row>
    <row r="5812" spans="1:3" hidden="1" x14ac:dyDescent="0.25">
      <c r="A5812" s="495" t="s">
        <v>6423</v>
      </c>
      <c r="B5812" s="5">
        <v>1</v>
      </c>
      <c r="C5812" s="5">
        <v>5</v>
      </c>
    </row>
    <row r="5813" spans="1:3" hidden="1" x14ac:dyDescent="0.25">
      <c r="A5813" s="495" t="s">
        <v>6424</v>
      </c>
      <c r="B5813" s="5">
        <v>1</v>
      </c>
      <c r="C5813" s="5">
        <v>5</v>
      </c>
    </row>
    <row r="5814" spans="1:3" hidden="1" x14ac:dyDescent="0.25">
      <c r="A5814" s="495" t="s">
        <v>6428</v>
      </c>
      <c r="B5814" s="5">
        <v>1</v>
      </c>
      <c r="C5814" s="5">
        <v>5</v>
      </c>
    </row>
    <row r="5815" spans="1:3" hidden="1" x14ac:dyDescent="0.25">
      <c r="A5815" s="495" t="s">
        <v>6430</v>
      </c>
      <c r="B5815" s="5">
        <v>1</v>
      </c>
      <c r="C5815" s="5">
        <v>5</v>
      </c>
    </row>
    <row r="5816" spans="1:3" hidden="1" x14ac:dyDescent="0.25">
      <c r="A5816" s="495" t="s">
        <v>6434</v>
      </c>
      <c r="B5816" s="5">
        <v>1</v>
      </c>
      <c r="C5816" s="5">
        <v>5</v>
      </c>
    </row>
    <row r="5817" spans="1:3" hidden="1" x14ac:dyDescent="0.25">
      <c r="A5817" s="495" t="s">
        <v>6441</v>
      </c>
      <c r="B5817" s="5">
        <v>1</v>
      </c>
      <c r="C5817" s="5">
        <v>5</v>
      </c>
    </row>
    <row r="5818" spans="1:3" ht="30" hidden="1" x14ac:dyDescent="0.25">
      <c r="A5818" s="495" t="s">
        <v>6447</v>
      </c>
      <c r="B5818" s="5">
        <v>1</v>
      </c>
      <c r="C5818" s="5">
        <v>5</v>
      </c>
    </row>
    <row r="5819" spans="1:3" ht="30" hidden="1" x14ac:dyDescent="0.25">
      <c r="A5819" s="495" t="s">
        <v>6449</v>
      </c>
      <c r="B5819" s="5">
        <v>1</v>
      </c>
      <c r="C5819" s="5">
        <v>5</v>
      </c>
    </row>
    <row r="5820" spans="1:3" hidden="1" x14ac:dyDescent="0.25">
      <c r="A5820" s="495" t="s">
        <v>6452</v>
      </c>
      <c r="B5820" s="5">
        <v>1</v>
      </c>
      <c r="C5820" s="5">
        <v>5</v>
      </c>
    </row>
    <row r="5821" spans="1:3" ht="30" hidden="1" x14ac:dyDescent="0.25">
      <c r="A5821" s="495" t="s">
        <v>6459</v>
      </c>
      <c r="B5821" s="5">
        <v>1</v>
      </c>
      <c r="C5821" s="5">
        <v>5</v>
      </c>
    </row>
    <row r="5822" spans="1:3" hidden="1" x14ac:dyDescent="0.25">
      <c r="A5822" s="495" t="s">
        <v>6463</v>
      </c>
      <c r="B5822" s="5">
        <v>1</v>
      </c>
      <c r="C5822" s="5">
        <v>5</v>
      </c>
    </row>
    <row r="5823" spans="1:3" hidden="1" x14ac:dyDescent="0.25">
      <c r="A5823" s="495" t="s">
        <v>6469</v>
      </c>
      <c r="B5823" s="5">
        <v>1</v>
      </c>
      <c r="C5823" s="5">
        <v>5</v>
      </c>
    </row>
    <row r="5824" spans="1:3" hidden="1" x14ac:dyDescent="0.25">
      <c r="A5824" s="495" t="s">
        <v>6478</v>
      </c>
      <c r="B5824" s="5">
        <v>1</v>
      </c>
      <c r="C5824" s="5">
        <v>5</v>
      </c>
    </row>
    <row r="5825" spans="1:3" hidden="1" x14ac:dyDescent="0.25">
      <c r="A5825" s="495" t="s">
        <v>6482</v>
      </c>
      <c r="B5825" s="5">
        <v>1</v>
      </c>
      <c r="C5825" s="5">
        <v>5</v>
      </c>
    </row>
    <row r="5826" spans="1:3" hidden="1" x14ac:dyDescent="0.25">
      <c r="A5826" s="495" t="s">
        <v>6484</v>
      </c>
      <c r="B5826" s="5">
        <v>1</v>
      </c>
      <c r="C5826" s="5">
        <v>5</v>
      </c>
    </row>
    <row r="5827" spans="1:3" hidden="1" x14ac:dyDescent="0.25">
      <c r="A5827" s="495" t="s">
        <v>6493</v>
      </c>
      <c r="B5827" s="5">
        <v>1</v>
      </c>
      <c r="C5827" s="5">
        <v>5</v>
      </c>
    </row>
    <row r="5828" spans="1:3" hidden="1" x14ac:dyDescent="0.25">
      <c r="A5828" s="495" t="s">
        <v>6498</v>
      </c>
      <c r="B5828" s="5">
        <v>1</v>
      </c>
      <c r="C5828" s="5">
        <v>5</v>
      </c>
    </row>
    <row r="5829" spans="1:3" hidden="1" x14ac:dyDescent="0.25">
      <c r="A5829" s="495" t="s">
        <v>6510</v>
      </c>
      <c r="B5829" s="5">
        <v>1</v>
      </c>
      <c r="C5829" s="5">
        <v>5</v>
      </c>
    </row>
    <row r="5830" spans="1:3" ht="30" hidden="1" x14ac:dyDescent="0.25">
      <c r="A5830" s="495" t="s">
        <v>6511</v>
      </c>
      <c r="B5830" s="5">
        <v>1</v>
      </c>
      <c r="C5830" s="5">
        <v>5</v>
      </c>
    </row>
    <row r="5831" spans="1:3" hidden="1" x14ac:dyDescent="0.25">
      <c r="A5831" s="495" t="s">
        <v>6518</v>
      </c>
      <c r="B5831" s="5">
        <v>1</v>
      </c>
      <c r="C5831" s="5">
        <v>5</v>
      </c>
    </row>
    <row r="5832" spans="1:3" hidden="1" x14ac:dyDescent="0.25">
      <c r="A5832" s="495" t="s">
        <v>6522</v>
      </c>
      <c r="B5832" s="5">
        <v>1</v>
      </c>
      <c r="C5832" s="5">
        <v>5</v>
      </c>
    </row>
    <row r="5833" spans="1:3" hidden="1" x14ac:dyDescent="0.25">
      <c r="A5833" s="495" t="s">
        <v>6536</v>
      </c>
      <c r="B5833" s="5">
        <v>1</v>
      </c>
      <c r="C5833" s="5">
        <v>5</v>
      </c>
    </row>
    <row r="5834" spans="1:3" hidden="1" x14ac:dyDescent="0.25">
      <c r="A5834" s="495" t="s">
        <v>6549</v>
      </c>
      <c r="B5834" s="5">
        <v>1</v>
      </c>
      <c r="C5834" s="5">
        <v>5</v>
      </c>
    </row>
    <row r="5835" spans="1:3" hidden="1" x14ac:dyDescent="0.25">
      <c r="A5835" s="495" t="s">
        <v>6550</v>
      </c>
      <c r="B5835" s="5">
        <v>1</v>
      </c>
      <c r="C5835" s="5">
        <v>5</v>
      </c>
    </row>
    <row r="5836" spans="1:3" ht="30" hidden="1" x14ac:dyDescent="0.25">
      <c r="A5836" s="495" t="s">
        <v>6552</v>
      </c>
      <c r="B5836" s="5">
        <v>1</v>
      </c>
      <c r="C5836" s="5">
        <v>5</v>
      </c>
    </row>
    <row r="5837" spans="1:3" hidden="1" x14ac:dyDescent="0.25">
      <c r="A5837" s="495" t="s">
        <v>6563</v>
      </c>
      <c r="B5837" s="5">
        <v>1</v>
      </c>
      <c r="C5837" s="5">
        <v>5</v>
      </c>
    </row>
    <row r="5838" spans="1:3" hidden="1" x14ac:dyDescent="0.25">
      <c r="A5838" s="495" t="s">
        <v>6566</v>
      </c>
      <c r="B5838" s="5">
        <v>1</v>
      </c>
      <c r="C5838" s="5">
        <v>5</v>
      </c>
    </row>
    <row r="5839" spans="1:3" ht="30" hidden="1" x14ac:dyDescent="0.25">
      <c r="A5839" s="495" t="s">
        <v>6586</v>
      </c>
      <c r="B5839" s="5">
        <v>1</v>
      </c>
      <c r="C5839" s="5">
        <v>5</v>
      </c>
    </row>
    <row r="5840" spans="1:3" ht="30" hidden="1" x14ac:dyDescent="0.25">
      <c r="A5840" s="495" t="s">
        <v>6606</v>
      </c>
      <c r="B5840" s="5">
        <v>1</v>
      </c>
      <c r="C5840" s="5">
        <v>5</v>
      </c>
    </row>
    <row r="5841" spans="1:3" hidden="1" x14ac:dyDescent="0.25">
      <c r="A5841" s="495" t="s">
        <v>6607</v>
      </c>
      <c r="B5841" s="5">
        <v>1</v>
      </c>
      <c r="C5841" s="5">
        <v>5</v>
      </c>
    </row>
    <row r="5842" spans="1:3" hidden="1" x14ac:dyDescent="0.25">
      <c r="A5842" s="495" t="s">
        <v>6609</v>
      </c>
      <c r="B5842" s="5">
        <v>1</v>
      </c>
      <c r="C5842" s="5">
        <v>5</v>
      </c>
    </row>
    <row r="5843" spans="1:3" hidden="1" x14ac:dyDescent="0.25">
      <c r="A5843" s="495" t="s">
        <v>6641</v>
      </c>
      <c r="B5843" s="5">
        <v>1</v>
      </c>
      <c r="C5843" s="5">
        <v>5</v>
      </c>
    </row>
    <row r="5844" spans="1:3" hidden="1" x14ac:dyDescent="0.25">
      <c r="A5844" s="495" t="s">
        <v>6646</v>
      </c>
      <c r="B5844" s="5">
        <v>1</v>
      </c>
      <c r="C5844" s="5">
        <v>5</v>
      </c>
    </row>
    <row r="5845" spans="1:3" hidden="1" x14ac:dyDescent="0.25">
      <c r="A5845" s="495" t="s">
        <v>6654</v>
      </c>
      <c r="B5845" s="5">
        <v>1</v>
      </c>
      <c r="C5845" s="5">
        <v>5</v>
      </c>
    </row>
    <row r="5846" spans="1:3" hidden="1" x14ac:dyDescent="0.25">
      <c r="A5846" s="495" t="s">
        <v>6658</v>
      </c>
      <c r="B5846" s="5">
        <v>1</v>
      </c>
      <c r="C5846" s="5">
        <v>5</v>
      </c>
    </row>
    <row r="5847" spans="1:3" ht="30" hidden="1" x14ac:dyDescent="0.25">
      <c r="A5847" s="495" t="s">
        <v>6662</v>
      </c>
      <c r="B5847" s="5">
        <v>1</v>
      </c>
      <c r="C5847" s="5">
        <v>5</v>
      </c>
    </row>
    <row r="5848" spans="1:3" hidden="1" x14ac:dyDescent="0.25">
      <c r="A5848" s="495" t="s">
        <v>6677</v>
      </c>
      <c r="B5848" s="5">
        <v>1</v>
      </c>
      <c r="C5848" s="5">
        <v>5</v>
      </c>
    </row>
    <row r="5849" spans="1:3" ht="30" hidden="1" x14ac:dyDescent="0.25">
      <c r="A5849" s="495" t="s">
        <v>6684</v>
      </c>
      <c r="B5849" s="5">
        <v>1</v>
      </c>
      <c r="C5849" s="5">
        <v>5</v>
      </c>
    </row>
    <row r="5850" spans="1:3" ht="30" hidden="1" x14ac:dyDescent="0.25">
      <c r="A5850" s="495" t="s">
        <v>6685</v>
      </c>
      <c r="B5850" s="5">
        <v>1</v>
      </c>
      <c r="C5850" s="5">
        <v>5</v>
      </c>
    </row>
    <row r="5851" spans="1:3" ht="30" hidden="1" x14ac:dyDescent="0.25">
      <c r="A5851" s="495" t="s">
        <v>6687</v>
      </c>
      <c r="B5851" s="5">
        <v>1</v>
      </c>
      <c r="C5851" s="5">
        <v>5</v>
      </c>
    </row>
    <row r="5852" spans="1:3" ht="30" hidden="1" x14ac:dyDescent="0.25">
      <c r="A5852" s="495" t="s">
        <v>6690</v>
      </c>
      <c r="B5852" s="5">
        <v>1</v>
      </c>
      <c r="C5852" s="5">
        <v>5</v>
      </c>
    </row>
    <row r="5853" spans="1:3" ht="30" hidden="1" x14ac:dyDescent="0.25">
      <c r="A5853" s="495" t="s">
        <v>6699</v>
      </c>
      <c r="B5853" s="5">
        <v>1</v>
      </c>
      <c r="C5853" s="5">
        <v>5</v>
      </c>
    </row>
    <row r="5854" spans="1:3" hidden="1" x14ac:dyDescent="0.25">
      <c r="A5854" s="495" t="s">
        <v>6702</v>
      </c>
      <c r="B5854" s="5">
        <v>1</v>
      </c>
      <c r="C5854" s="5">
        <v>5</v>
      </c>
    </row>
    <row r="5855" spans="1:3" hidden="1" x14ac:dyDescent="0.25">
      <c r="A5855" s="495" t="s">
        <v>6705</v>
      </c>
      <c r="B5855" s="5">
        <v>1</v>
      </c>
      <c r="C5855" s="5">
        <v>5</v>
      </c>
    </row>
    <row r="5856" spans="1:3" hidden="1" x14ac:dyDescent="0.25">
      <c r="A5856" s="495" t="s">
        <v>6712</v>
      </c>
      <c r="B5856" s="5">
        <v>1</v>
      </c>
      <c r="C5856" s="5">
        <v>5</v>
      </c>
    </row>
    <row r="5857" spans="1:3" hidden="1" x14ac:dyDescent="0.25">
      <c r="A5857" s="495" t="s">
        <v>6725</v>
      </c>
      <c r="B5857" s="5">
        <v>1</v>
      </c>
      <c r="C5857" s="5">
        <v>5</v>
      </c>
    </row>
    <row r="5858" spans="1:3" hidden="1" x14ac:dyDescent="0.25">
      <c r="A5858" s="495" t="s">
        <v>6730</v>
      </c>
      <c r="B5858" s="5">
        <v>1</v>
      </c>
      <c r="C5858" s="5">
        <v>5</v>
      </c>
    </row>
    <row r="5859" spans="1:3" hidden="1" x14ac:dyDescent="0.25">
      <c r="A5859" s="495" t="s">
        <v>6748</v>
      </c>
      <c r="B5859" s="5">
        <v>1</v>
      </c>
      <c r="C5859" s="5">
        <v>5</v>
      </c>
    </row>
    <row r="5860" spans="1:3" hidden="1" x14ac:dyDescent="0.25">
      <c r="A5860" s="495" t="s">
        <v>6761</v>
      </c>
      <c r="B5860" s="5">
        <v>1</v>
      </c>
      <c r="C5860" s="5">
        <v>5</v>
      </c>
    </row>
    <row r="5861" spans="1:3" hidden="1" x14ac:dyDescent="0.25">
      <c r="A5861" s="495" t="s">
        <v>6772</v>
      </c>
      <c r="B5861" s="5">
        <v>1</v>
      </c>
      <c r="C5861" s="5">
        <v>5</v>
      </c>
    </row>
    <row r="5862" spans="1:3" hidden="1" x14ac:dyDescent="0.25">
      <c r="A5862" s="495" t="s">
        <v>6775</v>
      </c>
      <c r="B5862" s="5">
        <v>1</v>
      </c>
      <c r="C5862" s="5">
        <v>5</v>
      </c>
    </row>
    <row r="5863" spans="1:3" hidden="1" x14ac:dyDescent="0.25">
      <c r="A5863" s="495" t="s">
        <v>6789</v>
      </c>
      <c r="B5863" s="5">
        <v>1</v>
      </c>
      <c r="C5863" s="5">
        <v>5</v>
      </c>
    </row>
    <row r="5864" spans="1:3" hidden="1" x14ac:dyDescent="0.25">
      <c r="A5864" s="495" t="s">
        <v>6791</v>
      </c>
      <c r="B5864" s="5">
        <v>1</v>
      </c>
      <c r="C5864" s="5">
        <v>5</v>
      </c>
    </row>
    <row r="5865" spans="1:3" hidden="1" x14ac:dyDescent="0.25">
      <c r="A5865" s="495" t="s">
        <v>6802</v>
      </c>
      <c r="B5865" s="5">
        <v>1</v>
      </c>
      <c r="C5865" s="5">
        <v>5</v>
      </c>
    </row>
    <row r="5866" spans="1:3" ht="30" hidden="1" x14ac:dyDescent="0.25">
      <c r="A5866" s="495" t="s">
        <v>6806</v>
      </c>
      <c r="B5866" s="5">
        <v>1</v>
      </c>
      <c r="C5866" s="5">
        <v>5</v>
      </c>
    </row>
    <row r="5867" spans="1:3" ht="30" hidden="1" x14ac:dyDescent="0.25">
      <c r="A5867" s="495" t="s">
        <v>6808</v>
      </c>
      <c r="B5867" s="5">
        <v>1</v>
      </c>
      <c r="C5867" s="5">
        <v>5</v>
      </c>
    </row>
    <row r="5868" spans="1:3" hidden="1" x14ac:dyDescent="0.25">
      <c r="A5868" s="495" t="s">
        <v>6810</v>
      </c>
      <c r="B5868" s="5">
        <v>1</v>
      </c>
      <c r="C5868" s="5">
        <v>5</v>
      </c>
    </row>
    <row r="5869" spans="1:3" ht="30" hidden="1" x14ac:dyDescent="0.25">
      <c r="A5869" s="495" t="s">
        <v>6831</v>
      </c>
      <c r="B5869" s="5">
        <v>1</v>
      </c>
      <c r="C5869" s="5">
        <v>5</v>
      </c>
    </row>
    <row r="5870" spans="1:3" ht="30" hidden="1" x14ac:dyDescent="0.25">
      <c r="A5870" s="495" t="s">
        <v>6832</v>
      </c>
      <c r="B5870" s="5">
        <v>1</v>
      </c>
      <c r="C5870" s="5">
        <v>5</v>
      </c>
    </row>
    <row r="5871" spans="1:3" hidden="1" x14ac:dyDescent="0.25">
      <c r="A5871" s="495" t="s">
        <v>6835</v>
      </c>
      <c r="B5871" s="5">
        <v>1</v>
      </c>
      <c r="C5871" s="5">
        <v>5</v>
      </c>
    </row>
    <row r="5872" spans="1:3" hidden="1" x14ac:dyDescent="0.25">
      <c r="A5872" s="495" t="s">
        <v>6853</v>
      </c>
      <c r="B5872" s="5">
        <v>1</v>
      </c>
      <c r="C5872" s="5">
        <v>5</v>
      </c>
    </row>
    <row r="5873" spans="1:3" hidden="1" x14ac:dyDescent="0.25">
      <c r="A5873" s="495" t="s">
        <v>6854</v>
      </c>
      <c r="B5873" s="5">
        <v>1</v>
      </c>
      <c r="C5873" s="5">
        <v>5</v>
      </c>
    </row>
    <row r="5874" spans="1:3" hidden="1" x14ac:dyDescent="0.25">
      <c r="A5874" s="495" t="s">
        <v>6855</v>
      </c>
      <c r="B5874" s="5">
        <v>1</v>
      </c>
      <c r="C5874" s="5">
        <v>5</v>
      </c>
    </row>
    <row r="5875" spans="1:3" hidden="1" x14ac:dyDescent="0.25">
      <c r="A5875" s="495" t="s">
        <v>6859</v>
      </c>
      <c r="B5875" s="5">
        <v>1</v>
      </c>
      <c r="C5875" s="5">
        <v>5</v>
      </c>
    </row>
    <row r="5876" spans="1:3" hidden="1" x14ac:dyDescent="0.25">
      <c r="A5876" s="495" t="s">
        <v>6861</v>
      </c>
      <c r="B5876" s="5">
        <v>1</v>
      </c>
      <c r="C5876" s="5">
        <v>5</v>
      </c>
    </row>
    <row r="5877" spans="1:3" hidden="1" x14ac:dyDescent="0.25">
      <c r="A5877" s="495" t="s">
        <v>6868</v>
      </c>
      <c r="B5877" s="5">
        <v>1</v>
      </c>
      <c r="C5877" s="5">
        <v>5</v>
      </c>
    </row>
    <row r="5878" spans="1:3" ht="30" hidden="1" x14ac:dyDescent="0.25">
      <c r="A5878" s="495" t="s">
        <v>6873</v>
      </c>
      <c r="B5878" s="5">
        <v>1</v>
      </c>
      <c r="C5878" s="5">
        <v>5</v>
      </c>
    </row>
    <row r="5879" spans="1:3" hidden="1" x14ac:dyDescent="0.25">
      <c r="A5879" s="495" t="s">
        <v>6889</v>
      </c>
      <c r="B5879" s="5">
        <v>1</v>
      </c>
      <c r="C5879" s="5">
        <v>5</v>
      </c>
    </row>
    <row r="5880" spans="1:3" hidden="1" x14ac:dyDescent="0.25">
      <c r="A5880" s="495" t="s">
        <v>6897</v>
      </c>
      <c r="B5880" s="5">
        <v>1</v>
      </c>
      <c r="C5880" s="5">
        <v>5</v>
      </c>
    </row>
    <row r="5881" spans="1:3" hidden="1" x14ac:dyDescent="0.25">
      <c r="A5881" s="495" t="s">
        <v>6919</v>
      </c>
      <c r="B5881" s="5">
        <v>1</v>
      </c>
      <c r="C5881" s="5">
        <v>5</v>
      </c>
    </row>
    <row r="5882" spans="1:3" hidden="1" x14ac:dyDescent="0.25">
      <c r="A5882" s="495" t="s">
        <v>6921</v>
      </c>
      <c r="B5882" s="5">
        <v>1</v>
      </c>
      <c r="C5882" s="5">
        <v>5</v>
      </c>
    </row>
    <row r="5883" spans="1:3" hidden="1" x14ac:dyDescent="0.25">
      <c r="A5883" s="495" t="s">
        <v>6929</v>
      </c>
      <c r="B5883" s="5">
        <v>1</v>
      </c>
      <c r="C5883" s="5">
        <v>5</v>
      </c>
    </row>
    <row r="5884" spans="1:3" ht="30" hidden="1" x14ac:dyDescent="0.25">
      <c r="A5884" s="495" t="s">
        <v>6935</v>
      </c>
      <c r="B5884" s="5">
        <v>1</v>
      </c>
      <c r="C5884" s="5">
        <v>5</v>
      </c>
    </row>
    <row r="5885" spans="1:3" hidden="1" x14ac:dyDescent="0.25">
      <c r="A5885" s="495" t="s">
        <v>6936</v>
      </c>
      <c r="B5885" s="5">
        <v>1</v>
      </c>
      <c r="C5885" s="5">
        <v>5</v>
      </c>
    </row>
    <row r="5886" spans="1:3" hidden="1" x14ac:dyDescent="0.25">
      <c r="A5886" s="495" t="s">
        <v>6938</v>
      </c>
      <c r="B5886" s="5">
        <v>1</v>
      </c>
      <c r="C5886" s="5">
        <v>5</v>
      </c>
    </row>
    <row r="5887" spans="1:3" hidden="1" x14ac:dyDescent="0.25">
      <c r="A5887" s="495" t="s">
        <v>6940</v>
      </c>
      <c r="B5887" s="5">
        <v>1</v>
      </c>
      <c r="C5887" s="5">
        <v>5</v>
      </c>
    </row>
    <row r="5888" spans="1:3" hidden="1" x14ac:dyDescent="0.25">
      <c r="A5888" s="495" t="s">
        <v>6941</v>
      </c>
      <c r="B5888" s="5">
        <v>1</v>
      </c>
      <c r="C5888" s="5">
        <v>5</v>
      </c>
    </row>
    <row r="5889" spans="1:3" hidden="1" x14ac:dyDescent="0.25">
      <c r="A5889" s="495" t="s">
        <v>6942</v>
      </c>
      <c r="B5889" s="5">
        <v>1</v>
      </c>
      <c r="C5889" s="5">
        <v>5</v>
      </c>
    </row>
    <row r="5890" spans="1:3" hidden="1" x14ac:dyDescent="0.25">
      <c r="A5890" s="495" t="s">
        <v>6944</v>
      </c>
      <c r="B5890" s="5">
        <v>1</v>
      </c>
      <c r="C5890" s="5">
        <v>5</v>
      </c>
    </row>
    <row r="5891" spans="1:3" ht="30" hidden="1" x14ac:dyDescent="0.25">
      <c r="A5891" s="495" t="s">
        <v>6945</v>
      </c>
      <c r="B5891" s="5">
        <v>1</v>
      </c>
      <c r="C5891" s="5">
        <v>5</v>
      </c>
    </row>
    <row r="5892" spans="1:3" hidden="1" x14ac:dyDescent="0.25">
      <c r="A5892" s="495" t="s">
        <v>6948</v>
      </c>
      <c r="B5892" s="5">
        <v>1</v>
      </c>
      <c r="C5892" s="5">
        <v>5</v>
      </c>
    </row>
    <row r="5893" spans="1:3" hidden="1" x14ac:dyDescent="0.25">
      <c r="A5893" s="495" t="s">
        <v>6951</v>
      </c>
      <c r="B5893" s="5">
        <v>1</v>
      </c>
      <c r="C5893" s="5">
        <v>5</v>
      </c>
    </row>
    <row r="5894" spans="1:3" hidden="1" x14ac:dyDescent="0.25">
      <c r="A5894" s="495" t="s">
        <v>6952</v>
      </c>
      <c r="B5894" s="5">
        <v>1</v>
      </c>
      <c r="C5894" s="5">
        <v>5</v>
      </c>
    </row>
    <row r="5895" spans="1:3" hidden="1" x14ac:dyDescent="0.25">
      <c r="A5895" s="495" t="s">
        <v>6953</v>
      </c>
      <c r="B5895" s="5">
        <v>1</v>
      </c>
      <c r="C5895" s="5">
        <v>5</v>
      </c>
    </row>
    <row r="5896" spans="1:3" hidden="1" x14ac:dyDescent="0.25">
      <c r="A5896" s="495" t="s">
        <v>6955</v>
      </c>
      <c r="B5896" s="5">
        <v>1</v>
      </c>
      <c r="C5896" s="5">
        <v>5</v>
      </c>
    </row>
    <row r="5897" spans="1:3" hidden="1" x14ac:dyDescent="0.25">
      <c r="A5897" s="495" t="s">
        <v>6971</v>
      </c>
      <c r="B5897" s="5">
        <v>1</v>
      </c>
      <c r="C5897" s="5">
        <v>5</v>
      </c>
    </row>
    <row r="5898" spans="1:3" hidden="1" x14ac:dyDescent="0.25">
      <c r="A5898" s="495" t="s">
        <v>6989</v>
      </c>
      <c r="B5898" s="5">
        <v>1</v>
      </c>
      <c r="C5898" s="5">
        <v>5</v>
      </c>
    </row>
    <row r="5899" spans="1:3" hidden="1" x14ac:dyDescent="0.25">
      <c r="A5899" s="495" t="s">
        <v>7006</v>
      </c>
      <c r="B5899" s="5">
        <v>1</v>
      </c>
      <c r="C5899" s="5">
        <v>5</v>
      </c>
    </row>
    <row r="5900" spans="1:3" ht="30" hidden="1" x14ac:dyDescent="0.25">
      <c r="A5900" s="495" t="s">
        <v>7021</v>
      </c>
      <c r="B5900" s="5">
        <v>1</v>
      </c>
      <c r="C5900" s="5">
        <v>5</v>
      </c>
    </row>
    <row r="5901" spans="1:3" hidden="1" x14ac:dyDescent="0.25">
      <c r="A5901" s="495" t="s">
        <v>7024</v>
      </c>
      <c r="B5901" s="5">
        <v>1</v>
      </c>
      <c r="C5901" s="5">
        <v>5</v>
      </c>
    </row>
    <row r="5902" spans="1:3" hidden="1" x14ac:dyDescent="0.25">
      <c r="A5902" s="495" t="s">
        <v>7038</v>
      </c>
      <c r="B5902" s="5">
        <v>1</v>
      </c>
      <c r="C5902" s="5">
        <v>5</v>
      </c>
    </row>
    <row r="5903" spans="1:3" hidden="1" x14ac:dyDescent="0.25">
      <c r="A5903" s="495" t="s">
        <v>7044</v>
      </c>
      <c r="B5903" s="5">
        <v>1</v>
      </c>
      <c r="C5903" s="5">
        <v>5</v>
      </c>
    </row>
    <row r="5904" spans="1:3" hidden="1" x14ac:dyDescent="0.25">
      <c r="A5904" s="495" t="s">
        <v>7058</v>
      </c>
      <c r="B5904" s="5">
        <v>1</v>
      </c>
      <c r="C5904" s="5">
        <v>5</v>
      </c>
    </row>
    <row r="5905" spans="1:3" hidden="1" x14ac:dyDescent="0.25">
      <c r="A5905" s="495" t="s">
        <v>7080</v>
      </c>
      <c r="B5905" s="5">
        <v>1</v>
      </c>
      <c r="C5905" s="5">
        <v>5</v>
      </c>
    </row>
    <row r="5906" spans="1:3" ht="30" hidden="1" x14ac:dyDescent="0.25">
      <c r="A5906" s="495" t="s">
        <v>7091</v>
      </c>
      <c r="B5906" s="5">
        <v>1</v>
      </c>
      <c r="C5906" s="5">
        <v>5</v>
      </c>
    </row>
    <row r="5907" spans="1:3" hidden="1" x14ac:dyDescent="0.25">
      <c r="A5907" s="495" t="s">
        <v>7097</v>
      </c>
      <c r="B5907" s="5">
        <v>1</v>
      </c>
      <c r="C5907" s="5">
        <v>5</v>
      </c>
    </row>
    <row r="5908" spans="1:3" hidden="1" x14ac:dyDescent="0.25">
      <c r="A5908" s="495" t="s">
        <v>7098</v>
      </c>
      <c r="B5908" s="5">
        <v>1</v>
      </c>
      <c r="C5908" s="5">
        <v>5</v>
      </c>
    </row>
    <row r="5909" spans="1:3" ht="30" hidden="1" x14ac:dyDescent="0.25">
      <c r="A5909" s="495" t="s">
        <v>7103</v>
      </c>
      <c r="B5909" s="5">
        <v>1</v>
      </c>
      <c r="C5909" s="5">
        <v>5</v>
      </c>
    </row>
    <row r="5910" spans="1:3" ht="30" hidden="1" x14ac:dyDescent="0.25">
      <c r="A5910" s="495" t="s">
        <v>7108</v>
      </c>
      <c r="B5910" s="5">
        <v>1</v>
      </c>
      <c r="C5910" s="5">
        <v>5</v>
      </c>
    </row>
    <row r="5911" spans="1:3" hidden="1" x14ac:dyDescent="0.25">
      <c r="A5911" s="495" t="s">
        <v>7109</v>
      </c>
      <c r="B5911" s="5">
        <v>1</v>
      </c>
      <c r="C5911" s="5">
        <v>5</v>
      </c>
    </row>
    <row r="5912" spans="1:3" ht="30" hidden="1" x14ac:dyDescent="0.25">
      <c r="A5912" s="495" t="s">
        <v>7120</v>
      </c>
      <c r="B5912" s="5">
        <v>1</v>
      </c>
      <c r="C5912" s="5">
        <v>5</v>
      </c>
    </row>
    <row r="5913" spans="1:3" hidden="1" x14ac:dyDescent="0.25">
      <c r="A5913" s="495" t="s">
        <v>7121</v>
      </c>
      <c r="B5913" s="5">
        <v>1</v>
      </c>
      <c r="C5913" s="5">
        <v>5</v>
      </c>
    </row>
    <row r="5914" spans="1:3" hidden="1" x14ac:dyDescent="0.25">
      <c r="A5914" s="495" t="s">
        <v>7133</v>
      </c>
      <c r="B5914" s="5">
        <v>1</v>
      </c>
      <c r="C5914" s="5">
        <v>5</v>
      </c>
    </row>
    <row r="5915" spans="1:3" ht="30" hidden="1" x14ac:dyDescent="0.25">
      <c r="A5915" s="495" t="s">
        <v>7146</v>
      </c>
      <c r="B5915" s="5">
        <v>1</v>
      </c>
      <c r="C5915" s="5">
        <v>5</v>
      </c>
    </row>
    <row r="5916" spans="1:3" hidden="1" x14ac:dyDescent="0.25">
      <c r="A5916" s="495" t="s">
        <v>7155</v>
      </c>
      <c r="B5916" s="5">
        <v>1</v>
      </c>
      <c r="C5916" s="5">
        <v>5</v>
      </c>
    </row>
    <row r="5917" spans="1:3" hidden="1" x14ac:dyDescent="0.25">
      <c r="A5917" s="495" t="s">
        <v>7156</v>
      </c>
      <c r="B5917" s="5">
        <v>1</v>
      </c>
      <c r="C5917" s="5">
        <v>5</v>
      </c>
    </row>
    <row r="5918" spans="1:3" hidden="1" x14ac:dyDescent="0.25">
      <c r="A5918" s="495" t="s">
        <v>7177</v>
      </c>
      <c r="B5918" s="5">
        <v>1</v>
      </c>
      <c r="C5918" s="5">
        <v>5</v>
      </c>
    </row>
    <row r="5919" spans="1:3" hidden="1" x14ac:dyDescent="0.25">
      <c r="A5919" s="495" t="s">
        <v>7181</v>
      </c>
      <c r="B5919" s="5">
        <v>1</v>
      </c>
      <c r="C5919" s="5">
        <v>5</v>
      </c>
    </row>
    <row r="5920" spans="1:3" hidden="1" x14ac:dyDescent="0.25">
      <c r="A5920" s="495" t="s">
        <v>7190</v>
      </c>
      <c r="B5920" s="5">
        <v>1</v>
      </c>
      <c r="C5920" s="5">
        <v>5</v>
      </c>
    </row>
    <row r="5921" spans="1:3" hidden="1" x14ac:dyDescent="0.25">
      <c r="A5921" s="495" t="s">
        <v>7192</v>
      </c>
      <c r="B5921" s="5">
        <v>1</v>
      </c>
      <c r="C5921" s="5">
        <v>5</v>
      </c>
    </row>
    <row r="5922" spans="1:3" hidden="1" x14ac:dyDescent="0.25">
      <c r="A5922" s="495" t="s">
        <v>7207</v>
      </c>
      <c r="B5922" s="5">
        <v>1</v>
      </c>
      <c r="C5922" s="5">
        <v>5</v>
      </c>
    </row>
    <row r="5923" spans="1:3" hidden="1" x14ac:dyDescent="0.25">
      <c r="A5923" s="495" t="s">
        <v>7208</v>
      </c>
      <c r="B5923" s="5">
        <v>1</v>
      </c>
      <c r="C5923" s="5">
        <v>5</v>
      </c>
    </row>
    <row r="5924" spans="1:3" hidden="1" x14ac:dyDescent="0.25">
      <c r="A5924" s="495" t="s">
        <v>7225</v>
      </c>
      <c r="B5924" s="5">
        <v>1</v>
      </c>
      <c r="C5924" s="5">
        <v>5</v>
      </c>
    </row>
    <row r="5925" spans="1:3" hidden="1" x14ac:dyDescent="0.25">
      <c r="A5925" s="495" t="s">
        <v>7232</v>
      </c>
      <c r="B5925" s="5">
        <v>1</v>
      </c>
      <c r="C5925" s="5">
        <v>5</v>
      </c>
    </row>
    <row r="5926" spans="1:3" hidden="1" x14ac:dyDescent="0.25">
      <c r="A5926" s="495" t="s">
        <v>7235</v>
      </c>
      <c r="B5926" s="5">
        <v>1</v>
      </c>
      <c r="C5926" s="5">
        <v>5</v>
      </c>
    </row>
    <row r="5927" spans="1:3" hidden="1" x14ac:dyDescent="0.25">
      <c r="A5927" s="495" t="s">
        <v>7254</v>
      </c>
      <c r="B5927" s="5">
        <v>1</v>
      </c>
      <c r="C5927" s="5">
        <v>5</v>
      </c>
    </row>
    <row r="5928" spans="1:3" ht="30" hidden="1" x14ac:dyDescent="0.25">
      <c r="A5928" s="495" t="s">
        <v>7265</v>
      </c>
      <c r="B5928" s="5">
        <v>1</v>
      </c>
      <c r="C5928" s="5">
        <v>5</v>
      </c>
    </row>
    <row r="5929" spans="1:3" hidden="1" x14ac:dyDescent="0.25">
      <c r="A5929" s="495" t="s">
        <v>7276</v>
      </c>
      <c r="B5929" s="5">
        <v>1</v>
      </c>
      <c r="C5929" s="5">
        <v>5</v>
      </c>
    </row>
    <row r="5930" spans="1:3" hidden="1" x14ac:dyDescent="0.25">
      <c r="A5930" s="495" t="s">
        <v>7286</v>
      </c>
      <c r="B5930" s="5">
        <v>1</v>
      </c>
      <c r="C5930" s="5">
        <v>5</v>
      </c>
    </row>
    <row r="5931" spans="1:3" hidden="1" x14ac:dyDescent="0.25">
      <c r="A5931" s="495" t="s">
        <v>7295</v>
      </c>
      <c r="B5931" s="5">
        <v>1</v>
      </c>
      <c r="C5931" s="5">
        <v>5</v>
      </c>
    </row>
    <row r="5932" spans="1:3" ht="30" hidden="1" x14ac:dyDescent="0.25">
      <c r="A5932" s="495" t="s">
        <v>7301</v>
      </c>
      <c r="B5932" s="5">
        <v>1</v>
      </c>
      <c r="C5932" s="5">
        <v>5</v>
      </c>
    </row>
    <row r="5933" spans="1:3" hidden="1" x14ac:dyDescent="0.25">
      <c r="A5933" s="495" t="s">
        <v>7326</v>
      </c>
      <c r="B5933" s="5">
        <v>1</v>
      </c>
      <c r="C5933" s="5">
        <v>5</v>
      </c>
    </row>
    <row r="5934" spans="1:3" hidden="1" x14ac:dyDescent="0.25">
      <c r="A5934" s="495" t="s">
        <v>7366</v>
      </c>
      <c r="B5934" s="5">
        <v>1</v>
      </c>
      <c r="C5934" s="5">
        <v>5</v>
      </c>
    </row>
    <row r="5935" spans="1:3" hidden="1" x14ac:dyDescent="0.25">
      <c r="A5935" s="495" t="s">
        <v>7423</v>
      </c>
      <c r="B5935" s="5">
        <v>1</v>
      </c>
      <c r="C5935" s="5">
        <v>5</v>
      </c>
    </row>
    <row r="5936" spans="1:3" ht="30" hidden="1" x14ac:dyDescent="0.25">
      <c r="A5936" s="495" t="s">
        <v>7429</v>
      </c>
      <c r="B5936" s="5">
        <v>1</v>
      </c>
      <c r="C5936" s="5">
        <v>5</v>
      </c>
    </row>
    <row r="5937" spans="1:3" ht="30" hidden="1" x14ac:dyDescent="0.25">
      <c r="A5937" s="495" t="s">
        <v>7431</v>
      </c>
      <c r="B5937" s="5">
        <v>1</v>
      </c>
      <c r="C5937" s="5">
        <v>5</v>
      </c>
    </row>
    <row r="5938" spans="1:3" hidden="1" x14ac:dyDescent="0.25">
      <c r="A5938" s="495" t="s">
        <v>7442</v>
      </c>
      <c r="B5938" s="5">
        <v>1</v>
      </c>
      <c r="C5938" s="5">
        <v>5</v>
      </c>
    </row>
    <row r="5939" spans="1:3" hidden="1" x14ac:dyDescent="0.25">
      <c r="A5939" s="495" t="s">
        <v>7444</v>
      </c>
      <c r="B5939" s="5">
        <v>1</v>
      </c>
      <c r="C5939" s="5">
        <v>5</v>
      </c>
    </row>
    <row r="5940" spans="1:3" hidden="1" x14ac:dyDescent="0.25">
      <c r="A5940" s="495" t="s">
        <v>7445</v>
      </c>
      <c r="B5940" s="5">
        <v>1</v>
      </c>
      <c r="C5940" s="5">
        <v>5</v>
      </c>
    </row>
    <row r="5941" spans="1:3" hidden="1" x14ac:dyDescent="0.25">
      <c r="A5941" s="495" t="s">
        <v>7451</v>
      </c>
      <c r="B5941" s="5">
        <v>1</v>
      </c>
      <c r="C5941" s="5">
        <v>5</v>
      </c>
    </row>
    <row r="5942" spans="1:3" hidden="1" x14ac:dyDescent="0.25">
      <c r="A5942" s="495" t="s">
        <v>7453</v>
      </c>
      <c r="B5942" s="5">
        <v>1</v>
      </c>
      <c r="C5942" s="5">
        <v>5</v>
      </c>
    </row>
    <row r="5943" spans="1:3" hidden="1" x14ac:dyDescent="0.25">
      <c r="A5943" s="495" t="s">
        <v>7463</v>
      </c>
      <c r="B5943" s="5">
        <v>1</v>
      </c>
      <c r="C5943" s="5">
        <v>5</v>
      </c>
    </row>
    <row r="5944" spans="1:3" ht="30" hidden="1" x14ac:dyDescent="0.25">
      <c r="A5944" s="495" t="s">
        <v>7467</v>
      </c>
      <c r="B5944" s="5">
        <v>1</v>
      </c>
      <c r="C5944" s="5">
        <v>5</v>
      </c>
    </row>
    <row r="5945" spans="1:3" hidden="1" x14ac:dyDescent="0.25">
      <c r="A5945" s="495" t="s">
        <v>7469</v>
      </c>
      <c r="B5945" s="5">
        <v>1</v>
      </c>
      <c r="C5945" s="5">
        <v>5</v>
      </c>
    </row>
    <row r="5946" spans="1:3" ht="30" hidden="1" x14ac:dyDescent="0.25">
      <c r="A5946" s="495" t="s">
        <v>7478</v>
      </c>
      <c r="B5946" s="5">
        <v>1</v>
      </c>
      <c r="C5946" s="5">
        <v>5</v>
      </c>
    </row>
    <row r="5947" spans="1:3" hidden="1" x14ac:dyDescent="0.25">
      <c r="A5947" s="495" t="s">
        <v>7479</v>
      </c>
      <c r="B5947" s="5">
        <v>1</v>
      </c>
      <c r="C5947" s="5">
        <v>5</v>
      </c>
    </row>
    <row r="5948" spans="1:3" hidden="1" x14ac:dyDescent="0.25">
      <c r="A5948" s="495" t="s">
        <v>7486</v>
      </c>
      <c r="B5948" s="5">
        <v>1</v>
      </c>
      <c r="C5948" s="5">
        <v>5</v>
      </c>
    </row>
    <row r="5949" spans="1:3" hidden="1" x14ac:dyDescent="0.25">
      <c r="A5949" s="495" t="s">
        <v>7487</v>
      </c>
      <c r="B5949" s="5">
        <v>1</v>
      </c>
      <c r="C5949" s="5">
        <v>5</v>
      </c>
    </row>
    <row r="5950" spans="1:3" hidden="1" x14ac:dyDescent="0.25">
      <c r="A5950" s="495" t="s">
        <v>7492</v>
      </c>
      <c r="B5950" s="5">
        <v>1</v>
      </c>
      <c r="C5950" s="5">
        <v>5</v>
      </c>
    </row>
    <row r="5951" spans="1:3" hidden="1" x14ac:dyDescent="0.25">
      <c r="A5951" s="495" t="s">
        <v>7494</v>
      </c>
      <c r="B5951" s="5">
        <v>1</v>
      </c>
      <c r="C5951" s="5">
        <v>5</v>
      </c>
    </row>
    <row r="5952" spans="1:3" hidden="1" x14ac:dyDescent="0.25">
      <c r="A5952" s="495" t="s">
        <v>7499</v>
      </c>
      <c r="B5952" s="5">
        <v>1</v>
      </c>
      <c r="C5952" s="5">
        <v>5</v>
      </c>
    </row>
    <row r="5953" spans="1:3" hidden="1" x14ac:dyDescent="0.25">
      <c r="A5953" s="495" t="s">
        <v>7508</v>
      </c>
      <c r="B5953" s="5">
        <v>1</v>
      </c>
      <c r="C5953" s="5">
        <v>5</v>
      </c>
    </row>
    <row r="5954" spans="1:3" hidden="1" x14ac:dyDescent="0.25">
      <c r="A5954" s="495" t="s">
        <v>7511</v>
      </c>
      <c r="B5954" s="5">
        <v>1</v>
      </c>
      <c r="C5954" s="5">
        <v>5</v>
      </c>
    </row>
    <row r="5955" spans="1:3" hidden="1" x14ac:dyDescent="0.25">
      <c r="A5955" s="495" t="s">
        <v>7529</v>
      </c>
      <c r="B5955" s="5">
        <v>1</v>
      </c>
      <c r="C5955" s="5">
        <v>5</v>
      </c>
    </row>
    <row r="5956" spans="1:3" hidden="1" x14ac:dyDescent="0.25">
      <c r="A5956" s="495" t="s">
        <v>7532</v>
      </c>
      <c r="B5956" s="5">
        <v>1</v>
      </c>
      <c r="C5956" s="5">
        <v>5</v>
      </c>
    </row>
    <row r="5957" spans="1:3" hidden="1" x14ac:dyDescent="0.25">
      <c r="A5957" s="495" t="s">
        <v>7547</v>
      </c>
      <c r="B5957" s="5">
        <v>1</v>
      </c>
      <c r="C5957" s="5">
        <v>5</v>
      </c>
    </row>
    <row r="5958" spans="1:3" ht="30" hidden="1" x14ac:dyDescent="0.25">
      <c r="A5958" s="495" t="s">
        <v>7549</v>
      </c>
      <c r="B5958" s="5">
        <v>1</v>
      </c>
      <c r="C5958" s="5">
        <v>5</v>
      </c>
    </row>
    <row r="5959" spans="1:3" ht="30" hidden="1" x14ac:dyDescent="0.25">
      <c r="A5959" s="495" t="s">
        <v>7556</v>
      </c>
      <c r="B5959" s="5">
        <v>1</v>
      </c>
      <c r="C5959" s="5">
        <v>5</v>
      </c>
    </row>
    <row r="5960" spans="1:3" hidden="1" x14ac:dyDescent="0.25">
      <c r="A5960" s="495" t="s">
        <v>7559</v>
      </c>
      <c r="B5960" s="5">
        <v>1</v>
      </c>
      <c r="C5960" s="5">
        <v>5</v>
      </c>
    </row>
    <row r="5961" spans="1:3" hidden="1" x14ac:dyDescent="0.25">
      <c r="A5961" s="495" t="s">
        <v>7566</v>
      </c>
      <c r="B5961" s="5">
        <v>1</v>
      </c>
      <c r="C5961" s="5">
        <v>5</v>
      </c>
    </row>
    <row r="5962" spans="1:3" ht="30" hidden="1" x14ac:dyDescent="0.25">
      <c r="A5962" s="495" t="s">
        <v>7572</v>
      </c>
      <c r="B5962" s="5">
        <v>1</v>
      </c>
      <c r="C5962" s="5">
        <v>5</v>
      </c>
    </row>
    <row r="5963" spans="1:3" ht="30" hidden="1" x14ac:dyDescent="0.25">
      <c r="A5963" s="495" t="s">
        <v>7578</v>
      </c>
      <c r="B5963" s="5">
        <v>1</v>
      </c>
      <c r="C5963" s="5">
        <v>5</v>
      </c>
    </row>
    <row r="5964" spans="1:3" ht="60" hidden="1" x14ac:dyDescent="0.25">
      <c r="A5964" s="495" t="s">
        <v>7588</v>
      </c>
      <c r="B5964" s="5">
        <v>1</v>
      </c>
      <c r="C5964" s="5">
        <v>5</v>
      </c>
    </row>
    <row r="5965" spans="1:3" hidden="1" x14ac:dyDescent="0.25">
      <c r="A5965" s="495" t="s">
        <v>7597</v>
      </c>
      <c r="B5965" s="5">
        <v>1</v>
      </c>
      <c r="C5965" s="5">
        <v>5</v>
      </c>
    </row>
    <row r="5966" spans="1:3" hidden="1" x14ac:dyDescent="0.25">
      <c r="A5966" s="495" t="s">
        <v>7599</v>
      </c>
      <c r="B5966" s="5">
        <v>1</v>
      </c>
      <c r="C5966" s="5">
        <v>5</v>
      </c>
    </row>
    <row r="5967" spans="1:3" hidden="1" x14ac:dyDescent="0.25">
      <c r="A5967" s="495" t="s">
        <v>7614</v>
      </c>
      <c r="B5967" s="5">
        <v>1</v>
      </c>
      <c r="C5967" s="5">
        <v>5</v>
      </c>
    </row>
    <row r="5968" spans="1:3" hidden="1" x14ac:dyDescent="0.25">
      <c r="A5968" s="495" t="s">
        <v>7619</v>
      </c>
      <c r="B5968" s="5">
        <v>1</v>
      </c>
      <c r="C5968" s="5">
        <v>5</v>
      </c>
    </row>
    <row r="5969" spans="1:3" hidden="1" x14ac:dyDescent="0.25">
      <c r="A5969" s="495" t="s">
        <v>7624</v>
      </c>
      <c r="B5969" s="5">
        <v>1</v>
      </c>
      <c r="C5969" s="5">
        <v>5</v>
      </c>
    </row>
    <row r="5970" spans="1:3" hidden="1" x14ac:dyDescent="0.25">
      <c r="A5970" s="495" t="s">
        <v>7630</v>
      </c>
      <c r="B5970" s="5">
        <v>1</v>
      </c>
      <c r="C5970" s="5">
        <v>5</v>
      </c>
    </row>
    <row r="5971" spans="1:3" hidden="1" x14ac:dyDescent="0.25">
      <c r="A5971" s="495" t="s">
        <v>7655</v>
      </c>
      <c r="B5971" s="5">
        <v>1</v>
      </c>
      <c r="C5971" s="5">
        <v>5</v>
      </c>
    </row>
    <row r="5972" spans="1:3" ht="30" hidden="1" x14ac:dyDescent="0.25">
      <c r="A5972" s="495" t="s">
        <v>7662</v>
      </c>
      <c r="B5972" s="5">
        <v>1</v>
      </c>
      <c r="C5972" s="5">
        <v>5</v>
      </c>
    </row>
    <row r="5973" spans="1:3" hidden="1" x14ac:dyDescent="0.25">
      <c r="A5973" s="495" t="s">
        <v>7671</v>
      </c>
      <c r="B5973" s="5">
        <v>1</v>
      </c>
      <c r="C5973" s="5">
        <v>5</v>
      </c>
    </row>
    <row r="5974" spans="1:3" hidden="1" x14ac:dyDescent="0.25">
      <c r="A5974" s="495" t="s">
        <v>7677</v>
      </c>
      <c r="B5974" s="5">
        <v>1</v>
      </c>
      <c r="C5974" s="5">
        <v>5</v>
      </c>
    </row>
    <row r="5975" spans="1:3" hidden="1" x14ac:dyDescent="0.25">
      <c r="A5975" s="495" t="s">
        <v>7684</v>
      </c>
      <c r="B5975" s="5">
        <v>1</v>
      </c>
      <c r="C5975" s="5">
        <v>5</v>
      </c>
    </row>
    <row r="5976" spans="1:3" hidden="1" x14ac:dyDescent="0.25">
      <c r="A5976" s="495" t="s">
        <v>7685</v>
      </c>
      <c r="B5976" s="5">
        <v>1</v>
      </c>
      <c r="C5976" s="5">
        <v>5</v>
      </c>
    </row>
    <row r="5977" spans="1:3" hidden="1" x14ac:dyDescent="0.25">
      <c r="A5977" s="495" t="s">
        <v>7710</v>
      </c>
      <c r="B5977" s="5">
        <v>1</v>
      </c>
      <c r="C5977" s="5">
        <v>5</v>
      </c>
    </row>
    <row r="5978" spans="1:3" hidden="1" x14ac:dyDescent="0.25">
      <c r="A5978" s="495" t="s">
        <v>7714</v>
      </c>
      <c r="B5978" s="5">
        <v>1</v>
      </c>
      <c r="C5978" s="5">
        <v>5</v>
      </c>
    </row>
    <row r="5979" spans="1:3" hidden="1" x14ac:dyDescent="0.25">
      <c r="A5979" s="495" t="s">
        <v>7721</v>
      </c>
      <c r="B5979" s="5">
        <v>1</v>
      </c>
      <c r="C5979" s="5">
        <v>5</v>
      </c>
    </row>
    <row r="5980" spans="1:3" hidden="1" x14ac:dyDescent="0.25">
      <c r="A5980" s="495" t="s">
        <v>7738</v>
      </c>
      <c r="B5980" s="5">
        <v>1</v>
      </c>
      <c r="C5980" s="5">
        <v>5</v>
      </c>
    </row>
    <row r="5981" spans="1:3" ht="30" hidden="1" x14ac:dyDescent="0.25">
      <c r="A5981" s="495" t="s">
        <v>7746</v>
      </c>
      <c r="B5981" s="5">
        <v>1</v>
      </c>
      <c r="C5981" s="5">
        <v>5</v>
      </c>
    </row>
    <row r="5982" spans="1:3" hidden="1" x14ac:dyDescent="0.25">
      <c r="A5982" s="495" t="s">
        <v>7749</v>
      </c>
      <c r="B5982" s="5">
        <v>1</v>
      </c>
      <c r="C5982" s="5">
        <v>5</v>
      </c>
    </row>
    <row r="5983" spans="1:3" ht="30" hidden="1" x14ac:dyDescent="0.25">
      <c r="A5983" s="495" t="s">
        <v>7752</v>
      </c>
      <c r="B5983" s="5">
        <v>1</v>
      </c>
      <c r="C5983" s="5">
        <v>5</v>
      </c>
    </row>
    <row r="5984" spans="1:3" ht="30" hidden="1" x14ac:dyDescent="0.25">
      <c r="A5984" s="495" t="s">
        <v>7759</v>
      </c>
      <c r="B5984" s="5">
        <v>1</v>
      </c>
      <c r="C5984" s="5">
        <v>5</v>
      </c>
    </row>
    <row r="5985" spans="1:3" ht="30" hidden="1" x14ac:dyDescent="0.25">
      <c r="A5985" s="495" t="s">
        <v>7766</v>
      </c>
      <c r="B5985" s="5">
        <v>1</v>
      </c>
      <c r="C5985" s="5">
        <v>5</v>
      </c>
    </row>
    <row r="5986" spans="1:3" hidden="1" x14ac:dyDescent="0.25">
      <c r="A5986" s="495" t="s">
        <v>7771</v>
      </c>
      <c r="B5986" s="5">
        <v>1</v>
      </c>
      <c r="C5986" s="5">
        <v>5</v>
      </c>
    </row>
    <row r="5987" spans="1:3" hidden="1" x14ac:dyDescent="0.25">
      <c r="A5987" s="495" t="s">
        <v>7773</v>
      </c>
      <c r="B5987" s="5">
        <v>1</v>
      </c>
      <c r="C5987" s="5">
        <v>5</v>
      </c>
    </row>
    <row r="5988" spans="1:3" hidden="1" x14ac:dyDescent="0.25">
      <c r="A5988" s="495" t="s">
        <v>7777</v>
      </c>
      <c r="B5988" s="5">
        <v>1</v>
      </c>
      <c r="C5988" s="5">
        <v>5</v>
      </c>
    </row>
    <row r="5989" spans="1:3" hidden="1" x14ac:dyDescent="0.25">
      <c r="A5989" s="495" t="s">
        <v>7783</v>
      </c>
      <c r="B5989" s="5">
        <v>1</v>
      </c>
      <c r="C5989" s="5">
        <v>5</v>
      </c>
    </row>
    <row r="5990" spans="1:3" hidden="1" x14ac:dyDescent="0.25">
      <c r="A5990" s="495" t="s">
        <v>7799</v>
      </c>
      <c r="B5990" s="5">
        <v>1</v>
      </c>
      <c r="C5990" s="5">
        <v>5</v>
      </c>
    </row>
    <row r="5991" spans="1:3" hidden="1" x14ac:dyDescent="0.25">
      <c r="A5991" s="495" t="s">
        <v>7807</v>
      </c>
      <c r="B5991" s="5">
        <v>1</v>
      </c>
      <c r="C5991" s="5">
        <v>5</v>
      </c>
    </row>
    <row r="5992" spans="1:3" hidden="1" x14ac:dyDescent="0.25">
      <c r="A5992" s="495" t="s">
        <v>7819</v>
      </c>
      <c r="B5992" s="5">
        <v>1</v>
      </c>
      <c r="C5992" s="5">
        <v>5</v>
      </c>
    </row>
    <row r="5993" spans="1:3" hidden="1" x14ac:dyDescent="0.25">
      <c r="A5993" s="495" t="s">
        <v>7820</v>
      </c>
      <c r="B5993" s="5">
        <v>1</v>
      </c>
      <c r="C5993" s="5">
        <v>5</v>
      </c>
    </row>
    <row r="5994" spans="1:3" ht="30" hidden="1" x14ac:dyDescent="0.25">
      <c r="A5994" s="495" t="s">
        <v>7822</v>
      </c>
      <c r="B5994" s="5">
        <v>1</v>
      </c>
      <c r="C5994" s="5">
        <v>5</v>
      </c>
    </row>
    <row r="5995" spans="1:3" hidden="1" x14ac:dyDescent="0.25">
      <c r="A5995" s="495" t="s">
        <v>7828</v>
      </c>
      <c r="B5995" s="5">
        <v>1</v>
      </c>
      <c r="C5995" s="5">
        <v>5</v>
      </c>
    </row>
    <row r="5996" spans="1:3" hidden="1" x14ac:dyDescent="0.25">
      <c r="A5996" s="495" t="s">
        <v>7853</v>
      </c>
      <c r="B5996" s="5">
        <v>1</v>
      </c>
      <c r="C5996" s="5">
        <v>5</v>
      </c>
    </row>
    <row r="5997" spans="1:3" hidden="1" x14ac:dyDescent="0.25">
      <c r="A5997" s="495" t="s">
        <v>7855</v>
      </c>
      <c r="B5997" s="5">
        <v>1</v>
      </c>
      <c r="C5997" s="5">
        <v>5</v>
      </c>
    </row>
    <row r="5998" spans="1:3" ht="30" hidden="1" x14ac:dyDescent="0.25">
      <c r="A5998" s="495" t="s">
        <v>7866</v>
      </c>
      <c r="B5998" s="5">
        <v>1</v>
      </c>
      <c r="C5998" s="5">
        <v>5</v>
      </c>
    </row>
    <row r="5999" spans="1:3" hidden="1" x14ac:dyDescent="0.25">
      <c r="A5999" s="495" t="s">
        <v>7871</v>
      </c>
      <c r="B5999" s="5">
        <v>1</v>
      </c>
      <c r="C5999" s="5">
        <v>5</v>
      </c>
    </row>
    <row r="6000" spans="1:3" hidden="1" x14ac:dyDescent="0.25">
      <c r="A6000" s="495" t="s">
        <v>7873</v>
      </c>
      <c r="B6000" s="5">
        <v>1</v>
      </c>
      <c r="C6000" s="5">
        <v>5</v>
      </c>
    </row>
    <row r="6001" spans="1:3" hidden="1" x14ac:dyDescent="0.25">
      <c r="A6001" s="495" t="s">
        <v>7875</v>
      </c>
      <c r="B6001" s="5">
        <v>1</v>
      </c>
      <c r="C6001" s="5">
        <v>5</v>
      </c>
    </row>
    <row r="6002" spans="1:3" ht="30" hidden="1" x14ac:dyDescent="0.25">
      <c r="A6002" s="495" t="s">
        <v>7877</v>
      </c>
      <c r="B6002" s="5">
        <v>1</v>
      </c>
      <c r="C6002" s="5">
        <v>5</v>
      </c>
    </row>
    <row r="6003" spans="1:3" hidden="1" x14ac:dyDescent="0.25">
      <c r="A6003" s="495" t="s">
        <v>7879</v>
      </c>
      <c r="B6003" s="5">
        <v>1</v>
      </c>
      <c r="C6003" s="5">
        <v>5</v>
      </c>
    </row>
    <row r="6004" spans="1:3" hidden="1" x14ac:dyDescent="0.25">
      <c r="A6004" s="495" t="s">
        <v>7881</v>
      </c>
      <c r="B6004" s="5">
        <v>1</v>
      </c>
      <c r="C6004" s="5">
        <v>5</v>
      </c>
    </row>
    <row r="6005" spans="1:3" ht="30" hidden="1" x14ac:dyDescent="0.25">
      <c r="A6005" s="495" t="s">
        <v>7882</v>
      </c>
      <c r="B6005" s="5">
        <v>1</v>
      </c>
      <c r="C6005" s="5">
        <v>5</v>
      </c>
    </row>
    <row r="6006" spans="1:3" hidden="1" x14ac:dyDescent="0.25">
      <c r="A6006" s="495" t="s">
        <v>7885</v>
      </c>
      <c r="B6006" s="5">
        <v>1</v>
      </c>
      <c r="C6006" s="5">
        <v>5</v>
      </c>
    </row>
    <row r="6007" spans="1:3" hidden="1" x14ac:dyDescent="0.25">
      <c r="A6007" s="495" t="s">
        <v>7887</v>
      </c>
      <c r="B6007" s="5">
        <v>1</v>
      </c>
      <c r="C6007" s="5">
        <v>5</v>
      </c>
    </row>
    <row r="6008" spans="1:3" hidden="1" x14ac:dyDescent="0.25">
      <c r="A6008" s="495" t="s">
        <v>7895</v>
      </c>
      <c r="B6008" s="5">
        <v>1</v>
      </c>
      <c r="C6008" s="5">
        <v>5</v>
      </c>
    </row>
    <row r="6009" spans="1:3" hidden="1" x14ac:dyDescent="0.25">
      <c r="A6009" s="495" t="s">
        <v>7897</v>
      </c>
      <c r="B6009" s="5">
        <v>1</v>
      </c>
      <c r="C6009" s="5">
        <v>5</v>
      </c>
    </row>
    <row r="6010" spans="1:3" hidden="1" x14ac:dyDescent="0.25">
      <c r="A6010" s="495" t="s">
        <v>7905</v>
      </c>
      <c r="B6010" s="5">
        <v>1</v>
      </c>
      <c r="C6010" s="5">
        <v>5</v>
      </c>
    </row>
    <row r="6011" spans="1:3" ht="30" hidden="1" x14ac:dyDescent="0.25">
      <c r="A6011" s="495" t="s">
        <v>7906</v>
      </c>
      <c r="B6011" s="5">
        <v>1</v>
      </c>
      <c r="C6011" s="5">
        <v>5</v>
      </c>
    </row>
    <row r="6012" spans="1:3" hidden="1" x14ac:dyDescent="0.25">
      <c r="A6012" s="495" t="s">
        <v>7927</v>
      </c>
      <c r="B6012" s="5">
        <v>1</v>
      </c>
      <c r="C6012" s="5">
        <v>5</v>
      </c>
    </row>
    <row r="6013" spans="1:3" hidden="1" x14ac:dyDescent="0.25">
      <c r="A6013" s="495" t="s">
        <v>7931</v>
      </c>
      <c r="B6013" s="5">
        <v>1</v>
      </c>
      <c r="C6013" s="5">
        <v>5</v>
      </c>
    </row>
    <row r="6014" spans="1:3" hidden="1" x14ac:dyDescent="0.25">
      <c r="A6014" s="495" t="s">
        <v>7935</v>
      </c>
      <c r="B6014" s="5">
        <v>1</v>
      </c>
      <c r="C6014" s="5">
        <v>5</v>
      </c>
    </row>
    <row r="6015" spans="1:3" hidden="1" x14ac:dyDescent="0.25">
      <c r="A6015" s="495" t="s">
        <v>7939</v>
      </c>
      <c r="B6015" s="5">
        <v>1</v>
      </c>
      <c r="C6015" s="5">
        <v>5</v>
      </c>
    </row>
    <row r="6016" spans="1:3" hidden="1" x14ac:dyDescent="0.25">
      <c r="A6016" s="495" t="s">
        <v>7979</v>
      </c>
      <c r="B6016" s="5">
        <v>1</v>
      </c>
      <c r="C6016" s="5">
        <v>5</v>
      </c>
    </row>
    <row r="6017" spans="1:3" hidden="1" x14ac:dyDescent="0.25">
      <c r="A6017" s="495" t="s">
        <v>7981</v>
      </c>
      <c r="B6017" s="5">
        <v>1</v>
      </c>
      <c r="C6017" s="5">
        <v>5</v>
      </c>
    </row>
    <row r="6018" spans="1:3" hidden="1" x14ac:dyDescent="0.25">
      <c r="A6018" s="495" t="s">
        <v>7984</v>
      </c>
      <c r="B6018" s="5">
        <v>1</v>
      </c>
      <c r="C6018" s="5">
        <v>5</v>
      </c>
    </row>
    <row r="6019" spans="1:3" hidden="1" x14ac:dyDescent="0.25">
      <c r="A6019" s="495" t="s">
        <v>7986</v>
      </c>
      <c r="B6019" s="5">
        <v>1</v>
      </c>
      <c r="C6019" s="5">
        <v>5</v>
      </c>
    </row>
    <row r="6020" spans="1:3" hidden="1" x14ac:dyDescent="0.25">
      <c r="A6020" s="495" t="s">
        <v>7994</v>
      </c>
      <c r="B6020" s="5">
        <v>1</v>
      </c>
      <c r="C6020" s="5">
        <v>5</v>
      </c>
    </row>
    <row r="6021" spans="1:3" hidden="1" x14ac:dyDescent="0.25">
      <c r="A6021" s="495" t="s">
        <v>7998</v>
      </c>
      <c r="B6021" s="5">
        <v>1</v>
      </c>
      <c r="C6021" s="5">
        <v>5</v>
      </c>
    </row>
    <row r="6022" spans="1:3" hidden="1" x14ac:dyDescent="0.25">
      <c r="A6022" s="495" t="s">
        <v>7999</v>
      </c>
      <c r="B6022" s="5">
        <v>1</v>
      </c>
      <c r="C6022" s="5">
        <v>5</v>
      </c>
    </row>
    <row r="6023" spans="1:3" hidden="1" x14ac:dyDescent="0.25">
      <c r="A6023" s="495" t="s">
        <v>8002</v>
      </c>
      <c r="B6023" s="5">
        <v>1</v>
      </c>
      <c r="C6023" s="5">
        <v>5</v>
      </c>
    </row>
    <row r="6024" spans="1:3" ht="30" hidden="1" x14ac:dyDescent="0.25">
      <c r="A6024" s="495" t="s">
        <v>8003</v>
      </c>
      <c r="B6024" s="5">
        <v>1</v>
      </c>
      <c r="C6024" s="5">
        <v>5</v>
      </c>
    </row>
    <row r="6025" spans="1:3" hidden="1" x14ac:dyDescent="0.25">
      <c r="A6025" s="495" t="s">
        <v>8007</v>
      </c>
      <c r="B6025" s="5">
        <v>1</v>
      </c>
      <c r="C6025" s="5">
        <v>5</v>
      </c>
    </row>
    <row r="6026" spans="1:3" hidden="1" x14ac:dyDescent="0.25">
      <c r="A6026" s="495" t="s">
        <v>8010</v>
      </c>
      <c r="B6026" s="5">
        <v>1</v>
      </c>
      <c r="C6026" s="5">
        <v>5</v>
      </c>
    </row>
    <row r="6027" spans="1:3" hidden="1" x14ac:dyDescent="0.25">
      <c r="A6027" s="495" t="s">
        <v>8014</v>
      </c>
      <c r="B6027" s="5">
        <v>1</v>
      </c>
      <c r="C6027" s="5">
        <v>5</v>
      </c>
    </row>
    <row r="6028" spans="1:3" hidden="1" x14ac:dyDescent="0.25">
      <c r="A6028" s="495" t="s">
        <v>8018</v>
      </c>
      <c r="B6028" s="5">
        <v>1</v>
      </c>
      <c r="C6028" s="5">
        <v>5</v>
      </c>
    </row>
    <row r="6029" spans="1:3" ht="30" hidden="1" x14ac:dyDescent="0.25">
      <c r="A6029" s="495" t="s">
        <v>8020</v>
      </c>
      <c r="B6029" s="5">
        <v>1</v>
      </c>
      <c r="C6029" s="5">
        <v>5</v>
      </c>
    </row>
    <row r="6030" spans="1:3" hidden="1" x14ac:dyDescent="0.25">
      <c r="A6030" s="495" t="s">
        <v>8022</v>
      </c>
      <c r="B6030" s="5">
        <v>1</v>
      </c>
      <c r="C6030" s="5">
        <v>5</v>
      </c>
    </row>
    <row r="6031" spans="1:3" hidden="1" x14ac:dyDescent="0.25">
      <c r="A6031" s="495" t="s">
        <v>8025</v>
      </c>
      <c r="B6031" s="5">
        <v>1</v>
      </c>
      <c r="C6031" s="5">
        <v>5</v>
      </c>
    </row>
    <row r="6032" spans="1:3" hidden="1" x14ac:dyDescent="0.25">
      <c r="A6032" s="495" t="s">
        <v>8027</v>
      </c>
      <c r="B6032" s="5">
        <v>1</v>
      </c>
      <c r="C6032" s="5">
        <v>5</v>
      </c>
    </row>
    <row r="6033" spans="1:3" hidden="1" x14ac:dyDescent="0.25">
      <c r="A6033" s="495" t="s">
        <v>8032</v>
      </c>
      <c r="B6033" s="5">
        <v>1</v>
      </c>
      <c r="C6033" s="5">
        <v>5</v>
      </c>
    </row>
    <row r="6034" spans="1:3" ht="30" hidden="1" x14ac:dyDescent="0.25">
      <c r="A6034" s="495" t="s">
        <v>8036</v>
      </c>
      <c r="B6034" s="5">
        <v>1</v>
      </c>
      <c r="C6034" s="5">
        <v>5</v>
      </c>
    </row>
    <row r="6035" spans="1:3" hidden="1" x14ac:dyDescent="0.25">
      <c r="A6035" s="495" t="s">
        <v>8038</v>
      </c>
      <c r="B6035" s="5">
        <v>1</v>
      </c>
      <c r="C6035" s="5">
        <v>5</v>
      </c>
    </row>
    <row r="6036" spans="1:3" hidden="1" x14ac:dyDescent="0.25">
      <c r="A6036" s="495" t="s">
        <v>8042</v>
      </c>
      <c r="B6036" s="5">
        <v>1</v>
      </c>
      <c r="C6036" s="5">
        <v>5</v>
      </c>
    </row>
    <row r="6037" spans="1:3" hidden="1" x14ac:dyDescent="0.25">
      <c r="A6037" s="495" t="s">
        <v>8045</v>
      </c>
      <c r="B6037" s="5">
        <v>1</v>
      </c>
      <c r="C6037" s="5">
        <v>5</v>
      </c>
    </row>
    <row r="6038" spans="1:3" hidden="1" x14ac:dyDescent="0.25">
      <c r="A6038" s="495" t="s">
        <v>8051</v>
      </c>
      <c r="B6038" s="5">
        <v>1</v>
      </c>
      <c r="C6038" s="5">
        <v>5</v>
      </c>
    </row>
    <row r="6039" spans="1:3" hidden="1" x14ac:dyDescent="0.25">
      <c r="A6039" s="495" t="s">
        <v>8057</v>
      </c>
      <c r="B6039" s="5">
        <v>1</v>
      </c>
      <c r="C6039" s="5">
        <v>5</v>
      </c>
    </row>
    <row r="6040" spans="1:3" hidden="1" x14ac:dyDescent="0.25">
      <c r="A6040" s="495" t="s">
        <v>8061</v>
      </c>
      <c r="B6040" s="5">
        <v>1</v>
      </c>
      <c r="C6040" s="5">
        <v>5</v>
      </c>
    </row>
    <row r="6041" spans="1:3" hidden="1" x14ac:dyDescent="0.25">
      <c r="A6041" s="495" t="s">
        <v>8071</v>
      </c>
      <c r="B6041" s="5">
        <v>1</v>
      </c>
      <c r="C6041" s="5">
        <v>5</v>
      </c>
    </row>
    <row r="6042" spans="1:3" hidden="1" x14ac:dyDescent="0.25">
      <c r="A6042" s="495" t="s">
        <v>8076</v>
      </c>
      <c r="B6042" s="5">
        <v>1</v>
      </c>
      <c r="C6042" s="5">
        <v>5</v>
      </c>
    </row>
    <row r="6043" spans="1:3" ht="30" hidden="1" x14ac:dyDescent="0.25">
      <c r="A6043" s="495" t="s">
        <v>8079</v>
      </c>
      <c r="B6043" s="5">
        <v>1</v>
      </c>
      <c r="C6043" s="5">
        <v>5</v>
      </c>
    </row>
    <row r="6044" spans="1:3" hidden="1" x14ac:dyDescent="0.25">
      <c r="A6044" s="495" t="s">
        <v>8087</v>
      </c>
      <c r="B6044" s="5">
        <v>1</v>
      </c>
      <c r="C6044" s="5">
        <v>5</v>
      </c>
    </row>
    <row r="6045" spans="1:3" hidden="1" x14ac:dyDescent="0.25">
      <c r="A6045" s="495" t="s">
        <v>8088</v>
      </c>
      <c r="B6045" s="5">
        <v>1</v>
      </c>
      <c r="C6045" s="5">
        <v>5</v>
      </c>
    </row>
    <row r="6046" spans="1:3" hidden="1" x14ac:dyDescent="0.25">
      <c r="A6046" s="495" t="s">
        <v>8091</v>
      </c>
      <c r="B6046" s="5">
        <v>1</v>
      </c>
      <c r="C6046" s="5">
        <v>5</v>
      </c>
    </row>
    <row r="6047" spans="1:3" hidden="1" x14ac:dyDescent="0.25">
      <c r="A6047" s="495" t="s">
        <v>8103</v>
      </c>
      <c r="B6047" s="5">
        <v>1</v>
      </c>
      <c r="C6047" s="5">
        <v>5</v>
      </c>
    </row>
    <row r="6048" spans="1:3" hidden="1" x14ac:dyDescent="0.25">
      <c r="A6048" s="495" t="s">
        <v>8105</v>
      </c>
      <c r="B6048" s="5">
        <v>1</v>
      </c>
      <c r="C6048" s="5">
        <v>5</v>
      </c>
    </row>
    <row r="6049" spans="1:3" hidden="1" x14ac:dyDescent="0.25">
      <c r="A6049" s="495" t="s">
        <v>8107</v>
      </c>
      <c r="B6049" s="5">
        <v>1</v>
      </c>
      <c r="C6049" s="5">
        <v>5</v>
      </c>
    </row>
    <row r="6050" spans="1:3" hidden="1" x14ac:dyDescent="0.25">
      <c r="A6050" s="495" t="s">
        <v>8112</v>
      </c>
      <c r="B6050" s="5">
        <v>1</v>
      </c>
      <c r="C6050" s="5">
        <v>5</v>
      </c>
    </row>
    <row r="6051" spans="1:3" hidden="1" x14ac:dyDescent="0.25">
      <c r="A6051" s="495" t="s">
        <v>8116</v>
      </c>
      <c r="B6051" s="5">
        <v>1</v>
      </c>
      <c r="C6051" s="5">
        <v>5</v>
      </c>
    </row>
    <row r="6052" spans="1:3" hidden="1" x14ac:dyDescent="0.25">
      <c r="A6052" s="495" t="s">
        <v>8117</v>
      </c>
      <c r="B6052" s="5">
        <v>1</v>
      </c>
      <c r="C6052" s="5">
        <v>5</v>
      </c>
    </row>
    <row r="6053" spans="1:3" hidden="1" x14ac:dyDescent="0.25">
      <c r="A6053" s="495" t="s">
        <v>8122</v>
      </c>
      <c r="B6053" s="5">
        <v>1</v>
      </c>
      <c r="C6053" s="5">
        <v>5</v>
      </c>
    </row>
    <row r="6054" spans="1:3" hidden="1" x14ac:dyDescent="0.25">
      <c r="A6054" s="495" t="s">
        <v>8124</v>
      </c>
      <c r="B6054" s="5">
        <v>1</v>
      </c>
      <c r="C6054" s="5">
        <v>5</v>
      </c>
    </row>
    <row r="6055" spans="1:3" hidden="1" x14ac:dyDescent="0.25">
      <c r="A6055" s="495" t="s">
        <v>8126</v>
      </c>
      <c r="B6055" s="5">
        <v>1</v>
      </c>
      <c r="C6055" s="5">
        <v>5</v>
      </c>
    </row>
    <row r="6056" spans="1:3" hidden="1" x14ac:dyDescent="0.25">
      <c r="A6056" s="495" t="s">
        <v>8129</v>
      </c>
      <c r="B6056" s="5">
        <v>1</v>
      </c>
      <c r="C6056" s="5">
        <v>5</v>
      </c>
    </row>
    <row r="6057" spans="1:3" hidden="1" x14ac:dyDescent="0.25">
      <c r="A6057" s="495" t="s">
        <v>8130</v>
      </c>
      <c r="B6057" s="5">
        <v>1</v>
      </c>
      <c r="C6057" s="5">
        <v>5</v>
      </c>
    </row>
    <row r="6058" spans="1:3" hidden="1" x14ac:dyDescent="0.25">
      <c r="A6058" s="495" t="s">
        <v>8133</v>
      </c>
      <c r="B6058" s="5">
        <v>1</v>
      </c>
      <c r="C6058" s="5">
        <v>5</v>
      </c>
    </row>
    <row r="6059" spans="1:3" hidden="1" x14ac:dyDescent="0.25">
      <c r="A6059" s="495" t="s">
        <v>8145</v>
      </c>
      <c r="B6059" s="5">
        <v>1</v>
      </c>
      <c r="C6059" s="5">
        <v>5</v>
      </c>
    </row>
    <row r="6060" spans="1:3" hidden="1" x14ac:dyDescent="0.25">
      <c r="A6060" s="495" t="s">
        <v>8146</v>
      </c>
      <c r="B6060" s="5">
        <v>1</v>
      </c>
      <c r="C6060" s="5">
        <v>5</v>
      </c>
    </row>
    <row r="6061" spans="1:3" hidden="1" x14ac:dyDescent="0.25">
      <c r="A6061" s="495" t="s">
        <v>8147</v>
      </c>
      <c r="B6061" s="5">
        <v>1</v>
      </c>
      <c r="C6061" s="5">
        <v>5</v>
      </c>
    </row>
    <row r="6062" spans="1:3" hidden="1" x14ac:dyDescent="0.25">
      <c r="A6062" s="495" t="s">
        <v>8149</v>
      </c>
      <c r="B6062" s="5">
        <v>1</v>
      </c>
      <c r="C6062" s="5">
        <v>5</v>
      </c>
    </row>
    <row r="6063" spans="1:3" hidden="1" x14ac:dyDescent="0.25">
      <c r="A6063" s="495" t="s">
        <v>8151</v>
      </c>
      <c r="B6063" s="5">
        <v>1</v>
      </c>
      <c r="C6063" s="5">
        <v>5</v>
      </c>
    </row>
    <row r="6064" spans="1:3" hidden="1" x14ac:dyDescent="0.25">
      <c r="A6064" s="495" t="s">
        <v>8154</v>
      </c>
      <c r="B6064" s="5">
        <v>1</v>
      </c>
      <c r="C6064" s="5">
        <v>5</v>
      </c>
    </row>
    <row r="6065" spans="1:3" hidden="1" x14ac:dyDescent="0.25">
      <c r="A6065" s="495" t="s">
        <v>8195</v>
      </c>
      <c r="B6065" s="5">
        <v>1</v>
      </c>
      <c r="C6065" s="5">
        <v>5</v>
      </c>
    </row>
    <row r="6066" spans="1:3" hidden="1" x14ac:dyDescent="0.25">
      <c r="A6066" s="495" t="s">
        <v>8201</v>
      </c>
      <c r="B6066" s="5">
        <v>1</v>
      </c>
      <c r="C6066" s="5">
        <v>5</v>
      </c>
    </row>
    <row r="6067" spans="1:3" hidden="1" x14ac:dyDescent="0.25">
      <c r="A6067" s="495" t="s">
        <v>8210</v>
      </c>
      <c r="B6067" s="5">
        <v>1</v>
      </c>
      <c r="C6067" s="5">
        <v>5</v>
      </c>
    </row>
    <row r="6068" spans="1:3" hidden="1" x14ac:dyDescent="0.25">
      <c r="A6068" s="495" t="s">
        <v>8214</v>
      </c>
      <c r="B6068" s="5">
        <v>1</v>
      </c>
      <c r="C6068" s="5">
        <v>5</v>
      </c>
    </row>
    <row r="6069" spans="1:3" ht="45" hidden="1" x14ac:dyDescent="0.25">
      <c r="A6069" s="495" t="s">
        <v>8216</v>
      </c>
      <c r="B6069" s="5">
        <v>1</v>
      </c>
      <c r="C6069" s="5">
        <v>5</v>
      </c>
    </row>
    <row r="6070" spans="1:3" hidden="1" x14ac:dyDescent="0.25">
      <c r="A6070" s="495" t="s">
        <v>8219</v>
      </c>
      <c r="B6070" s="5">
        <v>1</v>
      </c>
      <c r="C6070" s="5">
        <v>5</v>
      </c>
    </row>
    <row r="6071" spans="1:3" ht="30" hidden="1" x14ac:dyDescent="0.25">
      <c r="A6071" s="495" t="s">
        <v>8228</v>
      </c>
      <c r="B6071" s="5">
        <v>1</v>
      </c>
      <c r="C6071" s="5">
        <v>5</v>
      </c>
    </row>
    <row r="6072" spans="1:3" hidden="1" x14ac:dyDescent="0.25">
      <c r="A6072" s="495" t="s">
        <v>8229</v>
      </c>
      <c r="B6072" s="5">
        <v>1</v>
      </c>
      <c r="C6072" s="5">
        <v>5</v>
      </c>
    </row>
    <row r="6073" spans="1:3" ht="30" hidden="1" x14ac:dyDescent="0.25">
      <c r="A6073" s="495" t="s">
        <v>8239</v>
      </c>
      <c r="B6073" s="5">
        <v>1</v>
      </c>
      <c r="C6073" s="5">
        <v>5</v>
      </c>
    </row>
    <row r="6074" spans="1:3" ht="30" hidden="1" x14ac:dyDescent="0.25">
      <c r="A6074" s="495" t="s">
        <v>8241</v>
      </c>
      <c r="B6074" s="5">
        <v>1</v>
      </c>
      <c r="C6074" s="5">
        <v>5</v>
      </c>
    </row>
    <row r="6075" spans="1:3" hidden="1" x14ac:dyDescent="0.25">
      <c r="A6075" s="495" t="s">
        <v>8243</v>
      </c>
      <c r="B6075" s="5">
        <v>1</v>
      </c>
      <c r="C6075" s="5">
        <v>5</v>
      </c>
    </row>
    <row r="6076" spans="1:3" hidden="1" x14ac:dyDescent="0.25">
      <c r="A6076" s="495" t="s">
        <v>8245</v>
      </c>
      <c r="B6076" s="5">
        <v>1</v>
      </c>
      <c r="C6076" s="5">
        <v>5</v>
      </c>
    </row>
    <row r="6077" spans="1:3" ht="60" hidden="1" x14ac:dyDescent="0.25">
      <c r="A6077" s="495" t="s">
        <v>8261</v>
      </c>
      <c r="B6077" s="5">
        <v>1</v>
      </c>
      <c r="C6077" s="5">
        <v>5</v>
      </c>
    </row>
    <row r="6078" spans="1:3" hidden="1" x14ac:dyDescent="0.25">
      <c r="A6078" s="495" t="s">
        <v>8287</v>
      </c>
      <c r="B6078" s="5">
        <v>1</v>
      </c>
      <c r="C6078" s="5">
        <v>5</v>
      </c>
    </row>
    <row r="6079" spans="1:3" hidden="1" x14ac:dyDescent="0.25">
      <c r="A6079" s="495" t="s">
        <v>8291</v>
      </c>
      <c r="B6079" s="5">
        <v>1</v>
      </c>
      <c r="C6079" s="5">
        <v>5</v>
      </c>
    </row>
    <row r="6080" spans="1:3" hidden="1" x14ac:dyDescent="0.25">
      <c r="A6080" s="495" t="s">
        <v>8292</v>
      </c>
      <c r="B6080" s="5">
        <v>1</v>
      </c>
      <c r="C6080" s="5">
        <v>5</v>
      </c>
    </row>
    <row r="6081" spans="1:3" hidden="1" x14ac:dyDescent="0.25">
      <c r="A6081" s="495" t="s">
        <v>8304</v>
      </c>
      <c r="B6081" s="5">
        <v>1</v>
      </c>
      <c r="C6081" s="5">
        <v>5</v>
      </c>
    </row>
    <row r="6082" spans="1:3" hidden="1" x14ac:dyDescent="0.25">
      <c r="A6082" s="495" t="s">
        <v>8305</v>
      </c>
      <c r="B6082" s="5">
        <v>1</v>
      </c>
      <c r="C6082" s="5">
        <v>5</v>
      </c>
    </row>
    <row r="6083" spans="1:3" hidden="1" x14ac:dyDescent="0.25">
      <c r="A6083" s="495" t="s">
        <v>8306</v>
      </c>
      <c r="B6083" s="5">
        <v>1</v>
      </c>
      <c r="C6083" s="5">
        <v>5</v>
      </c>
    </row>
    <row r="6084" spans="1:3" hidden="1" x14ac:dyDescent="0.25">
      <c r="A6084" s="495" t="s">
        <v>8317</v>
      </c>
      <c r="B6084" s="5">
        <v>1</v>
      </c>
      <c r="C6084" s="5">
        <v>5</v>
      </c>
    </row>
    <row r="6085" spans="1:3" hidden="1" x14ac:dyDescent="0.25">
      <c r="A6085" s="495" t="s">
        <v>8327</v>
      </c>
      <c r="B6085" s="5">
        <v>1</v>
      </c>
      <c r="C6085" s="5">
        <v>5</v>
      </c>
    </row>
    <row r="6086" spans="1:3" hidden="1" x14ac:dyDescent="0.25">
      <c r="A6086" s="495" t="s">
        <v>8329</v>
      </c>
      <c r="B6086" s="5">
        <v>1</v>
      </c>
      <c r="C6086" s="5">
        <v>5</v>
      </c>
    </row>
    <row r="6087" spans="1:3" hidden="1" x14ac:dyDescent="0.25">
      <c r="A6087" s="495" t="s">
        <v>8331</v>
      </c>
      <c r="B6087" s="5">
        <v>1</v>
      </c>
      <c r="C6087" s="5">
        <v>5</v>
      </c>
    </row>
    <row r="6088" spans="1:3" hidden="1" x14ac:dyDescent="0.25">
      <c r="A6088" s="495" t="s">
        <v>8353</v>
      </c>
      <c r="B6088" s="5">
        <v>1</v>
      </c>
      <c r="C6088" s="5">
        <v>5</v>
      </c>
    </row>
    <row r="6089" spans="1:3" hidden="1" x14ac:dyDescent="0.25">
      <c r="A6089" s="495" t="s">
        <v>8355</v>
      </c>
      <c r="B6089" s="5">
        <v>1</v>
      </c>
      <c r="C6089" s="5">
        <v>5</v>
      </c>
    </row>
    <row r="6090" spans="1:3" hidden="1" x14ac:dyDescent="0.25">
      <c r="A6090" s="495" t="s">
        <v>8357</v>
      </c>
      <c r="B6090" s="5">
        <v>1</v>
      </c>
      <c r="C6090" s="5">
        <v>5</v>
      </c>
    </row>
    <row r="6091" spans="1:3" ht="30" hidden="1" x14ac:dyDescent="0.25">
      <c r="A6091" s="495" t="s">
        <v>8365</v>
      </c>
      <c r="B6091" s="5">
        <v>1</v>
      </c>
      <c r="C6091" s="5">
        <v>5</v>
      </c>
    </row>
    <row r="6092" spans="1:3" ht="30" hidden="1" x14ac:dyDescent="0.25">
      <c r="A6092" s="495" t="s">
        <v>8366</v>
      </c>
      <c r="B6092" s="5">
        <v>1</v>
      </c>
      <c r="C6092" s="5">
        <v>5</v>
      </c>
    </row>
    <row r="6093" spans="1:3" ht="30" hidden="1" x14ac:dyDescent="0.25">
      <c r="A6093" s="495" t="s">
        <v>8368</v>
      </c>
      <c r="B6093" s="5">
        <v>1</v>
      </c>
      <c r="C6093" s="5">
        <v>5</v>
      </c>
    </row>
    <row r="6094" spans="1:3" hidden="1" x14ac:dyDescent="0.25">
      <c r="A6094" s="495" t="s">
        <v>8387</v>
      </c>
      <c r="B6094" s="5">
        <v>1</v>
      </c>
      <c r="C6094" s="5">
        <v>5</v>
      </c>
    </row>
    <row r="6095" spans="1:3" hidden="1" x14ac:dyDescent="0.25">
      <c r="A6095" s="495" t="s">
        <v>8401</v>
      </c>
      <c r="B6095" s="5">
        <v>1</v>
      </c>
      <c r="C6095" s="5">
        <v>5</v>
      </c>
    </row>
    <row r="6096" spans="1:3" ht="30" hidden="1" x14ac:dyDescent="0.25">
      <c r="A6096" s="495" t="s">
        <v>8405</v>
      </c>
      <c r="B6096" s="5">
        <v>1</v>
      </c>
      <c r="C6096" s="5">
        <v>5</v>
      </c>
    </row>
    <row r="6097" spans="1:3" hidden="1" x14ac:dyDescent="0.25">
      <c r="A6097" s="495" t="s">
        <v>8413</v>
      </c>
      <c r="B6097" s="5">
        <v>1</v>
      </c>
      <c r="C6097" s="5">
        <v>5</v>
      </c>
    </row>
    <row r="6098" spans="1:3" hidden="1" x14ac:dyDescent="0.25">
      <c r="A6098" s="495" t="s">
        <v>8422</v>
      </c>
      <c r="B6098" s="5">
        <v>1</v>
      </c>
      <c r="C6098" s="5">
        <v>5</v>
      </c>
    </row>
    <row r="6099" spans="1:3" hidden="1" x14ac:dyDescent="0.25">
      <c r="A6099" s="495" t="s">
        <v>8425</v>
      </c>
      <c r="B6099" s="5">
        <v>1</v>
      </c>
      <c r="C6099" s="5">
        <v>5</v>
      </c>
    </row>
    <row r="6100" spans="1:3" ht="30" hidden="1" x14ac:dyDescent="0.25">
      <c r="A6100" s="495" t="s">
        <v>8428</v>
      </c>
      <c r="B6100" s="5">
        <v>1</v>
      </c>
      <c r="C6100" s="5">
        <v>5</v>
      </c>
    </row>
    <row r="6101" spans="1:3" hidden="1" x14ac:dyDescent="0.25">
      <c r="A6101" s="495" t="s">
        <v>8429</v>
      </c>
      <c r="B6101" s="5">
        <v>1</v>
      </c>
      <c r="C6101" s="5">
        <v>5</v>
      </c>
    </row>
    <row r="6102" spans="1:3" hidden="1" x14ac:dyDescent="0.25">
      <c r="A6102" s="495" t="s">
        <v>8432</v>
      </c>
      <c r="B6102" s="5">
        <v>1</v>
      </c>
      <c r="C6102" s="5">
        <v>5</v>
      </c>
    </row>
    <row r="6103" spans="1:3" hidden="1" x14ac:dyDescent="0.25">
      <c r="A6103" s="495" t="s">
        <v>8445</v>
      </c>
      <c r="B6103" s="5">
        <v>1</v>
      </c>
      <c r="C6103" s="5">
        <v>5</v>
      </c>
    </row>
    <row r="6104" spans="1:3" hidden="1" x14ac:dyDescent="0.25">
      <c r="A6104" s="495" t="s">
        <v>8451</v>
      </c>
      <c r="B6104" s="5">
        <v>1</v>
      </c>
      <c r="C6104" s="5">
        <v>5</v>
      </c>
    </row>
    <row r="6105" spans="1:3" hidden="1" x14ac:dyDescent="0.25">
      <c r="A6105" s="495" t="s">
        <v>8474</v>
      </c>
      <c r="B6105" s="5">
        <v>1</v>
      </c>
      <c r="C6105" s="5">
        <v>5</v>
      </c>
    </row>
    <row r="6106" spans="1:3" hidden="1" x14ac:dyDescent="0.25">
      <c r="A6106" s="495" t="s">
        <v>8478</v>
      </c>
      <c r="B6106" s="5">
        <v>1</v>
      </c>
      <c r="C6106" s="5">
        <v>5</v>
      </c>
    </row>
    <row r="6107" spans="1:3" ht="30" hidden="1" x14ac:dyDescent="0.25">
      <c r="A6107" s="495" t="s">
        <v>8480</v>
      </c>
      <c r="B6107" s="5">
        <v>1</v>
      </c>
      <c r="C6107" s="5">
        <v>5</v>
      </c>
    </row>
    <row r="6108" spans="1:3" hidden="1" x14ac:dyDescent="0.25">
      <c r="A6108" s="495" t="s">
        <v>8481</v>
      </c>
      <c r="B6108" s="5">
        <v>1</v>
      </c>
      <c r="C6108" s="5">
        <v>5</v>
      </c>
    </row>
    <row r="6109" spans="1:3" hidden="1" x14ac:dyDescent="0.25">
      <c r="A6109" s="495" t="s">
        <v>8482</v>
      </c>
      <c r="B6109" s="5">
        <v>1</v>
      </c>
      <c r="C6109" s="5">
        <v>5</v>
      </c>
    </row>
    <row r="6110" spans="1:3" ht="30" hidden="1" x14ac:dyDescent="0.25">
      <c r="A6110" s="495" t="s">
        <v>8486</v>
      </c>
      <c r="B6110" s="5">
        <v>1</v>
      </c>
      <c r="C6110" s="5">
        <v>5</v>
      </c>
    </row>
    <row r="6111" spans="1:3" hidden="1" x14ac:dyDescent="0.25">
      <c r="A6111" s="495" t="s">
        <v>8500</v>
      </c>
      <c r="B6111" s="5">
        <v>1</v>
      </c>
      <c r="C6111" s="5">
        <v>5</v>
      </c>
    </row>
    <row r="6112" spans="1:3" hidden="1" x14ac:dyDescent="0.25">
      <c r="A6112" s="495" t="s">
        <v>8510</v>
      </c>
      <c r="B6112" s="5">
        <v>1</v>
      </c>
      <c r="C6112" s="5">
        <v>5</v>
      </c>
    </row>
    <row r="6113" spans="1:3" ht="30" hidden="1" x14ac:dyDescent="0.25">
      <c r="A6113" s="495" t="s">
        <v>8511</v>
      </c>
      <c r="B6113" s="5">
        <v>1</v>
      </c>
      <c r="C6113" s="5">
        <v>5</v>
      </c>
    </row>
    <row r="6114" spans="1:3" hidden="1" x14ac:dyDescent="0.25">
      <c r="A6114" s="495" t="s">
        <v>8514</v>
      </c>
      <c r="B6114" s="5">
        <v>1</v>
      </c>
      <c r="C6114" s="5">
        <v>5</v>
      </c>
    </row>
    <row r="6115" spans="1:3" hidden="1" x14ac:dyDescent="0.25">
      <c r="A6115" s="495" t="s">
        <v>8525</v>
      </c>
      <c r="B6115" s="5">
        <v>1</v>
      </c>
      <c r="C6115" s="5">
        <v>5</v>
      </c>
    </row>
    <row r="6116" spans="1:3" hidden="1" x14ac:dyDescent="0.25">
      <c r="A6116" s="495" t="s">
        <v>8527</v>
      </c>
      <c r="B6116" s="5">
        <v>1</v>
      </c>
      <c r="C6116" s="5">
        <v>5</v>
      </c>
    </row>
    <row r="6117" spans="1:3" ht="30" hidden="1" x14ac:dyDescent="0.25">
      <c r="A6117" s="495" t="s">
        <v>8557</v>
      </c>
      <c r="B6117" s="5">
        <v>1</v>
      </c>
      <c r="C6117" s="5">
        <v>5</v>
      </c>
    </row>
    <row r="6118" spans="1:3" hidden="1" x14ac:dyDescent="0.25">
      <c r="A6118" s="495" t="s">
        <v>8559</v>
      </c>
      <c r="B6118" s="5">
        <v>1</v>
      </c>
      <c r="C6118" s="5">
        <v>5</v>
      </c>
    </row>
    <row r="6119" spans="1:3" ht="30" hidden="1" x14ac:dyDescent="0.25">
      <c r="A6119" s="495" t="s">
        <v>8567</v>
      </c>
      <c r="B6119" s="5">
        <v>1</v>
      </c>
      <c r="C6119" s="5">
        <v>5</v>
      </c>
    </row>
    <row r="6120" spans="1:3" hidden="1" x14ac:dyDescent="0.25">
      <c r="A6120" s="495" t="s">
        <v>8572</v>
      </c>
      <c r="B6120" s="5">
        <v>1</v>
      </c>
      <c r="C6120" s="5">
        <v>5</v>
      </c>
    </row>
    <row r="6121" spans="1:3" ht="30" hidden="1" x14ac:dyDescent="0.25">
      <c r="A6121" s="495" t="s">
        <v>8592</v>
      </c>
      <c r="B6121" s="5">
        <v>1</v>
      </c>
      <c r="C6121" s="5">
        <v>5</v>
      </c>
    </row>
    <row r="6122" spans="1:3" hidden="1" x14ac:dyDescent="0.25">
      <c r="A6122" s="495" t="s">
        <v>8601</v>
      </c>
      <c r="B6122" s="5">
        <v>1</v>
      </c>
      <c r="C6122" s="5">
        <v>5</v>
      </c>
    </row>
    <row r="6123" spans="1:3" hidden="1" x14ac:dyDescent="0.25">
      <c r="A6123" s="495" t="s">
        <v>8603</v>
      </c>
      <c r="B6123" s="5">
        <v>1</v>
      </c>
      <c r="C6123" s="5">
        <v>5</v>
      </c>
    </row>
    <row r="6124" spans="1:3" hidden="1" x14ac:dyDescent="0.25">
      <c r="A6124" s="495" t="s">
        <v>8607</v>
      </c>
      <c r="B6124" s="5">
        <v>1</v>
      </c>
      <c r="C6124" s="5">
        <v>5</v>
      </c>
    </row>
    <row r="6125" spans="1:3" hidden="1" x14ac:dyDescent="0.25">
      <c r="A6125" s="495" t="s">
        <v>8610</v>
      </c>
      <c r="B6125" s="5">
        <v>1</v>
      </c>
      <c r="C6125" s="5">
        <v>5</v>
      </c>
    </row>
    <row r="6126" spans="1:3" ht="30" hidden="1" x14ac:dyDescent="0.25">
      <c r="A6126" s="495" t="s">
        <v>8628</v>
      </c>
      <c r="B6126" s="5">
        <v>1</v>
      </c>
      <c r="C6126" s="5">
        <v>5</v>
      </c>
    </row>
    <row r="6127" spans="1:3" ht="30" hidden="1" x14ac:dyDescent="0.25">
      <c r="A6127" s="495" t="s">
        <v>8640</v>
      </c>
      <c r="B6127" s="5">
        <v>1</v>
      </c>
      <c r="C6127" s="5">
        <v>5</v>
      </c>
    </row>
    <row r="6128" spans="1:3" hidden="1" x14ac:dyDescent="0.25">
      <c r="A6128" s="495" t="s">
        <v>8645</v>
      </c>
      <c r="B6128" s="5">
        <v>1</v>
      </c>
      <c r="C6128" s="5">
        <v>5</v>
      </c>
    </row>
    <row r="6129" spans="1:3" hidden="1" x14ac:dyDescent="0.25">
      <c r="A6129" s="495" t="s">
        <v>8661</v>
      </c>
      <c r="B6129" s="5">
        <v>1</v>
      </c>
      <c r="C6129" s="5">
        <v>5</v>
      </c>
    </row>
    <row r="6130" spans="1:3" ht="30" hidden="1" x14ac:dyDescent="0.25">
      <c r="A6130" s="495" t="s">
        <v>8665</v>
      </c>
      <c r="B6130" s="5">
        <v>1</v>
      </c>
      <c r="C6130" s="5">
        <v>5</v>
      </c>
    </row>
    <row r="6131" spans="1:3" hidden="1" x14ac:dyDescent="0.25">
      <c r="A6131" s="495" t="s">
        <v>8673</v>
      </c>
      <c r="B6131" s="5">
        <v>1</v>
      </c>
      <c r="C6131" s="5">
        <v>5</v>
      </c>
    </row>
    <row r="6132" spans="1:3" ht="45" hidden="1" x14ac:dyDescent="0.25">
      <c r="A6132" s="495" t="s">
        <v>8675</v>
      </c>
      <c r="B6132" s="5">
        <v>1</v>
      </c>
      <c r="C6132" s="5">
        <v>5</v>
      </c>
    </row>
    <row r="6133" spans="1:3" hidden="1" x14ac:dyDescent="0.25">
      <c r="A6133" s="495" t="s">
        <v>8707</v>
      </c>
      <c r="B6133" s="5">
        <v>1</v>
      </c>
      <c r="C6133" s="5">
        <v>5</v>
      </c>
    </row>
    <row r="6134" spans="1:3" hidden="1" x14ac:dyDescent="0.25">
      <c r="A6134" s="495" t="s">
        <v>8721</v>
      </c>
      <c r="B6134" s="5">
        <v>1</v>
      </c>
      <c r="C6134" s="5">
        <v>5</v>
      </c>
    </row>
    <row r="6135" spans="1:3" hidden="1" x14ac:dyDescent="0.25">
      <c r="A6135" s="495" t="s">
        <v>8727</v>
      </c>
      <c r="B6135" s="5">
        <v>1</v>
      </c>
      <c r="C6135" s="5">
        <v>5</v>
      </c>
    </row>
    <row r="6136" spans="1:3" hidden="1" x14ac:dyDescent="0.25">
      <c r="A6136" s="495" t="s">
        <v>8738</v>
      </c>
      <c r="B6136" s="5">
        <v>1</v>
      </c>
      <c r="C6136" s="5">
        <v>5</v>
      </c>
    </row>
    <row r="6137" spans="1:3" hidden="1" x14ac:dyDescent="0.25">
      <c r="A6137" s="495" t="s">
        <v>8743</v>
      </c>
      <c r="B6137" s="5">
        <v>1</v>
      </c>
      <c r="C6137" s="5">
        <v>5</v>
      </c>
    </row>
    <row r="6138" spans="1:3" hidden="1" x14ac:dyDescent="0.25">
      <c r="A6138" s="495" t="s">
        <v>8745</v>
      </c>
      <c r="B6138" s="5">
        <v>1</v>
      </c>
      <c r="C6138" s="5">
        <v>5</v>
      </c>
    </row>
    <row r="6139" spans="1:3" hidden="1" x14ac:dyDescent="0.25">
      <c r="A6139" s="495" t="s">
        <v>8776</v>
      </c>
      <c r="B6139" s="5">
        <v>1</v>
      </c>
      <c r="C6139" s="5">
        <v>5</v>
      </c>
    </row>
    <row r="6140" spans="1:3" hidden="1" x14ac:dyDescent="0.25">
      <c r="A6140" s="495" t="s">
        <v>8779</v>
      </c>
      <c r="B6140" s="5">
        <v>1</v>
      </c>
      <c r="C6140" s="5">
        <v>5</v>
      </c>
    </row>
    <row r="6141" spans="1:3" ht="30" hidden="1" x14ac:dyDescent="0.25">
      <c r="A6141" s="495" t="s">
        <v>8780</v>
      </c>
      <c r="B6141" s="5">
        <v>1</v>
      </c>
      <c r="C6141" s="5">
        <v>5</v>
      </c>
    </row>
    <row r="6142" spans="1:3" ht="30" hidden="1" x14ac:dyDescent="0.25">
      <c r="A6142" s="495" t="s">
        <v>3358</v>
      </c>
      <c r="B6142" s="5">
        <v>1</v>
      </c>
      <c r="C6142" s="5">
        <v>4</v>
      </c>
    </row>
    <row r="6143" spans="1:3" hidden="1" x14ac:dyDescent="0.25">
      <c r="A6143" s="495" t="s">
        <v>3418</v>
      </c>
      <c r="B6143" s="5">
        <v>1</v>
      </c>
      <c r="C6143" s="5">
        <v>4</v>
      </c>
    </row>
    <row r="6144" spans="1:3" hidden="1" x14ac:dyDescent="0.25">
      <c r="A6144" s="495" t="s">
        <v>3433</v>
      </c>
      <c r="B6144" s="5">
        <v>1</v>
      </c>
      <c r="C6144" s="5">
        <v>4</v>
      </c>
    </row>
    <row r="6145" spans="1:3" hidden="1" x14ac:dyDescent="0.25">
      <c r="A6145" s="495" t="s">
        <v>3439</v>
      </c>
      <c r="B6145" s="5">
        <v>1</v>
      </c>
      <c r="C6145" s="5">
        <v>4</v>
      </c>
    </row>
    <row r="6146" spans="1:3" hidden="1" x14ac:dyDescent="0.25">
      <c r="A6146" s="495" t="s">
        <v>3451</v>
      </c>
      <c r="B6146" s="5">
        <v>1</v>
      </c>
      <c r="C6146" s="5">
        <v>4</v>
      </c>
    </row>
    <row r="6147" spans="1:3" hidden="1" x14ac:dyDescent="0.25">
      <c r="A6147" s="495" t="s">
        <v>3456</v>
      </c>
      <c r="B6147" s="5">
        <v>1</v>
      </c>
      <c r="C6147" s="5">
        <v>4</v>
      </c>
    </row>
    <row r="6148" spans="1:3" ht="30" hidden="1" x14ac:dyDescent="0.25">
      <c r="A6148" s="495" t="s">
        <v>3468</v>
      </c>
      <c r="B6148" s="5">
        <v>1</v>
      </c>
      <c r="C6148" s="5">
        <v>4</v>
      </c>
    </row>
    <row r="6149" spans="1:3" hidden="1" x14ac:dyDescent="0.25">
      <c r="A6149" s="495" t="s">
        <v>3471</v>
      </c>
      <c r="B6149" s="5">
        <v>1</v>
      </c>
      <c r="C6149" s="5">
        <v>4</v>
      </c>
    </row>
    <row r="6150" spans="1:3" ht="30" hidden="1" x14ac:dyDescent="0.25">
      <c r="A6150" s="495" t="s">
        <v>3474</v>
      </c>
      <c r="B6150" s="5">
        <v>1</v>
      </c>
      <c r="C6150" s="5">
        <v>4</v>
      </c>
    </row>
    <row r="6151" spans="1:3" ht="30" hidden="1" x14ac:dyDescent="0.25">
      <c r="A6151" s="495" t="s">
        <v>3477</v>
      </c>
      <c r="B6151" s="5">
        <v>1</v>
      </c>
      <c r="C6151" s="5">
        <v>4</v>
      </c>
    </row>
    <row r="6152" spans="1:3" hidden="1" x14ac:dyDescent="0.25">
      <c r="A6152" s="495" t="s">
        <v>3480</v>
      </c>
      <c r="B6152" s="5">
        <v>1</v>
      </c>
      <c r="C6152" s="5">
        <v>4</v>
      </c>
    </row>
    <row r="6153" spans="1:3" ht="30" hidden="1" x14ac:dyDescent="0.25">
      <c r="A6153" s="495" t="s">
        <v>3498</v>
      </c>
      <c r="B6153" s="5">
        <v>1</v>
      </c>
      <c r="C6153" s="5">
        <v>4</v>
      </c>
    </row>
    <row r="6154" spans="1:3" hidden="1" x14ac:dyDescent="0.25">
      <c r="A6154" s="495" t="s">
        <v>3501</v>
      </c>
      <c r="B6154" s="5">
        <v>1</v>
      </c>
      <c r="C6154" s="5">
        <v>4</v>
      </c>
    </row>
    <row r="6155" spans="1:3" hidden="1" x14ac:dyDescent="0.25">
      <c r="A6155" s="495" t="s">
        <v>3506</v>
      </c>
      <c r="B6155" s="5">
        <v>1</v>
      </c>
      <c r="C6155" s="5">
        <v>4</v>
      </c>
    </row>
    <row r="6156" spans="1:3" hidden="1" x14ac:dyDescent="0.25">
      <c r="A6156" s="495" t="s">
        <v>3512</v>
      </c>
      <c r="B6156" s="5">
        <v>1</v>
      </c>
      <c r="C6156" s="5">
        <v>4</v>
      </c>
    </row>
    <row r="6157" spans="1:3" hidden="1" x14ac:dyDescent="0.25">
      <c r="A6157" s="495" t="s">
        <v>3584</v>
      </c>
      <c r="B6157" s="5">
        <v>1</v>
      </c>
      <c r="C6157" s="5">
        <v>4</v>
      </c>
    </row>
    <row r="6158" spans="1:3" hidden="1" x14ac:dyDescent="0.25">
      <c r="A6158" s="495" t="s">
        <v>3599</v>
      </c>
      <c r="B6158" s="5">
        <v>1</v>
      </c>
      <c r="C6158" s="5">
        <v>4</v>
      </c>
    </row>
    <row r="6159" spans="1:3" ht="30" hidden="1" x14ac:dyDescent="0.25">
      <c r="A6159" s="495" t="s">
        <v>3607</v>
      </c>
      <c r="B6159" s="5">
        <v>1</v>
      </c>
      <c r="C6159" s="5">
        <v>4</v>
      </c>
    </row>
    <row r="6160" spans="1:3" hidden="1" x14ac:dyDescent="0.25">
      <c r="A6160" s="495" t="s">
        <v>3620</v>
      </c>
      <c r="B6160" s="5">
        <v>1</v>
      </c>
      <c r="C6160" s="5">
        <v>4</v>
      </c>
    </row>
    <row r="6161" spans="1:3" hidden="1" x14ac:dyDescent="0.25">
      <c r="A6161" s="495" t="s">
        <v>3635</v>
      </c>
      <c r="B6161" s="5">
        <v>1</v>
      </c>
      <c r="C6161" s="5">
        <v>4</v>
      </c>
    </row>
    <row r="6162" spans="1:3" hidden="1" x14ac:dyDescent="0.25">
      <c r="A6162" s="495" t="s">
        <v>3655</v>
      </c>
      <c r="B6162" s="5">
        <v>1</v>
      </c>
      <c r="C6162" s="5">
        <v>4</v>
      </c>
    </row>
    <row r="6163" spans="1:3" hidden="1" x14ac:dyDescent="0.25">
      <c r="A6163" s="495" t="s">
        <v>3660</v>
      </c>
      <c r="B6163" s="5">
        <v>1</v>
      </c>
      <c r="C6163" s="5">
        <v>4</v>
      </c>
    </row>
    <row r="6164" spans="1:3" ht="30" hidden="1" x14ac:dyDescent="0.25">
      <c r="A6164" s="495" t="s">
        <v>3661</v>
      </c>
      <c r="B6164" s="5">
        <v>1</v>
      </c>
      <c r="C6164" s="5">
        <v>4</v>
      </c>
    </row>
    <row r="6165" spans="1:3" ht="30" hidden="1" x14ac:dyDescent="0.25">
      <c r="A6165" s="495" t="s">
        <v>3673</v>
      </c>
      <c r="B6165" s="5">
        <v>1</v>
      </c>
      <c r="C6165" s="5">
        <v>4</v>
      </c>
    </row>
    <row r="6166" spans="1:3" ht="30" hidden="1" x14ac:dyDescent="0.25">
      <c r="A6166" s="495" t="s">
        <v>3678</v>
      </c>
      <c r="B6166" s="5">
        <v>1</v>
      </c>
      <c r="C6166" s="5">
        <v>4</v>
      </c>
    </row>
    <row r="6167" spans="1:3" hidden="1" x14ac:dyDescent="0.25">
      <c r="A6167" s="495" t="s">
        <v>3683</v>
      </c>
      <c r="B6167" s="5">
        <v>1</v>
      </c>
      <c r="C6167" s="5">
        <v>4</v>
      </c>
    </row>
    <row r="6168" spans="1:3" hidden="1" x14ac:dyDescent="0.25">
      <c r="A6168" s="495" t="s">
        <v>3685</v>
      </c>
      <c r="B6168" s="5">
        <v>1</v>
      </c>
      <c r="C6168" s="5">
        <v>4</v>
      </c>
    </row>
    <row r="6169" spans="1:3" ht="30" hidden="1" x14ac:dyDescent="0.25">
      <c r="A6169" s="495" t="s">
        <v>3687</v>
      </c>
      <c r="B6169" s="5">
        <v>1</v>
      </c>
      <c r="C6169" s="5">
        <v>4</v>
      </c>
    </row>
    <row r="6170" spans="1:3" ht="30" hidden="1" x14ac:dyDescent="0.25">
      <c r="A6170" s="495" t="s">
        <v>3690</v>
      </c>
      <c r="B6170" s="5">
        <v>1</v>
      </c>
      <c r="C6170" s="5">
        <v>4</v>
      </c>
    </row>
    <row r="6171" spans="1:3" ht="30" hidden="1" x14ac:dyDescent="0.25">
      <c r="A6171" s="495" t="s">
        <v>3691</v>
      </c>
      <c r="B6171" s="5">
        <v>1</v>
      </c>
      <c r="C6171" s="5">
        <v>4</v>
      </c>
    </row>
    <row r="6172" spans="1:3" ht="30" hidden="1" x14ac:dyDescent="0.25">
      <c r="A6172" s="495" t="s">
        <v>3705</v>
      </c>
      <c r="B6172" s="5">
        <v>1</v>
      </c>
      <c r="C6172" s="5">
        <v>4</v>
      </c>
    </row>
    <row r="6173" spans="1:3" ht="30" hidden="1" x14ac:dyDescent="0.25">
      <c r="A6173" s="495" t="s">
        <v>3713</v>
      </c>
      <c r="B6173" s="5">
        <v>1</v>
      </c>
      <c r="C6173" s="5">
        <v>4</v>
      </c>
    </row>
    <row r="6174" spans="1:3" hidden="1" x14ac:dyDescent="0.25">
      <c r="A6174" s="495" t="s">
        <v>3732</v>
      </c>
      <c r="B6174" s="5">
        <v>1</v>
      </c>
      <c r="C6174" s="5">
        <v>4</v>
      </c>
    </row>
    <row r="6175" spans="1:3" hidden="1" x14ac:dyDescent="0.25">
      <c r="A6175" s="495" t="s">
        <v>3778</v>
      </c>
      <c r="B6175" s="5">
        <v>1</v>
      </c>
      <c r="C6175" s="5">
        <v>4</v>
      </c>
    </row>
    <row r="6176" spans="1:3" hidden="1" x14ac:dyDescent="0.25">
      <c r="A6176" s="495" t="s">
        <v>3780</v>
      </c>
      <c r="B6176" s="5">
        <v>1</v>
      </c>
      <c r="C6176" s="5">
        <v>4</v>
      </c>
    </row>
    <row r="6177" spans="1:3" hidden="1" x14ac:dyDescent="0.25">
      <c r="A6177" s="495" t="s">
        <v>3795</v>
      </c>
      <c r="B6177" s="5">
        <v>1</v>
      </c>
      <c r="C6177" s="5">
        <v>4</v>
      </c>
    </row>
    <row r="6178" spans="1:3" hidden="1" x14ac:dyDescent="0.25">
      <c r="A6178" s="495" t="s">
        <v>3797</v>
      </c>
      <c r="B6178" s="5">
        <v>1</v>
      </c>
      <c r="C6178" s="5">
        <v>4</v>
      </c>
    </row>
    <row r="6179" spans="1:3" hidden="1" x14ac:dyDescent="0.25">
      <c r="A6179" s="495" t="s">
        <v>3801</v>
      </c>
      <c r="B6179" s="5">
        <v>1</v>
      </c>
      <c r="C6179" s="5">
        <v>4</v>
      </c>
    </row>
    <row r="6180" spans="1:3" hidden="1" x14ac:dyDescent="0.25">
      <c r="A6180" s="495" t="s">
        <v>3802</v>
      </c>
      <c r="B6180" s="5">
        <v>1</v>
      </c>
      <c r="C6180" s="5">
        <v>4</v>
      </c>
    </row>
    <row r="6181" spans="1:3" hidden="1" x14ac:dyDescent="0.25">
      <c r="A6181" s="495" t="s">
        <v>3805</v>
      </c>
      <c r="B6181" s="5">
        <v>1</v>
      </c>
      <c r="C6181" s="5">
        <v>4</v>
      </c>
    </row>
    <row r="6182" spans="1:3" hidden="1" x14ac:dyDescent="0.25">
      <c r="A6182" s="495" t="s">
        <v>3818</v>
      </c>
      <c r="B6182" s="5">
        <v>1</v>
      </c>
      <c r="C6182" s="5">
        <v>4</v>
      </c>
    </row>
    <row r="6183" spans="1:3" hidden="1" x14ac:dyDescent="0.25">
      <c r="A6183" s="495" t="s">
        <v>3847</v>
      </c>
      <c r="B6183" s="5">
        <v>1</v>
      </c>
      <c r="C6183" s="5">
        <v>4</v>
      </c>
    </row>
    <row r="6184" spans="1:3" hidden="1" x14ac:dyDescent="0.25">
      <c r="A6184" s="495" t="s">
        <v>3853</v>
      </c>
      <c r="B6184" s="5">
        <v>1</v>
      </c>
      <c r="C6184" s="5">
        <v>4</v>
      </c>
    </row>
    <row r="6185" spans="1:3" ht="30" hidden="1" x14ac:dyDescent="0.25">
      <c r="A6185" s="495" t="s">
        <v>3867</v>
      </c>
      <c r="B6185" s="5">
        <v>1</v>
      </c>
      <c r="C6185" s="5">
        <v>4</v>
      </c>
    </row>
    <row r="6186" spans="1:3" ht="30" hidden="1" x14ac:dyDescent="0.25">
      <c r="A6186" s="495" t="s">
        <v>3886</v>
      </c>
      <c r="B6186" s="5">
        <v>1</v>
      </c>
      <c r="C6186" s="5">
        <v>4</v>
      </c>
    </row>
    <row r="6187" spans="1:3" ht="30" hidden="1" x14ac:dyDescent="0.25">
      <c r="A6187" s="495" t="s">
        <v>3890</v>
      </c>
      <c r="B6187" s="5">
        <v>1</v>
      </c>
      <c r="C6187" s="5">
        <v>4</v>
      </c>
    </row>
    <row r="6188" spans="1:3" hidden="1" x14ac:dyDescent="0.25">
      <c r="A6188" s="495" t="s">
        <v>3903</v>
      </c>
      <c r="B6188" s="5">
        <v>1</v>
      </c>
      <c r="C6188" s="5">
        <v>4</v>
      </c>
    </row>
    <row r="6189" spans="1:3" hidden="1" x14ac:dyDescent="0.25">
      <c r="A6189" s="495" t="s">
        <v>3919</v>
      </c>
      <c r="B6189" s="5">
        <v>1</v>
      </c>
      <c r="C6189" s="5">
        <v>4</v>
      </c>
    </row>
    <row r="6190" spans="1:3" hidden="1" x14ac:dyDescent="0.25">
      <c r="A6190" s="495" t="s">
        <v>3927</v>
      </c>
      <c r="B6190" s="5">
        <v>1</v>
      </c>
      <c r="C6190" s="5">
        <v>4</v>
      </c>
    </row>
    <row r="6191" spans="1:3" hidden="1" x14ac:dyDescent="0.25">
      <c r="A6191" s="495" t="s">
        <v>3933</v>
      </c>
      <c r="B6191" s="5">
        <v>1</v>
      </c>
      <c r="C6191" s="5">
        <v>4</v>
      </c>
    </row>
    <row r="6192" spans="1:3" hidden="1" x14ac:dyDescent="0.25">
      <c r="A6192" s="495" t="s">
        <v>3984</v>
      </c>
      <c r="B6192" s="5">
        <v>1</v>
      </c>
      <c r="C6192" s="5">
        <v>4</v>
      </c>
    </row>
    <row r="6193" spans="1:3" hidden="1" x14ac:dyDescent="0.25">
      <c r="A6193" s="495" t="s">
        <v>3985</v>
      </c>
      <c r="B6193" s="5">
        <v>1</v>
      </c>
      <c r="C6193" s="5">
        <v>4</v>
      </c>
    </row>
    <row r="6194" spans="1:3" hidden="1" x14ac:dyDescent="0.25">
      <c r="A6194" s="495" t="s">
        <v>3996</v>
      </c>
      <c r="B6194" s="5">
        <v>1</v>
      </c>
      <c r="C6194" s="5">
        <v>4</v>
      </c>
    </row>
    <row r="6195" spans="1:3" ht="30" hidden="1" x14ac:dyDescent="0.25">
      <c r="A6195" s="495" t="s">
        <v>4005</v>
      </c>
      <c r="B6195" s="5">
        <v>1</v>
      </c>
      <c r="C6195" s="5">
        <v>4</v>
      </c>
    </row>
    <row r="6196" spans="1:3" ht="30" hidden="1" x14ac:dyDescent="0.25">
      <c r="A6196" s="495" t="s">
        <v>4029</v>
      </c>
      <c r="B6196" s="5">
        <v>1</v>
      </c>
      <c r="C6196" s="5">
        <v>4</v>
      </c>
    </row>
    <row r="6197" spans="1:3" hidden="1" x14ac:dyDescent="0.25">
      <c r="A6197" s="495" t="s">
        <v>4114</v>
      </c>
      <c r="B6197" s="5">
        <v>1</v>
      </c>
      <c r="C6197" s="5">
        <v>4</v>
      </c>
    </row>
    <row r="6198" spans="1:3" ht="30" hidden="1" x14ac:dyDescent="0.25">
      <c r="A6198" s="495" t="s">
        <v>4121</v>
      </c>
      <c r="B6198" s="5">
        <v>1</v>
      </c>
      <c r="C6198" s="5">
        <v>4</v>
      </c>
    </row>
    <row r="6199" spans="1:3" ht="30" hidden="1" x14ac:dyDescent="0.25">
      <c r="A6199" s="495" t="s">
        <v>4156</v>
      </c>
      <c r="B6199" s="5">
        <v>1</v>
      </c>
      <c r="C6199" s="5">
        <v>4</v>
      </c>
    </row>
    <row r="6200" spans="1:3" hidden="1" x14ac:dyDescent="0.25">
      <c r="A6200" s="495" t="s">
        <v>4220</v>
      </c>
      <c r="B6200" s="5">
        <v>1</v>
      </c>
      <c r="C6200" s="5">
        <v>4</v>
      </c>
    </row>
    <row r="6201" spans="1:3" hidden="1" x14ac:dyDescent="0.25">
      <c r="A6201" s="495" t="s">
        <v>4239</v>
      </c>
      <c r="B6201" s="5">
        <v>1</v>
      </c>
      <c r="C6201" s="5">
        <v>4</v>
      </c>
    </row>
    <row r="6202" spans="1:3" hidden="1" x14ac:dyDescent="0.25">
      <c r="A6202" s="495" t="s">
        <v>4241</v>
      </c>
      <c r="B6202" s="5">
        <v>1</v>
      </c>
      <c r="C6202" s="5">
        <v>4</v>
      </c>
    </row>
    <row r="6203" spans="1:3" ht="30" hidden="1" x14ac:dyDescent="0.25">
      <c r="A6203" s="495" t="s">
        <v>4309</v>
      </c>
      <c r="B6203" s="5">
        <v>1</v>
      </c>
      <c r="C6203" s="5">
        <v>4</v>
      </c>
    </row>
    <row r="6204" spans="1:3" ht="45" hidden="1" x14ac:dyDescent="0.25">
      <c r="A6204" s="495" t="s">
        <v>4380</v>
      </c>
      <c r="B6204" s="5">
        <v>1</v>
      </c>
      <c r="C6204" s="5">
        <v>4</v>
      </c>
    </row>
    <row r="6205" spans="1:3" ht="30" hidden="1" x14ac:dyDescent="0.25">
      <c r="A6205" s="495" t="s">
        <v>4424</v>
      </c>
      <c r="B6205" s="5">
        <v>1</v>
      </c>
      <c r="C6205" s="5">
        <v>4</v>
      </c>
    </row>
    <row r="6206" spans="1:3" hidden="1" x14ac:dyDescent="0.25">
      <c r="A6206" s="495" t="s">
        <v>4481</v>
      </c>
      <c r="B6206" s="5">
        <v>1</v>
      </c>
      <c r="C6206" s="5">
        <v>4</v>
      </c>
    </row>
    <row r="6207" spans="1:3" hidden="1" x14ac:dyDescent="0.25">
      <c r="A6207" s="495" t="s">
        <v>4537</v>
      </c>
      <c r="B6207" s="5">
        <v>1</v>
      </c>
      <c r="C6207" s="5">
        <v>4</v>
      </c>
    </row>
    <row r="6208" spans="1:3" ht="30" hidden="1" x14ac:dyDescent="0.25">
      <c r="A6208" s="495" t="s">
        <v>4548</v>
      </c>
      <c r="B6208" s="5">
        <v>1</v>
      </c>
      <c r="C6208" s="5">
        <v>4</v>
      </c>
    </row>
    <row r="6209" spans="1:3" hidden="1" x14ac:dyDescent="0.25">
      <c r="A6209" s="495" t="s">
        <v>4557</v>
      </c>
      <c r="B6209" s="5">
        <v>1</v>
      </c>
      <c r="C6209" s="5">
        <v>4</v>
      </c>
    </row>
    <row r="6210" spans="1:3" hidden="1" x14ac:dyDescent="0.25">
      <c r="A6210" s="495" t="s">
        <v>4562</v>
      </c>
      <c r="B6210" s="5">
        <v>1</v>
      </c>
      <c r="C6210" s="5">
        <v>4</v>
      </c>
    </row>
    <row r="6211" spans="1:3" hidden="1" x14ac:dyDescent="0.25">
      <c r="A6211" s="495" t="s">
        <v>4575</v>
      </c>
      <c r="B6211" s="5">
        <v>1</v>
      </c>
      <c r="C6211" s="5">
        <v>4</v>
      </c>
    </row>
    <row r="6212" spans="1:3" ht="30" hidden="1" x14ac:dyDescent="0.25">
      <c r="A6212" s="495" t="s">
        <v>4594</v>
      </c>
      <c r="B6212" s="5">
        <v>1</v>
      </c>
      <c r="C6212" s="5">
        <v>4</v>
      </c>
    </row>
    <row r="6213" spans="1:3" hidden="1" x14ac:dyDescent="0.25">
      <c r="A6213" s="495" t="s">
        <v>4612</v>
      </c>
      <c r="B6213" s="5">
        <v>1</v>
      </c>
      <c r="C6213" s="5">
        <v>4</v>
      </c>
    </row>
    <row r="6214" spans="1:3" ht="45" hidden="1" x14ac:dyDescent="0.25">
      <c r="A6214" s="495" t="s">
        <v>4654</v>
      </c>
      <c r="B6214" s="5">
        <v>1</v>
      </c>
      <c r="C6214" s="5">
        <v>4</v>
      </c>
    </row>
    <row r="6215" spans="1:3" hidden="1" x14ac:dyDescent="0.25">
      <c r="A6215" s="495" t="s">
        <v>4754</v>
      </c>
      <c r="B6215" s="5">
        <v>1</v>
      </c>
      <c r="C6215" s="5">
        <v>4</v>
      </c>
    </row>
    <row r="6216" spans="1:3" hidden="1" x14ac:dyDescent="0.25">
      <c r="A6216" s="495" t="s">
        <v>4766</v>
      </c>
      <c r="B6216" s="5">
        <v>1</v>
      </c>
      <c r="C6216" s="5">
        <v>4</v>
      </c>
    </row>
    <row r="6217" spans="1:3" ht="30" hidden="1" x14ac:dyDescent="0.25">
      <c r="A6217" s="495" t="s">
        <v>4770</v>
      </c>
      <c r="B6217" s="5">
        <v>1</v>
      </c>
      <c r="C6217" s="5">
        <v>4</v>
      </c>
    </row>
    <row r="6218" spans="1:3" hidden="1" x14ac:dyDescent="0.25">
      <c r="A6218" s="495" t="s">
        <v>4826</v>
      </c>
      <c r="B6218" s="5">
        <v>1</v>
      </c>
      <c r="C6218" s="5">
        <v>4</v>
      </c>
    </row>
    <row r="6219" spans="1:3" ht="30" hidden="1" x14ac:dyDescent="0.25">
      <c r="A6219" s="495" t="s">
        <v>4849</v>
      </c>
      <c r="B6219" s="5">
        <v>1</v>
      </c>
      <c r="C6219" s="5">
        <v>4</v>
      </c>
    </row>
    <row r="6220" spans="1:3" hidden="1" x14ac:dyDescent="0.25">
      <c r="A6220" s="495" t="s">
        <v>4863</v>
      </c>
      <c r="B6220" s="5">
        <v>1</v>
      </c>
      <c r="C6220" s="5">
        <v>4</v>
      </c>
    </row>
    <row r="6221" spans="1:3" hidden="1" x14ac:dyDescent="0.25">
      <c r="A6221" s="495" t="s">
        <v>4885</v>
      </c>
      <c r="B6221" s="5">
        <v>1</v>
      </c>
      <c r="C6221" s="5">
        <v>4</v>
      </c>
    </row>
    <row r="6222" spans="1:3" hidden="1" x14ac:dyDescent="0.25">
      <c r="A6222" s="495" t="s">
        <v>4910</v>
      </c>
      <c r="B6222" s="5">
        <v>1</v>
      </c>
      <c r="C6222" s="5">
        <v>4</v>
      </c>
    </row>
    <row r="6223" spans="1:3" ht="30" hidden="1" x14ac:dyDescent="0.25">
      <c r="A6223" s="495" t="s">
        <v>4962</v>
      </c>
      <c r="B6223" s="5">
        <v>1</v>
      </c>
      <c r="C6223" s="5">
        <v>4</v>
      </c>
    </row>
    <row r="6224" spans="1:3" ht="30" hidden="1" x14ac:dyDescent="0.25">
      <c r="A6224" s="495" t="s">
        <v>4980</v>
      </c>
      <c r="B6224" s="5">
        <v>1</v>
      </c>
      <c r="C6224" s="5">
        <v>4</v>
      </c>
    </row>
    <row r="6225" spans="1:3" hidden="1" x14ac:dyDescent="0.25">
      <c r="A6225" s="495" t="s">
        <v>4981</v>
      </c>
      <c r="B6225" s="5">
        <v>1</v>
      </c>
      <c r="C6225" s="5">
        <v>4</v>
      </c>
    </row>
    <row r="6226" spans="1:3" ht="30" hidden="1" x14ac:dyDescent="0.25">
      <c r="A6226" s="495" t="s">
        <v>4988</v>
      </c>
      <c r="B6226" s="5">
        <v>1</v>
      </c>
      <c r="C6226" s="5">
        <v>4</v>
      </c>
    </row>
    <row r="6227" spans="1:3" hidden="1" x14ac:dyDescent="0.25">
      <c r="A6227" s="495" t="s">
        <v>5004</v>
      </c>
      <c r="B6227" s="5">
        <v>1</v>
      </c>
      <c r="C6227" s="5">
        <v>4</v>
      </c>
    </row>
    <row r="6228" spans="1:3" ht="30" hidden="1" x14ac:dyDescent="0.25">
      <c r="A6228" s="495" t="s">
        <v>5026</v>
      </c>
      <c r="B6228" s="5">
        <v>1</v>
      </c>
      <c r="C6228" s="5">
        <v>4</v>
      </c>
    </row>
    <row r="6229" spans="1:3" hidden="1" x14ac:dyDescent="0.25">
      <c r="A6229" s="495" t="s">
        <v>5073</v>
      </c>
      <c r="B6229" s="5">
        <v>1</v>
      </c>
      <c r="C6229" s="5">
        <v>4</v>
      </c>
    </row>
    <row r="6230" spans="1:3" hidden="1" x14ac:dyDescent="0.25">
      <c r="A6230" s="495" t="s">
        <v>5086</v>
      </c>
      <c r="B6230" s="5">
        <v>1</v>
      </c>
      <c r="C6230" s="5">
        <v>4</v>
      </c>
    </row>
    <row r="6231" spans="1:3" ht="30" hidden="1" x14ac:dyDescent="0.25">
      <c r="A6231" s="495" t="s">
        <v>5178</v>
      </c>
      <c r="B6231" s="5">
        <v>1</v>
      </c>
      <c r="C6231" s="5">
        <v>4</v>
      </c>
    </row>
    <row r="6232" spans="1:3" ht="30" hidden="1" x14ac:dyDescent="0.25">
      <c r="A6232" s="495" t="s">
        <v>5210</v>
      </c>
      <c r="B6232" s="5">
        <v>1</v>
      </c>
      <c r="C6232" s="5">
        <v>4</v>
      </c>
    </row>
    <row r="6233" spans="1:3" hidden="1" x14ac:dyDescent="0.25">
      <c r="A6233" s="495" t="s">
        <v>5221</v>
      </c>
      <c r="B6233" s="5">
        <v>1</v>
      </c>
      <c r="C6233" s="5">
        <v>4</v>
      </c>
    </row>
    <row r="6234" spans="1:3" hidden="1" x14ac:dyDescent="0.25">
      <c r="A6234" s="495" t="s">
        <v>5227</v>
      </c>
      <c r="B6234" s="5">
        <v>1</v>
      </c>
      <c r="C6234" s="5">
        <v>4</v>
      </c>
    </row>
    <row r="6235" spans="1:3" hidden="1" x14ac:dyDescent="0.25">
      <c r="A6235" s="495" t="s">
        <v>5334</v>
      </c>
      <c r="B6235" s="5">
        <v>1</v>
      </c>
      <c r="C6235" s="5">
        <v>4</v>
      </c>
    </row>
    <row r="6236" spans="1:3" ht="30" hidden="1" x14ac:dyDescent="0.25">
      <c r="A6236" s="495" t="s">
        <v>5340</v>
      </c>
      <c r="B6236" s="5">
        <v>1</v>
      </c>
      <c r="C6236" s="5">
        <v>4</v>
      </c>
    </row>
    <row r="6237" spans="1:3" hidden="1" x14ac:dyDescent="0.25">
      <c r="A6237" s="495" t="s">
        <v>5370</v>
      </c>
      <c r="B6237" s="5">
        <v>1</v>
      </c>
      <c r="C6237" s="5">
        <v>4</v>
      </c>
    </row>
    <row r="6238" spans="1:3" ht="30" hidden="1" x14ac:dyDescent="0.25">
      <c r="A6238" s="495" t="s">
        <v>5404</v>
      </c>
      <c r="B6238" s="5">
        <v>1</v>
      </c>
      <c r="C6238" s="5">
        <v>4</v>
      </c>
    </row>
    <row r="6239" spans="1:3" hidden="1" x14ac:dyDescent="0.25">
      <c r="A6239" s="495" t="s">
        <v>5405</v>
      </c>
      <c r="B6239" s="5">
        <v>1</v>
      </c>
      <c r="C6239" s="5">
        <v>4</v>
      </c>
    </row>
    <row r="6240" spans="1:3" ht="60" hidden="1" x14ac:dyDescent="0.25">
      <c r="A6240" s="495" t="s">
        <v>5412</v>
      </c>
      <c r="B6240" s="5">
        <v>1</v>
      </c>
      <c r="C6240" s="5">
        <v>4</v>
      </c>
    </row>
    <row r="6241" spans="1:3" hidden="1" x14ac:dyDescent="0.25">
      <c r="A6241" s="495" t="s">
        <v>5420</v>
      </c>
      <c r="B6241" s="5">
        <v>1</v>
      </c>
      <c r="C6241" s="5">
        <v>4</v>
      </c>
    </row>
    <row r="6242" spans="1:3" hidden="1" x14ac:dyDescent="0.25">
      <c r="A6242" s="495" t="s">
        <v>5430</v>
      </c>
      <c r="B6242" s="5">
        <v>1</v>
      </c>
      <c r="C6242" s="5">
        <v>4</v>
      </c>
    </row>
    <row r="6243" spans="1:3" hidden="1" x14ac:dyDescent="0.25">
      <c r="A6243" s="495" t="s">
        <v>5432</v>
      </c>
      <c r="B6243" s="5">
        <v>1</v>
      </c>
      <c r="C6243" s="5">
        <v>4</v>
      </c>
    </row>
    <row r="6244" spans="1:3" hidden="1" x14ac:dyDescent="0.25">
      <c r="A6244" s="495" t="s">
        <v>5437</v>
      </c>
      <c r="B6244" s="5">
        <v>1</v>
      </c>
      <c r="C6244" s="5">
        <v>4</v>
      </c>
    </row>
    <row r="6245" spans="1:3" hidden="1" x14ac:dyDescent="0.25">
      <c r="A6245" s="495" t="s">
        <v>5446</v>
      </c>
      <c r="B6245" s="5">
        <v>1</v>
      </c>
      <c r="C6245" s="5">
        <v>4</v>
      </c>
    </row>
    <row r="6246" spans="1:3" hidden="1" x14ac:dyDescent="0.25">
      <c r="A6246" s="495" t="s">
        <v>5448</v>
      </c>
      <c r="B6246" s="5">
        <v>1</v>
      </c>
      <c r="C6246" s="5">
        <v>4</v>
      </c>
    </row>
    <row r="6247" spans="1:3" hidden="1" x14ac:dyDescent="0.25">
      <c r="A6247" s="495" t="s">
        <v>5458</v>
      </c>
      <c r="B6247" s="5">
        <v>1</v>
      </c>
      <c r="C6247" s="5">
        <v>4</v>
      </c>
    </row>
    <row r="6248" spans="1:3" hidden="1" x14ac:dyDescent="0.25">
      <c r="A6248" s="495" t="s">
        <v>5493</v>
      </c>
      <c r="B6248" s="5">
        <v>1</v>
      </c>
      <c r="C6248" s="5">
        <v>4</v>
      </c>
    </row>
    <row r="6249" spans="1:3" hidden="1" x14ac:dyDescent="0.25">
      <c r="A6249" s="495" t="s">
        <v>5498</v>
      </c>
      <c r="B6249" s="5">
        <v>1</v>
      </c>
      <c r="C6249" s="5">
        <v>4</v>
      </c>
    </row>
    <row r="6250" spans="1:3" ht="30" hidden="1" x14ac:dyDescent="0.25">
      <c r="A6250" s="495" t="s">
        <v>5501</v>
      </c>
      <c r="B6250" s="5">
        <v>1</v>
      </c>
      <c r="C6250" s="5">
        <v>4</v>
      </c>
    </row>
    <row r="6251" spans="1:3" hidden="1" x14ac:dyDescent="0.25">
      <c r="A6251" s="495" t="s">
        <v>5578</v>
      </c>
      <c r="B6251" s="5">
        <v>1</v>
      </c>
      <c r="C6251" s="5">
        <v>4</v>
      </c>
    </row>
    <row r="6252" spans="1:3" ht="30" hidden="1" x14ac:dyDescent="0.25">
      <c r="A6252" s="495" t="s">
        <v>5594</v>
      </c>
      <c r="B6252" s="5">
        <v>1</v>
      </c>
      <c r="C6252" s="5">
        <v>4</v>
      </c>
    </row>
    <row r="6253" spans="1:3" ht="30" hidden="1" x14ac:dyDescent="0.25">
      <c r="A6253" s="495" t="s">
        <v>5598</v>
      </c>
      <c r="B6253" s="5">
        <v>1</v>
      </c>
      <c r="C6253" s="5">
        <v>4</v>
      </c>
    </row>
    <row r="6254" spans="1:3" hidden="1" x14ac:dyDescent="0.25">
      <c r="A6254" s="495" t="s">
        <v>5634</v>
      </c>
      <c r="B6254" s="5">
        <v>1</v>
      </c>
      <c r="C6254" s="5">
        <v>4</v>
      </c>
    </row>
    <row r="6255" spans="1:3" hidden="1" x14ac:dyDescent="0.25">
      <c r="A6255" s="495" t="s">
        <v>5659</v>
      </c>
      <c r="B6255" s="5">
        <v>1</v>
      </c>
      <c r="C6255" s="5">
        <v>4</v>
      </c>
    </row>
    <row r="6256" spans="1:3" hidden="1" x14ac:dyDescent="0.25">
      <c r="A6256" s="495" t="s">
        <v>5686</v>
      </c>
      <c r="B6256" s="5">
        <v>1</v>
      </c>
      <c r="C6256" s="5">
        <v>4</v>
      </c>
    </row>
    <row r="6257" spans="1:3" hidden="1" x14ac:dyDescent="0.25">
      <c r="A6257" s="495" t="s">
        <v>5704</v>
      </c>
      <c r="B6257" s="5">
        <v>1</v>
      </c>
      <c r="C6257" s="5">
        <v>4</v>
      </c>
    </row>
    <row r="6258" spans="1:3" ht="30" hidden="1" x14ac:dyDescent="0.25">
      <c r="A6258" s="495" t="s">
        <v>5705</v>
      </c>
      <c r="B6258" s="5">
        <v>1</v>
      </c>
      <c r="C6258" s="5">
        <v>4</v>
      </c>
    </row>
    <row r="6259" spans="1:3" ht="30" hidden="1" x14ac:dyDescent="0.25">
      <c r="A6259" s="495" t="s">
        <v>5718</v>
      </c>
      <c r="B6259" s="5">
        <v>1</v>
      </c>
      <c r="C6259" s="5">
        <v>4</v>
      </c>
    </row>
    <row r="6260" spans="1:3" hidden="1" x14ac:dyDescent="0.25">
      <c r="A6260" s="495" t="s">
        <v>5775</v>
      </c>
      <c r="B6260" s="5">
        <v>1</v>
      </c>
      <c r="C6260" s="5">
        <v>4</v>
      </c>
    </row>
    <row r="6261" spans="1:3" hidden="1" x14ac:dyDescent="0.25">
      <c r="A6261" s="495" t="s">
        <v>5788</v>
      </c>
      <c r="B6261" s="5">
        <v>1</v>
      </c>
      <c r="C6261" s="5">
        <v>4</v>
      </c>
    </row>
    <row r="6262" spans="1:3" hidden="1" x14ac:dyDescent="0.25">
      <c r="A6262" s="495" t="s">
        <v>5790</v>
      </c>
      <c r="B6262" s="5">
        <v>1</v>
      </c>
      <c r="C6262" s="5">
        <v>4</v>
      </c>
    </row>
    <row r="6263" spans="1:3" hidden="1" x14ac:dyDescent="0.25">
      <c r="A6263" s="495" t="s">
        <v>5803</v>
      </c>
      <c r="B6263" s="5">
        <v>1</v>
      </c>
      <c r="C6263" s="5">
        <v>4</v>
      </c>
    </row>
    <row r="6264" spans="1:3" hidden="1" x14ac:dyDescent="0.25">
      <c r="A6264" s="495" t="s">
        <v>5873</v>
      </c>
      <c r="B6264" s="5">
        <v>1</v>
      </c>
      <c r="C6264" s="5">
        <v>4</v>
      </c>
    </row>
    <row r="6265" spans="1:3" hidden="1" x14ac:dyDescent="0.25">
      <c r="A6265" s="495" t="s">
        <v>5877</v>
      </c>
      <c r="B6265" s="5">
        <v>1</v>
      </c>
      <c r="C6265" s="5">
        <v>4</v>
      </c>
    </row>
    <row r="6266" spans="1:3" hidden="1" x14ac:dyDescent="0.25">
      <c r="A6266" s="495" t="s">
        <v>6023</v>
      </c>
      <c r="B6266" s="5">
        <v>1</v>
      </c>
      <c r="C6266" s="5">
        <v>4</v>
      </c>
    </row>
    <row r="6267" spans="1:3" hidden="1" x14ac:dyDescent="0.25">
      <c r="A6267" s="495" t="s">
        <v>6025</v>
      </c>
      <c r="B6267" s="5">
        <v>1</v>
      </c>
      <c r="C6267" s="5">
        <v>4</v>
      </c>
    </row>
    <row r="6268" spans="1:3" hidden="1" x14ac:dyDescent="0.25">
      <c r="A6268" s="495" t="s">
        <v>6027</v>
      </c>
      <c r="B6268" s="5">
        <v>1</v>
      </c>
      <c r="C6268" s="5">
        <v>4</v>
      </c>
    </row>
    <row r="6269" spans="1:3" hidden="1" x14ac:dyDescent="0.25">
      <c r="A6269" s="495" t="s">
        <v>6031</v>
      </c>
      <c r="B6269" s="5">
        <v>1</v>
      </c>
      <c r="C6269" s="5">
        <v>4</v>
      </c>
    </row>
    <row r="6270" spans="1:3" ht="30" hidden="1" x14ac:dyDescent="0.25">
      <c r="A6270" s="495" t="s">
        <v>6040</v>
      </c>
      <c r="B6270" s="5">
        <v>1</v>
      </c>
      <c r="C6270" s="5">
        <v>4</v>
      </c>
    </row>
    <row r="6271" spans="1:3" hidden="1" x14ac:dyDescent="0.25">
      <c r="A6271" s="495" t="s">
        <v>6042</v>
      </c>
      <c r="B6271" s="5">
        <v>1</v>
      </c>
      <c r="C6271" s="5">
        <v>4</v>
      </c>
    </row>
    <row r="6272" spans="1:3" hidden="1" x14ac:dyDescent="0.25">
      <c r="A6272" s="495" t="s">
        <v>6045</v>
      </c>
      <c r="B6272" s="5">
        <v>1</v>
      </c>
      <c r="C6272" s="5">
        <v>4</v>
      </c>
    </row>
    <row r="6273" spans="1:3" hidden="1" x14ac:dyDescent="0.25">
      <c r="A6273" s="495" t="s">
        <v>6046</v>
      </c>
      <c r="B6273" s="5">
        <v>1</v>
      </c>
      <c r="C6273" s="5">
        <v>4</v>
      </c>
    </row>
    <row r="6274" spans="1:3" hidden="1" x14ac:dyDescent="0.25">
      <c r="A6274" s="495" t="s">
        <v>6050</v>
      </c>
      <c r="B6274" s="5">
        <v>1</v>
      </c>
      <c r="C6274" s="5">
        <v>4</v>
      </c>
    </row>
    <row r="6275" spans="1:3" hidden="1" x14ac:dyDescent="0.25">
      <c r="A6275" s="495" t="s">
        <v>6052</v>
      </c>
      <c r="B6275" s="5">
        <v>1</v>
      </c>
      <c r="C6275" s="5">
        <v>4</v>
      </c>
    </row>
    <row r="6276" spans="1:3" hidden="1" x14ac:dyDescent="0.25">
      <c r="A6276" s="495" t="s">
        <v>6055</v>
      </c>
      <c r="B6276" s="5">
        <v>1</v>
      </c>
      <c r="C6276" s="5">
        <v>4</v>
      </c>
    </row>
    <row r="6277" spans="1:3" ht="30" hidden="1" x14ac:dyDescent="0.25">
      <c r="A6277" s="495" t="s">
        <v>6056</v>
      </c>
      <c r="B6277" s="5">
        <v>1</v>
      </c>
      <c r="C6277" s="5">
        <v>4</v>
      </c>
    </row>
    <row r="6278" spans="1:3" ht="30" hidden="1" x14ac:dyDescent="0.25">
      <c r="A6278" s="495" t="s">
        <v>6060</v>
      </c>
      <c r="B6278" s="5">
        <v>1</v>
      </c>
      <c r="C6278" s="5">
        <v>4</v>
      </c>
    </row>
    <row r="6279" spans="1:3" hidden="1" x14ac:dyDescent="0.25">
      <c r="A6279" s="495" t="s">
        <v>6063</v>
      </c>
      <c r="B6279" s="5">
        <v>1</v>
      </c>
      <c r="C6279" s="5">
        <v>4</v>
      </c>
    </row>
    <row r="6280" spans="1:3" ht="30" hidden="1" x14ac:dyDescent="0.25">
      <c r="A6280" s="495" t="s">
        <v>6078</v>
      </c>
      <c r="B6280" s="5">
        <v>1</v>
      </c>
      <c r="C6280" s="5">
        <v>4</v>
      </c>
    </row>
    <row r="6281" spans="1:3" hidden="1" x14ac:dyDescent="0.25">
      <c r="A6281" s="495" t="s">
        <v>6085</v>
      </c>
      <c r="B6281" s="5">
        <v>1</v>
      </c>
      <c r="C6281" s="5">
        <v>4</v>
      </c>
    </row>
    <row r="6282" spans="1:3" hidden="1" x14ac:dyDescent="0.25">
      <c r="A6282" s="495" t="s">
        <v>6091</v>
      </c>
      <c r="B6282" s="5">
        <v>1</v>
      </c>
      <c r="C6282" s="5">
        <v>4</v>
      </c>
    </row>
    <row r="6283" spans="1:3" hidden="1" x14ac:dyDescent="0.25">
      <c r="A6283" s="495" t="s">
        <v>6103</v>
      </c>
      <c r="B6283" s="5">
        <v>1</v>
      </c>
      <c r="C6283" s="5">
        <v>4</v>
      </c>
    </row>
    <row r="6284" spans="1:3" hidden="1" x14ac:dyDescent="0.25">
      <c r="A6284" s="495" t="s">
        <v>6111</v>
      </c>
      <c r="B6284" s="5">
        <v>1</v>
      </c>
      <c r="C6284" s="5">
        <v>4</v>
      </c>
    </row>
    <row r="6285" spans="1:3" ht="30" hidden="1" x14ac:dyDescent="0.25">
      <c r="A6285" s="495" t="s">
        <v>6112</v>
      </c>
      <c r="B6285" s="5">
        <v>1</v>
      </c>
      <c r="C6285" s="5">
        <v>4</v>
      </c>
    </row>
    <row r="6286" spans="1:3" hidden="1" x14ac:dyDescent="0.25">
      <c r="A6286" s="495" t="s">
        <v>6113</v>
      </c>
      <c r="B6286" s="5">
        <v>1</v>
      </c>
      <c r="C6286" s="5">
        <v>4</v>
      </c>
    </row>
    <row r="6287" spans="1:3" hidden="1" x14ac:dyDescent="0.25">
      <c r="A6287" s="495" t="s">
        <v>6114</v>
      </c>
      <c r="B6287" s="5">
        <v>1</v>
      </c>
      <c r="C6287" s="5">
        <v>4</v>
      </c>
    </row>
    <row r="6288" spans="1:3" hidden="1" x14ac:dyDescent="0.25">
      <c r="A6288" s="495" t="s">
        <v>6119</v>
      </c>
      <c r="B6288" s="5">
        <v>1</v>
      </c>
      <c r="C6288" s="5">
        <v>4</v>
      </c>
    </row>
    <row r="6289" spans="1:3" hidden="1" x14ac:dyDescent="0.25">
      <c r="A6289" s="495" t="s">
        <v>6125</v>
      </c>
      <c r="B6289" s="5">
        <v>1</v>
      </c>
      <c r="C6289" s="5">
        <v>4</v>
      </c>
    </row>
    <row r="6290" spans="1:3" hidden="1" x14ac:dyDescent="0.25">
      <c r="A6290" s="495" t="s">
        <v>6130</v>
      </c>
      <c r="B6290" s="5">
        <v>1</v>
      </c>
      <c r="C6290" s="5">
        <v>4</v>
      </c>
    </row>
    <row r="6291" spans="1:3" ht="30" hidden="1" x14ac:dyDescent="0.25">
      <c r="A6291" s="495" t="s">
        <v>6152</v>
      </c>
      <c r="B6291" s="5">
        <v>1</v>
      </c>
      <c r="C6291" s="5">
        <v>4</v>
      </c>
    </row>
    <row r="6292" spans="1:3" hidden="1" x14ac:dyDescent="0.25">
      <c r="A6292" s="495" t="s">
        <v>6168</v>
      </c>
      <c r="B6292" s="5">
        <v>1</v>
      </c>
      <c r="C6292" s="5">
        <v>4</v>
      </c>
    </row>
    <row r="6293" spans="1:3" ht="30" hidden="1" x14ac:dyDescent="0.25">
      <c r="A6293" s="495" t="s">
        <v>6169</v>
      </c>
      <c r="B6293" s="5">
        <v>1</v>
      </c>
      <c r="C6293" s="5">
        <v>4</v>
      </c>
    </row>
    <row r="6294" spans="1:3" hidden="1" x14ac:dyDescent="0.25">
      <c r="A6294" s="495" t="s">
        <v>6180</v>
      </c>
      <c r="B6294" s="5">
        <v>1</v>
      </c>
      <c r="C6294" s="5">
        <v>4</v>
      </c>
    </row>
    <row r="6295" spans="1:3" hidden="1" x14ac:dyDescent="0.25">
      <c r="A6295" s="495" t="s">
        <v>6188</v>
      </c>
      <c r="B6295" s="5">
        <v>1</v>
      </c>
      <c r="C6295" s="5">
        <v>4</v>
      </c>
    </row>
    <row r="6296" spans="1:3" hidden="1" x14ac:dyDescent="0.25">
      <c r="A6296" s="495" t="s">
        <v>6198</v>
      </c>
      <c r="B6296" s="5">
        <v>1</v>
      </c>
      <c r="C6296" s="5">
        <v>4</v>
      </c>
    </row>
    <row r="6297" spans="1:3" ht="30" hidden="1" x14ac:dyDescent="0.25">
      <c r="A6297" s="495" t="s">
        <v>6203</v>
      </c>
      <c r="B6297" s="5">
        <v>1</v>
      </c>
      <c r="C6297" s="5">
        <v>4</v>
      </c>
    </row>
    <row r="6298" spans="1:3" hidden="1" x14ac:dyDescent="0.25">
      <c r="A6298" s="495" t="s">
        <v>6230</v>
      </c>
      <c r="B6298" s="5">
        <v>1</v>
      </c>
      <c r="C6298" s="5">
        <v>4</v>
      </c>
    </row>
    <row r="6299" spans="1:3" hidden="1" x14ac:dyDescent="0.25">
      <c r="A6299" s="495" t="s">
        <v>6234</v>
      </c>
      <c r="B6299" s="5">
        <v>1</v>
      </c>
      <c r="C6299" s="5">
        <v>4</v>
      </c>
    </row>
    <row r="6300" spans="1:3" hidden="1" x14ac:dyDescent="0.25">
      <c r="A6300" s="495" t="s">
        <v>6240</v>
      </c>
      <c r="B6300" s="5">
        <v>1</v>
      </c>
      <c r="C6300" s="5">
        <v>4</v>
      </c>
    </row>
    <row r="6301" spans="1:3" hidden="1" x14ac:dyDescent="0.25">
      <c r="A6301" s="495" t="s">
        <v>6242</v>
      </c>
      <c r="B6301" s="5">
        <v>1</v>
      </c>
      <c r="C6301" s="5">
        <v>4</v>
      </c>
    </row>
    <row r="6302" spans="1:3" hidden="1" x14ac:dyDescent="0.25">
      <c r="A6302" s="495" t="s">
        <v>6248</v>
      </c>
      <c r="B6302" s="5">
        <v>1</v>
      </c>
      <c r="C6302" s="5">
        <v>4</v>
      </c>
    </row>
    <row r="6303" spans="1:3" hidden="1" x14ac:dyDescent="0.25">
      <c r="A6303" s="495" t="s">
        <v>6250</v>
      </c>
      <c r="B6303" s="5">
        <v>1</v>
      </c>
      <c r="C6303" s="5">
        <v>4</v>
      </c>
    </row>
    <row r="6304" spans="1:3" hidden="1" x14ac:dyDescent="0.25">
      <c r="A6304" s="495" t="s">
        <v>6260</v>
      </c>
      <c r="B6304" s="5">
        <v>1</v>
      </c>
      <c r="C6304" s="5">
        <v>4</v>
      </c>
    </row>
    <row r="6305" spans="1:3" ht="30" hidden="1" x14ac:dyDescent="0.25">
      <c r="A6305" s="495" t="s">
        <v>6276</v>
      </c>
      <c r="B6305" s="5">
        <v>1</v>
      </c>
      <c r="C6305" s="5">
        <v>4</v>
      </c>
    </row>
    <row r="6306" spans="1:3" hidden="1" x14ac:dyDescent="0.25">
      <c r="A6306" s="495" t="s">
        <v>6279</v>
      </c>
      <c r="B6306" s="5">
        <v>1</v>
      </c>
      <c r="C6306" s="5">
        <v>4</v>
      </c>
    </row>
    <row r="6307" spans="1:3" ht="30" hidden="1" x14ac:dyDescent="0.25">
      <c r="A6307" s="495" t="s">
        <v>6300</v>
      </c>
      <c r="B6307" s="5">
        <v>1</v>
      </c>
      <c r="C6307" s="5">
        <v>4</v>
      </c>
    </row>
    <row r="6308" spans="1:3" hidden="1" x14ac:dyDescent="0.25">
      <c r="A6308" s="495" t="s">
        <v>6306</v>
      </c>
      <c r="B6308" s="5">
        <v>1</v>
      </c>
      <c r="C6308" s="5">
        <v>4</v>
      </c>
    </row>
    <row r="6309" spans="1:3" ht="30" hidden="1" x14ac:dyDescent="0.25">
      <c r="A6309" s="495" t="s">
        <v>6318</v>
      </c>
      <c r="B6309" s="5">
        <v>1</v>
      </c>
      <c r="C6309" s="5">
        <v>4</v>
      </c>
    </row>
    <row r="6310" spans="1:3" hidden="1" x14ac:dyDescent="0.25">
      <c r="A6310" s="495" t="s">
        <v>6320</v>
      </c>
      <c r="B6310" s="5">
        <v>1</v>
      </c>
      <c r="C6310" s="5">
        <v>4</v>
      </c>
    </row>
    <row r="6311" spans="1:3" hidden="1" x14ac:dyDescent="0.25">
      <c r="A6311" s="495" t="s">
        <v>6334</v>
      </c>
      <c r="B6311" s="5">
        <v>1</v>
      </c>
      <c r="C6311" s="5">
        <v>4</v>
      </c>
    </row>
    <row r="6312" spans="1:3" hidden="1" x14ac:dyDescent="0.25">
      <c r="A6312" s="495" t="s">
        <v>6340</v>
      </c>
      <c r="B6312" s="5">
        <v>1</v>
      </c>
      <c r="C6312" s="5">
        <v>4</v>
      </c>
    </row>
    <row r="6313" spans="1:3" hidden="1" x14ac:dyDescent="0.25">
      <c r="A6313" s="495" t="s">
        <v>6343</v>
      </c>
      <c r="B6313" s="5">
        <v>1</v>
      </c>
      <c r="C6313" s="5">
        <v>4</v>
      </c>
    </row>
    <row r="6314" spans="1:3" hidden="1" x14ac:dyDescent="0.25">
      <c r="A6314" s="495" t="s">
        <v>6372</v>
      </c>
      <c r="B6314" s="5">
        <v>1</v>
      </c>
      <c r="C6314" s="5">
        <v>4</v>
      </c>
    </row>
    <row r="6315" spans="1:3" hidden="1" x14ac:dyDescent="0.25">
      <c r="A6315" s="495" t="s">
        <v>6386</v>
      </c>
      <c r="B6315" s="5">
        <v>1</v>
      </c>
      <c r="C6315" s="5">
        <v>4</v>
      </c>
    </row>
    <row r="6316" spans="1:3" hidden="1" x14ac:dyDescent="0.25">
      <c r="A6316" s="495" t="s">
        <v>6406</v>
      </c>
      <c r="B6316" s="5">
        <v>1</v>
      </c>
      <c r="C6316" s="5">
        <v>4</v>
      </c>
    </row>
    <row r="6317" spans="1:3" hidden="1" x14ac:dyDescent="0.25">
      <c r="A6317" s="495" t="s">
        <v>6412</v>
      </c>
      <c r="B6317" s="5">
        <v>1</v>
      </c>
      <c r="C6317" s="5">
        <v>4</v>
      </c>
    </row>
    <row r="6318" spans="1:3" hidden="1" x14ac:dyDescent="0.25">
      <c r="A6318" s="495" t="s">
        <v>6413</v>
      </c>
      <c r="B6318" s="5">
        <v>1</v>
      </c>
      <c r="C6318" s="5">
        <v>4</v>
      </c>
    </row>
    <row r="6319" spans="1:3" hidden="1" x14ac:dyDescent="0.25">
      <c r="A6319" s="495" t="s">
        <v>6436</v>
      </c>
      <c r="B6319" s="5">
        <v>1</v>
      </c>
      <c r="C6319" s="5">
        <v>4</v>
      </c>
    </row>
    <row r="6320" spans="1:3" hidden="1" x14ac:dyDescent="0.25">
      <c r="A6320" s="495" t="s">
        <v>6444</v>
      </c>
      <c r="B6320" s="5">
        <v>1</v>
      </c>
      <c r="C6320" s="5">
        <v>4</v>
      </c>
    </row>
    <row r="6321" spans="1:3" ht="60" hidden="1" x14ac:dyDescent="0.25">
      <c r="A6321" s="495" t="s">
        <v>6460</v>
      </c>
      <c r="B6321" s="5">
        <v>1</v>
      </c>
      <c r="C6321" s="5">
        <v>4</v>
      </c>
    </row>
    <row r="6322" spans="1:3" hidden="1" x14ac:dyDescent="0.25">
      <c r="A6322" s="495" t="s">
        <v>6461</v>
      </c>
      <c r="B6322" s="5">
        <v>1</v>
      </c>
      <c r="C6322" s="5">
        <v>4</v>
      </c>
    </row>
    <row r="6323" spans="1:3" hidden="1" x14ac:dyDescent="0.25">
      <c r="A6323" s="495" t="s">
        <v>6470</v>
      </c>
      <c r="B6323" s="5">
        <v>1</v>
      </c>
      <c r="C6323" s="5">
        <v>4</v>
      </c>
    </row>
    <row r="6324" spans="1:3" hidden="1" x14ac:dyDescent="0.25">
      <c r="A6324" s="495" t="s">
        <v>6473</v>
      </c>
      <c r="B6324" s="5">
        <v>1</v>
      </c>
      <c r="C6324" s="5">
        <v>4</v>
      </c>
    </row>
    <row r="6325" spans="1:3" hidden="1" x14ac:dyDescent="0.25">
      <c r="A6325" s="495" t="s">
        <v>6514</v>
      </c>
      <c r="B6325" s="5">
        <v>1</v>
      </c>
      <c r="C6325" s="5">
        <v>4</v>
      </c>
    </row>
    <row r="6326" spans="1:3" hidden="1" x14ac:dyDescent="0.25">
      <c r="A6326" s="495" t="s">
        <v>6530</v>
      </c>
      <c r="B6326" s="5">
        <v>1</v>
      </c>
      <c r="C6326" s="5">
        <v>4</v>
      </c>
    </row>
    <row r="6327" spans="1:3" ht="30" hidden="1" x14ac:dyDescent="0.25">
      <c r="A6327" s="495" t="s">
        <v>6534</v>
      </c>
      <c r="B6327" s="5">
        <v>1</v>
      </c>
      <c r="C6327" s="5">
        <v>4</v>
      </c>
    </row>
    <row r="6328" spans="1:3" ht="30" hidden="1" x14ac:dyDescent="0.25">
      <c r="A6328" s="495" t="s">
        <v>6547</v>
      </c>
      <c r="B6328" s="5">
        <v>1</v>
      </c>
      <c r="C6328" s="5">
        <v>4</v>
      </c>
    </row>
    <row r="6329" spans="1:3" hidden="1" x14ac:dyDescent="0.25">
      <c r="A6329" s="495" t="s">
        <v>6551</v>
      </c>
      <c r="B6329" s="5">
        <v>1</v>
      </c>
      <c r="C6329" s="5">
        <v>4</v>
      </c>
    </row>
    <row r="6330" spans="1:3" hidden="1" x14ac:dyDescent="0.25">
      <c r="A6330" s="495" t="s">
        <v>6553</v>
      </c>
      <c r="B6330" s="5">
        <v>1</v>
      </c>
      <c r="C6330" s="5">
        <v>4</v>
      </c>
    </row>
    <row r="6331" spans="1:3" hidden="1" x14ac:dyDescent="0.25">
      <c r="A6331" s="495" t="s">
        <v>6561</v>
      </c>
      <c r="B6331" s="5">
        <v>1</v>
      </c>
      <c r="C6331" s="5">
        <v>4</v>
      </c>
    </row>
    <row r="6332" spans="1:3" hidden="1" x14ac:dyDescent="0.25">
      <c r="A6332" s="495" t="s">
        <v>6565</v>
      </c>
      <c r="B6332" s="5">
        <v>1</v>
      </c>
      <c r="C6332" s="5">
        <v>4</v>
      </c>
    </row>
    <row r="6333" spans="1:3" hidden="1" x14ac:dyDescent="0.25">
      <c r="A6333" s="495" t="s">
        <v>6570</v>
      </c>
      <c r="B6333" s="5">
        <v>1</v>
      </c>
      <c r="C6333" s="5">
        <v>4</v>
      </c>
    </row>
    <row r="6334" spans="1:3" hidden="1" x14ac:dyDescent="0.25">
      <c r="A6334" s="495" t="s">
        <v>6576</v>
      </c>
      <c r="B6334" s="5">
        <v>1</v>
      </c>
      <c r="C6334" s="5">
        <v>4</v>
      </c>
    </row>
    <row r="6335" spans="1:3" hidden="1" x14ac:dyDescent="0.25">
      <c r="A6335" s="495" t="s">
        <v>6580</v>
      </c>
      <c r="B6335" s="5">
        <v>1</v>
      </c>
      <c r="C6335" s="5">
        <v>4</v>
      </c>
    </row>
    <row r="6336" spans="1:3" hidden="1" x14ac:dyDescent="0.25">
      <c r="A6336" s="495" t="s">
        <v>6597</v>
      </c>
      <c r="B6336" s="5">
        <v>1</v>
      </c>
      <c r="C6336" s="5">
        <v>4</v>
      </c>
    </row>
    <row r="6337" spans="1:3" hidden="1" x14ac:dyDescent="0.25">
      <c r="A6337" s="495" t="s">
        <v>6599</v>
      </c>
      <c r="B6337" s="5">
        <v>1</v>
      </c>
      <c r="C6337" s="5">
        <v>4</v>
      </c>
    </row>
    <row r="6338" spans="1:3" hidden="1" x14ac:dyDescent="0.25">
      <c r="A6338" s="495" t="s">
        <v>6600</v>
      </c>
      <c r="B6338" s="5">
        <v>1</v>
      </c>
      <c r="C6338" s="5">
        <v>4</v>
      </c>
    </row>
    <row r="6339" spans="1:3" hidden="1" x14ac:dyDescent="0.25">
      <c r="A6339" s="495" t="s">
        <v>6608</v>
      </c>
      <c r="B6339" s="5">
        <v>1</v>
      </c>
      <c r="C6339" s="5">
        <v>4</v>
      </c>
    </row>
    <row r="6340" spans="1:3" hidden="1" x14ac:dyDescent="0.25">
      <c r="A6340" s="495" t="s">
        <v>6612</v>
      </c>
      <c r="B6340" s="5">
        <v>1</v>
      </c>
      <c r="C6340" s="5">
        <v>4</v>
      </c>
    </row>
    <row r="6341" spans="1:3" hidden="1" x14ac:dyDescent="0.25">
      <c r="A6341" s="495" t="s">
        <v>6613</v>
      </c>
      <c r="B6341" s="5">
        <v>1</v>
      </c>
      <c r="C6341" s="5">
        <v>4</v>
      </c>
    </row>
    <row r="6342" spans="1:3" hidden="1" x14ac:dyDescent="0.25">
      <c r="A6342" s="495" t="s">
        <v>6614</v>
      </c>
      <c r="B6342" s="5">
        <v>1</v>
      </c>
      <c r="C6342" s="5">
        <v>4</v>
      </c>
    </row>
    <row r="6343" spans="1:3" ht="30" hidden="1" x14ac:dyDescent="0.25">
      <c r="A6343" s="495" t="s">
        <v>6626</v>
      </c>
      <c r="B6343" s="5">
        <v>1</v>
      </c>
      <c r="C6343" s="5">
        <v>4</v>
      </c>
    </row>
    <row r="6344" spans="1:3" ht="30" hidden="1" x14ac:dyDescent="0.25">
      <c r="A6344" s="495" t="s">
        <v>6631</v>
      </c>
      <c r="B6344" s="5">
        <v>1</v>
      </c>
      <c r="C6344" s="5">
        <v>4</v>
      </c>
    </row>
    <row r="6345" spans="1:3" ht="30" hidden="1" x14ac:dyDescent="0.25">
      <c r="A6345" s="495" t="s">
        <v>6634</v>
      </c>
      <c r="B6345" s="5">
        <v>1</v>
      </c>
      <c r="C6345" s="5">
        <v>4</v>
      </c>
    </row>
    <row r="6346" spans="1:3" hidden="1" x14ac:dyDescent="0.25">
      <c r="A6346" s="495" t="s">
        <v>6640</v>
      </c>
      <c r="B6346" s="5">
        <v>1</v>
      </c>
      <c r="C6346" s="5">
        <v>4</v>
      </c>
    </row>
    <row r="6347" spans="1:3" hidden="1" x14ac:dyDescent="0.25">
      <c r="A6347" s="495" t="s">
        <v>6648</v>
      </c>
      <c r="B6347" s="5">
        <v>1</v>
      </c>
      <c r="C6347" s="5">
        <v>4</v>
      </c>
    </row>
    <row r="6348" spans="1:3" hidden="1" x14ac:dyDescent="0.25">
      <c r="A6348" s="495" t="s">
        <v>6672</v>
      </c>
      <c r="B6348" s="5">
        <v>1</v>
      </c>
      <c r="C6348" s="5">
        <v>4</v>
      </c>
    </row>
    <row r="6349" spans="1:3" hidden="1" x14ac:dyDescent="0.25">
      <c r="A6349" s="495" t="s">
        <v>6686</v>
      </c>
      <c r="B6349" s="5">
        <v>1</v>
      </c>
      <c r="C6349" s="5">
        <v>4</v>
      </c>
    </row>
    <row r="6350" spans="1:3" hidden="1" x14ac:dyDescent="0.25">
      <c r="A6350" s="495" t="s">
        <v>6688</v>
      </c>
      <c r="B6350" s="5">
        <v>1</v>
      </c>
      <c r="C6350" s="5">
        <v>4</v>
      </c>
    </row>
    <row r="6351" spans="1:3" ht="30" hidden="1" x14ac:dyDescent="0.25">
      <c r="A6351" s="495" t="s">
        <v>6692</v>
      </c>
      <c r="B6351" s="5">
        <v>1</v>
      </c>
      <c r="C6351" s="5">
        <v>4</v>
      </c>
    </row>
    <row r="6352" spans="1:3" hidden="1" x14ac:dyDescent="0.25">
      <c r="A6352" s="495" t="s">
        <v>6696</v>
      </c>
      <c r="B6352" s="5">
        <v>1</v>
      </c>
      <c r="C6352" s="5">
        <v>4</v>
      </c>
    </row>
    <row r="6353" spans="1:3" hidden="1" x14ac:dyDescent="0.25">
      <c r="A6353" s="495" t="s">
        <v>6700</v>
      </c>
      <c r="B6353" s="5">
        <v>1</v>
      </c>
      <c r="C6353" s="5">
        <v>4</v>
      </c>
    </row>
    <row r="6354" spans="1:3" ht="30" hidden="1" x14ac:dyDescent="0.25">
      <c r="A6354" s="495" t="s">
        <v>6703</v>
      </c>
      <c r="B6354" s="5">
        <v>1</v>
      </c>
      <c r="C6354" s="5">
        <v>4</v>
      </c>
    </row>
    <row r="6355" spans="1:3" hidden="1" x14ac:dyDescent="0.25">
      <c r="A6355" s="495" t="s">
        <v>6707</v>
      </c>
      <c r="B6355" s="5">
        <v>1</v>
      </c>
      <c r="C6355" s="5">
        <v>4</v>
      </c>
    </row>
    <row r="6356" spans="1:3" ht="30" hidden="1" x14ac:dyDescent="0.25">
      <c r="A6356" s="495" t="s">
        <v>6708</v>
      </c>
      <c r="B6356" s="5">
        <v>1</v>
      </c>
      <c r="C6356" s="5">
        <v>4</v>
      </c>
    </row>
    <row r="6357" spans="1:3" hidden="1" x14ac:dyDescent="0.25">
      <c r="A6357" s="495" t="s">
        <v>6709</v>
      </c>
      <c r="B6357" s="5">
        <v>1</v>
      </c>
      <c r="C6357" s="5">
        <v>4</v>
      </c>
    </row>
    <row r="6358" spans="1:3" ht="30" hidden="1" x14ac:dyDescent="0.25">
      <c r="A6358" s="495" t="s">
        <v>6711</v>
      </c>
      <c r="B6358" s="5">
        <v>1</v>
      </c>
      <c r="C6358" s="5">
        <v>4</v>
      </c>
    </row>
    <row r="6359" spans="1:3" hidden="1" x14ac:dyDescent="0.25">
      <c r="A6359" s="495" t="s">
        <v>6714</v>
      </c>
      <c r="B6359" s="5">
        <v>1</v>
      </c>
      <c r="C6359" s="5">
        <v>4</v>
      </c>
    </row>
    <row r="6360" spans="1:3" hidden="1" x14ac:dyDescent="0.25">
      <c r="A6360" s="495" t="s">
        <v>6723</v>
      </c>
      <c r="B6360" s="5">
        <v>1</v>
      </c>
      <c r="C6360" s="5">
        <v>4</v>
      </c>
    </row>
    <row r="6361" spans="1:3" ht="30" hidden="1" x14ac:dyDescent="0.25">
      <c r="A6361" s="495" t="s">
        <v>6727</v>
      </c>
      <c r="B6361" s="5">
        <v>1</v>
      </c>
      <c r="C6361" s="5">
        <v>4</v>
      </c>
    </row>
    <row r="6362" spans="1:3" hidden="1" x14ac:dyDescent="0.25">
      <c r="A6362" s="495" t="s">
        <v>6757</v>
      </c>
      <c r="B6362" s="5">
        <v>1</v>
      </c>
      <c r="C6362" s="5">
        <v>4</v>
      </c>
    </row>
    <row r="6363" spans="1:3" hidden="1" x14ac:dyDescent="0.25">
      <c r="A6363" s="495" t="s">
        <v>6765</v>
      </c>
      <c r="B6363" s="5">
        <v>1</v>
      </c>
      <c r="C6363" s="5">
        <v>4</v>
      </c>
    </row>
    <row r="6364" spans="1:3" hidden="1" x14ac:dyDescent="0.25">
      <c r="A6364" s="495" t="s">
        <v>6767</v>
      </c>
      <c r="B6364" s="5">
        <v>1</v>
      </c>
      <c r="C6364" s="5">
        <v>4</v>
      </c>
    </row>
    <row r="6365" spans="1:3" hidden="1" x14ac:dyDescent="0.25">
      <c r="A6365" s="495" t="s">
        <v>6768</v>
      </c>
      <c r="B6365" s="5">
        <v>1</v>
      </c>
      <c r="C6365" s="5">
        <v>4</v>
      </c>
    </row>
    <row r="6366" spans="1:3" hidden="1" x14ac:dyDescent="0.25">
      <c r="A6366" s="495" t="s">
        <v>6770</v>
      </c>
      <c r="B6366" s="5">
        <v>1</v>
      </c>
      <c r="C6366" s="5">
        <v>4</v>
      </c>
    </row>
    <row r="6367" spans="1:3" hidden="1" x14ac:dyDescent="0.25">
      <c r="A6367" s="495" t="s">
        <v>6799</v>
      </c>
      <c r="B6367" s="5">
        <v>1</v>
      </c>
      <c r="C6367" s="5">
        <v>4</v>
      </c>
    </row>
    <row r="6368" spans="1:3" ht="30" hidden="1" x14ac:dyDescent="0.25">
      <c r="A6368" s="495" t="s">
        <v>6803</v>
      </c>
      <c r="B6368" s="5">
        <v>1</v>
      </c>
      <c r="C6368" s="5">
        <v>4</v>
      </c>
    </row>
    <row r="6369" spans="1:3" hidden="1" x14ac:dyDescent="0.25">
      <c r="A6369" s="495" t="s">
        <v>6825</v>
      </c>
      <c r="B6369" s="5">
        <v>1</v>
      </c>
      <c r="C6369" s="5">
        <v>4</v>
      </c>
    </row>
    <row r="6370" spans="1:3" hidden="1" x14ac:dyDescent="0.25">
      <c r="A6370" s="495" t="s">
        <v>6843</v>
      </c>
      <c r="B6370" s="5">
        <v>1</v>
      </c>
      <c r="C6370" s="5">
        <v>4</v>
      </c>
    </row>
    <row r="6371" spans="1:3" hidden="1" x14ac:dyDescent="0.25">
      <c r="A6371" s="495" t="s">
        <v>6857</v>
      </c>
      <c r="B6371" s="5">
        <v>1</v>
      </c>
      <c r="C6371" s="5">
        <v>4</v>
      </c>
    </row>
    <row r="6372" spans="1:3" hidden="1" x14ac:dyDescent="0.25">
      <c r="A6372" s="495" t="s">
        <v>6923</v>
      </c>
      <c r="B6372" s="5">
        <v>1</v>
      </c>
      <c r="C6372" s="5">
        <v>4</v>
      </c>
    </row>
    <row r="6373" spans="1:3" hidden="1" x14ac:dyDescent="0.25">
      <c r="A6373" s="495" t="s">
        <v>6932</v>
      </c>
      <c r="B6373" s="5">
        <v>1</v>
      </c>
      <c r="C6373" s="5">
        <v>4</v>
      </c>
    </row>
    <row r="6374" spans="1:3" hidden="1" x14ac:dyDescent="0.25">
      <c r="A6374" s="495" t="s">
        <v>6937</v>
      </c>
      <c r="B6374" s="5">
        <v>1</v>
      </c>
      <c r="C6374" s="5">
        <v>4</v>
      </c>
    </row>
    <row r="6375" spans="1:3" hidden="1" x14ac:dyDescent="0.25">
      <c r="A6375" s="495" t="s">
        <v>6943</v>
      </c>
      <c r="B6375" s="5">
        <v>1</v>
      </c>
      <c r="C6375" s="5">
        <v>4</v>
      </c>
    </row>
    <row r="6376" spans="1:3" hidden="1" x14ac:dyDescent="0.25">
      <c r="A6376" s="495" t="s">
        <v>6946</v>
      </c>
      <c r="B6376" s="5">
        <v>1</v>
      </c>
      <c r="C6376" s="5">
        <v>4</v>
      </c>
    </row>
    <row r="6377" spans="1:3" hidden="1" x14ac:dyDescent="0.25">
      <c r="A6377" s="495" t="s">
        <v>6949</v>
      </c>
      <c r="B6377" s="5">
        <v>1</v>
      </c>
      <c r="C6377" s="5">
        <v>4</v>
      </c>
    </row>
    <row r="6378" spans="1:3" hidden="1" x14ac:dyDescent="0.25">
      <c r="A6378" s="495" t="s">
        <v>6950</v>
      </c>
      <c r="B6378" s="5">
        <v>1</v>
      </c>
      <c r="C6378" s="5">
        <v>4</v>
      </c>
    </row>
    <row r="6379" spans="1:3" hidden="1" x14ac:dyDescent="0.25">
      <c r="A6379" s="495" t="s">
        <v>6957</v>
      </c>
      <c r="B6379" s="5">
        <v>1</v>
      </c>
      <c r="C6379" s="5">
        <v>4</v>
      </c>
    </row>
    <row r="6380" spans="1:3" hidden="1" x14ac:dyDescent="0.25">
      <c r="A6380" s="495" t="s">
        <v>6959</v>
      </c>
      <c r="B6380" s="5">
        <v>1</v>
      </c>
      <c r="C6380" s="5">
        <v>4</v>
      </c>
    </row>
    <row r="6381" spans="1:3" hidden="1" x14ac:dyDescent="0.25">
      <c r="A6381" s="495" t="s">
        <v>6961</v>
      </c>
      <c r="B6381" s="5">
        <v>1</v>
      </c>
      <c r="C6381" s="5">
        <v>4</v>
      </c>
    </row>
    <row r="6382" spans="1:3" hidden="1" x14ac:dyDescent="0.25">
      <c r="A6382" s="495" t="s">
        <v>6980</v>
      </c>
      <c r="B6382" s="5">
        <v>1</v>
      </c>
      <c r="C6382" s="5">
        <v>4</v>
      </c>
    </row>
    <row r="6383" spans="1:3" hidden="1" x14ac:dyDescent="0.25">
      <c r="A6383" s="495" t="s">
        <v>6981</v>
      </c>
      <c r="B6383" s="5">
        <v>1</v>
      </c>
      <c r="C6383" s="5">
        <v>4</v>
      </c>
    </row>
    <row r="6384" spans="1:3" ht="30" hidden="1" x14ac:dyDescent="0.25">
      <c r="A6384" s="495" t="s">
        <v>6992</v>
      </c>
      <c r="B6384" s="5">
        <v>1</v>
      </c>
      <c r="C6384" s="5">
        <v>4</v>
      </c>
    </row>
    <row r="6385" spans="1:3" hidden="1" x14ac:dyDescent="0.25">
      <c r="A6385" s="495" t="s">
        <v>6996</v>
      </c>
      <c r="B6385" s="5">
        <v>1</v>
      </c>
      <c r="C6385" s="5">
        <v>4</v>
      </c>
    </row>
    <row r="6386" spans="1:3" ht="45" hidden="1" x14ac:dyDescent="0.25">
      <c r="A6386" s="495" t="s">
        <v>7019</v>
      </c>
      <c r="B6386" s="5">
        <v>1</v>
      </c>
      <c r="C6386" s="5">
        <v>4</v>
      </c>
    </row>
    <row r="6387" spans="1:3" hidden="1" x14ac:dyDescent="0.25">
      <c r="A6387" s="495" t="s">
        <v>7025</v>
      </c>
      <c r="B6387" s="5">
        <v>1</v>
      </c>
      <c r="C6387" s="5">
        <v>4</v>
      </c>
    </row>
    <row r="6388" spans="1:3" hidden="1" x14ac:dyDescent="0.25">
      <c r="A6388" s="495" t="s">
        <v>7028</v>
      </c>
      <c r="B6388" s="5">
        <v>1</v>
      </c>
      <c r="C6388" s="5">
        <v>4</v>
      </c>
    </row>
    <row r="6389" spans="1:3" hidden="1" x14ac:dyDescent="0.25">
      <c r="A6389" s="495" t="s">
        <v>7042</v>
      </c>
      <c r="B6389" s="5">
        <v>1</v>
      </c>
      <c r="C6389" s="5">
        <v>4</v>
      </c>
    </row>
    <row r="6390" spans="1:3" hidden="1" x14ac:dyDescent="0.25">
      <c r="A6390" s="495" t="s">
        <v>7060</v>
      </c>
      <c r="B6390" s="5">
        <v>1</v>
      </c>
      <c r="C6390" s="5">
        <v>4</v>
      </c>
    </row>
    <row r="6391" spans="1:3" hidden="1" x14ac:dyDescent="0.25">
      <c r="A6391" s="495" t="s">
        <v>7067</v>
      </c>
      <c r="B6391" s="5">
        <v>1</v>
      </c>
      <c r="C6391" s="5">
        <v>4</v>
      </c>
    </row>
    <row r="6392" spans="1:3" ht="30" hidden="1" x14ac:dyDescent="0.25">
      <c r="A6392" s="495" t="s">
        <v>7099</v>
      </c>
      <c r="B6392" s="5">
        <v>1</v>
      </c>
      <c r="C6392" s="5">
        <v>4</v>
      </c>
    </row>
    <row r="6393" spans="1:3" hidden="1" x14ac:dyDescent="0.25">
      <c r="A6393" s="495" t="s">
        <v>7101</v>
      </c>
      <c r="B6393" s="5">
        <v>1</v>
      </c>
      <c r="C6393" s="5">
        <v>4</v>
      </c>
    </row>
    <row r="6394" spans="1:3" hidden="1" x14ac:dyDescent="0.25">
      <c r="A6394" s="495" t="s">
        <v>7107</v>
      </c>
      <c r="B6394" s="5">
        <v>1</v>
      </c>
      <c r="C6394" s="5">
        <v>4</v>
      </c>
    </row>
    <row r="6395" spans="1:3" hidden="1" x14ac:dyDescent="0.25">
      <c r="A6395" s="495" t="s">
        <v>7115</v>
      </c>
      <c r="B6395" s="5">
        <v>1</v>
      </c>
      <c r="C6395" s="5">
        <v>4</v>
      </c>
    </row>
    <row r="6396" spans="1:3" hidden="1" x14ac:dyDescent="0.25">
      <c r="A6396" s="495" t="s">
        <v>7117</v>
      </c>
      <c r="B6396" s="5">
        <v>1</v>
      </c>
      <c r="C6396" s="5">
        <v>4</v>
      </c>
    </row>
    <row r="6397" spans="1:3" hidden="1" x14ac:dyDescent="0.25">
      <c r="A6397" s="495" t="s">
        <v>7122</v>
      </c>
      <c r="B6397" s="5">
        <v>1</v>
      </c>
      <c r="C6397" s="5">
        <v>4</v>
      </c>
    </row>
    <row r="6398" spans="1:3" hidden="1" x14ac:dyDescent="0.25">
      <c r="A6398" s="495" t="s">
        <v>7145</v>
      </c>
      <c r="B6398" s="5">
        <v>1</v>
      </c>
      <c r="C6398" s="5">
        <v>4</v>
      </c>
    </row>
    <row r="6399" spans="1:3" hidden="1" x14ac:dyDescent="0.25">
      <c r="A6399" s="495" t="s">
        <v>7154</v>
      </c>
      <c r="B6399" s="5">
        <v>1</v>
      </c>
      <c r="C6399" s="5">
        <v>4</v>
      </c>
    </row>
    <row r="6400" spans="1:3" ht="30" hidden="1" x14ac:dyDescent="0.25">
      <c r="A6400" s="495" t="s">
        <v>7159</v>
      </c>
      <c r="B6400" s="5">
        <v>1</v>
      </c>
      <c r="C6400" s="5">
        <v>4</v>
      </c>
    </row>
    <row r="6401" spans="1:3" hidden="1" x14ac:dyDescent="0.25">
      <c r="A6401" s="495" t="s">
        <v>7161</v>
      </c>
      <c r="B6401" s="5">
        <v>1</v>
      </c>
      <c r="C6401" s="5">
        <v>4</v>
      </c>
    </row>
    <row r="6402" spans="1:3" hidden="1" x14ac:dyDescent="0.25">
      <c r="A6402" s="495" t="s">
        <v>7173</v>
      </c>
      <c r="B6402" s="5">
        <v>1</v>
      </c>
      <c r="C6402" s="5">
        <v>4</v>
      </c>
    </row>
    <row r="6403" spans="1:3" hidden="1" x14ac:dyDescent="0.25">
      <c r="A6403" s="495" t="s">
        <v>7179</v>
      </c>
      <c r="B6403" s="5">
        <v>1</v>
      </c>
      <c r="C6403" s="5">
        <v>4</v>
      </c>
    </row>
    <row r="6404" spans="1:3" hidden="1" x14ac:dyDescent="0.25">
      <c r="A6404" s="495" t="s">
        <v>7189</v>
      </c>
      <c r="B6404" s="5">
        <v>1</v>
      </c>
      <c r="C6404" s="5">
        <v>4</v>
      </c>
    </row>
    <row r="6405" spans="1:3" hidden="1" x14ac:dyDescent="0.25">
      <c r="A6405" s="495" t="s">
        <v>7200</v>
      </c>
      <c r="B6405" s="5">
        <v>1</v>
      </c>
      <c r="C6405" s="5">
        <v>4</v>
      </c>
    </row>
    <row r="6406" spans="1:3" hidden="1" x14ac:dyDescent="0.25">
      <c r="A6406" s="495" t="s">
        <v>7209</v>
      </c>
      <c r="B6406" s="5">
        <v>1</v>
      </c>
      <c r="C6406" s="5">
        <v>4</v>
      </c>
    </row>
    <row r="6407" spans="1:3" hidden="1" x14ac:dyDescent="0.25">
      <c r="A6407" s="495" t="s">
        <v>7231</v>
      </c>
      <c r="B6407" s="5">
        <v>1</v>
      </c>
      <c r="C6407" s="5">
        <v>4</v>
      </c>
    </row>
    <row r="6408" spans="1:3" hidden="1" x14ac:dyDescent="0.25">
      <c r="A6408" s="495" t="s">
        <v>7234</v>
      </c>
      <c r="B6408" s="5">
        <v>1</v>
      </c>
      <c r="C6408" s="5">
        <v>4</v>
      </c>
    </row>
    <row r="6409" spans="1:3" hidden="1" x14ac:dyDescent="0.25">
      <c r="A6409" s="495" t="s">
        <v>7277</v>
      </c>
      <c r="B6409" s="5">
        <v>1</v>
      </c>
      <c r="C6409" s="5">
        <v>4</v>
      </c>
    </row>
    <row r="6410" spans="1:3" hidden="1" x14ac:dyDescent="0.25">
      <c r="A6410" s="495" t="s">
        <v>7297</v>
      </c>
      <c r="B6410" s="5">
        <v>1</v>
      </c>
      <c r="C6410" s="5">
        <v>4</v>
      </c>
    </row>
    <row r="6411" spans="1:3" ht="30" hidden="1" x14ac:dyDescent="0.25">
      <c r="A6411" s="495" t="s">
        <v>7299</v>
      </c>
      <c r="B6411" s="5">
        <v>1</v>
      </c>
      <c r="C6411" s="5">
        <v>4</v>
      </c>
    </row>
    <row r="6412" spans="1:3" hidden="1" x14ac:dyDescent="0.25">
      <c r="A6412" s="495" t="s">
        <v>7305</v>
      </c>
      <c r="B6412" s="5">
        <v>1</v>
      </c>
      <c r="C6412" s="5">
        <v>4</v>
      </c>
    </row>
    <row r="6413" spans="1:3" hidden="1" x14ac:dyDescent="0.25">
      <c r="A6413" s="495" t="s">
        <v>7352</v>
      </c>
      <c r="B6413" s="5">
        <v>1</v>
      </c>
      <c r="C6413" s="5">
        <v>4</v>
      </c>
    </row>
    <row r="6414" spans="1:3" hidden="1" x14ac:dyDescent="0.25">
      <c r="A6414" s="495" t="s">
        <v>7364</v>
      </c>
      <c r="B6414" s="5">
        <v>1</v>
      </c>
      <c r="C6414" s="5">
        <v>4</v>
      </c>
    </row>
    <row r="6415" spans="1:3" hidden="1" x14ac:dyDescent="0.25">
      <c r="A6415" s="495" t="s">
        <v>7378</v>
      </c>
      <c r="B6415" s="5">
        <v>1</v>
      </c>
      <c r="C6415" s="5">
        <v>4</v>
      </c>
    </row>
    <row r="6416" spans="1:3" hidden="1" x14ac:dyDescent="0.25">
      <c r="A6416" s="495" t="s">
        <v>7412</v>
      </c>
      <c r="B6416" s="5">
        <v>1</v>
      </c>
      <c r="C6416" s="5">
        <v>4</v>
      </c>
    </row>
    <row r="6417" spans="1:3" hidden="1" x14ac:dyDescent="0.25">
      <c r="A6417" s="495" t="s">
        <v>7413</v>
      </c>
      <c r="B6417" s="5">
        <v>1</v>
      </c>
      <c r="C6417" s="5">
        <v>4</v>
      </c>
    </row>
    <row r="6418" spans="1:3" hidden="1" x14ac:dyDescent="0.25">
      <c r="A6418" s="495" t="s">
        <v>7414</v>
      </c>
      <c r="B6418" s="5">
        <v>1</v>
      </c>
      <c r="C6418" s="5">
        <v>4</v>
      </c>
    </row>
    <row r="6419" spans="1:3" ht="30" hidden="1" x14ac:dyDescent="0.25">
      <c r="A6419" s="495" t="s">
        <v>7428</v>
      </c>
      <c r="B6419" s="5">
        <v>1</v>
      </c>
      <c r="C6419" s="5">
        <v>4</v>
      </c>
    </row>
    <row r="6420" spans="1:3" hidden="1" x14ac:dyDescent="0.25">
      <c r="A6420" s="495" t="s">
        <v>7446</v>
      </c>
      <c r="B6420" s="5">
        <v>1</v>
      </c>
      <c r="C6420" s="5">
        <v>4</v>
      </c>
    </row>
    <row r="6421" spans="1:3" hidden="1" x14ac:dyDescent="0.25">
      <c r="A6421" s="495" t="s">
        <v>7455</v>
      </c>
      <c r="B6421" s="5">
        <v>1</v>
      </c>
      <c r="C6421" s="5">
        <v>4</v>
      </c>
    </row>
    <row r="6422" spans="1:3" hidden="1" x14ac:dyDescent="0.25">
      <c r="A6422" s="495" t="s">
        <v>7465</v>
      </c>
      <c r="B6422" s="5">
        <v>1</v>
      </c>
      <c r="C6422" s="5">
        <v>4</v>
      </c>
    </row>
    <row r="6423" spans="1:3" hidden="1" x14ac:dyDescent="0.25">
      <c r="A6423" s="495" t="s">
        <v>7468</v>
      </c>
      <c r="B6423" s="5">
        <v>1</v>
      </c>
      <c r="C6423" s="5">
        <v>4</v>
      </c>
    </row>
    <row r="6424" spans="1:3" hidden="1" x14ac:dyDescent="0.25">
      <c r="A6424" s="495" t="s">
        <v>7475</v>
      </c>
      <c r="B6424" s="5">
        <v>1</v>
      </c>
      <c r="C6424" s="5">
        <v>4</v>
      </c>
    </row>
    <row r="6425" spans="1:3" hidden="1" x14ac:dyDescent="0.25">
      <c r="A6425" s="495" t="s">
        <v>7482</v>
      </c>
      <c r="B6425" s="5">
        <v>1</v>
      </c>
      <c r="C6425" s="5">
        <v>4</v>
      </c>
    </row>
    <row r="6426" spans="1:3" hidden="1" x14ac:dyDescent="0.25">
      <c r="A6426" s="495" t="s">
        <v>7488</v>
      </c>
      <c r="B6426" s="5">
        <v>1</v>
      </c>
      <c r="C6426" s="5">
        <v>4</v>
      </c>
    </row>
    <row r="6427" spans="1:3" hidden="1" x14ac:dyDescent="0.25">
      <c r="A6427" s="495" t="s">
        <v>7495</v>
      </c>
      <c r="B6427" s="5">
        <v>1</v>
      </c>
      <c r="C6427" s="5">
        <v>4</v>
      </c>
    </row>
    <row r="6428" spans="1:3" hidden="1" x14ac:dyDescent="0.25">
      <c r="A6428" s="495" t="s">
        <v>7513</v>
      </c>
      <c r="B6428" s="5">
        <v>1</v>
      </c>
      <c r="C6428" s="5">
        <v>4</v>
      </c>
    </row>
    <row r="6429" spans="1:3" hidden="1" x14ac:dyDescent="0.25">
      <c r="A6429" s="495" t="s">
        <v>7551</v>
      </c>
      <c r="B6429" s="5">
        <v>1</v>
      </c>
      <c r="C6429" s="5">
        <v>4</v>
      </c>
    </row>
    <row r="6430" spans="1:3" hidden="1" x14ac:dyDescent="0.25">
      <c r="A6430" s="495" t="s">
        <v>7553</v>
      </c>
      <c r="B6430" s="5">
        <v>1</v>
      </c>
      <c r="C6430" s="5">
        <v>4</v>
      </c>
    </row>
    <row r="6431" spans="1:3" ht="30" hidden="1" x14ac:dyDescent="0.25">
      <c r="A6431" s="495" t="s">
        <v>7570</v>
      </c>
      <c r="B6431" s="5">
        <v>1</v>
      </c>
      <c r="C6431" s="5">
        <v>4</v>
      </c>
    </row>
    <row r="6432" spans="1:3" ht="30" hidden="1" x14ac:dyDescent="0.25">
      <c r="A6432" s="495" t="s">
        <v>7574</v>
      </c>
      <c r="B6432" s="5">
        <v>1</v>
      </c>
      <c r="C6432" s="5">
        <v>4</v>
      </c>
    </row>
    <row r="6433" spans="1:3" hidden="1" x14ac:dyDescent="0.25">
      <c r="A6433" s="495" t="s">
        <v>7585</v>
      </c>
      <c r="B6433" s="5">
        <v>1</v>
      </c>
      <c r="C6433" s="5">
        <v>4</v>
      </c>
    </row>
    <row r="6434" spans="1:3" ht="30" hidden="1" x14ac:dyDescent="0.25">
      <c r="A6434" s="495" t="s">
        <v>7590</v>
      </c>
      <c r="B6434" s="5">
        <v>1</v>
      </c>
      <c r="C6434" s="5">
        <v>4</v>
      </c>
    </row>
    <row r="6435" spans="1:3" hidden="1" x14ac:dyDescent="0.25">
      <c r="A6435" s="495" t="s">
        <v>7602</v>
      </c>
      <c r="B6435" s="5">
        <v>1</v>
      </c>
      <c r="C6435" s="5">
        <v>4</v>
      </c>
    </row>
    <row r="6436" spans="1:3" hidden="1" x14ac:dyDescent="0.25">
      <c r="A6436" s="495" t="s">
        <v>7606</v>
      </c>
      <c r="B6436" s="5">
        <v>1</v>
      </c>
      <c r="C6436" s="5">
        <v>4</v>
      </c>
    </row>
    <row r="6437" spans="1:3" hidden="1" x14ac:dyDescent="0.25">
      <c r="A6437" s="495" t="s">
        <v>7629</v>
      </c>
      <c r="B6437" s="5">
        <v>1</v>
      </c>
      <c r="C6437" s="5">
        <v>4</v>
      </c>
    </row>
    <row r="6438" spans="1:3" hidden="1" x14ac:dyDescent="0.25">
      <c r="A6438" s="495" t="s">
        <v>7633</v>
      </c>
      <c r="B6438" s="5">
        <v>1</v>
      </c>
      <c r="C6438" s="5">
        <v>4</v>
      </c>
    </row>
    <row r="6439" spans="1:3" hidden="1" x14ac:dyDescent="0.25">
      <c r="A6439" s="495" t="s">
        <v>7636</v>
      </c>
      <c r="B6439" s="5">
        <v>1</v>
      </c>
      <c r="C6439" s="5">
        <v>4</v>
      </c>
    </row>
    <row r="6440" spans="1:3" hidden="1" x14ac:dyDescent="0.25">
      <c r="A6440" s="495" t="s">
        <v>7637</v>
      </c>
      <c r="B6440" s="5">
        <v>1</v>
      </c>
      <c r="C6440" s="5">
        <v>4</v>
      </c>
    </row>
    <row r="6441" spans="1:3" hidden="1" x14ac:dyDescent="0.25">
      <c r="A6441" s="495" t="s">
        <v>7644</v>
      </c>
      <c r="B6441" s="5">
        <v>1</v>
      </c>
      <c r="C6441" s="5">
        <v>4</v>
      </c>
    </row>
    <row r="6442" spans="1:3" hidden="1" x14ac:dyDescent="0.25">
      <c r="A6442" s="495" t="s">
        <v>7649</v>
      </c>
      <c r="B6442" s="5">
        <v>1</v>
      </c>
      <c r="C6442" s="5">
        <v>4</v>
      </c>
    </row>
    <row r="6443" spans="1:3" hidden="1" x14ac:dyDescent="0.25">
      <c r="A6443" s="495" t="s">
        <v>7654</v>
      </c>
      <c r="B6443" s="5">
        <v>1</v>
      </c>
      <c r="C6443" s="5">
        <v>4</v>
      </c>
    </row>
    <row r="6444" spans="1:3" ht="30" hidden="1" x14ac:dyDescent="0.25">
      <c r="A6444" s="495" t="s">
        <v>7657</v>
      </c>
      <c r="B6444" s="5">
        <v>1</v>
      </c>
      <c r="C6444" s="5">
        <v>4</v>
      </c>
    </row>
    <row r="6445" spans="1:3" ht="30" hidden="1" x14ac:dyDescent="0.25">
      <c r="A6445" s="495" t="s">
        <v>7661</v>
      </c>
      <c r="B6445" s="5">
        <v>1</v>
      </c>
      <c r="C6445" s="5">
        <v>4</v>
      </c>
    </row>
    <row r="6446" spans="1:3" ht="30" hidden="1" x14ac:dyDescent="0.25">
      <c r="A6446" s="495" t="s">
        <v>7672</v>
      </c>
      <c r="B6446" s="5">
        <v>1</v>
      </c>
      <c r="C6446" s="5">
        <v>4</v>
      </c>
    </row>
    <row r="6447" spans="1:3" hidden="1" x14ac:dyDescent="0.25">
      <c r="A6447" s="495" t="s">
        <v>7676</v>
      </c>
      <c r="B6447" s="5">
        <v>1</v>
      </c>
      <c r="C6447" s="5">
        <v>4</v>
      </c>
    </row>
    <row r="6448" spans="1:3" hidden="1" x14ac:dyDescent="0.25">
      <c r="A6448" s="495" t="s">
        <v>7681</v>
      </c>
      <c r="B6448" s="5">
        <v>1</v>
      </c>
      <c r="C6448" s="5">
        <v>4</v>
      </c>
    </row>
    <row r="6449" spans="1:3" hidden="1" x14ac:dyDescent="0.25">
      <c r="A6449" s="495" t="s">
        <v>7691</v>
      </c>
      <c r="B6449" s="5">
        <v>1</v>
      </c>
      <c r="C6449" s="5">
        <v>4</v>
      </c>
    </row>
    <row r="6450" spans="1:3" hidden="1" x14ac:dyDescent="0.25">
      <c r="A6450" s="495" t="s">
        <v>7707</v>
      </c>
      <c r="B6450" s="5">
        <v>1</v>
      </c>
      <c r="C6450" s="5">
        <v>4</v>
      </c>
    </row>
    <row r="6451" spans="1:3" ht="30" hidden="1" x14ac:dyDescent="0.25">
      <c r="A6451" s="495" t="s">
        <v>7755</v>
      </c>
      <c r="B6451" s="5">
        <v>1</v>
      </c>
      <c r="C6451" s="5">
        <v>4</v>
      </c>
    </row>
    <row r="6452" spans="1:3" ht="30" hidden="1" x14ac:dyDescent="0.25">
      <c r="A6452" s="495" t="s">
        <v>7761</v>
      </c>
      <c r="B6452" s="5">
        <v>1</v>
      </c>
      <c r="C6452" s="5">
        <v>4</v>
      </c>
    </row>
    <row r="6453" spans="1:3" hidden="1" x14ac:dyDescent="0.25">
      <c r="A6453" s="495" t="s">
        <v>7769</v>
      </c>
      <c r="B6453" s="5">
        <v>1</v>
      </c>
      <c r="C6453" s="5">
        <v>4</v>
      </c>
    </row>
    <row r="6454" spans="1:3" ht="30" hidden="1" x14ac:dyDescent="0.25">
      <c r="A6454" s="495" t="s">
        <v>7770</v>
      </c>
      <c r="B6454" s="5">
        <v>1</v>
      </c>
      <c r="C6454" s="5">
        <v>4</v>
      </c>
    </row>
    <row r="6455" spans="1:3" hidden="1" x14ac:dyDescent="0.25">
      <c r="A6455" s="495" t="s">
        <v>7776</v>
      </c>
      <c r="B6455" s="5">
        <v>1</v>
      </c>
      <c r="C6455" s="5">
        <v>4</v>
      </c>
    </row>
    <row r="6456" spans="1:3" hidden="1" x14ac:dyDescent="0.25">
      <c r="A6456" s="495" t="s">
        <v>7785</v>
      </c>
      <c r="B6456" s="5">
        <v>1</v>
      </c>
      <c r="C6456" s="5">
        <v>4</v>
      </c>
    </row>
    <row r="6457" spans="1:3" hidden="1" x14ac:dyDescent="0.25">
      <c r="A6457" s="495" t="s">
        <v>7811</v>
      </c>
      <c r="B6457" s="5">
        <v>1</v>
      </c>
      <c r="C6457" s="5">
        <v>4</v>
      </c>
    </row>
    <row r="6458" spans="1:3" hidden="1" x14ac:dyDescent="0.25">
      <c r="A6458" s="495" t="s">
        <v>7835</v>
      </c>
      <c r="B6458" s="5">
        <v>1</v>
      </c>
      <c r="C6458" s="5">
        <v>4</v>
      </c>
    </row>
    <row r="6459" spans="1:3" ht="30" hidden="1" x14ac:dyDescent="0.25">
      <c r="A6459" s="495" t="s">
        <v>7867</v>
      </c>
      <c r="B6459" s="5">
        <v>1</v>
      </c>
      <c r="C6459" s="5">
        <v>4</v>
      </c>
    </row>
    <row r="6460" spans="1:3" ht="30" hidden="1" x14ac:dyDescent="0.25">
      <c r="A6460" s="495" t="s">
        <v>7869</v>
      </c>
      <c r="B6460" s="5">
        <v>1</v>
      </c>
      <c r="C6460" s="5">
        <v>4</v>
      </c>
    </row>
    <row r="6461" spans="1:3" hidden="1" x14ac:dyDescent="0.25">
      <c r="A6461" s="495" t="s">
        <v>7889</v>
      </c>
      <c r="B6461" s="5">
        <v>1</v>
      </c>
      <c r="C6461" s="5">
        <v>4</v>
      </c>
    </row>
    <row r="6462" spans="1:3" hidden="1" x14ac:dyDescent="0.25">
      <c r="A6462" s="495" t="s">
        <v>7903</v>
      </c>
      <c r="B6462" s="5">
        <v>1</v>
      </c>
      <c r="C6462" s="5">
        <v>4</v>
      </c>
    </row>
    <row r="6463" spans="1:3" hidden="1" x14ac:dyDescent="0.25">
      <c r="A6463" s="495" t="s">
        <v>7907</v>
      </c>
      <c r="B6463" s="5">
        <v>1</v>
      </c>
      <c r="C6463" s="5">
        <v>4</v>
      </c>
    </row>
    <row r="6464" spans="1:3" hidden="1" x14ac:dyDescent="0.25">
      <c r="A6464" s="495" t="s">
        <v>7911</v>
      </c>
      <c r="B6464" s="5">
        <v>1</v>
      </c>
      <c r="C6464" s="5">
        <v>4</v>
      </c>
    </row>
    <row r="6465" spans="1:3" hidden="1" x14ac:dyDescent="0.25">
      <c r="A6465" s="495" t="s">
        <v>7915</v>
      </c>
      <c r="B6465" s="5">
        <v>1</v>
      </c>
      <c r="C6465" s="5">
        <v>4</v>
      </c>
    </row>
    <row r="6466" spans="1:3" hidden="1" x14ac:dyDescent="0.25">
      <c r="A6466" s="495" t="s">
        <v>7919</v>
      </c>
      <c r="B6466" s="5">
        <v>1</v>
      </c>
      <c r="C6466" s="5">
        <v>4</v>
      </c>
    </row>
    <row r="6467" spans="1:3" hidden="1" x14ac:dyDescent="0.25">
      <c r="A6467" s="495" t="s">
        <v>7925</v>
      </c>
      <c r="B6467" s="5">
        <v>1</v>
      </c>
      <c r="C6467" s="5">
        <v>4</v>
      </c>
    </row>
    <row r="6468" spans="1:3" hidden="1" x14ac:dyDescent="0.25">
      <c r="A6468" s="495" t="s">
        <v>7933</v>
      </c>
      <c r="B6468" s="5">
        <v>1</v>
      </c>
      <c r="C6468" s="5">
        <v>4</v>
      </c>
    </row>
    <row r="6469" spans="1:3" hidden="1" x14ac:dyDescent="0.25">
      <c r="A6469" s="495" t="s">
        <v>7941</v>
      </c>
      <c r="B6469" s="5">
        <v>1</v>
      </c>
      <c r="C6469" s="5">
        <v>4</v>
      </c>
    </row>
    <row r="6470" spans="1:3" hidden="1" x14ac:dyDescent="0.25">
      <c r="A6470" s="495" t="s">
        <v>7943</v>
      </c>
      <c r="B6470" s="5">
        <v>1</v>
      </c>
      <c r="C6470" s="5">
        <v>4</v>
      </c>
    </row>
    <row r="6471" spans="1:3" hidden="1" x14ac:dyDescent="0.25">
      <c r="A6471" s="495" t="s">
        <v>7977</v>
      </c>
      <c r="B6471" s="5">
        <v>1</v>
      </c>
      <c r="C6471" s="5">
        <v>4</v>
      </c>
    </row>
    <row r="6472" spans="1:3" hidden="1" x14ac:dyDescent="0.25">
      <c r="A6472" s="495" t="s">
        <v>7995</v>
      </c>
      <c r="B6472" s="5">
        <v>1</v>
      </c>
      <c r="C6472" s="5">
        <v>4</v>
      </c>
    </row>
    <row r="6473" spans="1:3" hidden="1" x14ac:dyDescent="0.25">
      <c r="A6473" s="495" t="s">
        <v>8000</v>
      </c>
      <c r="B6473" s="5">
        <v>1</v>
      </c>
      <c r="C6473" s="5">
        <v>4</v>
      </c>
    </row>
    <row r="6474" spans="1:3" hidden="1" x14ac:dyDescent="0.25">
      <c r="A6474" s="495" t="s">
        <v>8008</v>
      </c>
      <c r="B6474" s="5">
        <v>1</v>
      </c>
      <c r="C6474" s="5">
        <v>4</v>
      </c>
    </row>
    <row r="6475" spans="1:3" hidden="1" x14ac:dyDescent="0.25">
      <c r="A6475" s="495" t="s">
        <v>8009</v>
      </c>
      <c r="B6475" s="5">
        <v>1</v>
      </c>
      <c r="C6475" s="5">
        <v>4</v>
      </c>
    </row>
    <row r="6476" spans="1:3" hidden="1" x14ac:dyDescent="0.25">
      <c r="A6476" s="495" t="s">
        <v>8012</v>
      </c>
      <c r="B6476" s="5">
        <v>1</v>
      </c>
      <c r="C6476" s="5">
        <v>4</v>
      </c>
    </row>
    <row r="6477" spans="1:3" hidden="1" x14ac:dyDescent="0.25">
      <c r="A6477" s="495" t="s">
        <v>8017</v>
      </c>
      <c r="B6477" s="5">
        <v>1</v>
      </c>
      <c r="C6477" s="5">
        <v>4</v>
      </c>
    </row>
    <row r="6478" spans="1:3" hidden="1" x14ac:dyDescent="0.25">
      <c r="A6478" s="495" t="s">
        <v>8040</v>
      </c>
      <c r="B6478" s="5">
        <v>1</v>
      </c>
      <c r="C6478" s="5">
        <v>4</v>
      </c>
    </row>
    <row r="6479" spans="1:3" hidden="1" x14ac:dyDescent="0.25">
      <c r="A6479" s="495" t="s">
        <v>8056</v>
      </c>
      <c r="B6479" s="5">
        <v>1</v>
      </c>
      <c r="C6479" s="5">
        <v>4</v>
      </c>
    </row>
    <row r="6480" spans="1:3" hidden="1" x14ac:dyDescent="0.25">
      <c r="A6480" s="495" t="s">
        <v>8064</v>
      </c>
      <c r="B6480" s="5">
        <v>1</v>
      </c>
      <c r="C6480" s="5">
        <v>4</v>
      </c>
    </row>
    <row r="6481" spans="1:3" hidden="1" x14ac:dyDescent="0.25">
      <c r="A6481" s="495" t="s">
        <v>8080</v>
      </c>
      <c r="B6481" s="5">
        <v>1</v>
      </c>
      <c r="C6481" s="5">
        <v>4</v>
      </c>
    </row>
    <row r="6482" spans="1:3" hidden="1" x14ac:dyDescent="0.25">
      <c r="A6482" s="495" t="s">
        <v>8102</v>
      </c>
      <c r="B6482" s="5">
        <v>1</v>
      </c>
      <c r="C6482" s="5">
        <v>4</v>
      </c>
    </row>
    <row r="6483" spans="1:3" hidden="1" x14ac:dyDescent="0.25">
      <c r="A6483" s="495" t="s">
        <v>8114</v>
      </c>
      <c r="B6483" s="5">
        <v>1</v>
      </c>
      <c r="C6483" s="5">
        <v>4</v>
      </c>
    </row>
    <row r="6484" spans="1:3" hidden="1" x14ac:dyDescent="0.25">
      <c r="A6484" s="495" t="s">
        <v>8132</v>
      </c>
      <c r="B6484" s="5">
        <v>1</v>
      </c>
      <c r="C6484" s="5">
        <v>4</v>
      </c>
    </row>
    <row r="6485" spans="1:3" hidden="1" x14ac:dyDescent="0.25">
      <c r="A6485" s="495" t="s">
        <v>8155</v>
      </c>
      <c r="B6485" s="5">
        <v>1</v>
      </c>
      <c r="C6485" s="5">
        <v>4</v>
      </c>
    </row>
    <row r="6486" spans="1:3" hidden="1" x14ac:dyDescent="0.25">
      <c r="A6486" s="495" t="s">
        <v>8157</v>
      </c>
      <c r="B6486" s="5">
        <v>1</v>
      </c>
      <c r="C6486" s="5">
        <v>4</v>
      </c>
    </row>
    <row r="6487" spans="1:3" hidden="1" x14ac:dyDescent="0.25">
      <c r="A6487" s="495" t="s">
        <v>8163</v>
      </c>
      <c r="B6487" s="5">
        <v>1</v>
      </c>
      <c r="C6487" s="5">
        <v>4</v>
      </c>
    </row>
    <row r="6488" spans="1:3" hidden="1" x14ac:dyDescent="0.25">
      <c r="A6488" s="495" t="s">
        <v>8173</v>
      </c>
      <c r="B6488" s="5">
        <v>1</v>
      </c>
      <c r="C6488" s="5">
        <v>4</v>
      </c>
    </row>
    <row r="6489" spans="1:3" hidden="1" x14ac:dyDescent="0.25">
      <c r="A6489" s="495" t="s">
        <v>8200</v>
      </c>
      <c r="B6489" s="5">
        <v>1</v>
      </c>
      <c r="C6489" s="5">
        <v>4</v>
      </c>
    </row>
    <row r="6490" spans="1:3" hidden="1" x14ac:dyDescent="0.25">
      <c r="A6490" s="495" t="s">
        <v>8207</v>
      </c>
      <c r="B6490" s="5">
        <v>1</v>
      </c>
      <c r="C6490" s="5">
        <v>4</v>
      </c>
    </row>
    <row r="6491" spans="1:3" hidden="1" x14ac:dyDescent="0.25">
      <c r="A6491" s="495" t="s">
        <v>8217</v>
      </c>
      <c r="B6491" s="5">
        <v>1</v>
      </c>
      <c r="C6491" s="5">
        <v>4</v>
      </c>
    </row>
    <row r="6492" spans="1:3" hidden="1" x14ac:dyDescent="0.25">
      <c r="A6492" s="495" t="s">
        <v>8235</v>
      </c>
      <c r="B6492" s="5">
        <v>1</v>
      </c>
      <c r="C6492" s="5">
        <v>4</v>
      </c>
    </row>
    <row r="6493" spans="1:3" hidden="1" x14ac:dyDescent="0.25">
      <c r="A6493" s="495" t="s">
        <v>8237</v>
      </c>
      <c r="B6493" s="5">
        <v>1</v>
      </c>
      <c r="C6493" s="5">
        <v>4</v>
      </c>
    </row>
    <row r="6494" spans="1:3" hidden="1" x14ac:dyDescent="0.25">
      <c r="A6494" s="495" t="s">
        <v>8249</v>
      </c>
      <c r="B6494" s="5">
        <v>1</v>
      </c>
      <c r="C6494" s="5">
        <v>4</v>
      </c>
    </row>
    <row r="6495" spans="1:3" hidden="1" x14ac:dyDescent="0.25">
      <c r="A6495" s="495" t="s">
        <v>8267</v>
      </c>
      <c r="B6495" s="5">
        <v>1</v>
      </c>
      <c r="C6495" s="5">
        <v>4</v>
      </c>
    </row>
    <row r="6496" spans="1:3" hidden="1" x14ac:dyDescent="0.25">
      <c r="A6496" s="495" t="s">
        <v>8278</v>
      </c>
      <c r="B6496" s="5">
        <v>1</v>
      </c>
      <c r="C6496" s="5">
        <v>4</v>
      </c>
    </row>
    <row r="6497" spans="1:3" hidden="1" x14ac:dyDescent="0.25">
      <c r="A6497" s="495" t="s">
        <v>8281</v>
      </c>
      <c r="B6497" s="5">
        <v>1</v>
      </c>
      <c r="C6497" s="5">
        <v>4</v>
      </c>
    </row>
    <row r="6498" spans="1:3" hidden="1" x14ac:dyDescent="0.25">
      <c r="A6498" s="495" t="s">
        <v>8301</v>
      </c>
      <c r="B6498" s="5">
        <v>1</v>
      </c>
      <c r="C6498" s="5">
        <v>4</v>
      </c>
    </row>
    <row r="6499" spans="1:3" hidden="1" x14ac:dyDescent="0.25">
      <c r="A6499" s="495" t="s">
        <v>8310</v>
      </c>
      <c r="B6499" s="5">
        <v>1</v>
      </c>
      <c r="C6499" s="5">
        <v>4</v>
      </c>
    </row>
    <row r="6500" spans="1:3" hidden="1" x14ac:dyDescent="0.25">
      <c r="A6500" s="495" t="s">
        <v>8315</v>
      </c>
      <c r="B6500" s="5">
        <v>1</v>
      </c>
      <c r="C6500" s="5">
        <v>4</v>
      </c>
    </row>
    <row r="6501" spans="1:3" hidden="1" x14ac:dyDescent="0.25">
      <c r="A6501" s="495" t="s">
        <v>8325</v>
      </c>
      <c r="B6501" s="5">
        <v>1</v>
      </c>
      <c r="C6501" s="5">
        <v>4</v>
      </c>
    </row>
    <row r="6502" spans="1:3" ht="30" hidden="1" x14ac:dyDescent="0.25">
      <c r="A6502" s="495" t="s">
        <v>8335</v>
      </c>
      <c r="B6502" s="5">
        <v>1</v>
      </c>
      <c r="C6502" s="5">
        <v>4</v>
      </c>
    </row>
    <row r="6503" spans="1:3" hidden="1" x14ac:dyDescent="0.25">
      <c r="A6503" s="495" t="s">
        <v>8339</v>
      </c>
      <c r="B6503" s="5">
        <v>1</v>
      </c>
      <c r="C6503" s="5">
        <v>4</v>
      </c>
    </row>
    <row r="6504" spans="1:3" hidden="1" x14ac:dyDescent="0.25">
      <c r="A6504" s="495" t="s">
        <v>8343</v>
      </c>
      <c r="B6504" s="5">
        <v>1</v>
      </c>
      <c r="C6504" s="5">
        <v>4</v>
      </c>
    </row>
    <row r="6505" spans="1:3" hidden="1" x14ac:dyDescent="0.25">
      <c r="A6505" s="495" t="s">
        <v>8345</v>
      </c>
      <c r="B6505" s="5">
        <v>1</v>
      </c>
      <c r="C6505" s="5">
        <v>4</v>
      </c>
    </row>
    <row r="6506" spans="1:3" ht="30" hidden="1" x14ac:dyDescent="0.25">
      <c r="A6506" s="495" t="s">
        <v>8349</v>
      </c>
      <c r="B6506" s="5">
        <v>1</v>
      </c>
      <c r="C6506" s="5">
        <v>4</v>
      </c>
    </row>
    <row r="6507" spans="1:3" hidden="1" x14ac:dyDescent="0.25">
      <c r="A6507" s="495" t="s">
        <v>8354</v>
      </c>
      <c r="B6507" s="5">
        <v>1</v>
      </c>
      <c r="C6507" s="5">
        <v>4</v>
      </c>
    </row>
    <row r="6508" spans="1:3" ht="30" hidden="1" x14ac:dyDescent="0.25">
      <c r="A6508" s="495" t="s">
        <v>8362</v>
      </c>
      <c r="B6508" s="5">
        <v>1</v>
      </c>
      <c r="C6508" s="5">
        <v>4</v>
      </c>
    </row>
    <row r="6509" spans="1:3" hidden="1" x14ac:dyDescent="0.25">
      <c r="A6509" s="495" t="s">
        <v>8363</v>
      </c>
      <c r="B6509" s="5">
        <v>1</v>
      </c>
      <c r="C6509" s="5">
        <v>4</v>
      </c>
    </row>
    <row r="6510" spans="1:3" hidden="1" x14ac:dyDescent="0.25">
      <c r="A6510" s="495" t="s">
        <v>8386</v>
      </c>
      <c r="B6510" s="5">
        <v>1</v>
      </c>
      <c r="C6510" s="5">
        <v>4</v>
      </c>
    </row>
    <row r="6511" spans="1:3" hidden="1" x14ac:dyDescent="0.25">
      <c r="A6511" s="495" t="s">
        <v>8391</v>
      </c>
      <c r="B6511" s="5">
        <v>1</v>
      </c>
      <c r="C6511" s="5">
        <v>4</v>
      </c>
    </row>
    <row r="6512" spans="1:3" hidden="1" x14ac:dyDescent="0.25">
      <c r="A6512" s="495" t="s">
        <v>8414</v>
      </c>
      <c r="B6512" s="5">
        <v>1</v>
      </c>
      <c r="C6512" s="5">
        <v>4</v>
      </c>
    </row>
    <row r="6513" spans="1:3" hidden="1" x14ac:dyDescent="0.25">
      <c r="A6513" s="495" t="s">
        <v>8453</v>
      </c>
      <c r="B6513" s="5">
        <v>1</v>
      </c>
      <c r="C6513" s="5">
        <v>4</v>
      </c>
    </row>
    <row r="6514" spans="1:3" hidden="1" x14ac:dyDescent="0.25">
      <c r="A6514" s="495" t="s">
        <v>8465</v>
      </c>
      <c r="B6514" s="5">
        <v>1</v>
      </c>
      <c r="C6514" s="5">
        <v>4</v>
      </c>
    </row>
    <row r="6515" spans="1:3" hidden="1" x14ac:dyDescent="0.25">
      <c r="A6515" s="495" t="s">
        <v>8477</v>
      </c>
      <c r="B6515" s="5">
        <v>1</v>
      </c>
      <c r="C6515" s="5">
        <v>4</v>
      </c>
    </row>
    <row r="6516" spans="1:3" hidden="1" x14ac:dyDescent="0.25">
      <c r="A6516" s="495" t="s">
        <v>8487</v>
      </c>
      <c r="B6516" s="5">
        <v>1</v>
      </c>
      <c r="C6516" s="5">
        <v>4</v>
      </c>
    </row>
    <row r="6517" spans="1:3" hidden="1" x14ac:dyDescent="0.25">
      <c r="A6517" s="495" t="s">
        <v>8488</v>
      </c>
      <c r="B6517" s="5">
        <v>1</v>
      </c>
      <c r="C6517" s="5">
        <v>4</v>
      </c>
    </row>
    <row r="6518" spans="1:3" hidden="1" x14ac:dyDescent="0.25">
      <c r="A6518" s="495" t="s">
        <v>8495</v>
      </c>
      <c r="B6518" s="5">
        <v>1</v>
      </c>
      <c r="C6518" s="5">
        <v>4</v>
      </c>
    </row>
    <row r="6519" spans="1:3" hidden="1" x14ac:dyDescent="0.25">
      <c r="A6519" s="495" t="s">
        <v>8497</v>
      </c>
      <c r="B6519" s="5">
        <v>1</v>
      </c>
      <c r="C6519" s="5">
        <v>4</v>
      </c>
    </row>
    <row r="6520" spans="1:3" hidden="1" x14ac:dyDescent="0.25">
      <c r="A6520" s="495" t="s">
        <v>8504</v>
      </c>
      <c r="B6520" s="5">
        <v>1</v>
      </c>
      <c r="C6520" s="5">
        <v>4</v>
      </c>
    </row>
    <row r="6521" spans="1:3" hidden="1" x14ac:dyDescent="0.25">
      <c r="A6521" s="495" t="s">
        <v>8523</v>
      </c>
      <c r="B6521" s="5">
        <v>1</v>
      </c>
      <c r="C6521" s="5">
        <v>4</v>
      </c>
    </row>
    <row r="6522" spans="1:3" ht="30" hidden="1" x14ac:dyDescent="0.25">
      <c r="A6522" s="495" t="s">
        <v>8529</v>
      </c>
      <c r="B6522" s="5">
        <v>1</v>
      </c>
      <c r="C6522" s="5">
        <v>4</v>
      </c>
    </row>
    <row r="6523" spans="1:3" hidden="1" x14ac:dyDescent="0.25">
      <c r="A6523" s="495" t="s">
        <v>8531</v>
      </c>
      <c r="B6523" s="5">
        <v>1</v>
      </c>
      <c r="C6523" s="5">
        <v>4</v>
      </c>
    </row>
    <row r="6524" spans="1:3" hidden="1" x14ac:dyDescent="0.25">
      <c r="A6524" s="495" t="s">
        <v>8541</v>
      </c>
      <c r="B6524" s="5">
        <v>1</v>
      </c>
      <c r="C6524" s="5">
        <v>4</v>
      </c>
    </row>
    <row r="6525" spans="1:3" hidden="1" x14ac:dyDescent="0.25">
      <c r="A6525" s="495" t="s">
        <v>8545</v>
      </c>
      <c r="B6525" s="5">
        <v>1</v>
      </c>
      <c r="C6525" s="5">
        <v>4</v>
      </c>
    </row>
    <row r="6526" spans="1:3" ht="30" hidden="1" x14ac:dyDescent="0.25">
      <c r="A6526" s="495" t="s">
        <v>8547</v>
      </c>
      <c r="B6526" s="5">
        <v>1</v>
      </c>
      <c r="C6526" s="5">
        <v>4</v>
      </c>
    </row>
    <row r="6527" spans="1:3" hidden="1" x14ac:dyDescent="0.25">
      <c r="A6527" s="495" t="s">
        <v>8561</v>
      </c>
      <c r="B6527" s="5">
        <v>1</v>
      </c>
      <c r="C6527" s="5">
        <v>4</v>
      </c>
    </row>
    <row r="6528" spans="1:3" ht="30" hidden="1" x14ac:dyDescent="0.25">
      <c r="A6528" s="495" t="s">
        <v>8563</v>
      </c>
      <c r="B6528" s="5">
        <v>1</v>
      </c>
      <c r="C6528" s="5">
        <v>4</v>
      </c>
    </row>
    <row r="6529" spans="1:3" ht="30" hidden="1" x14ac:dyDescent="0.25">
      <c r="A6529" s="495" t="s">
        <v>8573</v>
      </c>
      <c r="B6529" s="5">
        <v>1</v>
      </c>
      <c r="C6529" s="5">
        <v>4</v>
      </c>
    </row>
    <row r="6530" spans="1:3" hidden="1" x14ac:dyDescent="0.25">
      <c r="A6530" s="495" t="s">
        <v>8575</v>
      </c>
      <c r="B6530" s="5">
        <v>1</v>
      </c>
      <c r="C6530" s="5">
        <v>4</v>
      </c>
    </row>
    <row r="6531" spans="1:3" ht="30" hidden="1" x14ac:dyDescent="0.25">
      <c r="A6531" s="495" t="s">
        <v>8576</v>
      </c>
      <c r="B6531" s="5">
        <v>1</v>
      </c>
      <c r="C6531" s="5">
        <v>4</v>
      </c>
    </row>
    <row r="6532" spans="1:3" hidden="1" x14ac:dyDescent="0.25">
      <c r="A6532" s="495" t="s">
        <v>8577</v>
      </c>
      <c r="B6532" s="5">
        <v>1</v>
      </c>
      <c r="C6532" s="5">
        <v>4</v>
      </c>
    </row>
    <row r="6533" spans="1:3" ht="30" hidden="1" x14ac:dyDescent="0.25">
      <c r="A6533" s="495" t="s">
        <v>8578</v>
      </c>
      <c r="B6533" s="5">
        <v>1</v>
      </c>
      <c r="C6533" s="5">
        <v>4</v>
      </c>
    </row>
    <row r="6534" spans="1:3" ht="30" hidden="1" x14ac:dyDescent="0.25">
      <c r="A6534" s="495" t="s">
        <v>8582</v>
      </c>
      <c r="B6534" s="5">
        <v>1</v>
      </c>
      <c r="C6534" s="5">
        <v>4</v>
      </c>
    </row>
    <row r="6535" spans="1:3" hidden="1" x14ac:dyDescent="0.25">
      <c r="A6535" s="495" t="s">
        <v>8590</v>
      </c>
      <c r="B6535" s="5">
        <v>1</v>
      </c>
      <c r="C6535" s="5">
        <v>4</v>
      </c>
    </row>
    <row r="6536" spans="1:3" hidden="1" x14ac:dyDescent="0.25">
      <c r="A6536" s="495" t="s">
        <v>8599</v>
      </c>
      <c r="B6536" s="5">
        <v>1</v>
      </c>
      <c r="C6536" s="5">
        <v>4</v>
      </c>
    </row>
    <row r="6537" spans="1:3" hidden="1" x14ac:dyDescent="0.25">
      <c r="A6537" s="495" t="s">
        <v>8613</v>
      </c>
      <c r="B6537" s="5">
        <v>1</v>
      </c>
      <c r="C6537" s="5">
        <v>4</v>
      </c>
    </row>
    <row r="6538" spans="1:3" hidden="1" x14ac:dyDescent="0.25">
      <c r="A6538" s="495" t="s">
        <v>8614</v>
      </c>
      <c r="B6538" s="5">
        <v>1</v>
      </c>
      <c r="C6538" s="5">
        <v>4</v>
      </c>
    </row>
    <row r="6539" spans="1:3" hidden="1" x14ac:dyDescent="0.25">
      <c r="A6539" s="495" t="s">
        <v>8617</v>
      </c>
      <c r="B6539" s="5">
        <v>1</v>
      </c>
      <c r="C6539" s="5">
        <v>4</v>
      </c>
    </row>
    <row r="6540" spans="1:3" ht="30" hidden="1" x14ac:dyDescent="0.25">
      <c r="A6540" s="495" t="s">
        <v>8619</v>
      </c>
      <c r="B6540" s="5">
        <v>1</v>
      </c>
      <c r="C6540" s="5">
        <v>4</v>
      </c>
    </row>
    <row r="6541" spans="1:3" hidden="1" x14ac:dyDescent="0.25">
      <c r="A6541" s="495" t="s">
        <v>8629</v>
      </c>
      <c r="B6541" s="5">
        <v>1</v>
      </c>
      <c r="C6541" s="5">
        <v>4</v>
      </c>
    </row>
    <row r="6542" spans="1:3" hidden="1" x14ac:dyDescent="0.25">
      <c r="A6542" s="495" t="s">
        <v>8637</v>
      </c>
      <c r="B6542" s="5">
        <v>1</v>
      </c>
      <c r="C6542" s="5">
        <v>4</v>
      </c>
    </row>
    <row r="6543" spans="1:3" hidden="1" x14ac:dyDescent="0.25">
      <c r="A6543" s="495" t="s">
        <v>8638</v>
      </c>
      <c r="B6543" s="5">
        <v>1</v>
      </c>
      <c r="C6543" s="5">
        <v>4</v>
      </c>
    </row>
    <row r="6544" spans="1:3" hidden="1" x14ac:dyDescent="0.25">
      <c r="A6544" s="495" t="s">
        <v>8641</v>
      </c>
      <c r="B6544" s="5">
        <v>1</v>
      </c>
      <c r="C6544" s="5">
        <v>4</v>
      </c>
    </row>
    <row r="6545" spans="1:3" hidden="1" x14ac:dyDescent="0.25">
      <c r="A6545" s="495" t="s">
        <v>8647</v>
      </c>
      <c r="B6545" s="5">
        <v>1</v>
      </c>
      <c r="C6545" s="5">
        <v>4</v>
      </c>
    </row>
    <row r="6546" spans="1:3" hidden="1" x14ac:dyDescent="0.25">
      <c r="A6546" s="495" t="s">
        <v>8649</v>
      </c>
      <c r="B6546" s="5">
        <v>1</v>
      </c>
      <c r="C6546" s="5">
        <v>4</v>
      </c>
    </row>
    <row r="6547" spans="1:3" hidden="1" x14ac:dyDescent="0.25">
      <c r="A6547" s="495" t="s">
        <v>8653</v>
      </c>
      <c r="B6547" s="5">
        <v>1</v>
      </c>
      <c r="C6547" s="5">
        <v>4</v>
      </c>
    </row>
    <row r="6548" spans="1:3" hidden="1" x14ac:dyDescent="0.25">
      <c r="A6548" s="495" t="s">
        <v>8657</v>
      </c>
      <c r="B6548" s="5">
        <v>1</v>
      </c>
      <c r="C6548" s="5">
        <v>4</v>
      </c>
    </row>
    <row r="6549" spans="1:3" hidden="1" x14ac:dyDescent="0.25">
      <c r="A6549" s="495" t="s">
        <v>8659</v>
      </c>
      <c r="B6549" s="5">
        <v>1</v>
      </c>
      <c r="C6549" s="5">
        <v>4</v>
      </c>
    </row>
    <row r="6550" spans="1:3" hidden="1" x14ac:dyDescent="0.25">
      <c r="A6550" s="495" t="s">
        <v>8663</v>
      </c>
      <c r="B6550" s="5">
        <v>1</v>
      </c>
      <c r="C6550" s="5">
        <v>4</v>
      </c>
    </row>
    <row r="6551" spans="1:3" hidden="1" x14ac:dyDescent="0.25">
      <c r="A6551" s="495" t="s">
        <v>8670</v>
      </c>
      <c r="B6551" s="5">
        <v>1</v>
      </c>
      <c r="C6551" s="5">
        <v>4</v>
      </c>
    </row>
    <row r="6552" spans="1:3" hidden="1" x14ac:dyDescent="0.25">
      <c r="A6552" s="495" t="s">
        <v>8677</v>
      </c>
      <c r="B6552" s="5">
        <v>1</v>
      </c>
      <c r="C6552" s="5">
        <v>4</v>
      </c>
    </row>
    <row r="6553" spans="1:3" hidden="1" x14ac:dyDescent="0.25">
      <c r="A6553" s="495" t="s">
        <v>8682</v>
      </c>
      <c r="B6553" s="5">
        <v>1</v>
      </c>
      <c r="C6553" s="5">
        <v>4</v>
      </c>
    </row>
    <row r="6554" spans="1:3" hidden="1" x14ac:dyDescent="0.25">
      <c r="A6554" s="495" t="s">
        <v>8693</v>
      </c>
      <c r="B6554" s="5">
        <v>1</v>
      </c>
      <c r="C6554" s="5">
        <v>4</v>
      </c>
    </row>
    <row r="6555" spans="1:3" hidden="1" x14ac:dyDescent="0.25">
      <c r="A6555" s="495" t="s">
        <v>8708</v>
      </c>
      <c r="B6555" s="5">
        <v>1</v>
      </c>
      <c r="C6555" s="5">
        <v>4</v>
      </c>
    </row>
    <row r="6556" spans="1:3" hidden="1" x14ac:dyDescent="0.25">
      <c r="A6556" s="495" t="s">
        <v>8713</v>
      </c>
      <c r="B6556" s="5">
        <v>1</v>
      </c>
      <c r="C6556" s="5">
        <v>4</v>
      </c>
    </row>
    <row r="6557" spans="1:3" hidden="1" x14ac:dyDescent="0.25">
      <c r="A6557" s="495" t="s">
        <v>8716</v>
      </c>
      <c r="B6557" s="5">
        <v>1</v>
      </c>
      <c r="C6557" s="5">
        <v>4</v>
      </c>
    </row>
    <row r="6558" spans="1:3" ht="30" hidden="1" x14ac:dyDescent="0.25">
      <c r="A6558" s="495" t="s">
        <v>8718</v>
      </c>
      <c r="B6558" s="5">
        <v>1</v>
      </c>
      <c r="C6558" s="5">
        <v>4</v>
      </c>
    </row>
    <row r="6559" spans="1:3" hidden="1" x14ac:dyDescent="0.25">
      <c r="A6559" s="495" t="s">
        <v>8741</v>
      </c>
      <c r="B6559" s="5">
        <v>1</v>
      </c>
      <c r="C6559" s="5">
        <v>4</v>
      </c>
    </row>
    <row r="6560" spans="1:3" hidden="1" x14ac:dyDescent="0.25">
      <c r="A6560" s="495" t="s">
        <v>8774</v>
      </c>
      <c r="B6560" s="5">
        <v>1</v>
      </c>
      <c r="C6560" s="5">
        <v>4</v>
      </c>
    </row>
    <row r="6561" spans="1:3" x14ac:dyDescent="0.25">
      <c r="A6561" s="495" t="s">
        <v>1982</v>
      </c>
      <c r="B6561" s="5">
        <f>+B6562-3052</f>
        <v>9847</v>
      </c>
      <c r="C6561" s="5">
        <f>+C6562-50989</f>
        <v>78749</v>
      </c>
    </row>
    <row r="6562" spans="1:3" x14ac:dyDescent="0.25">
      <c r="A6562" s="495" t="s">
        <v>124</v>
      </c>
      <c r="B6562" s="5">
        <v>12899</v>
      </c>
      <c r="C6562" s="5">
        <v>129738</v>
      </c>
    </row>
  </sheetData>
  <mergeCells count="3">
    <mergeCell ref="A1:D2"/>
    <mergeCell ref="B6:C6"/>
    <mergeCell ref="A6:A7"/>
  </mergeCells>
  <pageMargins left="1.27" right="0.70866141732283472" top="0.74803149606299213" bottom="0.74803149606299213" header="0.31496062992125984" footer="0.31496062992125984"/>
  <pageSetup paperSize="5" scale="79" fitToHeight="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72FFE-D62A-419C-B236-BD8C3DE5BFCC}">
  <sheetPr>
    <tabColor theme="7" tint="0.39997558519241921"/>
    <pageSetUpPr fitToPage="1"/>
  </sheetPr>
  <dimension ref="A1:C10858"/>
  <sheetViews>
    <sheetView showGridLines="0" workbookViewId="0">
      <selection sqref="A1:C10858"/>
    </sheetView>
  </sheetViews>
  <sheetFormatPr baseColWidth="10" defaultRowHeight="15" x14ac:dyDescent="0.25"/>
  <cols>
    <col min="1" max="1" width="95.7109375" customWidth="1"/>
    <col min="2" max="2" width="38.42578125" customWidth="1"/>
    <col min="3" max="3" width="20.85546875" customWidth="1"/>
  </cols>
  <sheetData>
    <row r="1" spans="1:3" ht="15" customHeight="1" x14ac:dyDescent="0.25">
      <c r="A1" s="1313" t="s">
        <v>21196</v>
      </c>
      <c r="B1" s="1313"/>
      <c r="C1" s="1313"/>
    </row>
    <row r="2" spans="1:3" ht="15" customHeight="1" x14ac:dyDescent="0.25">
      <c r="A2" s="1314"/>
      <c r="B2" s="1314"/>
      <c r="C2" s="1314"/>
    </row>
    <row r="3" spans="1:3" x14ac:dyDescent="0.25">
      <c r="A3" s="1316" t="s">
        <v>21194</v>
      </c>
      <c r="B3" s="1315" t="s">
        <v>21197</v>
      </c>
      <c r="C3" s="1315"/>
    </row>
    <row r="4" spans="1:3" x14ac:dyDescent="0.25">
      <c r="A4" s="1317"/>
      <c r="B4" s="58" t="s">
        <v>21190</v>
      </c>
      <c r="C4" s="58" t="s">
        <v>410</v>
      </c>
    </row>
    <row r="5" spans="1:3" x14ac:dyDescent="0.25">
      <c r="A5" s="5" t="s">
        <v>2311</v>
      </c>
      <c r="B5" s="5">
        <v>2329</v>
      </c>
      <c r="C5" s="5">
        <v>3657</v>
      </c>
    </row>
    <row r="6" spans="1:3" x14ac:dyDescent="0.25">
      <c r="A6" s="5" t="s">
        <v>2431</v>
      </c>
      <c r="B6" s="5">
        <v>2245</v>
      </c>
      <c r="C6" s="5">
        <v>3731</v>
      </c>
    </row>
    <row r="7" spans="1:3" x14ac:dyDescent="0.25">
      <c r="A7" s="5" t="s">
        <v>3216</v>
      </c>
      <c r="B7" s="5">
        <v>1844</v>
      </c>
      <c r="C7" s="5">
        <v>3413</v>
      </c>
    </row>
    <row r="8" spans="1:3" x14ac:dyDescent="0.25">
      <c r="A8" s="5" t="s">
        <v>2261</v>
      </c>
      <c r="B8" s="5">
        <v>975</v>
      </c>
      <c r="C8" s="5">
        <v>2686</v>
      </c>
    </row>
    <row r="9" spans="1:3" x14ac:dyDescent="0.25">
      <c r="A9" s="5" t="s">
        <v>2255</v>
      </c>
      <c r="B9" s="5">
        <v>794</v>
      </c>
      <c r="C9" s="5">
        <v>1450</v>
      </c>
    </row>
    <row r="10" spans="1:3" x14ac:dyDescent="0.25">
      <c r="A10" s="5" t="s">
        <v>2300</v>
      </c>
      <c r="B10" s="5">
        <v>708</v>
      </c>
      <c r="C10" s="5">
        <v>1501</v>
      </c>
    </row>
    <row r="11" spans="1:3" x14ac:dyDescent="0.25">
      <c r="A11" s="5" t="s">
        <v>8788</v>
      </c>
      <c r="B11" s="5">
        <v>465</v>
      </c>
      <c r="C11" s="5">
        <v>1014</v>
      </c>
    </row>
    <row r="12" spans="1:3" x14ac:dyDescent="0.25">
      <c r="A12" s="5" t="s">
        <v>2252</v>
      </c>
      <c r="B12" s="5">
        <v>448</v>
      </c>
      <c r="C12" s="5">
        <v>886</v>
      </c>
    </row>
    <row r="13" spans="1:3" x14ac:dyDescent="0.25">
      <c r="A13" s="5" t="s">
        <v>8789</v>
      </c>
      <c r="B13" s="5">
        <v>416</v>
      </c>
      <c r="C13" s="5">
        <v>704</v>
      </c>
    </row>
    <row r="14" spans="1:3" x14ac:dyDescent="0.25">
      <c r="A14" s="5" t="s">
        <v>8024</v>
      </c>
      <c r="B14" s="5">
        <v>400</v>
      </c>
      <c r="C14" s="5">
        <v>837</v>
      </c>
    </row>
    <row r="15" spans="1:3" x14ac:dyDescent="0.25">
      <c r="A15" s="5" t="s">
        <v>8790</v>
      </c>
      <c r="B15" s="5">
        <v>377</v>
      </c>
      <c r="C15" s="5">
        <v>745</v>
      </c>
    </row>
    <row r="16" spans="1:3" x14ac:dyDescent="0.25">
      <c r="A16" s="5" t="s">
        <v>2331</v>
      </c>
      <c r="B16" s="5">
        <v>369</v>
      </c>
      <c r="C16" s="5">
        <v>651</v>
      </c>
    </row>
    <row r="17" spans="1:3" x14ac:dyDescent="0.25">
      <c r="A17" s="5" t="s">
        <v>5432</v>
      </c>
      <c r="B17" s="5">
        <v>302</v>
      </c>
      <c r="C17" s="5">
        <v>429</v>
      </c>
    </row>
    <row r="18" spans="1:3" x14ac:dyDescent="0.25">
      <c r="A18" s="5" t="s">
        <v>2237</v>
      </c>
      <c r="B18" s="5">
        <v>249</v>
      </c>
      <c r="C18" s="5">
        <v>550</v>
      </c>
    </row>
    <row r="19" spans="1:3" x14ac:dyDescent="0.25">
      <c r="A19" s="5" t="s">
        <v>2643</v>
      </c>
      <c r="B19" s="5">
        <v>238</v>
      </c>
      <c r="C19" s="5">
        <v>619</v>
      </c>
    </row>
    <row r="20" spans="1:3" x14ac:dyDescent="0.25">
      <c r="A20" s="5" t="s">
        <v>2472</v>
      </c>
      <c r="B20" s="5">
        <v>223</v>
      </c>
      <c r="C20" s="5">
        <v>603</v>
      </c>
    </row>
    <row r="21" spans="1:3" x14ac:dyDescent="0.25">
      <c r="A21" s="5" t="s">
        <v>8791</v>
      </c>
      <c r="B21" s="5">
        <v>218</v>
      </c>
      <c r="C21" s="5">
        <v>343</v>
      </c>
    </row>
    <row r="22" spans="1:3" x14ac:dyDescent="0.25">
      <c r="A22" s="5" t="s">
        <v>2515</v>
      </c>
      <c r="B22" s="5">
        <v>199</v>
      </c>
      <c r="C22" s="5">
        <v>344</v>
      </c>
    </row>
    <row r="23" spans="1:3" x14ac:dyDescent="0.25">
      <c r="A23" s="5" t="s">
        <v>8792</v>
      </c>
      <c r="B23" s="5">
        <v>196</v>
      </c>
      <c r="C23" s="5">
        <v>369</v>
      </c>
    </row>
    <row r="24" spans="1:3" x14ac:dyDescent="0.25">
      <c r="A24" s="5" t="s">
        <v>2509</v>
      </c>
      <c r="B24" s="5">
        <v>171</v>
      </c>
      <c r="C24" s="5">
        <v>267</v>
      </c>
    </row>
    <row r="25" spans="1:3" x14ac:dyDescent="0.25">
      <c r="A25" s="5" t="s">
        <v>8793</v>
      </c>
      <c r="B25" s="5">
        <v>163</v>
      </c>
      <c r="C25" s="5">
        <v>359</v>
      </c>
    </row>
    <row r="26" spans="1:3" x14ac:dyDescent="0.25">
      <c r="A26" s="5" t="s">
        <v>3334</v>
      </c>
      <c r="B26" s="5">
        <v>146</v>
      </c>
      <c r="C26" s="5">
        <v>360</v>
      </c>
    </row>
    <row r="27" spans="1:3" x14ac:dyDescent="0.25">
      <c r="A27" s="5" t="s">
        <v>2270</v>
      </c>
      <c r="B27" s="5">
        <v>144</v>
      </c>
      <c r="C27" s="5">
        <v>361</v>
      </c>
    </row>
    <row r="28" spans="1:3" x14ac:dyDescent="0.25">
      <c r="A28" s="5" t="s">
        <v>3809</v>
      </c>
      <c r="B28" s="5">
        <v>136</v>
      </c>
      <c r="C28" s="5">
        <v>209</v>
      </c>
    </row>
    <row r="29" spans="1:3" x14ac:dyDescent="0.25">
      <c r="A29" s="5" t="s">
        <v>8040</v>
      </c>
      <c r="B29" s="5">
        <v>135</v>
      </c>
      <c r="C29" s="5">
        <v>279</v>
      </c>
    </row>
    <row r="30" spans="1:3" x14ac:dyDescent="0.25">
      <c r="A30" s="5" t="s">
        <v>3295</v>
      </c>
      <c r="B30" s="5">
        <v>135</v>
      </c>
      <c r="C30" s="5">
        <v>310</v>
      </c>
    </row>
    <row r="31" spans="1:3" x14ac:dyDescent="0.25">
      <c r="A31" s="5" t="s">
        <v>2722</v>
      </c>
      <c r="B31" s="5">
        <v>127</v>
      </c>
      <c r="C31" s="5">
        <v>160</v>
      </c>
    </row>
    <row r="32" spans="1:3" x14ac:dyDescent="0.25">
      <c r="A32" s="5" t="s">
        <v>8794</v>
      </c>
      <c r="B32" s="5">
        <v>120</v>
      </c>
      <c r="C32" s="5">
        <v>210</v>
      </c>
    </row>
    <row r="33" spans="1:3" x14ac:dyDescent="0.25">
      <c r="A33" s="5" t="s">
        <v>8795</v>
      </c>
      <c r="B33" s="5">
        <v>119</v>
      </c>
      <c r="C33" s="5">
        <v>209</v>
      </c>
    </row>
    <row r="34" spans="1:3" x14ac:dyDescent="0.25">
      <c r="A34" s="5" t="s">
        <v>2350</v>
      </c>
      <c r="B34" s="5">
        <v>111</v>
      </c>
      <c r="C34" s="5">
        <v>222</v>
      </c>
    </row>
    <row r="35" spans="1:3" x14ac:dyDescent="0.25">
      <c r="A35" s="5" t="s">
        <v>2321</v>
      </c>
      <c r="B35" s="5">
        <v>111</v>
      </c>
      <c r="C35" s="5">
        <v>233</v>
      </c>
    </row>
    <row r="36" spans="1:3" x14ac:dyDescent="0.25">
      <c r="A36" s="5" t="s">
        <v>8796</v>
      </c>
      <c r="B36" s="5">
        <v>103</v>
      </c>
      <c r="C36" s="5">
        <v>188</v>
      </c>
    </row>
    <row r="37" spans="1:3" x14ac:dyDescent="0.25">
      <c r="A37" s="5" t="s">
        <v>8014</v>
      </c>
      <c r="B37" s="5">
        <v>102</v>
      </c>
      <c r="C37" s="5">
        <v>168</v>
      </c>
    </row>
    <row r="38" spans="1:3" x14ac:dyDescent="0.25">
      <c r="A38" s="5" t="s">
        <v>2405</v>
      </c>
      <c r="B38" s="5">
        <v>100</v>
      </c>
      <c r="C38" s="5">
        <v>190</v>
      </c>
    </row>
    <row r="39" spans="1:3" x14ac:dyDescent="0.25">
      <c r="A39" s="5" t="s">
        <v>2615</v>
      </c>
      <c r="B39" s="5">
        <v>97</v>
      </c>
      <c r="C39" s="5">
        <v>154</v>
      </c>
    </row>
    <row r="40" spans="1:3" x14ac:dyDescent="0.25">
      <c r="A40" s="5" t="s">
        <v>8797</v>
      </c>
      <c r="B40" s="5">
        <v>95</v>
      </c>
      <c r="C40" s="5">
        <v>168</v>
      </c>
    </row>
    <row r="41" spans="1:3" x14ac:dyDescent="0.25">
      <c r="A41" s="5" t="s">
        <v>3332</v>
      </c>
      <c r="B41" s="5">
        <v>95</v>
      </c>
      <c r="C41" s="5">
        <v>206</v>
      </c>
    </row>
    <row r="42" spans="1:3" x14ac:dyDescent="0.25">
      <c r="A42" s="5" t="s">
        <v>8798</v>
      </c>
      <c r="B42" s="5">
        <v>94</v>
      </c>
      <c r="C42" s="5">
        <v>100</v>
      </c>
    </row>
    <row r="43" spans="1:3" x14ac:dyDescent="0.25">
      <c r="A43" s="5" t="s">
        <v>8799</v>
      </c>
      <c r="B43" s="5">
        <v>93</v>
      </c>
      <c r="C43" s="5">
        <v>179</v>
      </c>
    </row>
    <row r="44" spans="1:3" x14ac:dyDescent="0.25">
      <c r="A44" s="5" t="s">
        <v>6943</v>
      </c>
      <c r="B44" s="5">
        <v>91</v>
      </c>
      <c r="C44" s="5">
        <v>118</v>
      </c>
    </row>
    <row r="45" spans="1:3" x14ac:dyDescent="0.25">
      <c r="A45" s="5" t="s">
        <v>8800</v>
      </c>
      <c r="B45" s="5">
        <v>83</v>
      </c>
      <c r="C45" s="5">
        <v>187</v>
      </c>
    </row>
    <row r="46" spans="1:3" x14ac:dyDescent="0.25">
      <c r="A46" s="5" t="s">
        <v>2613</v>
      </c>
      <c r="B46" s="5">
        <v>78</v>
      </c>
      <c r="C46" s="5">
        <v>168</v>
      </c>
    </row>
    <row r="47" spans="1:3" x14ac:dyDescent="0.25">
      <c r="A47" s="5" t="s">
        <v>2344</v>
      </c>
      <c r="B47" s="5">
        <v>74</v>
      </c>
      <c r="C47" s="5">
        <v>216</v>
      </c>
    </row>
    <row r="48" spans="1:3" x14ac:dyDescent="0.25">
      <c r="A48" s="5" t="s">
        <v>2379</v>
      </c>
      <c r="B48" s="5">
        <v>73</v>
      </c>
      <c r="C48" s="5">
        <v>184</v>
      </c>
    </row>
    <row r="49" spans="1:3" x14ac:dyDescent="0.25">
      <c r="A49" s="5" t="s">
        <v>8638</v>
      </c>
      <c r="B49" s="5">
        <v>73</v>
      </c>
      <c r="C49" s="5">
        <v>100</v>
      </c>
    </row>
    <row r="50" spans="1:3" x14ac:dyDescent="0.25">
      <c r="A50" s="5" t="s">
        <v>8801</v>
      </c>
      <c r="B50" s="5">
        <v>70</v>
      </c>
      <c r="C50" s="5">
        <v>128</v>
      </c>
    </row>
    <row r="51" spans="1:3" x14ac:dyDescent="0.25">
      <c r="A51" s="5" t="s">
        <v>7923</v>
      </c>
      <c r="B51" s="5">
        <v>70</v>
      </c>
      <c r="C51" s="5">
        <v>113</v>
      </c>
    </row>
    <row r="52" spans="1:3" x14ac:dyDescent="0.25">
      <c r="A52" s="5" t="s">
        <v>8802</v>
      </c>
      <c r="B52" s="5">
        <v>70</v>
      </c>
      <c r="C52" s="5">
        <v>126</v>
      </c>
    </row>
    <row r="53" spans="1:3" x14ac:dyDescent="0.25">
      <c r="A53" s="5" t="s">
        <v>8803</v>
      </c>
      <c r="B53" s="5">
        <v>69</v>
      </c>
      <c r="C53" s="5">
        <v>197</v>
      </c>
    </row>
    <row r="54" spans="1:3" x14ac:dyDescent="0.25">
      <c r="A54" s="5" t="s">
        <v>2315</v>
      </c>
      <c r="B54" s="5">
        <v>68</v>
      </c>
      <c r="C54" s="5">
        <v>169</v>
      </c>
    </row>
    <row r="55" spans="1:3" x14ac:dyDescent="0.25">
      <c r="A55" s="5" t="s">
        <v>8545</v>
      </c>
      <c r="B55" s="5">
        <v>68</v>
      </c>
      <c r="C55" s="5">
        <v>126</v>
      </c>
    </row>
    <row r="56" spans="1:3" x14ac:dyDescent="0.25">
      <c r="A56" s="5" t="s">
        <v>8659</v>
      </c>
      <c r="B56" s="5">
        <v>67</v>
      </c>
      <c r="C56" s="5">
        <v>87</v>
      </c>
    </row>
    <row r="57" spans="1:3" x14ac:dyDescent="0.25">
      <c r="A57" s="5" t="s">
        <v>8804</v>
      </c>
      <c r="B57" s="5">
        <v>66</v>
      </c>
      <c r="C57" s="5">
        <v>193</v>
      </c>
    </row>
    <row r="58" spans="1:3" x14ac:dyDescent="0.25">
      <c r="A58" s="5" t="s">
        <v>8805</v>
      </c>
      <c r="B58" s="5">
        <v>66</v>
      </c>
      <c r="C58" s="5">
        <v>127</v>
      </c>
    </row>
    <row r="59" spans="1:3" x14ac:dyDescent="0.25">
      <c r="A59" s="5" t="s">
        <v>2307</v>
      </c>
      <c r="B59" s="5">
        <v>64</v>
      </c>
      <c r="C59" s="5">
        <v>172</v>
      </c>
    </row>
    <row r="60" spans="1:3" x14ac:dyDescent="0.25">
      <c r="A60" s="5" t="s">
        <v>2291</v>
      </c>
      <c r="B60" s="5">
        <v>63</v>
      </c>
      <c r="C60" s="5">
        <v>149</v>
      </c>
    </row>
    <row r="61" spans="1:3" hidden="1" x14ac:dyDescent="0.25">
      <c r="A61" s="5" t="s">
        <v>2296</v>
      </c>
      <c r="B61" s="5">
        <v>62</v>
      </c>
      <c r="C61" s="5">
        <v>137</v>
      </c>
    </row>
    <row r="62" spans="1:3" hidden="1" x14ac:dyDescent="0.25">
      <c r="A62" s="5" t="s">
        <v>2760</v>
      </c>
      <c r="B62" s="5">
        <v>62</v>
      </c>
      <c r="C62" s="5">
        <v>104</v>
      </c>
    </row>
    <row r="63" spans="1:3" hidden="1" x14ac:dyDescent="0.25">
      <c r="A63" s="5" t="s">
        <v>2358</v>
      </c>
      <c r="B63" s="5">
        <v>62</v>
      </c>
      <c r="C63" s="5">
        <v>102</v>
      </c>
    </row>
    <row r="64" spans="1:3" hidden="1" x14ac:dyDescent="0.25">
      <c r="A64" s="5" t="s">
        <v>2459</v>
      </c>
      <c r="B64" s="5">
        <v>61</v>
      </c>
      <c r="C64" s="5">
        <v>105</v>
      </c>
    </row>
    <row r="65" spans="1:3" hidden="1" x14ac:dyDescent="0.25">
      <c r="A65" s="5" t="s">
        <v>2324</v>
      </c>
      <c r="B65" s="5">
        <v>60</v>
      </c>
      <c r="C65" s="5">
        <v>133</v>
      </c>
    </row>
    <row r="66" spans="1:3" hidden="1" x14ac:dyDescent="0.25">
      <c r="A66" s="5" t="s">
        <v>3677</v>
      </c>
      <c r="B66" s="5">
        <v>59</v>
      </c>
      <c r="C66" s="5">
        <v>81</v>
      </c>
    </row>
    <row r="67" spans="1:3" hidden="1" x14ac:dyDescent="0.25">
      <c r="A67" s="5" t="s">
        <v>8806</v>
      </c>
      <c r="B67" s="5">
        <v>59</v>
      </c>
      <c r="C67" s="5">
        <v>66</v>
      </c>
    </row>
    <row r="68" spans="1:3" hidden="1" x14ac:dyDescent="0.25">
      <c r="A68" s="5" t="s">
        <v>2409</v>
      </c>
      <c r="B68" s="5">
        <v>58</v>
      </c>
      <c r="C68" s="5">
        <v>138</v>
      </c>
    </row>
    <row r="69" spans="1:3" hidden="1" x14ac:dyDescent="0.25">
      <c r="A69" s="5" t="s">
        <v>8397</v>
      </c>
      <c r="B69" s="5">
        <v>56</v>
      </c>
      <c r="C69" s="5">
        <v>73</v>
      </c>
    </row>
    <row r="70" spans="1:3" hidden="1" x14ac:dyDescent="0.25">
      <c r="A70" s="5" t="s">
        <v>8807</v>
      </c>
      <c r="B70" s="5">
        <v>56</v>
      </c>
      <c r="C70" s="5">
        <v>130</v>
      </c>
    </row>
    <row r="71" spans="1:3" hidden="1" x14ac:dyDescent="0.25">
      <c r="A71" s="5" t="s">
        <v>8808</v>
      </c>
      <c r="B71" s="5">
        <v>55</v>
      </c>
      <c r="C71" s="5">
        <v>105</v>
      </c>
    </row>
    <row r="72" spans="1:3" hidden="1" x14ac:dyDescent="0.25">
      <c r="A72" s="5" t="s">
        <v>8809</v>
      </c>
      <c r="B72" s="5">
        <v>55</v>
      </c>
      <c r="C72" s="5">
        <v>112</v>
      </c>
    </row>
    <row r="73" spans="1:3" hidden="1" x14ac:dyDescent="0.25">
      <c r="A73" s="5" t="s">
        <v>8810</v>
      </c>
      <c r="B73" s="5">
        <v>54</v>
      </c>
      <c r="C73" s="5">
        <v>85</v>
      </c>
    </row>
    <row r="74" spans="1:3" hidden="1" x14ac:dyDescent="0.25">
      <c r="A74" s="5" t="s">
        <v>8811</v>
      </c>
      <c r="B74" s="5">
        <v>54</v>
      </c>
      <c r="C74" s="5">
        <v>87</v>
      </c>
    </row>
    <row r="75" spans="1:3" hidden="1" x14ac:dyDescent="0.25">
      <c r="A75" s="5" t="s">
        <v>8812</v>
      </c>
      <c r="B75" s="5">
        <v>52</v>
      </c>
      <c r="C75" s="5">
        <v>73</v>
      </c>
    </row>
    <row r="76" spans="1:3" hidden="1" x14ac:dyDescent="0.25">
      <c r="A76" s="5" t="s">
        <v>2330</v>
      </c>
      <c r="B76" s="5">
        <v>51</v>
      </c>
      <c r="C76" s="5">
        <v>128</v>
      </c>
    </row>
    <row r="77" spans="1:3" hidden="1" x14ac:dyDescent="0.25">
      <c r="A77" s="5" t="s">
        <v>2765</v>
      </c>
      <c r="B77" s="5">
        <v>51</v>
      </c>
      <c r="C77" s="5">
        <v>120</v>
      </c>
    </row>
    <row r="78" spans="1:3" hidden="1" x14ac:dyDescent="0.25">
      <c r="A78" s="5" t="s">
        <v>3807</v>
      </c>
      <c r="B78" s="5">
        <v>50</v>
      </c>
      <c r="C78" s="5">
        <v>108</v>
      </c>
    </row>
    <row r="79" spans="1:3" hidden="1" x14ac:dyDescent="0.25">
      <c r="A79" s="5" t="s">
        <v>2737</v>
      </c>
      <c r="B79" s="5">
        <v>50</v>
      </c>
      <c r="C79" s="5">
        <v>101</v>
      </c>
    </row>
    <row r="80" spans="1:3" hidden="1" x14ac:dyDescent="0.25">
      <c r="A80" s="5" t="s">
        <v>2464</v>
      </c>
      <c r="B80" s="5">
        <v>50</v>
      </c>
      <c r="C80" s="5">
        <v>108</v>
      </c>
    </row>
    <row r="81" spans="1:3" hidden="1" x14ac:dyDescent="0.25">
      <c r="A81" s="5" t="s">
        <v>8813</v>
      </c>
      <c r="B81" s="5">
        <v>49</v>
      </c>
      <c r="C81" s="5">
        <v>67</v>
      </c>
    </row>
    <row r="82" spans="1:3" hidden="1" x14ac:dyDescent="0.25">
      <c r="A82" s="5" t="s">
        <v>8814</v>
      </c>
      <c r="B82" s="5">
        <v>49</v>
      </c>
      <c r="C82" s="5">
        <v>91</v>
      </c>
    </row>
    <row r="83" spans="1:3" hidden="1" x14ac:dyDescent="0.25">
      <c r="A83" s="5" t="s">
        <v>2429</v>
      </c>
      <c r="B83" s="5">
        <v>49</v>
      </c>
      <c r="C83" s="5">
        <v>122</v>
      </c>
    </row>
    <row r="84" spans="1:3" hidden="1" x14ac:dyDescent="0.25">
      <c r="A84" s="5" t="s">
        <v>8815</v>
      </c>
      <c r="B84" s="5">
        <v>49</v>
      </c>
      <c r="C84" s="5">
        <v>74</v>
      </c>
    </row>
    <row r="85" spans="1:3" hidden="1" x14ac:dyDescent="0.25">
      <c r="A85" s="5" t="s">
        <v>8816</v>
      </c>
      <c r="B85" s="5">
        <v>47</v>
      </c>
      <c r="C85" s="5">
        <v>82</v>
      </c>
    </row>
    <row r="86" spans="1:3" hidden="1" x14ac:dyDescent="0.25">
      <c r="A86" s="5" t="s">
        <v>3118</v>
      </c>
      <c r="B86" s="5">
        <v>46</v>
      </c>
      <c r="C86" s="5">
        <v>79</v>
      </c>
    </row>
    <row r="87" spans="1:3" hidden="1" x14ac:dyDescent="0.25">
      <c r="A87" s="5" t="s">
        <v>8817</v>
      </c>
      <c r="B87" s="5">
        <v>46</v>
      </c>
      <c r="C87" s="5">
        <v>90</v>
      </c>
    </row>
    <row r="88" spans="1:3" hidden="1" x14ac:dyDescent="0.25">
      <c r="A88" s="5" t="s">
        <v>2260</v>
      </c>
      <c r="B88" s="5">
        <v>45</v>
      </c>
      <c r="C88" s="5">
        <v>111</v>
      </c>
    </row>
    <row r="89" spans="1:3" hidden="1" x14ac:dyDescent="0.25">
      <c r="A89" s="5" t="s">
        <v>8818</v>
      </c>
      <c r="B89" s="5">
        <v>45</v>
      </c>
      <c r="C89" s="5">
        <v>61</v>
      </c>
    </row>
    <row r="90" spans="1:3" hidden="1" x14ac:dyDescent="0.25">
      <c r="A90" s="5" t="s">
        <v>3066</v>
      </c>
      <c r="B90" s="5">
        <v>44</v>
      </c>
      <c r="C90" s="5">
        <v>82</v>
      </c>
    </row>
    <row r="91" spans="1:3" hidden="1" x14ac:dyDescent="0.25">
      <c r="A91" s="5" t="s">
        <v>2247</v>
      </c>
      <c r="B91" s="5">
        <v>42</v>
      </c>
      <c r="C91" s="5">
        <v>93</v>
      </c>
    </row>
    <row r="92" spans="1:3" hidden="1" x14ac:dyDescent="0.25">
      <c r="A92" s="5" t="s">
        <v>8819</v>
      </c>
      <c r="B92" s="5">
        <v>42</v>
      </c>
      <c r="C92" s="5">
        <v>83</v>
      </c>
    </row>
    <row r="93" spans="1:3" hidden="1" x14ac:dyDescent="0.25">
      <c r="A93" s="5" t="s">
        <v>8820</v>
      </c>
      <c r="B93" s="5">
        <v>41</v>
      </c>
      <c r="C93" s="5">
        <v>110</v>
      </c>
    </row>
    <row r="94" spans="1:3" hidden="1" x14ac:dyDescent="0.25">
      <c r="A94" s="5" t="s">
        <v>8637</v>
      </c>
      <c r="B94" s="5">
        <v>41</v>
      </c>
      <c r="C94" s="5">
        <v>66</v>
      </c>
    </row>
    <row r="95" spans="1:3" hidden="1" x14ac:dyDescent="0.25">
      <c r="A95" s="5" t="s">
        <v>2755</v>
      </c>
      <c r="B95" s="5">
        <v>40</v>
      </c>
      <c r="C95" s="5">
        <v>71</v>
      </c>
    </row>
    <row r="96" spans="1:3" hidden="1" x14ac:dyDescent="0.25">
      <c r="A96" s="5" t="s">
        <v>8821</v>
      </c>
      <c r="B96" s="5">
        <v>40</v>
      </c>
      <c r="C96" s="5">
        <v>81</v>
      </c>
    </row>
    <row r="97" spans="1:3" hidden="1" x14ac:dyDescent="0.25">
      <c r="A97" s="5" t="s">
        <v>8822</v>
      </c>
      <c r="B97" s="5">
        <v>40</v>
      </c>
      <c r="C97" s="5">
        <v>51</v>
      </c>
    </row>
    <row r="98" spans="1:3" hidden="1" x14ac:dyDescent="0.25">
      <c r="A98" s="5" t="s">
        <v>2570</v>
      </c>
      <c r="B98" s="5">
        <v>39</v>
      </c>
      <c r="C98" s="5">
        <v>81</v>
      </c>
    </row>
    <row r="99" spans="1:3" hidden="1" x14ac:dyDescent="0.25">
      <c r="A99" s="5" t="s">
        <v>2302</v>
      </c>
      <c r="B99" s="5">
        <v>39</v>
      </c>
      <c r="C99" s="5">
        <v>72</v>
      </c>
    </row>
    <row r="100" spans="1:3" hidden="1" x14ac:dyDescent="0.25">
      <c r="A100" s="5" t="s">
        <v>6069</v>
      </c>
      <c r="B100" s="5">
        <v>39</v>
      </c>
      <c r="C100" s="5">
        <v>69</v>
      </c>
    </row>
    <row r="101" spans="1:3" hidden="1" x14ac:dyDescent="0.25">
      <c r="A101" s="5" t="s">
        <v>2333</v>
      </c>
      <c r="B101" s="5">
        <v>39</v>
      </c>
      <c r="C101" s="5">
        <v>70</v>
      </c>
    </row>
    <row r="102" spans="1:3" hidden="1" x14ac:dyDescent="0.25">
      <c r="A102" s="5" t="s">
        <v>8823</v>
      </c>
      <c r="B102" s="5">
        <v>39</v>
      </c>
      <c r="C102" s="5">
        <v>68</v>
      </c>
    </row>
    <row r="103" spans="1:3" hidden="1" x14ac:dyDescent="0.25">
      <c r="A103" s="5" t="s">
        <v>8824</v>
      </c>
      <c r="B103" s="5">
        <v>39</v>
      </c>
      <c r="C103" s="5">
        <v>65</v>
      </c>
    </row>
    <row r="104" spans="1:3" hidden="1" x14ac:dyDescent="0.25">
      <c r="A104" s="5" t="s">
        <v>8825</v>
      </c>
      <c r="B104" s="5">
        <v>39</v>
      </c>
      <c r="C104" s="5">
        <v>91</v>
      </c>
    </row>
    <row r="105" spans="1:3" hidden="1" x14ac:dyDescent="0.25">
      <c r="A105" s="5" t="s">
        <v>8826</v>
      </c>
      <c r="B105" s="5">
        <v>38</v>
      </c>
      <c r="C105" s="5">
        <v>103</v>
      </c>
    </row>
    <row r="106" spans="1:3" hidden="1" x14ac:dyDescent="0.25">
      <c r="A106" s="5" t="s">
        <v>2631</v>
      </c>
      <c r="B106" s="5">
        <v>38</v>
      </c>
      <c r="C106" s="5">
        <v>87</v>
      </c>
    </row>
    <row r="107" spans="1:3" hidden="1" x14ac:dyDescent="0.25">
      <c r="A107" s="5" t="s">
        <v>8827</v>
      </c>
      <c r="B107" s="5">
        <v>37</v>
      </c>
      <c r="C107" s="5">
        <v>66</v>
      </c>
    </row>
    <row r="108" spans="1:3" hidden="1" x14ac:dyDescent="0.25">
      <c r="A108" s="5" t="s">
        <v>2598</v>
      </c>
      <c r="B108" s="5">
        <v>37</v>
      </c>
      <c r="C108" s="5">
        <v>79</v>
      </c>
    </row>
    <row r="109" spans="1:3" hidden="1" x14ac:dyDescent="0.25">
      <c r="A109" s="5" t="s">
        <v>3823</v>
      </c>
      <c r="B109" s="5">
        <v>36</v>
      </c>
      <c r="C109" s="5">
        <v>99</v>
      </c>
    </row>
    <row r="110" spans="1:3" hidden="1" x14ac:dyDescent="0.25">
      <c r="A110" s="5" t="s">
        <v>4882</v>
      </c>
      <c r="B110" s="5">
        <v>36</v>
      </c>
      <c r="C110" s="5">
        <v>80</v>
      </c>
    </row>
    <row r="111" spans="1:3" hidden="1" x14ac:dyDescent="0.25">
      <c r="A111" s="5" t="s">
        <v>5498</v>
      </c>
      <c r="B111" s="5">
        <v>36</v>
      </c>
      <c r="C111" s="5">
        <v>57</v>
      </c>
    </row>
    <row r="112" spans="1:3" hidden="1" x14ac:dyDescent="0.25">
      <c r="A112" s="5" t="s">
        <v>8828</v>
      </c>
      <c r="B112" s="5">
        <v>36</v>
      </c>
      <c r="C112" s="5">
        <v>51</v>
      </c>
    </row>
    <row r="113" spans="1:3" hidden="1" x14ac:dyDescent="0.25">
      <c r="A113" s="5" t="s">
        <v>2851</v>
      </c>
      <c r="B113" s="5">
        <v>35</v>
      </c>
      <c r="C113" s="5">
        <v>94</v>
      </c>
    </row>
    <row r="114" spans="1:3" hidden="1" x14ac:dyDescent="0.25">
      <c r="A114" s="5" t="s">
        <v>2262</v>
      </c>
      <c r="B114" s="5">
        <v>35</v>
      </c>
      <c r="C114" s="5">
        <v>94</v>
      </c>
    </row>
    <row r="115" spans="1:3" hidden="1" x14ac:dyDescent="0.25">
      <c r="A115" s="5" t="s">
        <v>4115</v>
      </c>
      <c r="B115" s="5">
        <v>35</v>
      </c>
      <c r="C115" s="5">
        <v>76</v>
      </c>
    </row>
    <row r="116" spans="1:3" hidden="1" x14ac:dyDescent="0.25">
      <c r="A116" s="5" t="s">
        <v>2444</v>
      </c>
      <c r="B116" s="5">
        <v>35</v>
      </c>
      <c r="C116" s="5">
        <v>68</v>
      </c>
    </row>
    <row r="117" spans="1:3" hidden="1" x14ac:dyDescent="0.25">
      <c r="A117" s="5" t="s">
        <v>2289</v>
      </c>
      <c r="B117" s="5">
        <v>35</v>
      </c>
      <c r="C117" s="5">
        <v>70</v>
      </c>
    </row>
    <row r="118" spans="1:3" hidden="1" x14ac:dyDescent="0.25">
      <c r="A118" s="5" t="s">
        <v>6114</v>
      </c>
      <c r="B118" s="5">
        <v>35</v>
      </c>
      <c r="C118" s="5">
        <v>61</v>
      </c>
    </row>
    <row r="119" spans="1:3" hidden="1" x14ac:dyDescent="0.25">
      <c r="A119" s="5" t="s">
        <v>8829</v>
      </c>
      <c r="B119" s="5">
        <v>35</v>
      </c>
      <c r="C119" s="5">
        <v>45</v>
      </c>
    </row>
    <row r="120" spans="1:3" hidden="1" x14ac:dyDescent="0.25">
      <c r="A120" s="5" t="s">
        <v>8830</v>
      </c>
      <c r="B120" s="5">
        <v>35</v>
      </c>
      <c r="C120" s="5">
        <v>52</v>
      </c>
    </row>
    <row r="121" spans="1:3" hidden="1" x14ac:dyDescent="0.25">
      <c r="A121" s="5" t="s">
        <v>8831</v>
      </c>
      <c r="B121" s="5">
        <v>34</v>
      </c>
      <c r="C121" s="5">
        <v>62</v>
      </c>
    </row>
    <row r="122" spans="1:3" hidden="1" x14ac:dyDescent="0.25">
      <c r="A122" s="5" t="s">
        <v>2731</v>
      </c>
      <c r="B122" s="5">
        <v>34</v>
      </c>
      <c r="C122" s="5">
        <v>65</v>
      </c>
    </row>
    <row r="123" spans="1:3" hidden="1" x14ac:dyDescent="0.25">
      <c r="A123" s="5" t="s">
        <v>8832</v>
      </c>
      <c r="B123" s="5">
        <v>34</v>
      </c>
      <c r="C123" s="5">
        <v>72</v>
      </c>
    </row>
    <row r="124" spans="1:3" hidden="1" x14ac:dyDescent="0.25">
      <c r="A124" s="5" t="s">
        <v>8833</v>
      </c>
      <c r="B124" s="5">
        <v>33</v>
      </c>
      <c r="C124" s="5">
        <v>33</v>
      </c>
    </row>
    <row r="125" spans="1:3" hidden="1" x14ac:dyDescent="0.25">
      <c r="A125" s="5" t="s">
        <v>8834</v>
      </c>
      <c r="B125" s="5">
        <v>33</v>
      </c>
      <c r="C125" s="5">
        <v>39</v>
      </c>
    </row>
    <row r="126" spans="1:3" hidden="1" x14ac:dyDescent="0.25">
      <c r="A126" s="5" t="s">
        <v>2235</v>
      </c>
      <c r="B126" s="5">
        <v>31</v>
      </c>
      <c r="C126" s="5">
        <v>52</v>
      </c>
    </row>
    <row r="127" spans="1:3" hidden="1" x14ac:dyDescent="0.25">
      <c r="A127" s="5" t="s">
        <v>2997</v>
      </c>
      <c r="B127" s="5">
        <v>31</v>
      </c>
      <c r="C127" s="5">
        <v>57</v>
      </c>
    </row>
    <row r="128" spans="1:3" hidden="1" x14ac:dyDescent="0.25">
      <c r="A128" s="5" t="s">
        <v>2926</v>
      </c>
      <c r="B128" s="5">
        <v>30</v>
      </c>
      <c r="C128" s="5">
        <v>66</v>
      </c>
    </row>
    <row r="129" spans="1:3" hidden="1" x14ac:dyDescent="0.25">
      <c r="A129" s="5" t="s">
        <v>8835</v>
      </c>
      <c r="B129" s="5">
        <v>30</v>
      </c>
      <c r="C129" s="5">
        <v>57</v>
      </c>
    </row>
    <row r="130" spans="1:3" hidden="1" x14ac:dyDescent="0.25">
      <c r="A130" s="5" t="s">
        <v>8836</v>
      </c>
      <c r="B130" s="5">
        <v>28</v>
      </c>
      <c r="C130" s="5">
        <v>82</v>
      </c>
    </row>
    <row r="131" spans="1:3" hidden="1" x14ac:dyDescent="0.25">
      <c r="A131" s="5" t="s">
        <v>2676</v>
      </c>
      <c r="B131" s="5">
        <v>28</v>
      </c>
      <c r="C131" s="5">
        <v>53</v>
      </c>
    </row>
    <row r="132" spans="1:3" hidden="1" x14ac:dyDescent="0.25">
      <c r="A132" s="5" t="s">
        <v>2243</v>
      </c>
      <c r="B132" s="5">
        <v>28</v>
      </c>
      <c r="C132" s="5">
        <v>79</v>
      </c>
    </row>
    <row r="133" spans="1:3" hidden="1" x14ac:dyDescent="0.25">
      <c r="A133" s="5" t="s">
        <v>2499</v>
      </c>
      <c r="B133" s="5">
        <v>28</v>
      </c>
      <c r="C133" s="5">
        <v>57</v>
      </c>
    </row>
    <row r="134" spans="1:3" hidden="1" x14ac:dyDescent="0.25">
      <c r="A134" s="5" t="s">
        <v>2586</v>
      </c>
      <c r="B134" s="5">
        <v>28</v>
      </c>
      <c r="C134" s="5">
        <v>42</v>
      </c>
    </row>
    <row r="135" spans="1:3" hidden="1" x14ac:dyDescent="0.25">
      <c r="A135" s="5" t="s">
        <v>2473</v>
      </c>
      <c r="B135" s="5">
        <v>28</v>
      </c>
      <c r="C135" s="5">
        <v>50</v>
      </c>
    </row>
    <row r="136" spans="1:3" hidden="1" x14ac:dyDescent="0.25">
      <c r="A136" s="5" t="s">
        <v>3779</v>
      </c>
      <c r="B136" s="5">
        <v>27</v>
      </c>
      <c r="C136" s="5">
        <v>79</v>
      </c>
    </row>
    <row r="137" spans="1:3" hidden="1" x14ac:dyDescent="0.25">
      <c r="A137" s="5" t="s">
        <v>8837</v>
      </c>
      <c r="B137" s="5">
        <v>27</v>
      </c>
      <c r="C137" s="5">
        <v>37</v>
      </c>
    </row>
    <row r="138" spans="1:3" hidden="1" x14ac:dyDescent="0.25">
      <c r="A138" s="5" t="s">
        <v>2739</v>
      </c>
      <c r="B138" s="5">
        <v>27</v>
      </c>
      <c r="C138" s="5">
        <v>62</v>
      </c>
    </row>
    <row r="139" spans="1:3" hidden="1" x14ac:dyDescent="0.25">
      <c r="A139" s="5" t="s">
        <v>8838</v>
      </c>
      <c r="B139" s="5">
        <v>27</v>
      </c>
      <c r="C139" s="5">
        <v>48</v>
      </c>
    </row>
    <row r="140" spans="1:3" hidden="1" x14ac:dyDescent="0.25">
      <c r="A140" s="5" t="s">
        <v>3297</v>
      </c>
      <c r="B140" s="5">
        <v>27</v>
      </c>
      <c r="C140" s="5">
        <v>43</v>
      </c>
    </row>
    <row r="141" spans="1:3" hidden="1" x14ac:dyDescent="0.25">
      <c r="A141" s="5" t="s">
        <v>8839</v>
      </c>
      <c r="B141" s="5">
        <v>26</v>
      </c>
      <c r="C141" s="5">
        <v>57</v>
      </c>
    </row>
    <row r="142" spans="1:3" hidden="1" x14ac:dyDescent="0.25">
      <c r="A142" s="5" t="s">
        <v>3181</v>
      </c>
      <c r="B142" s="5">
        <v>26</v>
      </c>
      <c r="C142" s="5">
        <v>47</v>
      </c>
    </row>
    <row r="143" spans="1:3" hidden="1" x14ac:dyDescent="0.25">
      <c r="A143" s="5" t="s">
        <v>8840</v>
      </c>
      <c r="B143" s="5">
        <v>26</v>
      </c>
      <c r="C143" s="5">
        <v>60</v>
      </c>
    </row>
    <row r="144" spans="1:3" hidden="1" x14ac:dyDescent="0.25">
      <c r="A144" s="5" t="s">
        <v>8841</v>
      </c>
      <c r="B144" s="5">
        <v>26</v>
      </c>
      <c r="C144" s="5">
        <v>39</v>
      </c>
    </row>
    <row r="145" spans="1:3" hidden="1" x14ac:dyDescent="0.25">
      <c r="A145" s="5" t="s">
        <v>8661</v>
      </c>
      <c r="B145" s="5">
        <v>26</v>
      </c>
      <c r="C145" s="5">
        <v>38</v>
      </c>
    </row>
    <row r="146" spans="1:3" hidden="1" x14ac:dyDescent="0.25">
      <c r="A146" s="5" t="s">
        <v>8842</v>
      </c>
      <c r="B146" s="5">
        <v>25</v>
      </c>
      <c r="C146" s="5">
        <v>49</v>
      </c>
    </row>
    <row r="147" spans="1:3" hidden="1" x14ac:dyDescent="0.25">
      <c r="A147" s="5" t="s">
        <v>6743</v>
      </c>
      <c r="B147" s="5">
        <v>25</v>
      </c>
      <c r="C147" s="5">
        <v>42</v>
      </c>
    </row>
    <row r="148" spans="1:3" hidden="1" x14ac:dyDescent="0.25">
      <c r="A148" s="5" t="s">
        <v>8843</v>
      </c>
      <c r="B148" s="5">
        <v>25</v>
      </c>
      <c r="C148" s="5">
        <v>30</v>
      </c>
    </row>
    <row r="149" spans="1:3" hidden="1" x14ac:dyDescent="0.25">
      <c r="A149" s="5" t="s">
        <v>8844</v>
      </c>
      <c r="B149" s="5">
        <v>24</v>
      </c>
      <c r="C149" s="5">
        <v>46</v>
      </c>
    </row>
    <row r="150" spans="1:3" hidden="1" x14ac:dyDescent="0.25">
      <c r="A150" s="5" t="s">
        <v>8845</v>
      </c>
      <c r="B150" s="5">
        <v>24</v>
      </c>
      <c r="C150" s="5">
        <v>30</v>
      </c>
    </row>
    <row r="151" spans="1:3" hidden="1" x14ac:dyDescent="0.25">
      <c r="A151" s="5" t="s">
        <v>8846</v>
      </c>
      <c r="B151" s="5">
        <v>24</v>
      </c>
      <c r="C151" s="5">
        <v>41</v>
      </c>
    </row>
    <row r="152" spans="1:3" hidden="1" x14ac:dyDescent="0.25">
      <c r="A152" s="5" t="s">
        <v>8847</v>
      </c>
      <c r="B152" s="5">
        <v>24</v>
      </c>
      <c r="C152" s="5">
        <v>31</v>
      </c>
    </row>
    <row r="153" spans="1:3" hidden="1" x14ac:dyDescent="0.25">
      <c r="A153" s="5" t="s">
        <v>8848</v>
      </c>
      <c r="B153" s="5">
        <v>24</v>
      </c>
      <c r="C153" s="5">
        <v>43</v>
      </c>
    </row>
    <row r="154" spans="1:3" hidden="1" x14ac:dyDescent="0.25">
      <c r="A154" s="5" t="s">
        <v>3255</v>
      </c>
      <c r="B154" s="5">
        <v>24</v>
      </c>
      <c r="C154" s="5">
        <v>48</v>
      </c>
    </row>
    <row r="155" spans="1:3" hidden="1" x14ac:dyDescent="0.25">
      <c r="A155" s="5" t="s">
        <v>8849</v>
      </c>
      <c r="B155" s="5">
        <v>24</v>
      </c>
      <c r="C155" s="5">
        <v>55</v>
      </c>
    </row>
    <row r="156" spans="1:3" hidden="1" x14ac:dyDescent="0.25">
      <c r="A156" s="5" t="s">
        <v>2327</v>
      </c>
      <c r="B156" s="5">
        <v>23</v>
      </c>
      <c r="C156" s="5">
        <v>52</v>
      </c>
    </row>
    <row r="157" spans="1:3" hidden="1" x14ac:dyDescent="0.25">
      <c r="A157" s="5" t="s">
        <v>2298</v>
      </c>
      <c r="B157" s="5">
        <v>23</v>
      </c>
      <c r="C157" s="5">
        <v>58</v>
      </c>
    </row>
    <row r="158" spans="1:3" hidden="1" x14ac:dyDescent="0.25">
      <c r="A158" s="5" t="s">
        <v>3122</v>
      </c>
      <c r="B158" s="5">
        <v>23</v>
      </c>
      <c r="C158" s="5">
        <v>42</v>
      </c>
    </row>
    <row r="159" spans="1:3" hidden="1" x14ac:dyDescent="0.25">
      <c r="A159" s="5" t="s">
        <v>8850</v>
      </c>
      <c r="B159" s="5">
        <v>23</v>
      </c>
      <c r="C159" s="5">
        <v>41</v>
      </c>
    </row>
    <row r="160" spans="1:3" hidden="1" x14ac:dyDescent="0.25">
      <c r="A160" s="5" t="s">
        <v>2310</v>
      </c>
      <c r="B160" s="5">
        <v>23</v>
      </c>
      <c r="C160" s="5">
        <v>55</v>
      </c>
    </row>
    <row r="161" spans="1:3" hidden="1" x14ac:dyDescent="0.25">
      <c r="A161" s="5" t="s">
        <v>8143</v>
      </c>
      <c r="B161" s="5">
        <v>23</v>
      </c>
      <c r="C161" s="5">
        <v>41</v>
      </c>
    </row>
    <row r="162" spans="1:3" hidden="1" x14ac:dyDescent="0.25">
      <c r="A162" s="5" t="s">
        <v>8851</v>
      </c>
      <c r="B162" s="5">
        <v>23</v>
      </c>
      <c r="C162" s="5">
        <v>36</v>
      </c>
    </row>
    <row r="163" spans="1:3" hidden="1" x14ac:dyDescent="0.25">
      <c r="A163" s="5" t="s">
        <v>5491</v>
      </c>
      <c r="B163" s="5">
        <v>22</v>
      </c>
      <c r="C163" s="5">
        <v>41</v>
      </c>
    </row>
    <row r="164" spans="1:3" hidden="1" x14ac:dyDescent="0.25">
      <c r="A164" s="5" t="s">
        <v>2259</v>
      </c>
      <c r="B164" s="5">
        <v>22</v>
      </c>
      <c r="C164" s="5">
        <v>53</v>
      </c>
    </row>
    <row r="165" spans="1:3" hidden="1" x14ac:dyDescent="0.25">
      <c r="A165" s="5" t="s">
        <v>8852</v>
      </c>
      <c r="B165" s="5">
        <v>22</v>
      </c>
      <c r="C165" s="5">
        <v>38</v>
      </c>
    </row>
    <row r="166" spans="1:3" hidden="1" x14ac:dyDescent="0.25">
      <c r="A166" s="5" t="s">
        <v>8853</v>
      </c>
      <c r="B166" s="5">
        <v>22</v>
      </c>
      <c r="C166" s="5">
        <v>37</v>
      </c>
    </row>
    <row r="167" spans="1:3" hidden="1" x14ac:dyDescent="0.25">
      <c r="A167" s="5" t="s">
        <v>8854</v>
      </c>
      <c r="B167" s="5">
        <v>22</v>
      </c>
      <c r="C167" s="5">
        <v>38</v>
      </c>
    </row>
    <row r="168" spans="1:3" hidden="1" x14ac:dyDescent="0.25">
      <c r="A168" s="5" t="s">
        <v>7223</v>
      </c>
      <c r="B168" s="5">
        <v>22</v>
      </c>
      <c r="C168" s="5">
        <v>38</v>
      </c>
    </row>
    <row r="169" spans="1:3" hidden="1" x14ac:dyDescent="0.25">
      <c r="A169" s="5" t="s">
        <v>8855</v>
      </c>
      <c r="B169" s="5">
        <v>22</v>
      </c>
      <c r="C169" s="5">
        <v>38</v>
      </c>
    </row>
    <row r="170" spans="1:3" hidden="1" x14ac:dyDescent="0.25">
      <c r="A170" s="5" t="s">
        <v>2304</v>
      </c>
      <c r="B170" s="5">
        <v>22</v>
      </c>
      <c r="C170" s="5">
        <v>44</v>
      </c>
    </row>
    <row r="171" spans="1:3" hidden="1" x14ac:dyDescent="0.25">
      <c r="A171" s="5" t="s">
        <v>2329</v>
      </c>
      <c r="B171" s="5">
        <v>22</v>
      </c>
      <c r="C171" s="5">
        <v>41</v>
      </c>
    </row>
    <row r="172" spans="1:3" hidden="1" x14ac:dyDescent="0.25">
      <c r="A172" s="5" t="s">
        <v>7785</v>
      </c>
      <c r="B172" s="5">
        <v>22</v>
      </c>
      <c r="C172" s="5">
        <v>47</v>
      </c>
    </row>
    <row r="173" spans="1:3" hidden="1" x14ac:dyDescent="0.25">
      <c r="A173" s="5" t="s">
        <v>8145</v>
      </c>
      <c r="B173" s="5">
        <v>22</v>
      </c>
      <c r="C173" s="5">
        <v>30</v>
      </c>
    </row>
    <row r="174" spans="1:3" hidden="1" x14ac:dyDescent="0.25">
      <c r="A174" s="5" t="s">
        <v>2292</v>
      </c>
      <c r="B174" s="5">
        <v>21</v>
      </c>
      <c r="C174" s="5">
        <v>43</v>
      </c>
    </row>
    <row r="175" spans="1:3" hidden="1" x14ac:dyDescent="0.25">
      <c r="A175" s="5" t="s">
        <v>8856</v>
      </c>
      <c r="B175" s="5">
        <v>21</v>
      </c>
      <c r="C175" s="5">
        <v>35</v>
      </c>
    </row>
    <row r="176" spans="1:3" hidden="1" x14ac:dyDescent="0.25">
      <c r="A176" s="5" t="s">
        <v>8857</v>
      </c>
      <c r="B176" s="5">
        <v>21</v>
      </c>
      <c r="C176" s="5">
        <v>34</v>
      </c>
    </row>
    <row r="177" spans="1:3" hidden="1" x14ac:dyDescent="0.25">
      <c r="A177" s="5" t="s">
        <v>8858</v>
      </c>
      <c r="B177" s="5">
        <v>21</v>
      </c>
      <c r="C177" s="5">
        <v>39</v>
      </c>
    </row>
    <row r="178" spans="1:3" hidden="1" x14ac:dyDescent="0.25">
      <c r="A178" s="5" t="s">
        <v>2353</v>
      </c>
      <c r="B178" s="5">
        <v>21</v>
      </c>
      <c r="C178" s="5">
        <v>51</v>
      </c>
    </row>
    <row r="179" spans="1:3" hidden="1" x14ac:dyDescent="0.25">
      <c r="A179" s="5" t="s">
        <v>8859</v>
      </c>
      <c r="B179" s="5">
        <v>21</v>
      </c>
      <c r="C179" s="5">
        <v>32</v>
      </c>
    </row>
    <row r="180" spans="1:3" hidden="1" x14ac:dyDescent="0.25">
      <c r="A180" s="5" t="s">
        <v>8860</v>
      </c>
      <c r="B180" s="5">
        <v>21</v>
      </c>
      <c r="C180" s="5">
        <v>40</v>
      </c>
    </row>
    <row r="181" spans="1:3" hidden="1" x14ac:dyDescent="0.25">
      <c r="A181" s="5" t="s">
        <v>8133</v>
      </c>
      <c r="B181" s="5">
        <v>21</v>
      </c>
      <c r="C181" s="5">
        <v>40</v>
      </c>
    </row>
    <row r="182" spans="1:3" hidden="1" x14ac:dyDescent="0.25">
      <c r="A182" s="5" t="s">
        <v>8306</v>
      </c>
      <c r="B182" s="5">
        <v>21</v>
      </c>
      <c r="C182" s="5">
        <v>40</v>
      </c>
    </row>
    <row r="183" spans="1:3" hidden="1" x14ac:dyDescent="0.25">
      <c r="A183" s="5" t="s">
        <v>2269</v>
      </c>
      <c r="B183" s="5">
        <v>20</v>
      </c>
      <c r="C183" s="5">
        <v>48</v>
      </c>
    </row>
    <row r="184" spans="1:3" hidden="1" x14ac:dyDescent="0.25">
      <c r="A184" s="5" t="s">
        <v>8861</v>
      </c>
      <c r="B184" s="5">
        <v>20</v>
      </c>
      <c r="C184" s="5">
        <v>45</v>
      </c>
    </row>
    <row r="185" spans="1:3" hidden="1" x14ac:dyDescent="0.25">
      <c r="A185" s="5" t="s">
        <v>2604</v>
      </c>
      <c r="B185" s="5">
        <v>20</v>
      </c>
      <c r="C185" s="5">
        <v>50</v>
      </c>
    </row>
    <row r="186" spans="1:3" hidden="1" x14ac:dyDescent="0.25">
      <c r="A186" s="5" t="s">
        <v>8862</v>
      </c>
      <c r="B186" s="5">
        <v>20</v>
      </c>
      <c r="C186" s="5">
        <v>38</v>
      </c>
    </row>
    <row r="187" spans="1:3" hidden="1" x14ac:dyDescent="0.25">
      <c r="A187" s="5" t="s">
        <v>8010</v>
      </c>
      <c r="B187" s="5">
        <v>20</v>
      </c>
      <c r="C187" s="5">
        <v>34</v>
      </c>
    </row>
    <row r="188" spans="1:3" hidden="1" x14ac:dyDescent="0.25">
      <c r="A188" s="5" t="s">
        <v>3264</v>
      </c>
      <c r="B188" s="5">
        <v>20</v>
      </c>
      <c r="C188" s="5">
        <v>39</v>
      </c>
    </row>
    <row r="189" spans="1:3" hidden="1" x14ac:dyDescent="0.25">
      <c r="A189" s="5" t="s">
        <v>8863</v>
      </c>
      <c r="B189" s="5">
        <v>20</v>
      </c>
      <c r="C189" s="5">
        <v>37</v>
      </c>
    </row>
    <row r="190" spans="1:3" hidden="1" x14ac:dyDescent="0.25">
      <c r="A190" s="5" t="s">
        <v>2632</v>
      </c>
      <c r="B190" s="5">
        <v>20</v>
      </c>
      <c r="C190" s="5">
        <v>40</v>
      </c>
    </row>
    <row r="191" spans="1:3" hidden="1" x14ac:dyDescent="0.25">
      <c r="A191" s="5" t="s">
        <v>2279</v>
      </c>
      <c r="B191" s="5">
        <v>20</v>
      </c>
      <c r="C191" s="5">
        <v>39</v>
      </c>
    </row>
    <row r="192" spans="1:3" hidden="1" x14ac:dyDescent="0.25">
      <c r="A192" s="5" t="s">
        <v>8864</v>
      </c>
      <c r="B192" s="5">
        <v>20</v>
      </c>
      <c r="C192" s="5">
        <v>33</v>
      </c>
    </row>
    <row r="193" spans="1:3" hidden="1" x14ac:dyDescent="0.25">
      <c r="A193" s="5" t="s">
        <v>4479</v>
      </c>
      <c r="B193" s="5">
        <v>19</v>
      </c>
      <c r="C193" s="5">
        <v>39</v>
      </c>
    </row>
    <row r="194" spans="1:3" hidden="1" x14ac:dyDescent="0.25">
      <c r="A194" s="5" t="s">
        <v>2680</v>
      </c>
      <c r="B194" s="5">
        <v>19</v>
      </c>
      <c r="C194" s="5">
        <v>48</v>
      </c>
    </row>
    <row r="195" spans="1:3" hidden="1" x14ac:dyDescent="0.25">
      <c r="A195" s="5" t="s">
        <v>2697</v>
      </c>
      <c r="B195" s="5">
        <v>19</v>
      </c>
      <c r="C195" s="5">
        <v>45</v>
      </c>
    </row>
    <row r="196" spans="1:3" hidden="1" x14ac:dyDescent="0.25">
      <c r="A196" s="5" t="s">
        <v>5614</v>
      </c>
      <c r="B196" s="5">
        <v>19</v>
      </c>
      <c r="C196" s="5">
        <v>35</v>
      </c>
    </row>
    <row r="197" spans="1:3" hidden="1" x14ac:dyDescent="0.25">
      <c r="A197" s="5" t="s">
        <v>8865</v>
      </c>
      <c r="B197" s="5">
        <v>19</v>
      </c>
      <c r="C197" s="5">
        <v>19</v>
      </c>
    </row>
    <row r="198" spans="1:3" hidden="1" x14ac:dyDescent="0.25">
      <c r="A198" s="5" t="s">
        <v>8866</v>
      </c>
      <c r="B198" s="5">
        <v>19</v>
      </c>
      <c r="C198" s="5">
        <v>38</v>
      </c>
    </row>
    <row r="199" spans="1:3" hidden="1" x14ac:dyDescent="0.25">
      <c r="A199" s="5" t="s">
        <v>3213</v>
      </c>
      <c r="B199" s="5">
        <v>19</v>
      </c>
      <c r="C199" s="5">
        <v>37</v>
      </c>
    </row>
    <row r="200" spans="1:3" hidden="1" x14ac:dyDescent="0.25">
      <c r="A200" s="5" t="s">
        <v>8867</v>
      </c>
      <c r="B200" s="5">
        <v>18</v>
      </c>
      <c r="C200" s="5">
        <v>36</v>
      </c>
    </row>
    <row r="201" spans="1:3" hidden="1" x14ac:dyDescent="0.25">
      <c r="A201" s="5" t="s">
        <v>2240</v>
      </c>
      <c r="B201" s="5">
        <v>18</v>
      </c>
      <c r="C201" s="5">
        <v>44</v>
      </c>
    </row>
    <row r="202" spans="1:3" hidden="1" x14ac:dyDescent="0.25">
      <c r="A202" s="5" t="s">
        <v>2503</v>
      </c>
      <c r="B202" s="5">
        <v>18</v>
      </c>
      <c r="C202" s="5">
        <v>42</v>
      </c>
    </row>
    <row r="203" spans="1:3" hidden="1" x14ac:dyDescent="0.25">
      <c r="A203" s="5" t="s">
        <v>8868</v>
      </c>
      <c r="B203" s="5">
        <v>18</v>
      </c>
      <c r="C203" s="5">
        <v>32</v>
      </c>
    </row>
    <row r="204" spans="1:3" hidden="1" x14ac:dyDescent="0.25">
      <c r="A204" s="5" t="s">
        <v>8869</v>
      </c>
      <c r="B204" s="5">
        <v>18</v>
      </c>
      <c r="C204" s="5">
        <v>23</v>
      </c>
    </row>
    <row r="205" spans="1:3" hidden="1" x14ac:dyDescent="0.25">
      <c r="A205" s="5" t="s">
        <v>2244</v>
      </c>
      <c r="B205" s="5">
        <v>18</v>
      </c>
      <c r="C205" s="5">
        <v>40</v>
      </c>
    </row>
    <row r="206" spans="1:3" hidden="1" x14ac:dyDescent="0.25">
      <c r="A206" s="5" t="s">
        <v>8870</v>
      </c>
      <c r="B206" s="5">
        <v>18</v>
      </c>
      <c r="C206" s="5">
        <v>34</v>
      </c>
    </row>
    <row r="207" spans="1:3" hidden="1" x14ac:dyDescent="0.25">
      <c r="A207" s="5" t="s">
        <v>2303</v>
      </c>
      <c r="B207" s="5">
        <v>18</v>
      </c>
      <c r="C207" s="5">
        <v>40</v>
      </c>
    </row>
    <row r="208" spans="1:3" hidden="1" x14ac:dyDescent="0.25">
      <c r="A208" s="5" t="s">
        <v>8871</v>
      </c>
      <c r="B208" s="5">
        <v>18</v>
      </c>
      <c r="C208" s="5">
        <v>41</v>
      </c>
    </row>
    <row r="209" spans="1:3" hidden="1" x14ac:dyDescent="0.25">
      <c r="A209" s="5" t="s">
        <v>8872</v>
      </c>
      <c r="B209" s="5">
        <v>18</v>
      </c>
      <c r="C209" s="5">
        <v>18</v>
      </c>
    </row>
    <row r="210" spans="1:3" hidden="1" x14ac:dyDescent="0.25">
      <c r="A210" s="5" t="s">
        <v>8873</v>
      </c>
      <c r="B210" s="5">
        <v>18</v>
      </c>
      <c r="C210" s="5">
        <v>30</v>
      </c>
    </row>
    <row r="211" spans="1:3" hidden="1" x14ac:dyDescent="0.25">
      <c r="A211" s="5" t="s">
        <v>8874</v>
      </c>
      <c r="B211" s="5">
        <v>18</v>
      </c>
      <c r="C211" s="5">
        <v>27</v>
      </c>
    </row>
    <row r="212" spans="1:3" hidden="1" x14ac:dyDescent="0.25">
      <c r="A212" s="5" t="s">
        <v>8487</v>
      </c>
      <c r="B212" s="5">
        <v>18</v>
      </c>
      <c r="C212" s="5">
        <v>27</v>
      </c>
    </row>
    <row r="213" spans="1:3" hidden="1" x14ac:dyDescent="0.25">
      <c r="A213" s="5" t="s">
        <v>2238</v>
      </c>
      <c r="B213" s="5">
        <v>17</v>
      </c>
      <c r="C213" s="5">
        <v>41</v>
      </c>
    </row>
    <row r="214" spans="1:3" hidden="1" x14ac:dyDescent="0.25">
      <c r="A214" s="5" t="s">
        <v>8875</v>
      </c>
      <c r="B214" s="5">
        <v>17</v>
      </c>
      <c r="C214" s="5">
        <v>42</v>
      </c>
    </row>
    <row r="215" spans="1:3" hidden="1" x14ac:dyDescent="0.25">
      <c r="A215" s="5" t="s">
        <v>4691</v>
      </c>
      <c r="B215" s="5">
        <v>17</v>
      </c>
      <c r="C215" s="5">
        <v>39</v>
      </c>
    </row>
    <row r="216" spans="1:3" hidden="1" x14ac:dyDescent="0.25">
      <c r="A216" s="5" t="s">
        <v>8876</v>
      </c>
      <c r="B216" s="5">
        <v>17</v>
      </c>
      <c r="C216" s="5">
        <v>36</v>
      </c>
    </row>
    <row r="217" spans="1:3" hidden="1" x14ac:dyDescent="0.25">
      <c r="A217" s="5" t="s">
        <v>8877</v>
      </c>
      <c r="B217" s="5">
        <v>17</v>
      </c>
      <c r="C217" s="5">
        <v>23</v>
      </c>
    </row>
    <row r="218" spans="1:3" hidden="1" x14ac:dyDescent="0.25">
      <c r="A218" s="5" t="s">
        <v>3231</v>
      </c>
      <c r="B218" s="5">
        <v>17</v>
      </c>
      <c r="C218" s="5">
        <v>33</v>
      </c>
    </row>
    <row r="219" spans="1:3" hidden="1" x14ac:dyDescent="0.25">
      <c r="A219" s="5" t="s">
        <v>8453</v>
      </c>
      <c r="B219" s="5">
        <v>17</v>
      </c>
      <c r="C219" s="5">
        <v>34</v>
      </c>
    </row>
    <row r="220" spans="1:3" hidden="1" x14ac:dyDescent="0.25">
      <c r="A220" s="5" t="s">
        <v>7709</v>
      </c>
      <c r="B220" s="5">
        <v>17</v>
      </c>
      <c r="C220" s="5">
        <v>42</v>
      </c>
    </row>
    <row r="221" spans="1:3" hidden="1" x14ac:dyDescent="0.25">
      <c r="A221" s="5" t="s">
        <v>2477</v>
      </c>
      <c r="B221" s="5">
        <v>17</v>
      </c>
      <c r="C221" s="5">
        <v>22</v>
      </c>
    </row>
    <row r="222" spans="1:3" hidden="1" x14ac:dyDescent="0.25">
      <c r="A222" s="5" t="s">
        <v>2809</v>
      </c>
      <c r="B222" s="5">
        <v>17</v>
      </c>
      <c r="C222" s="5">
        <v>43</v>
      </c>
    </row>
    <row r="223" spans="1:3" hidden="1" x14ac:dyDescent="0.25">
      <c r="A223" s="5" t="s">
        <v>8878</v>
      </c>
      <c r="B223" s="5">
        <v>17</v>
      </c>
      <c r="C223" s="5">
        <v>19</v>
      </c>
    </row>
    <row r="224" spans="1:3" hidden="1" x14ac:dyDescent="0.25">
      <c r="A224" s="5" t="s">
        <v>8879</v>
      </c>
      <c r="B224" s="5">
        <v>16</v>
      </c>
      <c r="C224" s="5">
        <v>16</v>
      </c>
    </row>
    <row r="225" spans="1:3" hidden="1" x14ac:dyDescent="0.25">
      <c r="A225" s="5" t="s">
        <v>5617</v>
      </c>
      <c r="B225" s="5">
        <v>16</v>
      </c>
      <c r="C225" s="5">
        <v>35</v>
      </c>
    </row>
    <row r="226" spans="1:3" hidden="1" x14ac:dyDescent="0.25">
      <c r="A226" s="5" t="s">
        <v>8880</v>
      </c>
      <c r="B226" s="5">
        <v>16</v>
      </c>
      <c r="C226" s="5">
        <v>28</v>
      </c>
    </row>
    <row r="227" spans="1:3" hidden="1" x14ac:dyDescent="0.25">
      <c r="A227" s="5" t="s">
        <v>2354</v>
      </c>
      <c r="B227" s="5">
        <v>16</v>
      </c>
      <c r="C227" s="5">
        <v>40</v>
      </c>
    </row>
    <row r="228" spans="1:3" hidden="1" x14ac:dyDescent="0.25">
      <c r="A228" s="5" t="s">
        <v>8881</v>
      </c>
      <c r="B228" s="5">
        <v>16</v>
      </c>
      <c r="C228" s="5">
        <v>38</v>
      </c>
    </row>
    <row r="229" spans="1:3" hidden="1" x14ac:dyDescent="0.25">
      <c r="A229" s="5" t="s">
        <v>2748</v>
      </c>
      <c r="B229" s="5">
        <v>16</v>
      </c>
      <c r="C229" s="5">
        <v>31</v>
      </c>
    </row>
    <row r="230" spans="1:3" hidden="1" x14ac:dyDescent="0.25">
      <c r="A230" s="5" t="s">
        <v>8882</v>
      </c>
      <c r="B230" s="5">
        <v>16</v>
      </c>
      <c r="C230" s="5">
        <v>34</v>
      </c>
    </row>
    <row r="231" spans="1:3" hidden="1" x14ac:dyDescent="0.25">
      <c r="A231" s="5" t="s">
        <v>8883</v>
      </c>
      <c r="B231" s="5">
        <v>16</v>
      </c>
      <c r="C231" s="5">
        <v>26</v>
      </c>
    </row>
    <row r="232" spans="1:3" hidden="1" x14ac:dyDescent="0.25">
      <c r="A232" s="5" t="s">
        <v>8884</v>
      </c>
      <c r="B232" s="5">
        <v>16</v>
      </c>
      <c r="C232" s="5">
        <v>32</v>
      </c>
    </row>
    <row r="233" spans="1:3" hidden="1" x14ac:dyDescent="0.25">
      <c r="A233" s="5" t="s">
        <v>8885</v>
      </c>
      <c r="B233" s="5">
        <v>16</v>
      </c>
      <c r="C233" s="5">
        <v>26</v>
      </c>
    </row>
    <row r="234" spans="1:3" hidden="1" x14ac:dyDescent="0.25">
      <c r="A234" s="5" t="s">
        <v>8886</v>
      </c>
      <c r="B234" s="5">
        <v>16</v>
      </c>
      <c r="C234" s="5">
        <v>44</v>
      </c>
    </row>
    <row r="235" spans="1:3" hidden="1" x14ac:dyDescent="0.25">
      <c r="A235" s="5" t="s">
        <v>8887</v>
      </c>
      <c r="B235" s="5">
        <v>16</v>
      </c>
      <c r="C235" s="5">
        <v>25</v>
      </c>
    </row>
    <row r="236" spans="1:3" hidden="1" x14ac:dyDescent="0.25">
      <c r="A236" s="5" t="s">
        <v>8888</v>
      </c>
      <c r="B236" s="5">
        <v>16</v>
      </c>
      <c r="C236" s="5">
        <v>25</v>
      </c>
    </row>
    <row r="237" spans="1:3" hidden="1" x14ac:dyDescent="0.25">
      <c r="A237" s="5" t="s">
        <v>3271</v>
      </c>
      <c r="B237" s="5">
        <v>16</v>
      </c>
      <c r="C237" s="5">
        <v>44</v>
      </c>
    </row>
    <row r="238" spans="1:3" hidden="1" x14ac:dyDescent="0.25">
      <c r="A238" s="5" t="s">
        <v>3306</v>
      </c>
      <c r="B238" s="5">
        <v>16</v>
      </c>
      <c r="C238" s="5">
        <v>44</v>
      </c>
    </row>
    <row r="239" spans="1:3" hidden="1" x14ac:dyDescent="0.25">
      <c r="A239" s="5" t="s">
        <v>8889</v>
      </c>
      <c r="B239" s="5">
        <v>16</v>
      </c>
      <c r="C239" s="5">
        <v>24</v>
      </c>
    </row>
    <row r="240" spans="1:3" hidden="1" x14ac:dyDescent="0.25">
      <c r="A240" s="5" t="s">
        <v>2564</v>
      </c>
      <c r="B240" s="5">
        <v>15</v>
      </c>
      <c r="C240" s="5">
        <v>37</v>
      </c>
    </row>
    <row r="241" spans="1:3" hidden="1" x14ac:dyDescent="0.25">
      <c r="A241" s="5" t="s">
        <v>4127</v>
      </c>
      <c r="B241" s="5">
        <v>15</v>
      </c>
      <c r="C241" s="5">
        <v>36</v>
      </c>
    </row>
    <row r="242" spans="1:3" hidden="1" x14ac:dyDescent="0.25">
      <c r="A242" s="5" t="s">
        <v>2239</v>
      </c>
      <c r="B242" s="5">
        <v>15</v>
      </c>
      <c r="C242" s="5">
        <v>39</v>
      </c>
    </row>
    <row r="243" spans="1:3" hidden="1" x14ac:dyDescent="0.25">
      <c r="A243" s="5" t="s">
        <v>2924</v>
      </c>
      <c r="B243" s="5">
        <v>15</v>
      </c>
      <c r="C243" s="5">
        <v>34</v>
      </c>
    </row>
    <row r="244" spans="1:3" hidden="1" x14ac:dyDescent="0.25">
      <c r="A244" s="5" t="s">
        <v>3107</v>
      </c>
      <c r="B244" s="5">
        <v>15</v>
      </c>
      <c r="C244" s="5">
        <v>20</v>
      </c>
    </row>
    <row r="245" spans="1:3" hidden="1" x14ac:dyDescent="0.25">
      <c r="A245" s="5" t="s">
        <v>8890</v>
      </c>
      <c r="B245" s="5">
        <v>15</v>
      </c>
      <c r="C245" s="5">
        <v>28</v>
      </c>
    </row>
    <row r="246" spans="1:3" hidden="1" x14ac:dyDescent="0.25">
      <c r="A246" s="5" t="s">
        <v>3259</v>
      </c>
      <c r="B246" s="5">
        <v>15</v>
      </c>
      <c r="C246" s="5">
        <v>32</v>
      </c>
    </row>
    <row r="247" spans="1:3" hidden="1" x14ac:dyDescent="0.25">
      <c r="A247" s="5" t="s">
        <v>2812</v>
      </c>
      <c r="B247" s="5">
        <v>15</v>
      </c>
      <c r="C247" s="5">
        <v>21</v>
      </c>
    </row>
    <row r="248" spans="1:3" hidden="1" x14ac:dyDescent="0.25">
      <c r="A248" s="5" t="s">
        <v>3291</v>
      </c>
      <c r="B248" s="5">
        <v>15</v>
      </c>
      <c r="C248" s="5">
        <v>37</v>
      </c>
    </row>
    <row r="249" spans="1:3" hidden="1" x14ac:dyDescent="0.25">
      <c r="A249" s="5" t="s">
        <v>8891</v>
      </c>
      <c r="B249" s="5">
        <v>14</v>
      </c>
      <c r="C249" s="5">
        <v>37</v>
      </c>
    </row>
    <row r="250" spans="1:3" hidden="1" x14ac:dyDescent="0.25">
      <c r="A250" s="5" t="s">
        <v>8892</v>
      </c>
      <c r="B250" s="5">
        <v>14</v>
      </c>
      <c r="C250" s="5">
        <v>22</v>
      </c>
    </row>
    <row r="251" spans="1:3" hidden="1" x14ac:dyDescent="0.25">
      <c r="A251" s="5" t="s">
        <v>2849</v>
      </c>
      <c r="B251" s="5">
        <v>14</v>
      </c>
      <c r="C251" s="5">
        <v>39</v>
      </c>
    </row>
    <row r="252" spans="1:3" hidden="1" x14ac:dyDescent="0.25">
      <c r="A252" s="5" t="s">
        <v>2250</v>
      </c>
      <c r="B252" s="5">
        <v>14</v>
      </c>
      <c r="C252" s="5">
        <v>26</v>
      </c>
    </row>
    <row r="253" spans="1:3" hidden="1" x14ac:dyDescent="0.25">
      <c r="A253" s="5" t="s">
        <v>8893</v>
      </c>
      <c r="B253" s="5">
        <v>14</v>
      </c>
      <c r="C253" s="5">
        <v>16</v>
      </c>
    </row>
    <row r="254" spans="1:3" hidden="1" x14ac:dyDescent="0.25">
      <c r="A254" s="5" t="s">
        <v>2517</v>
      </c>
      <c r="B254" s="5">
        <v>14</v>
      </c>
      <c r="C254" s="5">
        <v>29</v>
      </c>
    </row>
    <row r="255" spans="1:3" hidden="1" x14ac:dyDescent="0.25">
      <c r="A255" s="5" t="s">
        <v>3116</v>
      </c>
      <c r="B255" s="5">
        <v>14</v>
      </c>
      <c r="C255" s="5">
        <v>30</v>
      </c>
    </row>
    <row r="256" spans="1:3" hidden="1" x14ac:dyDescent="0.25">
      <c r="A256" s="5" t="s">
        <v>8114</v>
      </c>
      <c r="B256" s="5">
        <v>14</v>
      </c>
      <c r="C256" s="5">
        <v>33</v>
      </c>
    </row>
    <row r="257" spans="1:3" hidden="1" x14ac:dyDescent="0.25">
      <c r="A257" s="5" t="s">
        <v>2617</v>
      </c>
      <c r="B257" s="5">
        <v>14</v>
      </c>
      <c r="C257" s="5">
        <v>36</v>
      </c>
    </row>
    <row r="258" spans="1:3" hidden="1" x14ac:dyDescent="0.25">
      <c r="A258" s="5" t="s">
        <v>8894</v>
      </c>
      <c r="B258" s="5">
        <v>14</v>
      </c>
      <c r="C258" s="5">
        <v>25</v>
      </c>
    </row>
    <row r="259" spans="1:3" hidden="1" x14ac:dyDescent="0.25">
      <c r="A259" s="5" t="s">
        <v>2254</v>
      </c>
      <c r="B259" s="5">
        <v>14</v>
      </c>
      <c r="C259" s="5">
        <v>27</v>
      </c>
    </row>
    <row r="260" spans="1:3" hidden="1" x14ac:dyDescent="0.25">
      <c r="A260" s="5" t="s">
        <v>8895</v>
      </c>
      <c r="B260" s="5">
        <v>14</v>
      </c>
      <c r="C260" s="5">
        <v>27</v>
      </c>
    </row>
    <row r="261" spans="1:3" hidden="1" x14ac:dyDescent="0.25">
      <c r="A261" s="5" t="s">
        <v>8896</v>
      </c>
      <c r="B261" s="5">
        <v>14</v>
      </c>
      <c r="C261" s="5">
        <v>17</v>
      </c>
    </row>
    <row r="262" spans="1:3" hidden="1" x14ac:dyDescent="0.25">
      <c r="A262" s="5" t="s">
        <v>8897</v>
      </c>
      <c r="B262" s="5">
        <v>14</v>
      </c>
      <c r="C262" s="5">
        <v>29</v>
      </c>
    </row>
    <row r="263" spans="1:3" hidden="1" x14ac:dyDescent="0.25">
      <c r="A263" s="5" t="s">
        <v>8898</v>
      </c>
      <c r="B263" s="5">
        <v>14</v>
      </c>
      <c r="C263" s="5">
        <v>35</v>
      </c>
    </row>
    <row r="264" spans="1:3" hidden="1" x14ac:dyDescent="0.25">
      <c r="A264" s="5" t="s">
        <v>2435</v>
      </c>
      <c r="B264" s="5">
        <v>13</v>
      </c>
      <c r="C264" s="5">
        <v>24</v>
      </c>
    </row>
    <row r="265" spans="1:3" hidden="1" x14ac:dyDescent="0.25">
      <c r="A265" s="5" t="s">
        <v>3911</v>
      </c>
      <c r="B265" s="5">
        <v>13</v>
      </c>
      <c r="C265" s="5">
        <v>26</v>
      </c>
    </row>
    <row r="266" spans="1:3" hidden="1" x14ac:dyDescent="0.25">
      <c r="A266" s="5" t="s">
        <v>8899</v>
      </c>
      <c r="B266" s="5">
        <v>13</v>
      </c>
      <c r="C266" s="5">
        <v>38</v>
      </c>
    </row>
    <row r="267" spans="1:3" hidden="1" x14ac:dyDescent="0.25">
      <c r="A267" s="5" t="s">
        <v>3976</v>
      </c>
      <c r="B267" s="5">
        <v>13</v>
      </c>
      <c r="C267" s="5">
        <v>31</v>
      </c>
    </row>
    <row r="268" spans="1:3" hidden="1" x14ac:dyDescent="0.25">
      <c r="A268" s="5" t="s">
        <v>5019</v>
      </c>
      <c r="B268" s="5">
        <v>13</v>
      </c>
      <c r="C268" s="5">
        <v>34</v>
      </c>
    </row>
    <row r="269" spans="1:3" hidden="1" x14ac:dyDescent="0.25">
      <c r="A269" s="5" t="s">
        <v>2245</v>
      </c>
      <c r="B269" s="5">
        <v>13</v>
      </c>
      <c r="C269" s="5">
        <v>30</v>
      </c>
    </row>
    <row r="270" spans="1:3" hidden="1" x14ac:dyDescent="0.25">
      <c r="A270" s="5" t="s">
        <v>2242</v>
      </c>
      <c r="B270" s="5">
        <v>13</v>
      </c>
      <c r="C270" s="5">
        <v>35</v>
      </c>
    </row>
    <row r="271" spans="1:3" hidden="1" x14ac:dyDescent="0.25">
      <c r="A271" s="5" t="s">
        <v>3064</v>
      </c>
      <c r="B271" s="5">
        <v>13</v>
      </c>
      <c r="C271" s="5">
        <v>29</v>
      </c>
    </row>
    <row r="272" spans="1:3" hidden="1" x14ac:dyDescent="0.25">
      <c r="A272" s="5" t="s">
        <v>8900</v>
      </c>
      <c r="B272" s="5">
        <v>13</v>
      </c>
      <c r="C272" s="5">
        <v>30</v>
      </c>
    </row>
    <row r="273" spans="1:3" hidden="1" x14ac:dyDescent="0.25">
      <c r="A273" s="5" t="s">
        <v>2282</v>
      </c>
      <c r="B273" s="5">
        <v>13</v>
      </c>
      <c r="C273" s="5">
        <v>27</v>
      </c>
    </row>
    <row r="274" spans="1:3" hidden="1" x14ac:dyDescent="0.25">
      <c r="A274" s="5" t="s">
        <v>2286</v>
      </c>
      <c r="B274" s="5">
        <v>13</v>
      </c>
      <c r="C274" s="5">
        <v>32</v>
      </c>
    </row>
    <row r="275" spans="1:3" hidden="1" x14ac:dyDescent="0.25">
      <c r="A275" s="5" t="s">
        <v>2528</v>
      </c>
      <c r="B275" s="5">
        <v>13</v>
      </c>
      <c r="C275" s="5">
        <v>38</v>
      </c>
    </row>
    <row r="276" spans="1:3" hidden="1" x14ac:dyDescent="0.25">
      <c r="A276" s="5" t="s">
        <v>8901</v>
      </c>
      <c r="B276" s="5">
        <v>13</v>
      </c>
      <c r="C276" s="5">
        <v>24</v>
      </c>
    </row>
    <row r="277" spans="1:3" hidden="1" x14ac:dyDescent="0.25">
      <c r="A277" s="5" t="s">
        <v>8902</v>
      </c>
      <c r="B277" s="5">
        <v>13</v>
      </c>
      <c r="C277" s="5">
        <v>16</v>
      </c>
    </row>
    <row r="278" spans="1:3" hidden="1" x14ac:dyDescent="0.25">
      <c r="A278" s="5" t="s">
        <v>2264</v>
      </c>
      <c r="B278" s="5">
        <v>13</v>
      </c>
      <c r="C278" s="5">
        <v>24</v>
      </c>
    </row>
    <row r="279" spans="1:3" hidden="1" x14ac:dyDescent="0.25">
      <c r="A279" s="5" t="s">
        <v>8903</v>
      </c>
      <c r="B279" s="5">
        <v>13</v>
      </c>
      <c r="C279" s="5">
        <v>25</v>
      </c>
    </row>
    <row r="280" spans="1:3" hidden="1" x14ac:dyDescent="0.25">
      <c r="A280" s="5" t="s">
        <v>8904</v>
      </c>
      <c r="B280" s="5">
        <v>13</v>
      </c>
      <c r="C280" s="5">
        <v>21</v>
      </c>
    </row>
    <row r="281" spans="1:3" hidden="1" x14ac:dyDescent="0.25">
      <c r="A281" s="5" t="s">
        <v>8905</v>
      </c>
      <c r="B281" s="5">
        <v>13</v>
      </c>
      <c r="C281" s="5">
        <v>22</v>
      </c>
    </row>
    <row r="282" spans="1:3" hidden="1" x14ac:dyDescent="0.25">
      <c r="A282" s="5" t="s">
        <v>8057</v>
      </c>
      <c r="B282" s="5">
        <v>13</v>
      </c>
      <c r="C282" s="5">
        <v>24</v>
      </c>
    </row>
    <row r="283" spans="1:3" hidden="1" x14ac:dyDescent="0.25">
      <c r="A283" s="5" t="s">
        <v>8906</v>
      </c>
      <c r="B283" s="5">
        <v>13</v>
      </c>
      <c r="C283" s="5">
        <v>30</v>
      </c>
    </row>
    <row r="284" spans="1:3" hidden="1" x14ac:dyDescent="0.25">
      <c r="A284" s="5" t="s">
        <v>2317</v>
      </c>
      <c r="B284" s="5">
        <v>13</v>
      </c>
      <c r="C284" s="5">
        <v>33</v>
      </c>
    </row>
    <row r="285" spans="1:3" hidden="1" x14ac:dyDescent="0.25">
      <c r="A285" s="5" t="s">
        <v>2412</v>
      </c>
      <c r="B285" s="5">
        <v>12</v>
      </c>
      <c r="C285" s="5">
        <v>30</v>
      </c>
    </row>
    <row r="286" spans="1:3" hidden="1" x14ac:dyDescent="0.25">
      <c r="A286" s="5" t="s">
        <v>2236</v>
      </c>
      <c r="B286" s="5">
        <v>12</v>
      </c>
      <c r="C286" s="5">
        <v>17</v>
      </c>
    </row>
    <row r="287" spans="1:3" hidden="1" x14ac:dyDescent="0.25">
      <c r="A287" s="5" t="s">
        <v>8907</v>
      </c>
      <c r="B287" s="5">
        <v>12</v>
      </c>
      <c r="C287" s="5">
        <v>35</v>
      </c>
    </row>
    <row r="288" spans="1:3" hidden="1" x14ac:dyDescent="0.25">
      <c r="A288" s="5" t="s">
        <v>8908</v>
      </c>
      <c r="B288" s="5">
        <v>12</v>
      </c>
      <c r="C288" s="5">
        <v>29</v>
      </c>
    </row>
    <row r="289" spans="1:3" hidden="1" x14ac:dyDescent="0.25">
      <c r="A289" s="5" t="s">
        <v>8909</v>
      </c>
      <c r="B289" s="5">
        <v>12</v>
      </c>
      <c r="C289" s="5">
        <v>31</v>
      </c>
    </row>
    <row r="290" spans="1:3" hidden="1" x14ac:dyDescent="0.25">
      <c r="A290" s="5" t="s">
        <v>2491</v>
      </c>
      <c r="B290" s="5">
        <v>12</v>
      </c>
      <c r="C290" s="5">
        <v>34</v>
      </c>
    </row>
    <row r="291" spans="1:3" hidden="1" x14ac:dyDescent="0.25">
      <c r="A291" s="5" t="s">
        <v>2449</v>
      </c>
      <c r="B291" s="5">
        <v>12</v>
      </c>
      <c r="C291" s="5">
        <v>30</v>
      </c>
    </row>
    <row r="292" spans="1:3" hidden="1" x14ac:dyDescent="0.25">
      <c r="A292" s="5" t="s">
        <v>2718</v>
      </c>
      <c r="B292" s="5">
        <v>12</v>
      </c>
      <c r="C292" s="5">
        <v>30</v>
      </c>
    </row>
    <row r="293" spans="1:3" hidden="1" x14ac:dyDescent="0.25">
      <c r="A293" s="5" t="s">
        <v>2424</v>
      </c>
      <c r="B293" s="5">
        <v>12</v>
      </c>
      <c r="C293" s="5">
        <v>20</v>
      </c>
    </row>
    <row r="294" spans="1:3" hidden="1" x14ac:dyDescent="0.25">
      <c r="A294" s="5" t="s">
        <v>2742</v>
      </c>
      <c r="B294" s="5">
        <v>12</v>
      </c>
      <c r="C294" s="5">
        <v>26</v>
      </c>
    </row>
    <row r="295" spans="1:3" hidden="1" x14ac:dyDescent="0.25">
      <c r="A295" s="5" t="s">
        <v>6476</v>
      </c>
      <c r="B295" s="5">
        <v>12</v>
      </c>
      <c r="C295" s="5">
        <v>22</v>
      </c>
    </row>
    <row r="296" spans="1:3" hidden="1" x14ac:dyDescent="0.25">
      <c r="A296" s="5" t="s">
        <v>2309</v>
      </c>
      <c r="B296" s="5">
        <v>12</v>
      </c>
      <c r="C296" s="5">
        <v>21</v>
      </c>
    </row>
    <row r="297" spans="1:3" hidden="1" x14ac:dyDescent="0.25">
      <c r="A297" s="5" t="s">
        <v>8910</v>
      </c>
      <c r="B297" s="5">
        <v>12</v>
      </c>
      <c r="C297" s="5">
        <v>22</v>
      </c>
    </row>
    <row r="298" spans="1:3" hidden="1" x14ac:dyDescent="0.25">
      <c r="A298" s="5" t="s">
        <v>8911</v>
      </c>
      <c r="B298" s="5">
        <v>12</v>
      </c>
      <c r="C298" s="5">
        <v>21</v>
      </c>
    </row>
    <row r="299" spans="1:3" hidden="1" x14ac:dyDescent="0.25">
      <c r="A299" s="5" t="s">
        <v>8912</v>
      </c>
      <c r="B299" s="5">
        <v>12</v>
      </c>
      <c r="C299" s="5">
        <v>19</v>
      </c>
    </row>
    <row r="300" spans="1:3" hidden="1" x14ac:dyDescent="0.25">
      <c r="A300" s="5" t="s">
        <v>2614</v>
      </c>
      <c r="B300" s="5">
        <v>12</v>
      </c>
      <c r="C300" s="5">
        <v>26</v>
      </c>
    </row>
    <row r="301" spans="1:3" hidden="1" x14ac:dyDescent="0.25">
      <c r="A301" s="5" t="s">
        <v>2629</v>
      </c>
      <c r="B301" s="5">
        <v>12</v>
      </c>
      <c r="C301" s="5">
        <v>29</v>
      </c>
    </row>
    <row r="302" spans="1:3" hidden="1" x14ac:dyDescent="0.25">
      <c r="A302" s="5" t="s">
        <v>8913</v>
      </c>
      <c r="B302" s="5">
        <v>12</v>
      </c>
      <c r="C302" s="5">
        <v>34</v>
      </c>
    </row>
    <row r="303" spans="1:3" hidden="1" x14ac:dyDescent="0.25">
      <c r="A303" s="5" t="s">
        <v>8914</v>
      </c>
      <c r="B303" s="5">
        <v>12</v>
      </c>
      <c r="C303" s="5">
        <v>18</v>
      </c>
    </row>
    <row r="304" spans="1:3" hidden="1" x14ac:dyDescent="0.25">
      <c r="A304" s="5" t="s">
        <v>8199</v>
      </c>
      <c r="B304" s="5">
        <v>12</v>
      </c>
      <c r="C304" s="5">
        <v>28</v>
      </c>
    </row>
    <row r="305" spans="1:3" hidden="1" x14ac:dyDescent="0.25">
      <c r="A305" s="5" t="s">
        <v>2337</v>
      </c>
      <c r="B305" s="5">
        <v>11</v>
      </c>
      <c r="C305" s="5">
        <v>26</v>
      </c>
    </row>
    <row r="306" spans="1:3" hidden="1" x14ac:dyDescent="0.25">
      <c r="A306" s="5" t="s">
        <v>2256</v>
      </c>
      <c r="B306" s="5">
        <v>11</v>
      </c>
      <c r="C306" s="5">
        <v>32</v>
      </c>
    </row>
    <row r="307" spans="1:3" hidden="1" x14ac:dyDescent="0.25">
      <c r="A307" s="5" t="s">
        <v>8915</v>
      </c>
      <c r="B307" s="5">
        <v>11</v>
      </c>
      <c r="C307" s="5">
        <v>25</v>
      </c>
    </row>
    <row r="308" spans="1:3" hidden="1" x14ac:dyDescent="0.25">
      <c r="A308" s="5" t="s">
        <v>8916</v>
      </c>
      <c r="B308" s="5">
        <v>11</v>
      </c>
      <c r="C308" s="5">
        <v>23</v>
      </c>
    </row>
    <row r="309" spans="1:3" hidden="1" x14ac:dyDescent="0.25">
      <c r="A309" s="5" t="s">
        <v>2399</v>
      </c>
      <c r="B309" s="5">
        <v>11</v>
      </c>
      <c r="C309" s="5">
        <v>25</v>
      </c>
    </row>
    <row r="310" spans="1:3" hidden="1" x14ac:dyDescent="0.25">
      <c r="A310" s="5" t="s">
        <v>6148</v>
      </c>
      <c r="B310" s="5">
        <v>11</v>
      </c>
      <c r="C310" s="5">
        <v>13</v>
      </c>
    </row>
    <row r="311" spans="1:3" hidden="1" x14ac:dyDescent="0.25">
      <c r="A311" s="5" t="s">
        <v>2767</v>
      </c>
      <c r="B311" s="5">
        <v>11</v>
      </c>
      <c r="C311" s="5">
        <v>28</v>
      </c>
    </row>
    <row r="312" spans="1:3" hidden="1" x14ac:dyDescent="0.25">
      <c r="A312" s="5" t="s">
        <v>2377</v>
      </c>
      <c r="B312" s="5">
        <v>11</v>
      </c>
      <c r="C312" s="5">
        <v>29</v>
      </c>
    </row>
    <row r="313" spans="1:3" hidden="1" x14ac:dyDescent="0.25">
      <c r="A313" s="5" t="s">
        <v>8917</v>
      </c>
      <c r="B313" s="5">
        <v>11</v>
      </c>
      <c r="C313" s="5">
        <v>16</v>
      </c>
    </row>
    <row r="314" spans="1:3" hidden="1" x14ac:dyDescent="0.25">
      <c r="A314" s="5" t="s">
        <v>8918</v>
      </c>
      <c r="B314" s="5">
        <v>11</v>
      </c>
      <c r="C314" s="5">
        <v>17</v>
      </c>
    </row>
    <row r="315" spans="1:3" hidden="1" x14ac:dyDescent="0.25">
      <c r="A315" s="5" t="s">
        <v>2480</v>
      </c>
      <c r="B315" s="5">
        <v>11</v>
      </c>
      <c r="C315" s="5">
        <v>19</v>
      </c>
    </row>
    <row r="316" spans="1:3" hidden="1" x14ac:dyDescent="0.25">
      <c r="A316" s="5" t="s">
        <v>8919</v>
      </c>
      <c r="B316" s="5">
        <v>10</v>
      </c>
      <c r="C316" s="5">
        <v>29</v>
      </c>
    </row>
    <row r="317" spans="1:3" hidden="1" x14ac:dyDescent="0.25">
      <c r="A317" s="5" t="s">
        <v>3399</v>
      </c>
      <c r="B317" s="5">
        <v>10</v>
      </c>
      <c r="C317" s="5">
        <v>22</v>
      </c>
    </row>
    <row r="318" spans="1:3" hidden="1" x14ac:dyDescent="0.25">
      <c r="A318" s="5" t="s">
        <v>8920</v>
      </c>
      <c r="B318" s="5">
        <v>10</v>
      </c>
      <c r="C318" s="5">
        <v>16</v>
      </c>
    </row>
    <row r="319" spans="1:3" hidden="1" x14ac:dyDescent="0.25">
      <c r="A319" s="5" t="s">
        <v>2646</v>
      </c>
      <c r="B319" s="5">
        <v>10</v>
      </c>
      <c r="C319" s="5">
        <v>21</v>
      </c>
    </row>
    <row r="320" spans="1:3" hidden="1" x14ac:dyDescent="0.25">
      <c r="A320" s="5" t="s">
        <v>2488</v>
      </c>
      <c r="B320" s="5">
        <v>10</v>
      </c>
      <c r="C320" s="5">
        <v>28</v>
      </c>
    </row>
    <row r="321" spans="1:3" hidden="1" x14ac:dyDescent="0.25">
      <c r="A321" s="5" t="s">
        <v>4963</v>
      </c>
      <c r="B321" s="5">
        <v>10</v>
      </c>
      <c r="C321" s="5">
        <v>23</v>
      </c>
    </row>
    <row r="322" spans="1:3" hidden="1" x14ac:dyDescent="0.25">
      <c r="A322" s="5" t="s">
        <v>2504</v>
      </c>
      <c r="B322" s="5">
        <v>10</v>
      </c>
      <c r="C322" s="5">
        <v>25</v>
      </c>
    </row>
    <row r="323" spans="1:3" hidden="1" x14ac:dyDescent="0.25">
      <c r="A323" s="5" t="s">
        <v>8921</v>
      </c>
      <c r="B323" s="5">
        <v>10</v>
      </c>
      <c r="C323" s="5">
        <v>26</v>
      </c>
    </row>
    <row r="324" spans="1:3" hidden="1" x14ac:dyDescent="0.25">
      <c r="A324" s="5" t="s">
        <v>3050</v>
      </c>
      <c r="B324" s="5">
        <v>10</v>
      </c>
      <c r="C324" s="5">
        <v>14</v>
      </c>
    </row>
    <row r="325" spans="1:3" hidden="1" x14ac:dyDescent="0.25">
      <c r="A325" s="5" t="s">
        <v>8922</v>
      </c>
      <c r="B325" s="5">
        <v>10</v>
      </c>
      <c r="C325" s="5">
        <v>22</v>
      </c>
    </row>
    <row r="326" spans="1:3" hidden="1" x14ac:dyDescent="0.25">
      <c r="A326" s="5" t="s">
        <v>2334</v>
      </c>
      <c r="B326" s="5">
        <v>10</v>
      </c>
      <c r="C326" s="5">
        <v>17</v>
      </c>
    </row>
    <row r="327" spans="1:3" hidden="1" x14ac:dyDescent="0.25">
      <c r="A327" s="5" t="s">
        <v>8923</v>
      </c>
      <c r="B327" s="5">
        <v>10</v>
      </c>
      <c r="C327" s="5">
        <v>20</v>
      </c>
    </row>
    <row r="328" spans="1:3" hidden="1" x14ac:dyDescent="0.25">
      <c r="A328" s="5" t="s">
        <v>7117</v>
      </c>
      <c r="B328" s="5">
        <v>10</v>
      </c>
      <c r="C328" s="5">
        <v>17</v>
      </c>
    </row>
    <row r="329" spans="1:3" hidden="1" x14ac:dyDescent="0.25">
      <c r="A329" s="5" t="s">
        <v>2754</v>
      </c>
      <c r="B329" s="5">
        <v>10</v>
      </c>
      <c r="C329" s="5">
        <v>19</v>
      </c>
    </row>
    <row r="330" spans="1:3" hidden="1" x14ac:dyDescent="0.25">
      <c r="A330" s="5" t="s">
        <v>8924</v>
      </c>
      <c r="B330" s="5">
        <v>10</v>
      </c>
      <c r="C330" s="5">
        <v>17</v>
      </c>
    </row>
    <row r="331" spans="1:3" hidden="1" x14ac:dyDescent="0.25">
      <c r="A331" s="5" t="s">
        <v>8925</v>
      </c>
      <c r="B331" s="5">
        <v>10</v>
      </c>
      <c r="C331" s="5">
        <v>16</v>
      </c>
    </row>
    <row r="332" spans="1:3" hidden="1" x14ac:dyDescent="0.25">
      <c r="A332" s="5" t="s">
        <v>8926</v>
      </c>
      <c r="B332" s="5">
        <v>10</v>
      </c>
      <c r="C332" s="5">
        <v>17</v>
      </c>
    </row>
    <row r="333" spans="1:3" hidden="1" x14ac:dyDescent="0.25">
      <c r="A333" s="5" t="s">
        <v>8927</v>
      </c>
      <c r="B333" s="5">
        <v>10</v>
      </c>
      <c r="C333" s="5">
        <v>22</v>
      </c>
    </row>
    <row r="334" spans="1:3" hidden="1" x14ac:dyDescent="0.25">
      <c r="A334" s="5" t="s">
        <v>2470</v>
      </c>
      <c r="B334" s="5">
        <v>10</v>
      </c>
      <c r="C334" s="5">
        <v>27</v>
      </c>
    </row>
    <row r="335" spans="1:3" hidden="1" x14ac:dyDescent="0.25">
      <c r="A335" s="5" t="s">
        <v>8928</v>
      </c>
      <c r="B335" s="5">
        <v>10</v>
      </c>
      <c r="C335" s="5">
        <v>15</v>
      </c>
    </row>
    <row r="336" spans="1:3" hidden="1" x14ac:dyDescent="0.25">
      <c r="A336" s="5" t="s">
        <v>8929</v>
      </c>
      <c r="B336" s="5">
        <v>10</v>
      </c>
      <c r="C336" s="5">
        <v>17</v>
      </c>
    </row>
    <row r="337" spans="1:3" hidden="1" x14ac:dyDescent="0.25">
      <c r="A337" s="5" t="s">
        <v>8930</v>
      </c>
      <c r="B337" s="5">
        <v>10</v>
      </c>
      <c r="C337" s="5">
        <v>17</v>
      </c>
    </row>
    <row r="338" spans="1:3" hidden="1" x14ac:dyDescent="0.25">
      <c r="A338" s="5" t="s">
        <v>8931</v>
      </c>
      <c r="B338" s="5">
        <v>10</v>
      </c>
      <c r="C338" s="5">
        <v>24</v>
      </c>
    </row>
    <row r="339" spans="1:3" hidden="1" x14ac:dyDescent="0.25">
      <c r="A339" s="5" t="s">
        <v>8932</v>
      </c>
      <c r="B339" s="5">
        <v>10</v>
      </c>
      <c r="C339" s="5">
        <v>16</v>
      </c>
    </row>
    <row r="340" spans="1:3" hidden="1" x14ac:dyDescent="0.25">
      <c r="A340" s="5" t="s">
        <v>8933</v>
      </c>
      <c r="B340" s="5">
        <v>10</v>
      </c>
      <c r="C340" s="5">
        <v>16</v>
      </c>
    </row>
    <row r="341" spans="1:3" hidden="1" x14ac:dyDescent="0.25">
      <c r="A341" s="5" t="s">
        <v>2808</v>
      </c>
      <c r="B341" s="5">
        <v>10</v>
      </c>
      <c r="C341" s="5">
        <v>17</v>
      </c>
    </row>
    <row r="342" spans="1:3" hidden="1" x14ac:dyDescent="0.25">
      <c r="A342" s="5" t="s">
        <v>8934</v>
      </c>
      <c r="B342" s="5">
        <v>10</v>
      </c>
      <c r="C342" s="5">
        <v>16</v>
      </c>
    </row>
    <row r="343" spans="1:3" hidden="1" x14ac:dyDescent="0.25">
      <c r="A343" s="5" t="s">
        <v>2634</v>
      </c>
      <c r="B343" s="5">
        <v>10</v>
      </c>
      <c r="C343" s="5">
        <v>22</v>
      </c>
    </row>
    <row r="344" spans="1:3" hidden="1" x14ac:dyDescent="0.25">
      <c r="A344" s="5" t="s">
        <v>8935</v>
      </c>
      <c r="B344" s="5">
        <v>9</v>
      </c>
      <c r="C344" s="5">
        <v>17</v>
      </c>
    </row>
    <row r="345" spans="1:3" hidden="1" x14ac:dyDescent="0.25">
      <c r="A345" s="5" t="s">
        <v>2542</v>
      </c>
      <c r="B345" s="5">
        <v>9</v>
      </c>
      <c r="C345" s="5">
        <v>21</v>
      </c>
    </row>
    <row r="346" spans="1:3" hidden="1" x14ac:dyDescent="0.25">
      <c r="A346" s="5" t="s">
        <v>2246</v>
      </c>
      <c r="B346" s="5">
        <v>9</v>
      </c>
      <c r="C346" s="5">
        <v>20</v>
      </c>
    </row>
    <row r="347" spans="1:3" hidden="1" x14ac:dyDescent="0.25">
      <c r="A347" s="5" t="s">
        <v>4783</v>
      </c>
      <c r="B347" s="5">
        <v>9</v>
      </c>
      <c r="C347" s="5">
        <v>21</v>
      </c>
    </row>
    <row r="348" spans="1:3" hidden="1" x14ac:dyDescent="0.25">
      <c r="A348" s="5" t="s">
        <v>2575</v>
      </c>
      <c r="B348" s="5">
        <v>9</v>
      </c>
      <c r="C348" s="5">
        <v>18</v>
      </c>
    </row>
    <row r="349" spans="1:3" hidden="1" x14ac:dyDescent="0.25">
      <c r="A349" s="5" t="s">
        <v>2257</v>
      </c>
      <c r="B349" s="5">
        <v>9</v>
      </c>
      <c r="C349" s="5">
        <v>19</v>
      </c>
    </row>
    <row r="350" spans="1:3" hidden="1" x14ac:dyDescent="0.25">
      <c r="A350" s="5" t="s">
        <v>8936</v>
      </c>
      <c r="B350" s="5">
        <v>9</v>
      </c>
      <c r="C350" s="5">
        <v>19</v>
      </c>
    </row>
    <row r="351" spans="1:3" hidden="1" x14ac:dyDescent="0.25">
      <c r="A351" s="5" t="s">
        <v>2268</v>
      </c>
      <c r="B351" s="5">
        <v>9</v>
      </c>
      <c r="C351" s="5">
        <v>22</v>
      </c>
    </row>
    <row r="352" spans="1:3" hidden="1" x14ac:dyDescent="0.25">
      <c r="A352" s="5" t="s">
        <v>8937</v>
      </c>
      <c r="B352" s="5">
        <v>9</v>
      </c>
      <c r="C352" s="5">
        <v>13</v>
      </c>
    </row>
    <row r="353" spans="1:3" hidden="1" x14ac:dyDescent="0.25">
      <c r="A353" s="5" t="s">
        <v>3068</v>
      </c>
      <c r="B353" s="5">
        <v>9</v>
      </c>
      <c r="C353" s="5">
        <v>22</v>
      </c>
    </row>
    <row r="354" spans="1:3" hidden="1" x14ac:dyDescent="0.25">
      <c r="A354" s="5" t="s">
        <v>5612</v>
      </c>
      <c r="B354" s="5">
        <v>9</v>
      </c>
      <c r="C354" s="5">
        <v>21</v>
      </c>
    </row>
    <row r="355" spans="1:3" hidden="1" x14ac:dyDescent="0.25">
      <c r="A355" s="5" t="s">
        <v>8938</v>
      </c>
      <c r="B355" s="5">
        <v>9</v>
      </c>
      <c r="C355" s="5">
        <v>16</v>
      </c>
    </row>
    <row r="356" spans="1:3" hidden="1" x14ac:dyDescent="0.25">
      <c r="A356" s="5" t="s">
        <v>8939</v>
      </c>
      <c r="B356" s="5">
        <v>9</v>
      </c>
      <c r="C356" s="5">
        <v>16</v>
      </c>
    </row>
    <row r="357" spans="1:3" hidden="1" x14ac:dyDescent="0.25">
      <c r="A357" s="5" t="s">
        <v>8940</v>
      </c>
      <c r="B357" s="5">
        <v>9</v>
      </c>
      <c r="C357" s="5">
        <v>21</v>
      </c>
    </row>
    <row r="358" spans="1:3" hidden="1" x14ac:dyDescent="0.25">
      <c r="A358" s="5" t="s">
        <v>5676</v>
      </c>
      <c r="B358" s="5">
        <v>9</v>
      </c>
      <c r="C358" s="5">
        <v>16</v>
      </c>
    </row>
    <row r="359" spans="1:3" hidden="1" x14ac:dyDescent="0.25">
      <c r="A359" s="5" t="s">
        <v>2375</v>
      </c>
      <c r="B359" s="5">
        <v>9</v>
      </c>
      <c r="C359" s="5">
        <v>16</v>
      </c>
    </row>
    <row r="360" spans="1:3" hidden="1" x14ac:dyDescent="0.25">
      <c r="A360" s="5" t="s">
        <v>6686</v>
      </c>
      <c r="B360" s="5">
        <v>9</v>
      </c>
      <c r="C360" s="5">
        <v>19</v>
      </c>
    </row>
    <row r="361" spans="1:3" hidden="1" x14ac:dyDescent="0.25">
      <c r="A361" s="5" t="s">
        <v>8941</v>
      </c>
      <c r="B361" s="5">
        <v>9</v>
      </c>
      <c r="C361" s="5">
        <v>19</v>
      </c>
    </row>
    <row r="362" spans="1:3" hidden="1" x14ac:dyDescent="0.25">
      <c r="A362" s="5" t="s">
        <v>6232</v>
      </c>
      <c r="B362" s="5">
        <v>9</v>
      </c>
      <c r="C362" s="5">
        <v>19</v>
      </c>
    </row>
    <row r="363" spans="1:3" hidden="1" x14ac:dyDescent="0.25">
      <c r="A363" s="5" t="s">
        <v>5382</v>
      </c>
      <c r="B363" s="5">
        <v>9</v>
      </c>
      <c r="C363" s="5">
        <v>11</v>
      </c>
    </row>
    <row r="364" spans="1:3" hidden="1" x14ac:dyDescent="0.25">
      <c r="A364" s="5" t="s">
        <v>8942</v>
      </c>
      <c r="B364" s="5">
        <v>9</v>
      </c>
      <c r="C364" s="5">
        <v>20</v>
      </c>
    </row>
    <row r="365" spans="1:3" hidden="1" x14ac:dyDescent="0.25">
      <c r="A365" s="5" t="s">
        <v>8943</v>
      </c>
      <c r="B365" s="5">
        <v>9</v>
      </c>
      <c r="C365" s="5">
        <v>17</v>
      </c>
    </row>
    <row r="366" spans="1:3" hidden="1" x14ac:dyDescent="0.25">
      <c r="A366" s="5" t="s">
        <v>2456</v>
      </c>
      <c r="B366" s="5">
        <v>9</v>
      </c>
      <c r="C366" s="5">
        <v>15</v>
      </c>
    </row>
    <row r="367" spans="1:3" hidden="1" x14ac:dyDescent="0.25">
      <c r="A367" s="5" t="s">
        <v>8944</v>
      </c>
      <c r="B367" s="5">
        <v>9</v>
      </c>
      <c r="C367" s="5">
        <v>21</v>
      </c>
    </row>
    <row r="368" spans="1:3" hidden="1" x14ac:dyDescent="0.25">
      <c r="A368" s="5" t="s">
        <v>3114</v>
      </c>
      <c r="B368" s="5">
        <v>9</v>
      </c>
      <c r="C368" s="5">
        <v>19</v>
      </c>
    </row>
    <row r="369" spans="1:3" hidden="1" x14ac:dyDescent="0.25">
      <c r="A369" s="5" t="s">
        <v>2263</v>
      </c>
      <c r="B369" s="5">
        <v>9</v>
      </c>
      <c r="C369" s="5">
        <v>16</v>
      </c>
    </row>
    <row r="370" spans="1:3" hidden="1" x14ac:dyDescent="0.25">
      <c r="A370" s="5" t="s">
        <v>2529</v>
      </c>
      <c r="B370" s="5">
        <v>9</v>
      </c>
      <c r="C370" s="5">
        <v>25</v>
      </c>
    </row>
    <row r="371" spans="1:3" hidden="1" x14ac:dyDescent="0.25">
      <c r="A371" s="5" t="s">
        <v>8945</v>
      </c>
      <c r="B371" s="5">
        <v>9</v>
      </c>
      <c r="C371" s="5">
        <v>12</v>
      </c>
    </row>
    <row r="372" spans="1:3" hidden="1" x14ac:dyDescent="0.25">
      <c r="A372" s="5" t="s">
        <v>8946</v>
      </c>
      <c r="B372" s="5">
        <v>9</v>
      </c>
      <c r="C372" s="5">
        <v>13</v>
      </c>
    </row>
    <row r="373" spans="1:3" hidden="1" x14ac:dyDescent="0.25">
      <c r="A373" s="5" t="s">
        <v>8947</v>
      </c>
      <c r="B373" s="5">
        <v>9</v>
      </c>
      <c r="C373" s="5">
        <v>19</v>
      </c>
    </row>
    <row r="374" spans="1:3" hidden="1" x14ac:dyDescent="0.25">
      <c r="A374" s="5" t="s">
        <v>8948</v>
      </c>
      <c r="B374" s="5">
        <v>9</v>
      </c>
      <c r="C374" s="5">
        <v>24</v>
      </c>
    </row>
    <row r="375" spans="1:3" hidden="1" x14ac:dyDescent="0.25">
      <c r="A375" s="5" t="s">
        <v>8949</v>
      </c>
      <c r="B375" s="5">
        <v>9</v>
      </c>
      <c r="C375" s="5">
        <v>10</v>
      </c>
    </row>
    <row r="376" spans="1:3" hidden="1" x14ac:dyDescent="0.25">
      <c r="A376" s="5" t="s">
        <v>8950</v>
      </c>
      <c r="B376" s="5">
        <v>9</v>
      </c>
      <c r="C376" s="5">
        <v>24</v>
      </c>
    </row>
    <row r="377" spans="1:3" hidden="1" x14ac:dyDescent="0.25">
      <c r="A377" s="5" t="s">
        <v>8951</v>
      </c>
      <c r="B377" s="5">
        <v>9</v>
      </c>
      <c r="C377" s="5">
        <v>22</v>
      </c>
    </row>
    <row r="378" spans="1:3" hidden="1" x14ac:dyDescent="0.25">
      <c r="A378" s="5" t="s">
        <v>8952</v>
      </c>
      <c r="B378" s="5">
        <v>9</v>
      </c>
      <c r="C378" s="5">
        <v>19</v>
      </c>
    </row>
    <row r="379" spans="1:3" hidden="1" x14ac:dyDescent="0.25">
      <c r="A379" s="5" t="s">
        <v>2611</v>
      </c>
      <c r="B379" s="5">
        <v>9</v>
      </c>
      <c r="C379" s="5">
        <v>22</v>
      </c>
    </row>
    <row r="380" spans="1:3" hidden="1" x14ac:dyDescent="0.25">
      <c r="A380" s="5" t="s">
        <v>8953</v>
      </c>
      <c r="B380" s="5">
        <v>9</v>
      </c>
      <c r="C380" s="5">
        <v>21</v>
      </c>
    </row>
    <row r="381" spans="1:3" hidden="1" x14ac:dyDescent="0.25">
      <c r="A381" s="5" t="s">
        <v>2305</v>
      </c>
      <c r="B381" s="5">
        <v>9</v>
      </c>
      <c r="C381" s="5">
        <v>11</v>
      </c>
    </row>
    <row r="382" spans="1:3" hidden="1" x14ac:dyDescent="0.25">
      <c r="A382" s="5" t="s">
        <v>8954</v>
      </c>
      <c r="B382" s="5">
        <v>9</v>
      </c>
      <c r="C382" s="5">
        <v>16</v>
      </c>
    </row>
    <row r="383" spans="1:3" hidden="1" x14ac:dyDescent="0.25">
      <c r="A383" s="5" t="s">
        <v>8955</v>
      </c>
      <c r="B383" s="5">
        <v>9</v>
      </c>
      <c r="C383" s="5">
        <v>24</v>
      </c>
    </row>
    <row r="384" spans="1:3" hidden="1" x14ac:dyDescent="0.25">
      <c r="A384" s="5" t="s">
        <v>8956</v>
      </c>
      <c r="B384" s="5">
        <v>9</v>
      </c>
      <c r="C384" s="5">
        <v>14</v>
      </c>
    </row>
    <row r="385" spans="1:3" hidden="1" x14ac:dyDescent="0.25">
      <c r="A385" s="5" t="s">
        <v>8957</v>
      </c>
      <c r="B385" s="5">
        <v>9</v>
      </c>
      <c r="C385" s="5">
        <v>24</v>
      </c>
    </row>
    <row r="386" spans="1:3" hidden="1" x14ac:dyDescent="0.25">
      <c r="A386" s="5" t="s">
        <v>8958</v>
      </c>
      <c r="B386" s="5">
        <v>9</v>
      </c>
      <c r="C386" s="5">
        <v>14</v>
      </c>
    </row>
    <row r="387" spans="1:3" hidden="1" x14ac:dyDescent="0.25">
      <c r="A387" s="5" t="s">
        <v>8959</v>
      </c>
      <c r="B387" s="5">
        <v>9</v>
      </c>
      <c r="C387" s="5">
        <v>14</v>
      </c>
    </row>
    <row r="388" spans="1:3" hidden="1" x14ac:dyDescent="0.25">
      <c r="A388" s="5" t="s">
        <v>8960</v>
      </c>
      <c r="B388" s="5">
        <v>9</v>
      </c>
      <c r="C388" s="5">
        <v>10</v>
      </c>
    </row>
    <row r="389" spans="1:3" hidden="1" x14ac:dyDescent="0.25">
      <c r="A389" s="5" t="s">
        <v>8504</v>
      </c>
      <c r="B389" s="5">
        <v>9</v>
      </c>
      <c r="C389" s="5">
        <v>20</v>
      </c>
    </row>
    <row r="390" spans="1:3" hidden="1" x14ac:dyDescent="0.25">
      <c r="A390" s="5" t="s">
        <v>2628</v>
      </c>
      <c r="B390" s="5">
        <v>9</v>
      </c>
      <c r="C390" s="5">
        <v>23</v>
      </c>
    </row>
    <row r="391" spans="1:3" hidden="1" x14ac:dyDescent="0.25">
      <c r="A391" s="5" t="s">
        <v>3683</v>
      </c>
      <c r="B391" s="5">
        <v>8</v>
      </c>
      <c r="C391" s="5">
        <v>12</v>
      </c>
    </row>
    <row r="392" spans="1:3" hidden="1" x14ac:dyDescent="0.25">
      <c r="A392" s="5" t="s">
        <v>8961</v>
      </c>
      <c r="B392" s="5">
        <v>8</v>
      </c>
      <c r="C392" s="5">
        <v>19</v>
      </c>
    </row>
    <row r="393" spans="1:3" hidden="1" x14ac:dyDescent="0.25">
      <c r="A393" s="5" t="s">
        <v>3801</v>
      </c>
      <c r="B393" s="5">
        <v>8</v>
      </c>
      <c r="C393" s="5">
        <v>22</v>
      </c>
    </row>
    <row r="394" spans="1:3" hidden="1" x14ac:dyDescent="0.25">
      <c r="A394" s="5" t="s">
        <v>2500</v>
      </c>
      <c r="B394" s="5">
        <v>8</v>
      </c>
      <c r="C394" s="5">
        <v>19</v>
      </c>
    </row>
    <row r="395" spans="1:3" hidden="1" x14ac:dyDescent="0.25">
      <c r="A395" s="5" t="s">
        <v>8962</v>
      </c>
      <c r="B395" s="5">
        <v>8</v>
      </c>
      <c r="C395" s="5">
        <v>16</v>
      </c>
    </row>
    <row r="396" spans="1:3" hidden="1" x14ac:dyDescent="0.25">
      <c r="A396" s="5" t="s">
        <v>2277</v>
      </c>
      <c r="B396" s="5">
        <v>8</v>
      </c>
      <c r="C396" s="5">
        <v>21</v>
      </c>
    </row>
    <row r="397" spans="1:3" hidden="1" x14ac:dyDescent="0.25">
      <c r="A397" s="5" t="s">
        <v>8963</v>
      </c>
      <c r="B397" s="5">
        <v>8</v>
      </c>
      <c r="C397" s="5">
        <v>10</v>
      </c>
    </row>
    <row r="398" spans="1:3" hidden="1" x14ac:dyDescent="0.25">
      <c r="A398" s="5" t="s">
        <v>8964</v>
      </c>
      <c r="B398" s="5">
        <v>8</v>
      </c>
      <c r="C398" s="5">
        <v>13</v>
      </c>
    </row>
    <row r="399" spans="1:3" hidden="1" x14ac:dyDescent="0.25">
      <c r="A399" s="5" t="s">
        <v>3136</v>
      </c>
      <c r="B399" s="5">
        <v>8</v>
      </c>
      <c r="C399" s="5">
        <v>15</v>
      </c>
    </row>
    <row r="400" spans="1:3" hidden="1" x14ac:dyDescent="0.25">
      <c r="A400" s="5" t="s">
        <v>8965</v>
      </c>
      <c r="B400" s="5">
        <v>8</v>
      </c>
      <c r="C400" s="5">
        <v>17</v>
      </c>
    </row>
    <row r="401" spans="1:3" hidden="1" x14ac:dyDescent="0.25">
      <c r="A401" s="5" t="s">
        <v>8966</v>
      </c>
      <c r="B401" s="5">
        <v>8</v>
      </c>
      <c r="C401" s="5">
        <v>18</v>
      </c>
    </row>
    <row r="402" spans="1:3" hidden="1" x14ac:dyDescent="0.25">
      <c r="A402" s="5" t="s">
        <v>8967</v>
      </c>
      <c r="B402" s="5">
        <v>8</v>
      </c>
      <c r="C402" s="5">
        <v>16</v>
      </c>
    </row>
    <row r="403" spans="1:3" hidden="1" x14ac:dyDescent="0.25">
      <c r="A403" s="5" t="s">
        <v>2596</v>
      </c>
      <c r="B403" s="5">
        <v>8</v>
      </c>
      <c r="C403" s="5">
        <v>16</v>
      </c>
    </row>
    <row r="404" spans="1:3" hidden="1" x14ac:dyDescent="0.25">
      <c r="A404" s="5" t="s">
        <v>7166</v>
      </c>
      <c r="B404" s="5">
        <v>8</v>
      </c>
      <c r="C404" s="5">
        <v>10</v>
      </c>
    </row>
    <row r="405" spans="1:3" hidden="1" x14ac:dyDescent="0.25">
      <c r="A405" s="5" t="s">
        <v>6037</v>
      </c>
      <c r="B405" s="5">
        <v>8</v>
      </c>
      <c r="C405" s="5">
        <v>18</v>
      </c>
    </row>
    <row r="406" spans="1:3" hidden="1" x14ac:dyDescent="0.25">
      <c r="A406" s="5" t="s">
        <v>6789</v>
      </c>
      <c r="B406" s="5">
        <v>8</v>
      </c>
      <c r="C406" s="5">
        <v>20</v>
      </c>
    </row>
    <row r="407" spans="1:3" hidden="1" x14ac:dyDescent="0.25">
      <c r="A407" s="5" t="s">
        <v>8968</v>
      </c>
      <c r="B407" s="5">
        <v>8</v>
      </c>
      <c r="C407" s="5">
        <v>22</v>
      </c>
    </row>
    <row r="408" spans="1:3" hidden="1" x14ac:dyDescent="0.25">
      <c r="A408" s="5" t="s">
        <v>7871</v>
      </c>
      <c r="B408" s="5">
        <v>8</v>
      </c>
      <c r="C408" s="5">
        <v>19</v>
      </c>
    </row>
    <row r="409" spans="1:3" hidden="1" x14ac:dyDescent="0.25">
      <c r="A409" s="5" t="s">
        <v>8969</v>
      </c>
      <c r="B409" s="5">
        <v>8</v>
      </c>
      <c r="C409" s="5">
        <v>18</v>
      </c>
    </row>
    <row r="410" spans="1:3" hidden="1" x14ac:dyDescent="0.25">
      <c r="A410" s="5" t="s">
        <v>8970</v>
      </c>
      <c r="B410" s="5">
        <v>8</v>
      </c>
      <c r="C410" s="5">
        <v>16</v>
      </c>
    </row>
    <row r="411" spans="1:3" hidden="1" x14ac:dyDescent="0.25">
      <c r="A411" s="5" t="s">
        <v>8971</v>
      </c>
      <c r="B411" s="5">
        <v>8</v>
      </c>
      <c r="C411" s="5">
        <v>10</v>
      </c>
    </row>
    <row r="412" spans="1:3" hidden="1" x14ac:dyDescent="0.25">
      <c r="A412" s="5" t="s">
        <v>8972</v>
      </c>
      <c r="B412" s="5">
        <v>8</v>
      </c>
      <c r="C412" s="5">
        <v>16</v>
      </c>
    </row>
    <row r="413" spans="1:3" hidden="1" x14ac:dyDescent="0.25">
      <c r="A413" s="5" t="s">
        <v>8973</v>
      </c>
      <c r="B413" s="5">
        <v>8</v>
      </c>
      <c r="C413" s="5">
        <v>11</v>
      </c>
    </row>
    <row r="414" spans="1:3" hidden="1" x14ac:dyDescent="0.25">
      <c r="A414" s="5" t="s">
        <v>8974</v>
      </c>
      <c r="B414" s="5">
        <v>8</v>
      </c>
      <c r="C414" s="5">
        <v>11</v>
      </c>
    </row>
    <row r="415" spans="1:3" hidden="1" x14ac:dyDescent="0.25">
      <c r="A415" s="5" t="s">
        <v>8975</v>
      </c>
      <c r="B415" s="5">
        <v>8</v>
      </c>
      <c r="C415" s="5">
        <v>16</v>
      </c>
    </row>
    <row r="416" spans="1:3" hidden="1" x14ac:dyDescent="0.25">
      <c r="A416" s="5" t="s">
        <v>8510</v>
      </c>
      <c r="B416" s="5">
        <v>8</v>
      </c>
      <c r="C416" s="5">
        <v>17</v>
      </c>
    </row>
    <row r="417" spans="1:3" hidden="1" x14ac:dyDescent="0.25">
      <c r="A417" s="5" t="s">
        <v>8976</v>
      </c>
      <c r="B417" s="5">
        <v>8</v>
      </c>
      <c r="C417" s="5">
        <v>11</v>
      </c>
    </row>
    <row r="418" spans="1:3" hidden="1" x14ac:dyDescent="0.25">
      <c r="A418" s="5" t="s">
        <v>8977</v>
      </c>
      <c r="B418" s="5">
        <v>8</v>
      </c>
      <c r="C418" s="5">
        <v>12</v>
      </c>
    </row>
    <row r="419" spans="1:3" hidden="1" x14ac:dyDescent="0.25">
      <c r="A419" s="5" t="s">
        <v>8978</v>
      </c>
      <c r="B419" s="5">
        <v>8</v>
      </c>
      <c r="C419" s="5">
        <v>15</v>
      </c>
    </row>
    <row r="420" spans="1:3" hidden="1" x14ac:dyDescent="0.25">
      <c r="A420" s="5" t="s">
        <v>2475</v>
      </c>
      <c r="B420" s="5">
        <v>8</v>
      </c>
      <c r="C420" s="5">
        <v>13</v>
      </c>
    </row>
    <row r="421" spans="1:3" hidden="1" x14ac:dyDescent="0.25">
      <c r="A421" s="5" t="s">
        <v>8979</v>
      </c>
      <c r="B421" s="5">
        <v>8</v>
      </c>
      <c r="C421" s="5">
        <v>8</v>
      </c>
    </row>
    <row r="422" spans="1:3" hidden="1" x14ac:dyDescent="0.25">
      <c r="A422" s="5" t="s">
        <v>8980</v>
      </c>
      <c r="B422" s="5">
        <v>8</v>
      </c>
      <c r="C422" s="5">
        <v>9</v>
      </c>
    </row>
    <row r="423" spans="1:3" hidden="1" x14ac:dyDescent="0.25">
      <c r="A423" s="5" t="s">
        <v>8981</v>
      </c>
      <c r="B423" s="5">
        <v>7</v>
      </c>
      <c r="C423" s="5">
        <v>17</v>
      </c>
    </row>
    <row r="424" spans="1:3" hidden="1" x14ac:dyDescent="0.25">
      <c r="A424" s="5" t="s">
        <v>3497</v>
      </c>
      <c r="B424" s="5">
        <v>7</v>
      </c>
      <c r="C424" s="5">
        <v>13</v>
      </c>
    </row>
    <row r="425" spans="1:3" hidden="1" x14ac:dyDescent="0.25">
      <c r="A425" s="5" t="s">
        <v>8982</v>
      </c>
      <c r="B425" s="5">
        <v>7</v>
      </c>
      <c r="C425" s="5">
        <v>13</v>
      </c>
    </row>
    <row r="426" spans="1:3" hidden="1" x14ac:dyDescent="0.25">
      <c r="A426" s="5" t="s">
        <v>8983</v>
      </c>
      <c r="B426" s="5">
        <v>7</v>
      </c>
      <c r="C426" s="5">
        <v>21</v>
      </c>
    </row>
    <row r="427" spans="1:3" hidden="1" x14ac:dyDescent="0.25">
      <c r="A427" s="5" t="s">
        <v>2869</v>
      </c>
      <c r="B427" s="5">
        <v>7</v>
      </c>
      <c r="C427" s="5">
        <v>16</v>
      </c>
    </row>
    <row r="428" spans="1:3" hidden="1" x14ac:dyDescent="0.25">
      <c r="A428" s="5" t="s">
        <v>8984</v>
      </c>
      <c r="B428" s="5">
        <v>7</v>
      </c>
      <c r="C428" s="5">
        <v>12</v>
      </c>
    </row>
    <row r="429" spans="1:3" hidden="1" x14ac:dyDescent="0.25">
      <c r="A429" s="5" t="s">
        <v>8985</v>
      </c>
      <c r="B429" s="5">
        <v>7</v>
      </c>
      <c r="C429" s="5">
        <v>9</v>
      </c>
    </row>
    <row r="430" spans="1:3" hidden="1" x14ac:dyDescent="0.25">
      <c r="A430" s="5" t="s">
        <v>2445</v>
      </c>
      <c r="B430" s="5">
        <v>7</v>
      </c>
      <c r="C430" s="5">
        <v>18</v>
      </c>
    </row>
    <row r="431" spans="1:3" hidden="1" x14ac:dyDescent="0.25">
      <c r="A431" s="5" t="s">
        <v>2690</v>
      </c>
      <c r="B431" s="5">
        <v>7</v>
      </c>
      <c r="C431" s="5">
        <v>19</v>
      </c>
    </row>
    <row r="432" spans="1:3" hidden="1" x14ac:dyDescent="0.25">
      <c r="A432" s="5" t="s">
        <v>8986</v>
      </c>
      <c r="B432" s="5">
        <v>7</v>
      </c>
      <c r="C432" s="5">
        <v>16</v>
      </c>
    </row>
    <row r="433" spans="1:3" hidden="1" x14ac:dyDescent="0.25">
      <c r="A433" s="5" t="s">
        <v>8987</v>
      </c>
      <c r="B433" s="5">
        <v>7</v>
      </c>
      <c r="C433" s="5">
        <v>8</v>
      </c>
    </row>
    <row r="434" spans="1:3" hidden="1" x14ac:dyDescent="0.25">
      <c r="A434" s="5" t="s">
        <v>8988</v>
      </c>
      <c r="B434" s="5">
        <v>7</v>
      </c>
      <c r="C434" s="5">
        <v>14</v>
      </c>
    </row>
    <row r="435" spans="1:3" hidden="1" x14ac:dyDescent="0.25">
      <c r="A435" s="5" t="s">
        <v>8989</v>
      </c>
      <c r="B435" s="5">
        <v>7</v>
      </c>
      <c r="C435" s="5">
        <v>14</v>
      </c>
    </row>
    <row r="436" spans="1:3" hidden="1" x14ac:dyDescent="0.25">
      <c r="A436" s="5" t="s">
        <v>5520</v>
      </c>
      <c r="B436" s="5">
        <v>7</v>
      </c>
      <c r="C436" s="5">
        <v>8</v>
      </c>
    </row>
    <row r="437" spans="1:3" hidden="1" x14ac:dyDescent="0.25">
      <c r="A437" s="5" t="s">
        <v>2740</v>
      </c>
      <c r="B437" s="5">
        <v>7</v>
      </c>
      <c r="C437" s="5">
        <v>14</v>
      </c>
    </row>
    <row r="438" spans="1:3" hidden="1" x14ac:dyDescent="0.25">
      <c r="A438" s="5" t="s">
        <v>3099</v>
      </c>
      <c r="B438" s="5">
        <v>7</v>
      </c>
      <c r="C438" s="5">
        <v>16</v>
      </c>
    </row>
    <row r="439" spans="1:3" hidden="1" x14ac:dyDescent="0.25">
      <c r="A439" s="5" t="s">
        <v>8990</v>
      </c>
      <c r="B439" s="5">
        <v>7</v>
      </c>
      <c r="C439" s="5">
        <v>8</v>
      </c>
    </row>
    <row r="440" spans="1:3" hidden="1" x14ac:dyDescent="0.25">
      <c r="A440" s="5" t="s">
        <v>8991</v>
      </c>
      <c r="B440" s="5">
        <v>7</v>
      </c>
      <c r="C440" s="5">
        <v>12</v>
      </c>
    </row>
    <row r="441" spans="1:3" hidden="1" x14ac:dyDescent="0.25">
      <c r="A441" s="5" t="s">
        <v>8992</v>
      </c>
      <c r="B441" s="5">
        <v>7</v>
      </c>
      <c r="C441" s="5">
        <v>16</v>
      </c>
    </row>
    <row r="442" spans="1:3" hidden="1" x14ac:dyDescent="0.25">
      <c r="A442" s="5" t="s">
        <v>6531</v>
      </c>
      <c r="B442" s="5">
        <v>7</v>
      </c>
      <c r="C442" s="5">
        <v>15</v>
      </c>
    </row>
    <row r="443" spans="1:3" hidden="1" x14ac:dyDescent="0.25">
      <c r="A443" s="5" t="s">
        <v>8993</v>
      </c>
      <c r="B443" s="5">
        <v>7</v>
      </c>
      <c r="C443" s="5">
        <v>12</v>
      </c>
    </row>
    <row r="444" spans="1:3" hidden="1" x14ac:dyDescent="0.25">
      <c r="A444" s="5" t="s">
        <v>8994</v>
      </c>
      <c r="B444" s="5">
        <v>7</v>
      </c>
      <c r="C444" s="5">
        <v>11</v>
      </c>
    </row>
    <row r="445" spans="1:3" hidden="1" x14ac:dyDescent="0.25">
      <c r="A445" s="5" t="s">
        <v>8995</v>
      </c>
      <c r="B445" s="5">
        <v>7</v>
      </c>
      <c r="C445" s="5">
        <v>11</v>
      </c>
    </row>
    <row r="446" spans="1:3" hidden="1" x14ac:dyDescent="0.25">
      <c r="A446" s="5" t="s">
        <v>6956</v>
      </c>
      <c r="B446" s="5">
        <v>7</v>
      </c>
      <c r="C446" s="5">
        <v>18</v>
      </c>
    </row>
    <row r="447" spans="1:3" hidden="1" x14ac:dyDescent="0.25">
      <c r="A447" s="5" t="s">
        <v>8996</v>
      </c>
      <c r="B447" s="5">
        <v>7</v>
      </c>
      <c r="C447" s="5">
        <v>11</v>
      </c>
    </row>
    <row r="448" spans="1:3" hidden="1" x14ac:dyDescent="0.25">
      <c r="A448" s="5" t="s">
        <v>7352</v>
      </c>
      <c r="B448" s="5">
        <v>7</v>
      </c>
      <c r="C448" s="5">
        <v>17</v>
      </c>
    </row>
    <row r="449" spans="1:3" hidden="1" x14ac:dyDescent="0.25">
      <c r="A449" s="5" t="s">
        <v>8997</v>
      </c>
      <c r="B449" s="5">
        <v>7</v>
      </c>
      <c r="C449" s="5">
        <v>8</v>
      </c>
    </row>
    <row r="450" spans="1:3" hidden="1" x14ac:dyDescent="0.25">
      <c r="A450" s="5" t="s">
        <v>8998</v>
      </c>
      <c r="B450" s="5">
        <v>7</v>
      </c>
      <c r="C450" s="5">
        <v>7</v>
      </c>
    </row>
    <row r="451" spans="1:3" hidden="1" x14ac:dyDescent="0.25">
      <c r="A451" s="5" t="s">
        <v>8999</v>
      </c>
      <c r="B451" s="5">
        <v>7</v>
      </c>
      <c r="C451" s="5">
        <v>9</v>
      </c>
    </row>
    <row r="452" spans="1:3" hidden="1" x14ac:dyDescent="0.25">
      <c r="A452" s="5" t="s">
        <v>2534</v>
      </c>
      <c r="B452" s="5">
        <v>7</v>
      </c>
      <c r="C452" s="5">
        <v>15</v>
      </c>
    </row>
    <row r="453" spans="1:3" hidden="1" x14ac:dyDescent="0.25">
      <c r="A453" s="5" t="s">
        <v>2792</v>
      </c>
      <c r="B453" s="5">
        <v>7</v>
      </c>
      <c r="C453" s="5">
        <v>19</v>
      </c>
    </row>
    <row r="454" spans="1:3" hidden="1" x14ac:dyDescent="0.25">
      <c r="A454" s="5" t="s">
        <v>9000</v>
      </c>
      <c r="B454" s="5">
        <v>7</v>
      </c>
      <c r="C454" s="5">
        <v>17</v>
      </c>
    </row>
    <row r="455" spans="1:3" hidden="1" x14ac:dyDescent="0.25">
      <c r="A455" s="5" t="s">
        <v>9001</v>
      </c>
      <c r="B455" s="5">
        <v>7</v>
      </c>
      <c r="C455" s="5">
        <v>14</v>
      </c>
    </row>
    <row r="456" spans="1:3" hidden="1" x14ac:dyDescent="0.25">
      <c r="A456" s="5" t="s">
        <v>9002</v>
      </c>
      <c r="B456" s="5">
        <v>7</v>
      </c>
      <c r="C456" s="5">
        <v>12</v>
      </c>
    </row>
    <row r="457" spans="1:3" hidden="1" x14ac:dyDescent="0.25">
      <c r="A457" s="5" t="s">
        <v>9003</v>
      </c>
      <c r="B457" s="5">
        <v>7</v>
      </c>
      <c r="C457" s="5">
        <v>17</v>
      </c>
    </row>
    <row r="458" spans="1:3" hidden="1" x14ac:dyDescent="0.25">
      <c r="A458" s="5" t="s">
        <v>8030</v>
      </c>
      <c r="B458" s="5">
        <v>7</v>
      </c>
      <c r="C458" s="5">
        <v>17</v>
      </c>
    </row>
    <row r="459" spans="1:3" hidden="1" x14ac:dyDescent="0.25">
      <c r="A459" s="5" t="s">
        <v>9004</v>
      </c>
      <c r="B459" s="5">
        <v>7</v>
      </c>
      <c r="C459" s="5">
        <v>13</v>
      </c>
    </row>
    <row r="460" spans="1:3" hidden="1" x14ac:dyDescent="0.25">
      <c r="A460" s="5" t="s">
        <v>9005</v>
      </c>
      <c r="B460" s="5">
        <v>7</v>
      </c>
      <c r="C460" s="5">
        <v>15</v>
      </c>
    </row>
    <row r="461" spans="1:3" hidden="1" x14ac:dyDescent="0.25">
      <c r="A461" s="5" t="s">
        <v>9006</v>
      </c>
      <c r="B461" s="5">
        <v>7</v>
      </c>
      <c r="C461" s="5">
        <v>17</v>
      </c>
    </row>
    <row r="462" spans="1:3" hidden="1" x14ac:dyDescent="0.25">
      <c r="A462" s="5" t="s">
        <v>2275</v>
      </c>
      <c r="B462" s="5">
        <v>7</v>
      </c>
      <c r="C462" s="5">
        <v>13</v>
      </c>
    </row>
    <row r="463" spans="1:3" hidden="1" x14ac:dyDescent="0.25">
      <c r="A463" s="5" t="s">
        <v>2335</v>
      </c>
      <c r="B463" s="5">
        <v>7</v>
      </c>
      <c r="C463" s="5">
        <v>8</v>
      </c>
    </row>
    <row r="464" spans="1:3" hidden="1" x14ac:dyDescent="0.25">
      <c r="A464" s="5" t="s">
        <v>2380</v>
      </c>
      <c r="B464" s="5">
        <v>7</v>
      </c>
      <c r="C464" s="5">
        <v>15</v>
      </c>
    </row>
    <row r="465" spans="1:3" hidden="1" x14ac:dyDescent="0.25">
      <c r="A465" s="5" t="s">
        <v>8382</v>
      </c>
      <c r="B465" s="5">
        <v>7</v>
      </c>
      <c r="C465" s="5">
        <v>14</v>
      </c>
    </row>
    <row r="466" spans="1:3" hidden="1" x14ac:dyDescent="0.25">
      <c r="A466" s="5" t="s">
        <v>9007</v>
      </c>
      <c r="B466" s="5">
        <v>7</v>
      </c>
      <c r="C466" s="5">
        <v>10</v>
      </c>
    </row>
    <row r="467" spans="1:3" hidden="1" x14ac:dyDescent="0.25">
      <c r="A467" s="5" t="s">
        <v>9008</v>
      </c>
      <c r="B467" s="5">
        <v>7</v>
      </c>
      <c r="C467" s="5">
        <v>16</v>
      </c>
    </row>
    <row r="468" spans="1:3" hidden="1" x14ac:dyDescent="0.25">
      <c r="A468" s="5" t="s">
        <v>9009</v>
      </c>
      <c r="B468" s="5">
        <v>7</v>
      </c>
      <c r="C468" s="5">
        <v>15</v>
      </c>
    </row>
    <row r="469" spans="1:3" hidden="1" x14ac:dyDescent="0.25">
      <c r="A469" s="5" t="s">
        <v>9010</v>
      </c>
      <c r="B469" s="5">
        <v>7</v>
      </c>
      <c r="C469" s="5">
        <v>11</v>
      </c>
    </row>
    <row r="470" spans="1:3" hidden="1" x14ac:dyDescent="0.25">
      <c r="A470" s="5" t="s">
        <v>9011</v>
      </c>
      <c r="B470" s="5">
        <v>7</v>
      </c>
      <c r="C470" s="5">
        <v>8</v>
      </c>
    </row>
    <row r="471" spans="1:3" hidden="1" x14ac:dyDescent="0.25">
      <c r="A471" s="5" t="s">
        <v>9012</v>
      </c>
      <c r="B471" s="5">
        <v>7</v>
      </c>
      <c r="C471" s="5">
        <v>11</v>
      </c>
    </row>
    <row r="472" spans="1:3" hidden="1" x14ac:dyDescent="0.25">
      <c r="A472" s="5" t="s">
        <v>9013</v>
      </c>
      <c r="B472" s="5">
        <v>7</v>
      </c>
      <c r="C472" s="5">
        <v>18</v>
      </c>
    </row>
    <row r="473" spans="1:3" hidden="1" x14ac:dyDescent="0.25">
      <c r="A473" s="5" t="s">
        <v>9014</v>
      </c>
      <c r="B473" s="5">
        <v>6</v>
      </c>
      <c r="C473" s="5">
        <v>9</v>
      </c>
    </row>
    <row r="474" spans="1:3" hidden="1" x14ac:dyDescent="0.25">
      <c r="A474" s="5" t="s">
        <v>9015</v>
      </c>
      <c r="B474" s="5">
        <v>6</v>
      </c>
      <c r="C474" s="5">
        <v>13</v>
      </c>
    </row>
    <row r="475" spans="1:3" hidden="1" x14ac:dyDescent="0.25">
      <c r="A475" s="5" t="s">
        <v>9016</v>
      </c>
      <c r="B475" s="5">
        <v>6</v>
      </c>
      <c r="C475" s="5">
        <v>8</v>
      </c>
    </row>
    <row r="476" spans="1:3" hidden="1" x14ac:dyDescent="0.25">
      <c r="A476" s="5" t="s">
        <v>2483</v>
      </c>
      <c r="B476" s="5">
        <v>6</v>
      </c>
      <c r="C476" s="5">
        <v>14</v>
      </c>
    </row>
    <row r="477" spans="1:3" hidden="1" x14ac:dyDescent="0.25">
      <c r="A477" s="5" t="s">
        <v>9017</v>
      </c>
      <c r="B477" s="5">
        <v>6</v>
      </c>
      <c r="C477" s="5">
        <v>12</v>
      </c>
    </row>
    <row r="478" spans="1:3" hidden="1" x14ac:dyDescent="0.25">
      <c r="A478" s="5" t="s">
        <v>3877</v>
      </c>
      <c r="B478" s="5">
        <v>6</v>
      </c>
      <c r="C478" s="5">
        <v>13</v>
      </c>
    </row>
    <row r="479" spans="1:3" hidden="1" x14ac:dyDescent="0.25">
      <c r="A479" s="5" t="s">
        <v>9018</v>
      </c>
      <c r="B479" s="5">
        <v>6</v>
      </c>
      <c r="C479" s="5">
        <v>11</v>
      </c>
    </row>
    <row r="480" spans="1:3" hidden="1" x14ac:dyDescent="0.25">
      <c r="A480" s="5" t="s">
        <v>9019</v>
      </c>
      <c r="B480" s="5">
        <v>6</v>
      </c>
      <c r="C480" s="5">
        <v>16</v>
      </c>
    </row>
    <row r="481" spans="1:3" hidden="1" x14ac:dyDescent="0.25">
      <c r="A481" s="5" t="s">
        <v>5322</v>
      </c>
      <c r="B481" s="5">
        <v>6</v>
      </c>
      <c r="C481" s="5">
        <v>14</v>
      </c>
    </row>
    <row r="482" spans="1:3" hidden="1" x14ac:dyDescent="0.25">
      <c r="A482" s="5" t="s">
        <v>4736</v>
      </c>
      <c r="B482" s="5">
        <v>6</v>
      </c>
      <c r="C482" s="5">
        <v>14</v>
      </c>
    </row>
    <row r="483" spans="1:3" hidden="1" x14ac:dyDescent="0.25">
      <c r="A483" s="5" t="s">
        <v>9020</v>
      </c>
      <c r="B483" s="5">
        <v>6</v>
      </c>
      <c r="C483" s="5">
        <v>12</v>
      </c>
    </row>
    <row r="484" spans="1:3" hidden="1" x14ac:dyDescent="0.25">
      <c r="A484" s="5" t="s">
        <v>9021</v>
      </c>
      <c r="B484" s="5">
        <v>6</v>
      </c>
      <c r="C484" s="5">
        <v>14</v>
      </c>
    </row>
    <row r="485" spans="1:3" hidden="1" x14ac:dyDescent="0.25">
      <c r="A485" s="5" t="s">
        <v>4123</v>
      </c>
      <c r="B485" s="5">
        <v>6</v>
      </c>
      <c r="C485" s="5">
        <v>16</v>
      </c>
    </row>
    <row r="486" spans="1:3" hidden="1" x14ac:dyDescent="0.25">
      <c r="A486" s="5" t="s">
        <v>2950</v>
      </c>
      <c r="B486" s="5">
        <v>6</v>
      </c>
      <c r="C486" s="5">
        <v>16</v>
      </c>
    </row>
    <row r="487" spans="1:3" hidden="1" x14ac:dyDescent="0.25">
      <c r="A487" s="5" t="s">
        <v>5558</v>
      </c>
      <c r="B487" s="5">
        <v>6</v>
      </c>
      <c r="C487" s="5">
        <v>8</v>
      </c>
    </row>
    <row r="488" spans="1:3" hidden="1" x14ac:dyDescent="0.25">
      <c r="A488" s="5" t="s">
        <v>9022</v>
      </c>
      <c r="B488" s="5">
        <v>6</v>
      </c>
      <c r="C488" s="5">
        <v>11</v>
      </c>
    </row>
    <row r="489" spans="1:3" hidden="1" x14ac:dyDescent="0.25">
      <c r="A489" s="5" t="s">
        <v>9023</v>
      </c>
      <c r="B489" s="5">
        <v>6</v>
      </c>
      <c r="C489" s="5">
        <v>9</v>
      </c>
    </row>
    <row r="490" spans="1:3" hidden="1" x14ac:dyDescent="0.25">
      <c r="A490" s="5" t="s">
        <v>9024</v>
      </c>
      <c r="B490" s="5">
        <v>6</v>
      </c>
      <c r="C490" s="5">
        <v>11</v>
      </c>
    </row>
    <row r="491" spans="1:3" hidden="1" x14ac:dyDescent="0.25">
      <c r="A491" s="5" t="s">
        <v>3054</v>
      </c>
      <c r="B491" s="5">
        <v>6</v>
      </c>
      <c r="C491" s="5">
        <v>10</v>
      </c>
    </row>
    <row r="492" spans="1:3" hidden="1" x14ac:dyDescent="0.25">
      <c r="A492" s="5" t="s">
        <v>9025</v>
      </c>
      <c r="B492" s="5">
        <v>6</v>
      </c>
      <c r="C492" s="5">
        <v>8</v>
      </c>
    </row>
    <row r="493" spans="1:3" hidden="1" x14ac:dyDescent="0.25">
      <c r="A493" s="5" t="s">
        <v>9026</v>
      </c>
      <c r="B493" s="5">
        <v>6</v>
      </c>
      <c r="C493" s="5">
        <v>10</v>
      </c>
    </row>
    <row r="494" spans="1:3" hidden="1" x14ac:dyDescent="0.25">
      <c r="A494" s="5" t="s">
        <v>9027</v>
      </c>
      <c r="B494" s="5">
        <v>6</v>
      </c>
      <c r="C494" s="5">
        <v>12</v>
      </c>
    </row>
    <row r="495" spans="1:3" hidden="1" x14ac:dyDescent="0.25">
      <c r="A495" s="5" t="s">
        <v>9028</v>
      </c>
      <c r="B495" s="5">
        <v>6</v>
      </c>
      <c r="C495" s="5">
        <v>16</v>
      </c>
    </row>
    <row r="496" spans="1:3" hidden="1" x14ac:dyDescent="0.25">
      <c r="A496" s="5" t="s">
        <v>9029</v>
      </c>
      <c r="B496" s="5">
        <v>6</v>
      </c>
      <c r="C496" s="5">
        <v>9</v>
      </c>
    </row>
    <row r="497" spans="1:3" hidden="1" x14ac:dyDescent="0.25">
      <c r="A497" s="5" t="s">
        <v>9030</v>
      </c>
      <c r="B497" s="5">
        <v>6</v>
      </c>
      <c r="C497" s="5">
        <v>7</v>
      </c>
    </row>
    <row r="498" spans="1:3" hidden="1" x14ac:dyDescent="0.25">
      <c r="A498" s="5" t="s">
        <v>9031</v>
      </c>
      <c r="B498" s="5">
        <v>6</v>
      </c>
      <c r="C498" s="5">
        <v>9</v>
      </c>
    </row>
    <row r="499" spans="1:3" hidden="1" x14ac:dyDescent="0.25">
      <c r="A499" s="5" t="s">
        <v>6597</v>
      </c>
      <c r="B499" s="5">
        <v>6</v>
      </c>
      <c r="C499" s="5">
        <v>8</v>
      </c>
    </row>
    <row r="500" spans="1:3" hidden="1" x14ac:dyDescent="0.25">
      <c r="A500" s="5" t="s">
        <v>6250</v>
      </c>
      <c r="B500" s="5">
        <v>6</v>
      </c>
      <c r="C500" s="5">
        <v>10</v>
      </c>
    </row>
    <row r="501" spans="1:3" hidden="1" x14ac:dyDescent="0.25">
      <c r="A501" s="5" t="s">
        <v>7175</v>
      </c>
      <c r="B501" s="5">
        <v>6</v>
      </c>
      <c r="C501" s="5">
        <v>14</v>
      </c>
    </row>
    <row r="502" spans="1:3" hidden="1" x14ac:dyDescent="0.25">
      <c r="A502" s="5" t="s">
        <v>9032</v>
      </c>
      <c r="B502" s="5">
        <v>6</v>
      </c>
      <c r="C502" s="5">
        <v>7</v>
      </c>
    </row>
    <row r="503" spans="1:3" hidden="1" x14ac:dyDescent="0.25">
      <c r="A503" s="5" t="s">
        <v>3189</v>
      </c>
      <c r="B503" s="5">
        <v>6</v>
      </c>
      <c r="C503" s="5">
        <v>9</v>
      </c>
    </row>
    <row r="504" spans="1:3" hidden="1" x14ac:dyDescent="0.25">
      <c r="A504" s="5" t="s">
        <v>3147</v>
      </c>
      <c r="B504" s="5">
        <v>6</v>
      </c>
      <c r="C504" s="5">
        <v>11</v>
      </c>
    </row>
    <row r="505" spans="1:3" hidden="1" x14ac:dyDescent="0.25">
      <c r="A505" s="5" t="s">
        <v>9033</v>
      </c>
      <c r="B505" s="5">
        <v>6</v>
      </c>
      <c r="C505" s="5">
        <v>10</v>
      </c>
    </row>
    <row r="506" spans="1:3" hidden="1" x14ac:dyDescent="0.25">
      <c r="A506" s="5" t="s">
        <v>3145</v>
      </c>
      <c r="B506" s="5">
        <v>6</v>
      </c>
      <c r="C506" s="5">
        <v>7</v>
      </c>
    </row>
    <row r="507" spans="1:3" hidden="1" x14ac:dyDescent="0.25">
      <c r="A507" s="5" t="s">
        <v>9034</v>
      </c>
      <c r="B507" s="5">
        <v>6</v>
      </c>
      <c r="C507" s="5">
        <v>11</v>
      </c>
    </row>
    <row r="508" spans="1:3" hidden="1" x14ac:dyDescent="0.25">
      <c r="A508" s="5" t="s">
        <v>9035</v>
      </c>
      <c r="B508" s="5">
        <v>6</v>
      </c>
      <c r="C508" s="5">
        <v>12</v>
      </c>
    </row>
    <row r="509" spans="1:3" hidden="1" x14ac:dyDescent="0.25">
      <c r="A509" s="5" t="s">
        <v>9036</v>
      </c>
      <c r="B509" s="5">
        <v>6</v>
      </c>
      <c r="C509" s="5">
        <v>11</v>
      </c>
    </row>
    <row r="510" spans="1:3" hidden="1" x14ac:dyDescent="0.25">
      <c r="A510" s="5" t="s">
        <v>2285</v>
      </c>
      <c r="B510" s="5">
        <v>6</v>
      </c>
      <c r="C510" s="5">
        <v>12</v>
      </c>
    </row>
    <row r="511" spans="1:3" hidden="1" x14ac:dyDescent="0.25">
      <c r="A511" s="5" t="s">
        <v>9037</v>
      </c>
      <c r="B511" s="5">
        <v>6</v>
      </c>
      <c r="C511" s="5">
        <v>13</v>
      </c>
    </row>
    <row r="512" spans="1:3" hidden="1" x14ac:dyDescent="0.25">
      <c r="A512" s="5" t="s">
        <v>9038</v>
      </c>
      <c r="B512" s="5">
        <v>6</v>
      </c>
      <c r="C512" s="5">
        <v>8</v>
      </c>
    </row>
    <row r="513" spans="1:3" hidden="1" x14ac:dyDescent="0.25">
      <c r="A513" s="5" t="s">
        <v>9039</v>
      </c>
      <c r="B513" s="5">
        <v>6</v>
      </c>
      <c r="C513" s="5">
        <v>12</v>
      </c>
    </row>
    <row r="514" spans="1:3" hidden="1" x14ac:dyDescent="0.25">
      <c r="A514" s="5" t="s">
        <v>9040</v>
      </c>
      <c r="B514" s="5">
        <v>6</v>
      </c>
      <c r="C514" s="5">
        <v>16</v>
      </c>
    </row>
    <row r="515" spans="1:3" hidden="1" x14ac:dyDescent="0.25">
      <c r="A515" s="5" t="s">
        <v>9041</v>
      </c>
      <c r="B515" s="5">
        <v>6</v>
      </c>
      <c r="C515" s="5">
        <v>18</v>
      </c>
    </row>
    <row r="516" spans="1:3" hidden="1" x14ac:dyDescent="0.25">
      <c r="A516" s="5" t="s">
        <v>9042</v>
      </c>
      <c r="B516" s="5">
        <v>6</v>
      </c>
      <c r="C516" s="5">
        <v>12</v>
      </c>
    </row>
    <row r="517" spans="1:3" hidden="1" x14ac:dyDescent="0.25">
      <c r="A517" s="5" t="s">
        <v>9043</v>
      </c>
      <c r="B517" s="5">
        <v>6</v>
      </c>
      <c r="C517" s="5">
        <v>10</v>
      </c>
    </row>
    <row r="518" spans="1:3" hidden="1" x14ac:dyDescent="0.25">
      <c r="A518" s="5" t="s">
        <v>9044</v>
      </c>
      <c r="B518" s="5">
        <v>6</v>
      </c>
      <c r="C518" s="5">
        <v>10</v>
      </c>
    </row>
    <row r="519" spans="1:3" hidden="1" x14ac:dyDescent="0.25">
      <c r="A519" s="5" t="s">
        <v>9045</v>
      </c>
      <c r="B519" s="5">
        <v>6</v>
      </c>
      <c r="C519" s="5">
        <v>10</v>
      </c>
    </row>
    <row r="520" spans="1:3" hidden="1" x14ac:dyDescent="0.25">
      <c r="A520" s="5" t="s">
        <v>9046</v>
      </c>
      <c r="B520" s="5">
        <v>6</v>
      </c>
      <c r="C520" s="5">
        <v>11</v>
      </c>
    </row>
    <row r="521" spans="1:3" hidden="1" x14ac:dyDescent="0.25">
      <c r="A521" s="5" t="s">
        <v>2824</v>
      </c>
      <c r="B521" s="5">
        <v>6</v>
      </c>
      <c r="C521" s="5">
        <v>14</v>
      </c>
    </row>
    <row r="522" spans="1:3" hidden="1" x14ac:dyDescent="0.25">
      <c r="A522" s="5" t="s">
        <v>9047</v>
      </c>
      <c r="B522" s="5">
        <v>6</v>
      </c>
      <c r="C522" s="5">
        <v>12</v>
      </c>
    </row>
    <row r="523" spans="1:3" hidden="1" x14ac:dyDescent="0.25">
      <c r="A523" s="5" t="s">
        <v>8509</v>
      </c>
      <c r="B523" s="5">
        <v>6</v>
      </c>
      <c r="C523" s="5">
        <v>9</v>
      </c>
    </row>
    <row r="524" spans="1:3" hidden="1" x14ac:dyDescent="0.25">
      <c r="A524" s="5" t="s">
        <v>9048</v>
      </c>
      <c r="B524" s="5">
        <v>6</v>
      </c>
      <c r="C524" s="5">
        <v>13</v>
      </c>
    </row>
    <row r="525" spans="1:3" hidden="1" x14ac:dyDescent="0.25">
      <c r="A525" s="5" t="s">
        <v>8245</v>
      </c>
      <c r="B525" s="5">
        <v>6</v>
      </c>
      <c r="C525" s="5">
        <v>14</v>
      </c>
    </row>
    <row r="526" spans="1:3" hidden="1" x14ac:dyDescent="0.25">
      <c r="A526" s="5" t="s">
        <v>9049</v>
      </c>
      <c r="B526" s="5">
        <v>6</v>
      </c>
      <c r="C526" s="5">
        <v>15</v>
      </c>
    </row>
    <row r="527" spans="1:3" hidden="1" x14ac:dyDescent="0.25">
      <c r="A527" s="5" t="s">
        <v>9050</v>
      </c>
      <c r="B527" s="5">
        <v>6</v>
      </c>
      <c r="C527" s="5">
        <v>13</v>
      </c>
    </row>
    <row r="528" spans="1:3" hidden="1" x14ac:dyDescent="0.25">
      <c r="A528" s="5" t="s">
        <v>9051</v>
      </c>
      <c r="B528" s="5">
        <v>5</v>
      </c>
      <c r="C528" s="5">
        <v>10</v>
      </c>
    </row>
    <row r="529" spans="1:3" hidden="1" x14ac:dyDescent="0.25">
      <c r="A529" s="5" t="s">
        <v>2648</v>
      </c>
      <c r="B529" s="5">
        <v>5</v>
      </c>
      <c r="C529" s="5">
        <v>8</v>
      </c>
    </row>
    <row r="530" spans="1:3" hidden="1" x14ac:dyDescent="0.25">
      <c r="A530" s="5" t="s">
        <v>2870</v>
      </c>
      <c r="B530" s="5">
        <v>5</v>
      </c>
      <c r="C530" s="5">
        <v>13</v>
      </c>
    </row>
    <row r="531" spans="1:3" hidden="1" x14ac:dyDescent="0.25">
      <c r="A531" s="5" t="s">
        <v>9052</v>
      </c>
      <c r="B531" s="5">
        <v>5</v>
      </c>
      <c r="C531" s="5">
        <v>9</v>
      </c>
    </row>
    <row r="532" spans="1:3" hidden="1" x14ac:dyDescent="0.25">
      <c r="A532" s="5" t="s">
        <v>2438</v>
      </c>
      <c r="B532" s="5">
        <v>5</v>
      </c>
      <c r="C532" s="5">
        <v>6</v>
      </c>
    </row>
    <row r="533" spans="1:3" hidden="1" x14ac:dyDescent="0.25">
      <c r="A533" s="5" t="s">
        <v>9053</v>
      </c>
      <c r="B533" s="5">
        <v>5</v>
      </c>
      <c r="C533" s="5">
        <v>12</v>
      </c>
    </row>
    <row r="534" spans="1:3" hidden="1" x14ac:dyDescent="0.25">
      <c r="A534" s="5" t="s">
        <v>3589</v>
      </c>
      <c r="B534" s="5">
        <v>5</v>
      </c>
      <c r="C534" s="5">
        <v>9</v>
      </c>
    </row>
    <row r="535" spans="1:3" hidden="1" x14ac:dyDescent="0.25">
      <c r="A535" s="5" t="s">
        <v>9054</v>
      </c>
      <c r="B535" s="5">
        <v>5</v>
      </c>
      <c r="C535" s="5">
        <v>9</v>
      </c>
    </row>
    <row r="536" spans="1:3" hidden="1" x14ac:dyDescent="0.25">
      <c r="A536" s="5" t="s">
        <v>9055</v>
      </c>
      <c r="B536" s="5">
        <v>5</v>
      </c>
      <c r="C536" s="5">
        <v>13</v>
      </c>
    </row>
    <row r="537" spans="1:3" hidden="1" x14ac:dyDescent="0.25">
      <c r="A537" s="5" t="s">
        <v>3379</v>
      </c>
      <c r="B537" s="5">
        <v>5</v>
      </c>
      <c r="C537" s="5">
        <v>10</v>
      </c>
    </row>
    <row r="538" spans="1:3" hidden="1" x14ac:dyDescent="0.25">
      <c r="A538" s="5" t="s">
        <v>3638</v>
      </c>
      <c r="B538" s="5">
        <v>5</v>
      </c>
      <c r="C538" s="5">
        <v>15</v>
      </c>
    </row>
    <row r="539" spans="1:3" hidden="1" x14ac:dyDescent="0.25">
      <c r="A539" s="5" t="s">
        <v>3025</v>
      </c>
      <c r="B539" s="5">
        <v>5</v>
      </c>
      <c r="C539" s="5">
        <v>12</v>
      </c>
    </row>
    <row r="540" spans="1:3" hidden="1" x14ac:dyDescent="0.25">
      <c r="A540" s="5" t="s">
        <v>9056</v>
      </c>
      <c r="B540" s="5">
        <v>5</v>
      </c>
      <c r="C540" s="5">
        <v>11</v>
      </c>
    </row>
    <row r="541" spans="1:3" hidden="1" x14ac:dyDescent="0.25">
      <c r="A541" s="5" t="s">
        <v>9057</v>
      </c>
      <c r="B541" s="5">
        <v>5</v>
      </c>
      <c r="C541" s="5">
        <v>11</v>
      </c>
    </row>
    <row r="542" spans="1:3" hidden="1" x14ac:dyDescent="0.25">
      <c r="A542" s="5" t="s">
        <v>5619</v>
      </c>
      <c r="B542" s="5">
        <v>5</v>
      </c>
      <c r="C542" s="5">
        <v>11</v>
      </c>
    </row>
    <row r="543" spans="1:3" hidden="1" x14ac:dyDescent="0.25">
      <c r="A543" s="5" t="s">
        <v>2287</v>
      </c>
      <c r="B543" s="5">
        <v>5</v>
      </c>
      <c r="C543" s="5">
        <v>9</v>
      </c>
    </row>
    <row r="544" spans="1:3" hidden="1" x14ac:dyDescent="0.25">
      <c r="A544" s="5" t="s">
        <v>9058</v>
      </c>
      <c r="B544" s="5">
        <v>5</v>
      </c>
      <c r="C544" s="5">
        <v>13</v>
      </c>
    </row>
    <row r="545" spans="1:3" hidden="1" x14ac:dyDescent="0.25">
      <c r="A545" s="5" t="s">
        <v>9059</v>
      </c>
      <c r="B545" s="5">
        <v>5</v>
      </c>
      <c r="C545" s="5">
        <v>11</v>
      </c>
    </row>
    <row r="546" spans="1:3" hidden="1" x14ac:dyDescent="0.25">
      <c r="A546" s="5" t="s">
        <v>9060</v>
      </c>
      <c r="B546" s="5">
        <v>5</v>
      </c>
      <c r="C546" s="5">
        <v>8</v>
      </c>
    </row>
    <row r="547" spans="1:3" hidden="1" x14ac:dyDescent="0.25">
      <c r="A547" s="5" t="s">
        <v>5502</v>
      </c>
      <c r="B547" s="5">
        <v>5</v>
      </c>
      <c r="C547" s="5">
        <v>11</v>
      </c>
    </row>
    <row r="548" spans="1:3" hidden="1" x14ac:dyDescent="0.25">
      <c r="A548" s="5" t="s">
        <v>9061</v>
      </c>
      <c r="B548" s="5">
        <v>5</v>
      </c>
      <c r="C548" s="5">
        <v>11</v>
      </c>
    </row>
    <row r="549" spans="1:3" hidden="1" x14ac:dyDescent="0.25">
      <c r="A549" s="5" t="s">
        <v>9062</v>
      </c>
      <c r="B549" s="5">
        <v>5</v>
      </c>
      <c r="C549" s="5">
        <v>7</v>
      </c>
    </row>
    <row r="550" spans="1:3" hidden="1" x14ac:dyDescent="0.25">
      <c r="A550" s="5" t="s">
        <v>9063</v>
      </c>
      <c r="B550" s="5">
        <v>5</v>
      </c>
      <c r="C550" s="5">
        <v>13</v>
      </c>
    </row>
    <row r="551" spans="1:3" hidden="1" x14ac:dyDescent="0.25">
      <c r="A551" s="5" t="s">
        <v>5526</v>
      </c>
      <c r="B551" s="5">
        <v>5</v>
      </c>
      <c r="C551" s="5">
        <v>7</v>
      </c>
    </row>
    <row r="552" spans="1:3" hidden="1" x14ac:dyDescent="0.25">
      <c r="A552" s="5" t="s">
        <v>9064</v>
      </c>
      <c r="B552" s="5">
        <v>5</v>
      </c>
      <c r="C552" s="5">
        <v>10</v>
      </c>
    </row>
    <row r="553" spans="1:3" hidden="1" x14ac:dyDescent="0.25">
      <c r="A553" s="5" t="s">
        <v>6646</v>
      </c>
      <c r="B553" s="5">
        <v>5</v>
      </c>
      <c r="C553" s="5">
        <v>13</v>
      </c>
    </row>
    <row r="554" spans="1:3" hidden="1" x14ac:dyDescent="0.25">
      <c r="A554" s="5" t="s">
        <v>9065</v>
      </c>
      <c r="B554" s="5">
        <v>5</v>
      </c>
      <c r="C554" s="5">
        <v>13</v>
      </c>
    </row>
    <row r="555" spans="1:3" hidden="1" x14ac:dyDescent="0.25">
      <c r="A555" s="5" t="s">
        <v>6439</v>
      </c>
      <c r="B555" s="5">
        <v>5</v>
      </c>
      <c r="C555" s="5">
        <v>12</v>
      </c>
    </row>
    <row r="556" spans="1:3" hidden="1" x14ac:dyDescent="0.25">
      <c r="A556" s="5" t="s">
        <v>9066</v>
      </c>
      <c r="B556" s="5">
        <v>5</v>
      </c>
      <c r="C556" s="5">
        <v>7</v>
      </c>
    </row>
    <row r="557" spans="1:3" hidden="1" x14ac:dyDescent="0.25">
      <c r="A557" s="5" t="s">
        <v>9067</v>
      </c>
      <c r="B557" s="5">
        <v>5</v>
      </c>
      <c r="C557" s="5">
        <v>12</v>
      </c>
    </row>
    <row r="558" spans="1:3" hidden="1" x14ac:dyDescent="0.25">
      <c r="A558" s="5" t="s">
        <v>3048</v>
      </c>
      <c r="B558" s="5">
        <v>5</v>
      </c>
      <c r="C558" s="5">
        <v>5</v>
      </c>
    </row>
    <row r="559" spans="1:3" hidden="1" x14ac:dyDescent="0.25">
      <c r="A559" s="5" t="s">
        <v>9068</v>
      </c>
      <c r="B559" s="5">
        <v>5</v>
      </c>
      <c r="C559" s="5">
        <v>13</v>
      </c>
    </row>
    <row r="560" spans="1:3" hidden="1" x14ac:dyDescent="0.25">
      <c r="A560" s="5" t="s">
        <v>6600</v>
      </c>
      <c r="B560" s="5">
        <v>5</v>
      </c>
      <c r="C560" s="5">
        <v>11</v>
      </c>
    </row>
    <row r="561" spans="1:3" hidden="1" x14ac:dyDescent="0.25">
      <c r="A561" s="5" t="s">
        <v>9069</v>
      </c>
      <c r="B561" s="5">
        <v>5</v>
      </c>
      <c r="C561" s="5">
        <v>7</v>
      </c>
    </row>
    <row r="562" spans="1:3" hidden="1" x14ac:dyDescent="0.25">
      <c r="A562" s="5" t="s">
        <v>9070</v>
      </c>
      <c r="B562" s="5">
        <v>5</v>
      </c>
      <c r="C562" s="5">
        <v>7</v>
      </c>
    </row>
    <row r="563" spans="1:3" hidden="1" x14ac:dyDescent="0.25">
      <c r="A563" s="5" t="s">
        <v>9071</v>
      </c>
      <c r="B563" s="5">
        <v>5</v>
      </c>
      <c r="C563" s="5">
        <v>12</v>
      </c>
    </row>
    <row r="564" spans="1:3" hidden="1" x14ac:dyDescent="0.25">
      <c r="A564" s="5" t="s">
        <v>2769</v>
      </c>
      <c r="B564" s="5">
        <v>5</v>
      </c>
      <c r="C564" s="5">
        <v>13</v>
      </c>
    </row>
    <row r="565" spans="1:3" hidden="1" x14ac:dyDescent="0.25">
      <c r="A565" s="5" t="s">
        <v>9072</v>
      </c>
      <c r="B565" s="5">
        <v>5</v>
      </c>
      <c r="C565" s="5">
        <v>12</v>
      </c>
    </row>
    <row r="566" spans="1:3" hidden="1" x14ac:dyDescent="0.25">
      <c r="A566" s="5" t="s">
        <v>6957</v>
      </c>
      <c r="B566" s="5">
        <v>5</v>
      </c>
      <c r="C566" s="5">
        <v>7</v>
      </c>
    </row>
    <row r="567" spans="1:3" hidden="1" x14ac:dyDescent="0.25">
      <c r="A567" s="5" t="s">
        <v>9073</v>
      </c>
      <c r="B567" s="5">
        <v>5</v>
      </c>
      <c r="C567" s="5">
        <v>8</v>
      </c>
    </row>
    <row r="568" spans="1:3" hidden="1" x14ac:dyDescent="0.25">
      <c r="A568" s="5" t="s">
        <v>9074</v>
      </c>
      <c r="B568" s="5">
        <v>5</v>
      </c>
      <c r="C568" s="5">
        <v>8</v>
      </c>
    </row>
    <row r="569" spans="1:3" hidden="1" x14ac:dyDescent="0.25">
      <c r="A569" s="5" t="s">
        <v>9075</v>
      </c>
      <c r="B569" s="5">
        <v>5</v>
      </c>
      <c r="C569" s="5">
        <v>7</v>
      </c>
    </row>
    <row r="570" spans="1:3" hidden="1" x14ac:dyDescent="0.25">
      <c r="A570" s="5" t="s">
        <v>7203</v>
      </c>
      <c r="B570" s="5">
        <v>5</v>
      </c>
      <c r="C570" s="5">
        <v>12</v>
      </c>
    </row>
    <row r="571" spans="1:3" hidden="1" x14ac:dyDescent="0.25">
      <c r="A571" s="5" t="s">
        <v>9076</v>
      </c>
      <c r="B571" s="5">
        <v>5</v>
      </c>
      <c r="C571" s="5">
        <v>7</v>
      </c>
    </row>
    <row r="572" spans="1:3" hidden="1" x14ac:dyDescent="0.25">
      <c r="A572" s="5" t="s">
        <v>9077</v>
      </c>
      <c r="B572" s="5">
        <v>5</v>
      </c>
      <c r="C572" s="5">
        <v>5</v>
      </c>
    </row>
    <row r="573" spans="1:3" hidden="1" x14ac:dyDescent="0.25">
      <c r="A573" s="5" t="s">
        <v>9078</v>
      </c>
      <c r="B573" s="5">
        <v>5</v>
      </c>
      <c r="C573" s="5">
        <v>9</v>
      </c>
    </row>
    <row r="574" spans="1:3" hidden="1" x14ac:dyDescent="0.25">
      <c r="A574" s="5" t="s">
        <v>7655</v>
      </c>
      <c r="B574" s="5">
        <v>5</v>
      </c>
      <c r="C574" s="5">
        <v>7</v>
      </c>
    </row>
    <row r="575" spans="1:3" hidden="1" x14ac:dyDescent="0.25">
      <c r="A575" s="5" t="s">
        <v>9079</v>
      </c>
      <c r="B575" s="5">
        <v>5</v>
      </c>
      <c r="C575" s="5">
        <v>7</v>
      </c>
    </row>
    <row r="576" spans="1:3" hidden="1" x14ac:dyDescent="0.25">
      <c r="A576" s="5" t="s">
        <v>9080</v>
      </c>
      <c r="B576" s="5">
        <v>5</v>
      </c>
      <c r="C576" s="5">
        <v>10</v>
      </c>
    </row>
    <row r="577" spans="1:3" hidden="1" x14ac:dyDescent="0.25">
      <c r="A577" s="5" t="s">
        <v>9081</v>
      </c>
      <c r="B577" s="5">
        <v>5</v>
      </c>
      <c r="C577" s="5">
        <v>7</v>
      </c>
    </row>
    <row r="578" spans="1:3" hidden="1" x14ac:dyDescent="0.25">
      <c r="A578" s="5" t="s">
        <v>9082</v>
      </c>
      <c r="B578" s="5">
        <v>5</v>
      </c>
      <c r="C578" s="5">
        <v>6</v>
      </c>
    </row>
    <row r="579" spans="1:3" hidden="1" x14ac:dyDescent="0.25">
      <c r="A579" s="5" t="s">
        <v>9083</v>
      </c>
      <c r="B579" s="5">
        <v>5</v>
      </c>
      <c r="C579" s="5">
        <v>11</v>
      </c>
    </row>
    <row r="580" spans="1:3" hidden="1" x14ac:dyDescent="0.25">
      <c r="A580" s="5" t="s">
        <v>9084</v>
      </c>
      <c r="B580" s="5">
        <v>5</v>
      </c>
      <c r="C580" s="5">
        <v>10</v>
      </c>
    </row>
    <row r="581" spans="1:3" hidden="1" x14ac:dyDescent="0.25">
      <c r="A581" s="5" t="s">
        <v>9085</v>
      </c>
      <c r="B581" s="5">
        <v>5</v>
      </c>
      <c r="C581" s="5">
        <v>11</v>
      </c>
    </row>
    <row r="582" spans="1:3" hidden="1" x14ac:dyDescent="0.25">
      <c r="A582" s="5" t="s">
        <v>2343</v>
      </c>
      <c r="B582" s="5">
        <v>5</v>
      </c>
      <c r="C582" s="5">
        <v>14</v>
      </c>
    </row>
    <row r="583" spans="1:3" hidden="1" x14ac:dyDescent="0.25">
      <c r="A583" s="5" t="s">
        <v>9086</v>
      </c>
      <c r="B583" s="5">
        <v>5</v>
      </c>
      <c r="C583" s="5">
        <v>9</v>
      </c>
    </row>
    <row r="584" spans="1:3" hidden="1" x14ac:dyDescent="0.25">
      <c r="A584" s="5" t="s">
        <v>9087</v>
      </c>
      <c r="B584" s="5">
        <v>5</v>
      </c>
      <c r="C584" s="5">
        <v>12</v>
      </c>
    </row>
    <row r="585" spans="1:3" hidden="1" x14ac:dyDescent="0.25">
      <c r="A585" s="5" t="s">
        <v>9088</v>
      </c>
      <c r="B585" s="5">
        <v>5</v>
      </c>
      <c r="C585" s="5">
        <v>9</v>
      </c>
    </row>
    <row r="586" spans="1:3" hidden="1" x14ac:dyDescent="0.25">
      <c r="A586" s="5" t="s">
        <v>9089</v>
      </c>
      <c r="B586" s="5">
        <v>5</v>
      </c>
      <c r="C586" s="5">
        <v>9</v>
      </c>
    </row>
    <row r="587" spans="1:3" hidden="1" x14ac:dyDescent="0.25">
      <c r="A587" s="5" t="s">
        <v>9090</v>
      </c>
      <c r="B587" s="5">
        <v>5</v>
      </c>
      <c r="C587" s="5">
        <v>10</v>
      </c>
    </row>
    <row r="588" spans="1:3" hidden="1" x14ac:dyDescent="0.25">
      <c r="A588" s="5" t="s">
        <v>2430</v>
      </c>
      <c r="B588" s="5">
        <v>5</v>
      </c>
      <c r="C588" s="5">
        <v>15</v>
      </c>
    </row>
    <row r="589" spans="1:3" hidden="1" x14ac:dyDescent="0.25">
      <c r="A589" s="5" t="s">
        <v>9091</v>
      </c>
      <c r="B589" s="5">
        <v>5</v>
      </c>
      <c r="C589" s="5">
        <v>12</v>
      </c>
    </row>
    <row r="590" spans="1:3" hidden="1" x14ac:dyDescent="0.25">
      <c r="A590" s="5" t="s">
        <v>9092</v>
      </c>
      <c r="B590" s="5">
        <v>5</v>
      </c>
      <c r="C590" s="5">
        <v>13</v>
      </c>
    </row>
    <row r="591" spans="1:3" hidden="1" x14ac:dyDescent="0.25">
      <c r="A591" s="5" t="s">
        <v>9093</v>
      </c>
      <c r="B591" s="5">
        <v>5</v>
      </c>
      <c r="C591" s="5">
        <v>8</v>
      </c>
    </row>
    <row r="592" spans="1:3" hidden="1" x14ac:dyDescent="0.25">
      <c r="A592" s="5" t="s">
        <v>9094</v>
      </c>
      <c r="B592" s="5">
        <v>5</v>
      </c>
      <c r="C592" s="5">
        <v>5</v>
      </c>
    </row>
    <row r="593" spans="1:3" hidden="1" x14ac:dyDescent="0.25">
      <c r="A593" s="5" t="s">
        <v>9095</v>
      </c>
      <c r="B593" s="5">
        <v>5</v>
      </c>
      <c r="C593" s="5">
        <v>12</v>
      </c>
    </row>
    <row r="594" spans="1:3" hidden="1" x14ac:dyDescent="0.25">
      <c r="A594" s="5" t="s">
        <v>9096</v>
      </c>
      <c r="B594" s="5">
        <v>5</v>
      </c>
      <c r="C594" s="5">
        <v>9</v>
      </c>
    </row>
    <row r="595" spans="1:3" hidden="1" x14ac:dyDescent="0.25">
      <c r="A595" s="5" t="s">
        <v>2360</v>
      </c>
      <c r="B595" s="5">
        <v>5</v>
      </c>
      <c r="C595" s="5">
        <v>8</v>
      </c>
    </row>
    <row r="596" spans="1:3" hidden="1" x14ac:dyDescent="0.25">
      <c r="A596" s="5" t="s">
        <v>9097</v>
      </c>
      <c r="B596" s="5">
        <v>5</v>
      </c>
      <c r="C596" s="5">
        <v>10</v>
      </c>
    </row>
    <row r="597" spans="1:3" hidden="1" x14ac:dyDescent="0.25">
      <c r="A597" s="5" t="s">
        <v>9098</v>
      </c>
      <c r="B597" s="5">
        <v>5</v>
      </c>
      <c r="C597" s="5">
        <v>11</v>
      </c>
    </row>
    <row r="598" spans="1:3" hidden="1" x14ac:dyDescent="0.25">
      <c r="A598" s="5" t="s">
        <v>9099</v>
      </c>
      <c r="B598" s="5">
        <v>5</v>
      </c>
      <c r="C598" s="5">
        <v>7</v>
      </c>
    </row>
    <row r="599" spans="1:3" hidden="1" x14ac:dyDescent="0.25">
      <c r="A599" s="5" t="s">
        <v>2788</v>
      </c>
      <c r="B599" s="5">
        <v>5</v>
      </c>
      <c r="C599" s="5">
        <v>10</v>
      </c>
    </row>
    <row r="600" spans="1:3" hidden="1" x14ac:dyDescent="0.25">
      <c r="A600" s="5" t="s">
        <v>9100</v>
      </c>
      <c r="B600" s="5">
        <v>5</v>
      </c>
      <c r="C600" s="5">
        <v>9</v>
      </c>
    </row>
    <row r="601" spans="1:3" hidden="1" x14ac:dyDescent="0.25">
      <c r="A601" s="5" t="s">
        <v>9101</v>
      </c>
      <c r="B601" s="5">
        <v>5</v>
      </c>
      <c r="C601" s="5">
        <v>10</v>
      </c>
    </row>
    <row r="602" spans="1:3" hidden="1" x14ac:dyDescent="0.25">
      <c r="A602" s="5" t="s">
        <v>9102</v>
      </c>
      <c r="B602" s="5">
        <v>5</v>
      </c>
      <c r="C602" s="5">
        <v>9</v>
      </c>
    </row>
    <row r="603" spans="1:3" hidden="1" x14ac:dyDescent="0.25">
      <c r="A603" s="5" t="s">
        <v>9103</v>
      </c>
      <c r="B603" s="5">
        <v>5</v>
      </c>
      <c r="C603" s="5">
        <v>13</v>
      </c>
    </row>
    <row r="604" spans="1:3" hidden="1" x14ac:dyDescent="0.25">
      <c r="A604" s="5" t="s">
        <v>2531</v>
      </c>
      <c r="B604" s="5">
        <v>5</v>
      </c>
      <c r="C604" s="5">
        <v>9</v>
      </c>
    </row>
    <row r="605" spans="1:3" hidden="1" x14ac:dyDescent="0.25">
      <c r="A605" s="5" t="s">
        <v>7996</v>
      </c>
      <c r="B605" s="5">
        <v>5</v>
      </c>
      <c r="C605" s="5">
        <v>10</v>
      </c>
    </row>
    <row r="606" spans="1:3" hidden="1" x14ac:dyDescent="0.25">
      <c r="A606" s="5" t="s">
        <v>9104</v>
      </c>
      <c r="B606" s="5">
        <v>5</v>
      </c>
      <c r="C606" s="5">
        <v>10</v>
      </c>
    </row>
    <row r="607" spans="1:3" hidden="1" x14ac:dyDescent="0.25">
      <c r="A607" s="5" t="s">
        <v>9105</v>
      </c>
      <c r="B607" s="5">
        <v>5</v>
      </c>
      <c r="C607" s="5">
        <v>13</v>
      </c>
    </row>
    <row r="608" spans="1:3" hidden="1" x14ac:dyDescent="0.25">
      <c r="A608" s="5" t="s">
        <v>9106</v>
      </c>
      <c r="B608" s="5">
        <v>5</v>
      </c>
      <c r="C608" s="5">
        <v>7</v>
      </c>
    </row>
    <row r="609" spans="1:3" hidden="1" x14ac:dyDescent="0.25">
      <c r="A609" s="5" t="s">
        <v>9107</v>
      </c>
      <c r="B609" s="5">
        <v>5</v>
      </c>
      <c r="C609" s="5">
        <v>9</v>
      </c>
    </row>
    <row r="610" spans="1:3" hidden="1" x14ac:dyDescent="0.25">
      <c r="A610" s="5" t="s">
        <v>9108</v>
      </c>
      <c r="B610" s="5">
        <v>5</v>
      </c>
      <c r="C610" s="5">
        <v>13</v>
      </c>
    </row>
    <row r="611" spans="1:3" hidden="1" x14ac:dyDescent="0.25">
      <c r="A611" s="5" t="s">
        <v>8613</v>
      </c>
      <c r="B611" s="5">
        <v>5</v>
      </c>
      <c r="C611" s="5">
        <v>10</v>
      </c>
    </row>
    <row r="612" spans="1:3" hidden="1" x14ac:dyDescent="0.25">
      <c r="A612" s="5" t="s">
        <v>9109</v>
      </c>
      <c r="B612" s="5">
        <v>5</v>
      </c>
      <c r="C612" s="5">
        <v>8</v>
      </c>
    </row>
    <row r="613" spans="1:3" hidden="1" x14ac:dyDescent="0.25">
      <c r="A613" s="5" t="s">
        <v>9110</v>
      </c>
      <c r="B613" s="5">
        <v>5</v>
      </c>
      <c r="C613" s="5">
        <v>8</v>
      </c>
    </row>
    <row r="614" spans="1:3" hidden="1" x14ac:dyDescent="0.25">
      <c r="A614" s="5" t="s">
        <v>9111</v>
      </c>
      <c r="B614" s="5">
        <v>5</v>
      </c>
      <c r="C614" s="5">
        <v>11</v>
      </c>
    </row>
    <row r="615" spans="1:3" hidden="1" x14ac:dyDescent="0.25">
      <c r="A615" s="5" t="s">
        <v>9112</v>
      </c>
      <c r="B615" s="5">
        <v>5</v>
      </c>
      <c r="C615" s="5">
        <v>7</v>
      </c>
    </row>
    <row r="616" spans="1:3" hidden="1" x14ac:dyDescent="0.25">
      <c r="A616" s="5" t="s">
        <v>9113</v>
      </c>
      <c r="B616" s="5">
        <v>5</v>
      </c>
      <c r="C616" s="5">
        <v>12</v>
      </c>
    </row>
    <row r="617" spans="1:3" hidden="1" x14ac:dyDescent="0.25">
      <c r="A617" s="5" t="s">
        <v>9114</v>
      </c>
      <c r="B617" s="5">
        <v>5</v>
      </c>
      <c r="C617" s="5">
        <v>9</v>
      </c>
    </row>
    <row r="618" spans="1:3" hidden="1" x14ac:dyDescent="0.25">
      <c r="A618" s="5" t="s">
        <v>2251</v>
      </c>
      <c r="B618" s="5">
        <v>5</v>
      </c>
      <c r="C618" s="5">
        <v>13</v>
      </c>
    </row>
    <row r="619" spans="1:3" hidden="1" x14ac:dyDescent="0.25">
      <c r="A619" s="5" t="s">
        <v>9115</v>
      </c>
      <c r="B619" s="5">
        <v>5</v>
      </c>
      <c r="C619" s="5">
        <v>13</v>
      </c>
    </row>
    <row r="620" spans="1:3" hidden="1" x14ac:dyDescent="0.25">
      <c r="A620" s="5" t="s">
        <v>9116</v>
      </c>
      <c r="B620" s="5">
        <v>5</v>
      </c>
      <c r="C620" s="5">
        <v>11</v>
      </c>
    </row>
    <row r="621" spans="1:3" hidden="1" x14ac:dyDescent="0.25">
      <c r="A621" s="5" t="s">
        <v>9117</v>
      </c>
      <c r="B621" s="5">
        <v>5</v>
      </c>
      <c r="C621" s="5">
        <v>5</v>
      </c>
    </row>
    <row r="622" spans="1:3" hidden="1" x14ac:dyDescent="0.25">
      <c r="A622" s="5" t="s">
        <v>9118</v>
      </c>
      <c r="B622" s="5">
        <v>5</v>
      </c>
      <c r="C622" s="5">
        <v>8</v>
      </c>
    </row>
    <row r="623" spans="1:3" hidden="1" x14ac:dyDescent="0.25">
      <c r="A623" s="5" t="s">
        <v>9119</v>
      </c>
      <c r="B623" s="5">
        <v>5</v>
      </c>
      <c r="C623" s="5">
        <v>9</v>
      </c>
    </row>
    <row r="624" spans="1:3" hidden="1" x14ac:dyDescent="0.25">
      <c r="A624" s="5" t="s">
        <v>9120</v>
      </c>
      <c r="B624" s="5">
        <v>5</v>
      </c>
      <c r="C624" s="5">
        <v>14</v>
      </c>
    </row>
    <row r="625" spans="1:3" hidden="1" x14ac:dyDescent="0.25">
      <c r="A625" s="5" t="s">
        <v>8173</v>
      </c>
      <c r="B625" s="5">
        <v>5</v>
      </c>
      <c r="C625" s="5">
        <v>7</v>
      </c>
    </row>
    <row r="626" spans="1:3" hidden="1" x14ac:dyDescent="0.25">
      <c r="A626" s="5" t="s">
        <v>9121</v>
      </c>
      <c r="B626" s="5">
        <v>4</v>
      </c>
      <c r="C626" s="5">
        <v>6</v>
      </c>
    </row>
    <row r="627" spans="1:3" hidden="1" x14ac:dyDescent="0.25">
      <c r="A627" s="5" t="s">
        <v>2653</v>
      </c>
      <c r="B627" s="5">
        <v>4</v>
      </c>
      <c r="C627" s="5">
        <v>11</v>
      </c>
    </row>
    <row r="628" spans="1:3" hidden="1" x14ac:dyDescent="0.25">
      <c r="A628" s="5" t="s">
        <v>3797</v>
      </c>
      <c r="B628" s="5">
        <v>4</v>
      </c>
      <c r="C628" s="5">
        <v>12</v>
      </c>
    </row>
    <row r="629" spans="1:3" hidden="1" x14ac:dyDescent="0.25">
      <c r="A629" s="5" t="s">
        <v>2414</v>
      </c>
      <c r="B629" s="5">
        <v>4</v>
      </c>
      <c r="C629" s="5">
        <v>10</v>
      </c>
    </row>
    <row r="630" spans="1:3" hidden="1" x14ac:dyDescent="0.25">
      <c r="A630" s="5" t="s">
        <v>9122</v>
      </c>
      <c r="B630" s="5">
        <v>4</v>
      </c>
      <c r="C630" s="5">
        <v>10</v>
      </c>
    </row>
    <row r="631" spans="1:3" hidden="1" x14ac:dyDescent="0.25">
      <c r="A631" s="5" t="s">
        <v>2326</v>
      </c>
      <c r="B631" s="5">
        <v>4</v>
      </c>
      <c r="C631" s="5">
        <v>7</v>
      </c>
    </row>
    <row r="632" spans="1:3" hidden="1" x14ac:dyDescent="0.25">
      <c r="A632" s="5" t="s">
        <v>9123</v>
      </c>
      <c r="B632" s="5">
        <v>4</v>
      </c>
      <c r="C632" s="5">
        <v>6</v>
      </c>
    </row>
    <row r="633" spans="1:3" hidden="1" x14ac:dyDescent="0.25">
      <c r="A633" s="5" t="s">
        <v>9124</v>
      </c>
      <c r="B633" s="5">
        <v>4</v>
      </c>
      <c r="C633" s="5">
        <v>12</v>
      </c>
    </row>
    <row r="634" spans="1:3" hidden="1" x14ac:dyDescent="0.25">
      <c r="A634" s="5" t="s">
        <v>9125</v>
      </c>
      <c r="B634" s="5">
        <v>4</v>
      </c>
      <c r="C634" s="5">
        <v>7</v>
      </c>
    </row>
    <row r="635" spans="1:3" hidden="1" x14ac:dyDescent="0.25">
      <c r="A635" s="5" t="s">
        <v>9126</v>
      </c>
      <c r="B635" s="5">
        <v>4</v>
      </c>
      <c r="C635" s="5">
        <v>7</v>
      </c>
    </row>
    <row r="636" spans="1:3" hidden="1" x14ac:dyDescent="0.25">
      <c r="A636" s="5" t="s">
        <v>9127</v>
      </c>
      <c r="B636" s="5">
        <v>4</v>
      </c>
      <c r="C636" s="5">
        <v>10</v>
      </c>
    </row>
    <row r="637" spans="1:3" hidden="1" x14ac:dyDescent="0.25">
      <c r="A637" s="5" t="s">
        <v>9128</v>
      </c>
      <c r="B637" s="5">
        <v>4</v>
      </c>
      <c r="C637" s="5">
        <v>10</v>
      </c>
    </row>
    <row r="638" spans="1:3" hidden="1" x14ac:dyDescent="0.25">
      <c r="A638" s="5" t="s">
        <v>9129</v>
      </c>
      <c r="B638" s="5">
        <v>4</v>
      </c>
      <c r="C638" s="5">
        <v>11</v>
      </c>
    </row>
    <row r="639" spans="1:3" hidden="1" x14ac:dyDescent="0.25">
      <c r="A639" s="5" t="s">
        <v>2656</v>
      </c>
      <c r="B639" s="5">
        <v>4</v>
      </c>
      <c r="C639" s="5">
        <v>11</v>
      </c>
    </row>
    <row r="640" spans="1:3" hidden="1" x14ac:dyDescent="0.25">
      <c r="A640" s="5" t="s">
        <v>2274</v>
      </c>
      <c r="B640" s="5">
        <v>4</v>
      </c>
      <c r="C640" s="5">
        <v>7</v>
      </c>
    </row>
    <row r="641" spans="1:3" hidden="1" x14ac:dyDescent="0.25">
      <c r="A641" s="5" t="s">
        <v>2434</v>
      </c>
      <c r="B641" s="5">
        <v>4</v>
      </c>
      <c r="C641" s="5">
        <v>9</v>
      </c>
    </row>
    <row r="642" spans="1:3" hidden="1" x14ac:dyDescent="0.25">
      <c r="A642" s="5" t="s">
        <v>2271</v>
      </c>
      <c r="B642" s="5">
        <v>4</v>
      </c>
      <c r="C642" s="5">
        <v>10</v>
      </c>
    </row>
    <row r="643" spans="1:3" hidden="1" x14ac:dyDescent="0.25">
      <c r="A643" s="5" t="s">
        <v>9130</v>
      </c>
      <c r="B643" s="5">
        <v>4</v>
      </c>
      <c r="C643" s="5">
        <v>10</v>
      </c>
    </row>
    <row r="644" spans="1:3" hidden="1" x14ac:dyDescent="0.25">
      <c r="A644" s="5" t="s">
        <v>5225</v>
      </c>
      <c r="B644" s="5">
        <v>4</v>
      </c>
      <c r="C644" s="5">
        <v>10</v>
      </c>
    </row>
    <row r="645" spans="1:3" hidden="1" x14ac:dyDescent="0.25">
      <c r="A645" s="5" t="s">
        <v>9131</v>
      </c>
      <c r="B645" s="5">
        <v>4</v>
      </c>
      <c r="C645" s="5">
        <v>9</v>
      </c>
    </row>
    <row r="646" spans="1:3" hidden="1" x14ac:dyDescent="0.25">
      <c r="A646" s="5" t="s">
        <v>2387</v>
      </c>
      <c r="B646" s="5">
        <v>4</v>
      </c>
      <c r="C646" s="5">
        <v>8</v>
      </c>
    </row>
    <row r="647" spans="1:3" hidden="1" x14ac:dyDescent="0.25">
      <c r="A647" s="5" t="s">
        <v>9132</v>
      </c>
      <c r="B647" s="5">
        <v>4</v>
      </c>
      <c r="C647" s="5">
        <v>12</v>
      </c>
    </row>
    <row r="648" spans="1:3" hidden="1" x14ac:dyDescent="0.25">
      <c r="A648" s="5" t="s">
        <v>2288</v>
      </c>
      <c r="B648" s="5">
        <v>4</v>
      </c>
      <c r="C648" s="5">
        <v>10</v>
      </c>
    </row>
    <row r="649" spans="1:3" hidden="1" x14ac:dyDescent="0.25">
      <c r="A649" s="5" t="s">
        <v>9133</v>
      </c>
      <c r="B649" s="5">
        <v>4</v>
      </c>
      <c r="C649" s="5">
        <v>11</v>
      </c>
    </row>
    <row r="650" spans="1:3" hidden="1" x14ac:dyDescent="0.25">
      <c r="A650" s="5" t="s">
        <v>4949</v>
      </c>
      <c r="B650" s="5">
        <v>4</v>
      </c>
      <c r="C650" s="5">
        <v>5</v>
      </c>
    </row>
    <row r="651" spans="1:3" hidden="1" x14ac:dyDescent="0.25">
      <c r="A651" s="5" t="s">
        <v>9134</v>
      </c>
      <c r="B651" s="5">
        <v>4</v>
      </c>
      <c r="C651" s="5">
        <v>8</v>
      </c>
    </row>
    <row r="652" spans="1:3" hidden="1" x14ac:dyDescent="0.25">
      <c r="A652" s="5" t="s">
        <v>2322</v>
      </c>
      <c r="B652" s="5">
        <v>4</v>
      </c>
      <c r="C652" s="5">
        <v>8</v>
      </c>
    </row>
    <row r="653" spans="1:3" hidden="1" x14ac:dyDescent="0.25">
      <c r="A653" s="5" t="s">
        <v>9135</v>
      </c>
      <c r="B653" s="5">
        <v>4</v>
      </c>
      <c r="C653" s="5">
        <v>8</v>
      </c>
    </row>
    <row r="654" spans="1:3" hidden="1" x14ac:dyDescent="0.25">
      <c r="A654" s="5" t="s">
        <v>9136</v>
      </c>
      <c r="B654" s="5">
        <v>4</v>
      </c>
      <c r="C654" s="5">
        <v>9</v>
      </c>
    </row>
    <row r="655" spans="1:3" hidden="1" x14ac:dyDescent="0.25">
      <c r="A655" s="5" t="s">
        <v>9137</v>
      </c>
      <c r="B655" s="5">
        <v>4</v>
      </c>
      <c r="C655" s="5">
        <v>10</v>
      </c>
    </row>
    <row r="656" spans="1:3" hidden="1" x14ac:dyDescent="0.25">
      <c r="A656" s="5" t="s">
        <v>5792</v>
      </c>
      <c r="B656" s="5">
        <v>4</v>
      </c>
      <c r="C656" s="5">
        <v>5</v>
      </c>
    </row>
    <row r="657" spans="1:3" hidden="1" x14ac:dyDescent="0.25">
      <c r="A657" s="5" t="s">
        <v>9138</v>
      </c>
      <c r="B657" s="5">
        <v>4</v>
      </c>
      <c r="C657" s="5">
        <v>6</v>
      </c>
    </row>
    <row r="658" spans="1:3" hidden="1" x14ac:dyDescent="0.25">
      <c r="A658" s="5" t="s">
        <v>9139</v>
      </c>
      <c r="B658" s="5">
        <v>4</v>
      </c>
      <c r="C658" s="5">
        <v>9</v>
      </c>
    </row>
    <row r="659" spans="1:3" hidden="1" x14ac:dyDescent="0.25">
      <c r="A659" s="5" t="s">
        <v>2724</v>
      </c>
      <c r="B659" s="5">
        <v>4</v>
      </c>
      <c r="C659" s="5">
        <v>8</v>
      </c>
    </row>
    <row r="660" spans="1:3" hidden="1" x14ac:dyDescent="0.25">
      <c r="A660" s="5" t="s">
        <v>9140</v>
      </c>
      <c r="B660" s="5">
        <v>4</v>
      </c>
      <c r="C660" s="5">
        <v>6</v>
      </c>
    </row>
    <row r="661" spans="1:3" hidden="1" x14ac:dyDescent="0.25">
      <c r="A661" s="5" t="s">
        <v>5646</v>
      </c>
      <c r="B661" s="5">
        <v>4</v>
      </c>
      <c r="C661" s="5">
        <v>8</v>
      </c>
    </row>
    <row r="662" spans="1:3" hidden="1" x14ac:dyDescent="0.25">
      <c r="A662" s="5" t="s">
        <v>9141</v>
      </c>
      <c r="B662" s="5">
        <v>4</v>
      </c>
      <c r="C662" s="5">
        <v>11</v>
      </c>
    </row>
    <row r="663" spans="1:3" hidden="1" x14ac:dyDescent="0.25">
      <c r="A663" s="5" t="s">
        <v>9142</v>
      </c>
      <c r="B663" s="5">
        <v>4</v>
      </c>
      <c r="C663" s="5">
        <v>10</v>
      </c>
    </row>
    <row r="664" spans="1:3" hidden="1" x14ac:dyDescent="0.25">
      <c r="A664" s="5" t="s">
        <v>9143</v>
      </c>
      <c r="B664" s="5">
        <v>4</v>
      </c>
      <c r="C664" s="5">
        <v>9</v>
      </c>
    </row>
    <row r="665" spans="1:3" hidden="1" x14ac:dyDescent="0.25">
      <c r="A665" s="5" t="s">
        <v>2392</v>
      </c>
      <c r="B665" s="5">
        <v>4</v>
      </c>
      <c r="C665" s="5">
        <v>7</v>
      </c>
    </row>
    <row r="666" spans="1:3" hidden="1" x14ac:dyDescent="0.25">
      <c r="A666" s="5" t="s">
        <v>9144</v>
      </c>
      <c r="B666" s="5">
        <v>4</v>
      </c>
      <c r="C666" s="5">
        <v>11</v>
      </c>
    </row>
    <row r="667" spans="1:3" hidden="1" x14ac:dyDescent="0.25">
      <c r="A667" s="5" t="s">
        <v>5576</v>
      </c>
      <c r="B667" s="5">
        <v>4</v>
      </c>
      <c r="C667" s="5">
        <v>9</v>
      </c>
    </row>
    <row r="668" spans="1:3" hidden="1" x14ac:dyDescent="0.25">
      <c r="A668" s="5" t="s">
        <v>9145</v>
      </c>
      <c r="B668" s="5">
        <v>4</v>
      </c>
      <c r="C668" s="5">
        <v>5</v>
      </c>
    </row>
    <row r="669" spans="1:3" hidden="1" x14ac:dyDescent="0.25">
      <c r="A669" s="5" t="s">
        <v>9146</v>
      </c>
      <c r="B669" s="5">
        <v>4</v>
      </c>
      <c r="C669" s="5">
        <v>6</v>
      </c>
    </row>
    <row r="670" spans="1:3" hidden="1" x14ac:dyDescent="0.25">
      <c r="A670" s="5" t="s">
        <v>2297</v>
      </c>
      <c r="B670" s="5">
        <v>4</v>
      </c>
      <c r="C670" s="5">
        <v>8</v>
      </c>
    </row>
    <row r="671" spans="1:3" hidden="1" x14ac:dyDescent="0.25">
      <c r="A671" s="5" t="s">
        <v>9147</v>
      </c>
      <c r="B671" s="5">
        <v>4</v>
      </c>
      <c r="C671" s="5">
        <v>4</v>
      </c>
    </row>
    <row r="672" spans="1:3" hidden="1" x14ac:dyDescent="0.25">
      <c r="A672" s="5" t="s">
        <v>2420</v>
      </c>
      <c r="B672" s="5">
        <v>4</v>
      </c>
      <c r="C672" s="5">
        <v>10</v>
      </c>
    </row>
    <row r="673" spans="1:3" hidden="1" x14ac:dyDescent="0.25">
      <c r="A673" s="5" t="s">
        <v>9148</v>
      </c>
      <c r="B673" s="5">
        <v>4</v>
      </c>
      <c r="C673" s="5">
        <v>7</v>
      </c>
    </row>
    <row r="674" spans="1:3" hidden="1" x14ac:dyDescent="0.25">
      <c r="A674" s="5" t="s">
        <v>9149</v>
      </c>
      <c r="B674" s="5">
        <v>4</v>
      </c>
      <c r="C674" s="5">
        <v>4</v>
      </c>
    </row>
    <row r="675" spans="1:3" hidden="1" x14ac:dyDescent="0.25">
      <c r="A675" s="5" t="s">
        <v>9150</v>
      </c>
      <c r="B675" s="5">
        <v>4</v>
      </c>
      <c r="C675" s="5">
        <v>7</v>
      </c>
    </row>
    <row r="676" spans="1:3" hidden="1" x14ac:dyDescent="0.25">
      <c r="A676" s="5" t="s">
        <v>2393</v>
      </c>
      <c r="B676" s="5">
        <v>4</v>
      </c>
      <c r="C676" s="5">
        <v>6</v>
      </c>
    </row>
    <row r="677" spans="1:3" hidden="1" x14ac:dyDescent="0.25">
      <c r="A677" s="5" t="s">
        <v>2758</v>
      </c>
      <c r="B677" s="5">
        <v>4</v>
      </c>
      <c r="C677" s="5">
        <v>9</v>
      </c>
    </row>
    <row r="678" spans="1:3" hidden="1" x14ac:dyDescent="0.25">
      <c r="A678" s="5" t="s">
        <v>9151</v>
      </c>
      <c r="B678" s="5">
        <v>4</v>
      </c>
      <c r="C678" s="5">
        <v>10</v>
      </c>
    </row>
    <row r="679" spans="1:3" hidden="1" x14ac:dyDescent="0.25">
      <c r="A679" s="5" t="s">
        <v>9152</v>
      </c>
      <c r="B679" s="5">
        <v>4</v>
      </c>
      <c r="C679" s="5">
        <v>7</v>
      </c>
    </row>
    <row r="680" spans="1:3" hidden="1" x14ac:dyDescent="0.25">
      <c r="A680" s="5" t="s">
        <v>9153</v>
      </c>
      <c r="B680" s="5">
        <v>4</v>
      </c>
      <c r="C680" s="5">
        <v>9</v>
      </c>
    </row>
    <row r="681" spans="1:3" hidden="1" x14ac:dyDescent="0.25">
      <c r="A681" s="5" t="s">
        <v>9154</v>
      </c>
      <c r="B681" s="5">
        <v>4</v>
      </c>
      <c r="C681" s="5">
        <v>5</v>
      </c>
    </row>
    <row r="682" spans="1:3" hidden="1" x14ac:dyDescent="0.25">
      <c r="A682" s="5" t="s">
        <v>6168</v>
      </c>
      <c r="B682" s="5">
        <v>4</v>
      </c>
      <c r="C682" s="5">
        <v>8</v>
      </c>
    </row>
    <row r="683" spans="1:3" hidden="1" x14ac:dyDescent="0.25">
      <c r="A683" s="5" t="s">
        <v>9155</v>
      </c>
      <c r="B683" s="5">
        <v>4</v>
      </c>
      <c r="C683" s="5">
        <v>5</v>
      </c>
    </row>
    <row r="684" spans="1:3" hidden="1" x14ac:dyDescent="0.25">
      <c r="A684" s="5" t="s">
        <v>9156</v>
      </c>
      <c r="B684" s="5">
        <v>4</v>
      </c>
      <c r="C684" s="5">
        <v>8</v>
      </c>
    </row>
    <row r="685" spans="1:3" hidden="1" x14ac:dyDescent="0.25">
      <c r="A685" s="5" t="s">
        <v>9157</v>
      </c>
      <c r="B685" s="5">
        <v>4</v>
      </c>
      <c r="C685" s="5">
        <v>4</v>
      </c>
    </row>
    <row r="686" spans="1:3" hidden="1" x14ac:dyDescent="0.25">
      <c r="A686" s="5" t="s">
        <v>9158</v>
      </c>
      <c r="B686" s="5">
        <v>4</v>
      </c>
      <c r="C686" s="5">
        <v>4</v>
      </c>
    </row>
    <row r="687" spans="1:3" hidden="1" x14ac:dyDescent="0.25">
      <c r="A687" s="5" t="s">
        <v>9159</v>
      </c>
      <c r="B687" s="5">
        <v>4</v>
      </c>
      <c r="C687" s="5">
        <v>8</v>
      </c>
    </row>
    <row r="688" spans="1:3" hidden="1" x14ac:dyDescent="0.25">
      <c r="A688" s="5" t="s">
        <v>9160</v>
      </c>
      <c r="B688" s="5">
        <v>4</v>
      </c>
      <c r="C688" s="5">
        <v>6</v>
      </c>
    </row>
    <row r="689" spans="1:3" hidden="1" x14ac:dyDescent="0.25">
      <c r="A689" s="5" t="s">
        <v>6715</v>
      </c>
      <c r="B689" s="5">
        <v>4</v>
      </c>
      <c r="C689" s="5">
        <v>9</v>
      </c>
    </row>
    <row r="690" spans="1:3" hidden="1" x14ac:dyDescent="0.25">
      <c r="A690" s="5" t="s">
        <v>9161</v>
      </c>
      <c r="B690" s="5">
        <v>4</v>
      </c>
      <c r="C690" s="5">
        <v>11</v>
      </c>
    </row>
    <row r="691" spans="1:3" hidden="1" x14ac:dyDescent="0.25">
      <c r="A691" s="5" t="s">
        <v>9162</v>
      </c>
      <c r="B691" s="5">
        <v>4</v>
      </c>
      <c r="C691" s="5">
        <v>10</v>
      </c>
    </row>
    <row r="692" spans="1:3" hidden="1" x14ac:dyDescent="0.25">
      <c r="A692" s="5" t="s">
        <v>9163</v>
      </c>
      <c r="B692" s="5">
        <v>4</v>
      </c>
      <c r="C692" s="5">
        <v>10</v>
      </c>
    </row>
    <row r="693" spans="1:3" hidden="1" x14ac:dyDescent="0.25">
      <c r="A693" s="5" t="s">
        <v>2593</v>
      </c>
      <c r="B693" s="5">
        <v>4</v>
      </c>
      <c r="C693" s="5">
        <v>11</v>
      </c>
    </row>
    <row r="694" spans="1:3" hidden="1" x14ac:dyDescent="0.25">
      <c r="A694" s="5" t="s">
        <v>9164</v>
      </c>
      <c r="B694" s="5">
        <v>4</v>
      </c>
      <c r="C694" s="5">
        <v>9</v>
      </c>
    </row>
    <row r="695" spans="1:3" hidden="1" x14ac:dyDescent="0.25">
      <c r="A695" s="5" t="s">
        <v>9165</v>
      </c>
      <c r="B695" s="5">
        <v>4</v>
      </c>
      <c r="C695" s="5">
        <v>6</v>
      </c>
    </row>
    <row r="696" spans="1:3" hidden="1" x14ac:dyDescent="0.25">
      <c r="A696" s="5" t="s">
        <v>9166</v>
      </c>
      <c r="B696" s="5">
        <v>4</v>
      </c>
      <c r="C696" s="5">
        <v>9</v>
      </c>
    </row>
    <row r="697" spans="1:3" hidden="1" x14ac:dyDescent="0.25">
      <c r="A697" s="5" t="s">
        <v>6475</v>
      </c>
      <c r="B697" s="5">
        <v>4</v>
      </c>
      <c r="C697" s="5">
        <v>6</v>
      </c>
    </row>
    <row r="698" spans="1:3" hidden="1" x14ac:dyDescent="0.25">
      <c r="A698" s="5" t="s">
        <v>9167</v>
      </c>
      <c r="B698" s="5">
        <v>4</v>
      </c>
      <c r="C698" s="5">
        <v>5</v>
      </c>
    </row>
    <row r="699" spans="1:3" hidden="1" x14ac:dyDescent="0.25">
      <c r="A699" s="5" t="s">
        <v>9168</v>
      </c>
      <c r="B699" s="5">
        <v>4</v>
      </c>
      <c r="C699" s="5">
        <v>6</v>
      </c>
    </row>
    <row r="700" spans="1:3" hidden="1" x14ac:dyDescent="0.25">
      <c r="A700" s="5" t="s">
        <v>9169</v>
      </c>
      <c r="B700" s="5">
        <v>4</v>
      </c>
      <c r="C700" s="5">
        <v>6</v>
      </c>
    </row>
    <row r="701" spans="1:3" hidden="1" x14ac:dyDescent="0.25">
      <c r="A701" s="5" t="s">
        <v>9170</v>
      </c>
      <c r="B701" s="5">
        <v>4</v>
      </c>
      <c r="C701" s="5">
        <v>7</v>
      </c>
    </row>
    <row r="702" spans="1:3" hidden="1" x14ac:dyDescent="0.25">
      <c r="A702" s="5" t="s">
        <v>9171</v>
      </c>
      <c r="B702" s="5">
        <v>4</v>
      </c>
      <c r="C702" s="5">
        <v>5</v>
      </c>
    </row>
    <row r="703" spans="1:3" hidden="1" x14ac:dyDescent="0.25">
      <c r="A703" s="5" t="s">
        <v>9172</v>
      </c>
      <c r="B703" s="5">
        <v>4</v>
      </c>
      <c r="C703" s="5">
        <v>5</v>
      </c>
    </row>
    <row r="704" spans="1:3" hidden="1" x14ac:dyDescent="0.25">
      <c r="A704" s="5" t="s">
        <v>9173</v>
      </c>
      <c r="B704" s="5">
        <v>4</v>
      </c>
      <c r="C704" s="5">
        <v>10</v>
      </c>
    </row>
    <row r="705" spans="1:3" hidden="1" x14ac:dyDescent="0.25">
      <c r="A705" s="5" t="s">
        <v>6799</v>
      </c>
      <c r="B705" s="5">
        <v>4</v>
      </c>
      <c r="C705" s="5">
        <v>7</v>
      </c>
    </row>
    <row r="706" spans="1:3" hidden="1" x14ac:dyDescent="0.25">
      <c r="A706" s="5" t="s">
        <v>2763</v>
      </c>
      <c r="B706" s="5">
        <v>4</v>
      </c>
      <c r="C706" s="5">
        <v>7</v>
      </c>
    </row>
    <row r="707" spans="1:3" hidden="1" x14ac:dyDescent="0.25">
      <c r="A707" s="5" t="s">
        <v>9174</v>
      </c>
      <c r="B707" s="5">
        <v>4</v>
      </c>
      <c r="C707" s="5">
        <v>10</v>
      </c>
    </row>
    <row r="708" spans="1:3" hidden="1" x14ac:dyDescent="0.25">
      <c r="A708" s="5" t="s">
        <v>9175</v>
      </c>
      <c r="B708" s="5">
        <v>4</v>
      </c>
      <c r="C708" s="5">
        <v>6</v>
      </c>
    </row>
    <row r="709" spans="1:3" hidden="1" x14ac:dyDescent="0.25">
      <c r="A709" s="5" t="s">
        <v>9176</v>
      </c>
      <c r="B709" s="5">
        <v>4</v>
      </c>
      <c r="C709" s="5">
        <v>6</v>
      </c>
    </row>
    <row r="710" spans="1:3" hidden="1" x14ac:dyDescent="0.25">
      <c r="A710" s="5" t="s">
        <v>9177</v>
      </c>
      <c r="B710" s="5">
        <v>4</v>
      </c>
      <c r="C710" s="5">
        <v>6</v>
      </c>
    </row>
    <row r="711" spans="1:3" hidden="1" x14ac:dyDescent="0.25">
      <c r="A711" s="5" t="s">
        <v>9178</v>
      </c>
      <c r="B711" s="5">
        <v>4</v>
      </c>
      <c r="C711" s="5">
        <v>6</v>
      </c>
    </row>
    <row r="712" spans="1:3" hidden="1" x14ac:dyDescent="0.25">
      <c r="A712" s="5" t="s">
        <v>9179</v>
      </c>
      <c r="B712" s="5">
        <v>4</v>
      </c>
      <c r="C712" s="5">
        <v>10</v>
      </c>
    </row>
    <row r="713" spans="1:3" hidden="1" x14ac:dyDescent="0.25">
      <c r="A713" s="5" t="s">
        <v>8012</v>
      </c>
      <c r="B713" s="5">
        <v>4</v>
      </c>
      <c r="C713" s="5">
        <v>12</v>
      </c>
    </row>
    <row r="714" spans="1:3" hidden="1" x14ac:dyDescent="0.25">
      <c r="A714" s="5" t="s">
        <v>9180</v>
      </c>
      <c r="B714" s="5">
        <v>4</v>
      </c>
      <c r="C714" s="5">
        <v>9</v>
      </c>
    </row>
    <row r="715" spans="1:3" hidden="1" x14ac:dyDescent="0.25">
      <c r="A715" s="5" t="s">
        <v>9181</v>
      </c>
      <c r="B715" s="5">
        <v>4</v>
      </c>
      <c r="C715" s="5">
        <v>9</v>
      </c>
    </row>
    <row r="716" spans="1:3" hidden="1" x14ac:dyDescent="0.25">
      <c r="A716" s="5" t="s">
        <v>9182</v>
      </c>
      <c r="B716" s="5">
        <v>4</v>
      </c>
      <c r="C716" s="5">
        <v>9</v>
      </c>
    </row>
    <row r="717" spans="1:3" hidden="1" x14ac:dyDescent="0.25">
      <c r="A717" s="5" t="s">
        <v>9183</v>
      </c>
      <c r="B717" s="5">
        <v>4</v>
      </c>
      <c r="C717" s="5">
        <v>10</v>
      </c>
    </row>
    <row r="718" spans="1:3" hidden="1" x14ac:dyDescent="0.25">
      <c r="A718" s="5" t="s">
        <v>9184</v>
      </c>
      <c r="B718" s="5">
        <v>4</v>
      </c>
      <c r="C718" s="5">
        <v>6</v>
      </c>
    </row>
    <row r="719" spans="1:3" hidden="1" x14ac:dyDescent="0.25">
      <c r="A719" s="5" t="s">
        <v>9185</v>
      </c>
      <c r="B719" s="5">
        <v>4</v>
      </c>
      <c r="C719" s="5">
        <v>9</v>
      </c>
    </row>
    <row r="720" spans="1:3" hidden="1" x14ac:dyDescent="0.25">
      <c r="A720" s="5" t="s">
        <v>7897</v>
      </c>
      <c r="B720" s="5">
        <v>4</v>
      </c>
      <c r="C720" s="5">
        <v>12</v>
      </c>
    </row>
    <row r="721" spans="1:3" hidden="1" x14ac:dyDescent="0.25">
      <c r="A721" s="5" t="s">
        <v>9186</v>
      </c>
      <c r="B721" s="5">
        <v>4</v>
      </c>
      <c r="C721" s="5">
        <v>6</v>
      </c>
    </row>
    <row r="722" spans="1:3" hidden="1" x14ac:dyDescent="0.25">
      <c r="A722" s="5" t="s">
        <v>9187</v>
      </c>
      <c r="B722" s="5">
        <v>4</v>
      </c>
      <c r="C722" s="5">
        <v>6</v>
      </c>
    </row>
    <row r="723" spans="1:3" hidden="1" x14ac:dyDescent="0.25">
      <c r="A723" s="5" t="s">
        <v>9188</v>
      </c>
      <c r="B723" s="5">
        <v>4</v>
      </c>
      <c r="C723" s="5">
        <v>7</v>
      </c>
    </row>
    <row r="724" spans="1:3" hidden="1" x14ac:dyDescent="0.25">
      <c r="A724" s="5" t="s">
        <v>7487</v>
      </c>
      <c r="B724" s="5">
        <v>4</v>
      </c>
      <c r="C724" s="5">
        <v>11</v>
      </c>
    </row>
    <row r="725" spans="1:3" hidden="1" x14ac:dyDescent="0.25">
      <c r="A725" s="5" t="s">
        <v>9189</v>
      </c>
      <c r="B725" s="5">
        <v>4</v>
      </c>
      <c r="C725" s="5">
        <v>12</v>
      </c>
    </row>
    <row r="726" spans="1:3" hidden="1" x14ac:dyDescent="0.25">
      <c r="A726" s="5" t="s">
        <v>9190</v>
      </c>
      <c r="B726" s="5">
        <v>4</v>
      </c>
      <c r="C726" s="5">
        <v>4</v>
      </c>
    </row>
    <row r="727" spans="1:3" hidden="1" x14ac:dyDescent="0.25">
      <c r="A727" s="5" t="s">
        <v>9191</v>
      </c>
      <c r="B727" s="5">
        <v>4</v>
      </c>
      <c r="C727" s="5">
        <v>10</v>
      </c>
    </row>
    <row r="728" spans="1:3" hidden="1" x14ac:dyDescent="0.25">
      <c r="A728" s="5" t="s">
        <v>9192</v>
      </c>
      <c r="B728" s="5">
        <v>4</v>
      </c>
      <c r="C728" s="5">
        <v>11</v>
      </c>
    </row>
    <row r="729" spans="1:3" hidden="1" x14ac:dyDescent="0.25">
      <c r="A729" s="5" t="s">
        <v>9193</v>
      </c>
      <c r="B729" s="5">
        <v>4</v>
      </c>
      <c r="C729" s="5">
        <v>7</v>
      </c>
    </row>
    <row r="730" spans="1:3" hidden="1" x14ac:dyDescent="0.25">
      <c r="A730" s="5" t="s">
        <v>9194</v>
      </c>
      <c r="B730" s="5">
        <v>4</v>
      </c>
      <c r="C730" s="5">
        <v>9</v>
      </c>
    </row>
    <row r="731" spans="1:3" hidden="1" x14ac:dyDescent="0.25">
      <c r="A731" s="5" t="s">
        <v>2796</v>
      </c>
      <c r="B731" s="5">
        <v>4</v>
      </c>
      <c r="C731" s="5">
        <v>10</v>
      </c>
    </row>
    <row r="732" spans="1:3" hidden="1" x14ac:dyDescent="0.25">
      <c r="A732" s="5" t="s">
        <v>9195</v>
      </c>
      <c r="B732" s="5">
        <v>4</v>
      </c>
      <c r="C732" s="5">
        <v>7</v>
      </c>
    </row>
    <row r="733" spans="1:3" hidden="1" x14ac:dyDescent="0.25">
      <c r="A733" s="5" t="s">
        <v>9196</v>
      </c>
      <c r="B733" s="5">
        <v>4</v>
      </c>
      <c r="C733" s="5">
        <v>6</v>
      </c>
    </row>
    <row r="734" spans="1:3" hidden="1" x14ac:dyDescent="0.25">
      <c r="A734" s="5" t="s">
        <v>9197</v>
      </c>
      <c r="B734" s="5">
        <v>4</v>
      </c>
      <c r="C734" s="5">
        <v>8</v>
      </c>
    </row>
    <row r="735" spans="1:3" hidden="1" x14ac:dyDescent="0.25">
      <c r="A735" s="5" t="s">
        <v>9198</v>
      </c>
      <c r="B735" s="5">
        <v>4</v>
      </c>
      <c r="C735" s="5">
        <v>5</v>
      </c>
    </row>
    <row r="736" spans="1:3" hidden="1" x14ac:dyDescent="0.25">
      <c r="A736" s="5" t="s">
        <v>9199</v>
      </c>
      <c r="B736" s="5">
        <v>4</v>
      </c>
      <c r="C736" s="5">
        <v>8</v>
      </c>
    </row>
    <row r="737" spans="1:3" hidden="1" x14ac:dyDescent="0.25">
      <c r="A737" s="5" t="s">
        <v>9200</v>
      </c>
      <c r="B737" s="5">
        <v>4</v>
      </c>
      <c r="C737" s="5">
        <v>10</v>
      </c>
    </row>
    <row r="738" spans="1:3" hidden="1" x14ac:dyDescent="0.25">
      <c r="A738" s="5" t="s">
        <v>9201</v>
      </c>
      <c r="B738" s="5">
        <v>4</v>
      </c>
      <c r="C738" s="5">
        <v>5</v>
      </c>
    </row>
    <row r="739" spans="1:3" hidden="1" x14ac:dyDescent="0.25">
      <c r="A739" s="5" t="s">
        <v>9202</v>
      </c>
      <c r="B739" s="5">
        <v>4</v>
      </c>
      <c r="C739" s="5">
        <v>9</v>
      </c>
    </row>
    <row r="740" spans="1:3" hidden="1" x14ac:dyDescent="0.25">
      <c r="A740" s="5" t="s">
        <v>9203</v>
      </c>
      <c r="B740" s="5">
        <v>4</v>
      </c>
      <c r="C740" s="5">
        <v>7</v>
      </c>
    </row>
    <row r="741" spans="1:3" hidden="1" x14ac:dyDescent="0.25">
      <c r="A741" s="5" t="s">
        <v>9204</v>
      </c>
      <c r="B741" s="5">
        <v>4</v>
      </c>
      <c r="C741" s="5">
        <v>8</v>
      </c>
    </row>
    <row r="742" spans="1:3" hidden="1" x14ac:dyDescent="0.25">
      <c r="A742" s="5" t="s">
        <v>9205</v>
      </c>
      <c r="B742" s="5">
        <v>4</v>
      </c>
      <c r="C742" s="5">
        <v>7</v>
      </c>
    </row>
    <row r="743" spans="1:3" hidden="1" x14ac:dyDescent="0.25">
      <c r="A743" s="5" t="s">
        <v>9206</v>
      </c>
      <c r="B743" s="5">
        <v>4</v>
      </c>
      <c r="C743" s="5">
        <v>8</v>
      </c>
    </row>
    <row r="744" spans="1:3" hidden="1" x14ac:dyDescent="0.25">
      <c r="A744" s="5" t="s">
        <v>9207</v>
      </c>
      <c r="B744" s="5">
        <v>4</v>
      </c>
      <c r="C744" s="5">
        <v>4</v>
      </c>
    </row>
    <row r="745" spans="1:3" hidden="1" x14ac:dyDescent="0.25">
      <c r="A745" s="5" t="s">
        <v>9208</v>
      </c>
      <c r="B745" s="5">
        <v>4</v>
      </c>
      <c r="C745" s="5">
        <v>7</v>
      </c>
    </row>
    <row r="746" spans="1:3" hidden="1" x14ac:dyDescent="0.25">
      <c r="A746" s="5" t="s">
        <v>9209</v>
      </c>
      <c r="B746" s="5">
        <v>4</v>
      </c>
      <c r="C746" s="5">
        <v>5</v>
      </c>
    </row>
    <row r="747" spans="1:3" hidden="1" x14ac:dyDescent="0.25">
      <c r="A747" s="5" t="s">
        <v>9210</v>
      </c>
      <c r="B747" s="5">
        <v>4</v>
      </c>
      <c r="C747" s="5">
        <v>10</v>
      </c>
    </row>
    <row r="748" spans="1:3" hidden="1" x14ac:dyDescent="0.25">
      <c r="A748" s="5" t="s">
        <v>2635</v>
      </c>
      <c r="B748" s="5">
        <v>4</v>
      </c>
      <c r="C748" s="5">
        <v>4</v>
      </c>
    </row>
    <row r="749" spans="1:3" hidden="1" x14ac:dyDescent="0.25">
      <c r="A749" s="5" t="s">
        <v>9211</v>
      </c>
      <c r="B749" s="5">
        <v>4</v>
      </c>
      <c r="C749" s="5">
        <v>7</v>
      </c>
    </row>
    <row r="750" spans="1:3" hidden="1" x14ac:dyDescent="0.25">
      <c r="A750" s="5" t="s">
        <v>7676</v>
      </c>
      <c r="B750" s="5">
        <v>4</v>
      </c>
      <c r="C750" s="5">
        <v>7</v>
      </c>
    </row>
    <row r="751" spans="1:3" hidden="1" x14ac:dyDescent="0.25">
      <c r="A751" s="5" t="s">
        <v>7649</v>
      </c>
      <c r="B751" s="5">
        <v>4</v>
      </c>
      <c r="C751" s="5">
        <v>7</v>
      </c>
    </row>
    <row r="752" spans="1:3" hidden="1" x14ac:dyDescent="0.25">
      <c r="A752" s="5" t="s">
        <v>2532</v>
      </c>
      <c r="B752" s="5">
        <v>4</v>
      </c>
      <c r="C752" s="5">
        <v>10</v>
      </c>
    </row>
    <row r="753" spans="1:3" hidden="1" x14ac:dyDescent="0.25">
      <c r="A753" s="5" t="s">
        <v>3313</v>
      </c>
      <c r="B753" s="5">
        <v>4</v>
      </c>
      <c r="C753" s="5">
        <v>10</v>
      </c>
    </row>
    <row r="754" spans="1:3" hidden="1" x14ac:dyDescent="0.25">
      <c r="A754" s="5" t="s">
        <v>9212</v>
      </c>
      <c r="B754" s="5">
        <v>4</v>
      </c>
      <c r="C754" s="5">
        <v>7</v>
      </c>
    </row>
    <row r="755" spans="1:3" hidden="1" x14ac:dyDescent="0.25">
      <c r="A755" s="5" t="s">
        <v>9213</v>
      </c>
      <c r="B755" s="5">
        <v>4</v>
      </c>
      <c r="C755" s="5">
        <v>9</v>
      </c>
    </row>
    <row r="756" spans="1:3" hidden="1" x14ac:dyDescent="0.25">
      <c r="A756" s="5" t="s">
        <v>9214</v>
      </c>
      <c r="B756" s="5">
        <v>4</v>
      </c>
      <c r="C756" s="5">
        <v>7</v>
      </c>
    </row>
    <row r="757" spans="1:3" hidden="1" x14ac:dyDescent="0.25">
      <c r="A757" s="5" t="s">
        <v>9215</v>
      </c>
      <c r="B757" s="5">
        <v>4</v>
      </c>
      <c r="C757" s="5">
        <v>6</v>
      </c>
    </row>
    <row r="758" spans="1:3" hidden="1" x14ac:dyDescent="0.25">
      <c r="A758" s="5" t="s">
        <v>9216</v>
      </c>
      <c r="B758" s="5">
        <v>4</v>
      </c>
      <c r="C758" s="5">
        <v>8</v>
      </c>
    </row>
    <row r="759" spans="1:3" hidden="1" x14ac:dyDescent="0.25">
      <c r="A759" s="5" t="s">
        <v>9217</v>
      </c>
      <c r="B759" s="5">
        <v>4</v>
      </c>
      <c r="C759" s="5">
        <v>11</v>
      </c>
    </row>
    <row r="760" spans="1:3" hidden="1" x14ac:dyDescent="0.25">
      <c r="A760" s="5" t="s">
        <v>9218</v>
      </c>
      <c r="B760" s="5">
        <v>4</v>
      </c>
      <c r="C760" s="5">
        <v>8</v>
      </c>
    </row>
    <row r="761" spans="1:3" hidden="1" x14ac:dyDescent="0.25">
      <c r="A761" s="5" t="s">
        <v>9219</v>
      </c>
      <c r="B761" s="5">
        <v>4</v>
      </c>
      <c r="C761" s="5">
        <v>11</v>
      </c>
    </row>
    <row r="762" spans="1:3" hidden="1" x14ac:dyDescent="0.25">
      <c r="A762" s="5" t="s">
        <v>9220</v>
      </c>
      <c r="B762" s="5">
        <v>4</v>
      </c>
      <c r="C762" s="5">
        <v>7</v>
      </c>
    </row>
    <row r="763" spans="1:3" hidden="1" x14ac:dyDescent="0.25">
      <c r="A763" s="5" t="s">
        <v>8617</v>
      </c>
      <c r="B763" s="5">
        <v>4</v>
      </c>
      <c r="C763" s="5">
        <v>9</v>
      </c>
    </row>
    <row r="764" spans="1:3" hidden="1" x14ac:dyDescent="0.25">
      <c r="A764" s="5" t="s">
        <v>9221</v>
      </c>
      <c r="B764" s="5">
        <v>4</v>
      </c>
      <c r="C764" s="5">
        <v>6</v>
      </c>
    </row>
    <row r="765" spans="1:3" hidden="1" x14ac:dyDescent="0.25">
      <c r="A765" s="5" t="s">
        <v>8737</v>
      </c>
      <c r="B765" s="5">
        <v>4</v>
      </c>
      <c r="C765" s="5">
        <v>9</v>
      </c>
    </row>
    <row r="766" spans="1:3" hidden="1" x14ac:dyDescent="0.25">
      <c r="A766" s="5" t="s">
        <v>9222</v>
      </c>
      <c r="B766" s="5">
        <v>4</v>
      </c>
      <c r="C766" s="5">
        <v>4</v>
      </c>
    </row>
    <row r="767" spans="1:3" hidden="1" x14ac:dyDescent="0.25">
      <c r="A767" s="5" t="s">
        <v>9223</v>
      </c>
      <c r="B767" s="5">
        <v>4</v>
      </c>
      <c r="C767" s="5">
        <v>7</v>
      </c>
    </row>
    <row r="768" spans="1:3" hidden="1" x14ac:dyDescent="0.25">
      <c r="A768" s="5" t="s">
        <v>9224</v>
      </c>
      <c r="B768" s="5">
        <v>4</v>
      </c>
      <c r="C768" s="5">
        <v>10</v>
      </c>
    </row>
    <row r="769" spans="1:3" hidden="1" x14ac:dyDescent="0.25">
      <c r="A769" s="5" t="s">
        <v>2266</v>
      </c>
      <c r="B769" s="5">
        <v>4</v>
      </c>
      <c r="C769" s="5">
        <v>9</v>
      </c>
    </row>
    <row r="770" spans="1:3" hidden="1" x14ac:dyDescent="0.25">
      <c r="A770" s="5" t="s">
        <v>9225</v>
      </c>
      <c r="B770" s="5">
        <v>4</v>
      </c>
      <c r="C770" s="5">
        <v>6</v>
      </c>
    </row>
    <row r="771" spans="1:3" hidden="1" x14ac:dyDescent="0.25">
      <c r="A771" s="5" t="s">
        <v>8559</v>
      </c>
      <c r="B771" s="5">
        <v>4</v>
      </c>
      <c r="C771" s="5">
        <v>9</v>
      </c>
    </row>
    <row r="772" spans="1:3" hidden="1" x14ac:dyDescent="0.25">
      <c r="A772" s="5" t="s">
        <v>9226</v>
      </c>
      <c r="B772" s="5">
        <v>4</v>
      </c>
      <c r="C772" s="5">
        <v>11</v>
      </c>
    </row>
    <row r="773" spans="1:3" hidden="1" x14ac:dyDescent="0.25">
      <c r="A773" s="5" t="s">
        <v>9227</v>
      </c>
      <c r="B773" s="5">
        <v>4</v>
      </c>
      <c r="C773" s="5">
        <v>6</v>
      </c>
    </row>
    <row r="774" spans="1:3" hidden="1" x14ac:dyDescent="0.25">
      <c r="A774" s="5" t="s">
        <v>9228</v>
      </c>
      <c r="B774" s="5">
        <v>4</v>
      </c>
      <c r="C774" s="5">
        <v>5</v>
      </c>
    </row>
    <row r="775" spans="1:3" hidden="1" x14ac:dyDescent="0.25">
      <c r="A775" s="5" t="s">
        <v>9229</v>
      </c>
      <c r="B775" s="5">
        <v>4</v>
      </c>
      <c r="C775" s="5">
        <v>5</v>
      </c>
    </row>
    <row r="776" spans="1:3" hidden="1" x14ac:dyDescent="0.25">
      <c r="A776" s="5" t="s">
        <v>9230</v>
      </c>
      <c r="B776" s="5">
        <v>4</v>
      </c>
      <c r="C776" s="5">
        <v>9</v>
      </c>
    </row>
    <row r="777" spans="1:3" hidden="1" x14ac:dyDescent="0.25">
      <c r="A777" s="5" t="s">
        <v>9231</v>
      </c>
      <c r="B777" s="5">
        <v>4</v>
      </c>
      <c r="C777" s="5">
        <v>11</v>
      </c>
    </row>
    <row r="778" spans="1:3" hidden="1" x14ac:dyDescent="0.25">
      <c r="A778" s="5" t="s">
        <v>9232</v>
      </c>
      <c r="B778" s="5">
        <v>4</v>
      </c>
      <c r="C778" s="5">
        <v>7</v>
      </c>
    </row>
    <row r="779" spans="1:3" hidden="1" x14ac:dyDescent="0.25">
      <c r="A779" s="5" t="s">
        <v>9233</v>
      </c>
      <c r="B779" s="5">
        <v>3</v>
      </c>
      <c r="C779" s="5">
        <v>7</v>
      </c>
    </row>
    <row r="780" spans="1:3" hidden="1" x14ac:dyDescent="0.25">
      <c r="A780" s="5" t="s">
        <v>3591</v>
      </c>
      <c r="B780" s="5">
        <v>3</v>
      </c>
      <c r="C780" s="5">
        <v>8</v>
      </c>
    </row>
    <row r="781" spans="1:3" hidden="1" x14ac:dyDescent="0.25">
      <c r="A781" s="5" t="s">
        <v>3655</v>
      </c>
      <c r="B781" s="5">
        <v>3</v>
      </c>
      <c r="C781" s="5">
        <v>8</v>
      </c>
    </row>
    <row r="782" spans="1:3" hidden="1" x14ac:dyDescent="0.25">
      <c r="A782" s="5" t="s">
        <v>9234</v>
      </c>
      <c r="B782" s="5">
        <v>3</v>
      </c>
      <c r="C782" s="5">
        <v>4</v>
      </c>
    </row>
    <row r="783" spans="1:3" hidden="1" x14ac:dyDescent="0.25">
      <c r="A783" s="5" t="s">
        <v>9235</v>
      </c>
      <c r="B783" s="5">
        <v>3</v>
      </c>
      <c r="C783" s="5">
        <v>3</v>
      </c>
    </row>
    <row r="784" spans="1:3" hidden="1" x14ac:dyDescent="0.25">
      <c r="A784" s="5" t="s">
        <v>9236</v>
      </c>
      <c r="B784" s="5">
        <v>3</v>
      </c>
      <c r="C784" s="5">
        <v>7</v>
      </c>
    </row>
    <row r="785" spans="1:3" hidden="1" x14ac:dyDescent="0.25">
      <c r="A785" s="5" t="s">
        <v>2276</v>
      </c>
      <c r="B785" s="5">
        <v>3</v>
      </c>
      <c r="C785" s="5">
        <v>5</v>
      </c>
    </row>
    <row r="786" spans="1:3" hidden="1" x14ac:dyDescent="0.25">
      <c r="A786" s="5" t="s">
        <v>9237</v>
      </c>
      <c r="B786" s="5">
        <v>3</v>
      </c>
      <c r="C786" s="5">
        <v>8</v>
      </c>
    </row>
    <row r="787" spans="1:3" hidden="1" x14ac:dyDescent="0.25">
      <c r="A787" s="5" t="s">
        <v>3900</v>
      </c>
      <c r="B787" s="5">
        <v>3</v>
      </c>
      <c r="C787" s="5">
        <v>8</v>
      </c>
    </row>
    <row r="788" spans="1:3" hidden="1" x14ac:dyDescent="0.25">
      <c r="A788" s="5" t="s">
        <v>9238</v>
      </c>
      <c r="B788" s="5">
        <v>3</v>
      </c>
      <c r="C788" s="5">
        <v>8</v>
      </c>
    </row>
    <row r="789" spans="1:3" hidden="1" x14ac:dyDescent="0.25">
      <c r="A789" s="5" t="s">
        <v>9239</v>
      </c>
      <c r="B789" s="5">
        <v>3</v>
      </c>
      <c r="C789" s="5">
        <v>9</v>
      </c>
    </row>
    <row r="790" spans="1:3" hidden="1" x14ac:dyDescent="0.25">
      <c r="A790" s="5" t="s">
        <v>2411</v>
      </c>
      <c r="B790" s="5">
        <v>3</v>
      </c>
      <c r="C790" s="5">
        <v>3</v>
      </c>
    </row>
    <row r="791" spans="1:3" hidden="1" x14ac:dyDescent="0.25">
      <c r="A791" s="5" t="s">
        <v>9240</v>
      </c>
      <c r="B791" s="5">
        <v>3</v>
      </c>
      <c r="C791" s="5">
        <v>9</v>
      </c>
    </row>
    <row r="792" spans="1:3" hidden="1" x14ac:dyDescent="0.25">
      <c r="A792" s="5" t="s">
        <v>9241</v>
      </c>
      <c r="B792" s="5">
        <v>3</v>
      </c>
      <c r="C792" s="5">
        <v>9</v>
      </c>
    </row>
    <row r="793" spans="1:3" hidden="1" x14ac:dyDescent="0.25">
      <c r="A793" s="5" t="s">
        <v>9242</v>
      </c>
      <c r="B793" s="5">
        <v>3</v>
      </c>
      <c r="C793" s="5">
        <v>7</v>
      </c>
    </row>
    <row r="794" spans="1:3" hidden="1" x14ac:dyDescent="0.25">
      <c r="A794" s="5" t="s">
        <v>9243</v>
      </c>
      <c r="B794" s="5">
        <v>3</v>
      </c>
      <c r="C794" s="5">
        <v>8</v>
      </c>
    </row>
    <row r="795" spans="1:3" hidden="1" x14ac:dyDescent="0.25">
      <c r="A795" s="5" t="s">
        <v>2544</v>
      </c>
      <c r="B795" s="5">
        <v>3</v>
      </c>
      <c r="C795" s="5">
        <v>7</v>
      </c>
    </row>
    <row r="796" spans="1:3" hidden="1" x14ac:dyDescent="0.25">
      <c r="A796" s="5" t="s">
        <v>3466</v>
      </c>
      <c r="B796" s="5">
        <v>3</v>
      </c>
      <c r="C796" s="5">
        <v>5</v>
      </c>
    </row>
    <row r="797" spans="1:3" hidden="1" x14ac:dyDescent="0.25">
      <c r="A797" s="5" t="s">
        <v>9244</v>
      </c>
      <c r="B797" s="5">
        <v>3</v>
      </c>
      <c r="C797" s="5">
        <v>3</v>
      </c>
    </row>
    <row r="798" spans="1:3" hidden="1" x14ac:dyDescent="0.25">
      <c r="A798" s="5" t="s">
        <v>2313</v>
      </c>
      <c r="B798" s="5">
        <v>3</v>
      </c>
      <c r="C798" s="5">
        <v>8</v>
      </c>
    </row>
    <row r="799" spans="1:3" hidden="1" x14ac:dyDescent="0.25">
      <c r="A799" s="5" t="s">
        <v>3676</v>
      </c>
      <c r="B799" s="5">
        <v>3</v>
      </c>
      <c r="C799" s="5">
        <v>6</v>
      </c>
    </row>
    <row r="800" spans="1:3" hidden="1" x14ac:dyDescent="0.25">
      <c r="A800" s="5" t="s">
        <v>9245</v>
      </c>
      <c r="B800" s="5">
        <v>3</v>
      </c>
      <c r="C800" s="5">
        <v>7</v>
      </c>
    </row>
    <row r="801" spans="1:3" hidden="1" x14ac:dyDescent="0.25">
      <c r="A801" s="5" t="s">
        <v>2862</v>
      </c>
      <c r="B801" s="5">
        <v>3</v>
      </c>
      <c r="C801" s="5">
        <v>9</v>
      </c>
    </row>
    <row r="802" spans="1:3" hidden="1" x14ac:dyDescent="0.25">
      <c r="A802" s="5" t="s">
        <v>9246</v>
      </c>
      <c r="B802" s="5">
        <v>3</v>
      </c>
      <c r="C802" s="5">
        <v>6</v>
      </c>
    </row>
    <row r="803" spans="1:3" hidden="1" x14ac:dyDescent="0.25">
      <c r="A803" s="5" t="s">
        <v>9247</v>
      </c>
      <c r="B803" s="5">
        <v>3</v>
      </c>
      <c r="C803" s="5">
        <v>9</v>
      </c>
    </row>
    <row r="804" spans="1:3" hidden="1" x14ac:dyDescent="0.25">
      <c r="A804" s="5" t="s">
        <v>3587</v>
      </c>
      <c r="B804" s="5">
        <v>3</v>
      </c>
      <c r="C804" s="5">
        <v>9</v>
      </c>
    </row>
    <row r="805" spans="1:3" hidden="1" x14ac:dyDescent="0.25">
      <c r="A805" s="5" t="s">
        <v>9248</v>
      </c>
      <c r="B805" s="5">
        <v>3</v>
      </c>
      <c r="C805" s="5">
        <v>4</v>
      </c>
    </row>
    <row r="806" spans="1:3" hidden="1" x14ac:dyDescent="0.25">
      <c r="A806" s="5" t="s">
        <v>9249</v>
      </c>
      <c r="B806" s="5">
        <v>3</v>
      </c>
      <c r="C806" s="5">
        <v>9</v>
      </c>
    </row>
    <row r="807" spans="1:3" hidden="1" x14ac:dyDescent="0.25">
      <c r="A807" s="5" t="s">
        <v>9250</v>
      </c>
      <c r="B807" s="5">
        <v>3</v>
      </c>
      <c r="C807" s="5">
        <v>8</v>
      </c>
    </row>
    <row r="808" spans="1:3" hidden="1" x14ac:dyDescent="0.25">
      <c r="A808" s="5" t="s">
        <v>9251</v>
      </c>
      <c r="B808" s="5">
        <v>3</v>
      </c>
      <c r="C808" s="5">
        <v>9</v>
      </c>
    </row>
    <row r="809" spans="1:3" hidden="1" x14ac:dyDescent="0.25">
      <c r="A809" s="5" t="s">
        <v>9252</v>
      </c>
      <c r="B809" s="5">
        <v>3</v>
      </c>
      <c r="C809" s="5">
        <v>9</v>
      </c>
    </row>
    <row r="810" spans="1:3" hidden="1" x14ac:dyDescent="0.25">
      <c r="A810" s="5" t="s">
        <v>9253</v>
      </c>
      <c r="B810" s="5">
        <v>3</v>
      </c>
      <c r="C810" s="5">
        <v>9</v>
      </c>
    </row>
    <row r="811" spans="1:3" hidden="1" x14ac:dyDescent="0.25">
      <c r="A811" s="5" t="s">
        <v>9254</v>
      </c>
      <c r="B811" s="5">
        <v>3</v>
      </c>
      <c r="C811" s="5">
        <v>9</v>
      </c>
    </row>
    <row r="812" spans="1:3" hidden="1" x14ac:dyDescent="0.25">
      <c r="A812" s="5" t="s">
        <v>9255</v>
      </c>
      <c r="B812" s="5">
        <v>3</v>
      </c>
      <c r="C812" s="5">
        <v>5</v>
      </c>
    </row>
    <row r="813" spans="1:3" hidden="1" x14ac:dyDescent="0.25">
      <c r="A813" s="5" t="s">
        <v>2939</v>
      </c>
      <c r="B813" s="5">
        <v>3</v>
      </c>
      <c r="C813" s="5">
        <v>9</v>
      </c>
    </row>
    <row r="814" spans="1:3" hidden="1" x14ac:dyDescent="0.25">
      <c r="A814" s="5" t="s">
        <v>5869</v>
      </c>
      <c r="B814" s="5">
        <v>3</v>
      </c>
      <c r="C814" s="5">
        <v>7</v>
      </c>
    </row>
    <row r="815" spans="1:3" hidden="1" x14ac:dyDescent="0.25">
      <c r="A815" s="5" t="s">
        <v>9256</v>
      </c>
      <c r="B815" s="5">
        <v>3</v>
      </c>
      <c r="C815" s="5">
        <v>8</v>
      </c>
    </row>
    <row r="816" spans="1:3" hidden="1" x14ac:dyDescent="0.25">
      <c r="A816" s="5" t="s">
        <v>3481</v>
      </c>
      <c r="B816" s="5">
        <v>3</v>
      </c>
      <c r="C816" s="5">
        <v>8</v>
      </c>
    </row>
    <row r="817" spans="1:3" hidden="1" x14ac:dyDescent="0.25">
      <c r="A817" s="5" t="s">
        <v>4068</v>
      </c>
      <c r="B817" s="5">
        <v>3</v>
      </c>
      <c r="C817" s="5">
        <v>7</v>
      </c>
    </row>
    <row r="818" spans="1:3" hidden="1" x14ac:dyDescent="0.25">
      <c r="A818" s="5" t="s">
        <v>9257</v>
      </c>
      <c r="B818" s="5">
        <v>3</v>
      </c>
      <c r="C818" s="5">
        <v>7</v>
      </c>
    </row>
    <row r="819" spans="1:3" hidden="1" x14ac:dyDescent="0.25">
      <c r="A819" s="5" t="s">
        <v>9258</v>
      </c>
      <c r="B819" s="5">
        <v>3</v>
      </c>
      <c r="C819" s="5">
        <v>7</v>
      </c>
    </row>
    <row r="820" spans="1:3" hidden="1" x14ac:dyDescent="0.25">
      <c r="A820" s="5" t="s">
        <v>3009</v>
      </c>
      <c r="B820" s="5">
        <v>3</v>
      </c>
      <c r="C820" s="5">
        <v>7</v>
      </c>
    </row>
    <row r="821" spans="1:3" hidden="1" x14ac:dyDescent="0.25">
      <c r="A821" s="5" t="s">
        <v>9259</v>
      </c>
      <c r="B821" s="5">
        <v>3</v>
      </c>
      <c r="C821" s="5">
        <v>4</v>
      </c>
    </row>
    <row r="822" spans="1:3" hidden="1" x14ac:dyDescent="0.25">
      <c r="A822" s="5" t="s">
        <v>9260</v>
      </c>
      <c r="B822" s="5">
        <v>3</v>
      </c>
      <c r="C822" s="5">
        <v>9</v>
      </c>
    </row>
    <row r="823" spans="1:3" hidden="1" x14ac:dyDescent="0.25">
      <c r="A823" s="5" t="s">
        <v>2868</v>
      </c>
      <c r="B823" s="5">
        <v>3</v>
      </c>
      <c r="C823" s="5">
        <v>9</v>
      </c>
    </row>
    <row r="824" spans="1:3" hidden="1" x14ac:dyDescent="0.25">
      <c r="A824" s="5" t="s">
        <v>9261</v>
      </c>
      <c r="B824" s="5">
        <v>3</v>
      </c>
      <c r="C824" s="5">
        <v>6</v>
      </c>
    </row>
    <row r="825" spans="1:3" hidden="1" x14ac:dyDescent="0.25">
      <c r="A825" s="5" t="s">
        <v>2581</v>
      </c>
      <c r="B825" s="5">
        <v>3</v>
      </c>
      <c r="C825" s="5">
        <v>4</v>
      </c>
    </row>
    <row r="826" spans="1:3" hidden="1" x14ac:dyDescent="0.25">
      <c r="A826" s="5" t="s">
        <v>9262</v>
      </c>
      <c r="B826" s="5">
        <v>3</v>
      </c>
      <c r="C826" s="5">
        <v>6</v>
      </c>
    </row>
    <row r="827" spans="1:3" hidden="1" x14ac:dyDescent="0.25">
      <c r="A827" s="5" t="s">
        <v>3357</v>
      </c>
      <c r="B827" s="5">
        <v>3</v>
      </c>
      <c r="C827" s="5">
        <v>7</v>
      </c>
    </row>
    <row r="828" spans="1:3" hidden="1" x14ac:dyDescent="0.25">
      <c r="A828" s="5" t="s">
        <v>9263</v>
      </c>
      <c r="B828" s="5">
        <v>3</v>
      </c>
      <c r="C828" s="5">
        <v>9</v>
      </c>
    </row>
    <row r="829" spans="1:3" hidden="1" x14ac:dyDescent="0.25">
      <c r="A829" s="5" t="s">
        <v>2391</v>
      </c>
      <c r="B829" s="5">
        <v>3</v>
      </c>
      <c r="C829" s="5">
        <v>9</v>
      </c>
    </row>
    <row r="830" spans="1:3" hidden="1" x14ac:dyDescent="0.25">
      <c r="A830" s="5" t="s">
        <v>9264</v>
      </c>
      <c r="B830" s="5">
        <v>3</v>
      </c>
      <c r="C830" s="5">
        <v>9</v>
      </c>
    </row>
    <row r="831" spans="1:3" hidden="1" x14ac:dyDescent="0.25">
      <c r="A831" s="5" t="s">
        <v>3078</v>
      </c>
      <c r="B831" s="5">
        <v>3</v>
      </c>
      <c r="C831" s="5">
        <v>4</v>
      </c>
    </row>
    <row r="832" spans="1:3" hidden="1" x14ac:dyDescent="0.25">
      <c r="A832" s="5" t="s">
        <v>9265</v>
      </c>
      <c r="B832" s="5">
        <v>3</v>
      </c>
      <c r="C832" s="5">
        <v>8</v>
      </c>
    </row>
    <row r="833" spans="1:3" hidden="1" x14ac:dyDescent="0.25">
      <c r="A833" s="5" t="s">
        <v>9266</v>
      </c>
      <c r="B833" s="5">
        <v>3</v>
      </c>
      <c r="C833" s="5">
        <v>8</v>
      </c>
    </row>
    <row r="834" spans="1:3" hidden="1" x14ac:dyDescent="0.25">
      <c r="A834" s="5" t="s">
        <v>9267</v>
      </c>
      <c r="B834" s="5">
        <v>3</v>
      </c>
      <c r="C834" s="5">
        <v>3</v>
      </c>
    </row>
    <row r="835" spans="1:3" hidden="1" x14ac:dyDescent="0.25">
      <c r="A835" s="5" t="s">
        <v>9268</v>
      </c>
      <c r="B835" s="5">
        <v>3</v>
      </c>
      <c r="C835" s="5">
        <v>4</v>
      </c>
    </row>
    <row r="836" spans="1:3" hidden="1" x14ac:dyDescent="0.25">
      <c r="A836" s="5" t="s">
        <v>9269</v>
      </c>
      <c r="B836" s="5">
        <v>3</v>
      </c>
      <c r="C836" s="5">
        <v>6</v>
      </c>
    </row>
    <row r="837" spans="1:3" hidden="1" x14ac:dyDescent="0.25">
      <c r="A837" s="5" t="s">
        <v>9270</v>
      </c>
      <c r="B837" s="5">
        <v>3</v>
      </c>
      <c r="C837" s="5">
        <v>9</v>
      </c>
    </row>
    <row r="838" spans="1:3" hidden="1" x14ac:dyDescent="0.25">
      <c r="A838" s="5" t="s">
        <v>9271</v>
      </c>
      <c r="B838" s="5">
        <v>3</v>
      </c>
      <c r="C838" s="5">
        <v>4</v>
      </c>
    </row>
    <row r="839" spans="1:3" hidden="1" x14ac:dyDescent="0.25">
      <c r="A839" s="5" t="s">
        <v>9272</v>
      </c>
      <c r="B839" s="5">
        <v>3</v>
      </c>
      <c r="C839" s="5">
        <v>7</v>
      </c>
    </row>
    <row r="840" spans="1:3" hidden="1" x14ac:dyDescent="0.25">
      <c r="A840" s="5" t="s">
        <v>9273</v>
      </c>
      <c r="B840" s="5">
        <v>3</v>
      </c>
      <c r="C840" s="5">
        <v>5</v>
      </c>
    </row>
    <row r="841" spans="1:3" hidden="1" x14ac:dyDescent="0.25">
      <c r="A841" s="5" t="s">
        <v>9274</v>
      </c>
      <c r="B841" s="5">
        <v>3</v>
      </c>
      <c r="C841" s="5">
        <v>4</v>
      </c>
    </row>
    <row r="842" spans="1:3" hidden="1" x14ac:dyDescent="0.25">
      <c r="A842" s="5" t="s">
        <v>9275</v>
      </c>
      <c r="B842" s="5">
        <v>3</v>
      </c>
      <c r="C842" s="5">
        <v>5</v>
      </c>
    </row>
    <row r="843" spans="1:3" hidden="1" x14ac:dyDescent="0.25">
      <c r="A843" s="5" t="s">
        <v>2580</v>
      </c>
      <c r="B843" s="5">
        <v>3</v>
      </c>
      <c r="C843" s="5">
        <v>3</v>
      </c>
    </row>
    <row r="844" spans="1:3" hidden="1" x14ac:dyDescent="0.25">
      <c r="A844" s="5" t="s">
        <v>9276</v>
      </c>
      <c r="B844" s="5">
        <v>3</v>
      </c>
      <c r="C844" s="5">
        <v>3</v>
      </c>
    </row>
    <row r="845" spans="1:3" hidden="1" x14ac:dyDescent="0.25">
      <c r="A845" s="5" t="s">
        <v>9277</v>
      </c>
      <c r="B845" s="5">
        <v>3</v>
      </c>
      <c r="C845" s="5">
        <v>7</v>
      </c>
    </row>
    <row r="846" spans="1:3" hidden="1" x14ac:dyDescent="0.25">
      <c r="A846" s="5" t="s">
        <v>9278</v>
      </c>
      <c r="B846" s="5">
        <v>3</v>
      </c>
      <c r="C846" s="5">
        <v>7</v>
      </c>
    </row>
    <row r="847" spans="1:3" hidden="1" x14ac:dyDescent="0.25">
      <c r="A847" s="5" t="s">
        <v>2726</v>
      </c>
      <c r="B847" s="5">
        <v>3</v>
      </c>
      <c r="C847" s="5">
        <v>5</v>
      </c>
    </row>
    <row r="848" spans="1:3" hidden="1" x14ac:dyDescent="0.25">
      <c r="A848" s="5" t="s">
        <v>9279</v>
      </c>
      <c r="B848" s="5">
        <v>3</v>
      </c>
      <c r="C848" s="5">
        <v>9</v>
      </c>
    </row>
    <row r="849" spans="1:3" hidden="1" x14ac:dyDescent="0.25">
      <c r="A849" s="5" t="s">
        <v>9280</v>
      </c>
      <c r="B849" s="5">
        <v>3</v>
      </c>
      <c r="C849" s="5">
        <v>8</v>
      </c>
    </row>
    <row r="850" spans="1:3" hidden="1" x14ac:dyDescent="0.25">
      <c r="A850" s="5" t="s">
        <v>9281</v>
      </c>
      <c r="B850" s="5">
        <v>3</v>
      </c>
      <c r="C850" s="5">
        <v>9</v>
      </c>
    </row>
    <row r="851" spans="1:3" hidden="1" x14ac:dyDescent="0.25">
      <c r="A851" s="5" t="s">
        <v>6010</v>
      </c>
      <c r="B851" s="5">
        <v>3</v>
      </c>
      <c r="C851" s="5">
        <v>9</v>
      </c>
    </row>
    <row r="852" spans="1:3" hidden="1" x14ac:dyDescent="0.25">
      <c r="A852" s="5" t="s">
        <v>9282</v>
      </c>
      <c r="B852" s="5">
        <v>3</v>
      </c>
      <c r="C852" s="5">
        <v>5</v>
      </c>
    </row>
    <row r="853" spans="1:3" hidden="1" x14ac:dyDescent="0.25">
      <c r="A853" s="5" t="s">
        <v>9283</v>
      </c>
      <c r="B853" s="5">
        <v>3</v>
      </c>
      <c r="C853" s="5">
        <v>8</v>
      </c>
    </row>
    <row r="854" spans="1:3" hidden="1" x14ac:dyDescent="0.25">
      <c r="A854" s="5" t="s">
        <v>9284</v>
      </c>
      <c r="B854" s="5">
        <v>3</v>
      </c>
      <c r="C854" s="5">
        <v>8</v>
      </c>
    </row>
    <row r="855" spans="1:3" hidden="1" x14ac:dyDescent="0.25">
      <c r="A855" s="5" t="s">
        <v>6417</v>
      </c>
      <c r="B855" s="5">
        <v>3</v>
      </c>
      <c r="C855" s="5">
        <v>3</v>
      </c>
    </row>
    <row r="856" spans="1:3" hidden="1" x14ac:dyDescent="0.25">
      <c r="A856" s="5" t="s">
        <v>9285</v>
      </c>
      <c r="B856" s="5">
        <v>3</v>
      </c>
      <c r="C856" s="5">
        <v>9</v>
      </c>
    </row>
    <row r="857" spans="1:3" hidden="1" x14ac:dyDescent="0.25">
      <c r="A857" s="5" t="s">
        <v>9286</v>
      </c>
      <c r="B857" s="5">
        <v>3</v>
      </c>
      <c r="C857" s="5">
        <v>7</v>
      </c>
    </row>
    <row r="858" spans="1:3" hidden="1" x14ac:dyDescent="0.25">
      <c r="A858" s="5" t="s">
        <v>9287</v>
      </c>
      <c r="B858" s="5">
        <v>3</v>
      </c>
      <c r="C858" s="5">
        <v>9</v>
      </c>
    </row>
    <row r="859" spans="1:3" hidden="1" x14ac:dyDescent="0.25">
      <c r="A859" s="5" t="s">
        <v>6235</v>
      </c>
      <c r="B859" s="5">
        <v>3</v>
      </c>
      <c r="C859" s="5">
        <v>8</v>
      </c>
    </row>
    <row r="860" spans="1:3" hidden="1" x14ac:dyDescent="0.25">
      <c r="A860" s="5" t="s">
        <v>9288</v>
      </c>
      <c r="B860" s="5">
        <v>3</v>
      </c>
      <c r="C860" s="5">
        <v>5</v>
      </c>
    </row>
    <row r="861" spans="1:3" hidden="1" x14ac:dyDescent="0.25">
      <c r="A861" s="5" t="s">
        <v>6416</v>
      </c>
      <c r="B861" s="5">
        <v>3</v>
      </c>
      <c r="C861" s="5">
        <v>4</v>
      </c>
    </row>
    <row r="862" spans="1:3" hidden="1" x14ac:dyDescent="0.25">
      <c r="A862" s="5" t="s">
        <v>9289</v>
      </c>
      <c r="B862" s="5">
        <v>3</v>
      </c>
      <c r="C862" s="5">
        <v>6</v>
      </c>
    </row>
    <row r="863" spans="1:3" hidden="1" x14ac:dyDescent="0.25">
      <c r="A863" s="5" t="s">
        <v>9290</v>
      </c>
      <c r="B863" s="5">
        <v>3</v>
      </c>
      <c r="C863" s="5">
        <v>4</v>
      </c>
    </row>
    <row r="864" spans="1:3" hidden="1" x14ac:dyDescent="0.25">
      <c r="A864" s="5" t="s">
        <v>9291</v>
      </c>
      <c r="B864" s="5">
        <v>3</v>
      </c>
      <c r="C864" s="5">
        <v>5</v>
      </c>
    </row>
    <row r="865" spans="1:3" hidden="1" x14ac:dyDescent="0.25">
      <c r="A865" s="5" t="s">
        <v>9292</v>
      </c>
      <c r="B865" s="5">
        <v>3</v>
      </c>
      <c r="C865" s="5">
        <v>3</v>
      </c>
    </row>
    <row r="866" spans="1:3" hidden="1" x14ac:dyDescent="0.25">
      <c r="A866" s="5" t="s">
        <v>6314</v>
      </c>
      <c r="B866" s="5">
        <v>3</v>
      </c>
      <c r="C866" s="5">
        <v>6</v>
      </c>
    </row>
    <row r="867" spans="1:3" hidden="1" x14ac:dyDescent="0.25">
      <c r="A867" s="5" t="s">
        <v>9293</v>
      </c>
      <c r="B867" s="5">
        <v>3</v>
      </c>
      <c r="C867" s="5">
        <v>7</v>
      </c>
    </row>
    <row r="868" spans="1:3" hidden="1" x14ac:dyDescent="0.25">
      <c r="A868" s="5" t="s">
        <v>3111</v>
      </c>
      <c r="B868" s="5">
        <v>3</v>
      </c>
      <c r="C868" s="5">
        <v>5</v>
      </c>
    </row>
    <row r="869" spans="1:3" hidden="1" x14ac:dyDescent="0.25">
      <c r="A869" s="5" t="s">
        <v>9294</v>
      </c>
      <c r="B869" s="5">
        <v>3</v>
      </c>
      <c r="C869" s="5">
        <v>7</v>
      </c>
    </row>
    <row r="870" spans="1:3" hidden="1" x14ac:dyDescent="0.25">
      <c r="A870" s="5" t="s">
        <v>6174</v>
      </c>
      <c r="B870" s="5">
        <v>3</v>
      </c>
      <c r="C870" s="5">
        <v>8</v>
      </c>
    </row>
    <row r="871" spans="1:3" hidden="1" x14ac:dyDescent="0.25">
      <c r="A871" s="5" t="s">
        <v>3119</v>
      </c>
      <c r="B871" s="5">
        <v>3</v>
      </c>
      <c r="C871" s="5">
        <v>6</v>
      </c>
    </row>
    <row r="872" spans="1:3" hidden="1" x14ac:dyDescent="0.25">
      <c r="A872" s="5" t="s">
        <v>9295</v>
      </c>
      <c r="B872" s="5">
        <v>3</v>
      </c>
      <c r="C872" s="5">
        <v>7</v>
      </c>
    </row>
    <row r="873" spans="1:3" hidden="1" x14ac:dyDescent="0.25">
      <c r="A873" s="5" t="s">
        <v>9296</v>
      </c>
      <c r="B873" s="5">
        <v>3</v>
      </c>
      <c r="C873" s="5">
        <v>5</v>
      </c>
    </row>
    <row r="874" spans="1:3" hidden="1" x14ac:dyDescent="0.25">
      <c r="A874" s="5" t="s">
        <v>5378</v>
      </c>
      <c r="B874" s="5">
        <v>3</v>
      </c>
      <c r="C874" s="5">
        <v>3</v>
      </c>
    </row>
    <row r="875" spans="1:3" hidden="1" x14ac:dyDescent="0.25">
      <c r="A875" s="5" t="s">
        <v>6524</v>
      </c>
      <c r="B875" s="5">
        <v>3</v>
      </c>
      <c r="C875" s="5">
        <v>8</v>
      </c>
    </row>
    <row r="876" spans="1:3" hidden="1" x14ac:dyDescent="0.25">
      <c r="A876" s="5" t="s">
        <v>9297</v>
      </c>
      <c r="B876" s="5">
        <v>3</v>
      </c>
      <c r="C876" s="5">
        <v>7</v>
      </c>
    </row>
    <row r="877" spans="1:3" hidden="1" x14ac:dyDescent="0.25">
      <c r="A877" s="5" t="s">
        <v>2771</v>
      </c>
      <c r="B877" s="5">
        <v>3</v>
      </c>
      <c r="C877" s="5">
        <v>5</v>
      </c>
    </row>
    <row r="878" spans="1:3" hidden="1" x14ac:dyDescent="0.25">
      <c r="A878" s="5" t="s">
        <v>6085</v>
      </c>
      <c r="B878" s="5">
        <v>3</v>
      </c>
      <c r="C878" s="5">
        <v>7</v>
      </c>
    </row>
    <row r="879" spans="1:3" hidden="1" x14ac:dyDescent="0.25">
      <c r="A879" s="5" t="s">
        <v>9298</v>
      </c>
      <c r="B879" s="5">
        <v>3</v>
      </c>
      <c r="C879" s="5">
        <v>3</v>
      </c>
    </row>
    <row r="880" spans="1:3" hidden="1" x14ac:dyDescent="0.25">
      <c r="A880" s="5" t="s">
        <v>9299</v>
      </c>
      <c r="B880" s="5">
        <v>3</v>
      </c>
      <c r="C880" s="5">
        <v>8</v>
      </c>
    </row>
    <row r="881" spans="1:3" hidden="1" x14ac:dyDescent="0.25">
      <c r="A881" s="5" t="s">
        <v>9300</v>
      </c>
      <c r="B881" s="5">
        <v>3</v>
      </c>
      <c r="C881" s="5">
        <v>9</v>
      </c>
    </row>
    <row r="882" spans="1:3" hidden="1" x14ac:dyDescent="0.25">
      <c r="A882" s="5" t="s">
        <v>9301</v>
      </c>
      <c r="B882" s="5">
        <v>3</v>
      </c>
      <c r="C882" s="5">
        <v>6</v>
      </c>
    </row>
    <row r="883" spans="1:3" hidden="1" x14ac:dyDescent="0.25">
      <c r="A883" s="5" t="s">
        <v>2398</v>
      </c>
      <c r="B883" s="5">
        <v>3</v>
      </c>
      <c r="C883" s="5">
        <v>6</v>
      </c>
    </row>
    <row r="884" spans="1:3" hidden="1" x14ac:dyDescent="0.25">
      <c r="A884" s="5" t="s">
        <v>9302</v>
      </c>
      <c r="B884" s="5">
        <v>3</v>
      </c>
      <c r="C884" s="5">
        <v>3</v>
      </c>
    </row>
    <row r="885" spans="1:3" hidden="1" x14ac:dyDescent="0.25">
      <c r="A885" s="5" t="s">
        <v>9303</v>
      </c>
      <c r="B885" s="5">
        <v>3</v>
      </c>
      <c r="C885" s="5">
        <v>4</v>
      </c>
    </row>
    <row r="886" spans="1:3" hidden="1" x14ac:dyDescent="0.25">
      <c r="A886" s="5" t="s">
        <v>9304</v>
      </c>
      <c r="B886" s="5">
        <v>3</v>
      </c>
      <c r="C886" s="5">
        <v>5</v>
      </c>
    </row>
    <row r="887" spans="1:3" hidden="1" x14ac:dyDescent="0.25">
      <c r="A887" s="5" t="s">
        <v>7060</v>
      </c>
      <c r="B887" s="5">
        <v>3</v>
      </c>
      <c r="C887" s="5">
        <v>5</v>
      </c>
    </row>
    <row r="888" spans="1:3" hidden="1" x14ac:dyDescent="0.25">
      <c r="A888" s="5" t="s">
        <v>2463</v>
      </c>
      <c r="B888" s="5">
        <v>3</v>
      </c>
      <c r="C888" s="5">
        <v>6</v>
      </c>
    </row>
    <row r="889" spans="1:3" hidden="1" x14ac:dyDescent="0.25">
      <c r="A889" s="5" t="s">
        <v>9305</v>
      </c>
      <c r="B889" s="5">
        <v>3</v>
      </c>
      <c r="C889" s="5">
        <v>8</v>
      </c>
    </row>
    <row r="890" spans="1:3" hidden="1" x14ac:dyDescent="0.25">
      <c r="A890" s="5" t="s">
        <v>9306</v>
      </c>
      <c r="B890" s="5">
        <v>3</v>
      </c>
      <c r="C890" s="5">
        <v>7</v>
      </c>
    </row>
    <row r="891" spans="1:3" hidden="1" x14ac:dyDescent="0.25">
      <c r="A891" s="5" t="s">
        <v>3104</v>
      </c>
      <c r="B891" s="5">
        <v>3</v>
      </c>
      <c r="C891" s="5">
        <v>3</v>
      </c>
    </row>
    <row r="892" spans="1:3" hidden="1" x14ac:dyDescent="0.25">
      <c r="A892" s="5" t="s">
        <v>9307</v>
      </c>
      <c r="B892" s="5">
        <v>3</v>
      </c>
      <c r="C892" s="5">
        <v>5</v>
      </c>
    </row>
    <row r="893" spans="1:3" hidden="1" x14ac:dyDescent="0.25">
      <c r="A893" s="5" t="s">
        <v>9308</v>
      </c>
      <c r="B893" s="5">
        <v>3</v>
      </c>
      <c r="C893" s="5">
        <v>5</v>
      </c>
    </row>
    <row r="894" spans="1:3" hidden="1" x14ac:dyDescent="0.25">
      <c r="A894" s="5" t="s">
        <v>9309</v>
      </c>
      <c r="B894" s="5">
        <v>3</v>
      </c>
      <c r="C894" s="5">
        <v>4</v>
      </c>
    </row>
    <row r="895" spans="1:3" hidden="1" x14ac:dyDescent="0.25">
      <c r="A895" s="5" t="s">
        <v>9310</v>
      </c>
      <c r="B895" s="5">
        <v>3</v>
      </c>
      <c r="C895" s="5">
        <v>5</v>
      </c>
    </row>
    <row r="896" spans="1:3" hidden="1" x14ac:dyDescent="0.25">
      <c r="A896" s="5" t="s">
        <v>9311</v>
      </c>
      <c r="B896" s="5">
        <v>3</v>
      </c>
      <c r="C896" s="5">
        <v>7</v>
      </c>
    </row>
    <row r="897" spans="1:3" hidden="1" x14ac:dyDescent="0.25">
      <c r="A897" s="5" t="s">
        <v>9312</v>
      </c>
      <c r="B897" s="5">
        <v>3</v>
      </c>
      <c r="C897" s="5">
        <v>6</v>
      </c>
    </row>
    <row r="898" spans="1:3" hidden="1" x14ac:dyDescent="0.25">
      <c r="A898" s="5" t="s">
        <v>9313</v>
      </c>
      <c r="B898" s="5">
        <v>3</v>
      </c>
      <c r="C898" s="5">
        <v>8</v>
      </c>
    </row>
    <row r="899" spans="1:3" hidden="1" x14ac:dyDescent="0.25">
      <c r="A899" s="5" t="s">
        <v>6854</v>
      </c>
      <c r="B899" s="5">
        <v>3</v>
      </c>
      <c r="C899" s="5">
        <v>3</v>
      </c>
    </row>
    <row r="900" spans="1:3" hidden="1" x14ac:dyDescent="0.25">
      <c r="A900" s="5" t="s">
        <v>7329</v>
      </c>
      <c r="B900" s="5">
        <v>3</v>
      </c>
      <c r="C900" s="5">
        <v>9</v>
      </c>
    </row>
    <row r="901" spans="1:3" hidden="1" x14ac:dyDescent="0.25">
      <c r="A901" s="5" t="s">
        <v>2524</v>
      </c>
      <c r="B901" s="5">
        <v>3</v>
      </c>
      <c r="C901" s="5">
        <v>8</v>
      </c>
    </row>
    <row r="902" spans="1:3" hidden="1" x14ac:dyDescent="0.25">
      <c r="A902" s="5" t="s">
        <v>9314</v>
      </c>
      <c r="B902" s="5">
        <v>3</v>
      </c>
      <c r="C902" s="5">
        <v>5</v>
      </c>
    </row>
    <row r="903" spans="1:3" hidden="1" x14ac:dyDescent="0.25">
      <c r="A903" s="5" t="s">
        <v>9315</v>
      </c>
      <c r="B903" s="5">
        <v>3</v>
      </c>
      <c r="C903" s="5">
        <v>7</v>
      </c>
    </row>
    <row r="904" spans="1:3" hidden="1" x14ac:dyDescent="0.25">
      <c r="A904" s="5" t="s">
        <v>9316</v>
      </c>
      <c r="B904" s="5">
        <v>3</v>
      </c>
      <c r="C904" s="5">
        <v>6</v>
      </c>
    </row>
    <row r="905" spans="1:3" hidden="1" x14ac:dyDescent="0.25">
      <c r="A905" s="5" t="s">
        <v>9317</v>
      </c>
      <c r="B905" s="5">
        <v>3</v>
      </c>
      <c r="C905" s="5">
        <v>5</v>
      </c>
    </row>
    <row r="906" spans="1:3" hidden="1" x14ac:dyDescent="0.25">
      <c r="A906" s="5" t="s">
        <v>9318</v>
      </c>
      <c r="B906" s="5">
        <v>3</v>
      </c>
      <c r="C906" s="5">
        <v>3</v>
      </c>
    </row>
    <row r="907" spans="1:3" hidden="1" x14ac:dyDescent="0.25">
      <c r="A907" s="5" t="s">
        <v>9319</v>
      </c>
      <c r="B907" s="5">
        <v>3</v>
      </c>
      <c r="C907" s="5">
        <v>6</v>
      </c>
    </row>
    <row r="908" spans="1:3" hidden="1" x14ac:dyDescent="0.25">
      <c r="A908" s="5" t="s">
        <v>9320</v>
      </c>
      <c r="B908" s="5">
        <v>3</v>
      </c>
      <c r="C908" s="5">
        <v>7</v>
      </c>
    </row>
    <row r="909" spans="1:3" hidden="1" x14ac:dyDescent="0.25">
      <c r="A909" s="5" t="s">
        <v>2618</v>
      </c>
      <c r="B909" s="5">
        <v>3</v>
      </c>
      <c r="C909" s="5">
        <v>8</v>
      </c>
    </row>
    <row r="910" spans="1:3" hidden="1" x14ac:dyDescent="0.25">
      <c r="A910" s="5" t="s">
        <v>7463</v>
      </c>
      <c r="B910" s="5">
        <v>3</v>
      </c>
      <c r="C910" s="5">
        <v>6</v>
      </c>
    </row>
    <row r="911" spans="1:3" hidden="1" x14ac:dyDescent="0.25">
      <c r="A911" s="5" t="s">
        <v>9321</v>
      </c>
      <c r="B911" s="5">
        <v>3</v>
      </c>
      <c r="C911" s="5">
        <v>6</v>
      </c>
    </row>
    <row r="912" spans="1:3" hidden="1" x14ac:dyDescent="0.25">
      <c r="A912" s="5" t="s">
        <v>9322</v>
      </c>
      <c r="B912" s="5">
        <v>3</v>
      </c>
      <c r="C912" s="5">
        <v>6</v>
      </c>
    </row>
    <row r="913" spans="1:3" hidden="1" x14ac:dyDescent="0.25">
      <c r="A913" s="5" t="s">
        <v>9323</v>
      </c>
      <c r="B913" s="5">
        <v>3</v>
      </c>
      <c r="C913" s="5">
        <v>4</v>
      </c>
    </row>
    <row r="914" spans="1:3" hidden="1" x14ac:dyDescent="0.25">
      <c r="A914" s="5" t="s">
        <v>9324</v>
      </c>
      <c r="B914" s="5">
        <v>3</v>
      </c>
      <c r="C914" s="5">
        <v>6</v>
      </c>
    </row>
    <row r="915" spans="1:3" hidden="1" x14ac:dyDescent="0.25">
      <c r="A915" s="5" t="s">
        <v>9325</v>
      </c>
      <c r="B915" s="5">
        <v>3</v>
      </c>
      <c r="C915" s="5">
        <v>9</v>
      </c>
    </row>
    <row r="916" spans="1:3" hidden="1" x14ac:dyDescent="0.25">
      <c r="A916" s="5" t="s">
        <v>9326</v>
      </c>
      <c r="B916" s="5">
        <v>3</v>
      </c>
      <c r="C916" s="5">
        <v>8</v>
      </c>
    </row>
    <row r="917" spans="1:3" hidden="1" x14ac:dyDescent="0.25">
      <c r="A917" s="5" t="s">
        <v>9327</v>
      </c>
      <c r="B917" s="5">
        <v>3</v>
      </c>
      <c r="C917" s="5">
        <v>6</v>
      </c>
    </row>
    <row r="918" spans="1:3" hidden="1" x14ac:dyDescent="0.25">
      <c r="A918" s="5" t="s">
        <v>9328</v>
      </c>
      <c r="B918" s="5">
        <v>3</v>
      </c>
      <c r="C918" s="5">
        <v>7</v>
      </c>
    </row>
    <row r="919" spans="1:3" hidden="1" x14ac:dyDescent="0.25">
      <c r="A919" s="5" t="s">
        <v>9329</v>
      </c>
      <c r="B919" s="5">
        <v>3</v>
      </c>
      <c r="C919" s="5">
        <v>5</v>
      </c>
    </row>
    <row r="920" spans="1:3" hidden="1" x14ac:dyDescent="0.25">
      <c r="A920" s="5" t="s">
        <v>9330</v>
      </c>
      <c r="B920" s="5">
        <v>3</v>
      </c>
      <c r="C920" s="5">
        <v>5</v>
      </c>
    </row>
    <row r="921" spans="1:3" hidden="1" x14ac:dyDescent="0.25">
      <c r="A921" s="5" t="s">
        <v>8042</v>
      </c>
      <c r="B921" s="5">
        <v>3</v>
      </c>
      <c r="C921" s="5">
        <v>9</v>
      </c>
    </row>
    <row r="922" spans="1:3" hidden="1" x14ac:dyDescent="0.25">
      <c r="A922" s="5" t="s">
        <v>9331</v>
      </c>
      <c r="B922" s="5">
        <v>3</v>
      </c>
      <c r="C922" s="5">
        <v>4</v>
      </c>
    </row>
    <row r="923" spans="1:3" hidden="1" x14ac:dyDescent="0.25">
      <c r="A923" s="5" t="s">
        <v>9332</v>
      </c>
      <c r="B923" s="5">
        <v>3</v>
      </c>
      <c r="C923" s="5">
        <v>8</v>
      </c>
    </row>
    <row r="924" spans="1:3" hidden="1" x14ac:dyDescent="0.25">
      <c r="A924" s="5" t="s">
        <v>9333</v>
      </c>
      <c r="B924" s="5">
        <v>3</v>
      </c>
      <c r="C924" s="5">
        <v>5</v>
      </c>
    </row>
    <row r="925" spans="1:3" hidden="1" x14ac:dyDescent="0.25">
      <c r="A925" s="5" t="s">
        <v>9334</v>
      </c>
      <c r="B925" s="5">
        <v>3</v>
      </c>
      <c r="C925" s="5">
        <v>7</v>
      </c>
    </row>
    <row r="926" spans="1:3" hidden="1" x14ac:dyDescent="0.25">
      <c r="A926" s="5" t="s">
        <v>9335</v>
      </c>
      <c r="B926" s="5">
        <v>3</v>
      </c>
      <c r="C926" s="5">
        <v>5</v>
      </c>
    </row>
    <row r="927" spans="1:3" hidden="1" x14ac:dyDescent="0.25">
      <c r="A927" s="5" t="s">
        <v>9336</v>
      </c>
      <c r="B927" s="5">
        <v>3</v>
      </c>
      <c r="C927" s="5">
        <v>6</v>
      </c>
    </row>
    <row r="928" spans="1:3" hidden="1" x14ac:dyDescent="0.25">
      <c r="A928" s="5" t="s">
        <v>9337</v>
      </c>
      <c r="B928" s="5">
        <v>3</v>
      </c>
      <c r="C928" s="5">
        <v>6</v>
      </c>
    </row>
    <row r="929" spans="1:3" hidden="1" x14ac:dyDescent="0.25">
      <c r="A929" s="5" t="s">
        <v>9338</v>
      </c>
      <c r="B929" s="5">
        <v>3</v>
      </c>
      <c r="C929" s="5">
        <v>9</v>
      </c>
    </row>
    <row r="930" spans="1:3" hidden="1" x14ac:dyDescent="0.25">
      <c r="A930" s="5" t="s">
        <v>9339</v>
      </c>
      <c r="B930" s="5">
        <v>3</v>
      </c>
      <c r="C930" s="5">
        <v>4</v>
      </c>
    </row>
    <row r="931" spans="1:3" hidden="1" x14ac:dyDescent="0.25">
      <c r="A931" s="5" t="s">
        <v>9340</v>
      </c>
      <c r="B931" s="5">
        <v>3</v>
      </c>
      <c r="C931" s="5">
        <v>7</v>
      </c>
    </row>
    <row r="932" spans="1:3" hidden="1" x14ac:dyDescent="0.25">
      <c r="A932" s="5" t="s">
        <v>9341</v>
      </c>
      <c r="B932" s="5">
        <v>3</v>
      </c>
      <c r="C932" s="5">
        <v>3</v>
      </c>
    </row>
    <row r="933" spans="1:3" hidden="1" x14ac:dyDescent="0.25">
      <c r="A933" s="5" t="s">
        <v>9342</v>
      </c>
      <c r="B933" s="5">
        <v>3</v>
      </c>
      <c r="C933" s="5">
        <v>6</v>
      </c>
    </row>
    <row r="934" spans="1:3" hidden="1" x14ac:dyDescent="0.25">
      <c r="A934" s="5" t="s">
        <v>9343</v>
      </c>
      <c r="B934" s="5">
        <v>3</v>
      </c>
      <c r="C934" s="5">
        <v>3</v>
      </c>
    </row>
    <row r="935" spans="1:3" hidden="1" x14ac:dyDescent="0.25">
      <c r="A935" s="5" t="s">
        <v>9344</v>
      </c>
      <c r="B935" s="5">
        <v>3</v>
      </c>
      <c r="C935" s="5">
        <v>3</v>
      </c>
    </row>
    <row r="936" spans="1:3" hidden="1" x14ac:dyDescent="0.25">
      <c r="A936" s="5" t="s">
        <v>9345</v>
      </c>
      <c r="B936" s="5">
        <v>3</v>
      </c>
      <c r="C936" s="5">
        <v>5</v>
      </c>
    </row>
    <row r="937" spans="1:3" hidden="1" x14ac:dyDescent="0.25">
      <c r="A937" s="5" t="s">
        <v>9346</v>
      </c>
      <c r="B937" s="5">
        <v>3</v>
      </c>
      <c r="C937" s="5">
        <v>3</v>
      </c>
    </row>
    <row r="938" spans="1:3" hidden="1" x14ac:dyDescent="0.25">
      <c r="A938" s="5" t="s">
        <v>9347</v>
      </c>
      <c r="B938" s="5">
        <v>3</v>
      </c>
      <c r="C938" s="5">
        <v>6</v>
      </c>
    </row>
    <row r="939" spans="1:3" hidden="1" x14ac:dyDescent="0.25">
      <c r="A939" s="5" t="s">
        <v>8046</v>
      </c>
      <c r="B939" s="5">
        <v>3</v>
      </c>
      <c r="C939" s="5">
        <v>7</v>
      </c>
    </row>
    <row r="940" spans="1:3" hidden="1" x14ac:dyDescent="0.25">
      <c r="A940" s="5" t="s">
        <v>9348</v>
      </c>
      <c r="B940" s="5">
        <v>3</v>
      </c>
      <c r="C940" s="5">
        <v>6</v>
      </c>
    </row>
    <row r="941" spans="1:3" hidden="1" x14ac:dyDescent="0.25">
      <c r="A941" s="5" t="s">
        <v>2466</v>
      </c>
      <c r="B941" s="5">
        <v>3</v>
      </c>
      <c r="C941" s="5">
        <v>6</v>
      </c>
    </row>
    <row r="942" spans="1:3" hidden="1" x14ac:dyDescent="0.25">
      <c r="A942" s="5" t="s">
        <v>7442</v>
      </c>
      <c r="B942" s="5">
        <v>3</v>
      </c>
      <c r="C942" s="5">
        <v>6</v>
      </c>
    </row>
    <row r="943" spans="1:3" hidden="1" x14ac:dyDescent="0.25">
      <c r="A943" s="5" t="s">
        <v>2786</v>
      </c>
      <c r="B943" s="5">
        <v>3</v>
      </c>
      <c r="C943" s="5">
        <v>5</v>
      </c>
    </row>
    <row r="944" spans="1:3" hidden="1" x14ac:dyDescent="0.25">
      <c r="A944" s="5" t="s">
        <v>9349</v>
      </c>
      <c r="B944" s="5">
        <v>3</v>
      </c>
      <c r="C944" s="5">
        <v>4</v>
      </c>
    </row>
    <row r="945" spans="1:3" hidden="1" x14ac:dyDescent="0.25">
      <c r="A945" s="5" t="s">
        <v>8125</v>
      </c>
      <c r="B945" s="5">
        <v>3</v>
      </c>
      <c r="C945" s="5">
        <v>5</v>
      </c>
    </row>
    <row r="946" spans="1:3" hidden="1" x14ac:dyDescent="0.25">
      <c r="A946" s="5" t="s">
        <v>9350</v>
      </c>
      <c r="B946" s="5">
        <v>3</v>
      </c>
      <c r="C946" s="5">
        <v>9</v>
      </c>
    </row>
    <row r="947" spans="1:3" hidden="1" x14ac:dyDescent="0.25">
      <c r="A947" s="5" t="s">
        <v>9351</v>
      </c>
      <c r="B947" s="5">
        <v>3</v>
      </c>
      <c r="C947" s="5">
        <v>6</v>
      </c>
    </row>
    <row r="948" spans="1:3" hidden="1" x14ac:dyDescent="0.25">
      <c r="A948" s="5" t="s">
        <v>9352</v>
      </c>
      <c r="B948" s="5">
        <v>3</v>
      </c>
      <c r="C948" s="5">
        <v>3</v>
      </c>
    </row>
    <row r="949" spans="1:3" hidden="1" x14ac:dyDescent="0.25">
      <c r="A949" s="5" t="s">
        <v>9353</v>
      </c>
      <c r="B949" s="5">
        <v>3</v>
      </c>
      <c r="C949" s="5">
        <v>7</v>
      </c>
    </row>
    <row r="950" spans="1:3" hidden="1" x14ac:dyDescent="0.25">
      <c r="A950" s="5" t="s">
        <v>9354</v>
      </c>
      <c r="B950" s="5">
        <v>3</v>
      </c>
      <c r="C950" s="5">
        <v>9</v>
      </c>
    </row>
    <row r="951" spans="1:3" hidden="1" x14ac:dyDescent="0.25">
      <c r="A951" s="5" t="s">
        <v>9355</v>
      </c>
      <c r="B951" s="5">
        <v>3</v>
      </c>
      <c r="C951" s="5">
        <v>5</v>
      </c>
    </row>
    <row r="952" spans="1:3" hidden="1" x14ac:dyDescent="0.25">
      <c r="A952" s="5" t="s">
        <v>9356</v>
      </c>
      <c r="B952" s="5">
        <v>3</v>
      </c>
      <c r="C952" s="5">
        <v>4</v>
      </c>
    </row>
    <row r="953" spans="1:3" hidden="1" x14ac:dyDescent="0.25">
      <c r="A953" s="5" t="s">
        <v>9357</v>
      </c>
      <c r="B953" s="5">
        <v>3</v>
      </c>
      <c r="C953" s="5">
        <v>3</v>
      </c>
    </row>
    <row r="954" spans="1:3" hidden="1" x14ac:dyDescent="0.25">
      <c r="A954" s="5" t="s">
        <v>9358</v>
      </c>
      <c r="B954" s="5">
        <v>3</v>
      </c>
      <c r="C954" s="5">
        <v>8</v>
      </c>
    </row>
    <row r="955" spans="1:3" hidden="1" x14ac:dyDescent="0.25">
      <c r="A955" s="5" t="s">
        <v>9359</v>
      </c>
      <c r="B955" s="5">
        <v>3</v>
      </c>
      <c r="C955" s="5">
        <v>4</v>
      </c>
    </row>
    <row r="956" spans="1:3" hidden="1" x14ac:dyDescent="0.25">
      <c r="A956" s="5" t="s">
        <v>8009</v>
      </c>
      <c r="B956" s="5">
        <v>3</v>
      </c>
      <c r="C956" s="5">
        <v>7</v>
      </c>
    </row>
    <row r="957" spans="1:3" hidden="1" x14ac:dyDescent="0.25">
      <c r="A957" s="5" t="s">
        <v>9360</v>
      </c>
      <c r="B957" s="5">
        <v>3</v>
      </c>
      <c r="C957" s="5">
        <v>5</v>
      </c>
    </row>
    <row r="958" spans="1:3" hidden="1" x14ac:dyDescent="0.25">
      <c r="A958" s="5" t="s">
        <v>9361</v>
      </c>
      <c r="B958" s="5">
        <v>3</v>
      </c>
      <c r="C958" s="5">
        <v>5</v>
      </c>
    </row>
    <row r="959" spans="1:3" hidden="1" x14ac:dyDescent="0.25">
      <c r="A959" s="5" t="s">
        <v>9362</v>
      </c>
      <c r="B959" s="5">
        <v>3</v>
      </c>
      <c r="C959" s="5">
        <v>8</v>
      </c>
    </row>
    <row r="960" spans="1:3" hidden="1" x14ac:dyDescent="0.25">
      <c r="A960" s="5" t="s">
        <v>9363</v>
      </c>
      <c r="B960" s="5">
        <v>3</v>
      </c>
      <c r="C960" s="5">
        <v>9</v>
      </c>
    </row>
    <row r="961" spans="1:3" hidden="1" x14ac:dyDescent="0.25">
      <c r="A961" s="5" t="s">
        <v>3211</v>
      </c>
      <c r="B961" s="5">
        <v>3</v>
      </c>
      <c r="C961" s="5">
        <v>8</v>
      </c>
    </row>
    <row r="962" spans="1:3" hidden="1" x14ac:dyDescent="0.25">
      <c r="A962" s="5" t="s">
        <v>9364</v>
      </c>
      <c r="B962" s="5">
        <v>3</v>
      </c>
      <c r="C962" s="5">
        <v>5</v>
      </c>
    </row>
    <row r="963" spans="1:3" hidden="1" x14ac:dyDescent="0.25">
      <c r="A963" s="5" t="s">
        <v>9365</v>
      </c>
      <c r="B963" s="5">
        <v>3</v>
      </c>
      <c r="C963" s="5">
        <v>6</v>
      </c>
    </row>
    <row r="964" spans="1:3" hidden="1" x14ac:dyDescent="0.25">
      <c r="A964" s="5" t="s">
        <v>9366</v>
      </c>
      <c r="B964" s="5">
        <v>3</v>
      </c>
      <c r="C964" s="5">
        <v>8</v>
      </c>
    </row>
    <row r="965" spans="1:3" hidden="1" x14ac:dyDescent="0.25">
      <c r="A965" s="5" t="s">
        <v>9367</v>
      </c>
      <c r="B965" s="5">
        <v>3</v>
      </c>
      <c r="C965" s="5">
        <v>5</v>
      </c>
    </row>
    <row r="966" spans="1:3" hidden="1" x14ac:dyDescent="0.25">
      <c r="A966" s="5" t="s">
        <v>9368</v>
      </c>
      <c r="B966" s="5">
        <v>3</v>
      </c>
      <c r="C966" s="5">
        <v>3</v>
      </c>
    </row>
    <row r="967" spans="1:3" hidden="1" x14ac:dyDescent="0.25">
      <c r="A967" s="5" t="s">
        <v>9369</v>
      </c>
      <c r="B967" s="5">
        <v>3</v>
      </c>
      <c r="C967" s="5">
        <v>4</v>
      </c>
    </row>
    <row r="968" spans="1:3" hidden="1" x14ac:dyDescent="0.25">
      <c r="A968" s="5" t="s">
        <v>9370</v>
      </c>
      <c r="B968" s="5">
        <v>3</v>
      </c>
      <c r="C968" s="5">
        <v>4</v>
      </c>
    </row>
    <row r="969" spans="1:3" hidden="1" x14ac:dyDescent="0.25">
      <c r="A969" s="5" t="s">
        <v>9371</v>
      </c>
      <c r="B969" s="5">
        <v>3</v>
      </c>
      <c r="C969" s="5">
        <v>4</v>
      </c>
    </row>
    <row r="970" spans="1:3" hidden="1" x14ac:dyDescent="0.25">
      <c r="A970" s="5" t="s">
        <v>8067</v>
      </c>
      <c r="B970" s="5">
        <v>3</v>
      </c>
      <c r="C970" s="5">
        <v>4</v>
      </c>
    </row>
    <row r="971" spans="1:3" hidden="1" x14ac:dyDescent="0.25">
      <c r="A971" s="5" t="s">
        <v>9372</v>
      </c>
      <c r="B971" s="5">
        <v>3</v>
      </c>
      <c r="C971" s="5">
        <v>4</v>
      </c>
    </row>
    <row r="972" spans="1:3" hidden="1" x14ac:dyDescent="0.25">
      <c r="A972" s="5" t="s">
        <v>9373</v>
      </c>
      <c r="B972" s="5">
        <v>3</v>
      </c>
      <c r="C972" s="5">
        <v>4</v>
      </c>
    </row>
    <row r="973" spans="1:3" hidden="1" x14ac:dyDescent="0.25">
      <c r="A973" s="5" t="s">
        <v>9374</v>
      </c>
      <c r="B973" s="5">
        <v>3</v>
      </c>
      <c r="C973" s="5">
        <v>4</v>
      </c>
    </row>
    <row r="974" spans="1:3" hidden="1" x14ac:dyDescent="0.25">
      <c r="A974" s="5" t="s">
        <v>9375</v>
      </c>
      <c r="B974" s="5">
        <v>3</v>
      </c>
      <c r="C974" s="5">
        <v>5</v>
      </c>
    </row>
    <row r="975" spans="1:3" hidden="1" x14ac:dyDescent="0.25">
      <c r="A975" s="5" t="s">
        <v>9376</v>
      </c>
      <c r="B975" s="5">
        <v>3</v>
      </c>
      <c r="C975" s="5">
        <v>5</v>
      </c>
    </row>
    <row r="976" spans="1:3" hidden="1" x14ac:dyDescent="0.25">
      <c r="A976" s="5" t="s">
        <v>9377</v>
      </c>
      <c r="B976" s="5">
        <v>3</v>
      </c>
      <c r="C976" s="5">
        <v>3</v>
      </c>
    </row>
    <row r="977" spans="1:3" hidden="1" x14ac:dyDescent="0.25">
      <c r="A977" s="5" t="s">
        <v>2469</v>
      </c>
      <c r="B977" s="5">
        <v>3</v>
      </c>
      <c r="C977" s="5">
        <v>8</v>
      </c>
    </row>
    <row r="978" spans="1:3" hidden="1" x14ac:dyDescent="0.25">
      <c r="A978" s="5" t="s">
        <v>9378</v>
      </c>
      <c r="B978" s="5">
        <v>3</v>
      </c>
      <c r="C978" s="5">
        <v>5</v>
      </c>
    </row>
    <row r="979" spans="1:3" hidden="1" x14ac:dyDescent="0.25">
      <c r="A979" s="5" t="s">
        <v>9379</v>
      </c>
      <c r="B979" s="5">
        <v>3</v>
      </c>
      <c r="C979" s="5">
        <v>9</v>
      </c>
    </row>
    <row r="980" spans="1:3" hidden="1" x14ac:dyDescent="0.25">
      <c r="A980" s="5" t="s">
        <v>9380</v>
      </c>
      <c r="B980" s="5">
        <v>3</v>
      </c>
      <c r="C980" s="5">
        <v>4</v>
      </c>
    </row>
    <row r="981" spans="1:3" hidden="1" x14ac:dyDescent="0.25">
      <c r="A981" s="5" t="s">
        <v>9381</v>
      </c>
      <c r="B981" s="5">
        <v>3</v>
      </c>
      <c r="C981" s="5">
        <v>3</v>
      </c>
    </row>
    <row r="982" spans="1:3" hidden="1" x14ac:dyDescent="0.25">
      <c r="A982" s="5" t="s">
        <v>9382</v>
      </c>
      <c r="B982" s="5">
        <v>3</v>
      </c>
      <c r="C982" s="5">
        <v>6</v>
      </c>
    </row>
    <row r="983" spans="1:3" hidden="1" x14ac:dyDescent="0.25">
      <c r="A983" s="5" t="s">
        <v>9383</v>
      </c>
      <c r="B983" s="5">
        <v>3</v>
      </c>
      <c r="C983" s="5">
        <v>8</v>
      </c>
    </row>
    <row r="984" spans="1:3" hidden="1" x14ac:dyDescent="0.25">
      <c r="A984" s="5" t="s">
        <v>9384</v>
      </c>
      <c r="B984" s="5">
        <v>3</v>
      </c>
      <c r="C984" s="5">
        <v>3</v>
      </c>
    </row>
    <row r="985" spans="1:3" hidden="1" x14ac:dyDescent="0.25">
      <c r="A985" s="5" t="s">
        <v>8377</v>
      </c>
      <c r="B985" s="5">
        <v>3</v>
      </c>
      <c r="C985" s="5">
        <v>6</v>
      </c>
    </row>
    <row r="986" spans="1:3" hidden="1" x14ac:dyDescent="0.25">
      <c r="A986" s="5" t="s">
        <v>9385</v>
      </c>
      <c r="B986" s="5">
        <v>3</v>
      </c>
      <c r="C986" s="5">
        <v>5</v>
      </c>
    </row>
    <row r="987" spans="1:3" hidden="1" x14ac:dyDescent="0.25">
      <c r="A987" s="5" t="s">
        <v>9386</v>
      </c>
      <c r="B987" s="5">
        <v>3</v>
      </c>
      <c r="C987" s="5">
        <v>6</v>
      </c>
    </row>
    <row r="988" spans="1:3" hidden="1" x14ac:dyDescent="0.25">
      <c r="A988" s="5" t="s">
        <v>9387</v>
      </c>
      <c r="B988" s="5">
        <v>3</v>
      </c>
      <c r="C988" s="5">
        <v>4</v>
      </c>
    </row>
    <row r="989" spans="1:3" hidden="1" x14ac:dyDescent="0.25">
      <c r="A989" s="5" t="s">
        <v>9388</v>
      </c>
      <c r="B989" s="5">
        <v>3</v>
      </c>
      <c r="C989" s="5">
        <v>3</v>
      </c>
    </row>
    <row r="990" spans="1:3" hidden="1" x14ac:dyDescent="0.25">
      <c r="A990" s="5" t="s">
        <v>9389</v>
      </c>
      <c r="B990" s="5">
        <v>3</v>
      </c>
      <c r="C990" s="5">
        <v>6</v>
      </c>
    </row>
    <row r="991" spans="1:3" hidden="1" x14ac:dyDescent="0.25">
      <c r="A991" s="5" t="s">
        <v>9390</v>
      </c>
      <c r="B991" s="5">
        <v>3</v>
      </c>
      <c r="C991" s="5">
        <v>5</v>
      </c>
    </row>
    <row r="992" spans="1:3" hidden="1" x14ac:dyDescent="0.25">
      <c r="A992" s="5" t="s">
        <v>9391</v>
      </c>
      <c r="B992" s="5">
        <v>3</v>
      </c>
      <c r="C992" s="5">
        <v>5</v>
      </c>
    </row>
    <row r="993" spans="1:3" hidden="1" x14ac:dyDescent="0.25">
      <c r="A993" s="5" t="s">
        <v>9392</v>
      </c>
      <c r="B993" s="5">
        <v>3</v>
      </c>
      <c r="C993" s="5">
        <v>3</v>
      </c>
    </row>
    <row r="994" spans="1:3" hidden="1" x14ac:dyDescent="0.25">
      <c r="A994" s="5" t="s">
        <v>9393</v>
      </c>
      <c r="B994" s="5">
        <v>3</v>
      </c>
      <c r="C994" s="5">
        <v>4</v>
      </c>
    </row>
    <row r="995" spans="1:3" hidden="1" x14ac:dyDescent="0.25">
      <c r="A995" s="5" t="s">
        <v>9394</v>
      </c>
      <c r="B995" s="5">
        <v>3</v>
      </c>
      <c r="C995" s="5">
        <v>8</v>
      </c>
    </row>
    <row r="996" spans="1:3" hidden="1" x14ac:dyDescent="0.25">
      <c r="A996" s="5" t="s">
        <v>8608</v>
      </c>
      <c r="B996" s="5">
        <v>3</v>
      </c>
      <c r="C996" s="5">
        <v>9</v>
      </c>
    </row>
    <row r="997" spans="1:3" hidden="1" x14ac:dyDescent="0.25">
      <c r="A997" s="5" t="s">
        <v>9395</v>
      </c>
      <c r="B997" s="5">
        <v>3</v>
      </c>
      <c r="C997" s="5">
        <v>8</v>
      </c>
    </row>
    <row r="998" spans="1:3" hidden="1" x14ac:dyDescent="0.25">
      <c r="A998" s="5" t="s">
        <v>9396</v>
      </c>
      <c r="B998" s="5">
        <v>3</v>
      </c>
      <c r="C998" s="5">
        <v>7</v>
      </c>
    </row>
    <row r="999" spans="1:3" hidden="1" x14ac:dyDescent="0.25">
      <c r="A999" s="5" t="s">
        <v>9397</v>
      </c>
      <c r="B999" s="5">
        <v>3</v>
      </c>
      <c r="C999" s="5">
        <v>5</v>
      </c>
    </row>
    <row r="1000" spans="1:3" hidden="1" x14ac:dyDescent="0.25">
      <c r="A1000" s="5" t="s">
        <v>8367</v>
      </c>
      <c r="B1000" s="5">
        <v>3</v>
      </c>
      <c r="C1000" s="5">
        <v>6</v>
      </c>
    </row>
    <row r="1001" spans="1:3" hidden="1" x14ac:dyDescent="0.25">
      <c r="A1001" s="5" t="s">
        <v>9398</v>
      </c>
      <c r="B1001" s="5">
        <v>3</v>
      </c>
      <c r="C1001" s="5">
        <v>9</v>
      </c>
    </row>
    <row r="1002" spans="1:3" hidden="1" x14ac:dyDescent="0.25">
      <c r="A1002" s="5" t="s">
        <v>9399</v>
      </c>
      <c r="B1002" s="5">
        <v>3</v>
      </c>
      <c r="C1002" s="5">
        <v>6</v>
      </c>
    </row>
    <row r="1003" spans="1:3" hidden="1" x14ac:dyDescent="0.25">
      <c r="A1003" s="5" t="s">
        <v>9400</v>
      </c>
      <c r="B1003" s="5">
        <v>3</v>
      </c>
      <c r="C1003" s="5">
        <v>8</v>
      </c>
    </row>
    <row r="1004" spans="1:3" hidden="1" x14ac:dyDescent="0.25">
      <c r="A1004" s="5" t="s">
        <v>9401</v>
      </c>
      <c r="B1004" s="5">
        <v>3</v>
      </c>
      <c r="C1004" s="5">
        <v>8</v>
      </c>
    </row>
    <row r="1005" spans="1:3" hidden="1" x14ac:dyDescent="0.25">
      <c r="A1005" s="5" t="s">
        <v>9402</v>
      </c>
      <c r="B1005" s="5">
        <v>3</v>
      </c>
      <c r="C1005" s="5">
        <v>7</v>
      </c>
    </row>
    <row r="1006" spans="1:3" hidden="1" x14ac:dyDescent="0.25">
      <c r="A1006" s="5" t="s">
        <v>8746</v>
      </c>
      <c r="B1006" s="5">
        <v>3</v>
      </c>
      <c r="C1006" s="5">
        <v>4</v>
      </c>
    </row>
    <row r="1007" spans="1:3" hidden="1" x14ac:dyDescent="0.25">
      <c r="A1007" s="5" t="s">
        <v>9403</v>
      </c>
      <c r="B1007" s="5">
        <v>3</v>
      </c>
      <c r="C1007" s="5">
        <v>9</v>
      </c>
    </row>
    <row r="1008" spans="1:3" hidden="1" x14ac:dyDescent="0.25">
      <c r="A1008" s="5" t="s">
        <v>9404</v>
      </c>
      <c r="B1008" s="5">
        <v>3</v>
      </c>
      <c r="C1008" s="5">
        <v>5</v>
      </c>
    </row>
    <row r="1009" spans="1:3" hidden="1" x14ac:dyDescent="0.25">
      <c r="A1009" s="5" t="s">
        <v>9405</v>
      </c>
      <c r="B1009" s="5">
        <v>3</v>
      </c>
      <c r="C1009" s="5">
        <v>4</v>
      </c>
    </row>
    <row r="1010" spans="1:3" hidden="1" x14ac:dyDescent="0.25">
      <c r="A1010" s="5" t="s">
        <v>9406</v>
      </c>
      <c r="B1010" s="5">
        <v>3</v>
      </c>
      <c r="C1010" s="5">
        <v>4</v>
      </c>
    </row>
    <row r="1011" spans="1:3" hidden="1" x14ac:dyDescent="0.25">
      <c r="A1011" s="5" t="s">
        <v>9407</v>
      </c>
      <c r="B1011" s="5">
        <v>2</v>
      </c>
      <c r="C1011" s="5">
        <v>6</v>
      </c>
    </row>
    <row r="1012" spans="1:3" hidden="1" x14ac:dyDescent="0.25">
      <c r="A1012" s="5" t="s">
        <v>9408</v>
      </c>
      <c r="B1012" s="5">
        <v>2</v>
      </c>
      <c r="C1012" s="5">
        <v>4</v>
      </c>
    </row>
    <row r="1013" spans="1:3" hidden="1" x14ac:dyDescent="0.25">
      <c r="A1013" s="5" t="s">
        <v>9409</v>
      </c>
      <c r="B1013" s="5">
        <v>2</v>
      </c>
      <c r="C1013" s="5">
        <v>3</v>
      </c>
    </row>
    <row r="1014" spans="1:3" hidden="1" x14ac:dyDescent="0.25">
      <c r="A1014" s="5" t="s">
        <v>9410</v>
      </c>
      <c r="B1014" s="5">
        <v>2</v>
      </c>
      <c r="C1014" s="5">
        <v>4</v>
      </c>
    </row>
    <row r="1015" spans="1:3" hidden="1" x14ac:dyDescent="0.25">
      <c r="A1015" s="5" t="s">
        <v>9411</v>
      </c>
      <c r="B1015" s="5">
        <v>2</v>
      </c>
      <c r="C1015" s="5">
        <v>6</v>
      </c>
    </row>
    <row r="1016" spans="1:3" hidden="1" x14ac:dyDescent="0.25">
      <c r="A1016" s="5" t="s">
        <v>9412</v>
      </c>
      <c r="B1016" s="5">
        <v>2</v>
      </c>
      <c r="C1016" s="5">
        <v>6</v>
      </c>
    </row>
    <row r="1017" spans="1:3" hidden="1" x14ac:dyDescent="0.25">
      <c r="A1017" s="5" t="s">
        <v>2413</v>
      </c>
      <c r="B1017" s="5">
        <v>2</v>
      </c>
      <c r="C1017" s="5">
        <v>5</v>
      </c>
    </row>
    <row r="1018" spans="1:3" hidden="1" x14ac:dyDescent="0.25">
      <c r="A1018" s="5" t="s">
        <v>9413</v>
      </c>
      <c r="B1018" s="5">
        <v>2</v>
      </c>
      <c r="C1018" s="5">
        <v>6</v>
      </c>
    </row>
    <row r="1019" spans="1:3" hidden="1" x14ac:dyDescent="0.25">
      <c r="A1019" s="5" t="s">
        <v>9414</v>
      </c>
      <c r="B1019" s="5">
        <v>2</v>
      </c>
      <c r="C1019" s="5">
        <v>4</v>
      </c>
    </row>
    <row r="1020" spans="1:3" hidden="1" x14ac:dyDescent="0.25">
      <c r="A1020" s="5" t="s">
        <v>9415</v>
      </c>
      <c r="B1020" s="5">
        <v>2</v>
      </c>
      <c r="C1020" s="5">
        <v>4</v>
      </c>
    </row>
    <row r="1021" spans="1:3" hidden="1" x14ac:dyDescent="0.25">
      <c r="A1021" s="5" t="s">
        <v>9416</v>
      </c>
      <c r="B1021" s="5">
        <v>2</v>
      </c>
      <c r="C1021" s="5">
        <v>6</v>
      </c>
    </row>
    <row r="1022" spans="1:3" hidden="1" x14ac:dyDescent="0.25">
      <c r="A1022" s="5" t="s">
        <v>2439</v>
      </c>
      <c r="B1022" s="5">
        <v>2</v>
      </c>
      <c r="C1022" s="5">
        <v>5</v>
      </c>
    </row>
    <row r="1023" spans="1:3" hidden="1" x14ac:dyDescent="0.25">
      <c r="A1023" s="5" t="s">
        <v>9417</v>
      </c>
      <c r="B1023" s="5">
        <v>2</v>
      </c>
      <c r="C1023" s="5">
        <v>6</v>
      </c>
    </row>
    <row r="1024" spans="1:3" hidden="1" x14ac:dyDescent="0.25">
      <c r="A1024" s="5" t="s">
        <v>2852</v>
      </c>
      <c r="B1024" s="5">
        <v>2</v>
      </c>
      <c r="C1024" s="5">
        <v>5</v>
      </c>
    </row>
    <row r="1025" spans="1:3" hidden="1" x14ac:dyDescent="0.25">
      <c r="A1025" s="5" t="s">
        <v>9418</v>
      </c>
      <c r="B1025" s="5">
        <v>2</v>
      </c>
      <c r="C1025" s="5">
        <v>4</v>
      </c>
    </row>
    <row r="1026" spans="1:3" hidden="1" x14ac:dyDescent="0.25">
      <c r="A1026" s="5" t="s">
        <v>9419</v>
      </c>
      <c r="B1026" s="5">
        <v>2</v>
      </c>
      <c r="C1026" s="5">
        <v>6</v>
      </c>
    </row>
    <row r="1027" spans="1:3" hidden="1" x14ac:dyDescent="0.25">
      <c r="A1027" s="5" t="s">
        <v>9420</v>
      </c>
      <c r="B1027" s="5">
        <v>2</v>
      </c>
      <c r="C1027" s="5">
        <v>6</v>
      </c>
    </row>
    <row r="1028" spans="1:3" hidden="1" x14ac:dyDescent="0.25">
      <c r="A1028" s="5" t="s">
        <v>3525</v>
      </c>
      <c r="B1028" s="5">
        <v>2</v>
      </c>
      <c r="C1028" s="5">
        <v>5</v>
      </c>
    </row>
    <row r="1029" spans="1:3" hidden="1" x14ac:dyDescent="0.25">
      <c r="A1029" s="5" t="s">
        <v>2362</v>
      </c>
      <c r="B1029" s="5">
        <v>2</v>
      </c>
      <c r="C1029" s="5">
        <v>3</v>
      </c>
    </row>
    <row r="1030" spans="1:3" hidden="1" x14ac:dyDescent="0.25">
      <c r="A1030" s="5" t="s">
        <v>9421</v>
      </c>
      <c r="B1030" s="5">
        <v>2</v>
      </c>
      <c r="C1030" s="5">
        <v>2</v>
      </c>
    </row>
    <row r="1031" spans="1:3" hidden="1" x14ac:dyDescent="0.25">
      <c r="A1031" s="5" t="s">
        <v>9422</v>
      </c>
      <c r="B1031" s="5">
        <v>2</v>
      </c>
      <c r="C1031" s="5">
        <v>2</v>
      </c>
    </row>
    <row r="1032" spans="1:3" hidden="1" x14ac:dyDescent="0.25">
      <c r="A1032" s="5" t="s">
        <v>9423</v>
      </c>
      <c r="B1032" s="5">
        <v>2</v>
      </c>
      <c r="C1032" s="5">
        <v>3</v>
      </c>
    </row>
    <row r="1033" spans="1:3" hidden="1" x14ac:dyDescent="0.25">
      <c r="A1033" s="5" t="s">
        <v>9424</v>
      </c>
      <c r="B1033" s="5">
        <v>2</v>
      </c>
      <c r="C1033" s="5">
        <v>2</v>
      </c>
    </row>
    <row r="1034" spans="1:3" hidden="1" x14ac:dyDescent="0.25">
      <c r="A1034" s="5" t="s">
        <v>9425</v>
      </c>
      <c r="B1034" s="5">
        <v>2</v>
      </c>
      <c r="C1034" s="5">
        <v>2</v>
      </c>
    </row>
    <row r="1035" spans="1:3" hidden="1" x14ac:dyDescent="0.25">
      <c r="A1035" s="5" t="s">
        <v>9426</v>
      </c>
      <c r="B1035" s="5">
        <v>2</v>
      </c>
      <c r="C1035" s="5">
        <v>5</v>
      </c>
    </row>
    <row r="1036" spans="1:3" hidden="1" x14ac:dyDescent="0.25">
      <c r="A1036" s="5" t="s">
        <v>9427</v>
      </c>
      <c r="B1036" s="5">
        <v>2</v>
      </c>
      <c r="C1036" s="5">
        <v>4</v>
      </c>
    </row>
    <row r="1037" spans="1:3" hidden="1" x14ac:dyDescent="0.25">
      <c r="A1037" s="5" t="s">
        <v>9428</v>
      </c>
      <c r="B1037" s="5">
        <v>2</v>
      </c>
      <c r="C1037" s="5">
        <v>6</v>
      </c>
    </row>
    <row r="1038" spans="1:3" hidden="1" x14ac:dyDescent="0.25">
      <c r="A1038" s="5" t="s">
        <v>9429</v>
      </c>
      <c r="B1038" s="5">
        <v>2</v>
      </c>
      <c r="C1038" s="5">
        <v>4</v>
      </c>
    </row>
    <row r="1039" spans="1:3" hidden="1" x14ac:dyDescent="0.25">
      <c r="A1039" s="5" t="s">
        <v>2248</v>
      </c>
      <c r="B1039" s="5">
        <v>2</v>
      </c>
      <c r="C1039" s="5">
        <v>6</v>
      </c>
    </row>
    <row r="1040" spans="1:3" hidden="1" x14ac:dyDescent="0.25">
      <c r="A1040" s="5" t="s">
        <v>9430</v>
      </c>
      <c r="B1040" s="5">
        <v>2</v>
      </c>
      <c r="C1040" s="5">
        <v>3</v>
      </c>
    </row>
    <row r="1041" spans="1:3" hidden="1" x14ac:dyDescent="0.25">
      <c r="A1041" s="5" t="s">
        <v>9431</v>
      </c>
      <c r="B1041" s="5">
        <v>2</v>
      </c>
      <c r="C1041" s="5">
        <v>4</v>
      </c>
    </row>
    <row r="1042" spans="1:3" hidden="1" x14ac:dyDescent="0.25">
      <c r="A1042" s="5" t="s">
        <v>9432</v>
      </c>
      <c r="B1042" s="5">
        <v>2</v>
      </c>
      <c r="C1042" s="5">
        <v>5</v>
      </c>
    </row>
    <row r="1043" spans="1:3" hidden="1" x14ac:dyDescent="0.25">
      <c r="A1043" s="5" t="s">
        <v>2831</v>
      </c>
      <c r="B1043" s="5">
        <v>2</v>
      </c>
      <c r="C1043" s="5">
        <v>4</v>
      </c>
    </row>
    <row r="1044" spans="1:3" hidden="1" x14ac:dyDescent="0.25">
      <c r="A1044" s="5" t="s">
        <v>2863</v>
      </c>
      <c r="B1044" s="5">
        <v>2</v>
      </c>
      <c r="C1044" s="5">
        <v>6</v>
      </c>
    </row>
    <row r="1045" spans="1:3" hidden="1" x14ac:dyDescent="0.25">
      <c r="A1045" s="5" t="s">
        <v>3456</v>
      </c>
      <c r="B1045" s="5">
        <v>2</v>
      </c>
      <c r="C1045" s="5">
        <v>4</v>
      </c>
    </row>
    <row r="1046" spans="1:3" hidden="1" x14ac:dyDescent="0.25">
      <c r="A1046" s="5" t="s">
        <v>9433</v>
      </c>
      <c r="B1046" s="5">
        <v>2</v>
      </c>
      <c r="C1046" s="5">
        <v>6</v>
      </c>
    </row>
    <row r="1047" spans="1:3" hidden="1" x14ac:dyDescent="0.25">
      <c r="A1047" s="5" t="s">
        <v>9434</v>
      </c>
      <c r="B1047" s="5">
        <v>2</v>
      </c>
      <c r="C1047" s="5">
        <v>6</v>
      </c>
    </row>
    <row r="1048" spans="1:3" hidden="1" x14ac:dyDescent="0.25">
      <c r="A1048" s="5" t="s">
        <v>9435</v>
      </c>
      <c r="B1048" s="5">
        <v>2</v>
      </c>
      <c r="C1048" s="5">
        <v>6</v>
      </c>
    </row>
    <row r="1049" spans="1:3" hidden="1" x14ac:dyDescent="0.25">
      <c r="A1049" s="5" t="s">
        <v>3635</v>
      </c>
      <c r="B1049" s="5">
        <v>2</v>
      </c>
      <c r="C1049" s="5">
        <v>5</v>
      </c>
    </row>
    <row r="1050" spans="1:3" hidden="1" x14ac:dyDescent="0.25">
      <c r="A1050" s="5" t="s">
        <v>9436</v>
      </c>
      <c r="B1050" s="5">
        <v>2</v>
      </c>
      <c r="C1050" s="5">
        <v>5</v>
      </c>
    </row>
    <row r="1051" spans="1:3" hidden="1" x14ac:dyDescent="0.25">
      <c r="A1051" s="5" t="s">
        <v>9437</v>
      </c>
      <c r="B1051" s="5">
        <v>2</v>
      </c>
      <c r="C1051" s="5">
        <v>3</v>
      </c>
    </row>
    <row r="1052" spans="1:3" hidden="1" x14ac:dyDescent="0.25">
      <c r="A1052" s="5" t="s">
        <v>9438</v>
      </c>
      <c r="B1052" s="5">
        <v>2</v>
      </c>
      <c r="C1052" s="5">
        <v>4</v>
      </c>
    </row>
    <row r="1053" spans="1:3" hidden="1" x14ac:dyDescent="0.25">
      <c r="A1053" s="5" t="s">
        <v>9439</v>
      </c>
      <c r="B1053" s="5">
        <v>2</v>
      </c>
      <c r="C1053" s="5">
        <v>6</v>
      </c>
    </row>
    <row r="1054" spans="1:3" hidden="1" x14ac:dyDescent="0.25">
      <c r="A1054" s="5" t="s">
        <v>9440</v>
      </c>
      <c r="B1054" s="5">
        <v>2</v>
      </c>
      <c r="C1054" s="5">
        <v>2</v>
      </c>
    </row>
    <row r="1055" spans="1:3" hidden="1" x14ac:dyDescent="0.25">
      <c r="A1055" s="5" t="s">
        <v>9441</v>
      </c>
      <c r="B1055" s="5">
        <v>2</v>
      </c>
      <c r="C1055" s="5">
        <v>2</v>
      </c>
    </row>
    <row r="1056" spans="1:3" hidden="1" x14ac:dyDescent="0.25">
      <c r="A1056" s="5" t="s">
        <v>9442</v>
      </c>
      <c r="B1056" s="5">
        <v>2</v>
      </c>
      <c r="C1056" s="5">
        <v>4</v>
      </c>
    </row>
    <row r="1057" spans="1:3" hidden="1" x14ac:dyDescent="0.25">
      <c r="A1057" s="5" t="s">
        <v>9443</v>
      </c>
      <c r="B1057" s="5">
        <v>2</v>
      </c>
      <c r="C1057" s="5">
        <v>6</v>
      </c>
    </row>
    <row r="1058" spans="1:3" hidden="1" x14ac:dyDescent="0.25">
      <c r="A1058" s="5" t="s">
        <v>2655</v>
      </c>
      <c r="B1058" s="5">
        <v>2</v>
      </c>
      <c r="C1058" s="5">
        <v>6</v>
      </c>
    </row>
    <row r="1059" spans="1:3" hidden="1" x14ac:dyDescent="0.25">
      <c r="A1059" s="5" t="s">
        <v>9444</v>
      </c>
      <c r="B1059" s="5">
        <v>2</v>
      </c>
      <c r="C1059" s="5">
        <v>2</v>
      </c>
    </row>
    <row r="1060" spans="1:3" hidden="1" x14ac:dyDescent="0.25">
      <c r="A1060" s="5" t="s">
        <v>9445</v>
      </c>
      <c r="B1060" s="5">
        <v>2</v>
      </c>
      <c r="C1060" s="5">
        <v>6</v>
      </c>
    </row>
    <row r="1061" spans="1:3" hidden="1" x14ac:dyDescent="0.25">
      <c r="A1061" s="5" t="s">
        <v>9446</v>
      </c>
      <c r="B1061" s="5">
        <v>2</v>
      </c>
      <c r="C1061" s="5">
        <v>6</v>
      </c>
    </row>
    <row r="1062" spans="1:3" hidden="1" x14ac:dyDescent="0.25">
      <c r="A1062" s="5" t="s">
        <v>9447</v>
      </c>
      <c r="B1062" s="5">
        <v>2</v>
      </c>
      <c r="C1062" s="5">
        <v>2</v>
      </c>
    </row>
    <row r="1063" spans="1:3" hidden="1" x14ac:dyDescent="0.25">
      <c r="A1063" s="5" t="s">
        <v>2881</v>
      </c>
      <c r="B1063" s="5">
        <v>2</v>
      </c>
      <c r="C1063" s="5">
        <v>4</v>
      </c>
    </row>
    <row r="1064" spans="1:3" hidden="1" x14ac:dyDescent="0.25">
      <c r="A1064" s="5" t="s">
        <v>9448</v>
      </c>
      <c r="B1064" s="5">
        <v>2</v>
      </c>
      <c r="C1064" s="5">
        <v>6</v>
      </c>
    </row>
    <row r="1065" spans="1:3" hidden="1" x14ac:dyDescent="0.25">
      <c r="A1065" s="5" t="s">
        <v>9449</v>
      </c>
      <c r="B1065" s="5">
        <v>2</v>
      </c>
      <c r="C1065" s="5">
        <v>6</v>
      </c>
    </row>
    <row r="1066" spans="1:3" hidden="1" x14ac:dyDescent="0.25">
      <c r="A1066" s="5" t="s">
        <v>9450</v>
      </c>
      <c r="B1066" s="5">
        <v>2</v>
      </c>
      <c r="C1066" s="5">
        <v>4</v>
      </c>
    </row>
    <row r="1067" spans="1:3" hidden="1" x14ac:dyDescent="0.25">
      <c r="A1067" s="5" t="s">
        <v>2363</v>
      </c>
      <c r="B1067" s="5">
        <v>2</v>
      </c>
      <c r="C1067" s="5">
        <v>2</v>
      </c>
    </row>
    <row r="1068" spans="1:3" hidden="1" x14ac:dyDescent="0.25">
      <c r="A1068" s="5" t="s">
        <v>9451</v>
      </c>
      <c r="B1068" s="5">
        <v>2</v>
      </c>
      <c r="C1068" s="5">
        <v>4</v>
      </c>
    </row>
    <row r="1069" spans="1:3" hidden="1" x14ac:dyDescent="0.25">
      <c r="A1069" s="5" t="s">
        <v>9452</v>
      </c>
      <c r="B1069" s="5">
        <v>2</v>
      </c>
      <c r="C1069" s="5">
        <v>3</v>
      </c>
    </row>
    <row r="1070" spans="1:3" hidden="1" x14ac:dyDescent="0.25">
      <c r="A1070" s="5" t="s">
        <v>9453</v>
      </c>
      <c r="B1070" s="5">
        <v>2</v>
      </c>
      <c r="C1070" s="5">
        <v>5</v>
      </c>
    </row>
    <row r="1071" spans="1:3" hidden="1" x14ac:dyDescent="0.25">
      <c r="A1071" s="5" t="s">
        <v>9454</v>
      </c>
      <c r="B1071" s="5">
        <v>2</v>
      </c>
      <c r="C1071" s="5">
        <v>3</v>
      </c>
    </row>
    <row r="1072" spans="1:3" hidden="1" x14ac:dyDescent="0.25">
      <c r="A1072" s="5" t="s">
        <v>9455</v>
      </c>
      <c r="B1072" s="5">
        <v>2</v>
      </c>
      <c r="C1072" s="5">
        <v>4</v>
      </c>
    </row>
    <row r="1073" spans="1:3" hidden="1" x14ac:dyDescent="0.25">
      <c r="A1073" s="5" t="s">
        <v>9456</v>
      </c>
      <c r="B1073" s="5">
        <v>2</v>
      </c>
      <c r="C1073" s="5">
        <v>6</v>
      </c>
    </row>
    <row r="1074" spans="1:3" hidden="1" x14ac:dyDescent="0.25">
      <c r="A1074" s="5" t="s">
        <v>2338</v>
      </c>
      <c r="B1074" s="5">
        <v>2</v>
      </c>
      <c r="C1074" s="5">
        <v>5</v>
      </c>
    </row>
    <row r="1075" spans="1:3" hidden="1" x14ac:dyDescent="0.25">
      <c r="A1075" s="5" t="s">
        <v>2864</v>
      </c>
      <c r="B1075" s="5">
        <v>2</v>
      </c>
      <c r="C1075" s="5">
        <v>5</v>
      </c>
    </row>
    <row r="1076" spans="1:3" hidden="1" x14ac:dyDescent="0.25">
      <c r="A1076" s="5" t="s">
        <v>9457</v>
      </c>
      <c r="B1076" s="5">
        <v>2</v>
      </c>
      <c r="C1076" s="5">
        <v>4</v>
      </c>
    </row>
    <row r="1077" spans="1:3" hidden="1" x14ac:dyDescent="0.25">
      <c r="A1077" s="5" t="s">
        <v>9458</v>
      </c>
      <c r="B1077" s="5">
        <v>2</v>
      </c>
      <c r="C1077" s="5">
        <v>6</v>
      </c>
    </row>
    <row r="1078" spans="1:3" hidden="1" x14ac:dyDescent="0.25">
      <c r="A1078" s="5" t="s">
        <v>9459</v>
      </c>
      <c r="B1078" s="5">
        <v>2</v>
      </c>
      <c r="C1078" s="5">
        <v>6</v>
      </c>
    </row>
    <row r="1079" spans="1:3" hidden="1" x14ac:dyDescent="0.25">
      <c r="A1079" s="5" t="s">
        <v>9460</v>
      </c>
      <c r="B1079" s="5">
        <v>2</v>
      </c>
      <c r="C1079" s="5">
        <v>6</v>
      </c>
    </row>
    <row r="1080" spans="1:3" hidden="1" x14ac:dyDescent="0.25">
      <c r="A1080" s="5" t="s">
        <v>9461</v>
      </c>
      <c r="B1080" s="5">
        <v>2</v>
      </c>
      <c r="C1080" s="5">
        <v>4</v>
      </c>
    </row>
    <row r="1081" spans="1:3" hidden="1" x14ac:dyDescent="0.25">
      <c r="A1081" s="5" t="s">
        <v>9462</v>
      </c>
      <c r="B1081" s="5">
        <v>2</v>
      </c>
      <c r="C1081" s="5">
        <v>5</v>
      </c>
    </row>
    <row r="1082" spans="1:3" hidden="1" x14ac:dyDescent="0.25">
      <c r="A1082" s="5" t="s">
        <v>9463</v>
      </c>
      <c r="B1082" s="5">
        <v>2</v>
      </c>
      <c r="C1082" s="5">
        <v>3</v>
      </c>
    </row>
    <row r="1083" spans="1:3" hidden="1" x14ac:dyDescent="0.25">
      <c r="A1083" s="5" t="s">
        <v>9464</v>
      </c>
      <c r="B1083" s="5">
        <v>2</v>
      </c>
      <c r="C1083" s="5">
        <v>6</v>
      </c>
    </row>
    <row r="1084" spans="1:3" hidden="1" x14ac:dyDescent="0.25">
      <c r="A1084" s="5" t="s">
        <v>9465</v>
      </c>
      <c r="B1084" s="5">
        <v>2</v>
      </c>
      <c r="C1084" s="5">
        <v>2</v>
      </c>
    </row>
    <row r="1085" spans="1:3" hidden="1" x14ac:dyDescent="0.25">
      <c r="A1085" s="5" t="s">
        <v>9466</v>
      </c>
      <c r="B1085" s="5">
        <v>2</v>
      </c>
      <c r="C1085" s="5">
        <v>3</v>
      </c>
    </row>
    <row r="1086" spans="1:3" hidden="1" x14ac:dyDescent="0.25">
      <c r="A1086" s="5" t="s">
        <v>9467</v>
      </c>
      <c r="B1086" s="5">
        <v>2</v>
      </c>
      <c r="C1086" s="5">
        <v>4</v>
      </c>
    </row>
    <row r="1087" spans="1:3" hidden="1" x14ac:dyDescent="0.25">
      <c r="A1087" s="5" t="s">
        <v>2436</v>
      </c>
      <c r="B1087" s="5">
        <v>2</v>
      </c>
      <c r="C1087" s="5">
        <v>6</v>
      </c>
    </row>
    <row r="1088" spans="1:3" hidden="1" x14ac:dyDescent="0.25">
      <c r="A1088" s="5" t="s">
        <v>9468</v>
      </c>
      <c r="B1088" s="5">
        <v>2</v>
      </c>
      <c r="C1088" s="5">
        <v>6</v>
      </c>
    </row>
    <row r="1089" spans="1:3" hidden="1" x14ac:dyDescent="0.25">
      <c r="A1089" s="5" t="s">
        <v>9469</v>
      </c>
      <c r="B1089" s="5">
        <v>2</v>
      </c>
      <c r="C1089" s="5">
        <v>3</v>
      </c>
    </row>
    <row r="1090" spans="1:3" hidden="1" x14ac:dyDescent="0.25">
      <c r="A1090" s="5" t="s">
        <v>9470</v>
      </c>
      <c r="B1090" s="5">
        <v>2</v>
      </c>
      <c r="C1090" s="5">
        <v>3</v>
      </c>
    </row>
    <row r="1091" spans="1:3" hidden="1" x14ac:dyDescent="0.25">
      <c r="A1091" s="5" t="s">
        <v>2433</v>
      </c>
      <c r="B1091" s="5">
        <v>2</v>
      </c>
      <c r="C1091" s="5">
        <v>4</v>
      </c>
    </row>
    <row r="1092" spans="1:3" hidden="1" x14ac:dyDescent="0.25">
      <c r="A1092" s="5" t="s">
        <v>4004</v>
      </c>
      <c r="B1092" s="5">
        <v>2</v>
      </c>
      <c r="C1092" s="5">
        <v>3</v>
      </c>
    </row>
    <row r="1093" spans="1:3" hidden="1" x14ac:dyDescent="0.25">
      <c r="A1093" s="5" t="s">
        <v>9471</v>
      </c>
      <c r="B1093" s="5">
        <v>2</v>
      </c>
      <c r="C1093" s="5">
        <v>6</v>
      </c>
    </row>
    <row r="1094" spans="1:3" hidden="1" x14ac:dyDescent="0.25">
      <c r="A1094" s="5" t="s">
        <v>9472</v>
      </c>
      <c r="B1094" s="5">
        <v>2</v>
      </c>
      <c r="C1094" s="5">
        <v>6</v>
      </c>
    </row>
    <row r="1095" spans="1:3" hidden="1" x14ac:dyDescent="0.25">
      <c r="A1095" s="5" t="s">
        <v>9473</v>
      </c>
      <c r="B1095" s="5">
        <v>2</v>
      </c>
      <c r="C1095" s="5">
        <v>6</v>
      </c>
    </row>
    <row r="1096" spans="1:3" hidden="1" x14ac:dyDescent="0.25">
      <c r="A1096" s="5" t="s">
        <v>9474</v>
      </c>
      <c r="B1096" s="5">
        <v>2</v>
      </c>
      <c r="C1096" s="5">
        <v>3</v>
      </c>
    </row>
    <row r="1097" spans="1:3" hidden="1" x14ac:dyDescent="0.25">
      <c r="A1097" s="5" t="s">
        <v>9475</v>
      </c>
      <c r="B1097" s="5">
        <v>2</v>
      </c>
      <c r="C1097" s="5">
        <v>4</v>
      </c>
    </row>
    <row r="1098" spans="1:3" hidden="1" x14ac:dyDescent="0.25">
      <c r="A1098" s="5" t="s">
        <v>9476</v>
      </c>
      <c r="B1098" s="5">
        <v>2</v>
      </c>
      <c r="C1098" s="5">
        <v>6</v>
      </c>
    </row>
    <row r="1099" spans="1:3" hidden="1" x14ac:dyDescent="0.25">
      <c r="A1099" s="5" t="s">
        <v>9477</v>
      </c>
      <c r="B1099" s="5">
        <v>2</v>
      </c>
      <c r="C1099" s="5">
        <v>6</v>
      </c>
    </row>
    <row r="1100" spans="1:3" hidden="1" x14ac:dyDescent="0.25">
      <c r="A1100" s="5" t="s">
        <v>9478</v>
      </c>
      <c r="B1100" s="5">
        <v>2</v>
      </c>
      <c r="C1100" s="5">
        <v>6</v>
      </c>
    </row>
    <row r="1101" spans="1:3" hidden="1" x14ac:dyDescent="0.25">
      <c r="A1101" s="5" t="s">
        <v>9479</v>
      </c>
      <c r="B1101" s="5">
        <v>2</v>
      </c>
      <c r="C1101" s="5">
        <v>4</v>
      </c>
    </row>
    <row r="1102" spans="1:3" hidden="1" x14ac:dyDescent="0.25">
      <c r="A1102" s="5" t="s">
        <v>9480</v>
      </c>
      <c r="B1102" s="5">
        <v>2</v>
      </c>
      <c r="C1102" s="5">
        <v>3</v>
      </c>
    </row>
    <row r="1103" spans="1:3" hidden="1" x14ac:dyDescent="0.25">
      <c r="A1103" s="5" t="s">
        <v>9481</v>
      </c>
      <c r="B1103" s="5">
        <v>2</v>
      </c>
      <c r="C1103" s="5">
        <v>6</v>
      </c>
    </row>
    <row r="1104" spans="1:3" hidden="1" x14ac:dyDescent="0.25">
      <c r="A1104" s="5" t="s">
        <v>9482</v>
      </c>
      <c r="B1104" s="5">
        <v>2</v>
      </c>
      <c r="C1104" s="5">
        <v>6</v>
      </c>
    </row>
    <row r="1105" spans="1:3" hidden="1" x14ac:dyDescent="0.25">
      <c r="A1105" s="5" t="s">
        <v>9483</v>
      </c>
      <c r="B1105" s="5">
        <v>2</v>
      </c>
      <c r="C1105" s="5">
        <v>3</v>
      </c>
    </row>
    <row r="1106" spans="1:3" hidden="1" x14ac:dyDescent="0.25">
      <c r="A1106" s="5" t="s">
        <v>2316</v>
      </c>
      <c r="B1106" s="5">
        <v>2</v>
      </c>
      <c r="C1106" s="5">
        <v>6</v>
      </c>
    </row>
    <row r="1107" spans="1:3" hidden="1" x14ac:dyDescent="0.25">
      <c r="A1107" s="5" t="s">
        <v>9484</v>
      </c>
      <c r="B1107" s="5">
        <v>2</v>
      </c>
      <c r="C1107" s="5">
        <v>6</v>
      </c>
    </row>
    <row r="1108" spans="1:3" hidden="1" x14ac:dyDescent="0.25">
      <c r="A1108" s="5" t="s">
        <v>5235</v>
      </c>
      <c r="B1108" s="5">
        <v>2</v>
      </c>
      <c r="C1108" s="5">
        <v>4</v>
      </c>
    </row>
    <row r="1109" spans="1:3" hidden="1" x14ac:dyDescent="0.25">
      <c r="A1109" s="5" t="s">
        <v>9485</v>
      </c>
      <c r="B1109" s="5">
        <v>2</v>
      </c>
      <c r="C1109" s="5">
        <v>5</v>
      </c>
    </row>
    <row r="1110" spans="1:3" hidden="1" x14ac:dyDescent="0.25">
      <c r="A1110" s="5" t="s">
        <v>5237</v>
      </c>
      <c r="B1110" s="5">
        <v>2</v>
      </c>
      <c r="C1110" s="5">
        <v>5</v>
      </c>
    </row>
    <row r="1111" spans="1:3" hidden="1" x14ac:dyDescent="0.25">
      <c r="A1111" s="5" t="s">
        <v>9486</v>
      </c>
      <c r="B1111" s="5">
        <v>2</v>
      </c>
      <c r="C1111" s="5">
        <v>4</v>
      </c>
    </row>
    <row r="1112" spans="1:3" hidden="1" x14ac:dyDescent="0.25">
      <c r="A1112" s="5" t="s">
        <v>9487</v>
      </c>
      <c r="B1112" s="5">
        <v>2</v>
      </c>
      <c r="C1112" s="5">
        <v>5</v>
      </c>
    </row>
    <row r="1113" spans="1:3" hidden="1" x14ac:dyDescent="0.25">
      <c r="A1113" s="5" t="s">
        <v>9488</v>
      </c>
      <c r="B1113" s="5">
        <v>2</v>
      </c>
      <c r="C1113" s="5">
        <v>6</v>
      </c>
    </row>
    <row r="1114" spans="1:3" hidden="1" x14ac:dyDescent="0.25">
      <c r="A1114" s="5" t="s">
        <v>9489</v>
      </c>
      <c r="B1114" s="5">
        <v>2</v>
      </c>
      <c r="C1114" s="5">
        <v>5</v>
      </c>
    </row>
    <row r="1115" spans="1:3" hidden="1" x14ac:dyDescent="0.25">
      <c r="A1115" s="5" t="s">
        <v>9490</v>
      </c>
      <c r="B1115" s="5">
        <v>2</v>
      </c>
      <c r="C1115" s="5">
        <v>6</v>
      </c>
    </row>
    <row r="1116" spans="1:3" hidden="1" x14ac:dyDescent="0.25">
      <c r="A1116" s="5" t="s">
        <v>9491</v>
      </c>
      <c r="B1116" s="5">
        <v>2</v>
      </c>
      <c r="C1116" s="5">
        <v>5</v>
      </c>
    </row>
    <row r="1117" spans="1:3" hidden="1" x14ac:dyDescent="0.25">
      <c r="A1117" s="5" t="s">
        <v>9492</v>
      </c>
      <c r="B1117" s="5">
        <v>2</v>
      </c>
      <c r="C1117" s="5">
        <v>3</v>
      </c>
    </row>
    <row r="1118" spans="1:3" hidden="1" x14ac:dyDescent="0.25">
      <c r="A1118" s="5" t="s">
        <v>9493</v>
      </c>
      <c r="B1118" s="5">
        <v>2</v>
      </c>
      <c r="C1118" s="5">
        <v>6</v>
      </c>
    </row>
    <row r="1119" spans="1:3" hidden="1" x14ac:dyDescent="0.25">
      <c r="A1119" s="5" t="s">
        <v>9494</v>
      </c>
      <c r="B1119" s="5">
        <v>2</v>
      </c>
      <c r="C1119" s="5">
        <v>2</v>
      </c>
    </row>
    <row r="1120" spans="1:3" hidden="1" x14ac:dyDescent="0.25">
      <c r="A1120" s="5" t="s">
        <v>3007</v>
      </c>
      <c r="B1120" s="5">
        <v>2</v>
      </c>
      <c r="C1120" s="5">
        <v>5</v>
      </c>
    </row>
    <row r="1121" spans="1:3" hidden="1" x14ac:dyDescent="0.25">
      <c r="A1121" s="5" t="s">
        <v>9495</v>
      </c>
      <c r="B1121" s="5">
        <v>2</v>
      </c>
      <c r="C1121" s="5">
        <v>5</v>
      </c>
    </row>
    <row r="1122" spans="1:3" hidden="1" x14ac:dyDescent="0.25">
      <c r="A1122" s="5" t="s">
        <v>2577</v>
      </c>
      <c r="B1122" s="5">
        <v>2</v>
      </c>
      <c r="C1122" s="5">
        <v>4</v>
      </c>
    </row>
    <row r="1123" spans="1:3" hidden="1" x14ac:dyDescent="0.25">
      <c r="A1123" s="5" t="s">
        <v>9496</v>
      </c>
      <c r="B1123" s="5">
        <v>2</v>
      </c>
      <c r="C1123" s="5">
        <v>6</v>
      </c>
    </row>
    <row r="1124" spans="1:3" hidden="1" x14ac:dyDescent="0.25">
      <c r="A1124" s="5" t="s">
        <v>9497</v>
      </c>
      <c r="B1124" s="5">
        <v>2</v>
      </c>
      <c r="C1124" s="5">
        <v>5</v>
      </c>
    </row>
    <row r="1125" spans="1:3" hidden="1" x14ac:dyDescent="0.25">
      <c r="A1125" s="5" t="s">
        <v>9498</v>
      </c>
      <c r="B1125" s="5">
        <v>2</v>
      </c>
      <c r="C1125" s="5">
        <v>5</v>
      </c>
    </row>
    <row r="1126" spans="1:3" hidden="1" x14ac:dyDescent="0.25">
      <c r="A1126" s="5" t="s">
        <v>9499</v>
      </c>
      <c r="B1126" s="5">
        <v>2</v>
      </c>
      <c r="C1126" s="5">
        <v>6</v>
      </c>
    </row>
    <row r="1127" spans="1:3" hidden="1" x14ac:dyDescent="0.25">
      <c r="A1127" s="5" t="s">
        <v>9500</v>
      </c>
      <c r="B1127" s="5">
        <v>2</v>
      </c>
      <c r="C1127" s="5">
        <v>4</v>
      </c>
    </row>
    <row r="1128" spans="1:3" hidden="1" x14ac:dyDescent="0.25">
      <c r="A1128" s="5" t="s">
        <v>2692</v>
      </c>
      <c r="B1128" s="5">
        <v>2</v>
      </c>
      <c r="C1128" s="5">
        <v>5</v>
      </c>
    </row>
    <row r="1129" spans="1:3" hidden="1" x14ac:dyDescent="0.25">
      <c r="A1129" s="5" t="s">
        <v>9501</v>
      </c>
      <c r="B1129" s="5">
        <v>2</v>
      </c>
      <c r="C1129" s="5">
        <v>2</v>
      </c>
    </row>
    <row r="1130" spans="1:3" hidden="1" x14ac:dyDescent="0.25">
      <c r="A1130" s="5" t="s">
        <v>2314</v>
      </c>
      <c r="B1130" s="5">
        <v>2</v>
      </c>
      <c r="C1130" s="5">
        <v>5</v>
      </c>
    </row>
    <row r="1131" spans="1:3" hidden="1" x14ac:dyDescent="0.25">
      <c r="A1131" s="5" t="s">
        <v>9502</v>
      </c>
      <c r="B1131" s="5">
        <v>2</v>
      </c>
      <c r="C1131" s="5">
        <v>4</v>
      </c>
    </row>
    <row r="1132" spans="1:3" hidden="1" x14ac:dyDescent="0.25">
      <c r="A1132" s="5" t="s">
        <v>9503</v>
      </c>
      <c r="B1132" s="5">
        <v>2</v>
      </c>
      <c r="C1132" s="5">
        <v>6</v>
      </c>
    </row>
    <row r="1133" spans="1:3" hidden="1" x14ac:dyDescent="0.25">
      <c r="A1133" s="5" t="s">
        <v>5055</v>
      </c>
      <c r="B1133" s="5">
        <v>2</v>
      </c>
      <c r="C1133" s="5">
        <v>6</v>
      </c>
    </row>
    <row r="1134" spans="1:3" hidden="1" x14ac:dyDescent="0.25">
      <c r="A1134" s="5" t="s">
        <v>9504</v>
      </c>
      <c r="B1134" s="5">
        <v>2</v>
      </c>
      <c r="C1134" s="5">
        <v>4</v>
      </c>
    </row>
    <row r="1135" spans="1:3" hidden="1" x14ac:dyDescent="0.25">
      <c r="A1135" s="5" t="s">
        <v>9505</v>
      </c>
      <c r="B1135" s="5">
        <v>2</v>
      </c>
      <c r="C1135" s="5">
        <v>2</v>
      </c>
    </row>
    <row r="1136" spans="1:3" hidden="1" x14ac:dyDescent="0.25">
      <c r="A1136" s="5" t="s">
        <v>9506</v>
      </c>
      <c r="B1136" s="5">
        <v>2</v>
      </c>
      <c r="C1136" s="5">
        <v>6</v>
      </c>
    </row>
    <row r="1137" spans="1:3" hidden="1" x14ac:dyDescent="0.25">
      <c r="A1137" s="5" t="s">
        <v>5208</v>
      </c>
      <c r="B1137" s="5">
        <v>2</v>
      </c>
      <c r="C1137" s="5">
        <v>4</v>
      </c>
    </row>
    <row r="1138" spans="1:3" hidden="1" x14ac:dyDescent="0.25">
      <c r="A1138" s="5" t="s">
        <v>2295</v>
      </c>
      <c r="B1138" s="5">
        <v>2</v>
      </c>
      <c r="C1138" s="5">
        <v>4</v>
      </c>
    </row>
    <row r="1139" spans="1:3" hidden="1" x14ac:dyDescent="0.25">
      <c r="A1139" s="5" t="s">
        <v>9507</v>
      </c>
      <c r="B1139" s="5">
        <v>2</v>
      </c>
      <c r="C1139" s="5">
        <v>4</v>
      </c>
    </row>
    <row r="1140" spans="1:3" hidden="1" x14ac:dyDescent="0.25">
      <c r="A1140" s="5" t="s">
        <v>9508</v>
      </c>
      <c r="B1140" s="5">
        <v>2</v>
      </c>
      <c r="C1140" s="5">
        <v>6</v>
      </c>
    </row>
    <row r="1141" spans="1:3" hidden="1" x14ac:dyDescent="0.25">
      <c r="A1141" s="5" t="s">
        <v>9509</v>
      </c>
      <c r="B1141" s="5">
        <v>2</v>
      </c>
      <c r="C1141" s="5">
        <v>5</v>
      </c>
    </row>
    <row r="1142" spans="1:3" hidden="1" x14ac:dyDescent="0.25">
      <c r="A1142" s="5" t="s">
        <v>5949</v>
      </c>
      <c r="B1142" s="5">
        <v>2</v>
      </c>
      <c r="C1142" s="5">
        <v>6</v>
      </c>
    </row>
    <row r="1143" spans="1:3" hidden="1" x14ac:dyDescent="0.25">
      <c r="A1143" s="5" t="s">
        <v>2576</v>
      </c>
      <c r="B1143" s="5">
        <v>2</v>
      </c>
      <c r="C1143" s="5">
        <v>5</v>
      </c>
    </row>
    <row r="1144" spans="1:3" hidden="1" x14ac:dyDescent="0.25">
      <c r="A1144" s="5" t="s">
        <v>9510</v>
      </c>
      <c r="B1144" s="5">
        <v>2</v>
      </c>
      <c r="C1144" s="5">
        <v>6</v>
      </c>
    </row>
    <row r="1145" spans="1:3" hidden="1" x14ac:dyDescent="0.25">
      <c r="A1145" s="5" t="s">
        <v>9511</v>
      </c>
      <c r="B1145" s="5">
        <v>2</v>
      </c>
      <c r="C1145" s="5">
        <v>5</v>
      </c>
    </row>
    <row r="1146" spans="1:3" hidden="1" x14ac:dyDescent="0.25">
      <c r="A1146" s="5" t="s">
        <v>9512</v>
      </c>
      <c r="B1146" s="5">
        <v>2</v>
      </c>
      <c r="C1146" s="5">
        <v>6</v>
      </c>
    </row>
    <row r="1147" spans="1:3" hidden="1" x14ac:dyDescent="0.25">
      <c r="A1147" s="5" t="s">
        <v>9513</v>
      </c>
      <c r="B1147" s="5">
        <v>2</v>
      </c>
      <c r="C1147" s="5">
        <v>2</v>
      </c>
    </row>
    <row r="1148" spans="1:3" hidden="1" x14ac:dyDescent="0.25">
      <c r="A1148" s="5" t="s">
        <v>9514</v>
      </c>
      <c r="B1148" s="5">
        <v>2</v>
      </c>
      <c r="C1148" s="5">
        <v>5</v>
      </c>
    </row>
    <row r="1149" spans="1:3" hidden="1" x14ac:dyDescent="0.25">
      <c r="A1149" s="5" t="s">
        <v>9515</v>
      </c>
      <c r="B1149" s="5">
        <v>2</v>
      </c>
      <c r="C1149" s="5">
        <v>6</v>
      </c>
    </row>
    <row r="1150" spans="1:3" hidden="1" x14ac:dyDescent="0.25">
      <c r="A1150" s="5" t="s">
        <v>2369</v>
      </c>
      <c r="B1150" s="5">
        <v>2</v>
      </c>
      <c r="C1150" s="5">
        <v>5</v>
      </c>
    </row>
    <row r="1151" spans="1:3" hidden="1" x14ac:dyDescent="0.25">
      <c r="A1151" s="5" t="s">
        <v>9516</v>
      </c>
      <c r="B1151" s="5">
        <v>2</v>
      </c>
      <c r="C1151" s="5">
        <v>4</v>
      </c>
    </row>
    <row r="1152" spans="1:3" hidden="1" x14ac:dyDescent="0.25">
      <c r="A1152" s="5" t="s">
        <v>9517</v>
      </c>
      <c r="B1152" s="5">
        <v>2</v>
      </c>
      <c r="C1152" s="5">
        <v>5</v>
      </c>
    </row>
    <row r="1153" spans="1:3" hidden="1" x14ac:dyDescent="0.25">
      <c r="A1153" s="5" t="s">
        <v>2958</v>
      </c>
      <c r="B1153" s="5">
        <v>2</v>
      </c>
      <c r="C1153" s="5">
        <v>4</v>
      </c>
    </row>
    <row r="1154" spans="1:3" hidden="1" x14ac:dyDescent="0.25">
      <c r="A1154" s="5" t="s">
        <v>9518</v>
      </c>
      <c r="B1154" s="5">
        <v>2</v>
      </c>
      <c r="C1154" s="5">
        <v>2</v>
      </c>
    </row>
    <row r="1155" spans="1:3" hidden="1" x14ac:dyDescent="0.25">
      <c r="A1155" s="5" t="s">
        <v>9519</v>
      </c>
      <c r="B1155" s="5">
        <v>2</v>
      </c>
      <c r="C1155" s="5">
        <v>5</v>
      </c>
    </row>
    <row r="1156" spans="1:3" hidden="1" x14ac:dyDescent="0.25">
      <c r="A1156" s="5" t="s">
        <v>9520</v>
      </c>
      <c r="B1156" s="5">
        <v>2</v>
      </c>
      <c r="C1156" s="5">
        <v>6</v>
      </c>
    </row>
    <row r="1157" spans="1:3" hidden="1" x14ac:dyDescent="0.25">
      <c r="A1157" s="5" t="s">
        <v>9521</v>
      </c>
      <c r="B1157" s="5">
        <v>2</v>
      </c>
      <c r="C1157" s="5">
        <v>5</v>
      </c>
    </row>
    <row r="1158" spans="1:3" hidden="1" x14ac:dyDescent="0.25">
      <c r="A1158" s="5" t="s">
        <v>9522</v>
      </c>
      <c r="B1158" s="5">
        <v>2</v>
      </c>
      <c r="C1158" s="5">
        <v>5</v>
      </c>
    </row>
    <row r="1159" spans="1:3" hidden="1" x14ac:dyDescent="0.25">
      <c r="A1159" s="5" t="s">
        <v>2272</v>
      </c>
      <c r="B1159" s="5">
        <v>2</v>
      </c>
      <c r="C1159" s="5">
        <v>6</v>
      </c>
    </row>
    <row r="1160" spans="1:3" hidden="1" x14ac:dyDescent="0.25">
      <c r="A1160" s="5" t="s">
        <v>9523</v>
      </c>
      <c r="B1160" s="5">
        <v>2</v>
      </c>
      <c r="C1160" s="5">
        <v>4</v>
      </c>
    </row>
    <row r="1161" spans="1:3" hidden="1" x14ac:dyDescent="0.25">
      <c r="A1161" s="5" t="s">
        <v>4577</v>
      </c>
      <c r="B1161" s="5">
        <v>2</v>
      </c>
      <c r="C1161" s="5">
        <v>6</v>
      </c>
    </row>
    <row r="1162" spans="1:3" hidden="1" x14ac:dyDescent="0.25">
      <c r="A1162" s="5" t="s">
        <v>9524</v>
      </c>
      <c r="B1162" s="5">
        <v>2</v>
      </c>
      <c r="C1162" s="5">
        <v>5</v>
      </c>
    </row>
    <row r="1163" spans="1:3" hidden="1" x14ac:dyDescent="0.25">
      <c r="A1163" s="5" t="s">
        <v>9525</v>
      </c>
      <c r="B1163" s="5">
        <v>2</v>
      </c>
      <c r="C1163" s="5">
        <v>3</v>
      </c>
    </row>
    <row r="1164" spans="1:3" hidden="1" x14ac:dyDescent="0.25">
      <c r="A1164" s="5" t="s">
        <v>9526</v>
      </c>
      <c r="B1164" s="5">
        <v>2</v>
      </c>
      <c r="C1164" s="5">
        <v>6</v>
      </c>
    </row>
    <row r="1165" spans="1:3" hidden="1" x14ac:dyDescent="0.25">
      <c r="A1165" s="5" t="s">
        <v>9527</v>
      </c>
      <c r="B1165" s="5">
        <v>2</v>
      </c>
      <c r="C1165" s="5">
        <v>3</v>
      </c>
    </row>
    <row r="1166" spans="1:3" hidden="1" x14ac:dyDescent="0.25">
      <c r="A1166" s="5" t="s">
        <v>2418</v>
      </c>
      <c r="B1166" s="5">
        <v>2</v>
      </c>
      <c r="C1166" s="5">
        <v>3</v>
      </c>
    </row>
    <row r="1167" spans="1:3" hidden="1" x14ac:dyDescent="0.25">
      <c r="A1167" s="5" t="s">
        <v>9528</v>
      </c>
      <c r="B1167" s="5">
        <v>2</v>
      </c>
      <c r="C1167" s="5">
        <v>3</v>
      </c>
    </row>
    <row r="1168" spans="1:3" hidden="1" x14ac:dyDescent="0.25">
      <c r="A1168" s="5" t="s">
        <v>9529</v>
      </c>
      <c r="B1168" s="5">
        <v>2</v>
      </c>
      <c r="C1168" s="5">
        <v>4</v>
      </c>
    </row>
    <row r="1169" spans="1:3" hidden="1" x14ac:dyDescent="0.25">
      <c r="A1169" s="5" t="s">
        <v>9530</v>
      </c>
      <c r="B1169" s="5">
        <v>2</v>
      </c>
      <c r="C1169" s="5">
        <v>5</v>
      </c>
    </row>
    <row r="1170" spans="1:3" hidden="1" x14ac:dyDescent="0.25">
      <c r="A1170" s="5" t="s">
        <v>9531</v>
      </c>
      <c r="B1170" s="5">
        <v>2</v>
      </c>
      <c r="C1170" s="5">
        <v>6</v>
      </c>
    </row>
    <row r="1171" spans="1:3" hidden="1" x14ac:dyDescent="0.25">
      <c r="A1171" s="5" t="s">
        <v>9532</v>
      </c>
      <c r="B1171" s="5">
        <v>2</v>
      </c>
      <c r="C1171" s="5">
        <v>5</v>
      </c>
    </row>
    <row r="1172" spans="1:3" hidden="1" x14ac:dyDescent="0.25">
      <c r="A1172" s="5" t="s">
        <v>4209</v>
      </c>
      <c r="B1172" s="5">
        <v>2</v>
      </c>
      <c r="C1172" s="5">
        <v>6</v>
      </c>
    </row>
    <row r="1173" spans="1:3" hidden="1" x14ac:dyDescent="0.25">
      <c r="A1173" s="5" t="s">
        <v>3363</v>
      </c>
      <c r="B1173" s="5">
        <v>2</v>
      </c>
      <c r="C1173" s="5">
        <v>5</v>
      </c>
    </row>
    <row r="1174" spans="1:3" hidden="1" x14ac:dyDescent="0.25">
      <c r="A1174" s="5" t="s">
        <v>4219</v>
      </c>
      <c r="B1174" s="5">
        <v>2</v>
      </c>
      <c r="C1174" s="5">
        <v>6</v>
      </c>
    </row>
    <row r="1175" spans="1:3" hidden="1" x14ac:dyDescent="0.25">
      <c r="A1175" s="5" t="s">
        <v>9533</v>
      </c>
      <c r="B1175" s="5">
        <v>2</v>
      </c>
      <c r="C1175" s="5">
        <v>5</v>
      </c>
    </row>
    <row r="1176" spans="1:3" hidden="1" x14ac:dyDescent="0.25">
      <c r="A1176" s="5" t="s">
        <v>9534</v>
      </c>
      <c r="B1176" s="5">
        <v>2</v>
      </c>
      <c r="C1176" s="5">
        <v>6</v>
      </c>
    </row>
    <row r="1177" spans="1:3" hidden="1" x14ac:dyDescent="0.25">
      <c r="A1177" s="5" t="s">
        <v>9535</v>
      </c>
      <c r="B1177" s="5">
        <v>2</v>
      </c>
      <c r="C1177" s="5">
        <v>4</v>
      </c>
    </row>
    <row r="1178" spans="1:3" hidden="1" x14ac:dyDescent="0.25">
      <c r="A1178" s="5" t="s">
        <v>9536</v>
      </c>
      <c r="B1178" s="5">
        <v>2</v>
      </c>
      <c r="C1178" s="5">
        <v>3</v>
      </c>
    </row>
    <row r="1179" spans="1:3" hidden="1" x14ac:dyDescent="0.25">
      <c r="A1179" s="5" t="s">
        <v>9537</v>
      </c>
      <c r="B1179" s="5">
        <v>2</v>
      </c>
      <c r="C1179" s="5">
        <v>3</v>
      </c>
    </row>
    <row r="1180" spans="1:3" hidden="1" x14ac:dyDescent="0.25">
      <c r="A1180" s="5" t="s">
        <v>9538</v>
      </c>
      <c r="B1180" s="5">
        <v>2</v>
      </c>
      <c r="C1180" s="5">
        <v>3</v>
      </c>
    </row>
    <row r="1181" spans="1:3" hidden="1" x14ac:dyDescent="0.25">
      <c r="A1181" s="5" t="s">
        <v>9539</v>
      </c>
      <c r="B1181" s="5">
        <v>2</v>
      </c>
      <c r="C1181" s="5">
        <v>2</v>
      </c>
    </row>
    <row r="1182" spans="1:3" hidden="1" x14ac:dyDescent="0.25">
      <c r="A1182" s="5" t="s">
        <v>9540</v>
      </c>
      <c r="B1182" s="5">
        <v>2</v>
      </c>
      <c r="C1182" s="5">
        <v>4</v>
      </c>
    </row>
    <row r="1183" spans="1:3" hidden="1" x14ac:dyDescent="0.25">
      <c r="A1183" s="5" t="s">
        <v>9541</v>
      </c>
      <c r="B1183" s="5">
        <v>2</v>
      </c>
      <c r="C1183" s="5">
        <v>4</v>
      </c>
    </row>
    <row r="1184" spans="1:3" hidden="1" x14ac:dyDescent="0.25">
      <c r="A1184" s="5" t="s">
        <v>9542</v>
      </c>
      <c r="B1184" s="5">
        <v>2</v>
      </c>
      <c r="C1184" s="5">
        <v>4</v>
      </c>
    </row>
    <row r="1185" spans="1:3" hidden="1" x14ac:dyDescent="0.25">
      <c r="A1185" s="5" t="s">
        <v>9543</v>
      </c>
      <c r="B1185" s="5">
        <v>2</v>
      </c>
      <c r="C1185" s="5">
        <v>5</v>
      </c>
    </row>
    <row r="1186" spans="1:3" hidden="1" x14ac:dyDescent="0.25">
      <c r="A1186" s="5" t="s">
        <v>2591</v>
      </c>
      <c r="B1186" s="5">
        <v>2</v>
      </c>
      <c r="C1186" s="5">
        <v>6</v>
      </c>
    </row>
    <row r="1187" spans="1:3" hidden="1" x14ac:dyDescent="0.25">
      <c r="A1187" s="5" t="s">
        <v>9544</v>
      </c>
      <c r="B1187" s="5">
        <v>2</v>
      </c>
      <c r="C1187" s="5">
        <v>4</v>
      </c>
    </row>
    <row r="1188" spans="1:3" hidden="1" x14ac:dyDescent="0.25">
      <c r="A1188" s="5" t="s">
        <v>9545</v>
      </c>
      <c r="B1188" s="5">
        <v>2</v>
      </c>
      <c r="C1188" s="5">
        <v>5</v>
      </c>
    </row>
    <row r="1189" spans="1:3" hidden="1" x14ac:dyDescent="0.25">
      <c r="A1189" s="5" t="s">
        <v>9546</v>
      </c>
      <c r="B1189" s="5">
        <v>2</v>
      </c>
      <c r="C1189" s="5">
        <v>2</v>
      </c>
    </row>
    <row r="1190" spans="1:3" hidden="1" x14ac:dyDescent="0.25">
      <c r="A1190" s="5" t="s">
        <v>5884</v>
      </c>
      <c r="B1190" s="5">
        <v>2</v>
      </c>
      <c r="C1190" s="5">
        <v>3</v>
      </c>
    </row>
    <row r="1191" spans="1:3" hidden="1" x14ac:dyDescent="0.25">
      <c r="A1191" s="5" t="s">
        <v>9547</v>
      </c>
      <c r="B1191" s="5">
        <v>2</v>
      </c>
      <c r="C1191" s="5">
        <v>4</v>
      </c>
    </row>
    <row r="1192" spans="1:3" hidden="1" x14ac:dyDescent="0.25">
      <c r="A1192" s="5" t="s">
        <v>9548</v>
      </c>
      <c r="B1192" s="5">
        <v>2</v>
      </c>
      <c r="C1192" s="5">
        <v>3</v>
      </c>
    </row>
    <row r="1193" spans="1:3" hidden="1" x14ac:dyDescent="0.25">
      <c r="A1193" s="5" t="s">
        <v>9549</v>
      </c>
      <c r="B1193" s="5">
        <v>2</v>
      </c>
      <c r="C1193" s="5">
        <v>2</v>
      </c>
    </row>
    <row r="1194" spans="1:3" hidden="1" x14ac:dyDescent="0.25">
      <c r="A1194" s="5" t="s">
        <v>9550</v>
      </c>
      <c r="B1194" s="5">
        <v>2</v>
      </c>
      <c r="C1194" s="5">
        <v>3</v>
      </c>
    </row>
    <row r="1195" spans="1:3" hidden="1" x14ac:dyDescent="0.25">
      <c r="A1195" s="5" t="s">
        <v>9551</v>
      </c>
      <c r="B1195" s="5">
        <v>2</v>
      </c>
      <c r="C1195" s="5">
        <v>3</v>
      </c>
    </row>
    <row r="1196" spans="1:3" hidden="1" x14ac:dyDescent="0.25">
      <c r="A1196" s="5" t="s">
        <v>9552</v>
      </c>
      <c r="B1196" s="5">
        <v>2</v>
      </c>
      <c r="C1196" s="5">
        <v>5</v>
      </c>
    </row>
    <row r="1197" spans="1:3" hidden="1" x14ac:dyDescent="0.25">
      <c r="A1197" s="5" t="s">
        <v>9553</v>
      </c>
      <c r="B1197" s="5">
        <v>2</v>
      </c>
      <c r="C1197" s="5">
        <v>2</v>
      </c>
    </row>
    <row r="1198" spans="1:3" hidden="1" x14ac:dyDescent="0.25">
      <c r="A1198" s="5" t="s">
        <v>2710</v>
      </c>
      <c r="B1198" s="5">
        <v>2</v>
      </c>
      <c r="C1198" s="5">
        <v>5</v>
      </c>
    </row>
    <row r="1199" spans="1:3" hidden="1" x14ac:dyDescent="0.25">
      <c r="A1199" s="5" t="s">
        <v>9554</v>
      </c>
      <c r="B1199" s="5">
        <v>2</v>
      </c>
      <c r="C1199" s="5">
        <v>2</v>
      </c>
    </row>
    <row r="1200" spans="1:3" hidden="1" x14ac:dyDescent="0.25">
      <c r="A1200" s="5" t="s">
        <v>9555</v>
      </c>
      <c r="B1200" s="5">
        <v>2</v>
      </c>
      <c r="C1200" s="5">
        <v>4</v>
      </c>
    </row>
    <row r="1201" spans="1:3" hidden="1" x14ac:dyDescent="0.25">
      <c r="A1201" s="5" t="s">
        <v>9556</v>
      </c>
      <c r="B1201" s="5">
        <v>2</v>
      </c>
      <c r="C1201" s="5">
        <v>2</v>
      </c>
    </row>
    <row r="1202" spans="1:3" hidden="1" x14ac:dyDescent="0.25">
      <c r="A1202" s="5" t="s">
        <v>9557</v>
      </c>
      <c r="B1202" s="5">
        <v>2</v>
      </c>
      <c r="C1202" s="5">
        <v>3</v>
      </c>
    </row>
    <row r="1203" spans="1:3" hidden="1" x14ac:dyDescent="0.25">
      <c r="A1203" s="5" t="s">
        <v>9558</v>
      </c>
      <c r="B1203" s="5">
        <v>2</v>
      </c>
      <c r="C1203" s="5">
        <v>3</v>
      </c>
    </row>
    <row r="1204" spans="1:3" hidden="1" x14ac:dyDescent="0.25">
      <c r="A1204" s="5" t="s">
        <v>9559</v>
      </c>
      <c r="B1204" s="5">
        <v>2</v>
      </c>
      <c r="C1204" s="5">
        <v>5</v>
      </c>
    </row>
    <row r="1205" spans="1:3" hidden="1" x14ac:dyDescent="0.25">
      <c r="A1205" s="5" t="s">
        <v>9560</v>
      </c>
      <c r="B1205" s="5">
        <v>2</v>
      </c>
      <c r="C1205" s="5">
        <v>3</v>
      </c>
    </row>
    <row r="1206" spans="1:3" hidden="1" x14ac:dyDescent="0.25">
      <c r="A1206" s="5" t="s">
        <v>9561</v>
      </c>
      <c r="B1206" s="5">
        <v>2</v>
      </c>
      <c r="C1206" s="5">
        <v>2</v>
      </c>
    </row>
    <row r="1207" spans="1:3" hidden="1" x14ac:dyDescent="0.25">
      <c r="A1207" s="5" t="s">
        <v>9562</v>
      </c>
      <c r="B1207" s="5">
        <v>2</v>
      </c>
      <c r="C1207" s="5">
        <v>4</v>
      </c>
    </row>
    <row r="1208" spans="1:3" hidden="1" x14ac:dyDescent="0.25">
      <c r="A1208" s="5" t="s">
        <v>9563</v>
      </c>
      <c r="B1208" s="5">
        <v>2</v>
      </c>
      <c r="C1208" s="5">
        <v>5</v>
      </c>
    </row>
    <row r="1209" spans="1:3" hidden="1" x14ac:dyDescent="0.25">
      <c r="A1209" s="5" t="s">
        <v>9564</v>
      </c>
      <c r="B1209" s="5">
        <v>2</v>
      </c>
      <c r="C1209" s="5">
        <v>3</v>
      </c>
    </row>
    <row r="1210" spans="1:3" hidden="1" x14ac:dyDescent="0.25">
      <c r="A1210" s="5" t="s">
        <v>9565</v>
      </c>
      <c r="B1210" s="5">
        <v>2</v>
      </c>
      <c r="C1210" s="5">
        <v>4</v>
      </c>
    </row>
    <row r="1211" spans="1:3" hidden="1" x14ac:dyDescent="0.25">
      <c r="A1211" s="5" t="s">
        <v>9566</v>
      </c>
      <c r="B1211" s="5">
        <v>2</v>
      </c>
      <c r="C1211" s="5">
        <v>6</v>
      </c>
    </row>
    <row r="1212" spans="1:3" hidden="1" x14ac:dyDescent="0.25">
      <c r="A1212" s="5" t="s">
        <v>3072</v>
      </c>
      <c r="B1212" s="5">
        <v>2</v>
      </c>
      <c r="C1212" s="5">
        <v>6</v>
      </c>
    </row>
    <row r="1213" spans="1:3" hidden="1" x14ac:dyDescent="0.25">
      <c r="A1213" s="5" t="s">
        <v>9567</v>
      </c>
      <c r="B1213" s="5">
        <v>2</v>
      </c>
      <c r="C1213" s="5">
        <v>4</v>
      </c>
    </row>
    <row r="1214" spans="1:3" hidden="1" x14ac:dyDescent="0.25">
      <c r="A1214" s="5" t="s">
        <v>9568</v>
      </c>
      <c r="B1214" s="5">
        <v>2</v>
      </c>
      <c r="C1214" s="5">
        <v>6</v>
      </c>
    </row>
    <row r="1215" spans="1:3" hidden="1" x14ac:dyDescent="0.25">
      <c r="A1215" s="5" t="s">
        <v>9569</v>
      </c>
      <c r="B1215" s="5">
        <v>2</v>
      </c>
      <c r="C1215" s="5">
        <v>2</v>
      </c>
    </row>
    <row r="1216" spans="1:3" hidden="1" x14ac:dyDescent="0.25">
      <c r="A1216" s="5" t="s">
        <v>5714</v>
      </c>
      <c r="B1216" s="5">
        <v>2</v>
      </c>
      <c r="C1216" s="5">
        <v>4</v>
      </c>
    </row>
    <row r="1217" spans="1:3" hidden="1" x14ac:dyDescent="0.25">
      <c r="A1217" s="5" t="s">
        <v>9570</v>
      </c>
      <c r="B1217" s="5">
        <v>2</v>
      </c>
      <c r="C1217" s="5">
        <v>3</v>
      </c>
    </row>
    <row r="1218" spans="1:3" hidden="1" x14ac:dyDescent="0.25">
      <c r="A1218" s="5" t="s">
        <v>9571</v>
      </c>
      <c r="B1218" s="5">
        <v>2</v>
      </c>
      <c r="C1218" s="5">
        <v>3</v>
      </c>
    </row>
    <row r="1219" spans="1:3" hidden="1" x14ac:dyDescent="0.25">
      <c r="A1219" s="5" t="s">
        <v>2733</v>
      </c>
      <c r="B1219" s="5">
        <v>2</v>
      </c>
      <c r="C1219" s="5">
        <v>6</v>
      </c>
    </row>
    <row r="1220" spans="1:3" hidden="1" x14ac:dyDescent="0.25">
      <c r="A1220" s="5" t="s">
        <v>2452</v>
      </c>
      <c r="B1220" s="5">
        <v>2</v>
      </c>
      <c r="C1220" s="5">
        <v>4</v>
      </c>
    </row>
    <row r="1221" spans="1:3" hidden="1" x14ac:dyDescent="0.25">
      <c r="A1221" s="5" t="s">
        <v>9572</v>
      </c>
      <c r="B1221" s="5">
        <v>2</v>
      </c>
      <c r="C1221" s="5">
        <v>4</v>
      </c>
    </row>
    <row r="1222" spans="1:3" hidden="1" x14ac:dyDescent="0.25">
      <c r="A1222" s="5" t="s">
        <v>9573</v>
      </c>
      <c r="B1222" s="5">
        <v>2</v>
      </c>
      <c r="C1222" s="5">
        <v>2</v>
      </c>
    </row>
    <row r="1223" spans="1:3" hidden="1" x14ac:dyDescent="0.25">
      <c r="A1223" s="5" t="s">
        <v>9574</v>
      </c>
      <c r="B1223" s="5">
        <v>2</v>
      </c>
      <c r="C1223" s="5">
        <v>4</v>
      </c>
    </row>
    <row r="1224" spans="1:3" hidden="1" x14ac:dyDescent="0.25">
      <c r="A1224" s="5" t="s">
        <v>9575</v>
      </c>
      <c r="B1224" s="5">
        <v>2</v>
      </c>
      <c r="C1224" s="5">
        <v>5</v>
      </c>
    </row>
    <row r="1225" spans="1:3" hidden="1" x14ac:dyDescent="0.25">
      <c r="A1225" s="5" t="s">
        <v>9576</v>
      </c>
      <c r="B1225" s="5">
        <v>2</v>
      </c>
      <c r="C1225" s="5">
        <v>4</v>
      </c>
    </row>
    <row r="1226" spans="1:3" hidden="1" x14ac:dyDescent="0.25">
      <c r="A1226" s="5" t="s">
        <v>9577</v>
      </c>
      <c r="B1226" s="5">
        <v>2</v>
      </c>
      <c r="C1226" s="5">
        <v>2</v>
      </c>
    </row>
    <row r="1227" spans="1:3" hidden="1" x14ac:dyDescent="0.25">
      <c r="A1227" s="5" t="s">
        <v>9578</v>
      </c>
      <c r="B1227" s="5">
        <v>2</v>
      </c>
      <c r="C1227" s="5">
        <v>2</v>
      </c>
    </row>
    <row r="1228" spans="1:3" hidden="1" x14ac:dyDescent="0.25">
      <c r="A1228" s="5" t="s">
        <v>9579</v>
      </c>
      <c r="B1228" s="5">
        <v>2</v>
      </c>
      <c r="C1228" s="5">
        <v>3</v>
      </c>
    </row>
    <row r="1229" spans="1:3" hidden="1" x14ac:dyDescent="0.25">
      <c r="A1229" s="5" t="s">
        <v>9580</v>
      </c>
      <c r="B1229" s="5">
        <v>2</v>
      </c>
      <c r="C1229" s="5">
        <v>4</v>
      </c>
    </row>
    <row r="1230" spans="1:3" hidden="1" x14ac:dyDescent="0.25">
      <c r="A1230" s="5" t="s">
        <v>9581</v>
      </c>
      <c r="B1230" s="5">
        <v>2</v>
      </c>
      <c r="C1230" s="5">
        <v>5</v>
      </c>
    </row>
    <row r="1231" spans="1:3" hidden="1" x14ac:dyDescent="0.25">
      <c r="A1231" s="5" t="s">
        <v>9582</v>
      </c>
      <c r="B1231" s="5">
        <v>2</v>
      </c>
      <c r="C1231" s="5">
        <v>3</v>
      </c>
    </row>
    <row r="1232" spans="1:3" hidden="1" x14ac:dyDescent="0.25">
      <c r="A1232" s="5" t="s">
        <v>9583</v>
      </c>
      <c r="B1232" s="5">
        <v>2</v>
      </c>
      <c r="C1232" s="5">
        <v>3</v>
      </c>
    </row>
    <row r="1233" spans="1:3" hidden="1" x14ac:dyDescent="0.25">
      <c r="A1233" s="5" t="s">
        <v>9584</v>
      </c>
      <c r="B1233" s="5">
        <v>2</v>
      </c>
      <c r="C1233" s="5">
        <v>3</v>
      </c>
    </row>
    <row r="1234" spans="1:3" hidden="1" x14ac:dyDescent="0.25">
      <c r="A1234" s="5" t="s">
        <v>9585</v>
      </c>
      <c r="B1234" s="5">
        <v>2</v>
      </c>
      <c r="C1234" s="5">
        <v>4</v>
      </c>
    </row>
    <row r="1235" spans="1:3" hidden="1" x14ac:dyDescent="0.25">
      <c r="A1235" s="5" t="s">
        <v>9586</v>
      </c>
      <c r="B1235" s="5">
        <v>2</v>
      </c>
      <c r="C1235" s="5">
        <v>2</v>
      </c>
    </row>
    <row r="1236" spans="1:3" hidden="1" x14ac:dyDescent="0.25">
      <c r="A1236" s="5" t="s">
        <v>9587</v>
      </c>
      <c r="B1236" s="5">
        <v>2</v>
      </c>
      <c r="C1236" s="5">
        <v>3</v>
      </c>
    </row>
    <row r="1237" spans="1:3" hidden="1" x14ac:dyDescent="0.25">
      <c r="A1237" s="5" t="s">
        <v>9588</v>
      </c>
      <c r="B1237" s="5">
        <v>2</v>
      </c>
      <c r="C1237" s="5">
        <v>2</v>
      </c>
    </row>
    <row r="1238" spans="1:3" hidden="1" x14ac:dyDescent="0.25">
      <c r="A1238" s="5" t="s">
        <v>9589</v>
      </c>
      <c r="B1238" s="5">
        <v>2</v>
      </c>
      <c r="C1238" s="5">
        <v>3</v>
      </c>
    </row>
    <row r="1239" spans="1:3" hidden="1" x14ac:dyDescent="0.25">
      <c r="A1239" s="5" t="s">
        <v>2328</v>
      </c>
      <c r="B1239" s="5">
        <v>2</v>
      </c>
      <c r="C1239" s="5">
        <v>5</v>
      </c>
    </row>
    <row r="1240" spans="1:3" hidden="1" x14ac:dyDescent="0.25">
      <c r="A1240" s="5" t="s">
        <v>9590</v>
      </c>
      <c r="B1240" s="5">
        <v>2</v>
      </c>
      <c r="C1240" s="5">
        <v>3</v>
      </c>
    </row>
    <row r="1241" spans="1:3" hidden="1" x14ac:dyDescent="0.25">
      <c r="A1241" s="5" t="s">
        <v>5795</v>
      </c>
      <c r="B1241" s="5">
        <v>2</v>
      </c>
      <c r="C1241" s="5">
        <v>6</v>
      </c>
    </row>
    <row r="1242" spans="1:3" hidden="1" x14ac:dyDescent="0.25">
      <c r="A1242" s="5" t="s">
        <v>9591</v>
      </c>
      <c r="B1242" s="5">
        <v>2</v>
      </c>
      <c r="C1242" s="5">
        <v>6</v>
      </c>
    </row>
    <row r="1243" spans="1:3" hidden="1" x14ac:dyDescent="0.25">
      <c r="A1243" s="5" t="s">
        <v>9592</v>
      </c>
      <c r="B1243" s="5">
        <v>2</v>
      </c>
      <c r="C1243" s="5">
        <v>5</v>
      </c>
    </row>
    <row r="1244" spans="1:3" hidden="1" x14ac:dyDescent="0.25">
      <c r="A1244" s="5" t="s">
        <v>9593</v>
      </c>
      <c r="B1244" s="5">
        <v>2</v>
      </c>
      <c r="C1244" s="5">
        <v>3</v>
      </c>
    </row>
    <row r="1245" spans="1:3" hidden="1" x14ac:dyDescent="0.25">
      <c r="A1245" s="5" t="s">
        <v>9594</v>
      </c>
      <c r="B1245" s="5">
        <v>2</v>
      </c>
      <c r="C1245" s="5">
        <v>2</v>
      </c>
    </row>
    <row r="1246" spans="1:3" hidden="1" x14ac:dyDescent="0.25">
      <c r="A1246" s="5" t="s">
        <v>6154</v>
      </c>
      <c r="B1246" s="5">
        <v>2</v>
      </c>
      <c r="C1246" s="5">
        <v>4</v>
      </c>
    </row>
    <row r="1247" spans="1:3" hidden="1" x14ac:dyDescent="0.25">
      <c r="A1247" s="5" t="s">
        <v>9595</v>
      </c>
      <c r="B1247" s="5">
        <v>2</v>
      </c>
      <c r="C1247" s="5">
        <v>2</v>
      </c>
    </row>
    <row r="1248" spans="1:3" hidden="1" x14ac:dyDescent="0.25">
      <c r="A1248" s="5" t="s">
        <v>9596</v>
      </c>
      <c r="B1248" s="5">
        <v>2</v>
      </c>
      <c r="C1248" s="5">
        <v>6</v>
      </c>
    </row>
    <row r="1249" spans="1:3" hidden="1" x14ac:dyDescent="0.25">
      <c r="A1249" s="5" t="s">
        <v>9597</v>
      </c>
      <c r="B1249" s="5">
        <v>2</v>
      </c>
      <c r="C1249" s="5">
        <v>2</v>
      </c>
    </row>
    <row r="1250" spans="1:3" hidden="1" x14ac:dyDescent="0.25">
      <c r="A1250" s="5" t="s">
        <v>9598</v>
      </c>
      <c r="B1250" s="5">
        <v>2</v>
      </c>
      <c r="C1250" s="5">
        <v>2</v>
      </c>
    </row>
    <row r="1251" spans="1:3" hidden="1" x14ac:dyDescent="0.25">
      <c r="A1251" s="5" t="s">
        <v>9599</v>
      </c>
      <c r="B1251" s="5">
        <v>2</v>
      </c>
      <c r="C1251" s="5">
        <v>5</v>
      </c>
    </row>
    <row r="1252" spans="1:3" hidden="1" x14ac:dyDescent="0.25">
      <c r="A1252" s="5" t="s">
        <v>9600</v>
      </c>
      <c r="B1252" s="5">
        <v>2</v>
      </c>
      <c r="C1252" s="5">
        <v>5</v>
      </c>
    </row>
    <row r="1253" spans="1:3" hidden="1" x14ac:dyDescent="0.25">
      <c r="A1253" s="5" t="s">
        <v>2516</v>
      </c>
      <c r="B1253" s="5">
        <v>2</v>
      </c>
      <c r="C1253" s="5">
        <v>6</v>
      </c>
    </row>
    <row r="1254" spans="1:3" hidden="1" x14ac:dyDescent="0.25">
      <c r="A1254" s="5" t="s">
        <v>9601</v>
      </c>
      <c r="B1254" s="5">
        <v>2</v>
      </c>
      <c r="C1254" s="5">
        <v>2</v>
      </c>
    </row>
    <row r="1255" spans="1:3" hidden="1" x14ac:dyDescent="0.25">
      <c r="A1255" s="5" t="s">
        <v>9602</v>
      </c>
      <c r="B1255" s="5">
        <v>2</v>
      </c>
      <c r="C1255" s="5">
        <v>4</v>
      </c>
    </row>
    <row r="1256" spans="1:3" hidden="1" x14ac:dyDescent="0.25">
      <c r="A1256" s="5" t="s">
        <v>9603</v>
      </c>
      <c r="B1256" s="5">
        <v>2</v>
      </c>
      <c r="C1256" s="5">
        <v>6</v>
      </c>
    </row>
    <row r="1257" spans="1:3" hidden="1" x14ac:dyDescent="0.25">
      <c r="A1257" s="5" t="s">
        <v>9604</v>
      </c>
      <c r="B1257" s="5">
        <v>2</v>
      </c>
      <c r="C1257" s="5">
        <v>4</v>
      </c>
    </row>
    <row r="1258" spans="1:3" hidden="1" x14ac:dyDescent="0.25">
      <c r="A1258" s="5" t="s">
        <v>9605</v>
      </c>
      <c r="B1258" s="5">
        <v>2</v>
      </c>
      <c r="C1258" s="5">
        <v>2</v>
      </c>
    </row>
    <row r="1259" spans="1:3" hidden="1" x14ac:dyDescent="0.25">
      <c r="A1259" s="5" t="s">
        <v>9606</v>
      </c>
      <c r="B1259" s="5">
        <v>2</v>
      </c>
      <c r="C1259" s="5">
        <v>4</v>
      </c>
    </row>
    <row r="1260" spans="1:3" hidden="1" x14ac:dyDescent="0.25">
      <c r="A1260" s="5" t="s">
        <v>6494</v>
      </c>
      <c r="B1260" s="5">
        <v>2</v>
      </c>
      <c r="C1260" s="5">
        <v>2</v>
      </c>
    </row>
    <row r="1261" spans="1:3" hidden="1" x14ac:dyDescent="0.25">
      <c r="A1261" s="5" t="s">
        <v>2600</v>
      </c>
      <c r="B1261" s="5">
        <v>2</v>
      </c>
      <c r="C1261" s="5">
        <v>6</v>
      </c>
    </row>
    <row r="1262" spans="1:3" hidden="1" x14ac:dyDescent="0.25">
      <c r="A1262" s="5" t="s">
        <v>9607</v>
      </c>
      <c r="B1262" s="5">
        <v>2</v>
      </c>
      <c r="C1262" s="5">
        <v>3</v>
      </c>
    </row>
    <row r="1263" spans="1:3" hidden="1" x14ac:dyDescent="0.25">
      <c r="A1263" s="5" t="s">
        <v>9608</v>
      </c>
      <c r="B1263" s="5">
        <v>2</v>
      </c>
      <c r="C1263" s="5">
        <v>3</v>
      </c>
    </row>
    <row r="1264" spans="1:3" hidden="1" x14ac:dyDescent="0.25">
      <c r="A1264" s="5" t="s">
        <v>9609</v>
      </c>
      <c r="B1264" s="5">
        <v>2</v>
      </c>
      <c r="C1264" s="5">
        <v>2</v>
      </c>
    </row>
    <row r="1265" spans="1:3" hidden="1" x14ac:dyDescent="0.25">
      <c r="A1265" s="5" t="s">
        <v>9610</v>
      </c>
      <c r="B1265" s="5">
        <v>2</v>
      </c>
      <c r="C1265" s="5">
        <v>4</v>
      </c>
    </row>
    <row r="1266" spans="1:3" hidden="1" x14ac:dyDescent="0.25">
      <c r="A1266" s="5" t="s">
        <v>9611</v>
      </c>
      <c r="B1266" s="5">
        <v>2</v>
      </c>
      <c r="C1266" s="5">
        <v>4</v>
      </c>
    </row>
    <row r="1267" spans="1:3" hidden="1" x14ac:dyDescent="0.25">
      <c r="A1267" s="5" t="s">
        <v>9612</v>
      </c>
      <c r="B1267" s="5">
        <v>2</v>
      </c>
      <c r="C1267" s="5">
        <v>5</v>
      </c>
    </row>
    <row r="1268" spans="1:3" hidden="1" x14ac:dyDescent="0.25">
      <c r="A1268" s="5" t="s">
        <v>9613</v>
      </c>
      <c r="B1268" s="5">
        <v>2</v>
      </c>
      <c r="C1268" s="5">
        <v>6</v>
      </c>
    </row>
    <row r="1269" spans="1:3" hidden="1" x14ac:dyDescent="0.25">
      <c r="A1269" s="5" t="s">
        <v>9614</v>
      </c>
      <c r="B1269" s="5">
        <v>2</v>
      </c>
      <c r="C1269" s="5">
        <v>5</v>
      </c>
    </row>
    <row r="1270" spans="1:3" hidden="1" x14ac:dyDescent="0.25">
      <c r="A1270" s="5" t="s">
        <v>9615</v>
      </c>
      <c r="B1270" s="5">
        <v>2</v>
      </c>
      <c r="C1270" s="5">
        <v>4</v>
      </c>
    </row>
    <row r="1271" spans="1:3" hidden="1" x14ac:dyDescent="0.25">
      <c r="A1271" s="5" t="s">
        <v>9616</v>
      </c>
      <c r="B1271" s="5">
        <v>2</v>
      </c>
      <c r="C1271" s="5">
        <v>3</v>
      </c>
    </row>
    <row r="1272" spans="1:3" hidden="1" x14ac:dyDescent="0.25">
      <c r="A1272" s="5" t="s">
        <v>9617</v>
      </c>
      <c r="B1272" s="5">
        <v>2</v>
      </c>
      <c r="C1272" s="5">
        <v>5</v>
      </c>
    </row>
    <row r="1273" spans="1:3" hidden="1" x14ac:dyDescent="0.25">
      <c r="A1273" s="5" t="s">
        <v>9618</v>
      </c>
      <c r="B1273" s="5">
        <v>2</v>
      </c>
      <c r="C1273" s="5">
        <v>2</v>
      </c>
    </row>
    <row r="1274" spans="1:3" hidden="1" x14ac:dyDescent="0.25">
      <c r="A1274" s="5" t="s">
        <v>9619</v>
      </c>
      <c r="B1274" s="5">
        <v>2</v>
      </c>
      <c r="C1274" s="5">
        <v>5</v>
      </c>
    </row>
    <row r="1275" spans="1:3" hidden="1" x14ac:dyDescent="0.25">
      <c r="A1275" s="5" t="s">
        <v>9620</v>
      </c>
      <c r="B1275" s="5">
        <v>2</v>
      </c>
      <c r="C1275" s="5">
        <v>5</v>
      </c>
    </row>
    <row r="1276" spans="1:3" hidden="1" x14ac:dyDescent="0.25">
      <c r="A1276" s="5" t="s">
        <v>9621</v>
      </c>
      <c r="B1276" s="5">
        <v>2</v>
      </c>
      <c r="C1276" s="5">
        <v>3</v>
      </c>
    </row>
    <row r="1277" spans="1:3" hidden="1" x14ac:dyDescent="0.25">
      <c r="A1277" s="5" t="s">
        <v>9622</v>
      </c>
      <c r="B1277" s="5">
        <v>2</v>
      </c>
      <c r="C1277" s="5">
        <v>5</v>
      </c>
    </row>
    <row r="1278" spans="1:3" hidden="1" x14ac:dyDescent="0.25">
      <c r="A1278" s="5" t="s">
        <v>2514</v>
      </c>
      <c r="B1278" s="5">
        <v>2</v>
      </c>
      <c r="C1278" s="5">
        <v>4</v>
      </c>
    </row>
    <row r="1279" spans="1:3" hidden="1" x14ac:dyDescent="0.25">
      <c r="A1279" s="5" t="s">
        <v>9623</v>
      </c>
      <c r="B1279" s="5">
        <v>2</v>
      </c>
      <c r="C1279" s="5">
        <v>3</v>
      </c>
    </row>
    <row r="1280" spans="1:3" hidden="1" x14ac:dyDescent="0.25">
      <c r="A1280" s="5" t="s">
        <v>9624</v>
      </c>
      <c r="B1280" s="5">
        <v>2</v>
      </c>
      <c r="C1280" s="5">
        <v>4</v>
      </c>
    </row>
    <row r="1281" spans="1:3" hidden="1" x14ac:dyDescent="0.25">
      <c r="A1281" s="5" t="s">
        <v>6412</v>
      </c>
      <c r="B1281" s="5">
        <v>2</v>
      </c>
      <c r="C1281" s="5">
        <v>3</v>
      </c>
    </row>
    <row r="1282" spans="1:3" hidden="1" x14ac:dyDescent="0.25">
      <c r="A1282" s="5" t="s">
        <v>9625</v>
      </c>
      <c r="B1282" s="5">
        <v>2</v>
      </c>
      <c r="C1282" s="5">
        <v>3</v>
      </c>
    </row>
    <row r="1283" spans="1:3" hidden="1" x14ac:dyDescent="0.25">
      <c r="A1283" s="5" t="s">
        <v>9626</v>
      </c>
      <c r="B1283" s="5">
        <v>2</v>
      </c>
      <c r="C1283" s="5">
        <v>4</v>
      </c>
    </row>
    <row r="1284" spans="1:3" hidden="1" x14ac:dyDescent="0.25">
      <c r="A1284" s="5" t="s">
        <v>9627</v>
      </c>
      <c r="B1284" s="5">
        <v>2</v>
      </c>
      <c r="C1284" s="5">
        <v>4</v>
      </c>
    </row>
    <row r="1285" spans="1:3" hidden="1" x14ac:dyDescent="0.25">
      <c r="A1285" s="5" t="s">
        <v>9628</v>
      </c>
      <c r="B1285" s="5">
        <v>2</v>
      </c>
      <c r="C1285" s="5">
        <v>2</v>
      </c>
    </row>
    <row r="1286" spans="1:3" hidden="1" x14ac:dyDescent="0.25">
      <c r="A1286" s="5" t="s">
        <v>9629</v>
      </c>
      <c r="B1286" s="5">
        <v>2</v>
      </c>
      <c r="C1286" s="5">
        <v>2</v>
      </c>
    </row>
    <row r="1287" spans="1:3" hidden="1" x14ac:dyDescent="0.25">
      <c r="A1287" s="5" t="s">
        <v>9630</v>
      </c>
      <c r="B1287" s="5">
        <v>2</v>
      </c>
      <c r="C1287" s="5">
        <v>4</v>
      </c>
    </row>
    <row r="1288" spans="1:3" hidden="1" x14ac:dyDescent="0.25">
      <c r="A1288" s="5" t="s">
        <v>9631</v>
      </c>
      <c r="B1288" s="5">
        <v>2</v>
      </c>
      <c r="C1288" s="5">
        <v>2</v>
      </c>
    </row>
    <row r="1289" spans="1:3" hidden="1" x14ac:dyDescent="0.25">
      <c r="A1289" s="5" t="s">
        <v>9632</v>
      </c>
      <c r="B1289" s="5">
        <v>2</v>
      </c>
      <c r="C1289" s="5">
        <v>2</v>
      </c>
    </row>
    <row r="1290" spans="1:3" hidden="1" x14ac:dyDescent="0.25">
      <c r="A1290" s="5" t="s">
        <v>9633</v>
      </c>
      <c r="B1290" s="5">
        <v>2</v>
      </c>
      <c r="C1290" s="5">
        <v>6</v>
      </c>
    </row>
    <row r="1291" spans="1:3" hidden="1" x14ac:dyDescent="0.25">
      <c r="A1291" s="5" t="s">
        <v>9634</v>
      </c>
      <c r="B1291" s="5">
        <v>2</v>
      </c>
      <c r="C1291" s="5">
        <v>2</v>
      </c>
    </row>
    <row r="1292" spans="1:3" hidden="1" x14ac:dyDescent="0.25">
      <c r="A1292" s="5" t="s">
        <v>9635</v>
      </c>
      <c r="B1292" s="5">
        <v>2</v>
      </c>
      <c r="C1292" s="5">
        <v>4</v>
      </c>
    </row>
    <row r="1293" spans="1:3" hidden="1" x14ac:dyDescent="0.25">
      <c r="A1293" s="5" t="s">
        <v>9636</v>
      </c>
      <c r="B1293" s="5">
        <v>2</v>
      </c>
      <c r="C1293" s="5">
        <v>4</v>
      </c>
    </row>
    <row r="1294" spans="1:3" hidden="1" x14ac:dyDescent="0.25">
      <c r="A1294" s="5" t="s">
        <v>9637</v>
      </c>
      <c r="B1294" s="5">
        <v>2</v>
      </c>
      <c r="C1294" s="5">
        <v>4</v>
      </c>
    </row>
    <row r="1295" spans="1:3" hidden="1" x14ac:dyDescent="0.25">
      <c r="A1295" s="5" t="s">
        <v>6444</v>
      </c>
      <c r="B1295" s="5">
        <v>2</v>
      </c>
      <c r="C1295" s="5">
        <v>5</v>
      </c>
    </row>
    <row r="1296" spans="1:3" hidden="1" x14ac:dyDescent="0.25">
      <c r="A1296" s="5" t="s">
        <v>9638</v>
      </c>
      <c r="B1296" s="5">
        <v>2</v>
      </c>
      <c r="C1296" s="5">
        <v>6</v>
      </c>
    </row>
    <row r="1297" spans="1:3" hidden="1" x14ac:dyDescent="0.25">
      <c r="A1297" s="5" t="s">
        <v>2458</v>
      </c>
      <c r="B1297" s="5">
        <v>2</v>
      </c>
      <c r="C1297" s="5">
        <v>5</v>
      </c>
    </row>
    <row r="1298" spans="1:3" hidden="1" x14ac:dyDescent="0.25">
      <c r="A1298" s="5" t="s">
        <v>9639</v>
      </c>
      <c r="B1298" s="5">
        <v>2</v>
      </c>
      <c r="C1298" s="5">
        <v>6</v>
      </c>
    </row>
    <row r="1299" spans="1:3" hidden="1" x14ac:dyDescent="0.25">
      <c r="A1299" s="5" t="s">
        <v>9640</v>
      </c>
      <c r="B1299" s="5">
        <v>2</v>
      </c>
      <c r="C1299" s="5">
        <v>4</v>
      </c>
    </row>
    <row r="1300" spans="1:3" hidden="1" x14ac:dyDescent="0.25">
      <c r="A1300" s="5" t="s">
        <v>9641</v>
      </c>
      <c r="B1300" s="5">
        <v>2</v>
      </c>
      <c r="C1300" s="5">
        <v>4</v>
      </c>
    </row>
    <row r="1301" spans="1:3" hidden="1" x14ac:dyDescent="0.25">
      <c r="A1301" s="5" t="s">
        <v>9642</v>
      </c>
      <c r="B1301" s="5">
        <v>2</v>
      </c>
      <c r="C1301" s="5">
        <v>3</v>
      </c>
    </row>
    <row r="1302" spans="1:3" hidden="1" x14ac:dyDescent="0.25">
      <c r="A1302" s="5" t="s">
        <v>9643</v>
      </c>
      <c r="B1302" s="5">
        <v>2</v>
      </c>
      <c r="C1302" s="5">
        <v>6</v>
      </c>
    </row>
    <row r="1303" spans="1:3" hidden="1" x14ac:dyDescent="0.25">
      <c r="A1303" s="5" t="s">
        <v>9644</v>
      </c>
      <c r="B1303" s="5">
        <v>2</v>
      </c>
      <c r="C1303" s="5">
        <v>6</v>
      </c>
    </row>
    <row r="1304" spans="1:3" hidden="1" x14ac:dyDescent="0.25">
      <c r="A1304" s="5" t="s">
        <v>9645</v>
      </c>
      <c r="B1304" s="5">
        <v>2</v>
      </c>
      <c r="C1304" s="5">
        <v>4</v>
      </c>
    </row>
    <row r="1305" spans="1:3" hidden="1" x14ac:dyDescent="0.25">
      <c r="A1305" s="5" t="s">
        <v>9646</v>
      </c>
      <c r="B1305" s="5">
        <v>2</v>
      </c>
      <c r="C1305" s="5">
        <v>3</v>
      </c>
    </row>
    <row r="1306" spans="1:3" hidden="1" x14ac:dyDescent="0.25">
      <c r="A1306" s="5" t="s">
        <v>9647</v>
      </c>
      <c r="B1306" s="5">
        <v>2</v>
      </c>
      <c r="C1306" s="5">
        <v>4</v>
      </c>
    </row>
    <row r="1307" spans="1:3" hidden="1" x14ac:dyDescent="0.25">
      <c r="A1307" s="5" t="s">
        <v>9648</v>
      </c>
      <c r="B1307" s="5">
        <v>2</v>
      </c>
      <c r="C1307" s="5">
        <v>6</v>
      </c>
    </row>
    <row r="1308" spans="1:3" hidden="1" x14ac:dyDescent="0.25">
      <c r="A1308" s="5" t="s">
        <v>9649</v>
      </c>
      <c r="B1308" s="5">
        <v>2</v>
      </c>
      <c r="C1308" s="5">
        <v>3</v>
      </c>
    </row>
    <row r="1309" spans="1:3" hidden="1" x14ac:dyDescent="0.25">
      <c r="A1309" s="5" t="s">
        <v>9650</v>
      </c>
      <c r="B1309" s="5">
        <v>2</v>
      </c>
      <c r="C1309" s="5">
        <v>6</v>
      </c>
    </row>
    <row r="1310" spans="1:3" hidden="1" x14ac:dyDescent="0.25">
      <c r="A1310" s="5" t="s">
        <v>9651</v>
      </c>
      <c r="B1310" s="5">
        <v>2</v>
      </c>
      <c r="C1310" s="5">
        <v>2</v>
      </c>
    </row>
    <row r="1311" spans="1:3" hidden="1" x14ac:dyDescent="0.25">
      <c r="A1311" s="5" t="s">
        <v>9652</v>
      </c>
      <c r="B1311" s="5">
        <v>2</v>
      </c>
      <c r="C1311" s="5">
        <v>2</v>
      </c>
    </row>
    <row r="1312" spans="1:3" hidden="1" x14ac:dyDescent="0.25">
      <c r="A1312" s="5" t="s">
        <v>9653</v>
      </c>
      <c r="B1312" s="5">
        <v>2</v>
      </c>
      <c r="C1312" s="5">
        <v>4</v>
      </c>
    </row>
    <row r="1313" spans="1:3" hidden="1" x14ac:dyDescent="0.25">
      <c r="A1313" s="5" t="s">
        <v>6391</v>
      </c>
      <c r="B1313" s="5">
        <v>2</v>
      </c>
      <c r="C1313" s="5">
        <v>3</v>
      </c>
    </row>
    <row r="1314" spans="1:3" hidden="1" x14ac:dyDescent="0.25">
      <c r="A1314" s="5" t="s">
        <v>9654</v>
      </c>
      <c r="B1314" s="5">
        <v>2</v>
      </c>
      <c r="C1314" s="5">
        <v>2</v>
      </c>
    </row>
    <row r="1315" spans="1:3" hidden="1" x14ac:dyDescent="0.25">
      <c r="A1315" s="5" t="s">
        <v>9655</v>
      </c>
      <c r="B1315" s="5">
        <v>2</v>
      </c>
      <c r="C1315" s="5">
        <v>4</v>
      </c>
    </row>
    <row r="1316" spans="1:3" hidden="1" x14ac:dyDescent="0.25">
      <c r="A1316" s="5" t="s">
        <v>9656</v>
      </c>
      <c r="B1316" s="5">
        <v>2</v>
      </c>
      <c r="C1316" s="5">
        <v>2</v>
      </c>
    </row>
    <row r="1317" spans="1:3" hidden="1" x14ac:dyDescent="0.25">
      <c r="A1317" s="5" t="s">
        <v>9657</v>
      </c>
      <c r="B1317" s="5">
        <v>2</v>
      </c>
      <c r="C1317" s="5">
        <v>3</v>
      </c>
    </row>
    <row r="1318" spans="1:3" hidden="1" x14ac:dyDescent="0.25">
      <c r="A1318" s="5" t="s">
        <v>9658</v>
      </c>
      <c r="B1318" s="5">
        <v>2</v>
      </c>
      <c r="C1318" s="5">
        <v>3</v>
      </c>
    </row>
    <row r="1319" spans="1:3" hidden="1" x14ac:dyDescent="0.25">
      <c r="A1319" s="5" t="s">
        <v>7082</v>
      </c>
      <c r="B1319" s="5">
        <v>2</v>
      </c>
      <c r="C1319" s="5">
        <v>2</v>
      </c>
    </row>
    <row r="1320" spans="1:3" hidden="1" x14ac:dyDescent="0.25">
      <c r="A1320" s="5" t="s">
        <v>9659</v>
      </c>
      <c r="B1320" s="5">
        <v>2</v>
      </c>
      <c r="C1320" s="5">
        <v>3</v>
      </c>
    </row>
    <row r="1321" spans="1:3" hidden="1" x14ac:dyDescent="0.25">
      <c r="A1321" s="5" t="s">
        <v>6772</v>
      </c>
      <c r="B1321" s="5">
        <v>2</v>
      </c>
      <c r="C1321" s="5">
        <v>6</v>
      </c>
    </row>
    <row r="1322" spans="1:3" hidden="1" x14ac:dyDescent="0.25">
      <c r="A1322" s="5" t="s">
        <v>7239</v>
      </c>
      <c r="B1322" s="5">
        <v>2</v>
      </c>
      <c r="C1322" s="5">
        <v>4</v>
      </c>
    </row>
    <row r="1323" spans="1:3" hidden="1" x14ac:dyDescent="0.25">
      <c r="A1323" s="5" t="s">
        <v>9660</v>
      </c>
      <c r="B1323" s="5">
        <v>2</v>
      </c>
      <c r="C1323" s="5">
        <v>3</v>
      </c>
    </row>
    <row r="1324" spans="1:3" hidden="1" x14ac:dyDescent="0.25">
      <c r="A1324" s="5" t="s">
        <v>9661</v>
      </c>
      <c r="B1324" s="5">
        <v>2</v>
      </c>
      <c r="C1324" s="5">
        <v>2</v>
      </c>
    </row>
    <row r="1325" spans="1:3" hidden="1" x14ac:dyDescent="0.25">
      <c r="A1325" s="5" t="s">
        <v>2290</v>
      </c>
      <c r="B1325" s="5">
        <v>2</v>
      </c>
      <c r="C1325" s="5">
        <v>6</v>
      </c>
    </row>
    <row r="1326" spans="1:3" hidden="1" x14ac:dyDescent="0.25">
      <c r="A1326" s="5" t="s">
        <v>9662</v>
      </c>
      <c r="B1326" s="5">
        <v>2</v>
      </c>
      <c r="C1326" s="5">
        <v>4</v>
      </c>
    </row>
    <row r="1327" spans="1:3" hidden="1" x14ac:dyDescent="0.25">
      <c r="A1327" s="5" t="s">
        <v>9663</v>
      </c>
      <c r="B1327" s="5">
        <v>2</v>
      </c>
      <c r="C1327" s="5">
        <v>6</v>
      </c>
    </row>
    <row r="1328" spans="1:3" hidden="1" x14ac:dyDescent="0.25">
      <c r="A1328" s="5" t="s">
        <v>9664</v>
      </c>
      <c r="B1328" s="5">
        <v>2</v>
      </c>
      <c r="C1328" s="5">
        <v>3</v>
      </c>
    </row>
    <row r="1329" spans="1:3" hidden="1" x14ac:dyDescent="0.25">
      <c r="A1329" s="5" t="s">
        <v>9665</v>
      </c>
      <c r="B1329" s="5">
        <v>2</v>
      </c>
      <c r="C1329" s="5">
        <v>3</v>
      </c>
    </row>
    <row r="1330" spans="1:3" hidden="1" x14ac:dyDescent="0.25">
      <c r="A1330" s="5" t="s">
        <v>9666</v>
      </c>
      <c r="B1330" s="5">
        <v>2</v>
      </c>
      <c r="C1330" s="5">
        <v>6</v>
      </c>
    </row>
    <row r="1331" spans="1:3" hidden="1" x14ac:dyDescent="0.25">
      <c r="A1331" s="5" t="s">
        <v>9667</v>
      </c>
      <c r="B1331" s="5">
        <v>2</v>
      </c>
      <c r="C1331" s="5">
        <v>5</v>
      </c>
    </row>
    <row r="1332" spans="1:3" hidden="1" x14ac:dyDescent="0.25">
      <c r="A1332" s="5" t="s">
        <v>9668</v>
      </c>
      <c r="B1332" s="5">
        <v>2</v>
      </c>
      <c r="C1332" s="5">
        <v>4</v>
      </c>
    </row>
    <row r="1333" spans="1:3" hidden="1" x14ac:dyDescent="0.25">
      <c r="A1333" s="5" t="s">
        <v>9669</v>
      </c>
      <c r="B1333" s="5">
        <v>2</v>
      </c>
      <c r="C1333" s="5">
        <v>2</v>
      </c>
    </row>
    <row r="1334" spans="1:3" hidden="1" x14ac:dyDescent="0.25">
      <c r="A1334" s="5" t="s">
        <v>6942</v>
      </c>
      <c r="B1334" s="5">
        <v>2</v>
      </c>
      <c r="C1334" s="5">
        <v>5</v>
      </c>
    </row>
    <row r="1335" spans="1:3" hidden="1" x14ac:dyDescent="0.25">
      <c r="A1335" s="5" t="s">
        <v>9670</v>
      </c>
      <c r="B1335" s="5">
        <v>2</v>
      </c>
      <c r="C1335" s="5">
        <v>4</v>
      </c>
    </row>
    <row r="1336" spans="1:3" hidden="1" x14ac:dyDescent="0.25">
      <c r="A1336" s="5" t="s">
        <v>9671</v>
      </c>
      <c r="B1336" s="5">
        <v>2</v>
      </c>
      <c r="C1336" s="5">
        <v>5</v>
      </c>
    </row>
    <row r="1337" spans="1:3" hidden="1" x14ac:dyDescent="0.25">
      <c r="A1337" s="5" t="s">
        <v>9672</v>
      </c>
      <c r="B1337" s="5">
        <v>2</v>
      </c>
      <c r="C1337" s="5">
        <v>6</v>
      </c>
    </row>
    <row r="1338" spans="1:3" hidden="1" x14ac:dyDescent="0.25">
      <c r="A1338" s="5" t="s">
        <v>9673</v>
      </c>
      <c r="B1338" s="5">
        <v>2</v>
      </c>
      <c r="C1338" s="5">
        <v>5</v>
      </c>
    </row>
    <row r="1339" spans="1:3" hidden="1" x14ac:dyDescent="0.25">
      <c r="A1339" s="5" t="s">
        <v>9674</v>
      </c>
      <c r="B1339" s="5">
        <v>2</v>
      </c>
      <c r="C1339" s="5">
        <v>6</v>
      </c>
    </row>
    <row r="1340" spans="1:3" hidden="1" x14ac:dyDescent="0.25">
      <c r="A1340" s="5" t="s">
        <v>6949</v>
      </c>
      <c r="B1340" s="5">
        <v>2</v>
      </c>
      <c r="C1340" s="5">
        <v>6</v>
      </c>
    </row>
    <row r="1341" spans="1:3" hidden="1" x14ac:dyDescent="0.25">
      <c r="A1341" s="5" t="s">
        <v>9675</v>
      </c>
      <c r="B1341" s="5">
        <v>2</v>
      </c>
      <c r="C1341" s="5">
        <v>3</v>
      </c>
    </row>
    <row r="1342" spans="1:3" hidden="1" x14ac:dyDescent="0.25">
      <c r="A1342" s="5" t="s">
        <v>9676</v>
      </c>
      <c r="B1342" s="5">
        <v>2</v>
      </c>
      <c r="C1342" s="5">
        <v>4</v>
      </c>
    </row>
    <row r="1343" spans="1:3" hidden="1" x14ac:dyDescent="0.25">
      <c r="A1343" s="5" t="s">
        <v>7169</v>
      </c>
      <c r="B1343" s="5">
        <v>2</v>
      </c>
      <c r="C1343" s="5">
        <v>2</v>
      </c>
    </row>
    <row r="1344" spans="1:3" hidden="1" x14ac:dyDescent="0.25">
      <c r="A1344" s="5" t="s">
        <v>9677</v>
      </c>
      <c r="B1344" s="5">
        <v>2</v>
      </c>
      <c r="C1344" s="5">
        <v>4</v>
      </c>
    </row>
    <row r="1345" spans="1:3" hidden="1" x14ac:dyDescent="0.25">
      <c r="A1345" s="5" t="s">
        <v>2773</v>
      </c>
      <c r="B1345" s="5">
        <v>2</v>
      </c>
      <c r="C1345" s="5">
        <v>4</v>
      </c>
    </row>
    <row r="1346" spans="1:3" hidden="1" x14ac:dyDescent="0.25">
      <c r="A1346" s="5" t="s">
        <v>9678</v>
      </c>
      <c r="B1346" s="5">
        <v>2</v>
      </c>
      <c r="C1346" s="5">
        <v>5</v>
      </c>
    </row>
    <row r="1347" spans="1:3" hidden="1" x14ac:dyDescent="0.25">
      <c r="A1347" s="5" t="s">
        <v>9679</v>
      </c>
      <c r="B1347" s="5">
        <v>2</v>
      </c>
      <c r="C1347" s="5">
        <v>5</v>
      </c>
    </row>
    <row r="1348" spans="1:3" hidden="1" x14ac:dyDescent="0.25">
      <c r="A1348" s="5" t="s">
        <v>9680</v>
      </c>
      <c r="B1348" s="5">
        <v>2</v>
      </c>
      <c r="C1348" s="5">
        <v>2</v>
      </c>
    </row>
    <row r="1349" spans="1:3" hidden="1" x14ac:dyDescent="0.25">
      <c r="A1349" s="5" t="s">
        <v>7013</v>
      </c>
      <c r="B1349" s="5">
        <v>2</v>
      </c>
      <c r="C1349" s="5">
        <v>4</v>
      </c>
    </row>
    <row r="1350" spans="1:3" hidden="1" x14ac:dyDescent="0.25">
      <c r="A1350" s="5" t="s">
        <v>9681</v>
      </c>
      <c r="B1350" s="5">
        <v>2</v>
      </c>
      <c r="C1350" s="5">
        <v>4</v>
      </c>
    </row>
    <row r="1351" spans="1:3" hidden="1" x14ac:dyDescent="0.25">
      <c r="A1351" s="5" t="s">
        <v>2396</v>
      </c>
      <c r="B1351" s="5">
        <v>2</v>
      </c>
      <c r="C1351" s="5">
        <v>6</v>
      </c>
    </row>
    <row r="1352" spans="1:3" hidden="1" x14ac:dyDescent="0.25">
      <c r="A1352" s="5" t="s">
        <v>9682</v>
      </c>
      <c r="B1352" s="5">
        <v>2</v>
      </c>
      <c r="C1352" s="5">
        <v>4</v>
      </c>
    </row>
    <row r="1353" spans="1:3" hidden="1" x14ac:dyDescent="0.25">
      <c r="A1353" s="5" t="s">
        <v>9683</v>
      </c>
      <c r="B1353" s="5">
        <v>2</v>
      </c>
      <c r="C1353" s="5">
        <v>3</v>
      </c>
    </row>
    <row r="1354" spans="1:3" hidden="1" x14ac:dyDescent="0.25">
      <c r="A1354" s="5" t="s">
        <v>9684</v>
      </c>
      <c r="B1354" s="5">
        <v>2</v>
      </c>
      <c r="C1354" s="5">
        <v>5</v>
      </c>
    </row>
    <row r="1355" spans="1:3" hidden="1" x14ac:dyDescent="0.25">
      <c r="A1355" s="5" t="s">
        <v>9685</v>
      </c>
      <c r="B1355" s="5">
        <v>2</v>
      </c>
      <c r="C1355" s="5">
        <v>5</v>
      </c>
    </row>
    <row r="1356" spans="1:3" hidden="1" x14ac:dyDescent="0.25">
      <c r="A1356" s="5" t="s">
        <v>9686</v>
      </c>
      <c r="B1356" s="5">
        <v>2</v>
      </c>
      <c r="C1356" s="5">
        <v>4</v>
      </c>
    </row>
    <row r="1357" spans="1:3" hidden="1" x14ac:dyDescent="0.25">
      <c r="A1357" s="5" t="s">
        <v>9687</v>
      </c>
      <c r="B1357" s="5">
        <v>2</v>
      </c>
      <c r="C1357" s="5">
        <v>5</v>
      </c>
    </row>
    <row r="1358" spans="1:3" hidden="1" x14ac:dyDescent="0.25">
      <c r="A1358" s="5" t="s">
        <v>2749</v>
      </c>
      <c r="B1358" s="5">
        <v>2</v>
      </c>
      <c r="C1358" s="5">
        <v>5</v>
      </c>
    </row>
    <row r="1359" spans="1:3" hidden="1" x14ac:dyDescent="0.25">
      <c r="A1359" s="5" t="s">
        <v>9688</v>
      </c>
      <c r="B1359" s="5">
        <v>2</v>
      </c>
      <c r="C1359" s="5">
        <v>2</v>
      </c>
    </row>
    <row r="1360" spans="1:3" hidden="1" x14ac:dyDescent="0.25">
      <c r="A1360" s="5" t="s">
        <v>9689</v>
      </c>
      <c r="B1360" s="5">
        <v>2</v>
      </c>
      <c r="C1360" s="5">
        <v>4</v>
      </c>
    </row>
    <row r="1361" spans="1:3" hidden="1" x14ac:dyDescent="0.25">
      <c r="A1361" s="5" t="s">
        <v>7378</v>
      </c>
      <c r="B1361" s="5">
        <v>2</v>
      </c>
      <c r="C1361" s="5">
        <v>5</v>
      </c>
    </row>
    <row r="1362" spans="1:3" hidden="1" x14ac:dyDescent="0.25">
      <c r="A1362" s="5" t="s">
        <v>9690</v>
      </c>
      <c r="B1362" s="5">
        <v>2</v>
      </c>
      <c r="C1362" s="5">
        <v>4</v>
      </c>
    </row>
    <row r="1363" spans="1:3" hidden="1" x14ac:dyDescent="0.25">
      <c r="A1363" s="5" t="s">
        <v>6937</v>
      </c>
      <c r="B1363" s="5">
        <v>2</v>
      </c>
      <c r="C1363" s="5">
        <v>6</v>
      </c>
    </row>
    <row r="1364" spans="1:3" hidden="1" x14ac:dyDescent="0.25">
      <c r="A1364" s="5" t="s">
        <v>9691</v>
      </c>
      <c r="B1364" s="5">
        <v>2</v>
      </c>
      <c r="C1364" s="5">
        <v>4</v>
      </c>
    </row>
    <row r="1365" spans="1:3" hidden="1" x14ac:dyDescent="0.25">
      <c r="A1365" s="5" t="s">
        <v>9692</v>
      </c>
      <c r="B1365" s="5">
        <v>2</v>
      </c>
      <c r="C1365" s="5">
        <v>4</v>
      </c>
    </row>
    <row r="1366" spans="1:3" hidden="1" x14ac:dyDescent="0.25">
      <c r="A1366" s="5" t="s">
        <v>9693</v>
      </c>
      <c r="B1366" s="5">
        <v>2</v>
      </c>
      <c r="C1366" s="5">
        <v>5</v>
      </c>
    </row>
    <row r="1367" spans="1:3" hidden="1" x14ac:dyDescent="0.25">
      <c r="A1367" s="5" t="s">
        <v>9694</v>
      </c>
      <c r="B1367" s="5">
        <v>2</v>
      </c>
      <c r="C1367" s="5">
        <v>4</v>
      </c>
    </row>
    <row r="1368" spans="1:3" hidden="1" x14ac:dyDescent="0.25">
      <c r="A1368" s="5" t="s">
        <v>9695</v>
      </c>
      <c r="B1368" s="5">
        <v>2</v>
      </c>
      <c r="C1368" s="5">
        <v>3</v>
      </c>
    </row>
    <row r="1369" spans="1:3" hidden="1" x14ac:dyDescent="0.25">
      <c r="A1369" s="5" t="s">
        <v>6765</v>
      </c>
      <c r="B1369" s="5">
        <v>2</v>
      </c>
      <c r="C1369" s="5">
        <v>5</v>
      </c>
    </row>
    <row r="1370" spans="1:3" hidden="1" x14ac:dyDescent="0.25">
      <c r="A1370" s="5" t="s">
        <v>9696</v>
      </c>
      <c r="B1370" s="5">
        <v>2</v>
      </c>
      <c r="C1370" s="5">
        <v>4</v>
      </c>
    </row>
    <row r="1371" spans="1:3" hidden="1" x14ac:dyDescent="0.25">
      <c r="A1371" s="5" t="s">
        <v>9697</v>
      </c>
      <c r="B1371" s="5">
        <v>2</v>
      </c>
      <c r="C1371" s="5">
        <v>4</v>
      </c>
    </row>
    <row r="1372" spans="1:3" hidden="1" x14ac:dyDescent="0.25">
      <c r="A1372" s="5" t="s">
        <v>9698</v>
      </c>
      <c r="B1372" s="5">
        <v>2</v>
      </c>
      <c r="C1372" s="5">
        <v>2</v>
      </c>
    </row>
    <row r="1373" spans="1:3" hidden="1" x14ac:dyDescent="0.25">
      <c r="A1373" s="5" t="s">
        <v>9699</v>
      </c>
      <c r="B1373" s="5">
        <v>2</v>
      </c>
      <c r="C1373" s="5">
        <v>6</v>
      </c>
    </row>
    <row r="1374" spans="1:3" hidden="1" x14ac:dyDescent="0.25">
      <c r="A1374" s="5" t="s">
        <v>9700</v>
      </c>
      <c r="B1374" s="5">
        <v>2</v>
      </c>
      <c r="C1374" s="5">
        <v>2</v>
      </c>
    </row>
    <row r="1375" spans="1:3" hidden="1" x14ac:dyDescent="0.25">
      <c r="A1375" s="5" t="s">
        <v>9701</v>
      </c>
      <c r="B1375" s="5">
        <v>2</v>
      </c>
      <c r="C1375" s="5">
        <v>4</v>
      </c>
    </row>
    <row r="1376" spans="1:3" hidden="1" x14ac:dyDescent="0.25">
      <c r="A1376" s="5" t="s">
        <v>9702</v>
      </c>
      <c r="B1376" s="5">
        <v>2</v>
      </c>
      <c r="C1376" s="5">
        <v>5</v>
      </c>
    </row>
    <row r="1377" spans="1:3" hidden="1" x14ac:dyDescent="0.25">
      <c r="A1377" s="5" t="s">
        <v>9703</v>
      </c>
      <c r="B1377" s="5">
        <v>2</v>
      </c>
      <c r="C1377" s="5">
        <v>6</v>
      </c>
    </row>
    <row r="1378" spans="1:3" hidden="1" x14ac:dyDescent="0.25">
      <c r="A1378" s="5" t="s">
        <v>9704</v>
      </c>
      <c r="B1378" s="5">
        <v>2</v>
      </c>
      <c r="C1378" s="5">
        <v>3</v>
      </c>
    </row>
    <row r="1379" spans="1:3" hidden="1" x14ac:dyDescent="0.25">
      <c r="A1379" s="5" t="s">
        <v>9705</v>
      </c>
      <c r="B1379" s="5">
        <v>2</v>
      </c>
      <c r="C1379" s="5">
        <v>4</v>
      </c>
    </row>
    <row r="1380" spans="1:3" hidden="1" x14ac:dyDescent="0.25">
      <c r="A1380" s="5" t="s">
        <v>9706</v>
      </c>
      <c r="B1380" s="5">
        <v>2</v>
      </c>
      <c r="C1380" s="5">
        <v>3</v>
      </c>
    </row>
    <row r="1381" spans="1:3" hidden="1" x14ac:dyDescent="0.25">
      <c r="A1381" s="5" t="s">
        <v>9707</v>
      </c>
      <c r="B1381" s="5">
        <v>2</v>
      </c>
      <c r="C1381" s="5">
        <v>4</v>
      </c>
    </row>
    <row r="1382" spans="1:3" hidden="1" x14ac:dyDescent="0.25">
      <c r="A1382" s="5" t="s">
        <v>9708</v>
      </c>
      <c r="B1382" s="5">
        <v>2</v>
      </c>
      <c r="C1382" s="5">
        <v>2</v>
      </c>
    </row>
    <row r="1383" spans="1:3" hidden="1" x14ac:dyDescent="0.25">
      <c r="A1383" s="5" t="s">
        <v>9709</v>
      </c>
      <c r="B1383" s="5">
        <v>2</v>
      </c>
      <c r="C1383" s="5">
        <v>6</v>
      </c>
    </row>
    <row r="1384" spans="1:3" hidden="1" x14ac:dyDescent="0.25">
      <c r="A1384" s="5" t="s">
        <v>9710</v>
      </c>
      <c r="B1384" s="5">
        <v>2</v>
      </c>
      <c r="C1384" s="5">
        <v>3</v>
      </c>
    </row>
    <row r="1385" spans="1:3" hidden="1" x14ac:dyDescent="0.25">
      <c r="A1385" s="5" t="s">
        <v>9711</v>
      </c>
      <c r="B1385" s="5">
        <v>2</v>
      </c>
      <c r="C1385" s="5">
        <v>2</v>
      </c>
    </row>
    <row r="1386" spans="1:3" hidden="1" x14ac:dyDescent="0.25">
      <c r="A1386" s="5" t="s">
        <v>9712</v>
      </c>
      <c r="B1386" s="5">
        <v>2</v>
      </c>
      <c r="C1386" s="5">
        <v>4</v>
      </c>
    </row>
    <row r="1387" spans="1:3" hidden="1" x14ac:dyDescent="0.25">
      <c r="A1387" s="5" t="s">
        <v>9713</v>
      </c>
      <c r="B1387" s="5">
        <v>2</v>
      </c>
      <c r="C1387" s="5">
        <v>3</v>
      </c>
    </row>
    <row r="1388" spans="1:3" hidden="1" x14ac:dyDescent="0.25">
      <c r="A1388" s="5" t="s">
        <v>9714</v>
      </c>
      <c r="B1388" s="5">
        <v>2</v>
      </c>
      <c r="C1388" s="5">
        <v>3</v>
      </c>
    </row>
    <row r="1389" spans="1:3" hidden="1" x14ac:dyDescent="0.25">
      <c r="A1389" s="5" t="s">
        <v>6242</v>
      </c>
      <c r="B1389" s="5">
        <v>2</v>
      </c>
      <c r="C1389" s="5">
        <v>4</v>
      </c>
    </row>
    <row r="1390" spans="1:3" hidden="1" x14ac:dyDescent="0.25">
      <c r="A1390" s="5" t="s">
        <v>9715</v>
      </c>
      <c r="B1390" s="5">
        <v>2</v>
      </c>
      <c r="C1390" s="5">
        <v>2</v>
      </c>
    </row>
    <row r="1391" spans="1:3" hidden="1" x14ac:dyDescent="0.25">
      <c r="A1391" s="5" t="s">
        <v>9716</v>
      </c>
      <c r="B1391" s="5">
        <v>2</v>
      </c>
      <c r="C1391" s="5">
        <v>2</v>
      </c>
    </row>
    <row r="1392" spans="1:3" hidden="1" x14ac:dyDescent="0.25">
      <c r="A1392" s="5" t="s">
        <v>9717</v>
      </c>
      <c r="B1392" s="5">
        <v>2</v>
      </c>
      <c r="C1392" s="5">
        <v>6</v>
      </c>
    </row>
    <row r="1393" spans="1:3" hidden="1" x14ac:dyDescent="0.25">
      <c r="A1393" s="5" t="s">
        <v>9718</v>
      </c>
      <c r="B1393" s="5">
        <v>2</v>
      </c>
      <c r="C1393" s="5">
        <v>4</v>
      </c>
    </row>
    <row r="1394" spans="1:3" hidden="1" x14ac:dyDescent="0.25">
      <c r="A1394" s="5" t="s">
        <v>6953</v>
      </c>
      <c r="B1394" s="5">
        <v>2</v>
      </c>
      <c r="C1394" s="5">
        <v>5</v>
      </c>
    </row>
    <row r="1395" spans="1:3" hidden="1" x14ac:dyDescent="0.25">
      <c r="A1395" s="5" t="s">
        <v>9719</v>
      </c>
      <c r="B1395" s="5">
        <v>2</v>
      </c>
      <c r="C1395" s="5">
        <v>2</v>
      </c>
    </row>
    <row r="1396" spans="1:3" hidden="1" x14ac:dyDescent="0.25">
      <c r="A1396" s="5" t="s">
        <v>2526</v>
      </c>
      <c r="B1396" s="5">
        <v>2</v>
      </c>
      <c r="C1396" s="5">
        <v>3</v>
      </c>
    </row>
    <row r="1397" spans="1:3" hidden="1" x14ac:dyDescent="0.25">
      <c r="A1397" s="5" t="s">
        <v>9720</v>
      </c>
      <c r="B1397" s="5">
        <v>2</v>
      </c>
      <c r="C1397" s="5">
        <v>5</v>
      </c>
    </row>
    <row r="1398" spans="1:3" hidden="1" x14ac:dyDescent="0.25">
      <c r="A1398" s="5" t="s">
        <v>9721</v>
      </c>
      <c r="B1398" s="5">
        <v>2</v>
      </c>
      <c r="C1398" s="5">
        <v>4</v>
      </c>
    </row>
    <row r="1399" spans="1:3" hidden="1" x14ac:dyDescent="0.25">
      <c r="A1399" s="5" t="s">
        <v>7008</v>
      </c>
      <c r="B1399" s="5">
        <v>2</v>
      </c>
      <c r="C1399" s="5">
        <v>5</v>
      </c>
    </row>
    <row r="1400" spans="1:3" hidden="1" x14ac:dyDescent="0.25">
      <c r="A1400" s="5" t="s">
        <v>9722</v>
      </c>
      <c r="B1400" s="5">
        <v>2</v>
      </c>
      <c r="C1400" s="5">
        <v>2</v>
      </c>
    </row>
    <row r="1401" spans="1:3" hidden="1" x14ac:dyDescent="0.25">
      <c r="A1401" s="5" t="s">
        <v>9723</v>
      </c>
      <c r="B1401" s="5">
        <v>2</v>
      </c>
      <c r="C1401" s="5">
        <v>2</v>
      </c>
    </row>
    <row r="1402" spans="1:3" hidden="1" x14ac:dyDescent="0.25">
      <c r="A1402" s="5" t="s">
        <v>9724</v>
      </c>
      <c r="B1402" s="5">
        <v>2</v>
      </c>
      <c r="C1402" s="5">
        <v>4</v>
      </c>
    </row>
    <row r="1403" spans="1:3" hidden="1" x14ac:dyDescent="0.25">
      <c r="A1403" s="5" t="s">
        <v>9725</v>
      </c>
      <c r="B1403" s="5">
        <v>2</v>
      </c>
      <c r="C1403" s="5">
        <v>4</v>
      </c>
    </row>
    <row r="1404" spans="1:3" hidden="1" x14ac:dyDescent="0.25">
      <c r="A1404" s="5" t="s">
        <v>9726</v>
      </c>
      <c r="B1404" s="5">
        <v>2</v>
      </c>
      <c r="C1404" s="5">
        <v>6</v>
      </c>
    </row>
    <row r="1405" spans="1:3" hidden="1" x14ac:dyDescent="0.25">
      <c r="A1405" s="5" t="s">
        <v>9727</v>
      </c>
      <c r="B1405" s="5">
        <v>2</v>
      </c>
      <c r="C1405" s="5">
        <v>2</v>
      </c>
    </row>
    <row r="1406" spans="1:3" hidden="1" x14ac:dyDescent="0.25">
      <c r="A1406" s="5" t="s">
        <v>9728</v>
      </c>
      <c r="B1406" s="5">
        <v>2</v>
      </c>
      <c r="C1406" s="5">
        <v>5</v>
      </c>
    </row>
    <row r="1407" spans="1:3" hidden="1" x14ac:dyDescent="0.25">
      <c r="A1407" s="5" t="s">
        <v>9729</v>
      </c>
      <c r="B1407" s="5">
        <v>2</v>
      </c>
      <c r="C1407" s="5">
        <v>3</v>
      </c>
    </row>
    <row r="1408" spans="1:3" hidden="1" x14ac:dyDescent="0.25">
      <c r="A1408" s="5" t="s">
        <v>9730</v>
      </c>
      <c r="B1408" s="5">
        <v>2</v>
      </c>
      <c r="C1408" s="5">
        <v>4</v>
      </c>
    </row>
    <row r="1409" spans="1:3" hidden="1" x14ac:dyDescent="0.25">
      <c r="A1409" s="5" t="s">
        <v>9731</v>
      </c>
      <c r="B1409" s="5">
        <v>2</v>
      </c>
      <c r="C1409" s="5">
        <v>6</v>
      </c>
    </row>
    <row r="1410" spans="1:3" hidden="1" x14ac:dyDescent="0.25">
      <c r="A1410" s="5" t="s">
        <v>9732</v>
      </c>
      <c r="B1410" s="5">
        <v>2</v>
      </c>
      <c r="C1410" s="5">
        <v>4</v>
      </c>
    </row>
    <row r="1411" spans="1:3" hidden="1" x14ac:dyDescent="0.25">
      <c r="A1411" s="5" t="s">
        <v>9733</v>
      </c>
      <c r="B1411" s="5">
        <v>2</v>
      </c>
      <c r="C1411" s="5">
        <v>3</v>
      </c>
    </row>
    <row r="1412" spans="1:3" hidden="1" x14ac:dyDescent="0.25">
      <c r="A1412" s="5" t="s">
        <v>9734</v>
      </c>
      <c r="B1412" s="5">
        <v>2</v>
      </c>
      <c r="C1412" s="5">
        <v>5</v>
      </c>
    </row>
    <row r="1413" spans="1:3" hidden="1" x14ac:dyDescent="0.25">
      <c r="A1413" s="5" t="s">
        <v>7927</v>
      </c>
      <c r="B1413" s="5">
        <v>2</v>
      </c>
      <c r="C1413" s="5">
        <v>3</v>
      </c>
    </row>
    <row r="1414" spans="1:3" hidden="1" x14ac:dyDescent="0.25">
      <c r="A1414" s="5" t="s">
        <v>9735</v>
      </c>
      <c r="B1414" s="5">
        <v>2</v>
      </c>
      <c r="C1414" s="5">
        <v>3</v>
      </c>
    </row>
    <row r="1415" spans="1:3" hidden="1" x14ac:dyDescent="0.25">
      <c r="A1415" s="5" t="s">
        <v>9736</v>
      </c>
      <c r="B1415" s="5">
        <v>2</v>
      </c>
      <c r="C1415" s="5">
        <v>3</v>
      </c>
    </row>
    <row r="1416" spans="1:3" hidden="1" x14ac:dyDescent="0.25">
      <c r="A1416" s="5" t="s">
        <v>9737</v>
      </c>
      <c r="B1416" s="5">
        <v>2</v>
      </c>
      <c r="C1416" s="5">
        <v>6</v>
      </c>
    </row>
    <row r="1417" spans="1:3" hidden="1" x14ac:dyDescent="0.25">
      <c r="A1417" s="5" t="s">
        <v>9738</v>
      </c>
      <c r="B1417" s="5">
        <v>2</v>
      </c>
      <c r="C1417" s="5">
        <v>3</v>
      </c>
    </row>
    <row r="1418" spans="1:3" hidden="1" x14ac:dyDescent="0.25">
      <c r="A1418" s="5" t="s">
        <v>8032</v>
      </c>
      <c r="B1418" s="5">
        <v>2</v>
      </c>
      <c r="C1418" s="5">
        <v>6</v>
      </c>
    </row>
    <row r="1419" spans="1:3" hidden="1" x14ac:dyDescent="0.25">
      <c r="A1419" s="5" t="s">
        <v>9739</v>
      </c>
      <c r="B1419" s="5">
        <v>2</v>
      </c>
      <c r="C1419" s="5">
        <v>2</v>
      </c>
    </row>
    <row r="1420" spans="1:3" hidden="1" x14ac:dyDescent="0.25">
      <c r="A1420" s="5" t="s">
        <v>9740</v>
      </c>
      <c r="B1420" s="5">
        <v>2</v>
      </c>
      <c r="C1420" s="5">
        <v>4</v>
      </c>
    </row>
    <row r="1421" spans="1:3" hidden="1" x14ac:dyDescent="0.25">
      <c r="A1421" s="5" t="s">
        <v>9741</v>
      </c>
      <c r="B1421" s="5">
        <v>2</v>
      </c>
      <c r="C1421" s="5">
        <v>5</v>
      </c>
    </row>
    <row r="1422" spans="1:3" hidden="1" x14ac:dyDescent="0.25">
      <c r="A1422" s="5" t="s">
        <v>9742</v>
      </c>
      <c r="B1422" s="5">
        <v>2</v>
      </c>
      <c r="C1422" s="5">
        <v>4</v>
      </c>
    </row>
    <row r="1423" spans="1:3" hidden="1" x14ac:dyDescent="0.25">
      <c r="A1423" s="5" t="s">
        <v>9743</v>
      </c>
      <c r="B1423" s="5">
        <v>2</v>
      </c>
      <c r="C1423" s="5">
        <v>4</v>
      </c>
    </row>
    <row r="1424" spans="1:3" hidden="1" x14ac:dyDescent="0.25">
      <c r="A1424" s="5" t="s">
        <v>7853</v>
      </c>
      <c r="B1424" s="5">
        <v>2</v>
      </c>
      <c r="C1424" s="5">
        <v>3</v>
      </c>
    </row>
    <row r="1425" spans="1:3" hidden="1" x14ac:dyDescent="0.25">
      <c r="A1425" s="5" t="s">
        <v>9744</v>
      </c>
      <c r="B1425" s="5">
        <v>2</v>
      </c>
      <c r="C1425" s="5">
        <v>4</v>
      </c>
    </row>
    <row r="1426" spans="1:3" hidden="1" x14ac:dyDescent="0.25">
      <c r="A1426" s="5" t="s">
        <v>9745</v>
      </c>
      <c r="B1426" s="5">
        <v>2</v>
      </c>
      <c r="C1426" s="5">
        <v>3</v>
      </c>
    </row>
    <row r="1427" spans="1:3" hidden="1" x14ac:dyDescent="0.25">
      <c r="A1427" s="5" t="s">
        <v>9746</v>
      </c>
      <c r="B1427" s="5">
        <v>2</v>
      </c>
      <c r="C1427" s="5">
        <v>4</v>
      </c>
    </row>
    <row r="1428" spans="1:3" hidden="1" x14ac:dyDescent="0.25">
      <c r="A1428" s="5" t="s">
        <v>9747</v>
      </c>
      <c r="B1428" s="5">
        <v>2</v>
      </c>
      <c r="C1428" s="5">
        <v>2</v>
      </c>
    </row>
    <row r="1429" spans="1:3" hidden="1" x14ac:dyDescent="0.25">
      <c r="A1429" s="5" t="s">
        <v>9748</v>
      </c>
      <c r="B1429" s="5">
        <v>2</v>
      </c>
      <c r="C1429" s="5">
        <v>2</v>
      </c>
    </row>
    <row r="1430" spans="1:3" hidden="1" x14ac:dyDescent="0.25">
      <c r="A1430" s="5" t="s">
        <v>9749</v>
      </c>
      <c r="B1430" s="5">
        <v>2</v>
      </c>
      <c r="C1430" s="5">
        <v>4</v>
      </c>
    </row>
    <row r="1431" spans="1:3" hidden="1" x14ac:dyDescent="0.25">
      <c r="A1431" s="5" t="s">
        <v>9750</v>
      </c>
      <c r="B1431" s="5">
        <v>2</v>
      </c>
      <c r="C1431" s="5">
        <v>3</v>
      </c>
    </row>
    <row r="1432" spans="1:3" hidden="1" x14ac:dyDescent="0.25">
      <c r="A1432" s="5" t="s">
        <v>9751</v>
      </c>
      <c r="B1432" s="5">
        <v>2</v>
      </c>
      <c r="C1432" s="5">
        <v>6</v>
      </c>
    </row>
    <row r="1433" spans="1:3" hidden="1" x14ac:dyDescent="0.25">
      <c r="A1433" s="5" t="s">
        <v>9752</v>
      </c>
      <c r="B1433" s="5">
        <v>2</v>
      </c>
      <c r="C1433" s="5">
        <v>2</v>
      </c>
    </row>
    <row r="1434" spans="1:3" hidden="1" x14ac:dyDescent="0.25">
      <c r="A1434" s="5" t="s">
        <v>9753</v>
      </c>
      <c r="B1434" s="5">
        <v>2</v>
      </c>
      <c r="C1434" s="5">
        <v>4</v>
      </c>
    </row>
    <row r="1435" spans="1:3" hidden="1" x14ac:dyDescent="0.25">
      <c r="A1435" s="5" t="s">
        <v>9754</v>
      </c>
      <c r="B1435" s="5">
        <v>2</v>
      </c>
      <c r="C1435" s="5">
        <v>2</v>
      </c>
    </row>
    <row r="1436" spans="1:3" hidden="1" x14ac:dyDescent="0.25">
      <c r="A1436" s="5" t="s">
        <v>9755</v>
      </c>
      <c r="B1436" s="5">
        <v>2</v>
      </c>
      <c r="C1436" s="5">
        <v>4</v>
      </c>
    </row>
    <row r="1437" spans="1:3" hidden="1" x14ac:dyDescent="0.25">
      <c r="A1437" s="5" t="s">
        <v>9756</v>
      </c>
      <c r="B1437" s="5">
        <v>2</v>
      </c>
      <c r="C1437" s="5">
        <v>6</v>
      </c>
    </row>
    <row r="1438" spans="1:3" hidden="1" x14ac:dyDescent="0.25">
      <c r="A1438" s="5" t="s">
        <v>9757</v>
      </c>
      <c r="B1438" s="5">
        <v>2</v>
      </c>
      <c r="C1438" s="5">
        <v>3</v>
      </c>
    </row>
    <row r="1439" spans="1:3" hidden="1" x14ac:dyDescent="0.25">
      <c r="A1439" s="5" t="s">
        <v>3222</v>
      </c>
      <c r="B1439" s="5">
        <v>2</v>
      </c>
      <c r="C1439" s="5">
        <v>6</v>
      </c>
    </row>
    <row r="1440" spans="1:3" hidden="1" x14ac:dyDescent="0.25">
      <c r="A1440" s="5" t="s">
        <v>9758</v>
      </c>
      <c r="B1440" s="5">
        <v>2</v>
      </c>
      <c r="C1440" s="5">
        <v>4</v>
      </c>
    </row>
    <row r="1441" spans="1:3" hidden="1" x14ac:dyDescent="0.25">
      <c r="A1441" s="5" t="s">
        <v>9759</v>
      </c>
      <c r="B1441" s="5">
        <v>2</v>
      </c>
      <c r="C1441" s="5">
        <v>5</v>
      </c>
    </row>
    <row r="1442" spans="1:3" hidden="1" x14ac:dyDescent="0.25">
      <c r="A1442" s="5" t="s">
        <v>9760</v>
      </c>
      <c r="B1442" s="5">
        <v>2</v>
      </c>
      <c r="C1442" s="5">
        <v>4</v>
      </c>
    </row>
    <row r="1443" spans="1:3" hidden="1" x14ac:dyDescent="0.25">
      <c r="A1443" s="5" t="s">
        <v>9761</v>
      </c>
      <c r="B1443" s="5">
        <v>2</v>
      </c>
      <c r="C1443" s="5">
        <v>6</v>
      </c>
    </row>
    <row r="1444" spans="1:3" hidden="1" x14ac:dyDescent="0.25">
      <c r="A1444" s="5" t="s">
        <v>9762</v>
      </c>
      <c r="B1444" s="5">
        <v>2</v>
      </c>
      <c r="C1444" s="5">
        <v>2</v>
      </c>
    </row>
    <row r="1445" spans="1:3" hidden="1" x14ac:dyDescent="0.25">
      <c r="A1445" s="5" t="s">
        <v>9763</v>
      </c>
      <c r="B1445" s="5">
        <v>2</v>
      </c>
      <c r="C1445" s="5">
        <v>4</v>
      </c>
    </row>
    <row r="1446" spans="1:3" hidden="1" x14ac:dyDescent="0.25">
      <c r="A1446" s="5" t="s">
        <v>9764</v>
      </c>
      <c r="B1446" s="5">
        <v>2</v>
      </c>
      <c r="C1446" s="5">
        <v>6</v>
      </c>
    </row>
    <row r="1447" spans="1:3" hidden="1" x14ac:dyDescent="0.25">
      <c r="A1447" s="5" t="s">
        <v>9765</v>
      </c>
      <c r="B1447" s="5">
        <v>2</v>
      </c>
      <c r="C1447" s="5">
        <v>2</v>
      </c>
    </row>
    <row r="1448" spans="1:3" hidden="1" x14ac:dyDescent="0.25">
      <c r="A1448" s="5" t="s">
        <v>9766</v>
      </c>
      <c r="B1448" s="5">
        <v>2</v>
      </c>
      <c r="C1448" s="5">
        <v>4</v>
      </c>
    </row>
    <row r="1449" spans="1:3" hidden="1" x14ac:dyDescent="0.25">
      <c r="A1449" s="5" t="s">
        <v>9767</v>
      </c>
      <c r="B1449" s="5">
        <v>2</v>
      </c>
      <c r="C1449" s="5">
        <v>5</v>
      </c>
    </row>
    <row r="1450" spans="1:3" hidden="1" x14ac:dyDescent="0.25">
      <c r="A1450" s="5" t="s">
        <v>9768</v>
      </c>
      <c r="B1450" s="5">
        <v>2</v>
      </c>
      <c r="C1450" s="5">
        <v>6</v>
      </c>
    </row>
    <row r="1451" spans="1:3" hidden="1" x14ac:dyDescent="0.25">
      <c r="A1451" s="5" t="s">
        <v>9769</v>
      </c>
      <c r="B1451" s="5">
        <v>2</v>
      </c>
      <c r="C1451" s="5">
        <v>5</v>
      </c>
    </row>
    <row r="1452" spans="1:3" hidden="1" x14ac:dyDescent="0.25">
      <c r="A1452" s="5" t="s">
        <v>9770</v>
      </c>
      <c r="B1452" s="5">
        <v>2</v>
      </c>
      <c r="C1452" s="5">
        <v>6</v>
      </c>
    </row>
    <row r="1453" spans="1:3" hidden="1" x14ac:dyDescent="0.25">
      <c r="A1453" s="5" t="s">
        <v>9771</v>
      </c>
      <c r="B1453" s="5">
        <v>2</v>
      </c>
      <c r="C1453" s="5">
        <v>4</v>
      </c>
    </row>
    <row r="1454" spans="1:3" hidden="1" x14ac:dyDescent="0.25">
      <c r="A1454" s="5" t="s">
        <v>9772</v>
      </c>
      <c r="B1454" s="5">
        <v>2</v>
      </c>
      <c r="C1454" s="5">
        <v>4</v>
      </c>
    </row>
    <row r="1455" spans="1:3" hidden="1" x14ac:dyDescent="0.25">
      <c r="A1455" s="5" t="s">
        <v>9773</v>
      </c>
      <c r="B1455" s="5">
        <v>2</v>
      </c>
      <c r="C1455" s="5">
        <v>3</v>
      </c>
    </row>
    <row r="1456" spans="1:3" hidden="1" x14ac:dyDescent="0.25">
      <c r="A1456" s="5" t="s">
        <v>9774</v>
      </c>
      <c r="B1456" s="5">
        <v>2</v>
      </c>
      <c r="C1456" s="5">
        <v>6</v>
      </c>
    </row>
    <row r="1457" spans="1:3" hidden="1" x14ac:dyDescent="0.25">
      <c r="A1457" s="5" t="s">
        <v>9775</v>
      </c>
      <c r="B1457" s="5">
        <v>2</v>
      </c>
      <c r="C1457" s="5">
        <v>3</v>
      </c>
    </row>
    <row r="1458" spans="1:3" hidden="1" x14ac:dyDescent="0.25">
      <c r="A1458" s="5" t="s">
        <v>9776</v>
      </c>
      <c r="B1458" s="5">
        <v>2</v>
      </c>
      <c r="C1458" s="5">
        <v>6</v>
      </c>
    </row>
    <row r="1459" spans="1:3" hidden="1" x14ac:dyDescent="0.25">
      <c r="A1459" s="5" t="s">
        <v>9777</v>
      </c>
      <c r="B1459" s="5">
        <v>2</v>
      </c>
      <c r="C1459" s="5">
        <v>3</v>
      </c>
    </row>
    <row r="1460" spans="1:3" hidden="1" x14ac:dyDescent="0.25">
      <c r="A1460" s="5" t="s">
        <v>9778</v>
      </c>
      <c r="B1460" s="5">
        <v>2</v>
      </c>
      <c r="C1460" s="5">
        <v>5</v>
      </c>
    </row>
    <row r="1461" spans="1:3" hidden="1" x14ac:dyDescent="0.25">
      <c r="A1461" s="5" t="s">
        <v>9779</v>
      </c>
      <c r="B1461" s="5">
        <v>2</v>
      </c>
      <c r="C1461" s="5">
        <v>5</v>
      </c>
    </row>
    <row r="1462" spans="1:3" hidden="1" x14ac:dyDescent="0.25">
      <c r="A1462" s="5" t="s">
        <v>9780</v>
      </c>
      <c r="B1462" s="5">
        <v>2</v>
      </c>
      <c r="C1462" s="5">
        <v>3</v>
      </c>
    </row>
    <row r="1463" spans="1:3" hidden="1" x14ac:dyDescent="0.25">
      <c r="A1463" s="5" t="s">
        <v>9781</v>
      </c>
      <c r="B1463" s="5">
        <v>2</v>
      </c>
      <c r="C1463" s="5">
        <v>3</v>
      </c>
    </row>
    <row r="1464" spans="1:3" hidden="1" x14ac:dyDescent="0.25">
      <c r="A1464" s="5" t="s">
        <v>9782</v>
      </c>
      <c r="B1464" s="5">
        <v>2</v>
      </c>
      <c r="C1464" s="5">
        <v>6</v>
      </c>
    </row>
    <row r="1465" spans="1:3" hidden="1" x14ac:dyDescent="0.25">
      <c r="A1465" s="5" t="s">
        <v>9783</v>
      </c>
      <c r="B1465" s="5">
        <v>2</v>
      </c>
      <c r="C1465" s="5">
        <v>4</v>
      </c>
    </row>
    <row r="1466" spans="1:3" hidden="1" x14ac:dyDescent="0.25">
      <c r="A1466" s="5" t="s">
        <v>9784</v>
      </c>
      <c r="B1466" s="5">
        <v>2</v>
      </c>
      <c r="C1466" s="5">
        <v>4</v>
      </c>
    </row>
    <row r="1467" spans="1:3" hidden="1" x14ac:dyDescent="0.25">
      <c r="A1467" s="5" t="s">
        <v>9785</v>
      </c>
      <c r="B1467" s="5">
        <v>2</v>
      </c>
      <c r="C1467" s="5">
        <v>6</v>
      </c>
    </row>
    <row r="1468" spans="1:3" hidden="1" x14ac:dyDescent="0.25">
      <c r="A1468" s="5" t="s">
        <v>9786</v>
      </c>
      <c r="B1468" s="5">
        <v>2</v>
      </c>
      <c r="C1468" s="5">
        <v>4</v>
      </c>
    </row>
    <row r="1469" spans="1:3" hidden="1" x14ac:dyDescent="0.25">
      <c r="A1469" s="5" t="s">
        <v>9787</v>
      </c>
      <c r="B1469" s="5">
        <v>2</v>
      </c>
      <c r="C1469" s="5">
        <v>2</v>
      </c>
    </row>
    <row r="1470" spans="1:3" hidden="1" x14ac:dyDescent="0.25">
      <c r="A1470" s="5" t="s">
        <v>9788</v>
      </c>
      <c r="B1470" s="5">
        <v>2</v>
      </c>
      <c r="C1470" s="5">
        <v>3</v>
      </c>
    </row>
    <row r="1471" spans="1:3" hidden="1" x14ac:dyDescent="0.25">
      <c r="A1471" s="5" t="s">
        <v>9789</v>
      </c>
      <c r="B1471" s="5">
        <v>2</v>
      </c>
      <c r="C1471" s="5">
        <v>2</v>
      </c>
    </row>
    <row r="1472" spans="1:3" hidden="1" x14ac:dyDescent="0.25">
      <c r="A1472" s="5" t="s">
        <v>9790</v>
      </c>
      <c r="B1472" s="5">
        <v>2</v>
      </c>
      <c r="C1472" s="5">
        <v>6</v>
      </c>
    </row>
    <row r="1473" spans="1:3" hidden="1" x14ac:dyDescent="0.25">
      <c r="A1473" s="5" t="s">
        <v>9791</v>
      </c>
      <c r="B1473" s="5">
        <v>2</v>
      </c>
      <c r="C1473" s="5">
        <v>5</v>
      </c>
    </row>
    <row r="1474" spans="1:3" hidden="1" x14ac:dyDescent="0.25">
      <c r="A1474" s="5" t="s">
        <v>9792</v>
      </c>
      <c r="B1474" s="5">
        <v>2</v>
      </c>
      <c r="C1474" s="5">
        <v>2</v>
      </c>
    </row>
    <row r="1475" spans="1:3" hidden="1" x14ac:dyDescent="0.25">
      <c r="A1475" s="5" t="s">
        <v>9793</v>
      </c>
      <c r="B1475" s="5">
        <v>2</v>
      </c>
      <c r="C1475" s="5">
        <v>2</v>
      </c>
    </row>
    <row r="1476" spans="1:3" hidden="1" x14ac:dyDescent="0.25">
      <c r="A1476" s="5" t="s">
        <v>9794</v>
      </c>
      <c r="B1476" s="5">
        <v>2</v>
      </c>
      <c r="C1476" s="5">
        <v>5</v>
      </c>
    </row>
    <row r="1477" spans="1:3" hidden="1" x14ac:dyDescent="0.25">
      <c r="A1477" s="5" t="s">
        <v>9795</v>
      </c>
      <c r="B1477" s="5">
        <v>2</v>
      </c>
      <c r="C1477" s="5">
        <v>6</v>
      </c>
    </row>
    <row r="1478" spans="1:3" hidden="1" x14ac:dyDescent="0.25">
      <c r="A1478" s="5" t="s">
        <v>9796</v>
      </c>
      <c r="B1478" s="5">
        <v>2</v>
      </c>
      <c r="C1478" s="5">
        <v>3</v>
      </c>
    </row>
    <row r="1479" spans="1:3" hidden="1" x14ac:dyDescent="0.25">
      <c r="A1479" s="5" t="s">
        <v>9797</v>
      </c>
      <c r="B1479" s="5">
        <v>2</v>
      </c>
      <c r="C1479" s="5">
        <v>5</v>
      </c>
    </row>
    <row r="1480" spans="1:3" hidden="1" x14ac:dyDescent="0.25">
      <c r="A1480" s="5" t="s">
        <v>9798</v>
      </c>
      <c r="B1480" s="5">
        <v>2</v>
      </c>
      <c r="C1480" s="5">
        <v>2</v>
      </c>
    </row>
    <row r="1481" spans="1:3" hidden="1" x14ac:dyDescent="0.25">
      <c r="A1481" s="5" t="s">
        <v>9799</v>
      </c>
      <c r="B1481" s="5">
        <v>2</v>
      </c>
      <c r="C1481" s="5">
        <v>3</v>
      </c>
    </row>
    <row r="1482" spans="1:3" hidden="1" x14ac:dyDescent="0.25">
      <c r="A1482" s="5" t="s">
        <v>9800</v>
      </c>
      <c r="B1482" s="5">
        <v>2</v>
      </c>
      <c r="C1482" s="5">
        <v>3</v>
      </c>
    </row>
    <row r="1483" spans="1:3" hidden="1" x14ac:dyDescent="0.25">
      <c r="A1483" s="5" t="s">
        <v>9801</v>
      </c>
      <c r="B1483" s="5">
        <v>2</v>
      </c>
      <c r="C1483" s="5">
        <v>4</v>
      </c>
    </row>
    <row r="1484" spans="1:3" hidden="1" x14ac:dyDescent="0.25">
      <c r="A1484" s="5" t="s">
        <v>9802</v>
      </c>
      <c r="B1484" s="5">
        <v>2</v>
      </c>
      <c r="C1484" s="5">
        <v>3</v>
      </c>
    </row>
    <row r="1485" spans="1:3" hidden="1" x14ac:dyDescent="0.25">
      <c r="A1485" s="5" t="s">
        <v>7603</v>
      </c>
      <c r="B1485" s="5">
        <v>2</v>
      </c>
      <c r="C1485" s="5">
        <v>5</v>
      </c>
    </row>
    <row r="1486" spans="1:3" hidden="1" x14ac:dyDescent="0.25">
      <c r="A1486" s="5" t="s">
        <v>9803</v>
      </c>
      <c r="B1486" s="5">
        <v>2</v>
      </c>
      <c r="C1486" s="5">
        <v>2</v>
      </c>
    </row>
    <row r="1487" spans="1:3" hidden="1" x14ac:dyDescent="0.25">
      <c r="A1487" s="5" t="s">
        <v>9804</v>
      </c>
      <c r="B1487" s="5">
        <v>2</v>
      </c>
      <c r="C1487" s="5">
        <v>5</v>
      </c>
    </row>
    <row r="1488" spans="1:3" hidden="1" x14ac:dyDescent="0.25">
      <c r="A1488" s="5" t="s">
        <v>9805</v>
      </c>
      <c r="B1488" s="5">
        <v>2</v>
      </c>
      <c r="C1488" s="5">
        <v>4</v>
      </c>
    </row>
    <row r="1489" spans="1:3" hidden="1" x14ac:dyDescent="0.25">
      <c r="A1489" s="5" t="s">
        <v>9806</v>
      </c>
      <c r="B1489" s="5">
        <v>2</v>
      </c>
      <c r="C1489" s="5">
        <v>4</v>
      </c>
    </row>
    <row r="1490" spans="1:3" hidden="1" x14ac:dyDescent="0.25">
      <c r="A1490" s="5" t="s">
        <v>9807</v>
      </c>
      <c r="B1490" s="5">
        <v>2</v>
      </c>
      <c r="C1490" s="5">
        <v>4</v>
      </c>
    </row>
    <row r="1491" spans="1:3" hidden="1" x14ac:dyDescent="0.25">
      <c r="A1491" s="5" t="s">
        <v>9808</v>
      </c>
      <c r="B1491" s="5">
        <v>2</v>
      </c>
      <c r="C1491" s="5">
        <v>4</v>
      </c>
    </row>
    <row r="1492" spans="1:3" hidden="1" x14ac:dyDescent="0.25">
      <c r="A1492" s="5" t="s">
        <v>9809</v>
      </c>
      <c r="B1492" s="5">
        <v>2</v>
      </c>
      <c r="C1492" s="5">
        <v>3</v>
      </c>
    </row>
    <row r="1493" spans="1:3" hidden="1" x14ac:dyDescent="0.25">
      <c r="A1493" s="5" t="s">
        <v>9810</v>
      </c>
      <c r="B1493" s="5">
        <v>2</v>
      </c>
      <c r="C1493" s="5">
        <v>2</v>
      </c>
    </row>
    <row r="1494" spans="1:3" hidden="1" x14ac:dyDescent="0.25">
      <c r="A1494" s="5" t="s">
        <v>9811</v>
      </c>
      <c r="B1494" s="5">
        <v>2</v>
      </c>
      <c r="C1494" s="5">
        <v>2</v>
      </c>
    </row>
    <row r="1495" spans="1:3" hidden="1" x14ac:dyDescent="0.25">
      <c r="A1495" s="5" t="s">
        <v>9812</v>
      </c>
      <c r="B1495" s="5">
        <v>2</v>
      </c>
      <c r="C1495" s="5">
        <v>4</v>
      </c>
    </row>
    <row r="1496" spans="1:3" hidden="1" x14ac:dyDescent="0.25">
      <c r="A1496" s="5" t="s">
        <v>9813</v>
      </c>
      <c r="B1496" s="5">
        <v>2</v>
      </c>
      <c r="C1496" s="5">
        <v>4</v>
      </c>
    </row>
    <row r="1497" spans="1:3" hidden="1" x14ac:dyDescent="0.25">
      <c r="A1497" s="5" t="s">
        <v>9814</v>
      </c>
      <c r="B1497" s="5">
        <v>2</v>
      </c>
      <c r="C1497" s="5">
        <v>5</v>
      </c>
    </row>
    <row r="1498" spans="1:3" hidden="1" x14ac:dyDescent="0.25">
      <c r="A1498" s="5" t="s">
        <v>7445</v>
      </c>
      <c r="B1498" s="5">
        <v>2</v>
      </c>
      <c r="C1498" s="5">
        <v>4</v>
      </c>
    </row>
    <row r="1499" spans="1:3" hidden="1" x14ac:dyDescent="0.25">
      <c r="A1499" s="5" t="s">
        <v>6921</v>
      </c>
      <c r="B1499" s="5">
        <v>2</v>
      </c>
      <c r="C1499" s="5">
        <v>3</v>
      </c>
    </row>
    <row r="1500" spans="1:3" hidden="1" x14ac:dyDescent="0.25">
      <c r="A1500" s="5" t="s">
        <v>9815</v>
      </c>
      <c r="B1500" s="5">
        <v>2</v>
      </c>
      <c r="C1500" s="5">
        <v>3</v>
      </c>
    </row>
    <row r="1501" spans="1:3" hidden="1" x14ac:dyDescent="0.25">
      <c r="A1501" s="5" t="s">
        <v>9816</v>
      </c>
      <c r="B1501" s="5">
        <v>2</v>
      </c>
      <c r="C1501" s="5">
        <v>4</v>
      </c>
    </row>
    <row r="1502" spans="1:3" hidden="1" x14ac:dyDescent="0.25">
      <c r="A1502" s="5" t="s">
        <v>9817</v>
      </c>
      <c r="B1502" s="5">
        <v>2</v>
      </c>
      <c r="C1502" s="5">
        <v>3</v>
      </c>
    </row>
    <row r="1503" spans="1:3" hidden="1" x14ac:dyDescent="0.25">
      <c r="A1503" s="5" t="s">
        <v>9818</v>
      </c>
      <c r="B1503" s="5">
        <v>2</v>
      </c>
      <c r="C1503" s="5">
        <v>4</v>
      </c>
    </row>
    <row r="1504" spans="1:3" hidden="1" x14ac:dyDescent="0.25">
      <c r="A1504" s="5" t="s">
        <v>9819</v>
      </c>
      <c r="B1504" s="5">
        <v>2</v>
      </c>
      <c r="C1504" s="5">
        <v>2</v>
      </c>
    </row>
    <row r="1505" spans="1:3" hidden="1" x14ac:dyDescent="0.25">
      <c r="A1505" s="5" t="s">
        <v>9820</v>
      </c>
      <c r="B1505" s="5">
        <v>2</v>
      </c>
      <c r="C1505" s="5">
        <v>2</v>
      </c>
    </row>
    <row r="1506" spans="1:3" hidden="1" x14ac:dyDescent="0.25">
      <c r="A1506" s="5" t="s">
        <v>9821</v>
      </c>
      <c r="B1506" s="5">
        <v>2</v>
      </c>
      <c r="C1506" s="5">
        <v>3</v>
      </c>
    </row>
    <row r="1507" spans="1:3" hidden="1" x14ac:dyDescent="0.25">
      <c r="A1507" s="5" t="s">
        <v>9822</v>
      </c>
      <c r="B1507" s="5">
        <v>2</v>
      </c>
      <c r="C1507" s="5">
        <v>4</v>
      </c>
    </row>
    <row r="1508" spans="1:3" hidden="1" x14ac:dyDescent="0.25">
      <c r="A1508" s="5" t="s">
        <v>9823</v>
      </c>
      <c r="B1508" s="5">
        <v>2</v>
      </c>
      <c r="C1508" s="5">
        <v>4</v>
      </c>
    </row>
    <row r="1509" spans="1:3" hidden="1" x14ac:dyDescent="0.25">
      <c r="A1509" s="5" t="s">
        <v>9824</v>
      </c>
      <c r="B1509" s="5">
        <v>2</v>
      </c>
      <c r="C1509" s="5">
        <v>4</v>
      </c>
    </row>
    <row r="1510" spans="1:3" hidden="1" x14ac:dyDescent="0.25">
      <c r="A1510" s="5" t="s">
        <v>9825</v>
      </c>
      <c r="B1510" s="5">
        <v>2</v>
      </c>
      <c r="C1510" s="5">
        <v>2</v>
      </c>
    </row>
    <row r="1511" spans="1:3" hidden="1" x14ac:dyDescent="0.25">
      <c r="A1511" s="5" t="s">
        <v>9826</v>
      </c>
      <c r="B1511" s="5">
        <v>2</v>
      </c>
      <c r="C1511" s="5">
        <v>2</v>
      </c>
    </row>
    <row r="1512" spans="1:3" hidden="1" x14ac:dyDescent="0.25">
      <c r="A1512" s="5" t="s">
        <v>9827</v>
      </c>
      <c r="B1512" s="5">
        <v>2</v>
      </c>
      <c r="C1512" s="5">
        <v>2</v>
      </c>
    </row>
    <row r="1513" spans="1:3" hidden="1" x14ac:dyDescent="0.25">
      <c r="A1513" s="5" t="s">
        <v>9828</v>
      </c>
      <c r="B1513" s="5">
        <v>2</v>
      </c>
      <c r="C1513" s="5">
        <v>4</v>
      </c>
    </row>
    <row r="1514" spans="1:3" hidden="1" x14ac:dyDescent="0.25">
      <c r="A1514" s="5" t="s">
        <v>2406</v>
      </c>
      <c r="B1514" s="5">
        <v>2</v>
      </c>
      <c r="C1514" s="5">
        <v>3</v>
      </c>
    </row>
    <row r="1515" spans="1:3" hidden="1" x14ac:dyDescent="0.25">
      <c r="A1515" s="5" t="s">
        <v>9829</v>
      </c>
      <c r="B1515" s="5">
        <v>2</v>
      </c>
      <c r="C1515" s="5">
        <v>2</v>
      </c>
    </row>
    <row r="1516" spans="1:3" hidden="1" x14ac:dyDescent="0.25">
      <c r="A1516" s="5" t="s">
        <v>9830</v>
      </c>
      <c r="B1516" s="5">
        <v>2</v>
      </c>
      <c r="C1516" s="5">
        <v>6</v>
      </c>
    </row>
    <row r="1517" spans="1:3" hidden="1" x14ac:dyDescent="0.25">
      <c r="A1517" s="5" t="s">
        <v>9831</v>
      </c>
      <c r="B1517" s="5">
        <v>2</v>
      </c>
      <c r="C1517" s="5">
        <v>6</v>
      </c>
    </row>
    <row r="1518" spans="1:3" hidden="1" x14ac:dyDescent="0.25">
      <c r="A1518" s="5" t="s">
        <v>9832</v>
      </c>
      <c r="B1518" s="5">
        <v>2</v>
      </c>
      <c r="C1518" s="5">
        <v>3</v>
      </c>
    </row>
    <row r="1519" spans="1:3" hidden="1" x14ac:dyDescent="0.25">
      <c r="A1519" s="5" t="s">
        <v>9833</v>
      </c>
      <c r="B1519" s="5">
        <v>2</v>
      </c>
      <c r="C1519" s="5">
        <v>4</v>
      </c>
    </row>
    <row r="1520" spans="1:3" hidden="1" x14ac:dyDescent="0.25">
      <c r="A1520" s="5" t="s">
        <v>9834</v>
      </c>
      <c r="B1520" s="5">
        <v>2</v>
      </c>
      <c r="C1520" s="5">
        <v>3</v>
      </c>
    </row>
    <row r="1521" spans="1:3" hidden="1" x14ac:dyDescent="0.25">
      <c r="A1521" s="5" t="s">
        <v>9835</v>
      </c>
      <c r="B1521" s="5">
        <v>2</v>
      </c>
      <c r="C1521" s="5">
        <v>4</v>
      </c>
    </row>
    <row r="1522" spans="1:3" hidden="1" x14ac:dyDescent="0.25">
      <c r="A1522" s="5" t="s">
        <v>9836</v>
      </c>
      <c r="B1522" s="5">
        <v>2</v>
      </c>
      <c r="C1522" s="5">
        <v>2</v>
      </c>
    </row>
    <row r="1523" spans="1:3" hidden="1" x14ac:dyDescent="0.25">
      <c r="A1523" s="5" t="s">
        <v>9837</v>
      </c>
      <c r="B1523" s="5">
        <v>2</v>
      </c>
      <c r="C1523" s="5">
        <v>3</v>
      </c>
    </row>
    <row r="1524" spans="1:3" hidden="1" x14ac:dyDescent="0.25">
      <c r="A1524" s="5" t="s">
        <v>9838</v>
      </c>
      <c r="B1524" s="5">
        <v>2</v>
      </c>
      <c r="C1524" s="5">
        <v>6</v>
      </c>
    </row>
    <row r="1525" spans="1:3" hidden="1" x14ac:dyDescent="0.25">
      <c r="A1525" s="5" t="s">
        <v>9839</v>
      </c>
      <c r="B1525" s="5">
        <v>2</v>
      </c>
      <c r="C1525" s="5">
        <v>2</v>
      </c>
    </row>
    <row r="1526" spans="1:3" hidden="1" x14ac:dyDescent="0.25">
      <c r="A1526" s="5" t="s">
        <v>9840</v>
      </c>
      <c r="B1526" s="5">
        <v>2</v>
      </c>
      <c r="C1526" s="5">
        <v>3</v>
      </c>
    </row>
    <row r="1527" spans="1:3" hidden="1" x14ac:dyDescent="0.25">
      <c r="A1527" s="5" t="s">
        <v>9841</v>
      </c>
      <c r="B1527" s="5">
        <v>2</v>
      </c>
      <c r="C1527" s="5">
        <v>2</v>
      </c>
    </row>
    <row r="1528" spans="1:3" hidden="1" x14ac:dyDescent="0.25">
      <c r="A1528" s="5" t="s">
        <v>2267</v>
      </c>
      <c r="B1528" s="5">
        <v>2</v>
      </c>
      <c r="C1528" s="5">
        <v>6</v>
      </c>
    </row>
    <row r="1529" spans="1:3" hidden="1" x14ac:dyDescent="0.25">
      <c r="A1529" s="5" t="s">
        <v>9842</v>
      </c>
      <c r="B1529" s="5">
        <v>2</v>
      </c>
      <c r="C1529" s="5">
        <v>5</v>
      </c>
    </row>
    <row r="1530" spans="1:3" hidden="1" x14ac:dyDescent="0.25">
      <c r="A1530" s="5" t="s">
        <v>9843</v>
      </c>
      <c r="B1530" s="5">
        <v>2</v>
      </c>
      <c r="C1530" s="5">
        <v>4</v>
      </c>
    </row>
    <row r="1531" spans="1:3" hidden="1" x14ac:dyDescent="0.25">
      <c r="A1531" s="5" t="s">
        <v>9844</v>
      </c>
      <c r="B1531" s="5">
        <v>2</v>
      </c>
      <c r="C1531" s="5">
        <v>3</v>
      </c>
    </row>
    <row r="1532" spans="1:3" hidden="1" x14ac:dyDescent="0.25">
      <c r="A1532" s="5" t="s">
        <v>9845</v>
      </c>
      <c r="B1532" s="5">
        <v>2</v>
      </c>
      <c r="C1532" s="5">
        <v>5</v>
      </c>
    </row>
    <row r="1533" spans="1:3" hidden="1" x14ac:dyDescent="0.25">
      <c r="A1533" s="5" t="s">
        <v>9846</v>
      </c>
      <c r="B1533" s="5">
        <v>2</v>
      </c>
      <c r="C1533" s="5">
        <v>4</v>
      </c>
    </row>
    <row r="1534" spans="1:3" hidden="1" x14ac:dyDescent="0.25">
      <c r="A1534" s="5" t="s">
        <v>7950</v>
      </c>
      <c r="B1534" s="5">
        <v>2</v>
      </c>
      <c r="C1534" s="5">
        <v>4</v>
      </c>
    </row>
    <row r="1535" spans="1:3" hidden="1" x14ac:dyDescent="0.25">
      <c r="A1535" s="5" t="s">
        <v>9847</v>
      </c>
      <c r="B1535" s="5">
        <v>2</v>
      </c>
      <c r="C1535" s="5">
        <v>4</v>
      </c>
    </row>
    <row r="1536" spans="1:3" hidden="1" x14ac:dyDescent="0.25">
      <c r="A1536" s="5" t="s">
        <v>9848</v>
      </c>
      <c r="B1536" s="5">
        <v>2</v>
      </c>
      <c r="C1536" s="5">
        <v>3</v>
      </c>
    </row>
    <row r="1537" spans="1:3" hidden="1" x14ac:dyDescent="0.25">
      <c r="A1537" s="5" t="s">
        <v>9849</v>
      </c>
      <c r="B1537" s="5">
        <v>2</v>
      </c>
      <c r="C1537" s="5">
        <v>3</v>
      </c>
    </row>
    <row r="1538" spans="1:3" hidden="1" x14ac:dyDescent="0.25">
      <c r="A1538" s="5" t="s">
        <v>9850</v>
      </c>
      <c r="B1538" s="5">
        <v>2</v>
      </c>
      <c r="C1538" s="5">
        <v>3</v>
      </c>
    </row>
    <row r="1539" spans="1:3" hidden="1" x14ac:dyDescent="0.25">
      <c r="A1539" s="5" t="s">
        <v>2342</v>
      </c>
      <c r="B1539" s="5">
        <v>2</v>
      </c>
      <c r="C1539" s="5">
        <v>5</v>
      </c>
    </row>
    <row r="1540" spans="1:3" hidden="1" x14ac:dyDescent="0.25">
      <c r="A1540" s="5" t="s">
        <v>9851</v>
      </c>
      <c r="B1540" s="5">
        <v>2</v>
      </c>
      <c r="C1540" s="5">
        <v>5</v>
      </c>
    </row>
    <row r="1541" spans="1:3" hidden="1" x14ac:dyDescent="0.25">
      <c r="A1541" s="5" t="s">
        <v>9852</v>
      </c>
      <c r="B1541" s="5">
        <v>2</v>
      </c>
      <c r="C1541" s="5">
        <v>2</v>
      </c>
    </row>
    <row r="1542" spans="1:3" hidden="1" x14ac:dyDescent="0.25">
      <c r="A1542" s="5" t="s">
        <v>9853</v>
      </c>
      <c r="B1542" s="5">
        <v>2</v>
      </c>
      <c r="C1542" s="5">
        <v>5</v>
      </c>
    </row>
    <row r="1543" spans="1:3" hidden="1" x14ac:dyDescent="0.25">
      <c r="A1543" s="5" t="s">
        <v>9854</v>
      </c>
      <c r="B1543" s="5">
        <v>2</v>
      </c>
      <c r="C1543" s="5">
        <v>4</v>
      </c>
    </row>
    <row r="1544" spans="1:3" hidden="1" x14ac:dyDescent="0.25">
      <c r="A1544" s="5" t="s">
        <v>9855</v>
      </c>
      <c r="B1544" s="5">
        <v>2</v>
      </c>
      <c r="C1544" s="5">
        <v>3</v>
      </c>
    </row>
    <row r="1545" spans="1:3" hidden="1" x14ac:dyDescent="0.25">
      <c r="A1545" s="5" t="s">
        <v>9856</v>
      </c>
      <c r="B1545" s="5">
        <v>2</v>
      </c>
      <c r="C1545" s="5">
        <v>4</v>
      </c>
    </row>
    <row r="1546" spans="1:3" hidden="1" x14ac:dyDescent="0.25">
      <c r="A1546" s="5" t="s">
        <v>9857</v>
      </c>
      <c r="B1546" s="5">
        <v>2</v>
      </c>
      <c r="C1546" s="5">
        <v>5</v>
      </c>
    </row>
    <row r="1547" spans="1:3" hidden="1" x14ac:dyDescent="0.25">
      <c r="A1547" s="5" t="s">
        <v>9858</v>
      </c>
      <c r="B1547" s="5">
        <v>2</v>
      </c>
      <c r="C1547" s="5">
        <v>4</v>
      </c>
    </row>
    <row r="1548" spans="1:3" hidden="1" x14ac:dyDescent="0.25">
      <c r="A1548" s="5" t="s">
        <v>9859</v>
      </c>
      <c r="B1548" s="5">
        <v>2</v>
      </c>
      <c r="C1548" s="5">
        <v>4</v>
      </c>
    </row>
    <row r="1549" spans="1:3" hidden="1" x14ac:dyDescent="0.25">
      <c r="A1549" s="5" t="s">
        <v>9860</v>
      </c>
      <c r="B1549" s="5">
        <v>2</v>
      </c>
      <c r="C1549" s="5">
        <v>4</v>
      </c>
    </row>
    <row r="1550" spans="1:3" hidden="1" x14ac:dyDescent="0.25">
      <c r="A1550" s="5" t="s">
        <v>9861</v>
      </c>
      <c r="B1550" s="5">
        <v>2</v>
      </c>
      <c r="C1550" s="5">
        <v>3</v>
      </c>
    </row>
    <row r="1551" spans="1:3" hidden="1" x14ac:dyDescent="0.25">
      <c r="A1551" s="5" t="s">
        <v>9862</v>
      </c>
      <c r="B1551" s="5">
        <v>2</v>
      </c>
      <c r="C1551" s="5">
        <v>6</v>
      </c>
    </row>
    <row r="1552" spans="1:3" hidden="1" x14ac:dyDescent="0.25">
      <c r="A1552" s="5" t="s">
        <v>9863</v>
      </c>
      <c r="B1552" s="5">
        <v>2</v>
      </c>
      <c r="C1552" s="5">
        <v>3</v>
      </c>
    </row>
    <row r="1553" spans="1:3" hidden="1" x14ac:dyDescent="0.25">
      <c r="A1553" s="5" t="s">
        <v>9864</v>
      </c>
      <c r="B1553" s="5">
        <v>2</v>
      </c>
      <c r="C1553" s="5">
        <v>4</v>
      </c>
    </row>
    <row r="1554" spans="1:3" hidden="1" x14ac:dyDescent="0.25">
      <c r="A1554" s="5" t="s">
        <v>2432</v>
      </c>
      <c r="B1554" s="5">
        <v>2</v>
      </c>
      <c r="C1554" s="5">
        <v>5</v>
      </c>
    </row>
    <row r="1555" spans="1:3" hidden="1" x14ac:dyDescent="0.25">
      <c r="A1555" s="5" t="s">
        <v>9865</v>
      </c>
      <c r="B1555" s="5">
        <v>2</v>
      </c>
      <c r="C1555" s="5">
        <v>2</v>
      </c>
    </row>
    <row r="1556" spans="1:3" hidden="1" x14ac:dyDescent="0.25">
      <c r="A1556" s="5" t="s">
        <v>9866</v>
      </c>
      <c r="B1556" s="5">
        <v>2</v>
      </c>
      <c r="C1556" s="5">
        <v>5</v>
      </c>
    </row>
    <row r="1557" spans="1:3" hidden="1" x14ac:dyDescent="0.25">
      <c r="A1557" s="5" t="s">
        <v>9867</v>
      </c>
      <c r="B1557" s="5">
        <v>2</v>
      </c>
      <c r="C1557" s="5">
        <v>4</v>
      </c>
    </row>
    <row r="1558" spans="1:3" hidden="1" x14ac:dyDescent="0.25">
      <c r="A1558" s="5" t="s">
        <v>3204</v>
      </c>
      <c r="B1558" s="5">
        <v>2</v>
      </c>
      <c r="C1558" s="5">
        <v>3</v>
      </c>
    </row>
    <row r="1559" spans="1:3" hidden="1" x14ac:dyDescent="0.25">
      <c r="A1559" s="5" t="s">
        <v>9868</v>
      </c>
      <c r="B1559" s="5">
        <v>2</v>
      </c>
      <c r="C1559" s="5">
        <v>3</v>
      </c>
    </row>
    <row r="1560" spans="1:3" hidden="1" x14ac:dyDescent="0.25">
      <c r="A1560" s="5" t="s">
        <v>9869</v>
      </c>
      <c r="B1560" s="5">
        <v>2</v>
      </c>
      <c r="C1560" s="5">
        <v>2</v>
      </c>
    </row>
    <row r="1561" spans="1:3" hidden="1" x14ac:dyDescent="0.25">
      <c r="A1561" s="5" t="s">
        <v>9870</v>
      </c>
      <c r="B1561" s="5">
        <v>2</v>
      </c>
      <c r="C1561" s="5">
        <v>2</v>
      </c>
    </row>
    <row r="1562" spans="1:3" hidden="1" x14ac:dyDescent="0.25">
      <c r="A1562" s="5" t="s">
        <v>3250</v>
      </c>
      <c r="B1562" s="5">
        <v>2</v>
      </c>
      <c r="C1562" s="5">
        <v>4</v>
      </c>
    </row>
    <row r="1563" spans="1:3" hidden="1" x14ac:dyDescent="0.25">
      <c r="A1563" s="5" t="s">
        <v>9871</v>
      </c>
      <c r="B1563" s="5">
        <v>2</v>
      </c>
      <c r="C1563" s="5">
        <v>3</v>
      </c>
    </row>
    <row r="1564" spans="1:3" hidden="1" x14ac:dyDescent="0.25">
      <c r="A1564" s="5" t="s">
        <v>2793</v>
      </c>
      <c r="B1564" s="5">
        <v>2</v>
      </c>
      <c r="C1564" s="5">
        <v>4</v>
      </c>
    </row>
    <row r="1565" spans="1:3" hidden="1" x14ac:dyDescent="0.25">
      <c r="A1565" s="5" t="s">
        <v>9872</v>
      </c>
      <c r="B1565" s="5">
        <v>2</v>
      </c>
      <c r="C1565" s="5">
        <v>4</v>
      </c>
    </row>
    <row r="1566" spans="1:3" hidden="1" x14ac:dyDescent="0.25">
      <c r="A1566" s="5" t="s">
        <v>9873</v>
      </c>
      <c r="B1566" s="5">
        <v>2</v>
      </c>
      <c r="C1566" s="5">
        <v>3</v>
      </c>
    </row>
    <row r="1567" spans="1:3" hidden="1" x14ac:dyDescent="0.25">
      <c r="A1567" s="5" t="s">
        <v>9874</v>
      </c>
      <c r="B1567" s="5">
        <v>2</v>
      </c>
      <c r="C1567" s="5">
        <v>6</v>
      </c>
    </row>
    <row r="1568" spans="1:3" hidden="1" x14ac:dyDescent="0.25">
      <c r="A1568" s="5" t="s">
        <v>9875</v>
      </c>
      <c r="B1568" s="5">
        <v>2</v>
      </c>
      <c r="C1568" s="5">
        <v>3</v>
      </c>
    </row>
    <row r="1569" spans="1:3" hidden="1" x14ac:dyDescent="0.25">
      <c r="A1569" s="5" t="s">
        <v>9876</v>
      </c>
      <c r="B1569" s="5">
        <v>2</v>
      </c>
      <c r="C1569" s="5">
        <v>3</v>
      </c>
    </row>
    <row r="1570" spans="1:3" hidden="1" x14ac:dyDescent="0.25">
      <c r="A1570" s="5" t="s">
        <v>9877</v>
      </c>
      <c r="B1570" s="5">
        <v>2</v>
      </c>
      <c r="C1570" s="5">
        <v>4</v>
      </c>
    </row>
    <row r="1571" spans="1:3" hidden="1" x14ac:dyDescent="0.25">
      <c r="A1571" s="5" t="s">
        <v>9878</v>
      </c>
      <c r="B1571" s="5">
        <v>2</v>
      </c>
      <c r="C1571" s="5">
        <v>5</v>
      </c>
    </row>
    <row r="1572" spans="1:3" hidden="1" x14ac:dyDescent="0.25">
      <c r="A1572" s="5" t="s">
        <v>9879</v>
      </c>
      <c r="B1572" s="5">
        <v>2</v>
      </c>
      <c r="C1572" s="5">
        <v>2</v>
      </c>
    </row>
    <row r="1573" spans="1:3" hidden="1" x14ac:dyDescent="0.25">
      <c r="A1573" s="5" t="s">
        <v>9880</v>
      </c>
      <c r="B1573" s="5">
        <v>2</v>
      </c>
      <c r="C1573" s="5">
        <v>6</v>
      </c>
    </row>
    <row r="1574" spans="1:3" hidden="1" x14ac:dyDescent="0.25">
      <c r="A1574" s="5" t="s">
        <v>9881</v>
      </c>
      <c r="B1574" s="5">
        <v>2</v>
      </c>
      <c r="C1574" s="5">
        <v>4</v>
      </c>
    </row>
    <row r="1575" spans="1:3" hidden="1" x14ac:dyDescent="0.25">
      <c r="A1575" s="5" t="s">
        <v>7565</v>
      </c>
      <c r="B1575" s="5">
        <v>2</v>
      </c>
      <c r="C1575" s="5">
        <v>6</v>
      </c>
    </row>
    <row r="1576" spans="1:3" hidden="1" x14ac:dyDescent="0.25">
      <c r="A1576" s="5" t="s">
        <v>9882</v>
      </c>
      <c r="B1576" s="5">
        <v>2</v>
      </c>
      <c r="C1576" s="5">
        <v>3</v>
      </c>
    </row>
    <row r="1577" spans="1:3" hidden="1" x14ac:dyDescent="0.25">
      <c r="A1577" s="5" t="s">
        <v>9883</v>
      </c>
      <c r="B1577" s="5">
        <v>2</v>
      </c>
      <c r="C1577" s="5">
        <v>6</v>
      </c>
    </row>
    <row r="1578" spans="1:3" hidden="1" x14ac:dyDescent="0.25">
      <c r="A1578" s="5" t="s">
        <v>9884</v>
      </c>
      <c r="B1578" s="5">
        <v>2</v>
      </c>
      <c r="C1578" s="5">
        <v>2</v>
      </c>
    </row>
    <row r="1579" spans="1:3" hidden="1" x14ac:dyDescent="0.25">
      <c r="A1579" s="5" t="s">
        <v>9885</v>
      </c>
      <c r="B1579" s="5">
        <v>2</v>
      </c>
      <c r="C1579" s="5">
        <v>4</v>
      </c>
    </row>
    <row r="1580" spans="1:3" hidden="1" x14ac:dyDescent="0.25">
      <c r="A1580" s="5" t="s">
        <v>9886</v>
      </c>
      <c r="B1580" s="5">
        <v>2</v>
      </c>
      <c r="C1580" s="5">
        <v>2</v>
      </c>
    </row>
    <row r="1581" spans="1:3" hidden="1" x14ac:dyDescent="0.25">
      <c r="A1581" s="5" t="s">
        <v>7585</v>
      </c>
      <c r="B1581" s="5">
        <v>2</v>
      </c>
      <c r="C1581" s="5">
        <v>4</v>
      </c>
    </row>
    <row r="1582" spans="1:3" hidden="1" x14ac:dyDescent="0.25">
      <c r="A1582" s="5" t="s">
        <v>9887</v>
      </c>
      <c r="B1582" s="5">
        <v>2</v>
      </c>
      <c r="C1582" s="5">
        <v>6</v>
      </c>
    </row>
    <row r="1583" spans="1:3" hidden="1" x14ac:dyDescent="0.25">
      <c r="A1583" s="5" t="s">
        <v>9888</v>
      </c>
      <c r="B1583" s="5">
        <v>2</v>
      </c>
      <c r="C1583" s="5">
        <v>6</v>
      </c>
    </row>
    <row r="1584" spans="1:3" hidden="1" x14ac:dyDescent="0.25">
      <c r="A1584" s="5" t="s">
        <v>9889</v>
      </c>
      <c r="B1584" s="5">
        <v>2</v>
      </c>
      <c r="C1584" s="5">
        <v>4</v>
      </c>
    </row>
    <row r="1585" spans="1:3" hidden="1" x14ac:dyDescent="0.25">
      <c r="A1585" s="5" t="s">
        <v>9890</v>
      </c>
      <c r="B1585" s="5">
        <v>2</v>
      </c>
      <c r="C1585" s="5">
        <v>4</v>
      </c>
    </row>
    <row r="1586" spans="1:3" hidden="1" x14ac:dyDescent="0.25">
      <c r="A1586" s="5" t="s">
        <v>9891</v>
      </c>
      <c r="B1586" s="5">
        <v>2</v>
      </c>
      <c r="C1586" s="5">
        <v>3</v>
      </c>
    </row>
    <row r="1587" spans="1:3" hidden="1" x14ac:dyDescent="0.25">
      <c r="A1587" s="5" t="s">
        <v>9892</v>
      </c>
      <c r="B1587" s="5">
        <v>2</v>
      </c>
      <c r="C1587" s="5">
        <v>4</v>
      </c>
    </row>
    <row r="1588" spans="1:3" hidden="1" x14ac:dyDescent="0.25">
      <c r="A1588" s="5" t="s">
        <v>8132</v>
      </c>
      <c r="B1588" s="5">
        <v>2</v>
      </c>
      <c r="C1588" s="5">
        <v>3</v>
      </c>
    </row>
    <row r="1589" spans="1:3" hidden="1" x14ac:dyDescent="0.25">
      <c r="A1589" s="5" t="s">
        <v>9893</v>
      </c>
      <c r="B1589" s="5">
        <v>2</v>
      </c>
      <c r="C1589" s="5">
        <v>6</v>
      </c>
    </row>
    <row r="1590" spans="1:3" hidden="1" x14ac:dyDescent="0.25">
      <c r="A1590" s="5" t="s">
        <v>9894</v>
      </c>
      <c r="B1590" s="5">
        <v>2</v>
      </c>
      <c r="C1590" s="5">
        <v>6</v>
      </c>
    </row>
    <row r="1591" spans="1:3" hidden="1" x14ac:dyDescent="0.25">
      <c r="A1591" s="5" t="s">
        <v>9895</v>
      </c>
      <c r="B1591" s="5">
        <v>2</v>
      </c>
      <c r="C1591" s="5">
        <v>4</v>
      </c>
    </row>
    <row r="1592" spans="1:3" hidden="1" x14ac:dyDescent="0.25">
      <c r="A1592" s="5" t="s">
        <v>9896</v>
      </c>
      <c r="B1592" s="5">
        <v>2</v>
      </c>
      <c r="C1592" s="5">
        <v>3</v>
      </c>
    </row>
    <row r="1593" spans="1:3" hidden="1" x14ac:dyDescent="0.25">
      <c r="A1593" s="5" t="s">
        <v>9897</v>
      </c>
      <c r="B1593" s="5">
        <v>2</v>
      </c>
      <c r="C1593" s="5">
        <v>5</v>
      </c>
    </row>
    <row r="1594" spans="1:3" hidden="1" x14ac:dyDescent="0.25">
      <c r="A1594" s="5" t="s">
        <v>9898</v>
      </c>
      <c r="B1594" s="5">
        <v>2</v>
      </c>
      <c r="C1594" s="5">
        <v>6</v>
      </c>
    </row>
    <row r="1595" spans="1:3" hidden="1" x14ac:dyDescent="0.25">
      <c r="A1595" s="5" t="s">
        <v>7474</v>
      </c>
      <c r="B1595" s="5">
        <v>2</v>
      </c>
      <c r="C1595" s="5">
        <v>4</v>
      </c>
    </row>
    <row r="1596" spans="1:3" hidden="1" x14ac:dyDescent="0.25">
      <c r="A1596" s="5" t="s">
        <v>9899</v>
      </c>
      <c r="B1596" s="5">
        <v>2</v>
      </c>
      <c r="C1596" s="5">
        <v>3</v>
      </c>
    </row>
    <row r="1597" spans="1:3" hidden="1" x14ac:dyDescent="0.25">
      <c r="A1597" s="5" t="s">
        <v>9900</v>
      </c>
      <c r="B1597" s="5">
        <v>2</v>
      </c>
      <c r="C1597" s="5">
        <v>5</v>
      </c>
    </row>
    <row r="1598" spans="1:3" hidden="1" x14ac:dyDescent="0.25">
      <c r="A1598" s="5" t="s">
        <v>9901</v>
      </c>
      <c r="B1598" s="5">
        <v>2</v>
      </c>
      <c r="C1598" s="5">
        <v>3</v>
      </c>
    </row>
    <row r="1599" spans="1:3" hidden="1" x14ac:dyDescent="0.25">
      <c r="A1599" s="5" t="s">
        <v>9902</v>
      </c>
      <c r="B1599" s="5">
        <v>2</v>
      </c>
      <c r="C1599" s="5">
        <v>4</v>
      </c>
    </row>
    <row r="1600" spans="1:3" hidden="1" x14ac:dyDescent="0.25">
      <c r="A1600" s="5" t="s">
        <v>9903</v>
      </c>
      <c r="B1600" s="5">
        <v>2</v>
      </c>
      <c r="C1600" s="5">
        <v>4</v>
      </c>
    </row>
    <row r="1601" spans="1:3" hidden="1" x14ac:dyDescent="0.25">
      <c r="A1601" s="5" t="s">
        <v>9904</v>
      </c>
      <c r="B1601" s="5">
        <v>2</v>
      </c>
      <c r="C1601" s="5">
        <v>5</v>
      </c>
    </row>
    <row r="1602" spans="1:3" hidden="1" x14ac:dyDescent="0.25">
      <c r="A1602" s="5" t="s">
        <v>9905</v>
      </c>
      <c r="B1602" s="5">
        <v>2</v>
      </c>
      <c r="C1602" s="5">
        <v>4</v>
      </c>
    </row>
    <row r="1603" spans="1:3" hidden="1" x14ac:dyDescent="0.25">
      <c r="A1603" s="5" t="s">
        <v>9906</v>
      </c>
      <c r="B1603" s="5">
        <v>2</v>
      </c>
      <c r="C1603" s="5">
        <v>4</v>
      </c>
    </row>
    <row r="1604" spans="1:3" hidden="1" x14ac:dyDescent="0.25">
      <c r="A1604" s="5" t="s">
        <v>9907</v>
      </c>
      <c r="B1604" s="5">
        <v>2</v>
      </c>
      <c r="C1604" s="5">
        <v>4</v>
      </c>
    </row>
    <row r="1605" spans="1:3" hidden="1" x14ac:dyDescent="0.25">
      <c r="A1605" s="5" t="s">
        <v>9908</v>
      </c>
      <c r="B1605" s="5">
        <v>2</v>
      </c>
      <c r="C1605" s="5">
        <v>5</v>
      </c>
    </row>
    <row r="1606" spans="1:3" hidden="1" x14ac:dyDescent="0.25">
      <c r="A1606" s="5" t="s">
        <v>9909</v>
      </c>
      <c r="B1606" s="5">
        <v>2</v>
      </c>
      <c r="C1606" s="5">
        <v>4</v>
      </c>
    </row>
    <row r="1607" spans="1:3" hidden="1" x14ac:dyDescent="0.25">
      <c r="A1607" s="5" t="s">
        <v>9910</v>
      </c>
      <c r="B1607" s="5">
        <v>2</v>
      </c>
      <c r="C1607" s="5">
        <v>6</v>
      </c>
    </row>
    <row r="1608" spans="1:3" hidden="1" x14ac:dyDescent="0.25">
      <c r="A1608" s="5" t="s">
        <v>9911</v>
      </c>
      <c r="B1608" s="5">
        <v>2</v>
      </c>
      <c r="C1608" s="5">
        <v>4</v>
      </c>
    </row>
    <row r="1609" spans="1:3" hidden="1" x14ac:dyDescent="0.25">
      <c r="A1609" s="5" t="s">
        <v>9912</v>
      </c>
      <c r="B1609" s="5">
        <v>2</v>
      </c>
      <c r="C1609" s="5">
        <v>2</v>
      </c>
    </row>
    <row r="1610" spans="1:3" hidden="1" x14ac:dyDescent="0.25">
      <c r="A1610" s="5" t="s">
        <v>9913</v>
      </c>
      <c r="B1610" s="5">
        <v>2</v>
      </c>
      <c r="C1610" s="5">
        <v>4</v>
      </c>
    </row>
    <row r="1611" spans="1:3" hidden="1" x14ac:dyDescent="0.25">
      <c r="A1611" s="5" t="s">
        <v>9914</v>
      </c>
      <c r="B1611" s="5">
        <v>2</v>
      </c>
      <c r="C1611" s="5">
        <v>4</v>
      </c>
    </row>
    <row r="1612" spans="1:3" hidden="1" x14ac:dyDescent="0.25">
      <c r="A1612" s="5" t="s">
        <v>9915</v>
      </c>
      <c r="B1612" s="5">
        <v>2</v>
      </c>
      <c r="C1612" s="5">
        <v>3</v>
      </c>
    </row>
    <row r="1613" spans="1:3" hidden="1" x14ac:dyDescent="0.25">
      <c r="A1613" s="5" t="s">
        <v>9916</v>
      </c>
      <c r="B1613" s="5">
        <v>2</v>
      </c>
      <c r="C1613" s="5">
        <v>3</v>
      </c>
    </row>
    <row r="1614" spans="1:3" hidden="1" x14ac:dyDescent="0.25">
      <c r="A1614" s="5" t="s">
        <v>9917</v>
      </c>
      <c r="B1614" s="5">
        <v>2</v>
      </c>
      <c r="C1614" s="5">
        <v>5</v>
      </c>
    </row>
    <row r="1615" spans="1:3" hidden="1" x14ac:dyDescent="0.25">
      <c r="A1615" s="5" t="s">
        <v>8171</v>
      </c>
      <c r="B1615" s="5">
        <v>2</v>
      </c>
      <c r="C1615" s="5">
        <v>3</v>
      </c>
    </row>
    <row r="1616" spans="1:3" hidden="1" x14ac:dyDescent="0.25">
      <c r="A1616" s="5" t="s">
        <v>9918</v>
      </c>
      <c r="B1616" s="5">
        <v>2</v>
      </c>
      <c r="C1616" s="5">
        <v>3</v>
      </c>
    </row>
    <row r="1617" spans="1:3" hidden="1" x14ac:dyDescent="0.25">
      <c r="A1617" s="5" t="s">
        <v>9919</v>
      </c>
      <c r="B1617" s="5">
        <v>2</v>
      </c>
      <c r="C1617" s="5">
        <v>3</v>
      </c>
    </row>
    <row r="1618" spans="1:3" hidden="1" x14ac:dyDescent="0.25">
      <c r="A1618" s="5" t="s">
        <v>9920</v>
      </c>
      <c r="B1618" s="5">
        <v>2</v>
      </c>
      <c r="C1618" s="5">
        <v>3</v>
      </c>
    </row>
    <row r="1619" spans="1:3" hidden="1" x14ac:dyDescent="0.25">
      <c r="A1619" s="5" t="s">
        <v>9921</v>
      </c>
      <c r="B1619" s="5">
        <v>2</v>
      </c>
      <c r="C1619" s="5">
        <v>4</v>
      </c>
    </row>
    <row r="1620" spans="1:3" hidden="1" x14ac:dyDescent="0.25">
      <c r="A1620" s="5" t="s">
        <v>9922</v>
      </c>
      <c r="B1620" s="5">
        <v>2</v>
      </c>
      <c r="C1620" s="5">
        <v>6</v>
      </c>
    </row>
    <row r="1621" spans="1:3" hidden="1" x14ac:dyDescent="0.25">
      <c r="A1621" s="5" t="s">
        <v>8371</v>
      </c>
      <c r="B1621" s="5">
        <v>2</v>
      </c>
      <c r="C1621" s="5">
        <v>2</v>
      </c>
    </row>
    <row r="1622" spans="1:3" hidden="1" x14ac:dyDescent="0.25">
      <c r="A1622" s="5" t="s">
        <v>9923</v>
      </c>
      <c r="B1622" s="5">
        <v>2</v>
      </c>
      <c r="C1622" s="5">
        <v>6</v>
      </c>
    </row>
    <row r="1623" spans="1:3" hidden="1" x14ac:dyDescent="0.25">
      <c r="A1623" s="5" t="s">
        <v>9924</v>
      </c>
      <c r="B1623" s="5">
        <v>2</v>
      </c>
      <c r="C1623" s="5">
        <v>6</v>
      </c>
    </row>
    <row r="1624" spans="1:3" hidden="1" x14ac:dyDescent="0.25">
      <c r="A1624" s="5" t="s">
        <v>9925</v>
      </c>
      <c r="B1624" s="5">
        <v>2</v>
      </c>
      <c r="C1624" s="5">
        <v>3</v>
      </c>
    </row>
    <row r="1625" spans="1:3" hidden="1" x14ac:dyDescent="0.25">
      <c r="A1625" s="5" t="s">
        <v>9926</v>
      </c>
      <c r="B1625" s="5">
        <v>2</v>
      </c>
      <c r="C1625" s="5">
        <v>4</v>
      </c>
    </row>
    <row r="1626" spans="1:3" hidden="1" x14ac:dyDescent="0.25">
      <c r="A1626" s="5" t="s">
        <v>9927</v>
      </c>
      <c r="B1626" s="5">
        <v>2</v>
      </c>
      <c r="C1626" s="5">
        <v>4</v>
      </c>
    </row>
    <row r="1627" spans="1:3" hidden="1" x14ac:dyDescent="0.25">
      <c r="A1627" s="5" t="s">
        <v>9928</v>
      </c>
      <c r="B1627" s="5">
        <v>2</v>
      </c>
      <c r="C1627" s="5">
        <v>5</v>
      </c>
    </row>
    <row r="1628" spans="1:3" hidden="1" x14ac:dyDescent="0.25">
      <c r="A1628" s="5" t="s">
        <v>9929</v>
      </c>
      <c r="B1628" s="5">
        <v>2</v>
      </c>
      <c r="C1628" s="5">
        <v>5</v>
      </c>
    </row>
    <row r="1629" spans="1:3" hidden="1" x14ac:dyDescent="0.25">
      <c r="A1629" s="5" t="s">
        <v>8495</v>
      </c>
      <c r="B1629" s="5">
        <v>2</v>
      </c>
      <c r="C1629" s="5">
        <v>6</v>
      </c>
    </row>
    <row r="1630" spans="1:3" hidden="1" x14ac:dyDescent="0.25">
      <c r="A1630" s="5" t="s">
        <v>8629</v>
      </c>
      <c r="B1630" s="5">
        <v>2</v>
      </c>
      <c r="C1630" s="5">
        <v>4</v>
      </c>
    </row>
    <row r="1631" spans="1:3" hidden="1" x14ac:dyDescent="0.25">
      <c r="A1631" s="5" t="s">
        <v>9930</v>
      </c>
      <c r="B1631" s="5">
        <v>2</v>
      </c>
      <c r="C1631" s="5">
        <v>3</v>
      </c>
    </row>
    <row r="1632" spans="1:3" hidden="1" x14ac:dyDescent="0.25">
      <c r="A1632" s="5" t="s">
        <v>9931</v>
      </c>
      <c r="B1632" s="5">
        <v>2</v>
      </c>
      <c r="C1632" s="5">
        <v>4</v>
      </c>
    </row>
    <row r="1633" spans="1:3" hidden="1" x14ac:dyDescent="0.25">
      <c r="A1633" s="5" t="s">
        <v>9932</v>
      </c>
      <c r="B1633" s="5">
        <v>2</v>
      </c>
      <c r="C1633" s="5">
        <v>4</v>
      </c>
    </row>
    <row r="1634" spans="1:3" hidden="1" x14ac:dyDescent="0.25">
      <c r="A1634" s="5" t="s">
        <v>9933</v>
      </c>
      <c r="B1634" s="5">
        <v>2</v>
      </c>
      <c r="C1634" s="5">
        <v>4</v>
      </c>
    </row>
    <row r="1635" spans="1:3" hidden="1" x14ac:dyDescent="0.25">
      <c r="A1635" s="5" t="s">
        <v>9934</v>
      </c>
      <c r="B1635" s="5">
        <v>2</v>
      </c>
      <c r="C1635" s="5">
        <v>5</v>
      </c>
    </row>
    <row r="1636" spans="1:3" hidden="1" x14ac:dyDescent="0.25">
      <c r="A1636" s="5" t="s">
        <v>9935</v>
      </c>
      <c r="B1636" s="5">
        <v>2</v>
      </c>
      <c r="C1636" s="5">
        <v>3</v>
      </c>
    </row>
    <row r="1637" spans="1:3" hidden="1" x14ac:dyDescent="0.25">
      <c r="A1637" s="5" t="s">
        <v>9936</v>
      </c>
      <c r="B1637" s="5">
        <v>2</v>
      </c>
      <c r="C1637" s="5">
        <v>3</v>
      </c>
    </row>
    <row r="1638" spans="1:3" hidden="1" x14ac:dyDescent="0.25">
      <c r="A1638" s="5" t="s">
        <v>9937</v>
      </c>
      <c r="B1638" s="5">
        <v>2</v>
      </c>
      <c r="C1638" s="5">
        <v>3</v>
      </c>
    </row>
    <row r="1639" spans="1:3" hidden="1" x14ac:dyDescent="0.25">
      <c r="A1639" s="5" t="s">
        <v>9938</v>
      </c>
      <c r="B1639" s="5">
        <v>2</v>
      </c>
      <c r="C1639" s="5">
        <v>4</v>
      </c>
    </row>
    <row r="1640" spans="1:3" hidden="1" x14ac:dyDescent="0.25">
      <c r="A1640" s="5" t="s">
        <v>9939</v>
      </c>
      <c r="B1640" s="5">
        <v>2</v>
      </c>
      <c r="C1640" s="5">
        <v>6</v>
      </c>
    </row>
    <row r="1641" spans="1:3" hidden="1" x14ac:dyDescent="0.25">
      <c r="A1641" s="5" t="s">
        <v>9940</v>
      </c>
      <c r="B1641" s="5">
        <v>2</v>
      </c>
      <c r="C1641" s="5">
        <v>6</v>
      </c>
    </row>
    <row r="1642" spans="1:3" hidden="1" x14ac:dyDescent="0.25">
      <c r="A1642" s="5" t="s">
        <v>9941</v>
      </c>
      <c r="B1642" s="5">
        <v>2</v>
      </c>
      <c r="C1642" s="5">
        <v>5</v>
      </c>
    </row>
    <row r="1643" spans="1:3" hidden="1" x14ac:dyDescent="0.25">
      <c r="A1643" s="5" t="s">
        <v>9942</v>
      </c>
      <c r="B1643" s="5">
        <v>2</v>
      </c>
      <c r="C1643" s="5">
        <v>3</v>
      </c>
    </row>
    <row r="1644" spans="1:3" hidden="1" x14ac:dyDescent="0.25">
      <c r="A1644" s="5" t="s">
        <v>9943</v>
      </c>
      <c r="B1644" s="5">
        <v>2</v>
      </c>
      <c r="C1644" s="5">
        <v>3</v>
      </c>
    </row>
    <row r="1645" spans="1:3" hidden="1" x14ac:dyDescent="0.25">
      <c r="A1645" s="5" t="s">
        <v>9944</v>
      </c>
      <c r="B1645" s="5">
        <v>2</v>
      </c>
      <c r="C1645" s="5">
        <v>3</v>
      </c>
    </row>
    <row r="1646" spans="1:3" hidden="1" x14ac:dyDescent="0.25">
      <c r="A1646" s="5" t="s">
        <v>9945</v>
      </c>
      <c r="B1646" s="5">
        <v>2</v>
      </c>
      <c r="C1646" s="5">
        <v>5</v>
      </c>
    </row>
    <row r="1647" spans="1:3" hidden="1" x14ac:dyDescent="0.25">
      <c r="A1647" s="5" t="s">
        <v>9946</v>
      </c>
      <c r="B1647" s="5">
        <v>2</v>
      </c>
      <c r="C1647" s="5">
        <v>2</v>
      </c>
    </row>
    <row r="1648" spans="1:3" hidden="1" x14ac:dyDescent="0.25">
      <c r="A1648" s="5" t="s">
        <v>9947</v>
      </c>
      <c r="B1648" s="5">
        <v>2</v>
      </c>
      <c r="C1648" s="5">
        <v>4</v>
      </c>
    </row>
    <row r="1649" spans="1:3" hidden="1" x14ac:dyDescent="0.25">
      <c r="A1649" s="5" t="s">
        <v>9948</v>
      </c>
      <c r="B1649" s="5">
        <v>2</v>
      </c>
      <c r="C1649" s="5">
        <v>6</v>
      </c>
    </row>
    <row r="1650" spans="1:3" hidden="1" x14ac:dyDescent="0.25">
      <c r="A1650" s="5" t="s">
        <v>9949</v>
      </c>
      <c r="B1650" s="5">
        <v>2</v>
      </c>
      <c r="C1650" s="5">
        <v>6</v>
      </c>
    </row>
    <row r="1651" spans="1:3" hidden="1" x14ac:dyDescent="0.25">
      <c r="A1651" s="5" t="s">
        <v>9950</v>
      </c>
      <c r="B1651" s="5">
        <v>2</v>
      </c>
      <c r="C1651" s="5">
        <v>4</v>
      </c>
    </row>
    <row r="1652" spans="1:3" hidden="1" x14ac:dyDescent="0.25">
      <c r="A1652" s="5" t="s">
        <v>9951</v>
      </c>
      <c r="B1652" s="5">
        <v>2</v>
      </c>
      <c r="C1652" s="5">
        <v>5</v>
      </c>
    </row>
    <row r="1653" spans="1:3" hidden="1" x14ac:dyDescent="0.25">
      <c r="A1653" s="5" t="s">
        <v>9952</v>
      </c>
      <c r="B1653" s="5">
        <v>2</v>
      </c>
      <c r="C1653" s="5">
        <v>6</v>
      </c>
    </row>
    <row r="1654" spans="1:3" hidden="1" x14ac:dyDescent="0.25">
      <c r="A1654" s="5" t="s">
        <v>9953</v>
      </c>
      <c r="B1654" s="5">
        <v>2</v>
      </c>
      <c r="C1654" s="5">
        <v>2</v>
      </c>
    </row>
    <row r="1655" spans="1:3" hidden="1" x14ac:dyDescent="0.25">
      <c r="A1655" s="5" t="s">
        <v>9954</v>
      </c>
      <c r="B1655" s="5">
        <v>2</v>
      </c>
      <c r="C1655" s="5">
        <v>3</v>
      </c>
    </row>
    <row r="1656" spans="1:3" hidden="1" x14ac:dyDescent="0.25">
      <c r="A1656" s="5" t="s">
        <v>2404</v>
      </c>
      <c r="B1656" s="5">
        <v>2</v>
      </c>
      <c r="C1656" s="5">
        <v>2</v>
      </c>
    </row>
    <row r="1657" spans="1:3" hidden="1" x14ac:dyDescent="0.25">
      <c r="A1657" s="5" t="s">
        <v>9955</v>
      </c>
      <c r="B1657" s="5">
        <v>2</v>
      </c>
      <c r="C1657" s="5">
        <v>2</v>
      </c>
    </row>
    <row r="1658" spans="1:3" hidden="1" x14ac:dyDescent="0.25">
      <c r="A1658" s="5" t="s">
        <v>8413</v>
      </c>
      <c r="B1658" s="5">
        <v>2</v>
      </c>
      <c r="C1658" s="5">
        <v>5</v>
      </c>
    </row>
    <row r="1659" spans="1:3" hidden="1" x14ac:dyDescent="0.25">
      <c r="A1659" s="5" t="s">
        <v>2807</v>
      </c>
      <c r="B1659" s="5">
        <v>2</v>
      </c>
      <c r="C1659" s="5">
        <v>6</v>
      </c>
    </row>
    <row r="1660" spans="1:3" hidden="1" x14ac:dyDescent="0.25">
      <c r="A1660" s="5" t="s">
        <v>9956</v>
      </c>
      <c r="B1660" s="5">
        <v>2</v>
      </c>
      <c r="C1660" s="5">
        <v>4</v>
      </c>
    </row>
    <row r="1661" spans="1:3" hidden="1" x14ac:dyDescent="0.25">
      <c r="A1661" s="5" t="s">
        <v>9957</v>
      </c>
      <c r="B1661" s="5">
        <v>2</v>
      </c>
      <c r="C1661" s="5">
        <v>4</v>
      </c>
    </row>
    <row r="1662" spans="1:3" hidden="1" x14ac:dyDescent="0.25">
      <c r="A1662" s="5" t="s">
        <v>9958</v>
      </c>
      <c r="B1662" s="5">
        <v>2</v>
      </c>
      <c r="C1662" s="5">
        <v>5</v>
      </c>
    </row>
    <row r="1663" spans="1:3" hidden="1" x14ac:dyDescent="0.25">
      <c r="A1663" s="5" t="s">
        <v>9959</v>
      </c>
      <c r="B1663" s="5">
        <v>2</v>
      </c>
      <c r="C1663" s="5">
        <v>2</v>
      </c>
    </row>
    <row r="1664" spans="1:3" hidden="1" x14ac:dyDescent="0.25">
      <c r="A1664" s="5" t="s">
        <v>9960</v>
      </c>
      <c r="B1664" s="5">
        <v>2</v>
      </c>
      <c r="C1664" s="5">
        <v>2</v>
      </c>
    </row>
    <row r="1665" spans="1:3" hidden="1" x14ac:dyDescent="0.25">
      <c r="A1665" s="5" t="s">
        <v>9961</v>
      </c>
      <c r="B1665" s="5">
        <v>2</v>
      </c>
      <c r="C1665" s="5">
        <v>5</v>
      </c>
    </row>
    <row r="1666" spans="1:3" hidden="1" x14ac:dyDescent="0.25">
      <c r="A1666" s="5" t="s">
        <v>9962</v>
      </c>
      <c r="B1666" s="5">
        <v>2</v>
      </c>
      <c r="C1666" s="5">
        <v>2</v>
      </c>
    </row>
    <row r="1667" spans="1:3" hidden="1" x14ac:dyDescent="0.25">
      <c r="A1667" s="5" t="s">
        <v>8575</v>
      </c>
      <c r="B1667" s="5">
        <v>2</v>
      </c>
      <c r="C1667" s="5">
        <v>3</v>
      </c>
    </row>
    <row r="1668" spans="1:3" hidden="1" x14ac:dyDescent="0.25">
      <c r="A1668" s="5" t="s">
        <v>9963</v>
      </c>
      <c r="B1668" s="5">
        <v>2</v>
      </c>
      <c r="C1668" s="5">
        <v>3</v>
      </c>
    </row>
    <row r="1669" spans="1:3" hidden="1" x14ac:dyDescent="0.25">
      <c r="A1669" s="5" t="s">
        <v>9964</v>
      </c>
      <c r="B1669" s="5">
        <v>2</v>
      </c>
      <c r="C1669" s="5">
        <v>6</v>
      </c>
    </row>
    <row r="1670" spans="1:3" hidden="1" x14ac:dyDescent="0.25">
      <c r="A1670" s="5" t="s">
        <v>9965</v>
      </c>
      <c r="B1670" s="5">
        <v>2</v>
      </c>
      <c r="C1670" s="5">
        <v>3</v>
      </c>
    </row>
    <row r="1671" spans="1:3" hidden="1" x14ac:dyDescent="0.25">
      <c r="A1671" s="5" t="s">
        <v>9966</v>
      </c>
      <c r="B1671" s="5">
        <v>2</v>
      </c>
      <c r="C1671" s="5">
        <v>5</v>
      </c>
    </row>
    <row r="1672" spans="1:3" hidden="1" x14ac:dyDescent="0.25">
      <c r="A1672" s="5" t="s">
        <v>9967</v>
      </c>
      <c r="B1672" s="5">
        <v>2</v>
      </c>
      <c r="C1672" s="5">
        <v>5</v>
      </c>
    </row>
    <row r="1673" spans="1:3" hidden="1" x14ac:dyDescent="0.25">
      <c r="A1673" s="5" t="s">
        <v>9968</v>
      </c>
      <c r="B1673" s="5">
        <v>2</v>
      </c>
      <c r="C1673" s="5">
        <v>5</v>
      </c>
    </row>
    <row r="1674" spans="1:3" hidden="1" x14ac:dyDescent="0.25">
      <c r="A1674" s="5" t="s">
        <v>9969</v>
      </c>
      <c r="B1674" s="5">
        <v>2</v>
      </c>
      <c r="C1674" s="5">
        <v>5</v>
      </c>
    </row>
    <row r="1675" spans="1:3" hidden="1" x14ac:dyDescent="0.25">
      <c r="A1675" s="5" t="s">
        <v>9970</v>
      </c>
      <c r="B1675" s="5">
        <v>2</v>
      </c>
      <c r="C1675" s="5">
        <v>4</v>
      </c>
    </row>
    <row r="1676" spans="1:3" hidden="1" x14ac:dyDescent="0.25">
      <c r="A1676" s="5" t="s">
        <v>9971</v>
      </c>
      <c r="B1676" s="5">
        <v>2</v>
      </c>
      <c r="C1676" s="5">
        <v>4</v>
      </c>
    </row>
    <row r="1677" spans="1:3" hidden="1" x14ac:dyDescent="0.25">
      <c r="A1677" s="5" t="s">
        <v>9972</v>
      </c>
      <c r="B1677" s="5">
        <v>2</v>
      </c>
      <c r="C1677" s="5">
        <v>3</v>
      </c>
    </row>
    <row r="1678" spans="1:3" hidden="1" x14ac:dyDescent="0.25">
      <c r="A1678" s="5" t="s">
        <v>9973</v>
      </c>
      <c r="B1678" s="5">
        <v>2</v>
      </c>
      <c r="C1678" s="5">
        <v>4</v>
      </c>
    </row>
    <row r="1679" spans="1:3" hidden="1" x14ac:dyDescent="0.25">
      <c r="A1679" s="5" t="s">
        <v>9974</v>
      </c>
      <c r="B1679" s="5">
        <v>2</v>
      </c>
      <c r="C1679" s="5">
        <v>3</v>
      </c>
    </row>
    <row r="1680" spans="1:3" hidden="1" x14ac:dyDescent="0.25">
      <c r="A1680" s="5" t="s">
        <v>9975</v>
      </c>
      <c r="B1680" s="5">
        <v>2</v>
      </c>
      <c r="C1680" s="5">
        <v>5</v>
      </c>
    </row>
    <row r="1681" spans="1:3" hidden="1" x14ac:dyDescent="0.25">
      <c r="A1681" s="5" t="s">
        <v>9976</v>
      </c>
      <c r="B1681" s="5">
        <v>2</v>
      </c>
      <c r="C1681" s="5">
        <v>5</v>
      </c>
    </row>
    <row r="1682" spans="1:3" hidden="1" x14ac:dyDescent="0.25">
      <c r="A1682" s="5" t="s">
        <v>9977</v>
      </c>
      <c r="B1682" s="5">
        <v>2</v>
      </c>
      <c r="C1682" s="5">
        <v>3</v>
      </c>
    </row>
    <row r="1683" spans="1:3" hidden="1" x14ac:dyDescent="0.25">
      <c r="A1683" s="5" t="s">
        <v>9978</v>
      </c>
      <c r="B1683" s="5">
        <v>2</v>
      </c>
      <c r="C1683" s="5">
        <v>3</v>
      </c>
    </row>
    <row r="1684" spans="1:3" hidden="1" x14ac:dyDescent="0.25">
      <c r="A1684" s="5" t="s">
        <v>9979</v>
      </c>
      <c r="B1684" s="5">
        <v>2</v>
      </c>
      <c r="C1684" s="5">
        <v>5</v>
      </c>
    </row>
    <row r="1685" spans="1:3" hidden="1" x14ac:dyDescent="0.25">
      <c r="A1685" s="5" t="s">
        <v>9980</v>
      </c>
      <c r="B1685" s="5">
        <v>2</v>
      </c>
      <c r="C1685" s="5">
        <v>2</v>
      </c>
    </row>
    <row r="1686" spans="1:3" hidden="1" x14ac:dyDescent="0.25">
      <c r="A1686" s="5" t="s">
        <v>2820</v>
      </c>
      <c r="B1686" s="5">
        <v>2</v>
      </c>
      <c r="C1686" s="5">
        <v>6</v>
      </c>
    </row>
    <row r="1687" spans="1:3" hidden="1" x14ac:dyDescent="0.25">
      <c r="A1687" s="5" t="s">
        <v>9981</v>
      </c>
      <c r="B1687" s="5">
        <v>2</v>
      </c>
      <c r="C1687" s="5">
        <v>4</v>
      </c>
    </row>
    <row r="1688" spans="1:3" hidden="1" x14ac:dyDescent="0.25">
      <c r="A1688" s="5" t="s">
        <v>9982</v>
      </c>
      <c r="B1688" s="5">
        <v>2</v>
      </c>
      <c r="C1688" s="5">
        <v>4</v>
      </c>
    </row>
    <row r="1689" spans="1:3" hidden="1" x14ac:dyDescent="0.25">
      <c r="A1689" s="5" t="s">
        <v>9983</v>
      </c>
      <c r="B1689" s="5">
        <v>2</v>
      </c>
      <c r="C1689" s="5">
        <v>4</v>
      </c>
    </row>
    <row r="1690" spans="1:3" hidden="1" x14ac:dyDescent="0.25">
      <c r="A1690" s="5" t="s">
        <v>2482</v>
      </c>
      <c r="B1690" s="5">
        <v>2</v>
      </c>
      <c r="C1690" s="5">
        <v>6</v>
      </c>
    </row>
    <row r="1691" spans="1:3" hidden="1" x14ac:dyDescent="0.25">
      <c r="A1691" s="5" t="s">
        <v>9984</v>
      </c>
      <c r="B1691" s="5">
        <v>2</v>
      </c>
      <c r="C1691" s="5">
        <v>2</v>
      </c>
    </row>
    <row r="1692" spans="1:3" hidden="1" x14ac:dyDescent="0.25">
      <c r="A1692" s="5" t="s">
        <v>9985</v>
      </c>
      <c r="B1692" s="5">
        <v>2</v>
      </c>
      <c r="C1692" s="5">
        <v>2</v>
      </c>
    </row>
    <row r="1693" spans="1:3" hidden="1" x14ac:dyDescent="0.25">
      <c r="A1693" s="5" t="s">
        <v>9986</v>
      </c>
      <c r="B1693" s="5">
        <v>2</v>
      </c>
      <c r="C1693" s="5">
        <v>4</v>
      </c>
    </row>
    <row r="1694" spans="1:3" hidden="1" x14ac:dyDescent="0.25">
      <c r="A1694" s="5" t="s">
        <v>9987</v>
      </c>
      <c r="B1694" s="5">
        <v>2</v>
      </c>
      <c r="C1694" s="5">
        <v>4</v>
      </c>
    </row>
    <row r="1695" spans="1:3" hidden="1" x14ac:dyDescent="0.25">
      <c r="A1695" s="5" t="s">
        <v>8292</v>
      </c>
      <c r="B1695" s="5">
        <v>2</v>
      </c>
      <c r="C1695" s="5">
        <v>5</v>
      </c>
    </row>
    <row r="1696" spans="1:3" hidden="1" x14ac:dyDescent="0.25">
      <c r="A1696" s="5" t="s">
        <v>8440</v>
      </c>
      <c r="B1696" s="5">
        <v>2</v>
      </c>
      <c r="C1696" s="5">
        <v>4</v>
      </c>
    </row>
    <row r="1697" spans="1:3" hidden="1" x14ac:dyDescent="0.25">
      <c r="A1697" s="5" t="s">
        <v>8465</v>
      </c>
      <c r="B1697" s="5">
        <v>2</v>
      </c>
      <c r="C1697" s="5">
        <v>2</v>
      </c>
    </row>
    <row r="1698" spans="1:3" hidden="1" x14ac:dyDescent="0.25">
      <c r="A1698" s="5" t="s">
        <v>9988</v>
      </c>
      <c r="B1698" s="5">
        <v>2</v>
      </c>
      <c r="C1698" s="5">
        <v>4</v>
      </c>
    </row>
    <row r="1699" spans="1:3" hidden="1" x14ac:dyDescent="0.25">
      <c r="A1699" s="5" t="s">
        <v>9989</v>
      </c>
      <c r="B1699" s="5">
        <v>2</v>
      </c>
      <c r="C1699" s="5">
        <v>6</v>
      </c>
    </row>
    <row r="1700" spans="1:3" hidden="1" x14ac:dyDescent="0.25">
      <c r="A1700" s="5" t="s">
        <v>9990</v>
      </c>
      <c r="B1700" s="5">
        <v>2</v>
      </c>
      <c r="C1700" s="5">
        <v>5</v>
      </c>
    </row>
    <row r="1701" spans="1:3" hidden="1" x14ac:dyDescent="0.25">
      <c r="A1701" s="5" t="s">
        <v>9991</v>
      </c>
      <c r="B1701" s="5">
        <v>2</v>
      </c>
      <c r="C1701" s="5">
        <v>6</v>
      </c>
    </row>
    <row r="1702" spans="1:3" hidden="1" x14ac:dyDescent="0.25">
      <c r="A1702" s="5" t="s">
        <v>9992</v>
      </c>
      <c r="B1702" s="5">
        <v>1</v>
      </c>
      <c r="C1702" s="5">
        <v>3</v>
      </c>
    </row>
    <row r="1703" spans="1:3" hidden="1" x14ac:dyDescent="0.25">
      <c r="A1703" s="5" t="s">
        <v>9993</v>
      </c>
      <c r="B1703" s="5">
        <v>1</v>
      </c>
      <c r="C1703" s="5">
        <v>1</v>
      </c>
    </row>
    <row r="1704" spans="1:3" hidden="1" x14ac:dyDescent="0.25">
      <c r="A1704" s="5" t="s">
        <v>9994</v>
      </c>
      <c r="B1704" s="5">
        <v>1</v>
      </c>
      <c r="C1704" s="5">
        <v>1</v>
      </c>
    </row>
    <row r="1705" spans="1:3" hidden="1" x14ac:dyDescent="0.25">
      <c r="A1705" s="5" t="s">
        <v>9995</v>
      </c>
      <c r="B1705" s="5">
        <v>1</v>
      </c>
      <c r="C1705" s="5">
        <v>1</v>
      </c>
    </row>
    <row r="1706" spans="1:3" hidden="1" x14ac:dyDescent="0.25">
      <c r="A1706" s="5" t="s">
        <v>9996</v>
      </c>
      <c r="B1706" s="5">
        <v>1</v>
      </c>
      <c r="C1706" s="5">
        <v>1</v>
      </c>
    </row>
    <row r="1707" spans="1:3" hidden="1" x14ac:dyDescent="0.25">
      <c r="A1707" s="5" t="s">
        <v>9997</v>
      </c>
      <c r="B1707" s="5">
        <v>1</v>
      </c>
      <c r="C1707" s="5">
        <v>3</v>
      </c>
    </row>
    <row r="1708" spans="1:3" hidden="1" x14ac:dyDescent="0.25">
      <c r="A1708" s="5" t="s">
        <v>9998</v>
      </c>
      <c r="B1708" s="5">
        <v>1</v>
      </c>
      <c r="C1708" s="5">
        <v>1</v>
      </c>
    </row>
    <row r="1709" spans="1:3" hidden="1" x14ac:dyDescent="0.25">
      <c r="A1709" s="5" t="s">
        <v>9999</v>
      </c>
      <c r="B1709" s="5">
        <v>1</v>
      </c>
      <c r="C1709" s="5">
        <v>2</v>
      </c>
    </row>
    <row r="1710" spans="1:3" hidden="1" x14ac:dyDescent="0.25">
      <c r="A1710" s="5" t="s">
        <v>10000</v>
      </c>
      <c r="B1710" s="5">
        <v>1</v>
      </c>
      <c r="C1710" s="5">
        <v>2</v>
      </c>
    </row>
    <row r="1711" spans="1:3" hidden="1" x14ac:dyDescent="0.25">
      <c r="A1711" s="5" t="s">
        <v>10001</v>
      </c>
      <c r="B1711" s="5">
        <v>1</v>
      </c>
      <c r="C1711" s="5">
        <v>3</v>
      </c>
    </row>
    <row r="1712" spans="1:3" hidden="1" x14ac:dyDescent="0.25">
      <c r="A1712" s="5" t="s">
        <v>10002</v>
      </c>
      <c r="B1712" s="5">
        <v>1</v>
      </c>
      <c r="C1712" s="5">
        <v>3</v>
      </c>
    </row>
    <row r="1713" spans="1:3" hidden="1" x14ac:dyDescent="0.25">
      <c r="A1713" s="5" t="s">
        <v>10003</v>
      </c>
      <c r="B1713" s="5">
        <v>1</v>
      </c>
      <c r="C1713" s="5">
        <v>1</v>
      </c>
    </row>
    <row r="1714" spans="1:3" hidden="1" x14ac:dyDescent="0.25">
      <c r="A1714" s="5" t="s">
        <v>10004</v>
      </c>
      <c r="B1714" s="5">
        <v>1</v>
      </c>
      <c r="C1714" s="5">
        <v>1</v>
      </c>
    </row>
    <row r="1715" spans="1:3" hidden="1" x14ac:dyDescent="0.25">
      <c r="A1715" s="5" t="s">
        <v>10005</v>
      </c>
      <c r="B1715" s="5">
        <v>1</v>
      </c>
      <c r="C1715" s="5">
        <v>3</v>
      </c>
    </row>
    <row r="1716" spans="1:3" hidden="1" x14ac:dyDescent="0.25">
      <c r="A1716" s="5" t="s">
        <v>10006</v>
      </c>
      <c r="B1716" s="5">
        <v>1</v>
      </c>
      <c r="C1716" s="5">
        <v>3</v>
      </c>
    </row>
    <row r="1717" spans="1:3" hidden="1" x14ac:dyDescent="0.25">
      <c r="A1717" s="5" t="s">
        <v>10007</v>
      </c>
      <c r="B1717" s="5">
        <v>1</v>
      </c>
      <c r="C1717" s="5">
        <v>1</v>
      </c>
    </row>
    <row r="1718" spans="1:3" hidden="1" x14ac:dyDescent="0.25">
      <c r="A1718" s="5" t="s">
        <v>10008</v>
      </c>
      <c r="B1718" s="5">
        <v>1</v>
      </c>
      <c r="C1718" s="5">
        <v>2</v>
      </c>
    </row>
    <row r="1719" spans="1:3" hidden="1" x14ac:dyDescent="0.25">
      <c r="A1719" s="5" t="s">
        <v>2847</v>
      </c>
      <c r="B1719" s="5">
        <v>1</v>
      </c>
      <c r="C1719" s="5">
        <v>3</v>
      </c>
    </row>
    <row r="1720" spans="1:3" hidden="1" x14ac:dyDescent="0.25">
      <c r="A1720" s="5" t="s">
        <v>10009</v>
      </c>
      <c r="B1720" s="5">
        <v>1</v>
      </c>
      <c r="C1720" s="5">
        <v>3</v>
      </c>
    </row>
    <row r="1721" spans="1:3" hidden="1" x14ac:dyDescent="0.25">
      <c r="A1721" s="5" t="s">
        <v>10010</v>
      </c>
      <c r="B1721" s="5">
        <v>1</v>
      </c>
      <c r="C1721" s="5">
        <v>2</v>
      </c>
    </row>
    <row r="1722" spans="1:3" hidden="1" x14ac:dyDescent="0.25">
      <c r="A1722" s="5" t="s">
        <v>10011</v>
      </c>
      <c r="B1722" s="5">
        <v>1</v>
      </c>
      <c r="C1722" s="5">
        <v>1</v>
      </c>
    </row>
    <row r="1723" spans="1:3" hidden="1" x14ac:dyDescent="0.25">
      <c r="A1723" s="5" t="s">
        <v>3483</v>
      </c>
      <c r="B1723" s="5">
        <v>1</v>
      </c>
      <c r="C1723" s="5">
        <v>3</v>
      </c>
    </row>
    <row r="1724" spans="1:3" hidden="1" x14ac:dyDescent="0.25">
      <c r="A1724" s="5" t="s">
        <v>10012</v>
      </c>
      <c r="B1724" s="5">
        <v>1</v>
      </c>
      <c r="C1724" s="5">
        <v>1</v>
      </c>
    </row>
    <row r="1725" spans="1:3" hidden="1" x14ac:dyDescent="0.25">
      <c r="A1725" s="5" t="s">
        <v>10013</v>
      </c>
      <c r="B1725" s="5">
        <v>1</v>
      </c>
      <c r="C1725" s="5">
        <v>3</v>
      </c>
    </row>
    <row r="1726" spans="1:3" hidden="1" x14ac:dyDescent="0.25">
      <c r="A1726" s="5" t="s">
        <v>10014</v>
      </c>
      <c r="B1726" s="5">
        <v>1</v>
      </c>
      <c r="C1726" s="5">
        <v>1</v>
      </c>
    </row>
    <row r="1727" spans="1:3" hidden="1" x14ac:dyDescent="0.25">
      <c r="A1727" s="5" t="s">
        <v>10015</v>
      </c>
      <c r="B1727" s="5">
        <v>1</v>
      </c>
      <c r="C1727" s="5">
        <v>3</v>
      </c>
    </row>
    <row r="1728" spans="1:3" hidden="1" x14ac:dyDescent="0.25">
      <c r="A1728" s="5" t="s">
        <v>10016</v>
      </c>
      <c r="B1728" s="5">
        <v>1</v>
      </c>
      <c r="C1728" s="5">
        <v>1</v>
      </c>
    </row>
    <row r="1729" spans="1:3" hidden="1" x14ac:dyDescent="0.25">
      <c r="A1729" s="5" t="s">
        <v>10017</v>
      </c>
      <c r="B1729" s="5">
        <v>1</v>
      </c>
      <c r="C1729" s="5">
        <v>2</v>
      </c>
    </row>
    <row r="1730" spans="1:3" hidden="1" x14ac:dyDescent="0.25">
      <c r="A1730" s="5" t="s">
        <v>10018</v>
      </c>
      <c r="B1730" s="5">
        <v>1</v>
      </c>
      <c r="C1730" s="5">
        <v>1</v>
      </c>
    </row>
    <row r="1731" spans="1:3" hidden="1" x14ac:dyDescent="0.25">
      <c r="A1731" s="5" t="s">
        <v>10019</v>
      </c>
      <c r="B1731" s="5">
        <v>1</v>
      </c>
      <c r="C1731" s="5">
        <v>3</v>
      </c>
    </row>
    <row r="1732" spans="1:3" hidden="1" x14ac:dyDescent="0.25">
      <c r="A1732" s="5" t="s">
        <v>10020</v>
      </c>
      <c r="B1732" s="5">
        <v>1</v>
      </c>
      <c r="C1732" s="5">
        <v>2</v>
      </c>
    </row>
    <row r="1733" spans="1:3" hidden="1" x14ac:dyDescent="0.25">
      <c r="A1733" s="5" t="s">
        <v>10021</v>
      </c>
      <c r="B1733" s="5">
        <v>1</v>
      </c>
      <c r="C1733" s="5">
        <v>3</v>
      </c>
    </row>
    <row r="1734" spans="1:3" hidden="1" x14ac:dyDescent="0.25">
      <c r="A1734" s="5" t="s">
        <v>10022</v>
      </c>
      <c r="B1734" s="5">
        <v>1</v>
      </c>
      <c r="C1734" s="5">
        <v>3</v>
      </c>
    </row>
    <row r="1735" spans="1:3" hidden="1" x14ac:dyDescent="0.25">
      <c r="A1735" s="5" t="s">
        <v>10023</v>
      </c>
      <c r="B1735" s="5">
        <v>1</v>
      </c>
      <c r="C1735" s="5">
        <v>3</v>
      </c>
    </row>
    <row r="1736" spans="1:3" hidden="1" x14ac:dyDescent="0.25">
      <c r="A1736" s="5" t="s">
        <v>10024</v>
      </c>
      <c r="B1736" s="5">
        <v>1</v>
      </c>
      <c r="C1736" s="5">
        <v>1</v>
      </c>
    </row>
    <row r="1737" spans="1:3" hidden="1" x14ac:dyDescent="0.25">
      <c r="A1737" s="5" t="s">
        <v>10025</v>
      </c>
      <c r="B1737" s="5">
        <v>1</v>
      </c>
      <c r="C1737" s="5">
        <v>3</v>
      </c>
    </row>
    <row r="1738" spans="1:3" hidden="1" x14ac:dyDescent="0.25">
      <c r="A1738" s="5" t="s">
        <v>10026</v>
      </c>
      <c r="B1738" s="5">
        <v>1</v>
      </c>
      <c r="C1738" s="5">
        <v>1</v>
      </c>
    </row>
    <row r="1739" spans="1:3" hidden="1" x14ac:dyDescent="0.25">
      <c r="A1739" s="5" t="s">
        <v>10027</v>
      </c>
      <c r="B1739" s="5">
        <v>1</v>
      </c>
      <c r="C1739" s="5">
        <v>3</v>
      </c>
    </row>
    <row r="1740" spans="1:3" hidden="1" x14ac:dyDescent="0.25">
      <c r="A1740" s="5" t="s">
        <v>10028</v>
      </c>
      <c r="B1740" s="5">
        <v>1</v>
      </c>
      <c r="C1740" s="5">
        <v>3</v>
      </c>
    </row>
    <row r="1741" spans="1:3" hidden="1" x14ac:dyDescent="0.25">
      <c r="A1741" s="5" t="s">
        <v>10029</v>
      </c>
      <c r="B1741" s="5">
        <v>1</v>
      </c>
      <c r="C1741" s="5">
        <v>3</v>
      </c>
    </row>
    <row r="1742" spans="1:3" hidden="1" x14ac:dyDescent="0.25">
      <c r="A1742" s="5" t="s">
        <v>10030</v>
      </c>
      <c r="B1742" s="5">
        <v>1</v>
      </c>
      <c r="C1742" s="5">
        <v>3</v>
      </c>
    </row>
    <row r="1743" spans="1:3" hidden="1" x14ac:dyDescent="0.25">
      <c r="A1743" s="5" t="s">
        <v>10031</v>
      </c>
      <c r="B1743" s="5">
        <v>1</v>
      </c>
      <c r="C1743" s="5">
        <v>3</v>
      </c>
    </row>
    <row r="1744" spans="1:3" hidden="1" x14ac:dyDescent="0.25">
      <c r="A1744" s="5" t="s">
        <v>10032</v>
      </c>
      <c r="B1744" s="5">
        <v>1</v>
      </c>
      <c r="C1744" s="5">
        <v>1</v>
      </c>
    </row>
    <row r="1745" spans="1:3" hidden="1" x14ac:dyDescent="0.25">
      <c r="A1745" s="5" t="s">
        <v>10033</v>
      </c>
      <c r="B1745" s="5">
        <v>1</v>
      </c>
      <c r="C1745" s="5">
        <v>3</v>
      </c>
    </row>
    <row r="1746" spans="1:3" hidden="1" x14ac:dyDescent="0.25">
      <c r="A1746" s="5" t="s">
        <v>10034</v>
      </c>
      <c r="B1746" s="5">
        <v>1</v>
      </c>
      <c r="C1746" s="5">
        <v>3</v>
      </c>
    </row>
    <row r="1747" spans="1:3" hidden="1" x14ac:dyDescent="0.25">
      <c r="A1747" s="5" t="s">
        <v>10035</v>
      </c>
      <c r="B1747" s="5">
        <v>1</v>
      </c>
      <c r="C1747" s="5">
        <v>3</v>
      </c>
    </row>
    <row r="1748" spans="1:3" hidden="1" x14ac:dyDescent="0.25">
      <c r="A1748" s="5" t="s">
        <v>10036</v>
      </c>
      <c r="B1748" s="5">
        <v>1</v>
      </c>
      <c r="C1748" s="5">
        <v>3</v>
      </c>
    </row>
    <row r="1749" spans="1:3" hidden="1" x14ac:dyDescent="0.25">
      <c r="A1749" s="5" t="s">
        <v>10037</v>
      </c>
      <c r="B1749" s="5">
        <v>1</v>
      </c>
      <c r="C1749" s="5">
        <v>2</v>
      </c>
    </row>
    <row r="1750" spans="1:3" hidden="1" x14ac:dyDescent="0.25">
      <c r="A1750" s="5" t="s">
        <v>3451</v>
      </c>
      <c r="B1750" s="5">
        <v>1</v>
      </c>
      <c r="C1750" s="5">
        <v>3</v>
      </c>
    </row>
    <row r="1751" spans="1:3" hidden="1" x14ac:dyDescent="0.25">
      <c r="A1751" s="5" t="s">
        <v>10038</v>
      </c>
      <c r="B1751" s="5">
        <v>1</v>
      </c>
      <c r="C1751" s="5">
        <v>2</v>
      </c>
    </row>
    <row r="1752" spans="1:3" hidden="1" x14ac:dyDescent="0.25">
      <c r="A1752" s="5" t="s">
        <v>10039</v>
      </c>
      <c r="B1752" s="5">
        <v>1</v>
      </c>
      <c r="C1752" s="5">
        <v>3</v>
      </c>
    </row>
    <row r="1753" spans="1:3" hidden="1" x14ac:dyDescent="0.25">
      <c r="A1753" s="5" t="s">
        <v>10040</v>
      </c>
      <c r="B1753" s="5">
        <v>1</v>
      </c>
      <c r="C1753" s="5">
        <v>3</v>
      </c>
    </row>
    <row r="1754" spans="1:3" hidden="1" x14ac:dyDescent="0.25">
      <c r="A1754" s="5" t="s">
        <v>10041</v>
      </c>
      <c r="B1754" s="5">
        <v>1</v>
      </c>
      <c r="C1754" s="5">
        <v>1</v>
      </c>
    </row>
    <row r="1755" spans="1:3" hidden="1" x14ac:dyDescent="0.25">
      <c r="A1755" s="5" t="s">
        <v>10042</v>
      </c>
      <c r="B1755" s="5">
        <v>1</v>
      </c>
      <c r="C1755" s="5">
        <v>1</v>
      </c>
    </row>
    <row r="1756" spans="1:3" hidden="1" x14ac:dyDescent="0.25">
      <c r="A1756" s="5" t="s">
        <v>10043</v>
      </c>
      <c r="B1756" s="5">
        <v>1</v>
      </c>
      <c r="C1756" s="5">
        <v>2</v>
      </c>
    </row>
    <row r="1757" spans="1:3" hidden="1" x14ac:dyDescent="0.25">
      <c r="A1757" s="5" t="s">
        <v>10044</v>
      </c>
      <c r="B1757" s="5">
        <v>1</v>
      </c>
      <c r="C1757" s="5">
        <v>3</v>
      </c>
    </row>
    <row r="1758" spans="1:3" hidden="1" x14ac:dyDescent="0.25">
      <c r="A1758" s="5" t="s">
        <v>10045</v>
      </c>
      <c r="B1758" s="5">
        <v>1</v>
      </c>
      <c r="C1758" s="5">
        <v>2</v>
      </c>
    </row>
    <row r="1759" spans="1:3" hidden="1" x14ac:dyDescent="0.25">
      <c r="A1759" s="5" t="s">
        <v>10046</v>
      </c>
      <c r="B1759" s="5">
        <v>1</v>
      </c>
      <c r="C1759" s="5">
        <v>3</v>
      </c>
    </row>
    <row r="1760" spans="1:3" hidden="1" x14ac:dyDescent="0.25">
      <c r="A1760" s="5" t="s">
        <v>10047</v>
      </c>
      <c r="B1760" s="5">
        <v>1</v>
      </c>
      <c r="C1760" s="5">
        <v>3</v>
      </c>
    </row>
    <row r="1761" spans="1:3" hidden="1" x14ac:dyDescent="0.25">
      <c r="A1761" s="5" t="s">
        <v>10048</v>
      </c>
      <c r="B1761" s="5">
        <v>1</v>
      </c>
      <c r="C1761" s="5">
        <v>3</v>
      </c>
    </row>
    <row r="1762" spans="1:3" hidden="1" x14ac:dyDescent="0.25">
      <c r="A1762" s="5" t="s">
        <v>10049</v>
      </c>
      <c r="B1762" s="5">
        <v>1</v>
      </c>
      <c r="C1762" s="5">
        <v>3</v>
      </c>
    </row>
    <row r="1763" spans="1:3" hidden="1" x14ac:dyDescent="0.25">
      <c r="A1763" s="5" t="s">
        <v>3499</v>
      </c>
      <c r="B1763" s="5">
        <v>1</v>
      </c>
      <c r="C1763" s="5">
        <v>1</v>
      </c>
    </row>
    <row r="1764" spans="1:3" hidden="1" x14ac:dyDescent="0.25">
      <c r="A1764" s="5" t="s">
        <v>10050</v>
      </c>
      <c r="B1764" s="5">
        <v>1</v>
      </c>
      <c r="C1764" s="5">
        <v>3</v>
      </c>
    </row>
    <row r="1765" spans="1:3" hidden="1" x14ac:dyDescent="0.25">
      <c r="A1765" s="5" t="s">
        <v>10051</v>
      </c>
      <c r="B1765" s="5">
        <v>1</v>
      </c>
      <c r="C1765" s="5">
        <v>3</v>
      </c>
    </row>
    <row r="1766" spans="1:3" hidden="1" x14ac:dyDescent="0.25">
      <c r="A1766" s="5" t="s">
        <v>10052</v>
      </c>
      <c r="B1766" s="5">
        <v>1</v>
      </c>
      <c r="C1766" s="5">
        <v>3</v>
      </c>
    </row>
    <row r="1767" spans="1:3" hidden="1" x14ac:dyDescent="0.25">
      <c r="A1767" s="5" t="s">
        <v>10053</v>
      </c>
      <c r="B1767" s="5">
        <v>1</v>
      </c>
      <c r="C1767" s="5">
        <v>3</v>
      </c>
    </row>
    <row r="1768" spans="1:3" hidden="1" x14ac:dyDescent="0.25">
      <c r="A1768" s="5" t="s">
        <v>10054</v>
      </c>
      <c r="B1768" s="5">
        <v>1</v>
      </c>
      <c r="C1768" s="5">
        <v>3</v>
      </c>
    </row>
    <row r="1769" spans="1:3" hidden="1" x14ac:dyDescent="0.25">
      <c r="A1769" s="5" t="s">
        <v>10055</v>
      </c>
      <c r="B1769" s="5">
        <v>1</v>
      </c>
      <c r="C1769" s="5">
        <v>3</v>
      </c>
    </row>
    <row r="1770" spans="1:3" hidden="1" x14ac:dyDescent="0.25">
      <c r="A1770" s="5" t="s">
        <v>10056</v>
      </c>
      <c r="B1770" s="5">
        <v>1</v>
      </c>
      <c r="C1770" s="5">
        <v>3</v>
      </c>
    </row>
    <row r="1771" spans="1:3" hidden="1" x14ac:dyDescent="0.25">
      <c r="A1771" s="5" t="s">
        <v>10057</v>
      </c>
      <c r="B1771" s="5">
        <v>1</v>
      </c>
      <c r="C1771" s="5">
        <v>3</v>
      </c>
    </row>
    <row r="1772" spans="1:3" hidden="1" x14ac:dyDescent="0.25">
      <c r="A1772" s="5" t="s">
        <v>10058</v>
      </c>
      <c r="B1772" s="5">
        <v>1</v>
      </c>
      <c r="C1772" s="5">
        <v>3</v>
      </c>
    </row>
    <row r="1773" spans="1:3" hidden="1" x14ac:dyDescent="0.25">
      <c r="A1773" s="5" t="s">
        <v>10059</v>
      </c>
      <c r="B1773" s="5">
        <v>1</v>
      </c>
      <c r="C1773" s="5">
        <v>3</v>
      </c>
    </row>
    <row r="1774" spans="1:3" hidden="1" x14ac:dyDescent="0.25">
      <c r="A1774" s="5" t="s">
        <v>10060</v>
      </c>
      <c r="B1774" s="5">
        <v>1</v>
      </c>
      <c r="C1774" s="5">
        <v>1</v>
      </c>
    </row>
    <row r="1775" spans="1:3" hidden="1" x14ac:dyDescent="0.25">
      <c r="A1775" s="5" t="s">
        <v>10061</v>
      </c>
      <c r="B1775" s="5">
        <v>1</v>
      </c>
      <c r="C1775" s="5">
        <v>1</v>
      </c>
    </row>
    <row r="1776" spans="1:3" hidden="1" x14ac:dyDescent="0.25">
      <c r="A1776" s="5" t="s">
        <v>10062</v>
      </c>
      <c r="B1776" s="5">
        <v>1</v>
      </c>
      <c r="C1776" s="5">
        <v>3</v>
      </c>
    </row>
    <row r="1777" spans="1:3" hidden="1" x14ac:dyDescent="0.25">
      <c r="A1777" s="5" t="s">
        <v>10063</v>
      </c>
      <c r="B1777" s="5">
        <v>1</v>
      </c>
      <c r="C1777" s="5">
        <v>3</v>
      </c>
    </row>
    <row r="1778" spans="1:3" hidden="1" x14ac:dyDescent="0.25">
      <c r="A1778" s="5" t="s">
        <v>10064</v>
      </c>
      <c r="B1778" s="5">
        <v>1</v>
      </c>
      <c r="C1778" s="5">
        <v>1</v>
      </c>
    </row>
    <row r="1779" spans="1:3" hidden="1" x14ac:dyDescent="0.25">
      <c r="A1779" s="5" t="s">
        <v>10065</v>
      </c>
      <c r="B1779" s="5">
        <v>1</v>
      </c>
      <c r="C1779" s="5">
        <v>2</v>
      </c>
    </row>
    <row r="1780" spans="1:3" hidden="1" x14ac:dyDescent="0.25">
      <c r="A1780" s="5" t="s">
        <v>10066</v>
      </c>
      <c r="B1780" s="5">
        <v>1</v>
      </c>
      <c r="C1780" s="5">
        <v>2</v>
      </c>
    </row>
    <row r="1781" spans="1:3" hidden="1" x14ac:dyDescent="0.25">
      <c r="A1781" s="5" t="s">
        <v>3521</v>
      </c>
      <c r="B1781" s="5">
        <v>1</v>
      </c>
      <c r="C1781" s="5">
        <v>1</v>
      </c>
    </row>
    <row r="1782" spans="1:3" hidden="1" x14ac:dyDescent="0.25">
      <c r="A1782" s="5" t="s">
        <v>10067</v>
      </c>
      <c r="B1782" s="5">
        <v>1</v>
      </c>
      <c r="C1782" s="5">
        <v>2</v>
      </c>
    </row>
    <row r="1783" spans="1:3" hidden="1" x14ac:dyDescent="0.25">
      <c r="A1783" s="5" t="s">
        <v>3503</v>
      </c>
      <c r="B1783" s="5">
        <v>1</v>
      </c>
      <c r="C1783" s="5">
        <v>2</v>
      </c>
    </row>
    <row r="1784" spans="1:3" hidden="1" x14ac:dyDescent="0.25">
      <c r="A1784" s="5" t="s">
        <v>10068</v>
      </c>
      <c r="B1784" s="5">
        <v>1</v>
      </c>
      <c r="C1784" s="5">
        <v>3</v>
      </c>
    </row>
    <row r="1785" spans="1:3" hidden="1" x14ac:dyDescent="0.25">
      <c r="A1785" s="5" t="s">
        <v>10069</v>
      </c>
      <c r="B1785" s="5">
        <v>1</v>
      </c>
      <c r="C1785" s="5">
        <v>3</v>
      </c>
    </row>
    <row r="1786" spans="1:3" hidden="1" x14ac:dyDescent="0.25">
      <c r="A1786" s="5" t="s">
        <v>10070</v>
      </c>
      <c r="B1786" s="5">
        <v>1</v>
      </c>
      <c r="C1786" s="5">
        <v>3</v>
      </c>
    </row>
    <row r="1787" spans="1:3" hidden="1" x14ac:dyDescent="0.25">
      <c r="A1787" s="5" t="s">
        <v>10071</v>
      </c>
      <c r="B1787" s="5">
        <v>1</v>
      </c>
      <c r="C1787" s="5">
        <v>3</v>
      </c>
    </row>
    <row r="1788" spans="1:3" hidden="1" x14ac:dyDescent="0.25">
      <c r="A1788" s="5" t="s">
        <v>10072</v>
      </c>
      <c r="B1788" s="5">
        <v>1</v>
      </c>
      <c r="C1788" s="5">
        <v>2</v>
      </c>
    </row>
    <row r="1789" spans="1:3" hidden="1" x14ac:dyDescent="0.25">
      <c r="A1789" s="5" t="s">
        <v>10073</v>
      </c>
      <c r="B1789" s="5">
        <v>1</v>
      </c>
      <c r="C1789" s="5">
        <v>2</v>
      </c>
    </row>
    <row r="1790" spans="1:3" hidden="1" x14ac:dyDescent="0.25">
      <c r="A1790" s="5" t="s">
        <v>10074</v>
      </c>
      <c r="B1790" s="5">
        <v>1</v>
      </c>
      <c r="C1790" s="5">
        <v>3</v>
      </c>
    </row>
    <row r="1791" spans="1:3" hidden="1" x14ac:dyDescent="0.25">
      <c r="A1791" s="5" t="s">
        <v>10075</v>
      </c>
      <c r="B1791" s="5">
        <v>1</v>
      </c>
      <c r="C1791" s="5">
        <v>3</v>
      </c>
    </row>
    <row r="1792" spans="1:3" hidden="1" x14ac:dyDescent="0.25">
      <c r="A1792" s="5" t="s">
        <v>10076</v>
      </c>
      <c r="B1792" s="5">
        <v>1</v>
      </c>
      <c r="C1792" s="5">
        <v>3</v>
      </c>
    </row>
    <row r="1793" spans="1:3" hidden="1" x14ac:dyDescent="0.25">
      <c r="A1793" s="5" t="s">
        <v>10077</v>
      </c>
      <c r="B1793" s="5">
        <v>1</v>
      </c>
      <c r="C1793" s="5">
        <v>2</v>
      </c>
    </row>
    <row r="1794" spans="1:3" hidden="1" x14ac:dyDescent="0.25">
      <c r="A1794" s="5" t="s">
        <v>10078</v>
      </c>
      <c r="B1794" s="5">
        <v>1</v>
      </c>
      <c r="C1794" s="5">
        <v>1</v>
      </c>
    </row>
    <row r="1795" spans="1:3" hidden="1" x14ac:dyDescent="0.25">
      <c r="A1795" s="5" t="s">
        <v>10079</v>
      </c>
      <c r="B1795" s="5">
        <v>1</v>
      </c>
      <c r="C1795" s="5">
        <v>1</v>
      </c>
    </row>
    <row r="1796" spans="1:3" hidden="1" x14ac:dyDescent="0.25">
      <c r="A1796" s="5" t="s">
        <v>10080</v>
      </c>
      <c r="B1796" s="5">
        <v>1</v>
      </c>
      <c r="C1796" s="5">
        <v>3</v>
      </c>
    </row>
    <row r="1797" spans="1:3" hidden="1" x14ac:dyDescent="0.25">
      <c r="A1797" s="5" t="s">
        <v>10081</v>
      </c>
      <c r="B1797" s="5">
        <v>1</v>
      </c>
      <c r="C1797" s="5">
        <v>1</v>
      </c>
    </row>
    <row r="1798" spans="1:3" hidden="1" x14ac:dyDescent="0.25">
      <c r="A1798" s="5" t="s">
        <v>10082</v>
      </c>
      <c r="B1798" s="5">
        <v>1</v>
      </c>
      <c r="C1798" s="5">
        <v>3</v>
      </c>
    </row>
    <row r="1799" spans="1:3" hidden="1" x14ac:dyDescent="0.25">
      <c r="A1799" s="5" t="s">
        <v>10083</v>
      </c>
      <c r="B1799" s="5">
        <v>1</v>
      </c>
      <c r="C1799" s="5">
        <v>2</v>
      </c>
    </row>
    <row r="1800" spans="1:3" hidden="1" x14ac:dyDescent="0.25">
      <c r="A1800" s="5" t="s">
        <v>10084</v>
      </c>
      <c r="B1800" s="5">
        <v>1</v>
      </c>
      <c r="C1800" s="5">
        <v>1</v>
      </c>
    </row>
    <row r="1801" spans="1:3" hidden="1" x14ac:dyDescent="0.25">
      <c r="A1801" s="5" t="s">
        <v>10085</v>
      </c>
      <c r="B1801" s="5">
        <v>1</v>
      </c>
      <c r="C1801" s="5">
        <v>3</v>
      </c>
    </row>
    <row r="1802" spans="1:3" hidden="1" x14ac:dyDescent="0.25">
      <c r="A1802" s="5" t="s">
        <v>10086</v>
      </c>
      <c r="B1802" s="5">
        <v>1</v>
      </c>
      <c r="C1802" s="5">
        <v>3</v>
      </c>
    </row>
    <row r="1803" spans="1:3" hidden="1" x14ac:dyDescent="0.25">
      <c r="A1803" s="5" t="s">
        <v>10087</v>
      </c>
      <c r="B1803" s="5">
        <v>1</v>
      </c>
      <c r="C1803" s="5">
        <v>3</v>
      </c>
    </row>
    <row r="1804" spans="1:3" hidden="1" x14ac:dyDescent="0.25">
      <c r="A1804" s="5" t="s">
        <v>10088</v>
      </c>
      <c r="B1804" s="5">
        <v>1</v>
      </c>
      <c r="C1804" s="5">
        <v>3</v>
      </c>
    </row>
    <row r="1805" spans="1:3" hidden="1" x14ac:dyDescent="0.25">
      <c r="A1805" s="5" t="s">
        <v>10089</v>
      </c>
      <c r="B1805" s="5">
        <v>1</v>
      </c>
      <c r="C1805" s="5">
        <v>1</v>
      </c>
    </row>
    <row r="1806" spans="1:3" hidden="1" x14ac:dyDescent="0.25">
      <c r="A1806" s="5" t="s">
        <v>10090</v>
      </c>
      <c r="B1806" s="5">
        <v>1</v>
      </c>
      <c r="C1806" s="5">
        <v>3</v>
      </c>
    </row>
    <row r="1807" spans="1:3" hidden="1" x14ac:dyDescent="0.25">
      <c r="A1807" s="5" t="s">
        <v>10091</v>
      </c>
      <c r="B1807" s="5">
        <v>1</v>
      </c>
      <c r="C1807" s="5">
        <v>3</v>
      </c>
    </row>
    <row r="1808" spans="1:3" hidden="1" x14ac:dyDescent="0.25">
      <c r="A1808" s="5" t="s">
        <v>10092</v>
      </c>
      <c r="B1808" s="5">
        <v>1</v>
      </c>
      <c r="C1808" s="5">
        <v>3</v>
      </c>
    </row>
    <row r="1809" spans="1:3" hidden="1" x14ac:dyDescent="0.25">
      <c r="A1809" s="5" t="s">
        <v>10093</v>
      </c>
      <c r="B1809" s="5">
        <v>1</v>
      </c>
      <c r="C1809" s="5">
        <v>2</v>
      </c>
    </row>
    <row r="1810" spans="1:3" hidden="1" x14ac:dyDescent="0.25">
      <c r="A1810" s="5" t="s">
        <v>10094</v>
      </c>
      <c r="B1810" s="5">
        <v>1</v>
      </c>
      <c r="C1810" s="5">
        <v>2</v>
      </c>
    </row>
    <row r="1811" spans="1:3" hidden="1" x14ac:dyDescent="0.25">
      <c r="A1811" s="5" t="s">
        <v>3571</v>
      </c>
      <c r="B1811" s="5">
        <v>1</v>
      </c>
      <c r="C1811" s="5">
        <v>3</v>
      </c>
    </row>
    <row r="1812" spans="1:3" hidden="1" x14ac:dyDescent="0.25">
      <c r="A1812" s="5" t="s">
        <v>10095</v>
      </c>
      <c r="B1812" s="5">
        <v>1</v>
      </c>
      <c r="C1812" s="5">
        <v>3</v>
      </c>
    </row>
    <row r="1813" spans="1:3" hidden="1" x14ac:dyDescent="0.25">
      <c r="A1813" s="5" t="s">
        <v>10096</v>
      </c>
      <c r="B1813" s="5">
        <v>1</v>
      </c>
      <c r="C1813" s="5">
        <v>3</v>
      </c>
    </row>
    <row r="1814" spans="1:3" hidden="1" x14ac:dyDescent="0.25">
      <c r="A1814" s="5" t="s">
        <v>10097</v>
      </c>
      <c r="B1814" s="5">
        <v>1</v>
      </c>
      <c r="C1814" s="5">
        <v>1</v>
      </c>
    </row>
    <row r="1815" spans="1:3" hidden="1" x14ac:dyDescent="0.25">
      <c r="A1815" s="5" t="s">
        <v>10098</v>
      </c>
      <c r="B1815" s="5">
        <v>1</v>
      </c>
      <c r="C1815" s="5">
        <v>3</v>
      </c>
    </row>
    <row r="1816" spans="1:3" hidden="1" x14ac:dyDescent="0.25">
      <c r="A1816" s="5" t="s">
        <v>10099</v>
      </c>
      <c r="B1816" s="5">
        <v>1</v>
      </c>
      <c r="C1816" s="5">
        <v>3</v>
      </c>
    </row>
    <row r="1817" spans="1:3" hidden="1" x14ac:dyDescent="0.25">
      <c r="A1817" s="5" t="s">
        <v>10100</v>
      </c>
      <c r="B1817" s="5">
        <v>1</v>
      </c>
      <c r="C1817" s="5">
        <v>3</v>
      </c>
    </row>
    <row r="1818" spans="1:3" hidden="1" x14ac:dyDescent="0.25">
      <c r="A1818" s="5" t="s">
        <v>10101</v>
      </c>
      <c r="B1818" s="5">
        <v>1</v>
      </c>
      <c r="C1818" s="5">
        <v>3</v>
      </c>
    </row>
    <row r="1819" spans="1:3" hidden="1" x14ac:dyDescent="0.25">
      <c r="A1819" s="5" t="s">
        <v>10102</v>
      </c>
      <c r="B1819" s="5">
        <v>1</v>
      </c>
      <c r="C1819" s="5">
        <v>3</v>
      </c>
    </row>
    <row r="1820" spans="1:3" hidden="1" x14ac:dyDescent="0.25">
      <c r="A1820" s="5" t="s">
        <v>10103</v>
      </c>
      <c r="B1820" s="5">
        <v>1</v>
      </c>
      <c r="C1820" s="5">
        <v>3</v>
      </c>
    </row>
    <row r="1821" spans="1:3" hidden="1" x14ac:dyDescent="0.25">
      <c r="A1821" s="5" t="s">
        <v>10104</v>
      </c>
      <c r="B1821" s="5">
        <v>1</v>
      </c>
      <c r="C1821" s="5">
        <v>3</v>
      </c>
    </row>
    <row r="1822" spans="1:3" hidden="1" x14ac:dyDescent="0.25">
      <c r="A1822" s="5" t="s">
        <v>10105</v>
      </c>
      <c r="B1822" s="5">
        <v>1</v>
      </c>
      <c r="C1822" s="5">
        <v>3</v>
      </c>
    </row>
    <row r="1823" spans="1:3" hidden="1" x14ac:dyDescent="0.25">
      <c r="A1823" s="5" t="s">
        <v>10106</v>
      </c>
      <c r="B1823" s="5">
        <v>1</v>
      </c>
      <c r="C1823" s="5">
        <v>2</v>
      </c>
    </row>
    <row r="1824" spans="1:3" hidden="1" x14ac:dyDescent="0.25">
      <c r="A1824" s="5" t="s">
        <v>10107</v>
      </c>
      <c r="B1824" s="5">
        <v>1</v>
      </c>
      <c r="C1824" s="5">
        <v>1</v>
      </c>
    </row>
    <row r="1825" spans="1:3" hidden="1" x14ac:dyDescent="0.25">
      <c r="A1825" s="5" t="s">
        <v>10108</v>
      </c>
      <c r="B1825" s="5">
        <v>1</v>
      </c>
      <c r="C1825" s="5">
        <v>2</v>
      </c>
    </row>
    <row r="1826" spans="1:3" hidden="1" x14ac:dyDescent="0.25">
      <c r="A1826" s="5" t="s">
        <v>10109</v>
      </c>
      <c r="B1826" s="5">
        <v>1</v>
      </c>
      <c r="C1826" s="5">
        <v>1</v>
      </c>
    </row>
    <row r="1827" spans="1:3" hidden="1" x14ac:dyDescent="0.25">
      <c r="A1827" s="5" t="s">
        <v>10110</v>
      </c>
      <c r="B1827" s="5">
        <v>1</v>
      </c>
      <c r="C1827" s="5">
        <v>1</v>
      </c>
    </row>
    <row r="1828" spans="1:3" hidden="1" x14ac:dyDescent="0.25">
      <c r="A1828" s="5" t="s">
        <v>10111</v>
      </c>
      <c r="B1828" s="5">
        <v>1</v>
      </c>
      <c r="C1828" s="5">
        <v>2</v>
      </c>
    </row>
    <row r="1829" spans="1:3" hidden="1" x14ac:dyDescent="0.25">
      <c r="A1829" s="5" t="s">
        <v>10112</v>
      </c>
      <c r="B1829" s="5">
        <v>1</v>
      </c>
      <c r="C1829" s="5">
        <v>3</v>
      </c>
    </row>
    <row r="1830" spans="1:3" hidden="1" x14ac:dyDescent="0.25">
      <c r="A1830" s="5" t="s">
        <v>10113</v>
      </c>
      <c r="B1830" s="5">
        <v>1</v>
      </c>
      <c r="C1830" s="5">
        <v>3</v>
      </c>
    </row>
    <row r="1831" spans="1:3" hidden="1" x14ac:dyDescent="0.25">
      <c r="A1831" s="5" t="s">
        <v>10114</v>
      </c>
      <c r="B1831" s="5">
        <v>1</v>
      </c>
      <c r="C1831" s="5">
        <v>1</v>
      </c>
    </row>
    <row r="1832" spans="1:3" hidden="1" x14ac:dyDescent="0.25">
      <c r="A1832" s="5" t="s">
        <v>10115</v>
      </c>
      <c r="B1832" s="5">
        <v>1</v>
      </c>
      <c r="C1832" s="5">
        <v>3</v>
      </c>
    </row>
    <row r="1833" spans="1:3" hidden="1" x14ac:dyDescent="0.25">
      <c r="A1833" s="5" t="s">
        <v>10116</v>
      </c>
      <c r="B1833" s="5">
        <v>1</v>
      </c>
      <c r="C1833" s="5">
        <v>3</v>
      </c>
    </row>
    <row r="1834" spans="1:3" hidden="1" x14ac:dyDescent="0.25">
      <c r="A1834" s="5" t="s">
        <v>10117</v>
      </c>
      <c r="B1834" s="5">
        <v>1</v>
      </c>
      <c r="C1834" s="5">
        <v>3</v>
      </c>
    </row>
    <row r="1835" spans="1:3" hidden="1" x14ac:dyDescent="0.25">
      <c r="A1835" s="5" t="s">
        <v>10118</v>
      </c>
      <c r="B1835" s="5">
        <v>1</v>
      </c>
      <c r="C1835" s="5">
        <v>1</v>
      </c>
    </row>
    <row r="1836" spans="1:3" hidden="1" x14ac:dyDescent="0.25">
      <c r="A1836" s="5" t="s">
        <v>10119</v>
      </c>
      <c r="B1836" s="5">
        <v>1</v>
      </c>
      <c r="C1836" s="5">
        <v>3</v>
      </c>
    </row>
    <row r="1837" spans="1:3" hidden="1" x14ac:dyDescent="0.25">
      <c r="A1837" s="5" t="s">
        <v>10120</v>
      </c>
      <c r="B1837" s="5">
        <v>1</v>
      </c>
      <c r="C1837" s="5">
        <v>2</v>
      </c>
    </row>
    <row r="1838" spans="1:3" hidden="1" x14ac:dyDescent="0.25">
      <c r="A1838" s="5" t="s">
        <v>10121</v>
      </c>
      <c r="B1838" s="5">
        <v>1</v>
      </c>
      <c r="C1838" s="5">
        <v>2</v>
      </c>
    </row>
    <row r="1839" spans="1:3" hidden="1" x14ac:dyDescent="0.25">
      <c r="A1839" s="5" t="s">
        <v>10122</v>
      </c>
      <c r="B1839" s="5">
        <v>1</v>
      </c>
      <c r="C1839" s="5">
        <v>1</v>
      </c>
    </row>
    <row r="1840" spans="1:3" hidden="1" x14ac:dyDescent="0.25">
      <c r="A1840" s="5" t="s">
        <v>3650</v>
      </c>
      <c r="B1840" s="5">
        <v>1</v>
      </c>
      <c r="C1840" s="5">
        <v>3</v>
      </c>
    </row>
    <row r="1841" spans="1:3" hidden="1" x14ac:dyDescent="0.25">
      <c r="A1841" s="5" t="s">
        <v>10123</v>
      </c>
      <c r="B1841" s="5">
        <v>1</v>
      </c>
      <c r="C1841" s="5">
        <v>2</v>
      </c>
    </row>
    <row r="1842" spans="1:3" hidden="1" x14ac:dyDescent="0.25">
      <c r="A1842" s="5" t="s">
        <v>10124</v>
      </c>
      <c r="B1842" s="5">
        <v>1</v>
      </c>
      <c r="C1842" s="5">
        <v>3</v>
      </c>
    </row>
    <row r="1843" spans="1:3" hidden="1" x14ac:dyDescent="0.25">
      <c r="A1843" s="5" t="s">
        <v>10125</v>
      </c>
      <c r="B1843" s="5">
        <v>1</v>
      </c>
      <c r="C1843" s="5">
        <v>1</v>
      </c>
    </row>
    <row r="1844" spans="1:3" hidden="1" x14ac:dyDescent="0.25">
      <c r="A1844" s="5" t="s">
        <v>10126</v>
      </c>
      <c r="B1844" s="5">
        <v>1</v>
      </c>
      <c r="C1844" s="5">
        <v>3</v>
      </c>
    </row>
    <row r="1845" spans="1:3" hidden="1" x14ac:dyDescent="0.25">
      <c r="A1845" s="5" t="s">
        <v>10127</v>
      </c>
      <c r="B1845" s="5">
        <v>1</v>
      </c>
      <c r="C1845" s="5">
        <v>2</v>
      </c>
    </row>
    <row r="1846" spans="1:3" hidden="1" x14ac:dyDescent="0.25">
      <c r="A1846" s="5" t="s">
        <v>10128</v>
      </c>
      <c r="B1846" s="5">
        <v>1</v>
      </c>
      <c r="C1846" s="5">
        <v>3</v>
      </c>
    </row>
    <row r="1847" spans="1:3" hidden="1" x14ac:dyDescent="0.25">
      <c r="A1847" s="5" t="s">
        <v>10129</v>
      </c>
      <c r="B1847" s="5">
        <v>1</v>
      </c>
      <c r="C1847" s="5">
        <v>3</v>
      </c>
    </row>
    <row r="1848" spans="1:3" hidden="1" x14ac:dyDescent="0.25">
      <c r="A1848" s="5" t="s">
        <v>10130</v>
      </c>
      <c r="B1848" s="5">
        <v>1</v>
      </c>
      <c r="C1848" s="5">
        <v>3</v>
      </c>
    </row>
    <row r="1849" spans="1:3" hidden="1" x14ac:dyDescent="0.25">
      <c r="A1849" s="5" t="s">
        <v>10131</v>
      </c>
      <c r="B1849" s="5">
        <v>1</v>
      </c>
      <c r="C1849" s="5">
        <v>3</v>
      </c>
    </row>
    <row r="1850" spans="1:3" hidden="1" x14ac:dyDescent="0.25">
      <c r="A1850" s="5" t="s">
        <v>10132</v>
      </c>
      <c r="B1850" s="5">
        <v>1</v>
      </c>
      <c r="C1850" s="5">
        <v>2</v>
      </c>
    </row>
    <row r="1851" spans="1:3" hidden="1" x14ac:dyDescent="0.25">
      <c r="A1851" s="5" t="s">
        <v>10133</v>
      </c>
      <c r="B1851" s="5">
        <v>1</v>
      </c>
      <c r="C1851" s="5">
        <v>2</v>
      </c>
    </row>
    <row r="1852" spans="1:3" hidden="1" x14ac:dyDescent="0.25">
      <c r="A1852" s="5" t="s">
        <v>10134</v>
      </c>
      <c r="B1852" s="5">
        <v>1</v>
      </c>
      <c r="C1852" s="5">
        <v>3</v>
      </c>
    </row>
    <row r="1853" spans="1:3" hidden="1" x14ac:dyDescent="0.25">
      <c r="A1853" s="5" t="s">
        <v>10135</v>
      </c>
      <c r="B1853" s="5">
        <v>1</v>
      </c>
      <c r="C1853" s="5">
        <v>3</v>
      </c>
    </row>
    <row r="1854" spans="1:3" hidden="1" x14ac:dyDescent="0.25">
      <c r="A1854" s="5" t="s">
        <v>10136</v>
      </c>
      <c r="B1854" s="5">
        <v>1</v>
      </c>
      <c r="C1854" s="5">
        <v>2</v>
      </c>
    </row>
    <row r="1855" spans="1:3" hidden="1" x14ac:dyDescent="0.25">
      <c r="A1855" s="5" t="s">
        <v>10137</v>
      </c>
      <c r="B1855" s="5">
        <v>1</v>
      </c>
      <c r="C1855" s="5">
        <v>1</v>
      </c>
    </row>
    <row r="1856" spans="1:3" hidden="1" x14ac:dyDescent="0.25">
      <c r="A1856" s="5" t="s">
        <v>10138</v>
      </c>
      <c r="B1856" s="5">
        <v>1</v>
      </c>
      <c r="C1856" s="5">
        <v>2</v>
      </c>
    </row>
    <row r="1857" spans="1:3" hidden="1" x14ac:dyDescent="0.25">
      <c r="A1857" s="5" t="s">
        <v>10139</v>
      </c>
      <c r="B1857" s="5">
        <v>1</v>
      </c>
      <c r="C1857" s="5">
        <v>1</v>
      </c>
    </row>
    <row r="1858" spans="1:3" hidden="1" x14ac:dyDescent="0.25">
      <c r="A1858" s="5" t="s">
        <v>10140</v>
      </c>
      <c r="B1858" s="5">
        <v>1</v>
      </c>
      <c r="C1858" s="5">
        <v>1</v>
      </c>
    </row>
    <row r="1859" spans="1:3" hidden="1" x14ac:dyDescent="0.25">
      <c r="A1859" s="5" t="s">
        <v>10141</v>
      </c>
      <c r="B1859" s="5">
        <v>1</v>
      </c>
      <c r="C1859" s="5">
        <v>2</v>
      </c>
    </row>
    <row r="1860" spans="1:3" hidden="1" x14ac:dyDescent="0.25">
      <c r="A1860" s="5" t="s">
        <v>10142</v>
      </c>
      <c r="B1860" s="5">
        <v>1</v>
      </c>
      <c r="C1860" s="5">
        <v>1</v>
      </c>
    </row>
    <row r="1861" spans="1:3" hidden="1" x14ac:dyDescent="0.25">
      <c r="A1861" s="5" t="s">
        <v>10143</v>
      </c>
      <c r="B1861" s="5">
        <v>1</v>
      </c>
      <c r="C1861" s="5">
        <v>2</v>
      </c>
    </row>
    <row r="1862" spans="1:3" hidden="1" x14ac:dyDescent="0.25">
      <c r="A1862" s="5" t="s">
        <v>10144</v>
      </c>
      <c r="B1862" s="5">
        <v>1</v>
      </c>
      <c r="C1862" s="5">
        <v>2</v>
      </c>
    </row>
    <row r="1863" spans="1:3" hidden="1" x14ac:dyDescent="0.25">
      <c r="A1863" s="5" t="s">
        <v>10145</v>
      </c>
      <c r="B1863" s="5">
        <v>1</v>
      </c>
      <c r="C1863" s="5">
        <v>1</v>
      </c>
    </row>
    <row r="1864" spans="1:3" hidden="1" x14ac:dyDescent="0.25">
      <c r="A1864" s="5" t="s">
        <v>10146</v>
      </c>
      <c r="B1864" s="5">
        <v>1</v>
      </c>
      <c r="C1864" s="5">
        <v>2</v>
      </c>
    </row>
    <row r="1865" spans="1:3" hidden="1" x14ac:dyDescent="0.25">
      <c r="A1865" s="5" t="s">
        <v>10147</v>
      </c>
      <c r="B1865" s="5">
        <v>1</v>
      </c>
      <c r="C1865" s="5">
        <v>3</v>
      </c>
    </row>
    <row r="1866" spans="1:3" hidden="1" x14ac:dyDescent="0.25">
      <c r="A1866" s="5" t="s">
        <v>10148</v>
      </c>
      <c r="B1866" s="5">
        <v>1</v>
      </c>
      <c r="C1866" s="5">
        <v>1</v>
      </c>
    </row>
    <row r="1867" spans="1:3" hidden="1" x14ac:dyDescent="0.25">
      <c r="A1867" s="5" t="s">
        <v>10149</v>
      </c>
      <c r="B1867" s="5">
        <v>1</v>
      </c>
      <c r="C1867" s="5">
        <v>2</v>
      </c>
    </row>
    <row r="1868" spans="1:3" hidden="1" x14ac:dyDescent="0.25">
      <c r="A1868" s="5" t="s">
        <v>10150</v>
      </c>
      <c r="B1868" s="5">
        <v>1</v>
      </c>
      <c r="C1868" s="5">
        <v>3</v>
      </c>
    </row>
    <row r="1869" spans="1:3" hidden="1" x14ac:dyDescent="0.25">
      <c r="A1869" s="5" t="s">
        <v>10151</v>
      </c>
      <c r="B1869" s="5">
        <v>1</v>
      </c>
      <c r="C1869" s="5">
        <v>2</v>
      </c>
    </row>
    <row r="1870" spans="1:3" hidden="1" x14ac:dyDescent="0.25">
      <c r="A1870" s="5" t="s">
        <v>10152</v>
      </c>
      <c r="B1870" s="5">
        <v>1</v>
      </c>
      <c r="C1870" s="5">
        <v>2</v>
      </c>
    </row>
    <row r="1871" spans="1:3" hidden="1" x14ac:dyDescent="0.25">
      <c r="A1871" s="5" t="s">
        <v>10153</v>
      </c>
      <c r="B1871" s="5">
        <v>1</v>
      </c>
      <c r="C1871" s="5">
        <v>2</v>
      </c>
    </row>
    <row r="1872" spans="1:3" hidden="1" x14ac:dyDescent="0.25">
      <c r="A1872" s="5" t="s">
        <v>10154</v>
      </c>
      <c r="B1872" s="5">
        <v>1</v>
      </c>
      <c r="C1872" s="5">
        <v>2</v>
      </c>
    </row>
    <row r="1873" spans="1:3" hidden="1" x14ac:dyDescent="0.25">
      <c r="A1873" s="5" t="s">
        <v>10155</v>
      </c>
      <c r="B1873" s="5">
        <v>1</v>
      </c>
      <c r="C1873" s="5">
        <v>1</v>
      </c>
    </row>
    <row r="1874" spans="1:3" hidden="1" x14ac:dyDescent="0.25">
      <c r="A1874" s="5" t="s">
        <v>10156</v>
      </c>
      <c r="B1874" s="5">
        <v>1</v>
      </c>
      <c r="C1874" s="5">
        <v>3</v>
      </c>
    </row>
    <row r="1875" spans="1:3" hidden="1" x14ac:dyDescent="0.25">
      <c r="A1875" s="5" t="s">
        <v>10157</v>
      </c>
      <c r="B1875" s="5">
        <v>1</v>
      </c>
      <c r="C1875" s="5">
        <v>2</v>
      </c>
    </row>
    <row r="1876" spans="1:3" hidden="1" x14ac:dyDescent="0.25">
      <c r="A1876" s="5" t="s">
        <v>10158</v>
      </c>
      <c r="B1876" s="5">
        <v>1</v>
      </c>
      <c r="C1876" s="5">
        <v>2</v>
      </c>
    </row>
    <row r="1877" spans="1:3" hidden="1" x14ac:dyDescent="0.25">
      <c r="A1877" s="5" t="s">
        <v>10159</v>
      </c>
      <c r="B1877" s="5">
        <v>1</v>
      </c>
      <c r="C1877" s="5">
        <v>2</v>
      </c>
    </row>
    <row r="1878" spans="1:3" hidden="1" x14ac:dyDescent="0.25">
      <c r="A1878" s="5" t="s">
        <v>10160</v>
      </c>
      <c r="B1878" s="5">
        <v>1</v>
      </c>
      <c r="C1878" s="5">
        <v>1</v>
      </c>
    </row>
    <row r="1879" spans="1:3" hidden="1" x14ac:dyDescent="0.25">
      <c r="A1879" s="5" t="s">
        <v>10161</v>
      </c>
      <c r="B1879" s="5">
        <v>1</v>
      </c>
      <c r="C1879" s="5">
        <v>1</v>
      </c>
    </row>
    <row r="1880" spans="1:3" hidden="1" x14ac:dyDescent="0.25">
      <c r="A1880" s="5" t="s">
        <v>3433</v>
      </c>
      <c r="B1880" s="5">
        <v>1</v>
      </c>
      <c r="C1880" s="5">
        <v>3</v>
      </c>
    </row>
    <row r="1881" spans="1:3" hidden="1" x14ac:dyDescent="0.25">
      <c r="A1881" s="5" t="s">
        <v>10162</v>
      </c>
      <c r="B1881" s="5">
        <v>1</v>
      </c>
      <c r="C1881" s="5">
        <v>3</v>
      </c>
    </row>
    <row r="1882" spans="1:3" hidden="1" x14ac:dyDescent="0.25">
      <c r="A1882" s="5" t="s">
        <v>10163</v>
      </c>
      <c r="B1882" s="5">
        <v>1</v>
      </c>
      <c r="C1882" s="5">
        <v>1</v>
      </c>
    </row>
    <row r="1883" spans="1:3" hidden="1" x14ac:dyDescent="0.25">
      <c r="A1883" s="5" t="s">
        <v>10164</v>
      </c>
      <c r="B1883" s="5">
        <v>1</v>
      </c>
      <c r="C1883" s="5">
        <v>3</v>
      </c>
    </row>
    <row r="1884" spans="1:3" hidden="1" x14ac:dyDescent="0.25">
      <c r="A1884" s="5" t="s">
        <v>10165</v>
      </c>
      <c r="B1884" s="5">
        <v>1</v>
      </c>
      <c r="C1884" s="5">
        <v>2</v>
      </c>
    </row>
    <row r="1885" spans="1:3" hidden="1" x14ac:dyDescent="0.25">
      <c r="A1885" s="5" t="s">
        <v>10166</v>
      </c>
      <c r="B1885" s="5">
        <v>1</v>
      </c>
      <c r="C1885" s="5">
        <v>2</v>
      </c>
    </row>
    <row r="1886" spans="1:3" hidden="1" x14ac:dyDescent="0.25">
      <c r="A1886" s="5" t="s">
        <v>10167</v>
      </c>
      <c r="B1886" s="5">
        <v>1</v>
      </c>
      <c r="C1886" s="5">
        <v>1</v>
      </c>
    </row>
    <row r="1887" spans="1:3" hidden="1" x14ac:dyDescent="0.25">
      <c r="A1887" s="5" t="s">
        <v>10168</v>
      </c>
      <c r="B1887" s="5">
        <v>1</v>
      </c>
      <c r="C1887" s="5">
        <v>2</v>
      </c>
    </row>
    <row r="1888" spans="1:3" hidden="1" x14ac:dyDescent="0.25">
      <c r="A1888" s="5" t="s">
        <v>10169</v>
      </c>
      <c r="B1888" s="5">
        <v>1</v>
      </c>
      <c r="C1888" s="5">
        <v>3</v>
      </c>
    </row>
    <row r="1889" spans="1:3" hidden="1" x14ac:dyDescent="0.25">
      <c r="A1889" s="5" t="s">
        <v>10170</v>
      </c>
      <c r="B1889" s="5">
        <v>1</v>
      </c>
      <c r="C1889" s="5">
        <v>2</v>
      </c>
    </row>
    <row r="1890" spans="1:3" hidden="1" x14ac:dyDescent="0.25">
      <c r="A1890" s="5" t="s">
        <v>10171</v>
      </c>
      <c r="B1890" s="5">
        <v>1</v>
      </c>
      <c r="C1890" s="5">
        <v>1</v>
      </c>
    </row>
    <row r="1891" spans="1:3" hidden="1" x14ac:dyDescent="0.25">
      <c r="A1891" s="5" t="s">
        <v>10172</v>
      </c>
      <c r="B1891" s="5">
        <v>1</v>
      </c>
      <c r="C1891" s="5">
        <v>1</v>
      </c>
    </row>
    <row r="1892" spans="1:3" hidden="1" x14ac:dyDescent="0.25">
      <c r="A1892" s="5" t="s">
        <v>10173</v>
      </c>
      <c r="B1892" s="5">
        <v>1</v>
      </c>
      <c r="C1892" s="5">
        <v>2</v>
      </c>
    </row>
    <row r="1893" spans="1:3" hidden="1" x14ac:dyDescent="0.25">
      <c r="A1893" s="5" t="s">
        <v>10174</v>
      </c>
      <c r="B1893" s="5">
        <v>1</v>
      </c>
      <c r="C1893" s="5">
        <v>2</v>
      </c>
    </row>
    <row r="1894" spans="1:3" hidden="1" x14ac:dyDescent="0.25">
      <c r="A1894" s="5" t="s">
        <v>10175</v>
      </c>
      <c r="B1894" s="5">
        <v>1</v>
      </c>
      <c r="C1894" s="5">
        <v>3</v>
      </c>
    </row>
    <row r="1895" spans="1:3" hidden="1" x14ac:dyDescent="0.25">
      <c r="A1895" s="5" t="s">
        <v>10176</v>
      </c>
      <c r="B1895" s="5">
        <v>1</v>
      </c>
      <c r="C1895" s="5">
        <v>2</v>
      </c>
    </row>
    <row r="1896" spans="1:3" hidden="1" x14ac:dyDescent="0.25">
      <c r="A1896" s="5" t="s">
        <v>10177</v>
      </c>
      <c r="B1896" s="5">
        <v>1</v>
      </c>
      <c r="C1896" s="5">
        <v>1</v>
      </c>
    </row>
    <row r="1897" spans="1:3" hidden="1" x14ac:dyDescent="0.25">
      <c r="A1897" s="5" t="s">
        <v>10178</v>
      </c>
      <c r="B1897" s="5">
        <v>1</v>
      </c>
      <c r="C1897" s="5">
        <v>2</v>
      </c>
    </row>
    <row r="1898" spans="1:3" hidden="1" x14ac:dyDescent="0.25">
      <c r="A1898" s="5" t="s">
        <v>3929</v>
      </c>
      <c r="B1898" s="5">
        <v>1</v>
      </c>
      <c r="C1898" s="5">
        <v>3</v>
      </c>
    </row>
    <row r="1899" spans="1:3" hidden="1" x14ac:dyDescent="0.25">
      <c r="A1899" s="5" t="s">
        <v>10179</v>
      </c>
      <c r="B1899" s="5">
        <v>1</v>
      </c>
      <c r="C1899" s="5">
        <v>1</v>
      </c>
    </row>
    <row r="1900" spans="1:3" hidden="1" x14ac:dyDescent="0.25">
      <c r="A1900" s="5" t="s">
        <v>10180</v>
      </c>
      <c r="B1900" s="5">
        <v>1</v>
      </c>
      <c r="C1900" s="5">
        <v>1</v>
      </c>
    </row>
    <row r="1901" spans="1:3" hidden="1" x14ac:dyDescent="0.25">
      <c r="A1901" s="5" t="s">
        <v>10181</v>
      </c>
      <c r="B1901" s="5">
        <v>1</v>
      </c>
      <c r="C1901" s="5">
        <v>2</v>
      </c>
    </row>
    <row r="1902" spans="1:3" hidden="1" x14ac:dyDescent="0.25">
      <c r="A1902" s="5" t="s">
        <v>3941</v>
      </c>
      <c r="B1902" s="5">
        <v>1</v>
      </c>
      <c r="C1902" s="5">
        <v>3</v>
      </c>
    </row>
    <row r="1903" spans="1:3" hidden="1" x14ac:dyDescent="0.25">
      <c r="A1903" s="5" t="s">
        <v>10182</v>
      </c>
      <c r="B1903" s="5">
        <v>1</v>
      </c>
      <c r="C1903" s="5">
        <v>3</v>
      </c>
    </row>
    <row r="1904" spans="1:3" hidden="1" x14ac:dyDescent="0.25">
      <c r="A1904" s="5" t="s">
        <v>10183</v>
      </c>
      <c r="B1904" s="5">
        <v>1</v>
      </c>
      <c r="C1904" s="5">
        <v>3</v>
      </c>
    </row>
    <row r="1905" spans="1:3" hidden="1" x14ac:dyDescent="0.25">
      <c r="A1905" s="5" t="s">
        <v>10184</v>
      </c>
      <c r="B1905" s="5">
        <v>1</v>
      </c>
      <c r="C1905" s="5">
        <v>1</v>
      </c>
    </row>
    <row r="1906" spans="1:3" hidden="1" x14ac:dyDescent="0.25">
      <c r="A1906" s="5" t="s">
        <v>10185</v>
      </c>
      <c r="B1906" s="5">
        <v>1</v>
      </c>
      <c r="C1906" s="5">
        <v>2</v>
      </c>
    </row>
    <row r="1907" spans="1:3" hidden="1" x14ac:dyDescent="0.25">
      <c r="A1907" s="5" t="s">
        <v>10186</v>
      </c>
      <c r="B1907" s="5">
        <v>1</v>
      </c>
      <c r="C1907" s="5">
        <v>2</v>
      </c>
    </row>
    <row r="1908" spans="1:3" hidden="1" x14ac:dyDescent="0.25">
      <c r="A1908" s="5" t="s">
        <v>10187</v>
      </c>
      <c r="B1908" s="5">
        <v>1</v>
      </c>
      <c r="C1908" s="5">
        <v>3</v>
      </c>
    </row>
    <row r="1909" spans="1:3" hidden="1" x14ac:dyDescent="0.25">
      <c r="A1909" s="5" t="s">
        <v>10188</v>
      </c>
      <c r="B1909" s="5">
        <v>1</v>
      </c>
      <c r="C1909" s="5">
        <v>2</v>
      </c>
    </row>
    <row r="1910" spans="1:3" hidden="1" x14ac:dyDescent="0.25">
      <c r="A1910" s="5" t="s">
        <v>10189</v>
      </c>
      <c r="B1910" s="5">
        <v>1</v>
      </c>
      <c r="C1910" s="5">
        <v>1</v>
      </c>
    </row>
    <row r="1911" spans="1:3" hidden="1" x14ac:dyDescent="0.25">
      <c r="A1911" s="5" t="s">
        <v>10190</v>
      </c>
      <c r="B1911" s="5">
        <v>1</v>
      </c>
      <c r="C1911" s="5">
        <v>2</v>
      </c>
    </row>
    <row r="1912" spans="1:3" hidden="1" x14ac:dyDescent="0.25">
      <c r="A1912" s="5" t="s">
        <v>10191</v>
      </c>
      <c r="B1912" s="5">
        <v>1</v>
      </c>
      <c r="C1912" s="5">
        <v>1</v>
      </c>
    </row>
    <row r="1913" spans="1:3" hidden="1" x14ac:dyDescent="0.25">
      <c r="A1913" s="5" t="s">
        <v>10192</v>
      </c>
      <c r="B1913" s="5">
        <v>1</v>
      </c>
      <c r="C1913" s="5">
        <v>1</v>
      </c>
    </row>
    <row r="1914" spans="1:3" hidden="1" x14ac:dyDescent="0.25">
      <c r="A1914" s="5" t="s">
        <v>10193</v>
      </c>
      <c r="B1914" s="5">
        <v>1</v>
      </c>
      <c r="C1914" s="5">
        <v>3</v>
      </c>
    </row>
    <row r="1915" spans="1:3" hidden="1" x14ac:dyDescent="0.25">
      <c r="A1915" s="5" t="s">
        <v>10194</v>
      </c>
      <c r="B1915" s="5">
        <v>1</v>
      </c>
      <c r="C1915" s="5">
        <v>1</v>
      </c>
    </row>
    <row r="1916" spans="1:3" hidden="1" x14ac:dyDescent="0.25">
      <c r="A1916" s="5" t="s">
        <v>10195</v>
      </c>
      <c r="B1916" s="5">
        <v>1</v>
      </c>
      <c r="C1916" s="5">
        <v>3</v>
      </c>
    </row>
    <row r="1917" spans="1:3" hidden="1" x14ac:dyDescent="0.25">
      <c r="A1917" s="5" t="s">
        <v>10196</v>
      </c>
      <c r="B1917" s="5">
        <v>1</v>
      </c>
      <c r="C1917" s="5">
        <v>2</v>
      </c>
    </row>
    <row r="1918" spans="1:3" hidden="1" x14ac:dyDescent="0.25">
      <c r="A1918" s="5" t="s">
        <v>10197</v>
      </c>
      <c r="B1918" s="5">
        <v>1</v>
      </c>
      <c r="C1918" s="5">
        <v>1</v>
      </c>
    </row>
    <row r="1919" spans="1:3" hidden="1" x14ac:dyDescent="0.25">
      <c r="A1919" s="5" t="s">
        <v>10198</v>
      </c>
      <c r="B1919" s="5">
        <v>1</v>
      </c>
      <c r="C1919" s="5">
        <v>3</v>
      </c>
    </row>
    <row r="1920" spans="1:3" hidden="1" x14ac:dyDescent="0.25">
      <c r="A1920" s="5" t="s">
        <v>10199</v>
      </c>
      <c r="B1920" s="5">
        <v>1</v>
      </c>
      <c r="C1920" s="5">
        <v>2</v>
      </c>
    </row>
    <row r="1921" spans="1:3" hidden="1" x14ac:dyDescent="0.25">
      <c r="A1921" s="5" t="s">
        <v>10200</v>
      </c>
      <c r="B1921" s="5">
        <v>1</v>
      </c>
      <c r="C1921" s="5">
        <v>3</v>
      </c>
    </row>
    <row r="1922" spans="1:3" hidden="1" x14ac:dyDescent="0.25">
      <c r="A1922" s="5" t="s">
        <v>10201</v>
      </c>
      <c r="B1922" s="5">
        <v>1</v>
      </c>
      <c r="C1922" s="5">
        <v>3</v>
      </c>
    </row>
    <row r="1923" spans="1:3" hidden="1" x14ac:dyDescent="0.25">
      <c r="A1923" s="5" t="s">
        <v>10202</v>
      </c>
      <c r="B1923" s="5">
        <v>1</v>
      </c>
      <c r="C1923" s="5">
        <v>1</v>
      </c>
    </row>
    <row r="1924" spans="1:3" hidden="1" x14ac:dyDescent="0.25">
      <c r="A1924" s="5" t="s">
        <v>10203</v>
      </c>
      <c r="B1924" s="5">
        <v>1</v>
      </c>
      <c r="C1924" s="5">
        <v>2</v>
      </c>
    </row>
    <row r="1925" spans="1:3" hidden="1" x14ac:dyDescent="0.25">
      <c r="A1925" s="5" t="s">
        <v>10204</v>
      </c>
      <c r="B1925" s="5">
        <v>1</v>
      </c>
      <c r="C1925" s="5">
        <v>1</v>
      </c>
    </row>
    <row r="1926" spans="1:3" hidden="1" x14ac:dyDescent="0.25">
      <c r="A1926" s="5" t="s">
        <v>10205</v>
      </c>
      <c r="B1926" s="5">
        <v>1</v>
      </c>
      <c r="C1926" s="5">
        <v>3</v>
      </c>
    </row>
    <row r="1927" spans="1:3" hidden="1" x14ac:dyDescent="0.25">
      <c r="A1927" s="5" t="s">
        <v>2385</v>
      </c>
      <c r="B1927" s="5">
        <v>1</v>
      </c>
      <c r="C1927" s="5">
        <v>2</v>
      </c>
    </row>
    <row r="1928" spans="1:3" hidden="1" x14ac:dyDescent="0.25">
      <c r="A1928" s="5" t="s">
        <v>10206</v>
      </c>
      <c r="B1928" s="5">
        <v>1</v>
      </c>
      <c r="C1928" s="5">
        <v>1</v>
      </c>
    </row>
    <row r="1929" spans="1:3" hidden="1" x14ac:dyDescent="0.25">
      <c r="A1929" s="5" t="s">
        <v>10207</v>
      </c>
      <c r="B1929" s="5">
        <v>1</v>
      </c>
      <c r="C1929" s="5">
        <v>1</v>
      </c>
    </row>
    <row r="1930" spans="1:3" hidden="1" x14ac:dyDescent="0.25">
      <c r="A1930" s="5" t="s">
        <v>10208</v>
      </c>
      <c r="B1930" s="5">
        <v>1</v>
      </c>
      <c r="C1930" s="5">
        <v>1</v>
      </c>
    </row>
    <row r="1931" spans="1:3" hidden="1" x14ac:dyDescent="0.25">
      <c r="A1931" s="5" t="s">
        <v>10209</v>
      </c>
      <c r="B1931" s="5">
        <v>1</v>
      </c>
      <c r="C1931" s="5">
        <v>1</v>
      </c>
    </row>
    <row r="1932" spans="1:3" hidden="1" x14ac:dyDescent="0.25">
      <c r="A1932" s="5" t="s">
        <v>10210</v>
      </c>
      <c r="B1932" s="5">
        <v>1</v>
      </c>
      <c r="C1932" s="5">
        <v>3</v>
      </c>
    </row>
    <row r="1933" spans="1:3" hidden="1" x14ac:dyDescent="0.25">
      <c r="A1933" s="5" t="s">
        <v>10211</v>
      </c>
      <c r="B1933" s="5">
        <v>1</v>
      </c>
      <c r="C1933" s="5">
        <v>1</v>
      </c>
    </row>
    <row r="1934" spans="1:3" hidden="1" x14ac:dyDescent="0.25">
      <c r="A1934" s="5" t="s">
        <v>10212</v>
      </c>
      <c r="B1934" s="5">
        <v>1</v>
      </c>
      <c r="C1934" s="5">
        <v>1</v>
      </c>
    </row>
    <row r="1935" spans="1:3" hidden="1" x14ac:dyDescent="0.25">
      <c r="A1935" s="5" t="s">
        <v>10213</v>
      </c>
      <c r="B1935" s="5">
        <v>1</v>
      </c>
      <c r="C1935" s="5">
        <v>2</v>
      </c>
    </row>
    <row r="1936" spans="1:3" hidden="1" x14ac:dyDescent="0.25">
      <c r="A1936" s="5" t="s">
        <v>10214</v>
      </c>
      <c r="B1936" s="5">
        <v>1</v>
      </c>
      <c r="C1936" s="5">
        <v>3</v>
      </c>
    </row>
    <row r="1937" spans="1:3" hidden="1" x14ac:dyDescent="0.25">
      <c r="A1937" s="5" t="s">
        <v>10215</v>
      </c>
      <c r="B1937" s="5">
        <v>1</v>
      </c>
      <c r="C1937" s="5">
        <v>3</v>
      </c>
    </row>
    <row r="1938" spans="1:3" hidden="1" x14ac:dyDescent="0.25">
      <c r="A1938" s="5" t="s">
        <v>10216</v>
      </c>
      <c r="B1938" s="5">
        <v>1</v>
      </c>
      <c r="C1938" s="5">
        <v>1</v>
      </c>
    </row>
    <row r="1939" spans="1:3" hidden="1" x14ac:dyDescent="0.25">
      <c r="A1939" s="5" t="s">
        <v>10217</v>
      </c>
      <c r="B1939" s="5">
        <v>1</v>
      </c>
      <c r="C1939" s="5">
        <v>3</v>
      </c>
    </row>
    <row r="1940" spans="1:3" hidden="1" x14ac:dyDescent="0.25">
      <c r="A1940" s="5" t="s">
        <v>10218</v>
      </c>
      <c r="B1940" s="5">
        <v>1</v>
      </c>
      <c r="C1940" s="5">
        <v>1</v>
      </c>
    </row>
    <row r="1941" spans="1:3" hidden="1" x14ac:dyDescent="0.25">
      <c r="A1941" s="5" t="s">
        <v>10219</v>
      </c>
      <c r="B1941" s="5">
        <v>1</v>
      </c>
      <c r="C1941" s="5">
        <v>3</v>
      </c>
    </row>
    <row r="1942" spans="1:3" hidden="1" x14ac:dyDescent="0.25">
      <c r="A1942" s="5" t="s">
        <v>10220</v>
      </c>
      <c r="B1942" s="5">
        <v>1</v>
      </c>
      <c r="C1942" s="5">
        <v>3</v>
      </c>
    </row>
    <row r="1943" spans="1:3" hidden="1" x14ac:dyDescent="0.25">
      <c r="A1943" s="5" t="s">
        <v>10221</v>
      </c>
      <c r="B1943" s="5">
        <v>1</v>
      </c>
      <c r="C1943" s="5">
        <v>3</v>
      </c>
    </row>
    <row r="1944" spans="1:3" hidden="1" x14ac:dyDescent="0.25">
      <c r="A1944" s="5" t="s">
        <v>10222</v>
      </c>
      <c r="B1944" s="5">
        <v>1</v>
      </c>
      <c r="C1944" s="5">
        <v>3</v>
      </c>
    </row>
    <row r="1945" spans="1:3" hidden="1" x14ac:dyDescent="0.25">
      <c r="A1945" s="5" t="s">
        <v>10223</v>
      </c>
      <c r="B1945" s="5">
        <v>1</v>
      </c>
      <c r="C1945" s="5">
        <v>1</v>
      </c>
    </row>
    <row r="1946" spans="1:3" hidden="1" x14ac:dyDescent="0.25">
      <c r="A1946" s="5" t="s">
        <v>10224</v>
      </c>
      <c r="B1946" s="5">
        <v>1</v>
      </c>
      <c r="C1946" s="5">
        <v>3</v>
      </c>
    </row>
    <row r="1947" spans="1:3" hidden="1" x14ac:dyDescent="0.25">
      <c r="A1947" s="5" t="s">
        <v>10225</v>
      </c>
      <c r="B1947" s="5">
        <v>1</v>
      </c>
      <c r="C1947" s="5">
        <v>2</v>
      </c>
    </row>
    <row r="1948" spans="1:3" hidden="1" x14ac:dyDescent="0.25">
      <c r="A1948" s="5" t="s">
        <v>10226</v>
      </c>
      <c r="B1948" s="5">
        <v>1</v>
      </c>
      <c r="C1948" s="5">
        <v>3</v>
      </c>
    </row>
    <row r="1949" spans="1:3" hidden="1" x14ac:dyDescent="0.25">
      <c r="A1949" s="5" t="s">
        <v>10227</v>
      </c>
      <c r="B1949" s="5">
        <v>1</v>
      </c>
      <c r="C1949" s="5">
        <v>3</v>
      </c>
    </row>
    <row r="1950" spans="1:3" hidden="1" x14ac:dyDescent="0.25">
      <c r="A1950" s="5" t="s">
        <v>10228</v>
      </c>
      <c r="B1950" s="5">
        <v>1</v>
      </c>
      <c r="C1950" s="5">
        <v>1</v>
      </c>
    </row>
    <row r="1951" spans="1:3" hidden="1" x14ac:dyDescent="0.25">
      <c r="A1951" s="5" t="s">
        <v>10229</v>
      </c>
      <c r="B1951" s="5">
        <v>1</v>
      </c>
      <c r="C1951" s="5">
        <v>2</v>
      </c>
    </row>
    <row r="1952" spans="1:3" hidden="1" x14ac:dyDescent="0.25">
      <c r="A1952" s="5" t="s">
        <v>10230</v>
      </c>
      <c r="B1952" s="5">
        <v>1</v>
      </c>
      <c r="C1952" s="5">
        <v>3</v>
      </c>
    </row>
    <row r="1953" spans="1:3" hidden="1" x14ac:dyDescent="0.25">
      <c r="A1953" s="5" t="s">
        <v>2845</v>
      </c>
      <c r="B1953" s="5">
        <v>1</v>
      </c>
      <c r="C1953" s="5">
        <v>1</v>
      </c>
    </row>
    <row r="1954" spans="1:3" hidden="1" x14ac:dyDescent="0.25">
      <c r="A1954" s="5" t="s">
        <v>10231</v>
      </c>
      <c r="B1954" s="5">
        <v>1</v>
      </c>
      <c r="C1954" s="5">
        <v>2</v>
      </c>
    </row>
    <row r="1955" spans="1:3" hidden="1" x14ac:dyDescent="0.25">
      <c r="A1955" s="5" t="s">
        <v>10232</v>
      </c>
      <c r="B1955" s="5">
        <v>1</v>
      </c>
      <c r="C1955" s="5">
        <v>2</v>
      </c>
    </row>
    <row r="1956" spans="1:3" hidden="1" x14ac:dyDescent="0.25">
      <c r="A1956" s="5" t="s">
        <v>10233</v>
      </c>
      <c r="B1956" s="5">
        <v>1</v>
      </c>
      <c r="C1956" s="5">
        <v>2</v>
      </c>
    </row>
    <row r="1957" spans="1:3" hidden="1" x14ac:dyDescent="0.25">
      <c r="A1957" s="5" t="s">
        <v>10234</v>
      </c>
      <c r="B1957" s="5">
        <v>1</v>
      </c>
      <c r="C1957" s="5">
        <v>3</v>
      </c>
    </row>
    <row r="1958" spans="1:3" hidden="1" x14ac:dyDescent="0.25">
      <c r="A1958" s="5" t="s">
        <v>10235</v>
      </c>
      <c r="B1958" s="5">
        <v>1</v>
      </c>
      <c r="C1958" s="5">
        <v>2</v>
      </c>
    </row>
    <row r="1959" spans="1:3" hidden="1" x14ac:dyDescent="0.25">
      <c r="A1959" s="5" t="s">
        <v>10236</v>
      </c>
      <c r="B1959" s="5">
        <v>1</v>
      </c>
      <c r="C1959" s="5">
        <v>2</v>
      </c>
    </row>
    <row r="1960" spans="1:3" hidden="1" x14ac:dyDescent="0.25">
      <c r="A1960" s="5" t="s">
        <v>10237</v>
      </c>
      <c r="B1960" s="5">
        <v>1</v>
      </c>
      <c r="C1960" s="5">
        <v>1</v>
      </c>
    </row>
    <row r="1961" spans="1:3" hidden="1" x14ac:dyDescent="0.25">
      <c r="A1961" s="5" t="s">
        <v>10238</v>
      </c>
      <c r="B1961" s="5">
        <v>1</v>
      </c>
      <c r="C1961" s="5">
        <v>3</v>
      </c>
    </row>
    <row r="1962" spans="1:3" hidden="1" x14ac:dyDescent="0.25">
      <c r="A1962" s="5" t="s">
        <v>10239</v>
      </c>
      <c r="B1962" s="5">
        <v>1</v>
      </c>
      <c r="C1962" s="5">
        <v>3</v>
      </c>
    </row>
    <row r="1963" spans="1:3" hidden="1" x14ac:dyDescent="0.25">
      <c r="A1963" s="5" t="s">
        <v>2312</v>
      </c>
      <c r="B1963" s="5">
        <v>1</v>
      </c>
      <c r="C1963" s="5">
        <v>1</v>
      </c>
    </row>
    <row r="1964" spans="1:3" hidden="1" x14ac:dyDescent="0.25">
      <c r="A1964" s="5" t="s">
        <v>10240</v>
      </c>
      <c r="B1964" s="5">
        <v>1</v>
      </c>
      <c r="C1964" s="5">
        <v>2</v>
      </c>
    </row>
    <row r="1965" spans="1:3" hidden="1" x14ac:dyDescent="0.25">
      <c r="A1965" s="5" t="s">
        <v>10241</v>
      </c>
      <c r="B1965" s="5">
        <v>1</v>
      </c>
      <c r="C1965" s="5">
        <v>3</v>
      </c>
    </row>
    <row r="1966" spans="1:3" hidden="1" x14ac:dyDescent="0.25">
      <c r="A1966" s="5" t="s">
        <v>3836</v>
      </c>
      <c r="B1966" s="5">
        <v>1</v>
      </c>
      <c r="C1966" s="5">
        <v>3</v>
      </c>
    </row>
    <row r="1967" spans="1:3" hidden="1" x14ac:dyDescent="0.25">
      <c r="A1967" s="5" t="s">
        <v>10242</v>
      </c>
      <c r="B1967" s="5">
        <v>1</v>
      </c>
      <c r="C1967" s="5">
        <v>3</v>
      </c>
    </row>
    <row r="1968" spans="1:3" hidden="1" x14ac:dyDescent="0.25">
      <c r="A1968" s="5" t="s">
        <v>10243</v>
      </c>
      <c r="B1968" s="5">
        <v>1</v>
      </c>
      <c r="C1968" s="5">
        <v>3</v>
      </c>
    </row>
    <row r="1969" spans="1:3" hidden="1" x14ac:dyDescent="0.25">
      <c r="A1969" s="5" t="s">
        <v>10244</v>
      </c>
      <c r="B1969" s="5">
        <v>1</v>
      </c>
      <c r="C1969" s="5">
        <v>3</v>
      </c>
    </row>
    <row r="1970" spans="1:3" hidden="1" x14ac:dyDescent="0.25">
      <c r="A1970" s="5" t="s">
        <v>10245</v>
      </c>
      <c r="B1970" s="5">
        <v>1</v>
      </c>
      <c r="C1970" s="5">
        <v>3</v>
      </c>
    </row>
    <row r="1971" spans="1:3" hidden="1" x14ac:dyDescent="0.25">
      <c r="A1971" s="5" t="s">
        <v>10246</v>
      </c>
      <c r="B1971" s="5">
        <v>1</v>
      </c>
      <c r="C1971" s="5">
        <v>2</v>
      </c>
    </row>
    <row r="1972" spans="1:3" hidden="1" x14ac:dyDescent="0.25">
      <c r="A1972" s="5" t="s">
        <v>10247</v>
      </c>
      <c r="B1972" s="5">
        <v>1</v>
      </c>
      <c r="C1972" s="5">
        <v>1</v>
      </c>
    </row>
    <row r="1973" spans="1:3" hidden="1" x14ac:dyDescent="0.25">
      <c r="A1973" s="5" t="s">
        <v>10248</v>
      </c>
      <c r="B1973" s="5">
        <v>1</v>
      </c>
      <c r="C1973" s="5">
        <v>1</v>
      </c>
    </row>
    <row r="1974" spans="1:3" hidden="1" x14ac:dyDescent="0.25">
      <c r="A1974" s="5" t="s">
        <v>10249</v>
      </c>
      <c r="B1974" s="5">
        <v>1</v>
      </c>
      <c r="C1974" s="5">
        <v>1</v>
      </c>
    </row>
    <row r="1975" spans="1:3" hidden="1" x14ac:dyDescent="0.25">
      <c r="A1975" s="5" t="s">
        <v>10250</v>
      </c>
      <c r="B1975" s="5">
        <v>1</v>
      </c>
      <c r="C1975" s="5">
        <v>2</v>
      </c>
    </row>
    <row r="1976" spans="1:3" hidden="1" x14ac:dyDescent="0.25">
      <c r="A1976" s="5" t="s">
        <v>10251</v>
      </c>
      <c r="B1976" s="5">
        <v>1</v>
      </c>
      <c r="C1976" s="5">
        <v>3</v>
      </c>
    </row>
    <row r="1977" spans="1:3" hidden="1" x14ac:dyDescent="0.25">
      <c r="A1977" s="5" t="s">
        <v>10252</v>
      </c>
      <c r="B1977" s="5">
        <v>1</v>
      </c>
      <c r="C1977" s="5">
        <v>1</v>
      </c>
    </row>
    <row r="1978" spans="1:3" hidden="1" x14ac:dyDescent="0.25">
      <c r="A1978" s="5" t="s">
        <v>10253</v>
      </c>
      <c r="B1978" s="5">
        <v>1</v>
      </c>
      <c r="C1978" s="5">
        <v>1</v>
      </c>
    </row>
    <row r="1979" spans="1:3" hidden="1" x14ac:dyDescent="0.25">
      <c r="A1979" s="5" t="s">
        <v>10254</v>
      </c>
      <c r="B1979" s="5">
        <v>1</v>
      </c>
      <c r="C1979" s="5">
        <v>2</v>
      </c>
    </row>
    <row r="1980" spans="1:3" hidden="1" x14ac:dyDescent="0.25">
      <c r="A1980" s="5" t="s">
        <v>10255</v>
      </c>
      <c r="B1980" s="5">
        <v>1</v>
      </c>
      <c r="C1980" s="5">
        <v>1</v>
      </c>
    </row>
    <row r="1981" spans="1:3" hidden="1" x14ac:dyDescent="0.25">
      <c r="A1981" s="5" t="s">
        <v>10256</v>
      </c>
      <c r="B1981" s="5">
        <v>1</v>
      </c>
      <c r="C1981" s="5">
        <v>3</v>
      </c>
    </row>
    <row r="1982" spans="1:3" hidden="1" x14ac:dyDescent="0.25">
      <c r="A1982" s="5" t="s">
        <v>10257</v>
      </c>
      <c r="B1982" s="5">
        <v>1</v>
      </c>
      <c r="C1982" s="5">
        <v>3</v>
      </c>
    </row>
    <row r="1983" spans="1:3" hidden="1" x14ac:dyDescent="0.25">
      <c r="A1983" s="5" t="s">
        <v>10258</v>
      </c>
      <c r="B1983" s="5">
        <v>1</v>
      </c>
      <c r="C1983" s="5">
        <v>2</v>
      </c>
    </row>
    <row r="1984" spans="1:3" hidden="1" x14ac:dyDescent="0.25">
      <c r="A1984" s="5" t="s">
        <v>10259</v>
      </c>
      <c r="B1984" s="5">
        <v>1</v>
      </c>
      <c r="C1984" s="5">
        <v>1</v>
      </c>
    </row>
    <row r="1985" spans="1:3" hidden="1" x14ac:dyDescent="0.25">
      <c r="A1985" s="5" t="s">
        <v>10260</v>
      </c>
      <c r="B1985" s="5">
        <v>1</v>
      </c>
      <c r="C1985" s="5">
        <v>3</v>
      </c>
    </row>
    <row r="1986" spans="1:3" hidden="1" x14ac:dyDescent="0.25">
      <c r="A1986" s="5" t="s">
        <v>10261</v>
      </c>
      <c r="B1986" s="5">
        <v>1</v>
      </c>
      <c r="C1986" s="5">
        <v>2</v>
      </c>
    </row>
    <row r="1987" spans="1:3" hidden="1" x14ac:dyDescent="0.25">
      <c r="A1987" s="5" t="s">
        <v>10262</v>
      </c>
      <c r="B1987" s="5">
        <v>1</v>
      </c>
      <c r="C1987" s="5">
        <v>2</v>
      </c>
    </row>
    <row r="1988" spans="1:3" hidden="1" x14ac:dyDescent="0.25">
      <c r="A1988" s="5" t="s">
        <v>10263</v>
      </c>
      <c r="B1988" s="5">
        <v>1</v>
      </c>
      <c r="C1988" s="5">
        <v>1</v>
      </c>
    </row>
    <row r="1989" spans="1:3" hidden="1" x14ac:dyDescent="0.25">
      <c r="A1989" s="5" t="s">
        <v>10264</v>
      </c>
      <c r="B1989" s="5">
        <v>1</v>
      </c>
      <c r="C1989" s="5">
        <v>3</v>
      </c>
    </row>
    <row r="1990" spans="1:3" hidden="1" x14ac:dyDescent="0.25">
      <c r="A1990" s="5" t="s">
        <v>10265</v>
      </c>
      <c r="B1990" s="5">
        <v>1</v>
      </c>
      <c r="C1990" s="5">
        <v>3</v>
      </c>
    </row>
    <row r="1991" spans="1:3" hidden="1" x14ac:dyDescent="0.25">
      <c r="A1991" s="5" t="s">
        <v>10266</v>
      </c>
      <c r="B1991" s="5">
        <v>1</v>
      </c>
      <c r="C1991" s="5">
        <v>3</v>
      </c>
    </row>
    <row r="1992" spans="1:3" hidden="1" x14ac:dyDescent="0.25">
      <c r="A1992" s="5" t="s">
        <v>10267</v>
      </c>
      <c r="B1992" s="5">
        <v>1</v>
      </c>
      <c r="C1992" s="5">
        <v>3</v>
      </c>
    </row>
    <row r="1993" spans="1:3" hidden="1" x14ac:dyDescent="0.25">
      <c r="A1993" s="5" t="s">
        <v>10268</v>
      </c>
      <c r="B1993" s="5">
        <v>1</v>
      </c>
      <c r="C1993" s="5">
        <v>3</v>
      </c>
    </row>
    <row r="1994" spans="1:3" hidden="1" x14ac:dyDescent="0.25">
      <c r="A1994" s="5" t="s">
        <v>10269</v>
      </c>
      <c r="B1994" s="5">
        <v>1</v>
      </c>
      <c r="C1994" s="5">
        <v>3</v>
      </c>
    </row>
    <row r="1995" spans="1:3" hidden="1" x14ac:dyDescent="0.25">
      <c r="A1995" s="5" t="s">
        <v>10270</v>
      </c>
      <c r="B1995" s="5">
        <v>1</v>
      </c>
      <c r="C1995" s="5">
        <v>3</v>
      </c>
    </row>
    <row r="1996" spans="1:3" hidden="1" x14ac:dyDescent="0.25">
      <c r="A1996" s="5" t="s">
        <v>10271</v>
      </c>
      <c r="B1996" s="5">
        <v>1</v>
      </c>
      <c r="C1996" s="5">
        <v>2</v>
      </c>
    </row>
    <row r="1997" spans="1:3" hidden="1" x14ac:dyDescent="0.25">
      <c r="A1997" s="5" t="s">
        <v>10272</v>
      </c>
      <c r="B1997" s="5">
        <v>1</v>
      </c>
      <c r="C1997" s="5">
        <v>2</v>
      </c>
    </row>
    <row r="1998" spans="1:3" hidden="1" x14ac:dyDescent="0.25">
      <c r="A1998" s="5" t="s">
        <v>10273</v>
      </c>
      <c r="B1998" s="5">
        <v>1</v>
      </c>
      <c r="C1998" s="5">
        <v>2</v>
      </c>
    </row>
    <row r="1999" spans="1:3" hidden="1" x14ac:dyDescent="0.25">
      <c r="A1999" s="5" t="s">
        <v>10274</v>
      </c>
      <c r="B1999" s="5">
        <v>1</v>
      </c>
      <c r="C1999" s="5">
        <v>2</v>
      </c>
    </row>
    <row r="2000" spans="1:3" hidden="1" x14ac:dyDescent="0.25">
      <c r="A2000" s="5" t="s">
        <v>10275</v>
      </c>
      <c r="B2000" s="5">
        <v>1</v>
      </c>
      <c r="C2000" s="5">
        <v>1</v>
      </c>
    </row>
    <row r="2001" spans="1:3" hidden="1" x14ac:dyDescent="0.25">
      <c r="A2001" s="5" t="s">
        <v>10276</v>
      </c>
      <c r="B2001" s="5">
        <v>1</v>
      </c>
      <c r="C2001" s="5">
        <v>3</v>
      </c>
    </row>
    <row r="2002" spans="1:3" hidden="1" x14ac:dyDescent="0.25">
      <c r="A2002" s="5" t="s">
        <v>10277</v>
      </c>
      <c r="B2002" s="5">
        <v>1</v>
      </c>
      <c r="C2002" s="5">
        <v>1</v>
      </c>
    </row>
    <row r="2003" spans="1:3" hidden="1" x14ac:dyDescent="0.25">
      <c r="A2003" s="5" t="s">
        <v>10278</v>
      </c>
      <c r="B2003" s="5">
        <v>1</v>
      </c>
      <c r="C2003" s="5">
        <v>3</v>
      </c>
    </row>
    <row r="2004" spans="1:3" hidden="1" x14ac:dyDescent="0.25">
      <c r="A2004" s="5" t="s">
        <v>10279</v>
      </c>
      <c r="B2004" s="5">
        <v>1</v>
      </c>
      <c r="C2004" s="5">
        <v>1</v>
      </c>
    </row>
    <row r="2005" spans="1:3" hidden="1" x14ac:dyDescent="0.25">
      <c r="A2005" s="5" t="s">
        <v>10280</v>
      </c>
      <c r="B2005" s="5">
        <v>1</v>
      </c>
      <c r="C2005" s="5">
        <v>3</v>
      </c>
    </row>
    <row r="2006" spans="1:3" hidden="1" x14ac:dyDescent="0.25">
      <c r="A2006" s="5" t="s">
        <v>10281</v>
      </c>
      <c r="B2006" s="5">
        <v>1</v>
      </c>
      <c r="C2006" s="5">
        <v>2</v>
      </c>
    </row>
    <row r="2007" spans="1:3" hidden="1" x14ac:dyDescent="0.25">
      <c r="A2007" s="5" t="s">
        <v>10282</v>
      </c>
      <c r="B2007" s="5">
        <v>1</v>
      </c>
      <c r="C2007" s="5">
        <v>3</v>
      </c>
    </row>
    <row r="2008" spans="1:3" hidden="1" x14ac:dyDescent="0.25">
      <c r="A2008" s="5" t="s">
        <v>10283</v>
      </c>
      <c r="B2008" s="5">
        <v>1</v>
      </c>
      <c r="C2008" s="5">
        <v>1</v>
      </c>
    </row>
    <row r="2009" spans="1:3" hidden="1" x14ac:dyDescent="0.25">
      <c r="A2009" s="5" t="s">
        <v>10284</v>
      </c>
      <c r="B2009" s="5">
        <v>1</v>
      </c>
      <c r="C2009" s="5">
        <v>1</v>
      </c>
    </row>
    <row r="2010" spans="1:3" hidden="1" x14ac:dyDescent="0.25">
      <c r="A2010" s="5" t="s">
        <v>10285</v>
      </c>
      <c r="B2010" s="5">
        <v>1</v>
      </c>
      <c r="C2010" s="5">
        <v>2</v>
      </c>
    </row>
    <row r="2011" spans="1:3" hidden="1" x14ac:dyDescent="0.25">
      <c r="A2011" s="5" t="s">
        <v>10286</v>
      </c>
      <c r="B2011" s="5">
        <v>1</v>
      </c>
      <c r="C2011" s="5">
        <v>2</v>
      </c>
    </row>
    <row r="2012" spans="1:3" hidden="1" x14ac:dyDescent="0.25">
      <c r="A2012" s="5" t="s">
        <v>10287</v>
      </c>
      <c r="B2012" s="5">
        <v>1</v>
      </c>
      <c r="C2012" s="5">
        <v>2</v>
      </c>
    </row>
    <row r="2013" spans="1:3" hidden="1" x14ac:dyDescent="0.25">
      <c r="A2013" s="5" t="s">
        <v>10288</v>
      </c>
      <c r="B2013" s="5">
        <v>1</v>
      </c>
      <c r="C2013" s="5">
        <v>1</v>
      </c>
    </row>
    <row r="2014" spans="1:3" hidden="1" x14ac:dyDescent="0.25">
      <c r="A2014" s="5" t="s">
        <v>10289</v>
      </c>
      <c r="B2014" s="5">
        <v>1</v>
      </c>
      <c r="C2014" s="5">
        <v>3</v>
      </c>
    </row>
    <row r="2015" spans="1:3" hidden="1" x14ac:dyDescent="0.25">
      <c r="A2015" s="5" t="s">
        <v>10290</v>
      </c>
      <c r="B2015" s="5">
        <v>1</v>
      </c>
      <c r="C2015" s="5">
        <v>2</v>
      </c>
    </row>
    <row r="2016" spans="1:3" hidden="1" x14ac:dyDescent="0.25">
      <c r="A2016" s="5" t="s">
        <v>10291</v>
      </c>
      <c r="B2016" s="5">
        <v>1</v>
      </c>
      <c r="C2016" s="5">
        <v>3</v>
      </c>
    </row>
    <row r="2017" spans="1:3" hidden="1" x14ac:dyDescent="0.25">
      <c r="A2017" s="5" t="s">
        <v>10292</v>
      </c>
      <c r="B2017" s="5">
        <v>1</v>
      </c>
      <c r="C2017" s="5">
        <v>3</v>
      </c>
    </row>
    <row r="2018" spans="1:3" hidden="1" x14ac:dyDescent="0.25">
      <c r="A2018" s="5" t="s">
        <v>10293</v>
      </c>
      <c r="B2018" s="5">
        <v>1</v>
      </c>
      <c r="C2018" s="5">
        <v>1</v>
      </c>
    </row>
    <row r="2019" spans="1:3" hidden="1" x14ac:dyDescent="0.25">
      <c r="A2019" s="5" t="s">
        <v>10294</v>
      </c>
      <c r="B2019" s="5">
        <v>1</v>
      </c>
      <c r="C2019" s="5">
        <v>3</v>
      </c>
    </row>
    <row r="2020" spans="1:3" hidden="1" x14ac:dyDescent="0.25">
      <c r="A2020" s="5" t="s">
        <v>10295</v>
      </c>
      <c r="B2020" s="5">
        <v>1</v>
      </c>
      <c r="C2020" s="5">
        <v>3</v>
      </c>
    </row>
    <row r="2021" spans="1:3" hidden="1" x14ac:dyDescent="0.25">
      <c r="A2021" s="5" t="s">
        <v>10296</v>
      </c>
      <c r="B2021" s="5">
        <v>1</v>
      </c>
      <c r="C2021" s="5">
        <v>3</v>
      </c>
    </row>
    <row r="2022" spans="1:3" hidden="1" x14ac:dyDescent="0.25">
      <c r="A2022" s="5" t="s">
        <v>10297</v>
      </c>
      <c r="B2022" s="5">
        <v>1</v>
      </c>
      <c r="C2022" s="5">
        <v>2</v>
      </c>
    </row>
    <row r="2023" spans="1:3" hidden="1" x14ac:dyDescent="0.25">
      <c r="A2023" s="5" t="s">
        <v>10298</v>
      </c>
      <c r="B2023" s="5">
        <v>1</v>
      </c>
      <c r="C2023" s="5">
        <v>1</v>
      </c>
    </row>
    <row r="2024" spans="1:3" hidden="1" x14ac:dyDescent="0.25">
      <c r="A2024" s="5" t="s">
        <v>10299</v>
      </c>
      <c r="B2024" s="5">
        <v>1</v>
      </c>
      <c r="C2024" s="5">
        <v>2</v>
      </c>
    </row>
    <row r="2025" spans="1:3" hidden="1" x14ac:dyDescent="0.25">
      <c r="A2025" s="5" t="s">
        <v>10300</v>
      </c>
      <c r="B2025" s="5">
        <v>1</v>
      </c>
      <c r="C2025" s="5">
        <v>1</v>
      </c>
    </row>
    <row r="2026" spans="1:3" hidden="1" x14ac:dyDescent="0.25">
      <c r="A2026" s="5" t="s">
        <v>10301</v>
      </c>
      <c r="B2026" s="5">
        <v>1</v>
      </c>
      <c r="C2026" s="5">
        <v>3</v>
      </c>
    </row>
    <row r="2027" spans="1:3" hidden="1" x14ac:dyDescent="0.25">
      <c r="A2027" s="5" t="s">
        <v>10302</v>
      </c>
      <c r="B2027" s="5">
        <v>1</v>
      </c>
      <c r="C2027" s="5">
        <v>1</v>
      </c>
    </row>
    <row r="2028" spans="1:3" hidden="1" x14ac:dyDescent="0.25">
      <c r="A2028" s="5" t="s">
        <v>10303</v>
      </c>
      <c r="B2028" s="5">
        <v>1</v>
      </c>
      <c r="C2028" s="5">
        <v>3</v>
      </c>
    </row>
    <row r="2029" spans="1:3" hidden="1" x14ac:dyDescent="0.25">
      <c r="A2029" s="5" t="s">
        <v>10304</v>
      </c>
      <c r="B2029" s="5">
        <v>1</v>
      </c>
      <c r="C2029" s="5">
        <v>1</v>
      </c>
    </row>
    <row r="2030" spans="1:3" hidden="1" x14ac:dyDescent="0.25">
      <c r="A2030" s="5" t="s">
        <v>10305</v>
      </c>
      <c r="B2030" s="5">
        <v>1</v>
      </c>
      <c r="C2030" s="5">
        <v>3</v>
      </c>
    </row>
    <row r="2031" spans="1:3" hidden="1" x14ac:dyDescent="0.25">
      <c r="A2031" s="5" t="s">
        <v>10306</v>
      </c>
      <c r="B2031" s="5">
        <v>1</v>
      </c>
      <c r="C2031" s="5">
        <v>2</v>
      </c>
    </row>
    <row r="2032" spans="1:3" hidden="1" x14ac:dyDescent="0.25">
      <c r="A2032" s="5" t="s">
        <v>10307</v>
      </c>
      <c r="B2032" s="5">
        <v>1</v>
      </c>
      <c r="C2032" s="5">
        <v>2</v>
      </c>
    </row>
    <row r="2033" spans="1:3" hidden="1" x14ac:dyDescent="0.25">
      <c r="A2033" s="5" t="s">
        <v>10308</v>
      </c>
      <c r="B2033" s="5">
        <v>1</v>
      </c>
      <c r="C2033" s="5">
        <v>3</v>
      </c>
    </row>
    <row r="2034" spans="1:3" hidden="1" x14ac:dyDescent="0.25">
      <c r="A2034" s="5" t="s">
        <v>10309</v>
      </c>
      <c r="B2034" s="5">
        <v>1</v>
      </c>
      <c r="C2034" s="5">
        <v>1</v>
      </c>
    </row>
    <row r="2035" spans="1:3" hidden="1" x14ac:dyDescent="0.25">
      <c r="A2035" s="5" t="s">
        <v>10310</v>
      </c>
      <c r="B2035" s="5">
        <v>1</v>
      </c>
      <c r="C2035" s="5">
        <v>1</v>
      </c>
    </row>
    <row r="2036" spans="1:3" hidden="1" x14ac:dyDescent="0.25">
      <c r="A2036" s="5" t="s">
        <v>10311</v>
      </c>
      <c r="B2036" s="5">
        <v>1</v>
      </c>
      <c r="C2036" s="5">
        <v>3</v>
      </c>
    </row>
    <row r="2037" spans="1:3" hidden="1" x14ac:dyDescent="0.25">
      <c r="A2037" s="5" t="s">
        <v>10312</v>
      </c>
      <c r="B2037" s="5">
        <v>1</v>
      </c>
      <c r="C2037" s="5">
        <v>2</v>
      </c>
    </row>
    <row r="2038" spans="1:3" hidden="1" x14ac:dyDescent="0.25">
      <c r="A2038" s="5" t="s">
        <v>10313</v>
      </c>
      <c r="B2038" s="5">
        <v>1</v>
      </c>
      <c r="C2038" s="5">
        <v>2</v>
      </c>
    </row>
    <row r="2039" spans="1:3" hidden="1" x14ac:dyDescent="0.25">
      <c r="A2039" s="5" t="s">
        <v>10314</v>
      </c>
      <c r="B2039" s="5">
        <v>1</v>
      </c>
      <c r="C2039" s="5">
        <v>2</v>
      </c>
    </row>
    <row r="2040" spans="1:3" hidden="1" x14ac:dyDescent="0.25">
      <c r="A2040" s="5" t="s">
        <v>10315</v>
      </c>
      <c r="B2040" s="5">
        <v>1</v>
      </c>
      <c r="C2040" s="5">
        <v>2</v>
      </c>
    </row>
    <row r="2041" spans="1:3" hidden="1" x14ac:dyDescent="0.25">
      <c r="A2041" s="5" t="s">
        <v>10316</v>
      </c>
      <c r="B2041" s="5">
        <v>1</v>
      </c>
      <c r="C2041" s="5">
        <v>2</v>
      </c>
    </row>
    <row r="2042" spans="1:3" hidden="1" x14ac:dyDescent="0.25">
      <c r="A2042" s="5" t="s">
        <v>10317</v>
      </c>
      <c r="B2042" s="5">
        <v>1</v>
      </c>
      <c r="C2042" s="5">
        <v>3</v>
      </c>
    </row>
    <row r="2043" spans="1:3" hidden="1" x14ac:dyDescent="0.25">
      <c r="A2043" s="5" t="s">
        <v>10318</v>
      </c>
      <c r="B2043" s="5">
        <v>1</v>
      </c>
      <c r="C2043" s="5">
        <v>2</v>
      </c>
    </row>
    <row r="2044" spans="1:3" hidden="1" x14ac:dyDescent="0.25">
      <c r="A2044" s="5" t="s">
        <v>10319</v>
      </c>
      <c r="B2044" s="5">
        <v>1</v>
      </c>
      <c r="C2044" s="5">
        <v>2</v>
      </c>
    </row>
    <row r="2045" spans="1:3" hidden="1" x14ac:dyDescent="0.25">
      <c r="A2045" s="5" t="s">
        <v>10320</v>
      </c>
      <c r="B2045" s="5">
        <v>1</v>
      </c>
      <c r="C2045" s="5">
        <v>3</v>
      </c>
    </row>
    <row r="2046" spans="1:3" hidden="1" x14ac:dyDescent="0.25">
      <c r="A2046" s="5" t="s">
        <v>10321</v>
      </c>
      <c r="B2046" s="5">
        <v>1</v>
      </c>
      <c r="C2046" s="5">
        <v>3</v>
      </c>
    </row>
    <row r="2047" spans="1:3" hidden="1" x14ac:dyDescent="0.25">
      <c r="A2047" s="5" t="s">
        <v>10322</v>
      </c>
      <c r="B2047" s="5">
        <v>1</v>
      </c>
      <c r="C2047" s="5">
        <v>2</v>
      </c>
    </row>
    <row r="2048" spans="1:3" hidden="1" x14ac:dyDescent="0.25">
      <c r="A2048" s="5" t="s">
        <v>10323</v>
      </c>
      <c r="B2048" s="5">
        <v>1</v>
      </c>
      <c r="C2048" s="5">
        <v>2</v>
      </c>
    </row>
    <row r="2049" spans="1:3" hidden="1" x14ac:dyDescent="0.25">
      <c r="A2049" s="5" t="s">
        <v>10324</v>
      </c>
      <c r="B2049" s="5">
        <v>1</v>
      </c>
      <c r="C2049" s="5">
        <v>3</v>
      </c>
    </row>
    <row r="2050" spans="1:3" hidden="1" x14ac:dyDescent="0.25">
      <c r="A2050" s="5" t="s">
        <v>10325</v>
      </c>
      <c r="B2050" s="5">
        <v>1</v>
      </c>
      <c r="C2050" s="5">
        <v>1</v>
      </c>
    </row>
    <row r="2051" spans="1:3" hidden="1" x14ac:dyDescent="0.25">
      <c r="A2051" s="5" t="s">
        <v>10326</v>
      </c>
      <c r="B2051" s="5">
        <v>1</v>
      </c>
      <c r="C2051" s="5">
        <v>2</v>
      </c>
    </row>
    <row r="2052" spans="1:3" hidden="1" x14ac:dyDescent="0.25">
      <c r="A2052" s="5" t="s">
        <v>10327</v>
      </c>
      <c r="B2052" s="5">
        <v>1</v>
      </c>
      <c r="C2052" s="5">
        <v>3</v>
      </c>
    </row>
    <row r="2053" spans="1:3" hidden="1" x14ac:dyDescent="0.25">
      <c r="A2053" s="5" t="s">
        <v>10328</v>
      </c>
      <c r="B2053" s="5">
        <v>1</v>
      </c>
      <c r="C2053" s="5">
        <v>3</v>
      </c>
    </row>
    <row r="2054" spans="1:3" hidden="1" x14ac:dyDescent="0.25">
      <c r="A2054" s="5" t="s">
        <v>10329</v>
      </c>
      <c r="B2054" s="5">
        <v>1</v>
      </c>
      <c r="C2054" s="5">
        <v>2</v>
      </c>
    </row>
    <row r="2055" spans="1:3" hidden="1" x14ac:dyDescent="0.25">
      <c r="A2055" s="5" t="s">
        <v>3613</v>
      </c>
      <c r="B2055" s="5">
        <v>1</v>
      </c>
      <c r="C2055" s="5">
        <v>3</v>
      </c>
    </row>
    <row r="2056" spans="1:3" hidden="1" x14ac:dyDescent="0.25">
      <c r="A2056" s="5" t="s">
        <v>10330</v>
      </c>
      <c r="B2056" s="5">
        <v>1</v>
      </c>
      <c r="C2056" s="5">
        <v>3</v>
      </c>
    </row>
    <row r="2057" spans="1:3" hidden="1" x14ac:dyDescent="0.25">
      <c r="A2057" s="5" t="s">
        <v>10331</v>
      </c>
      <c r="B2057" s="5">
        <v>1</v>
      </c>
      <c r="C2057" s="5">
        <v>2</v>
      </c>
    </row>
    <row r="2058" spans="1:3" hidden="1" x14ac:dyDescent="0.25">
      <c r="A2058" s="5" t="s">
        <v>10332</v>
      </c>
      <c r="B2058" s="5">
        <v>1</v>
      </c>
      <c r="C2058" s="5">
        <v>3</v>
      </c>
    </row>
    <row r="2059" spans="1:3" hidden="1" x14ac:dyDescent="0.25">
      <c r="A2059" s="5" t="s">
        <v>10333</v>
      </c>
      <c r="B2059" s="5">
        <v>1</v>
      </c>
      <c r="C2059" s="5">
        <v>2</v>
      </c>
    </row>
    <row r="2060" spans="1:3" hidden="1" x14ac:dyDescent="0.25">
      <c r="A2060" s="5" t="s">
        <v>10334</v>
      </c>
      <c r="B2060" s="5">
        <v>1</v>
      </c>
      <c r="C2060" s="5">
        <v>2</v>
      </c>
    </row>
    <row r="2061" spans="1:3" hidden="1" x14ac:dyDescent="0.25">
      <c r="A2061" s="5" t="s">
        <v>10335</v>
      </c>
      <c r="B2061" s="5">
        <v>1</v>
      </c>
      <c r="C2061" s="5">
        <v>2</v>
      </c>
    </row>
    <row r="2062" spans="1:3" hidden="1" x14ac:dyDescent="0.25">
      <c r="A2062" s="5" t="s">
        <v>10336</v>
      </c>
      <c r="B2062" s="5">
        <v>1</v>
      </c>
      <c r="C2062" s="5">
        <v>1</v>
      </c>
    </row>
    <row r="2063" spans="1:3" hidden="1" x14ac:dyDescent="0.25">
      <c r="A2063" s="5" t="s">
        <v>10337</v>
      </c>
      <c r="B2063" s="5">
        <v>1</v>
      </c>
      <c r="C2063" s="5">
        <v>3</v>
      </c>
    </row>
    <row r="2064" spans="1:3" hidden="1" x14ac:dyDescent="0.25">
      <c r="A2064" s="5" t="s">
        <v>10338</v>
      </c>
      <c r="B2064" s="5">
        <v>1</v>
      </c>
      <c r="C2064" s="5">
        <v>3</v>
      </c>
    </row>
    <row r="2065" spans="1:3" hidden="1" x14ac:dyDescent="0.25">
      <c r="A2065" s="5" t="s">
        <v>10339</v>
      </c>
      <c r="B2065" s="5">
        <v>1</v>
      </c>
      <c r="C2065" s="5">
        <v>2</v>
      </c>
    </row>
    <row r="2066" spans="1:3" hidden="1" x14ac:dyDescent="0.25">
      <c r="A2066" s="5" t="s">
        <v>10340</v>
      </c>
      <c r="B2066" s="5">
        <v>1</v>
      </c>
      <c r="C2066" s="5">
        <v>3</v>
      </c>
    </row>
    <row r="2067" spans="1:3" hidden="1" x14ac:dyDescent="0.25">
      <c r="A2067" s="5" t="s">
        <v>10341</v>
      </c>
      <c r="B2067" s="5">
        <v>1</v>
      </c>
      <c r="C2067" s="5">
        <v>2</v>
      </c>
    </row>
    <row r="2068" spans="1:3" hidden="1" x14ac:dyDescent="0.25">
      <c r="A2068" s="5" t="s">
        <v>10342</v>
      </c>
      <c r="B2068" s="5">
        <v>1</v>
      </c>
      <c r="C2068" s="5">
        <v>2</v>
      </c>
    </row>
    <row r="2069" spans="1:3" hidden="1" x14ac:dyDescent="0.25">
      <c r="A2069" s="5" t="s">
        <v>10343</v>
      </c>
      <c r="B2069" s="5">
        <v>1</v>
      </c>
      <c r="C2069" s="5">
        <v>3</v>
      </c>
    </row>
    <row r="2070" spans="1:3" hidden="1" x14ac:dyDescent="0.25">
      <c r="A2070" s="5" t="s">
        <v>10344</v>
      </c>
      <c r="B2070" s="5">
        <v>1</v>
      </c>
      <c r="C2070" s="5">
        <v>2</v>
      </c>
    </row>
    <row r="2071" spans="1:3" hidden="1" x14ac:dyDescent="0.25">
      <c r="A2071" s="5" t="s">
        <v>10345</v>
      </c>
      <c r="B2071" s="5">
        <v>1</v>
      </c>
      <c r="C2071" s="5">
        <v>3</v>
      </c>
    </row>
    <row r="2072" spans="1:3" hidden="1" x14ac:dyDescent="0.25">
      <c r="A2072" s="5" t="s">
        <v>10346</v>
      </c>
      <c r="B2072" s="5">
        <v>1</v>
      </c>
      <c r="C2072" s="5">
        <v>1</v>
      </c>
    </row>
    <row r="2073" spans="1:3" hidden="1" x14ac:dyDescent="0.25">
      <c r="A2073" s="5" t="s">
        <v>10347</v>
      </c>
      <c r="B2073" s="5">
        <v>1</v>
      </c>
      <c r="C2073" s="5">
        <v>3</v>
      </c>
    </row>
    <row r="2074" spans="1:3" hidden="1" x14ac:dyDescent="0.25">
      <c r="A2074" s="5" t="s">
        <v>10348</v>
      </c>
      <c r="B2074" s="5">
        <v>1</v>
      </c>
      <c r="C2074" s="5">
        <v>3</v>
      </c>
    </row>
    <row r="2075" spans="1:3" hidden="1" x14ac:dyDescent="0.25">
      <c r="A2075" s="5" t="s">
        <v>10349</v>
      </c>
      <c r="B2075" s="5">
        <v>1</v>
      </c>
      <c r="C2075" s="5">
        <v>2</v>
      </c>
    </row>
    <row r="2076" spans="1:3" hidden="1" x14ac:dyDescent="0.25">
      <c r="A2076" s="5" t="s">
        <v>10350</v>
      </c>
      <c r="B2076" s="5">
        <v>1</v>
      </c>
      <c r="C2076" s="5">
        <v>1</v>
      </c>
    </row>
    <row r="2077" spans="1:3" hidden="1" x14ac:dyDescent="0.25">
      <c r="A2077" s="5" t="s">
        <v>10351</v>
      </c>
      <c r="B2077" s="5">
        <v>1</v>
      </c>
      <c r="C2077" s="5">
        <v>3</v>
      </c>
    </row>
    <row r="2078" spans="1:3" hidden="1" x14ac:dyDescent="0.25">
      <c r="A2078" s="5" t="s">
        <v>10352</v>
      </c>
      <c r="B2078" s="5">
        <v>1</v>
      </c>
      <c r="C2078" s="5">
        <v>1</v>
      </c>
    </row>
    <row r="2079" spans="1:3" hidden="1" x14ac:dyDescent="0.25">
      <c r="A2079" s="5" t="s">
        <v>10353</v>
      </c>
      <c r="B2079" s="5">
        <v>1</v>
      </c>
      <c r="C2079" s="5">
        <v>2</v>
      </c>
    </row>
    <row r="2080" spans="1:3" hidden="1" x14ac:dyDescent="0.25">
      <c r="A2080" s="5" t="s">
        <v>10354</v>
      </c>
      <c r="B2080" s="5">
        <v>1</v>
      </c>
      <c r="C2080" s="5">
        <v>1</v>
      </c>
    </row>
    <row r="2081" spans="1:3" hidden="1" x14ac:dyDescent="0.25">
      <c r="A2081" s="5" t="s">
        <v>10355</v>
      </c>
      <c r="B2081" s="5">
        <v>1</v>
      </c>
      <c r="C2081" s="5">
        <v>3</v>
      </c>
    </row>
    <row r="2082" spans="1:3" hidden="1" x14ac:dyDescent="0.25">
      <c r="A2082" s="5" t="s">
        <v>10356</v>
      </c>
      <c r="B2082" s="5">
        <v>1</v>
      </c>
      <c r="C2082" s="5">
        <v>2</v>
      </c>
    </row>
    <row r="2083" spans="1:3" hidden="1" x14ac:dyDescent="0.25">
      <c r="A2083" s="5" t="s">
        <v>10357</v>
      </c>
      <c r="B2083" s="5">
        <v>1</v>
      </c>
      <c r="C2083" s="5">
        <v>2</v>
      </c>
    </row>
    <row r="2084" spans="1:3" hidden="1" x14ac:dyDescent="0.25">
      <c r="A2084" s="5" t="s">
        <v>10358</v>
      </c>
      <c r="B2084" s="5">
        <v>1</v>
      </c>
      <c r="C2084" s="5">
        <v>3</v>
      </c>
    </row>
    <row r="2085" spans="1:3" hidden="1" x14ac:dyDescent="0.25">
      <c r="A2085" s="5" t="s">
        <v>10359</v>
      </c>
      <c r="B2085" s="5">
        <v>1</v>
      </c>
      <c r="C2085" s="5">
        <v>2</v>
      </c>
    </row>
    <row r="2086" spans="1:3" hidden="1" x14ac:dyDescent="0.25">
      <c r="A2086" s="5" t="s">
        <v>10360</v>
      </c>
      <c r="B2086" s="5">
        <v>1</v>
      </c>
      <c r="C2086" s="5">
        <v>2</v>
      </c>
    </row>
    <row r="2087" spans="1:3" hidden="1" x14ac:dyDescent="0.25">
      <c r="A2087" s="5" t="s">
        <v>10361</v>
      </c>
      <c r="B2087" s="5">
        <v>1</v>
      </c>
      <c r="C2087" s="5">
        <v>2</v>
      </c>
    </row>
    <row r="2088" spans="1:3" hidden="1" x14ac:dyDescent="0.25">
      <c r="A2088" s="5" t="s">
        <v>10362</v>
      </c>
      <c r="B2088" s="5">
        <v>1</v>
      </c>
      <c r="C2088" s="5">
        <v>1</v>
      </c>
    </row>
    <row r="2089" spans="1:3" hidden="1" x14ac:dyDescent="0.25">
      <c r="A2089" s="5" t="s">
        <v>10363</v>
      </c>
      <c r="B2089" s="5">
        <v>1</v>
      </c>
      <c r="C2089" s="5">
        <v>1</v>
      </c>
    </row>
    <row r="2090" spans="1:3" hidden="1" x14ac:dyDescent="0.25">
      <c r="A2090" s="5" t="s">
        <v>10364</v>
      </c>
      <c r="B2090" s="5">
        <v>1</v>
      </c>
      <c r="C2090" s="5">
        <v>2</v>
      </c>
    </row>
    <row r="2091" spans="1:3" hidden="1" x14ac:dyDescent="0.25">
      <c r="A2091" s="5" t="s">
        <v>10365</v>
      </c>
      <c r="B2091" s="5">
        <v>1</v>
      </c>
      <c r="C2091" s="5">
        <v>3</v>
      </c>
    </row>
    <row r="2092" spans="1:3" hidden="1" x14ac:dyDescent="0.25">
      <c r="A2092" s="5" t="s">
        <v>10366</v>
      </c>
      <c r="B2092" s="5">
        <v>1</v>
      </c>
      <c r="C2092" s="5">
        <v>2</v>
      </c>
    </row>
    <row r="2093" spans="1:3" hidden="1" x14ac:dyDescent="0.25">
      <c r="A2093" s="5" t="s">
        <v>10367</v>
      </c>
      <c r="B2093" s="5">
        <v>1</v>
      </c>
      <c r="C2093" s="5">
        <v>3</v>
      </c>
    </row>
    <row r="2094" spans="1:3" hidden="1" x14ac:dyDescent="0.25">
      <c r="A2094" s="5" t="s">
        <v>10368</v>
      </c>
      <c r="B2094" s="5">
        <v>1</v>
      </c>
      <c r="C2094" s="5">
        <v>3</v>
      </c>
    </row>
    <row r="2095" spans="1:3" hidden="1" x14ac:dyDescent="0.25">
      <c r="A2095" s="5" t="s">
        <v>10369</v>
      </c>
      <c r="B2095" s="5">
        <v>1</v>
      </c>
      <c r="C2095" s="5">
        <v>2</v>
      </c>
    </row>
    <row r="2096" spans="1:3" hidden="1" x14ac:dyDescent="0.25">
      <c r="A2096" s="5" t="s">
        <v>10370</v>
      </c>
      <c r="B2096" s="5">
        <v>1</v>
      </c>
      <c r="C2096" s="5">
        <v>2</v>
      </c>
    </row>
    <row r="2097" spans="1:3" hidden="1" x14ac:dyDescent="0.25">
      <c r="A2097" s="5" t="s">
        <v>10371</v>
      </c>
      <c r="B2097" s="5">
        <v>1</v>
      </c>
      <c r="C2097" s="5">
        <v>2</v>
      </c>
    </row>
    <row r="2098" spans="1:3" hidden="1" x14ac:dyDescent="0.25">
      <c r="A2098" s="5" t="s">
        <v>10372</v>
      </c>
      <c r="B2098" s="5">
        <v>1</v>
      </c>
      <c r="C2098" s="5">
        <v>2</v>
      </c>
    </row>
    <row r="2099" spans="1:3" hidden="1" x14ac:dyDescent="0.25">
      <c r="A2099" s="5" t="s">
        <v>10373</v>
      </c>
      <c r="B2099" s="5">
        <v>1</v>
      </c>
      <c r="C2099" s="5">
        <v>3</v>
      </c>
    </row>
    <row r="2100" spans="1:3" hidden="1" x14ac:dyDescent="0.25">
      <c r="A2100" s="5" t="s">
        <v>10374</v>
      </c>
      <c r="B2100" s="5">
        <v>1</v>
      </c>
      <c r="C2100" s="5">
        <v>2</v>
      </c>
    </row>
    <row r="2101" spans="1:3" hidden="1" x14ac:dyDescent="0.25">
      <c r="A2101" s="5" t="s">
        <v>10375</v>
      </c>
      <c r="B2101" s="5">
        <v>1</v>
      </c>
      <c r="C2101" s="5">
        <v>3</v>
      </c>
    </row>
    <row r="2102" spans="1:3" hidden="1" x14ac:dyDescent="0.25">
      <c r="A2102" s="5" t="s">
        <v>10376</v>
      </c>
      <c r="B2102" s="5">
        <v>1</v>
      </c>
      <c r="C2102" s="5">
        <v>3</v>
      </c>
    </row>
    <row r="2103" spans="1:3" hidden="1" x14ac:dyDescent="0.25">
      <c r="A2103" s="5" t="s">
        <v>10377</v>
      </c>
      <c r="B2103" s="5">
        <v>1</v>
      </c>
      <c r="C2103" s="5">
        <v>3</v>
      </c>
    </row>
    <row r="2104" spans="1:3" hidden="1" x14ac:dyDescent="0.25">
      <c r="A2104" s="5" t="s">
        <v>10378</v>
      </c>
      <c r="B2104" s="5">
        <v>1</v>
      </c>
      <c r="C2104" s="5">
        <v>3</v>
      </c>
    </row>
    <row r="2105" spans="1:3" hidden="1" x14ac:dyDescent="0.25">
      <c r="A2105" s="5" t="s">
        <v>10379</v>
      </c>
      <c r="B2105" s="5">
        <v>1</v>
      </c>
      <c r="C2105" s="5">
        <v>3</v>
      </c>
    </row>
    <row r="2106" spans="1:3" hidden="1" x14ac:dyDescent="0.25">
      <c r="A2106" s="5" t="s">
        <v>10380</v>
      </c>
      <c r="B2106" s="5">
        <v>1</v>
      </c>
      <c r="C2106" s="5">
        <v>1</v>
      </c>
    </row>
    <row r="2107" spans="1:3" hidden="1" x14ac:dyDescent="0.25">
      <c r="A2107" s="5" t="s">
        <v>10381</v>
      </c>
      <c r="B2107" s="5">
        <v>1</v>
      </c>
      <c r="C2107" s="5">
        <v>1</v>
      </c>
    </row>
    <row r="2108" spans="1:3" hidden="1" x14ac:dyDescent="0.25">
      <c r="A2108" s="5" t="s">
        <v>10382</v>
      </c>
      <c r="B2108" s="5">
        <v>1</v>
      </c>
      <c r="C2108" s="5">
        <v>3</v>
      </c>
    </row>
    <row r="2109" spans="1:3" hidden="1" x14ac:dyDescent="0.25">
      <c r="A2109" s="5" t="s">
        <v>10383</v>
      </c>
      <c r="B2109" s="5">
        <v>1</v>
      </c>
      <c r="C2109" s="5">
        <v>1</v>
      </c>
    </row>
    <row r="2110" spans="1:3" hidden="1" x14ac:dyDescent="0.25">
      <c r="A2110" s="5" t="s">
        <v>10384</v>
      </c>
      <c r="B2110" s="5">
        <v>1</v>
      </c>
      <c r="C2110" s="5">
        <v>1</v>
      </c>
    </row>
    <row r="2111" spans="1:3" hidden="1" x14ac:dyDescent="0.25">
      <c r="A2111" s="5" t="s">
        <v>10385</v>
      </c>
      <c r="B2111" s="5">
        <v>1</v>
      </c>
      <c r="C2111" s="5">
        <v>3</v>
      </c>
    </row>
    <row r="2112" spans="1:3" hidden="1" x14ac:dyDescent="0.25">
      <c r="A2112" s="5" t="s">
        <v>10386</v>
      </c>
      <c r="B2112" s="5">
        <v>1</v>
      </c>
      <c r="C2112" s="5">
        <v>1</v>
      </c>
    </row>
    <row r="2113" spans="1:3" hidden="1" x14ac:dyDescent="0.25">
      <c r="A2113" s="5" t="s">
        <v>10387</v>
      </c>
      <c r="B2113" s="5">
        <v>1</v>
      </c>
      <c r="C2113" s="5">
        <v>2</v>
      </c>
    </row>
    <row r="2114" spans="1:3" hidden="1" x14ac:dyDescent="0.25">
      <c r="A2114" s="5" t="s">
        <v>10388</v>
      </c>
      <c r="B2114" s="5">
        <v>1</v>
      </c>
      <c r="C2114" s="5">
        <v>1</v>
      </c>
    </row>
    <row r="2115" spans="1:3" hidden="1" x14ac:dyDescent="0.25">
      <c r="A2115" s="5" t="s">
        <v>10389</v>
      </c>
      <c r="B2115" s="5">
        <v>1</v>
      </c>
      <c r="C2115" s="5">
        <v>3</v>
      </c>
    </row>
    <row r="2116" spans="1:3" hidden="1" x14ac:dyDescent="0.25">
      <c r="A2116" s="5" t="s">
        <v>10390</v>
      </c>
      <c r="B2116" s="5">
        <v>1</v>
      </c>
      <c r="C2116" s="5">
        <v>3</v>
      </c>
    </row>
    <row r="2117" spans="1:3" hidden="1" x14ac:dyDescent="0.25">
      <c r="A2117" s="5" t="s">
        <v>10391</v>
      </c>
      <c r="B2117" s="5">
        <v>1</v>
      </c>
      <c r="C2117" s="5">
        <v>2</v>
      </c>
    </row>
    <row r="2118" spans="1:3" hidden="1" x14ac:dyDescent="0.25">
      <c r="A2118" s="5" t="s">
        <v>10392</v>
      </c>
      <c r="B2118" s="5">
        <v>1</v>
      </c>
      <c r="C2118" s="5">
        <v>2</v>
      </c>
    </row>
    <row r="2119" spans="1:3" hidden="1" x14ac:dyDescent="0.25">
      <c r="A2119" s="5" t="s">
        <v>10393</v>
      </c>
      <c r="B2119" s="5">
        <v>1</v>
      </c>
      <c r="C2119" s="5">
        <v>2</v>
      </c>
    </row>
    <row r="2120" spans="1:3" hidden="1" x14ac:dyDescent="0.25">
      <c r="A2120" s="5" t="s">
        <v>10394</v>
      </c>
      <c r="B2120" s="5">
        <v>1</v>
      </c>
      <c r="C2120" s="5">
        <v>2</v>
      </c>
    </row>
    <row r="2121" spans="1:3" hidden="1" x14ac:dyDescent="0.25">
      <c r="A2121" s="5" t="s">
        <v>10395</v>
      </c>
      <c r="B2121" s="5">
        <v>1</v>
      </c>
      <c r="C2121" s="5">
        <v>3</v>
      </c>
    </row>
    <row r="2122" spans="1:3" hidden="1" x14ac:dyDescent="0.25">
      <c r="A2122" s="5" t="s">
        <v>10396</v>
      </c>
      <c r="B2122" s="5">
        <v>1</v>
      </c>
      <c r="C2122" s="5">
        <v>2</v>
      </c>
    </row>
    <row r="2123" spans="1:3" hidden="1" x14ac:dyDescent="0.25">
      <c r="A2123" s="5" t="s">
        <v>10397</v>
      </c>
      <c r="B2123" s="5">
        <v>1</v>
      </c>
      <c r="C2123" s="5">
        <v>2</v>
      </c>
    </row>
    <row r="2124" spans="1:3" hidden="1" x14ac:dyDescent="0.25">
      <c r="A2124" s="5" t="s">
        <v>10398</v>
      </c>
      <c r="B2124" s="5">
        <v>1</v>
      </c>
      <c r="C2124" s="5">
        <v>1</v>
      </c>
    </row>
    <row r="2125" spans="1:3" hidden="1" x14ac:dyDescent="0.25">
      <c r="A2125" s="5" t="s">
        <v>10399</v>
      </c>
      <c r="B2125" s="5">
        <v>1</v>
      </c>
      <c r="C2125" s="5">
        <v>3</v>
      </c>
    </row>
    <row r="2126" spans="1:3" hidden="1" x14ac:dyDescent="0.25">
      <c r="A2126" s="5" t="s">
        <v>10400</v>
      </c>
      <c r="B2126" s="5">
        <v>1</v>
      </c>
      <c r="C2126" s="5">
        <v>3</v>
      </c>
    </row>
    <row r="2127" spans="1:3" hidden="1" x14ac:dyDescent="0.25">
      <c r="A2127" s="5" t="s">
        <v>10401</v>
      </c>
      <c r="B2127" s="5">
        <v>1</v>
      </c>
      <c r="C2127" s="5">
        <v>3</v>
      </c>
    </row>
    <row r="2128" spans="1:3" hidden="1" x14ac:dyDescent="0.25">
      <c r="A2128" s="5" t="s">
        <v>10402</v>
      </c>
      <c r="B2128" s="5">
        <v>1</v>
      </c>
      <c r="C2128" s="5">
        <v>2</v>
      </c>
    </row>
    <row r="2129" spans="1:3" hidden="1" x14ac:dyDescent="0.25">
      <c r="A2129" s="5" t="s">
        <v>10403</v>
      </c>
      <c r="B2129" s="5">
        <v>1</v>
      </c>
      <c r="C2129" s="5">
        <v>2</v>
      </c>
    </row>
    <row r="2130" spans="1:3" hidden="1" x14ac:dyDescent="0.25">
      <c r="A2130" s="5" t="s">
        <v>10404</v>
      </c>
      <c r="B2130" s="5">
        <v>1</v>
      </c>
      <c r="C2130" s="5">
        <v>1</v>
      </c>
    </row>
    <row r="2131" spans="1:3" hidden="1" x14ac:dyDescent="0.25">
      <c r="A2131" s="5" t="s">
        <v>10405</v>
      </c>
      <c r="B2131" s="5">
        <v>1</v>
      </c>
      <c r="C2131" s="5">
        <v>3</v>
      </c>
    </row>
    <row r="2132" spans="1:3" hidden="1" x14ac:dyDescent="0.25">
      <c r="A2132" s="5" t="s">
        <v>10406</v>
      </c>
      <c r="B2132" s="5">
        <v>1</v>
      </c>
      <c r="C2132" s="5">
        <v>3</v>
      </c>
    </row>
    <row r="2133" spans="1:3" hidden="1" x14ac:dyDescent="0.25">
      <c r="A2133" s="5" t="s">
        <v>10407</v>
      </c>
      <c r="B2133" s="5">
        <v>1</v>
      </c>
      <c r="C2133" s="5">
        <v>2</v>
      </c>
    </row>
    <row r="2134" spans="1:3" hidden="1" x14ac:dyDescent="0.25">
      <c r="A2134" s="5" t="s">
        <v>10408</v>
      </c>
      <c r="B2134" s="5">
        <v>1</v>
      </c>
      <c r="C2134" s="5">
        <v>1</v>
      </c>
    </row>
    <row r="2135" spans="1:3" hidden="1" x14ac:dyDescent="0.25">
      <c r="A2135" s="5" t="s">
        <v>10409</v>
      </c>
      <c r="B2135" s="5">
        <v>1</v>
      </c>
      <c r="C2135" s="5">
        <v>3</v>
      </c>
    </row>
    <row r="2136" spans="1:3" hidden="1" x14ac:dyDescent="0.25">
      <c r="A2136" s="5" t="s">
        <v>10410</v>
      </c>
      <c r="B2136" s="5">
        <v>1</v>
      </c>
      <c r="C2136" s="5">
        <v>1</v>
      </c>
    </row>
    <row r="2137" spans="1:3" hidden="1" x14ac:dyDescent="0.25">
      <c r="A2137" s="5" t="s">
        <v>10411</v>
      </c>
      <c r="B2137" s="5">
        <v>1</v>
      </c>
      <c r="C2137" s="5">
        <v>3</v>
      </c>
    </row>
    <row r="2138" spans="1:3" hidden="1" x14ac:dyDescent="0.25">
      <c r="A2138" s="5" t="s">
        <v>10412</v>
      </c>
      <c r="B2138" s="5">
        <v>1</v>
      </c>
      <c r="C2138" s="5">
        <v>1</v>
      </c>
    </row>
    <row r="2139" spans="1:3" hidden="1" x14ac:dyDescent="0.25">
      <c r="A2139" s="5" t="s">
        <v>10413</v>
      </c>
      <c r="B2139" s="5">
        <v>1</v>
      </c>
      <c r="C2139" s="5">
        <v>1</v>
      </c>
    </row>
    <row r="2140" spans="1:3" hidden="1" x14ac:dyDescent="0.25">
      <c r="A2140" s="5" t="s">
        <v>10414</v>
      </c>
      <c r="B2140" s="5">
        <v>1</v>
      </c>
      <c r="C2140" s="5">
        <v>2</v>
      </c>
    </row>
    <row r="2141" spans="1:3" hidden="1" x14ac:dyDescent="0.25">
      <c r="A2141" s="5" t="s">
        <v>10415</v>
      </c>
      <c r="B2141" s="5">
        <v>1</v>
      </c>
      <c r="C2141" s="5">
        <v>3</v>
      </c>
    </row>
    <row r="2142" spans="1:3" hidden="1" x14ac:dyDescent="0.25">
      <c r="A2142" s="5" t="s">
        <v>10416</v>
      </c>
      <c r="B2142" s="5">
        <v>1</v>
      </c>
      <c r="C2142" s="5">
        <v>3</v>
      </c>
    </row>
    <row r="2143" spans="1:3" hidden="1" x14ac:dyDescent="0.25">
      <c r="A2143" s="5" t="s">
        <v>10417</v>
      </c>
      <c r="B2143" s="5">
        <v>1</v>
      </c>
      <c r="C2143" s="5">
        <v>3</v>
      </c>
    </row>
    <row r="2144" spans="1:3" hidden="1" x14ac:dyDescent="0.25">
      <c r="A2144" s="5" t="s">
        <v>10418</v>
      </c>
      <c r="B2144" s="5">
        <v>1</v>
      </c>
      <c r="C2144" s="5">
        <v>3</v>
      </c>
    </row>
    <row r="2145" spans="1:3" hidden="1" x14ac:dyDescent="0.25">
      <c r="A2145" s="5" t="s">
        <v>10419</v>
      </c>
      <c r="B2145" s="5">
        <v>1</v>
      </c>
      <c r="C2145" s="5">
        <v>2</v>
      </c>
    </row>
    <row r="2146" spans="1:3" hidden="1" x14ac:dyDescent="0.25">
      <c r="A2146" s="5" t="s">
        <v>10420</v>
      </c>
      <c r="B2146" s="5">
        <v>1</v>
      </c>
      <c r="C2146" s="5">
        <v>1</v>
      </c>
    </row>
    <row r="2147" spans="1:3" hidden="1" x14ac:dyDescent="0.25">
      <c r="A2147" s="5" t="s">
        <v>10421</v>
      </c>
      <c r="B2147" s="5">
        <v>1</v>
      </c>
      <c r="C2147" s="5">
        <v>2</v>
      </c>
    </row>
    <row r="2148" spans="1:3" hidden="1" x14ac:dyDescent="0.25">
      <c r="A2148" s="5" t="s">
        <v>10422</v>
      </c>
      <c r="B2148" s="5">
        <v>1</v>
      </c>
      <c r="C2148" s="5">
        <v>1</v>
      </c>
    </row>
    <row r="2149" spans="1:3" hidden="1" x14ac:dyDescent="0.25">
      <c r="A2149" s="5" t="s">
        <v>10423</v>
      </c>
      <c r="B2149" s="5">
        <v>1</v>
      </c>
      <c r="C2149" s="5">
        <v>2</v>
      </c>
    </row>
    <row r="2150" spans="1:3" hidden="1" x14ac:dyDescent="0.25">
      <c r="A2150" s="5" t="s">
        <v>10424</v>
      </c>
      <c r="B2150" s="5">
        <v>1</v>
      </c>
      <c r="C2150" s="5">
        <v>1</v>
      </c>
    </row>
    <row r="2151" spans="1:3" hidden="1" x14ac:dyDescent="0.25">
      <c r="A2151" s="5" t="s">
        <v>10425</v>
      </c>
      <c r="B2151" s="5">
        <v>1</v>
      </c>
      <c r="C2151" s="5">
        <v>3</v>
      </c>
    </row>
    <row r="2152" spans="1:3" hidden="1" x14ac:dyDescent="0.25">
      <c r="A2152" s="5" t="s">
        <v>10426</v>
      </c>
      <c r="B2152" s="5">
        <v>1</v>
      </c>
      <c r="C2152" s="5">
        <v>2</v>
      </c>
    </row>
    <row r="2153" spans="1:3" hidden="1" x14ac:dyDescent="0.25">
      <c r="A2153" s="5" t="s">
        <v>10427</v>
      </c>
      <c r="B2153" s="5">
        <v>1</v>
      </c>
      <c r="C2153" s="5">
        <v>3</v>
      </c>
    </row>
    <row r="2154" spans="1:3" hidden="1" x14ac:dyDescent="0.25">
      <c r="A2154" s="5" t="s">
        <v>10428</v>
      </c>
      <c r="B2154" s="5">
        <v>1</v>
      </c>
      <c r="C2154" s="5">
        <v>3</v>
      </c>
    </row>
    <row r="2155" spans="1:3" hidden="1" x14ac:dyDescent="0.25">
      <c r="A2155" s="5" t="s">
        <v>10429</v>
      </c>
      <c r="B2155" s="5">
        <v>1</v>
      </c>
      <c r="C2155" s="5">
        <v>3</v>
      </c>
    </row>
    <row r="2156" spans="1:3" hidden="1" x14ac:dyDescent="0.25">
      <c r="A2156" s="5" t="s">
        <v>10430</v>
      </c>
      <c r="B2156" s="5">
        <v>1</v>
      </c>
      <c r="C2156" s="5">
        <v>3</v>
      </c>
    </row>
    <row r="2157" spans="1:3" hidden="1" x14ac:dyDescent="0.25">
      <c r="A2157" s="5" t="s">
        <v>10431</v>
      </c>
      <c r="B2157" s="5">
        <v>1</v>
      </c>
      <c r="C2157" s="5">
        <v>3</v>
      </c>
    </row>
    <row r="2158" spans="1:3" hidden="1" x14ac:dyDescent="0.25">
      <c r="A2158" s="5" t="s">
        <v>10432</v>
      </c>
      <c r="B2158" s="5">
        <v>1</v>
      </c>
      <c r="C2158" s="5">
        <v>3</v>
      </c>
    </row>
    <row r="2159" spans="1:3" hidden="1" x14ac:dyDescent="0.25">
      <c r="A2159" s="5" t="s">
        <v>10433</v>
      </c>
      <c r="B2159" s="5">
        <v>1</v>
      </c>
      <c r="C2159" s="5">
        <v>3</v>
      </c>
    </row>
    <row r="2160" spans="1:3" hidden="1" x14ac:dyDescent="0.25">
      <c r="A2160" s="5" t="s">
        <v>10434</v>
      </c>
      <c r="B2160" s="5">
        <v>1</v>
      </c>
      <c r="C2160" s="5">
        <v>2</v>
      </c>
    </row>
    <row r="2161" spans="1:3" hidden="1" x14ac:dyDescent="0.25">
      <c r="A2161" s="5" t="s">
        <v>10435</v>
      </c>
      <c r="B2161" s="5">
        <v>1</v>
      </c>
      <c r="C2161" s="5">
        <v>2</v>
      </c>
    </row>
    <row r="2162" spans="1:3" hidden="1" x14ac:dyDescent="0.25">
      <c r="A2162" s="5" t="s">
        <v>10436</v>
      </c>
      <c r="B2162" s="5">
        <v>1</v>
      </c>
      <c r="C2162" s="5">
        <v>3</v>
      </c>
    </row>
    <row r="2163" spans="1:3" hidden="1" x14ac:dyDescent="0.25">
      <c r="A2163" s="5" t="s">
        <v>3844</v>
      </c>
      <c r="B2163" s="5">
        <v>1</v>
      </c>
      <c r="C2163" s="5">
        <v>2</v>
      </c>
    </row>
    <row r="2164" spans="1:3" hidden="1" x14ac:dyDescent="0.25">
      <c r="A2164" s="5" t="s">
        <v>10437</v>
      </c>
      <c r="B2164" s="5">
        <v>1</v>
      </c>
      <c r="C2164" s="5">
        <v>2</v>
      </c>
    </row>
    <row r="2165" spans="1:3" hidden="1" x14ac:dyDescent="0.25">
      <c r="A2165" s="5" t="s">
        <v>10438</v>
      </c>
      <c r="B2165" s="5">
        <v>1</v>
      </c>
      <c r="C2165" s="5">
        <v>2</v>
      </c>
    </row>
    <row r="2166" spans="1:3" hidden="1" x14ac:dyDescent="0.25">
      <c r="A2166" s="5" t="s">
        <v>10439</v>
      </c>
      <c r="B2166" s="5">
        <v>1</v>
      </c>
      <c r="C2166" s="5">
        <v>3</v>
      </c>
    </row>
    <row r="2167" spans="1:3" hidden="1" x14ac:dyDescent="0.25">
      <c r="A2167" s="5" t="s">
        <v>10440</v>
      </c>
      <c r="B2167" s="5">
        <v>1</v>
      </c>
      <c r="C2167" s="5">
        <v>3</v>
      </c>
    </row>
    <row r="2168" spans="1:3" hidden="1" x14ac:dyDescent="0.25">
      <c r="A2168" s="5" t="s">
        <v>10441</v>
      </c>
      <c r="B2168" s="5">
        <v>1</v>
      </c>
      <c r="C2168" s="5">
        <v>3</v>
      </c>
    </row>
    <row r="2169" spans="1:3" hidden="1" x14ac:dyDescent="0.25">
      <c r="A2169" s="5" t="s">
        <v>10442</v>
      </c>
      <c r="B2169" s="5">
        <v>1</v>
      </c>
      <c r="C2169" s="5">
        <v>3</v>
      </c>
    </row>
    <row r="2170" spans="1:3" hidden="1" x14ac:dyDescent="0.25">
      <c r="A2170" s="5" t="s">
        <v>10443</v>
      </c>
      <c r="B2170" s="5">
        <v>1</v>
      </c>
      <c r="C2170" s="5">
        <v>3</v>
      </c>
    </row>
    <row r="2171" spans="1:3" hidden="1" x14ac:dyDescent="0.25">
      <c r="A2171" s="5" t="s">
        <v>10444</v>
      </c>
      <c r="B2171" s="5">
        <v>1</v>
      </c>
      <c r="C2171" s="5">
        <v>3</v>
      </c>
    </row>
    <row r="2172" spans="1:3" hidden="1" x14ac:dyDescent="0.25">
      <c r="A2172" s="5" t="s">
        <v>10445</v>
      </c>
      <c r="B2172" s="5">
        <v>1</v>
      </c>
      <c r="C2172" s="5">
        <v>3</v>
      </c>
    </row>
    <row r="2173" spans="1:3" hidden="1" x14ac:dyDescent="0.25">
      <c r="A2173" s="5" t="s">
        <v>10446</v>
      </c>
      <c r="B2173" s="5">
        <v>1</v>
      </c>
      <c r="C2173" s="5">
        <v>2</v>
      </c>
    </row>
    <row r="2174" spans="1:3" hidden="1" x14ac:dyDescent="0.25">
      <c r="A2174" s="5" t="s">
        <v>10447</v>
      </c>
      <c r="B2174" s="5">
        <v>1</v>
      </c>
      <c r="C2174" s="5">
        <v>1</v>
      </c>
    </row>
    <row r="2175" spans="1:3" hidden="1" x14ac:dyDescent="0.25">
      <c r="A2175" s="5" t="s">
        <v>10448</v>
      </c>
      <c r="B2175" s="5">
        <v>1</v>
      </c>
      <c r="C2175" s="5">
        <v>2</v>
      </c>
    </row>
    <row r="2176" spans="1:3" hidden="1" x14ac:dyDescent="0.25">
      <c r="A2176" s="5" t="s">
        <v>10449</v>
      </c>
      <c r="B2176" s="5">
        <v>1</v>
      </c>
      <c r="C2176" s="5">
        <v>3</v>
      </c>
    </row>
    <row r="2177" spans="1:3" hidden="1" x14ac:dyDescent="0.25">
      <c r="A2177" s="5" t="s">
        <v>10450</v>
      </c>
      <c r="B2177" s="5">
        <v>1</v>
      </c>
      <c r="C2177" s="5">
        <v>3</v>
      </c>
    </row>
    <row r="2178" spans="1:3" hidden="1" x14ac:dyDescent="0.25">
      <c r="A2178" s="5" t="s">
        <v>10451</v>
      </c>
      <c r="B2178" s="5">
        <v>1</v>
      </c>
      <c r="C2178" s="5">
        <v>2</v>
      </c>
    </row>
    <row r="2179" spans="1:3" hidden="1" x14ac:dyDescent="0.25">
      <c r="A2179" s="5" t="s">
        <v>10452</v>
      </c>
      <c r="B2179" s="5">
        <v>1</v>
      </c>
      <c r="C2179" s="5">
        <v>2</v>
      </c>
    </row>
    <row r="2180" spans="1:3" hidden="1" x14ac:dyDescent="0.25">
      <c r="A2180" s="5" t="s">
        <v>10453</v>
      </c>
      <c r="B2180" s="5">
        <v>1</v>
      </c>
      <c r="C2180" s="5">
        <v>1</v>
      </c>
    </row>
    <row r="2181" spans="1:3" hidden="1" x14ac:dyDescent="0.25">
      <c r="A2181" s="5" t="s">
        <v>10454</v>
      </c>
      <c r="B2181" s="5">
        <v>1</v>
      </c>
      <c r="C2181" s="5">
        <v>3</v>
      </c>
    </row>
    <row r="2182" spans="1:3" hidden="1" x14ac:dyDescent="0.25">
      <c r="A2182" s="5" t="s">
        <v>10455</v>
      </c>
      <c r="B2182" s="5">
        <v>1</v>
      </c>
      <c r="C2182" s="5">
        <v>3</v>
      </c>
    </row>
    <row r="2183" spans="1:3" hidden="1" x14ac:dyDescent="0.25">
      <c r="A2183" s="5" t="s">
        <v>10456</v>
      </c>
      <c r="B2183" s="5">
        <v>1</v>
      </c>
      <c r="C2183" s="5">
        <v>1</v>
      </c>
    </row>
    <row r="2184" spans="1:3" hidden="1" x14ac:dyDescent="0.25">
      <c r="A2184" s="5" t="s">
        <v>10457</v>
      </c>
      <c r="B2184" s="5">
        <v>1</v>
      </c>
      <c r="C2184" s="5">
        <v>3</v>
      </c>
    </row>
    <row r="2185" spans="1:3" hidden="1" x14ac:dyDescent="0.25">
      <c r="A2185" s="5" t="s">
        <v>10458</v>
      </c>
      <c r="B2185" s="5">
        <v>1</v>
      </c>
      <c r="C2185" s="5">
        <v>1</v>
      </c>
    </row>
    <row r="2186" spans="1:3" hidden="1" x14ac:dyDescent="0.25">
      <c r="A2186" s="5" t="s">
        <v>10459</v>
      </c>
      <c r="B2186" s="5">
        <v>1</v>
      </c>
      <c r="C2186" s="5">
        <v>3</v>
      </c>
    </row>
    <row r="2187" spans="1:3" hidden="1" x14ac:dyDescent="0.25">
      <c r="A2187" s="5" t="s">
        <v>10460</v>
      </c>
      <c r="B2187" s="5">
        <v>1</v>
      </c>
      <c r="C2187" s="5">
        <v>3</v>
      </c>
    </row>
    <row r="2188" spans="1:3" hidden="1" x14ac:dyDescent="0.25">
      <c r="A2188" s="5" t="s">
        <v>10461</v>
      </c>
      <c r="B2188" s="5">
        <v>1</v>
      </c>
      <c r="C2188" s="5">
        <v>1</v>
      </c>
    </row>
    <row r="2189" spans="1:3" hidden="1" x14ac:dyDescent="0.25">
      <c r="A2189" s="5" t="s">
        <v>10462</v>
      </c>
      <c r="B2189" s="5">
        <v>1</v>
      </c>
      <c r="C2189" s="5">
        <v>3</v>
      </c>
    </row>
    <row r="2190" spans="1:3" hidden="1" x14ac:dyDescent="0.25">
      <c r="A2190" s="5" t="s">
        <v>10463</v>
      </c>
      <c r="B2190" s="5">
        <v>1</v>
      </c>
      <c r="C2190" s="5">
        <v>1</v>
      </c>
    </row>
    <row r="2191" spans="1:3" hidden="1" x14ac:dyDescent="0.25">
      <c r="A2191" s="5" t="s">
        <v>10464</v>
      </c>
      <c r="B2191" s="5">
        <v>1</v>
      </c>
      <c r="C2191" s="5">
        <v>2</v>
      </c>
    </row>
    <row r="2192" spans="1:3" hidden="1" x14ac:dyDescent="0.25">
      <c r="A2192" s="5" t="s">
        <v>10465</v>
      </c>
      <c r="B2192" s="5">
        <v>1</v>
      </c>
      <c r="C2192" s="5">
        <v>1</v>
      </c>
    </row>
    <row r="2193" spans="1:3" hidden="1" x14ac:dyDescent="0.25">
      <c r="A2193" s="5" t="s">
        <v>10466</v>
      </c>
      <c r="B2193" s="5">
        <v>1</v>
      </c>
      <c r="C2193" s="5">
        <v>1</v>
      </c>
    </row>
    <row r="2194" spans="1:3" hidden="1" x14ac:dyDescent="0.25">
      <c r="A2194" s="5" t="s">
        <v>10467</v>
      </c>
      <c r="B2194" s="5">
        <v>1</v>
      </c>
      <c r="C2194" s="5">
        <v>1</v>
      </c>
    </row>
    <row r="2195" spans="1:3" hidden="1" x14ac:dyDescent="0.25">
      <c r="A2195" s="5" t="s">
        <v>10468</v>
      </c>
      <c r="B2195" s="5">
        <v>1</v>
      </c>
      <c r="C2195" s="5">
        <v>2</v>
      </c>
    </row>
    <row r="2196" spans="1:3" hidden="1" x14ac:dyDescent="0.25">
      <c r="A2196" s="5" t="s">
        <v>10469</v>
      </c>
      <c r="B2196" s="5">
        <v>1</v>
      </c>
      <c r="C2196" s="5">
        <v>2</v>
      </c>
    </row>
    <row r="2197" spans="1:3" hidden="1" x14ac:dyDescent="0.25">
      <c r="A2197" s="5" t="s">
        <v>10470</v>
      </c>
      <c r="B2197" s="5">
        <v>1</v>
      </c>
      <c r="C2197" s="5">
        <v>2</v>
      </c>
    </row>
    <row r="2198" spans="1:3" hidden="1" x14ac:dyDescent="0.25">
      <c r="A2198" s="5" t="s">
        <v>10471</v>
      </c>
      <c r="B2198" s="5">
        <v>1</v>
      </c>
      <c r="C2198" s="5">
        <v>2</v>
      </c>
    </row>
    <row r="2199" spans="1:3" hidden="1" x14ac:dyDescent="0.25">
      <c r="A2199" s="5" t="s">
        <v>10472</v>
      </c>
      <c r="B2199" s="5">
        <v>1</v>
      </c>
      <c r="C2199" s="5">
        <v>1</v>
      </c>
    </row>
    <row r="2200" spans="1:3" hidden="1" x14ac:dyDescent="0.25">
      <c r="A2200" s="5" t="s">
        <v>10473</v>
      </c>
      <c r="B2200" s="5">
        <v>1</v>
      </c>
      <c r="C2200" s="5">
        <v>3</v>
      </c>
    </row>
    <row r="2201" spans="1:3" hidden="1" x14ac:dyDescent="0.25">
      <c r="A2201" s="5" t="s">
        <v>10474</v>
      </c>
      <c r="B2201" s="5">
        <v>1</v>
      </c>
      <c r="C2201" s="5">
        <v>2</v>
      </c>
    </row>
    <row r="2202" spans="1:3" hidden="1" x14ac:dyDescent="0.25">
      <c r="A2202" s="5" t="s">
        <v>10475</v>
      </c>
      <c r="B2202" s="5">
        <v>1</v>
      </c>
      <c r="C2202" s="5">
        <v>2</v>
      </c>
    </row>
    <row r="2203" spans="1:3" hidden="1" x14ac:dyDescent="0.25">
      <c r="A2203" s="5" t="s">
        <v>10476</v>
      </c>
      <c r="B2203" s="5">
        <v>1</v>
      </c>
      <c r="C2203" s="5">
        <v>2</v>
      </c>
    </row>
    <row r="2204" spans="1:3" hidden="1" x14ac:dyDescent="0.25">
      <c r="A2204" s="5" t="s">
        <v>10477</v>
      </c>
      <c r="B2204" s="5">
        <v>1</v>
      </c>
      <c r="C2204" s="5">
        <v>3</v>
      </c>
    </row>
    <row r="2205" spans="1:3" hidden="1" x14ac:dyDescent="0.25">
      <c r="A2205" s="5" t="s">
        <v>10478</v>
      </c>
      <c r="B2205" s="5">
        <v>1</v>
      </c>
      <c r="C2205" s="5">
        <v>2</v>
      </c>
    </row>
    <row r="2206" spans="1:3" hidden="1" x14ac:dyDescent="0.25">
      <c r="A2206" s="5" t="s">
        <v>10479</v>
      </c>
      <c r="B2206" s="5">
        <v>1</v>
      </c>
      <c r="C2206" s="5">
        <v>3</v>
      </c>
    </row>
    <row r="2207" spans="1:3" hidden="1" x14ac:dyDescent="0.25">
      <c r="A2207" s="5" t="s">
        <v>10480</v>
      </c>
      <c r="B2207" s="5">
        <v>1</v>
      </c>
      <c r="C2207" s="5">
        <v>2</v>
      </c>
    </row>
    <row r="2208" spans="1:3" hidden="1" x14ac:dyDescent="0.25">
      <c r="A2208" s="5" t="s">
        <v>10481</v>
      </c>
      <c r="B2208" s="5">
        <v>1</v>
      </c>
      <c r="C2208" s="5">
        <v>3</v>
      </c>
    </row>
    <row r="2209" spans="1:3" hidden="1" x14ac:dyDescent="0.25">
      <c r="A2209" s="5" t="s">
        <v>10482</v>
      </c>
      <c r="B2209" s="5">
        <v>1</v>
      </c>
      <c r="C2209" s="5">
        <v>3</v>
      </c>
    </row>
    <row r="2210" spans="1:3" hidden="1" x14ac:dyDescent="0.25">
      <c r="A2210" s="5" t="s">
        <v>10483</v>
      </c>
      <c r="B2210" s="5">
        <v>1</v>
      </c>
      <c r="C2210" s="5">
        <v>3</v>
      </c>
    </row>
    <row r="2211" spans="1:3" hidden="1" x14ac:dyDescent="0.25">
      <c r="A2211" s="5" t="s">
        <v>10484</v>
      </c>
      <c r="B2211" s="5">
        <v>1</v>
      </c>
      <c r="C2211" s="5">
        <v>1</v>
      </c>
    </row>
    <row r="2212" spans="1:3" hidden="1" x14ac:dyDescent="0.25">
      <c r="A2212" s="5" t="s">
        <v>10485</v>
      </c>
      <c r="B2212" s="5">
        <v>1</v>
      </c>
      <c r="C2212" s="5">
        <v>3</v>
      </c>
    </row>
    <row r="2213" spans="1:3" hidden="1" x14ac:dyDescent="0.25">
      <c r="A2213" s="5" t="s">
        <v>10486</v>
      </c>
      <c r="B2213" s="5">
        <v>1</v>
      </c>
      <c r="C2213" s="5">
        <v>1</v>
      </c>
    </row>
    <row r="2214" spans="1:3" hidden="1" x14ac:dyDescent="0.25">
      <c r="A2214" s="5" t="s">
        <v>10487</v>
      </c>
      <c r="B2214" s="5">
        <v>1</v>
      </c>
      <c r="C2214" s="5">
        <v>1</v>
      </c>
    </row>
    <row r="2215" spans="1:3" hidden="1" x14ac:dyDescent="0.25">
      <c r="A2215" s="5" t="s">
        <v>10488</v>
      </c>
      <c r="B2215" s="5">
        <v>1</v>
      </c>
      <c r="C2215" s="5">
        <v>1</v>
      </c>
    </row>
    <row r="2216" spans="1:3" hidden="1" x14ac:dyDescent="0.25">
      <c r="A2216" s="5" t="s">
        <v>10489</v>
      </c>
      <c r="B2216" s="5">
        <v>1</v>
      </c>
      <c r="C2216" s="5">
        <v>1</v>
      </c>
    </row>
    <row r="2217" spans="1:3" hidden="1" x14ac:dyDescent="0.25">
      <c r="A2217" s="5" t="s">
        <v>10490</v>
      </c>
      <c r="B2217" s="5">
        <v>1</v>
      </c>
      <c r="C2217" s="5">
        <v>1</v>
      </c>
    </row>
    <row r="2218" spans="1:3" hidden="1" x14ac:dyDescent="0.25">
      <c r="A2218" s="5" t="s">
        <v>10491</v>
      </c>
      <c r="B2218" s="5">
        <v>1</v>
      </c>
      <c r="C2218" s="5">
        <v>3</v>
      </c>
    </row>
    <row r="2219" spans="1:3" hidden="1" x14ac:dyDescent="0.25">
      <c r="A2219" s="5" t="s">
        <v>10492</v>
      </c>
      <c r="B2219" s="5">
        <v>1</v>
      </c>
      <c r="C2219" s="5">
        <v>2</v>
      </c>
    </row>
    <row r="2220" spans="1:3" hidden="1" x14ac:dyDescent="0.25">
      <c r="A2220" s="5" t="s">
        <v>10493</v>
      </c>
      <c r="B2220" s="5">
        <v>1</v>
      </c>
      <c r="C2220" s="5">
        <v>3</v>
      </c>
    </row>
    <row r="2221" spans="1:3" hidden="1" x14ac:dyDescent="0.25">
      <c r="A2221" s="5" t="s">
        <v>10494</v>
      </c>
      <c r="B2221" s="5">
        <v>1</v>
      </c>
      <c r="C2221" s="5">
        <v>1</v>
      </c>
    </row>
    <row r="2222" spans="1:3" hidden="1" x14ac:dyDescent="0.25">
      <c r="A2222" s="5" t="s">
        <v>10495</v>
      </c>
      <c r="B2222" s="5">
        <v>1</v>
      </c>
      <c r="C2222" s="5">
        <v>2</v>
      </c>
    </row>
    <row r="2223" spans="1:3" hidden="1" x14ac:dyDescent="0.25">
      <c r="A2223" s="5" t="s">
        <v>10496</v>
      </c>
      <c r="B2223" s="5">
        <v>1</v>
      </c>
      <c r="C2223" s="5">
        <v>1</v>
      </c>
    </row>
    <row r="2224" spans="1:3" hidden="1" x14ac:dyDescent="0.25">
      <c r="A2224" s="5" t="s">
        <v>10497</v>
      </c>
      <c r="B2224" s="5">
        <v>1</v>
      </c>
      <c r="C2224" s="5">
        <v>3</v>
      </c>
    </row>
    <row r="2225" spans="1:3" hidden="1" x14ac:dyDescent="0.25">
      <c r="A2225" s="5" t="s">
        <v>10498</v>
      </c>
      <c r="B2225" s="5">
        <v>1</v>
      </c>
      <c r="C2225" s="5">
        <v>1</v>
      </c>
    </row>
    <row r="2226" spans="1:3" hidden="1" x14ac:dyDescent="0.25">
      <c r="A2226" s="5" t="s">
        <v>10499</v>
      </c>
      <c r="B2226" s="5">
        <v>1</v>
      </c>
      <c r="C2226" s="5">
        <v>2</v>
      </c>
    </row>
    <row r="2227" spans="1:3" hidden="1" x14ac:dyDescent="0.25">
      <c r="A2227" s="5" t="s">
        <v>10500</v>
      </c>
      <c r="B2227" s="5">
        <v>1</v>
      </c>
      <c r="C2227" s="5">
        <v>2</v>
      </c>
    </row>
    <row r="2228" spans="1:3" hidden="1" x14ac:dyDescent="0.25">
      <c r="A2228" s="5" t="s">
        <v>10501</v>
      </c>
      <c r="B2228" s="5">
        <v>1</v>
      </c>
      <c r="C2228" s="5">
        <v>1</v>
      </c>
    </row>
    <row r="2229" spans="1:3" hidden="1" x14ac:dyDescent="0.25">
      <c r="A2229" s="5" t="s">
        <v>10502</v>
      </c>
      <c r="B2229" s="5">
        <v>1</v>
      </c>
      <c r="C2229" s="5">
        <v>1</v>
      </c>
    </row>
    <row r="2230" spans="1:3" hidden="1" x14ac:dyDescent="0.25">
      <c r="A2230" s="5" t="s">
        <v>10503</v>
      </c>
      <c r="B2230" s="5">
        <v>1</v>
      </c>
      <c r="C2230" s="5">
        <v>2</v>
      </c>
    </row>
    <row r="2231" spans="1:3" hidden="1" x14ac:dyDescent="0.25">
      <c r="A2231" s="5" t="s">
        <v>10504</v>
      </c>
      <c r="B2231" s="5">
        <v>1</v>
      </c>
      <c r="C2231" s="5">
        <v>1</v>
      </c>
    </row>
    <row r="2232" spans="1:3" hidden="1" x14ac:dyDescent="0.25">
      <c r="A2232" s="5" t="s">
        <v>10505</v>
      </c>
      <c r="B2232" s="5">
        <v>1</v>
      </c>
      <c r="C2232" s="5">
        <v>3</v>
      </c>
    </row>
    <row r="2233" spans="1:3" hidden="1" x14ac:dyDescent="0.25">
      <c r="A2233" s="5" t="s">
        <v>10506</v>
      </c>
      <c r="B2233" s="5">
        <v>1</v>
      </c>
      <c r="C2233" s="5">
        <v>1</v>
      </c>
    </row>
    <row r="2234" spans="1:3" hidden="1" x14ac:dyDescent="0.25">
      <c r="A2234" s="5" t="s">
        <v>10507</v>
      </c>
      <c r="B2234" s="5">
        <v>1</v>
      </c>
      <c r="C2234" s="5">
        <v>3</v>
      </c>
    </row>
    <row r="2235" spans="1:3" hidden="1" x14ac:dyDescent="0.25">
      <c r="A2235" s="5" t="s">
        <v>10508</v>
      </c>
      <c r="B2235" s="5">
        <v>1</v>
      </c>
      <c r="C2235" s="5">
        <v>3</v>
      </c>
    </row>
    <row r="2236" spans="1:3" hidden="1" x14ac:dyDescent="0.25">
      <c r="A2236" s="5" t="s">
        <v>2854</v>
      </c>
      <c r="B2236" s="5">
        <v>1</v>
      </c>
      <c r="C2236" s="5">
        <v>3</v>
      </c>
    </row>
    <row r="2237" spans="1:3" hidden="1" x14ac:dyDescent="0.25">
      <c r="A2237" s="5" t="s">
        <v>10509</v>
      </c>
      <c r="B2237" s="5">
        <v>1</v>
      </c>
      <c r="C2237" s="5">
        <v>3</v>
      </c>
    </row>
    <row r="2238" spans="1:3" hidden="1" x14ac:dyDescent="0.25">
      <c r="A2238" s="5" t="s">
        <v>10510</v>
      </c>
      <c r="B2238" s="5">
        <v>1</v>
      </c>
      <c r="C2238" s="5">
        <v>1</v>
      </c>
    </row>
    <row r="2239" spans="1:3" hidden="1" x14ac:dyDescent="0.25">
      <c r="A2239" s="5" t="s">
        <v>10511</v>
      </c>
      <c r="B2239" s="5">
        <v>1</v>
      </c>
      <c r="C2239" s="5">
        <v>2</v>
      </c>
    </row>
    <row r="2240" spans="1:3" hidden="1" x14ac:dyDescent="0.25">
      <c r="A2240" s="5" t="s">
        <v>10512</v>
      </c>
      <c r="B2240" s="5">
        <v>1</v>
      </c>
      <c r="C2240" s="5">
        <v>2</v>
      </c>
    </row>
    <row r="2241" spans="1:3" hidden="1" x14ac:dyDescent="0.25">
      <c r="A2241" s="5" t="s">
        <v>10513</v>
      </c>
      <c r="B2241" s="5">
        <v>1</v>
      </c>
      <c r="C2241" s="5">
        <v>3</v>
      </c>
    </row>
    <row r="2242" spans="1:3" hidden="1" x14ac:dyDescent="0.25">
      <c r="A2242" s="5" t="s">
        <v>10514</v>
      </c>
      <c r="B2242" s="5">
        <v>1</v>
      </c>
      <c r="C2242" s="5">
        <v>3</v>
      </c>
    </row>
    <row r="2243" spans="1:3" hidden="1" x14ac:dyDescent="0.25">
      <c r="A2243" s="5" t="s">
        <v>10515</v>
      </c>
      <c r="B2243" s="5">
        <v>1</v>
      </c>
      <c r="C2243" s="5">
        <v>2</v>
      </c>
    </row>
    <row r="2244" spans="1:3" hidden="1" x14ac:dyDescent="0.25">
      <c r="A2244" s="5" t="s">
        <v>10516</v>
      </c>
      <c r="B2244" s="5">
        <v>1</v>
      </c>
      <c r="C2244" s="5">
        <v>3</v>
      </c>
    </row>
    <row r="2245" spans="1:3" hidden="1" x14ac:dyDescent="0.25">
      <c r="A2245" s="5" t="s">
        <v>10517</v>
      </c>
      <c r="B2245" s="5">
        <v>1</v>
      </c>
      <c r="C2245" s="5">
        <v>3</v>
      </c>
    </row>
    <row r="2246" spans="1:3" hidden="1" x14ac:dyDescent="0.25">
      <c r="A2246" s="5" t="s">
        <v>10518</v>
      </c>
      <c r="B2246" s="5">
        <v>1</v>
      </c>
      <c r="C2246" s="5">
        <v>3</v>
      </c>
    </row>
    <row r="2247" spans="1:3" hidden="1" x14ac:dyDescent="0.25">
      <c r="A2247" s="5" t="s">
        <v>10519</v>
      </c>
      <c r="B2247" s="5">
        <v>1</v>
      </c>
      <c r="C2247" s="5">
        <v>3</v>
      </c>
    </row>
    <row r="2248" spans="1:3" hidden="1" x14ac:dyDescent="0.25">
      <c r="A2248" s="5" t="s">
        <v>10520</v>
      </c>
      <c r="B2248" s="5">
        <v>1</v>
      </c>
      <c r="C2248" s="5">
        <v>3</v>
      </c>
    </row>
    <row r="2249" spans="1:3" hidden="1" x14ac:dyDescent="0.25">
      <c r="A2249" s="5" t="s">
        <v>10521</v>
      </c>
      <c r="B2249" s="5">
        <v>1</v>
      </c>
      <c r="C2249" s="5">
        <v>3</v>
      </c>
    </row>
    <row r="2250" spans="1:3" hidden="1" x14ac:dyDescent="0.25">
      <c r="A2250" s="5" t="s">
        <v>10522</v>
      </c>
      <c r="B2250" s="5">
        <v>1</v>
      </c>
      <c r="C2250" s="5">
        <v>3</v>
      </c>
    </row>
    <row r="2251" spans="1:3" hidden="1" x14ac:dyDescent="0.25">
      <c r="A2251" s="5" t="s">
        <v>10523</v>
      </c>
      <c r="B2251" s="5">
        <v>1</v>
      </c>
      <c r="C2251" s="5">
        <v>3</v>
      </c>
    </row>
    <row r="2252" spans="1:3" hidden="1" x14ac:dyDescent="0.25">
      <c r="A2252" s="5" t="s">
        <v>10524</v>
      </c>
      <c r="B2252" s="5">
        <v>1</v>
      </c>
      <c r="C2252" s="5">
        <v>1</v>
      </c>
    </row>
    <row r="2253" spans="1:3" hidden="1" x14ac:dyDescent="0.25">
      <c r="A2253" s="5" t="s">
        <v>10525</v>
      </c>
      <c r="B2253" s="5">
        <v>1</v>
      </c>
      <c r="C2253" s="5">
        <v>3</v>
      </c>
    </row>
    <row r="2254" spans="1:3" hidden="1" x14ac:dyDescent="0.25">
      <c r="A2254" s="5" t="s">
        <v>10526</v>
      </c>
      <c r="B2254" s="5">
        <v>1</v>
      </c>
      <c r="C2254" s="5">
        <v>3</v>
      </c>
    </row>
    <row r="2255" spans="1:3" hidden="1" x14ac:dyDescent="0.25">
      <c r="A2255" s="5" t="s">
        <v>10527</v>
      </c>
      <c r="B2255" s="5">
        <v>1</v>
      </c>
      <c r="C2255" s="5">
        <v>1</v>
      </c>
    </row>
    <row r="2256" spans="1:3" hidden="1" x14ac:dyDescent="0.25">
      <c r="A2256" s="5" t="s">
        <v>10528</v>
      </c>
      <c r="B2256" s="5">
        <v>1</v>
      </c>
      <c r="C2256" s="5">
        <v>1</v>
      </c>
    </row>
    <row r="2257" spans="1:3" hidden="1" x14ac:dyDescent="0.25">
      <c r="A2257" s="5" t="s">
        <v>10529</v>
      </c>
      <c r="B2257" s="5">
        <v>1</v>
      </c>
      <c r="C2257" s="5">
        <v>3</v>
      </c>
    </row>
    <row r="2258" spans="1:3" hidden="1" x14ac:dyDescent="0.25">
      <c r="A2258" s="5" t="s">
        <v>10530</v>
      </c>
      <c r="B2258" s="5">
        <v>1</v>
      </c>
      <c r="C2258" s="5">
        <v>1</v>
      </c>
    </row>
    <row r="2259" spans="1:3" hidden="1" x14ac:dyDescent="0.25">
      <c r="A2259" s="5" t="s">
        <v>10531</v>
      </c>
      <c r="B2259" s="5">
        <v>1</v>
      </c>
      <c r="C2259" s="5">
        <v>1</v>
      </c>
    </row>
    <row r="2260" spans="1:3" hidden="1" x14ac:dyDescent="0.25">
      <c r="A2260" s="5" t="s">
        <v>10532</v>
      </c>
      <c r="B2260" s="5">
        <v>1</v>
      </c>
      <c r="C2260" s="5">
        <v>1</v>
      </c>
    </row>
    <row r="2261" spans="1:3" hidden="1" x14ac:dyDescent="0.25">
      <c r="A2261" s="5" t="s">
        <v>10533</v>
      </c>
      <c r="B2261" s="5">
        <v>1</v>
      </c>
      <c r="C2261" s="5">
        <v>2</v>
      </c>
    </row>
    <row r="2262" spans="1:3" hidden="1" x14ac:dyDescent="0.25">
      <c r="A2262" s="5" t="s">
        <v>10534</v>
      </c>
      <c r="B2262" s="5">
        <v>1</v>
      </c>
      <c r="C2262" s="5">
        <v>2</v>
      </c>
    </row>
    <row r="2263" spans="1:3" hidden="1" x14ac:dyDescent="0.25">
      <c r="A2263" s="5" t="s">
        <v>10535</v>
      </c>
      <c r="B2263" s="5">
        <v>1</v>
      </c>
      <c r="C2263" s="5">
        <v>1</v>
      </c>
    </row>
    <row r="2264" spans="1:3" hidden="1" x14ac:dyDescent="0.25">
      <c r="A2264" s="5" t="s">
        <v>3340</v>
      </c>
      <c r="B2264" s="5">
        <v>1</v>
      </c>
      <c r="C2264" s="5">
        <v>1</v>
      </c>
    </row>
    <row r="2265" spans="1:3" hidden="1" x14ac:dyDescent="0.25">
      <c r="A2265" s="5" t="s">
        <v>10536</v>
      </c>
      <c r="B2265" s="5">
        <v>1</v>
      </c>
      <c r="C2265" s="5">
        <v>2</v>
      </c>
    </row>
    <row r="2266" spans="1:3" hidden="1" x14ac:dyDescent="0.25">
      <c r="A2266" s="5" t="s">
        <v>10537</v>
      </c>
      <c r="B2266" s="5">
        <v>1</v>
      </c>
      <c r="C2266" s="5">
        <v>3</v>
      </c>
    </row>
    <row r="2267" spans="1:3" hidden="1" x14ac:dyDescent="0.25">
      <c r="A2267" s="5" t="s">
        <v>10538</v>
      </c>
      <c r="B2267" s="5">
        <v>1</v>
      </c>
      <c r="C2267" s="5">
        <v>3</v>
      </c>
    </row>
    <row r="2268" spans="1:3" hidden="1" x14ac:dyDescent="0.25">
      <c r="A2268" s="5" t="s">
        <v>10539</v>
      </c>
      <c r="B2268" s="5">
        <v>1</v>
      </c>
      <c r="C2268" s="5">
        <v>3</v>
      </c>
    </row>
    <row r="2269" spans="1:3" hidden="1" x14ac:dyDescent="0.25">
      <c r="A2269" s="5" t="s">
        <v>10540</v>
      </c>
      <c r="B2269" s="5">
        <v>1</v>
      </c>
      <c r="C2269" s="5">
        <v>3</v>
      </c>
    </row>
    <row r="2270" spans="1:3" hidden="1" x14ac:dyDescent="0.25">
      <c r="A2270" s="5" t="s">
        <v>10541</v>
      </c>
      <c r="B2270" s="5">
        <v>1</v>
      </c>
      <c r="C2270" s="5">
        <v>1</v>
      </c>
    </row>
    <row r="2271" spans="1:3" hidden="1" x14ac:dyDescent="0.25">
      <c r="A2271" s="5" t="s">
        <v>10542</v>
      </c>
      <c r="B2271" s="5">
        <v>1</v>
      </c>
      <c r="C2271" s="5">
        <v>3</v>
      </c>
    </row>
    <row r="2272" spans="1:3" hidden="1" x14ac:dyDescent="0.25">
      <c r="A2272" s="5" t="s">
        <v>10543</v>
      </c>
      <c r="B2272" s="5">
        <v>1</v>
      </c>
      <c r="C2272" s="5">
        <v>3</v>
      </c>
    </row>
    <row r="2273" spans="1:3" hidden="1" x14ac:dyDescent="0.25">
      <c r="A2273" s="5" t="s">
        <v>10544</v>
      </c>
      <c r="B2273" s="5">
        <v>1</v>
      </c>
      <c r="C2273" s="5">
        <v>3</v>
      </c>
    </row>
    <row r="2274" spans="1:3" hidden="1" x14ac:dyDescent="0.25">
      <c r="A2274" s="5" t="s">
        <v>10545</v>
      </c>
      <c r="B2274" s="5">
        <v>1</v>
      </c>
      <c r="C2274" s="5">
        <v>3</v>
      </c>
    </row>
    <row r="2275" spans="1:3" hidden="1" x14ac:dyDescent="0.25">
      <c r="A2275" s="5" t="s">
        <v>10546</v>
      </c>
      <c r="B2275" s="5">
        <v>1</v>
      </c>
      <c r="C2275" s="5">
        <v>3</v>
      </c>
    </row>
    <row r="2276" spans="1:3" hidden="1" x14ac:dyDescent="0.25">
      <c r="A2276" s="5" t="s">
        <v>10547</v>
      </c>
      <c r="B2276" s="5">
        <v>1</v>
      </c>
      <c r="C2276" s="5">
        <v>1</v>
      </c>
    </row>
    <row r="2277" spans="1:3" hidden="1" x14ac:dyDescent="0.25">
      <c r="A2277" s="5" t="s">
        <v>10548</v>
      </c>
      <c r="B2277" s="5">
        <v>1</v>
      </c>
      <c r="C2277" s="5">
        <v>3</v>
      </c>
    </row>
    <row r="2278" spans="1:3" hidden="1" x14ac:dyDescent="0.25">
      <c r="A2278" s="5" t="s">
        <v>10549</v>
      </c>
      <c r="B2278" s="5">
        <v>1</v>
      </c>
      <c r="C2278" s="5">
        <v>3</v>
      </c>
    </row>
    <row r="2279" spans="1:3" hidden="1" x14ac:dyDescent="0.25">
      <c r="A2279" s="5" t="s">
        <v>10550</v>
      </c>
      <c r="B2279" s="5">
        <v>1</v>
      </c>
      <c r="C2279" s="5">
        <v>3</v>
      </c>
    </row>
    <row r="2280" spans="1:3" hidden="1" x14ac:dyDescent="0.25">
      <c r="A2280" s="5" t="s">
        <v>10551</v>
      </c>
      <c r="B2280" s="5">
        <v>1</v>
      </c>
      <c r="C2280" s="5">
        <v>3</v>
      </c>
    </row>
    <row r="2281" spans="1:3" hidden="1" x14ac:dyDescent="0.25">
      <c r="A2281" s="5" t="s">
        <v>10552</v>
      </c>
      <c r="B2281" s="5">
        <v>1</v>
      </c>
      <c r="C2281" s="5">
        <v>2</v>
      </c>
    </row>
    <row r="2282" spans="1:3" hidden="1" x14ac:dyDescent="0.25">
      <c r="A2282" s="5" t="s">
        <v>10553</v>
      </c>
      <c r="B2282" s="5">
        <v>1</v>
      </c>
      <c r="C2282" s="5">
        <v>1</v>
      </c>
    </row>
    <row r="2283" spans="1:3" hidden="1" x14ac:dyDescent="0.25">
      <c r="A2283" s="5" t="s">
        <v>10554</v>
      </c>
      <c r="B2283" s="5">
        <v>1</v>
      </c>
      <c r="C2283" s="5">
        <v>2</v>
      </c>
    </row>
    <row r="2284" spans="1:3" hidden="1" x14ac:dyDescent="0.25">
      <c r="A2284" s="5" t="s">
        <v>10555</v>
      </c>
      <c r="B2284" s="5">
        <v>1</v>
      </c>
      <c r="C2284" s="5">
        <v>3</v>
      </c>
    </row>
    <row r="2285" spans="1:3" hidden="1" x14ac:dyDescent="0.25">
      <c r="A2285" s="5" t="s">
        <v>10556</v>
      </c>
      <c r="B2285" s="5">
        <v>1</v>
      </c>
      <c r="C2285" s="5">
        <v>3</v>
      </c>
    </row>
    <row r="2286" spans="1:3" hidden="1" x14ac:dyDescent="0.25">
      <c r="A2286" s="5" t="s">
        <v>10557</v>
      </c>
      <c r="B2286" s="5">
        <v>1</v>
      </c>
      <c r="C2286" s="5">
        <v>1</v>
      </c>
    </row>
    <row r="2287" spans="1:3" hidden="1" x14ac:dyDescent="0.25">
      <c r="A2287" s="5" t="s">
        <v>10558</v>
      </c>
      <c r="B2287" s="5">
        <v>1</v>
      </c>
      <c r="C2287" s="5">
        <v>3</v>
      </c>
    </row>
    <row r="2288" spans="1:3" hidden="1" x14ac:dyDescent="0.25">
      <c r="A2288" s="5" t="s">
        <v>10559</v>
      </c>
      <c r="B2288" s="5">
        <v>1</v>
      </c>
      <c r="C2288" s="5">
        <v>3</v>
      </c>
    </row>
    <row r="2289" spans="1:3" hidden="1" x14ac:dyDescent="0.25">
      <c r="A2289" s="5" t="s">
        <v>10560</v>
      </c>
      <c r="B2289" s="5">
        <v>1</v>
      </c>
      <c r="C2289" s="5">
        <v>2</v>
      </c>
    </row>
    <row r="2290" spans="1:3" hidden="1" x14ac:dyDescent="0.25">
      <c r="A2290" s="5" t="s">
        <v>10561</v>
      </c>
      <c r="B2290" s="5">
        <v>1</v>
      </c>
      <c r="C2290" s="5">
        <v>2</v>
      </c>
    </row>
    <row r="2291" spans="1:3" hidden="1" x14ac:dyDescent="0.25">
      <c r="A2291" s="5" t="s">
        <v>10562</v>
      </c>
      <c r="B2291" s="5">
        <v>1</v>
      </c>
      <c r="C2291" s="5">
        <v>1</v>
      </c>
    </row>
    <row r="2292" spans="1:3" hidden="1" x14ac:dyDescent="0.25">
      <c r="A2292" s="5" t="s">
        <v>10563</v>
      </c>
      <c r="B2292" s="5">
        <v>1</v>
      </c>
      <c r="C2292" s="5">
        <v>3</v>
      </c>
    </row>
    <row r="2293" spans="1:3" hidden="1" x14ac:dyDescent="0.25">
      <c r="A2293" s="5" t="s">
        <v>10564</v>
      </c>
      <c r="B2293" s="5">
        <v>1</v>
      </c>
      <c r="C2293" s="5">
        <v>3</v>
      </c>
    </row>
    <row r="2294" spans="1:3" hidden="1" x14ac:dyDescent="0.25">
      <c r="A2294" s="5" t="s">
        <v>10565</v>
      </c>
      <c r="B2294" s="5">
        <v>1</v>
      </c>
      <c r="C2294" s="5">
        <v>3</v>
      </c>
    </row>
    <row r="2295" spans="1:3" hidden="1" x14ac:dyDescent="0.25">
      <c r="A2295" s="5" t="s">
        <v>10566</v>
      </c>
      <c r="B2295" s="5">
        <v>1</v>
      </c>
      <c r="C2295" s="5">
        <v>3</v>
      </c>
    </row>
    <row r="2296" spans="1:3" hidden="1" x14ac:dyDescent="0.25">
      <c r="A2296" s="5" t="s">
        <v>10567</v>
      </c>
      <c r="B2296" s="5">
        <v>1</v>
      </c>
      <c r="C2296" s="5">
        <v>3</v>
      </c>
    </row>
    <row r="2297" spans="1:3" hidden="1" x14ac:dyDescent="0.25">
      <c r="A2297" s="5" t="s">
        <v>3749</v>
      </c>
      <c r="B2297" s="5">
        <v>1</v>
      </c>
      <c r="C2297" s="5">
        <v>2</v>
      </c>
    </row>
    <row r="2298" spans="1:3" hidden="1" x14ac:dyDescent="0.25">
      <c r="A2298" s="5" t="s">
        <v>10568</v>
      </c>
      <c r="B2298" s="5">
        <v>1</v>
      </c>
      <c r="C2298" s="5">
        <v>3</v>
      </c>
    </row>
    <row r="2299" spans="1:3" hidden="1" x14ac:dyDescent="0.25">
      <c r="A2299" s="5" t="s">
        <v>10569</v>
      </c>
      <c r="B2299" s="5">
        <v>1</v>
      </c>
      <c r="C2299" s="5">
        <v>3</v>
      </c>
    </row>
    <row r="2300" spans="1:3" hidden="1" x14ac:dyDescent="0.25">
      <c r="A2300" s="5" t="s">
        <v>10570</v>
      </c>
      <c r="B2300" s="5">
        <v>1</v>
      </c>
      <c r="C2300" s="5">
        <v>3</v>
      </c>
    </row>
    <row r="2301" spans="1:3" hidden="1" x14ac:dyDescent="0.25">
      <c r="A2301" s="5" t="s">
        <v>10571</v>
      </c>
      <c r="B2301" s="5">
        <v>1</v>
      </c>
      <c r="C2301" s="5">
        <v>3</v>
      </c>
    </row>
    <row r="2302" spans="1:3" hidden="1" x14ac:dyDescent="0.25">
      <c r="A2302" s="5" t="s">
        <v>10572</v>
      </c>
      <c r="B2302" s="5">
        <v>1</v>
      </c>
      <c r="C2302" s="5">
        <v>2</v>
      </c>
    </row>
    <row r="2303" spans="1:3" hidden="1" x14ac:dyDescent="0.25">
      <c r="A2303" s="5" t="s">
        <v>3759</v>
      </c>
      <c r="B2303" s="5">
        <v>1</v>
      </c>
      <c r="C2303" s="5">
        <v>1</v>
      </c>
    </row>
    <row r="2304" spans="1:3" hidden="1" x14ac:dyDescent="0.25">
      <c r="A2304" s="5" t="s">
        <v>10573</v>
      </c>
      <c r="B2304" s="5">
        <v>1</v>
      </c>
      <c r="C2304" s="5">
        <v>3</v>
      </c>
    </row>
    <row r="2305" spans="1:3" hidden="1" x14ac:dyDescent="0.25">
      <c r="A2305" s="5" t="s">
        <v>10574</v>
      </c>
      <c r="B2305" s="5">
        <v>1</v>
      </c>
      <c r="C2305" s="5">
        <v>2</v>
      </c>
    </row>
    <row r="2306" spans="1:3" hidden="1" x14ac:dyDescent="0.25">
      <c r="A2306" s="5" t="s">
        <v>10575</v>
      </c>
      <c r="B2306" s="5">
        <v>1</v>
      </c>
      <c r="C2306" s="5">
        <v>3</v>
      </c>
    </row>
    <row r="2307" spans="1:3" hidden="1" x14ac:dyDescent="0.25">
      <c r="A2307" s="5" t="s">
        <v>10576</v>
      </c>
      <c r="B2307" s="5">
        <v>1</v>
      </c>
      <c r="C2307" s="5">
        <v>1</v>
      </c>
    </row>
    <row r="2308" spans="1:3" hidden="1" x14ac:dyDescent="0.25">
      <c r="A2308" s="5" t="s">
        <v>10577</v>
      </c>
      <c r="B2308" s="5">
        <v>1</v>
      </c>
      <c r="C2308" s="5">
        <v>3</v>
      </c>
    </row>
    <row r="2309" spans="1:3" hidden="1" x14ac:dyDescent="0.25">
      <c r="A2309" s="5" t="s">
        <v>10578</v>
      </c>
      <c r="B2309" s="5">
        <v>1</v>
      </c>
      <c r="C2309" s="5">
        <v>2</v>
      </c>
    </row>
    <row r="2310" spans="1:3" hidden="1" x14ac:dyDescent="0.25">
      <c r="A2310" s="5" t="s">
        <v>10579</v>
      </c>
      <c r="B2310" s="5">
        <v>1</v>
      </c>
      <c r="C2310" s="5">
        <v>1</v>
      </c>
    </row>
    <row r="2311" spans="1:3" hidden="1" x14ac:dyDescent="0.25">
      <c r="A2311" s="5" t="s">
        <v>10580</v>
      </c>
      <c r="B2311" s="5">
        <v>1</v>
      </c>
      <c r="C2311" s="5">
        <v>2</v>
      </c>
    </row>
    <row r="2312" spans="1:3" hidden="1" x14ac:dyDescent="0.25">
      <c r="A2312" s="5" t="s">
        <v>10581</v>
      </c>
      <c r="B2312" s="5">
        <v>1</v>
      </c>
      <c r="C2312" s="5">
        <v>3</v>
      </c>
    </row>
    <row r="2313" spans="1:3" hidden="1" x14ac:dyDescent="0.25">
      <c r="A2313" s="5" t="s">
        <v>10582</v>
      </c>
      <c r="B2313" s="5">
        <v>1</v>
      </c>
      <c r="C2313" s="5">
        <v>1</v>
      </c>
    </row>
    <row r="2314" spans="1:3" hidden="1" x14ac:dyDescent="0.25">
      <c r="A2314" s="5" t="s">
        <v>10583</v>
      </c>
      <c r="B2314" s="5">
        <v>1</v>
      </c>
      <c r="C2314" s="5">
        <v>2</v>
      </c>
    </row>
    <row r="2315" spans="1:3" hidden="1" x14ac:dyDescent="0.25">
      <c r="A2315" s="5" t="s">
        <v>10584</v>
      </c>
      <c r="B2315" s="5">
        <v>1</v>
      </c>
      <c r="C2315" s="5">
        <v>3</v>
      </c>
    </row>
    <row r="2316" spans="1:3" hidden="1" x14ac:dyDescent="0.25">
      <c r="A2316" s="5" t="s">
        <v>10585</v>
      </c>
      <c r="B2316" s="5">
        <v>1</v>
      </c>
      <c r="C2316" s="5">
        <v>2</v>
      </c>
    </row>
    <row r="2317" spans="1:3" hidden="1" x14ac:dyDescent="0.25">
      <c r="A2317" s="5" t="s">
        <v>10586</v>
      </c>
      <c r="B2317" s="5">
        <v>1</v>
      </c>
      <c r="C2317" s="5">
        <v>3</v>
      </c>
    </row>
    <row r="2318" spans="1:3" hidden="1" x14ac:dyDescent="0.25">
      <c r="A2318" s="5" t="s">
        <v>10587</v>
      </c>
      <c r="B2318" s="5">
        <v>1</v>
      </c>
      <c r="C2318" s="5">
        <v>1</v>
      </c>
    </row>
    <row r="2319" spans="1:3" hidden="1" x14ac:dyDescent="0.25">
      <c r="A2319" s="5" t="s">
        <v>10588</v>
      </c>
      <c r="B2319" s="5">
        <v>1</v>
      </c>
      <c r="C2319" s="5">
        <v>1</v>
      </c>
    </row>
    <row r="2320" spans="1:3" hidden="1" x14ac:dyDescent="0.25">
      <c r="A2320" s="5" t="s">
        <v>10589</v>
      </c>
      <c r="B2320" s="5">
        <v>1</v>
      </c>
      <c r="C2320" s="5">
        <v>1</v>
      </c>
    </row>
    <row r="2321" spans="1:3" hidden="1" x14ac:dyDescent="0.25">
      <c r="A2321" s="5" t="s">
        <v>10590</v>
      </c>
      <c r="B2321" s="5">
        <v>1</v>
      </c>
      <c r="C2321" s="5">
        <v>3</v>
      </c>
    </row>
    <row r="2322" spans="1:3" hidden="1" x14ac:dyDescent="0.25">
      <c r="A2322" s="5" t="s">
        <v>10591</v>
      </c>
      <c r="B2322" s="5">
        <v>1</v>
      </c>
      <c r="C2322" s="5">
        <v>2</v>
      </c>
    </row>
    <row r="2323" spans="1:3" hidden="1" x14ac:dyDescent="0.25">
      <c r="A2323" s="5" t="s">
        <v>10592</v>
      </c>
      <c r="B2323" s="5">
        <v>1</v>
      </c>
      <c r="C2323" s="5">
        <v>2</v>
      </c>
    </row>
    <row r="2324" spans="1:3" hidden="1" x14ac:dyDescent="0.25">
      <c r="A2324" s="5" t="s">
        <v>10593</v>
      </c>
      <c r="B2324" s="5">
        <v>1</v>
      </c>
      <c r="C2324" s="5">
        <v>2</v>
      </c>
    </row>
    <row r="2325" spans="1:3" hidden="1" x14ac:dyDescent="0.25">
      <c r="A2325" s="5" t="s">
        <v>10594</v>
      </c>
      <c r="B2325" s="5">
        <v>1</v>
      </c>
      <c r="C2325" s="5">
        <v>3</v>
      </c>
    </row>
    <row r="2326" spans="1:3" hidden="1" x14ac:dyDescent="0.25">
      <c r="A2326" s="5" t="s">
        <v>10595</v>
      </c>
      <c r="B2326" s="5">
        <v>1</v>
      </c>
      <c r="C2326" s="5">
        <v>2</v>
      </c>
    </row>
    <row r="2327" spans="1:3" hidden="1" x14ac:dyDescent="0.25">
      <c r="A2327" s="5" t="s">
        <v>10596</v>
      </c>
      <c r="B2327" s="5">
        <v>1</v>
      </c>
      <c r="C2327" s="5">
        <v>3</v>
      </c>
    </row>
    <row r="2328" spans="1:3" hidden="1" x14ac:dyDescent="0.25">
      <c r="A2328" s="5" t="s">
        <v>10597</v>
      </c>
      <c r="B2328" s="5">
        <v>1</v>
      </c>
      <c r="C2328" s="5">
        <v>1</v>
      </c>
    </row>
    <row r="2329" spans="1:3" hidden="1" x14ac:dyDescent="0.25">
      <c r="A2329" s="5" t="s">
        <v>10598</v>
      </c>
      <c r="B2329" s="5">
        <v>1</v>
      </c>
      <c r="C2329" s="5">
        <v>2</v>
      </c>
    </row>
    <row r="2330" spans="1:3" hidden="1" x14ac:dyDescent="0.25">
      <c r="A2330" s="5" t="s">
        <v>10599</v>
      </c>
      <c r="B2330" s="5">
        <v>1</v>
      </c>
      <c r="C2330" s="5">
        <v>3</v>
      </c>
    </row>
    <row r="2331" spans="1:3" hidden="1" x14ac:dyDescent="0.25">
      <c r="A2331" s="5" t="s">
        <v>10600</v>
      </c>
      <c r="B2331" s="5">
        <v>1</v>
      </c>
      <c r="C2331" s="5">
        <v>3</v>
      </c>
    </row>
    <row r="2332" spans="1:3" hidden="1" x14ac:dyDescent="0.25">
      <c r="A2332" s="5" t="s">
        <v>10601</v>
      </c>
      <c r="B2332" s="5">
        <v>1</v>
      </c>
      <c r="C2332" s="5">
        <v>1</v>
      </c>
    </row>
    <row r="2333" spans="1:3" hidden="1" x14ac:dyDescent="0.25">
      <c r="A2333" s="5" t="s">
        <v>10602</v>
      </c>
      <c r="B2333" s="5">
        <v>1</v>
      </c>
      <c r="C2333" s="5">
        <v>3</v>
      </c>
    </row>
    <row r="2334" spans="1:3" hidden="1" x14ac:dyDescent="0.25">
      <c r="A2334" s="5" t="s">
        <v>10603</v>
      </c>
      <c r="B2334" s="5">
        <v>1</v>
      </c>
      <c r="C2334" s="5">
        <v>3</v>
      </c>
    </row>
    <row r="2335" spans="1:3" hidden="1" x14ac:dyDescent="0.25">
      <c r="A2335" s="5" t="s">
        <v>10604</v>
      </c>
      <c r="B2335" s="5">
        <v>1</v>
      </c>
      <c r="C2335" s="5">
        <v>1</v>
      </c>
    </row>
    <row r="2336" spans="1:3" hidden="1" x14ac:dyDescent="0.25">
      <c r="A2336" s="5" t="s">
        <v>10605</v>
      </c>
      <c r="B2336" s="5">
        <v>1</v>
      </c>
      <c r="C2336" s="5">
        <v>3</v>
      </c>
    </row>
    <row r="2337" spans="1:3" hidden="1" x14ac:dyDescent="0.25">
      <c r="A2337" s="5" t="s">
        <v>10606</v>
      </c>
      <c r="B2337" s="5">
        <v>1</v>
      </c>
      <c r="C2337" s="5">
        <v>3</v>
      </c>
    </row>
    <row r="2338" spans="1:3" hidden="1" x14ac:dyDescent="0.25">
      <c r="A2338" s="5" t="s">
        <v>10607</v>
      </c>
      <c r="B2338" s="5">
        <v>1</v>
      </c>
      <c r="C2338" s="5">
        <v>3</v>
      </c>
    </row>
    <row r="2339" spans="1:3" hidden="1" x14ac:dyDescent="0.25">
      <c r="A2339" s="5" t="s">
        <v>10608</v>
      </c>
      <c r="B2339" s="5">
        <v>1</v>
      </c>
      <c r="C2339" s="5">
        <v>3</v>
      </c>
    </row>
    <row r="2340" spans="1:3" hidden="1" x14ac:dyDescent="0.25">
      <c r="A2340" s="5" t="s">
        <v>10609</v>
      </c>
      <c r="B2340" s="5">
        <v>1</v>
      </c>
      <c r="C2340" s="5">
        <v>3</v>
      </c>
    </row>
    <row r="2341" spans="1:3" hidden="1" x14ac:dyDescent="0.25">
      <c r="A2341" s="5" t="s">
        <v>10610</v>
      </c>
      <c r="B2341" s="5">
        <v>1</v>
      </c>
      <c r="C2341" s="5">
        <v>3</v>
      </c>
    </row>
    <row r="2342" spans="1:3" hidden="1" x14ac:dyDescent="0.25">
      <c r="A2342" s="5" t="s">
        <v>10611</v>
      </c>
      <c r="B2342" s="5">
        <v>1</v>
      </c>
      <c r="C2342" s="5">
        <v>2</v>
      </c>
    </row>
    <row r="2343" spans="1:3" hidden="1" x14ac:dyDescent="0.25">
      <c r="A2343" s="5" t="s">
        <v>10612</v>
      </c>
      <c r="B2343" s="5">
        <v>1</v>
      </c>
      <c r="C2343" s="5">
        <v>3</v>
      </c>
    </row>
    <row r="2344" spans="1:3" hidden="1" x14ac:dyDescent="0.25">
      <c r="A2344" s="5" t="s">
        <v>10613</v>
      </c>
      <c r="B2344" s="5">
        <v>1</v>
      </c>
      <c r="C2344" s="5">
        <v>3</v>
      </c>
    </row>
    <row r="2345" spans="1:3" hidden="1" x14ac:dyDescent="0.25">
      <c r="A2345" s="5" t="s">
        <v>10614</v>
      </c>
      <c r="B2345" s="5">
        <v>1</v>
      </c>
      <c r="C2345" s="5">
        <v>3</v>
      </c>
    </row>
    <row r="2346" spans="1:3" hidden="1" x14ac:dyDescent="0.25">
      <c r="A2346" s="5" t="s">
        <v>10615</v>
      </c>
      <c r="B2346" s="5">
        <v>1</v>
      </c>
      <c r="C2346" s="5">
        <v>2</v>
      </c>
    </row>
    <row r="2347" spans="1:3" hidden="1" x14ac:dyDescent="0.25">
      <c r="A2347" s="5" t="s">
        <v>10616</v>
      </c>
      <c r="B2347" s="5">
        <v>1</v>
      </c>
      <c r="C2347" s="5">
        <v>3</v>
      </c>
    </row>
    <row r="2348" spans="1:3" hidden="1" x14ac:dyDescent="0.25">
      <c r="A2348" s="5" t="s">
        <v>10617</v>
      </c>
      <c r="B2348" s="5">
        <v>1</v>
      </c>
      <c r="C2348" s="5">
        <v>1</v>
      </c>
    </row>
    <row r="2349" spans="1:3" hidden="1" x14ac:dyDescent="0.25">
      <c r="A2349" s="5" t="s">
        <v>10618</v>
      </c>
      <c r="B2349" s="5">
        <v>1</v>
      </c>
      <c r="C2349" s="5">
        <v>3</v>
      </c>
    </row>
    <row r="2350" spans="1:3" hidden="1" x14ac:dyDescent="0.25">
      <c r="A2350" s="5" t="s">
        <v>10619</v>
      </c>
      <c r="B2350" s="5">
        <v>1</v>
      </c>
      <c r="C2350" s="5">
        <v>1</v>
      </c>
    </row>
    <row r="2351" spans="1:3" hidden="1" x14ac:dyDescent="0.25">
      <c r="A2351" s="5" t="s">
        <v>10620</v>
      </c>
      <c r="B2351" s="5">
        <v>1</v>
      </c>
      <c r="C2351" s="5">
        <v>3</v>
      </c>
    </row>
    <row r="2352" spans="1:3" hidden="1" x14ac:dyDescent="0.25">
      <c r="A2352" s="5" t="s">
        <v>10621</v>
      </c>
      <c r="B2352" s="5">
        <v>1</v>
      </c>
      <c r="C2352" s="5">
        <v>1</v>
      </c>
    </row>
    <row r="2353" spans="1:3" hidden="1" x14ac:dyDescent="0.25">
      <c r="A2353" s="5" t="s">
        <v>10622</v>
      </c>
      <c r="B2353" s="5">
        <v>1</v>
      </c>
      <c r="C2353" s="5">
        <v>3</v>
      </c>
    </row>
    <row r="2354" spans="1:3" hidden="1" x14ac:dyDescent="0.25">
      <c r="A2354" s="5" t="s">
        <v>10623</v>
      </c>
      <c r="B2354" s="5">
        <v>1</v>
      </c>
      <c r="C2354" s="5">
        <v>3</v>
      </c>
    </row>
    <row r="2355" spans="1:3" hidden="1" x14ac:dyDescent="0.25">
      <c r="A2355" s="5" t="s">
        <v>10624</v>
      </c>
      <c r="B2355" s="5">
        <v>1</v>
      </c>
      <c r="C2355" s="5">
        <v>2</v>
      </c>
    </row>
    <row r="2356" spans="1:3" hidden="1" x14ac:dyDescent="0.25">
      <c r="A2356" s="5" t="s">
        <v>10625</v>
      </c>
      <c r="B2356" s="5">
        <v>1</v>
      </c>
      <c r="C2356" s="5">
        <v>2</v>
      </c>
    </row>
    <row r="2357" spans="1:3" hidden="1" x14ac:dyDescent="0.25">
      <c r="A2357" s="5" t="s">
        <v>10626</v>
      </c>
      <c r="B2357" s="5">
        <v>1</v>
      </c>
      <c r="C2357" s="5">
        <v>2</v>
      </c>
    </row>
    <row r="2358" spans="1:3" hidden="1" x14ac:dyDescent="0.25">
      <c r="A2358" s="5" t="s">
        <v>10627</v>
      </c>
      <c r="B2358" s="5">
        <v>1</v>
      </c>
      <c r="C2358" s="5">
        <v>3</v>
      </c>
    </row>
    <row r="2359" spans="1:3" hidden="1" x14ac:dyDescent="0.25">
      <c r="A2359" s="5" t="s">
        <v>10628</v>
      </c>
      <c r="B2359" s="5">
        <v>1</v>
      </c>
      <c r="C2359" s="5">
        <v>3</v>
      </c>
    </row>
    <row r="2360" spans="1:3" hidden="1" x14ac:dyDescent="0.25">
      <c r="A2360" s="5" t="s">
        <v>10629</v>
      </c>
      <c r="B2360" s="5">
        <v>1</v>
      </c>
      <c r="C2360" s="5">
        <v>3</v>
      </c>
    </row>
    <row r="2361" spans="1:3" hidden="1" x14ac:dyDescent="0.25">
      <c r="A2361" s="5" t="s">
        <v>10630</v>
      </c>
      <c r="B2361" s="5">
        <v>1</v>
      </c>
      <c r="C2361" s="5">
        <v>1</v>
      </c>
    </row>
    <row r="2362" spans="1:3" hidden="1" x14ac:dyDescent="0.25">
      <c r="A2362" s="5" t="s">
        <v>3903</v>
      </c>
      <c r="B2362" s="5">
        <v>1</v>
      </c>
      <c r="C2362" s="5">
        <v>3</v>
      </c>
    </row>
    <row r="2363" spans="1:3" hidden="1" x14ac:dyDescent="0.25">
      <c r="A2363" s="5" t="s">
        <v>10631</v>
      </c>
      <c r="B2363" s="5">
        <v>1</v>
      </c>
      <c r="C2363" s="5">
        <v>3</v>
      </c>
    </row>
    <row r="2364" spans="1:3" hidden="1" x14ac:dyDescent="0.25">
      <c r="A2364" s="5" t="s">
        <v>10632</v>
      </c>
      <c r="B2364" s="5">
        <v>1</v>
      </c>
      <c r="C2364" s="5">
        <v>3</v>
      </c>
    </row>
    <row r="2365" spans="1:3" hidden="1" x14ac:dyDescent="0.25">
      <c r="A2365" s="5" t="s">
        <v>10633</v>
      </c>
      <c r="B2365" s="5">
        <v>1</v>
      </c>
      <c r="C2365" s="5">
        <v>3</v>
      </c>
    </row>
    <row r="2366" spans="1:3" hidden="1" x14ac:dyDescent="0.25">
      <c r="A2366" s="5" t="s">
        <v>10634</v>
      </c>
      <c r="B2366" s="5">
        <v>1</v>
      </c>
      <c r="C2366" s="5">
        <v>1</v>
      </c>
    </row>
    <row r="2367" spans="1:3" hidden="1" x14ac:dyDescent="0.25">
      <c r="A2367" s="5" t="s">
        <v>10635</v>
      </c>
      <c r="B2367" s="5">
        <v>1</v>
      </c>
      <c r="C2367" s="5">
        <v>3</v>
      </c>
    </row>
    <row r="2368" spans="1:3" hidden="1" x14ac:dyDescent="0.25">
      <c r="A2368" s="5" t="s">
        <v>10636</v>
      </c>
      <c r="B2368" s="5">
        <v>1</v>
      </c>
      <c r="C2368" s="5">
        <v>2</v>
      </c>
    </row>
    <row r="2369" spans="1:3" hidden="1" x14ac:dyDescent="0.25">
      <c r="A2369" s="5" t="s">
        <v>10637</v>
      </c>
      <c r="B2369" s="5">
        <v>1</v>
      </c>
      <c r="C2369" s="5">
        <v>3</v>
      </c>
    </row>
    <row r="2370" spans="1:3" hidden="1" x14ac:dyDescent="0.25">
      <c r="A2370" s="5" t="s">
        <v>10638</v>
      </c>
      <c r="B2370" s="5">
        <v>1</v>
      </c>
      <c r="C2370" s="5">
        <v>1</v>
      </c>
    </row>
    <row r="2371" spans="1:3" hidden="1" x14ac:dyDescent="0.25">
      <c r="A2371" s="5" t="s">
        <v>10639</v>
      </c>
      <c r="B2371" s="5">
        <v>1</v>
      </c>
      <c r="C2371" s="5">
        <v>1</v>
      </c>
    </row>
    <row r="2372" spans="1:3" hidden="1" x14ac:dyDescent="0.25">
      <c r="A2372" s="5" t="s">
        <v>10640</v>
      </c>
      <c r="B2372" s="5">
        <v>1</v>
      </c>
      <c r="C2372" s="5">
        <v>3</v>
      </c>
    </row>
    <row r="2373" spans="1:3" hidden="1" x14ac:dyDescent="0.25">
      <c r="A2373" s="5" t="s">
        <v>10641</v>
      </c>
      <c r="B2373" s="5">
        <v>1</v>
      </c>
      <c r="C2373" s="5">
        <v>3</v>
      </c>
    </row>
    <row r="2374" spans="1:3" hidden="1" x14ac:dyDescent="0.25">
      <c r="A2374" s="5" t="s">
        <v>10642</v>
      </c>
      <c r="B2374" s="5">
        <v>1</v>
      </c>
      <c r="C2374" s="5">
        <v>3</v>
      </c>
    </row>
    <row r="2375" spans="1:3" hidden="1" x14ac:dyDescent="0.25">
      <c r="A2375" s="5" t="s">
        <v>10643</v>
      </c>
      <c r="B2375" s="5">
        <v>1</v>
      </c>
      <c r="C2375" s="5">
        <v>2</v>
      </c>
    </row>
    <row r="2376" spans="1:3" hidden="1" x14ac:dyDescent="0.25">
      <c r="A2376" s="5" t="s">
        <v>10644</v>
      </c>
      <c r="B2376" s="5">
        <v>1</v>
      </c>
      <c r="C2376" s="5">
        <v>1</v>
      </c>
    </row>
    <row r="2377" spans="1:3" hidden="1" x14ac:dyDescent="0.25">
      <c r="A2377" s="5" t="s">
        <v>10645</v>
      </c>
      <c r="B2377" s="5">
        <v>1</v>
      </c>
      <c r="C2377" s="5">
        <v>1</v>
      </c>
    </row>
    <row r="2378" spans="1:3" hidden="1" x14ac:dyDescent="0.25">
      <c r="A2378" s="5" t="s">
        <v>10646</v>
      </c>
      <c r="B2378" s="5">
        <v>1</v>
      </c>
      <c r="C2378" s="5">
        <v>2</v>
      </c>
    </row>
    <row r="2379" spans="1:3" hidden="1" x14ac:dyDescent="0.25">
      <c r="A2379" s="5" t="s">
        <v>10647</v>
      </c>
      <c r="B2379" s="5">
        <v>1</v>
      </c>
      <c r="C2379" s="5">
        <v>3</v>
      </c>
    </row>
    <row r="2380" spans="1:3" hidden="1" x14ac:dyDescent="0.25">
      <c r="A2380" s="5" t="s">
        <v>10648</v>
      </c>
      <c r="B2380" s="5">
        <v>1</v>
      </c>
      <c r="C2380" s="5">
        <v>1</v>
      </c>
    </row>
    <row r="2381" spans="1:3" hidden="1" x14ac:dyDescent="0.25">
      <c r="A2381" s="5" t="s">
        <v>10649</v>
      </c>
      <c r="B2381" s="5">
        <v>1</v>
      </c>
      <c r="C2381" s="5">
        <v>2</v>
      </c>
    </row>
    <row r="2382" spans="1:3" hidden="1" x14ac:dyDescent="0.25">
      <c r="A2382" s="5" t="s">
        <v>10650</v>
      </c>
      <c r="B2382" s="5">
        <v>1</v>
      </c>
      <c r="C2382" s="5">
        <v>3</v>
      </c>
    </row>
    <row r="2383" spans="1:3" hidden="1" x14ac:dyDescent="0.25">
      <c r="A2383" s="5" t="s">
        <v>10651</v>
      </c>
      <c r="B2383" s="5">
        <v>1</v>
      </c>
      <c r="C2383" s="5">
        <v>2</v>
      </c>
    </row>
    <row r="2384" spans="1:3" hidden="1" x14ac:dyDescent="0.25">
      <c r="A2384" s="5" t="s">
        <v>10652</v>
      </c>
      <c r="B2384" s="5">
        <v>1</v>
      </c>
      <c r="C2384" s="5">
        <v>2</v>
      </c>
    </row>
    <row r="2385" spans="1:3" hidden="1" x14ac:dyDescent="0.25">
      <c r="A2385" s="5" t="s">
        <v>10653</v>
      </c>
      <c r="B2385" s="5">
        <v>1</v>
      </c>
      <c r="C2385" s="5">
        <v>2</v>
      </c>
    </row>
    <row r="2386" spans="1:3" hidden="1" x14ac:dyDescent="0.25">
      <c r="A2386" s="5" t="s">
        <v>10654</v>
      </c>
      <c r="B2386" s="5">
        <v>1</v>
      </c>
      <c r="C2386" s="5">
        <v>3</v>
      </c>
    </row>
    <row r="2387" spans="1:3" hidden="1" x14ac:dyDescent="0.25">
      <c r="A2387" s="5" t="s">
        <v>10655</v>
      </c>
      <c r="B2387" s="5">
        <v>1</v>
      </c>
      <c r="C2387" s="5">
        <v>2</v>
      </c>
    </row>
    <row r="2388" spans="1:3" hidden="1" x14ac:dyDescent="0.25">
      <c r="A2388" s="5" t="s">
        <v>10656</v>
      </c>
      <c r="B2388" s="5">
        <v>1</v>
      </c>
      <c r="C2388" s="5">
        <v>1</v>
      </c>
    </row>
    <row r="2389" spans="1:3" hidden="1" x14ac:dyDescent="0.25">
      <c r="A2389" s="5" t="s">
        <v>10657</v>
      </c>
      <c r="B2389" s="5">
        <v>1</v>
      </c>
      <c r="C2389" s="5">
        <v>3</v>
      </c>
    </row>
    <row r="2390" spans="1:3" hidden="1" x14ac:dyDescent="0.25">
      <c r="A2390" s="5" t="s">
        <v>10658</v>
      </c>
      <c r="B2390" s="5">
        <v>1</v>
      </c>
      <c r="C2390" s="5">
        <v>3</v>
      </c>
    </row>
    <row r="2391" spans="1:3" hidden="1" x14ac:dyDescent="0.25">
      <c r="A2391" s="5" t="s">
        <v>10659</v>
      </c>
      <c r="B2391" s="5">
        <v>1</v>
      </c>
      <c r="C2391" s="5">
        <v>2</v>
      </c>
    </row>
    <row r="2392" spans="1:3" hidden="1" x14ac:dyDescent="0.25">
      <c r="A2392" s="5" t="s">
        <v>10660</v>
      </c>
      <c r="B2392" s="5">
        <v>1</v>
      </c>
      <c r="C2392" s="5">
        <v>2</v>
      </c>
    </row>
    <row r="2393" spans="1:3" hidden="1" x14ac:dyDescent="0.25">
      <c r="A2393" s="5" t="s">
        <v>10661</v>
      </c>
      <c r="B2393" s="5">
        <v>1</v>
      </c>
      <c r="C2393" s="5">
        <v>1</v>
      </c>
    </row>
    <row r="2394" spans="1:3" hidden="1" x14ac:dyDescent="0.25">
      <c r="A2394" s="5" t="s">
        <v>10662</v>
      </c>
      <c r="B2394" s="5">
        <v>1</v>
      </c>
      <c r="C2394" s="5">
        <v>3</v>
      </c>
    </row>
    <row r="2395" spans="1:3" hidden="1" x14ac:dyDescent="0.25">
      <c r="A2395" s="5" t="s">
        <v>10663</v>
      </c>
      <c r="B2395" s="5">
        <v>1</v>
      </c>
      <c r="C2395" s="5">
        <v>3</v>
      </c>
    </row>
    <row r="2396" spans="1:3" hidden="1" x14ac:dyDescent="0.25">
      <c r="A2396" s="5" t="s">
        <v>10664</v>
      </c>
      <c r="B2396" s="5">
        <v>1</v>
      </c>
      <c r="C2396" s="5">
        <v>3</v>
      </c>
    </row>
    <row r="2397" spans="1:3" hidden="1" x14ac:dyDescent="0.25">
      <c r="A2397" s="5" t="s">
        <v>10665</v>
      </c>
      <c r="B2397" s="5">
        <v>1</v>
      </c>
      <c r="C2397" s="5">
        <v>2</v>
      </c>
    </row>
    <row r="2398" spans="1:3" hidden="1" x14ac:dyDescent="0.25">
      <c r="A2398" s="5" t="s">
        <v>10666</v>
      </c>
      <c r="B2398" s="5">
        <v>1</v>
      </c>
      <c r="C2398" s="5">
        <v>1</v>
      </c>
    </row>
    <row r="2399" spans="1:3" hidden="1" x14ac:dyDescent="0.25">
      <c r="A2399" s="5" t="s">
        <v>10667</v>
      </c>
      <c r="B2399" s="5">
        <v>1</v>
      </c>
      <c r="C2399" s="5">
        <v>3</v>
      </c>
    </row>
    <row r="2400" spans="1:3" hidden="1" x14ac:dyDescent="0.25">
      <c r="A2400" s="5" t="s">
        <v>10668</v>
      </c>
      <c r="B2400" s="5">
        <v>1</v>
      </c>
      <c r="C2400" s="5">
        <v>3</v>
      </c>
    </row>
    <row r="2401" spans="1:3" hidden="1" x14ac:dyDescent="0.25">
      <c r="A2401" s="5" t="s">
        <v>10669</v>
      </c>
      <c r="B2401" s="5">
        <v>1</v>
      </c>
      <c r="C2401" s="5">
        <v>3</v>
      </c>
    </row>
    <row r="2402" spans="1:3" hidden="1" x14ac:dyDescent="0.25">
      <c r="A2402" s="5" t="s">
        <v>10670</v>
      </c>
      <c r="B2402" s="5">
        <v>1</v>
      </c>
      <c r="C2402" s="5">
        <v>3</v>
      </c>
    </row>
    <row r="2403" spans="1:3" hidden="1" x14ac:dyDescent="0.25">
      <c r="A2403" s="5" t="s">
        <v>10671</v>
      </c>
      <c r="B2403" s="5">
        <v>1</v>
      </c>
      <c r="C2403" s="5">
        <v>3</v>
      </c>
    </row>
    <row r="2404" spans="1:3" hidden="1" x14ac:dyDescent="0.25">
      <c r="A2404" s="5" t="s">
        <v>10672</v>
      </c>
      <c r="B2404" s="5">
        <v>1</v>
      </c>
      <c r="C2404" s="5">
        <v>2</v>
      </c>
    </row>
    <row r="2405" spans="1:3" hidden="1" x14ac:dyDescent="0.25">
      <c r="A2405" s="5" t="s">
        <v>10673</v>
      </c>
      <c r="B2405" s="5">
        <v>1</v>
      </c>
      <c r="C2405" s="5">
        <v>3</v>
      </c>
    </row>
    <row r="2406" spans="1:3" hidden="1" x14ac:dyDescent="0.25">
      <c r="A2406" s="5" t="s">
        <v>10674</v>
      </c>
      <c r="B2406" s="5">
        <v>1</v>
      </c>
      <c r="C2406" s="5">
        <v>3</v>
      </c>
    </row>
    <row r="2407" spans="1:3" hidden="1" x14ac:dyDescent="0.25">
      <c r="A2407" s="5" t="s">
        <v>10675</v>
      </c>
      <c r="B2407" s="5">
        <v>1</v>
      </c>
      <c r="C2407" s="5">
        <v>1</v>
      </c>
    </row>
    <row r="2408" spans="1:3" hidden="1" x14ac:dyDescent="0.25">
      <c r="A2408" s="5" t="s">
        <v>10676</v>
      </c>
      <c r="B2408" s="5">
        <v>1</v>
      </c>
      <c r="C2408" s="5">
        <v>1</v>
      </c>
    </row>
    <row r="2409" spans="1:3" hidden="1" x14ac:dyDescent="0.25">
      <c r="A2409" s="5" t="s">
        <v>10677</v>
      </c>
      <c r="B2409" s="5">
        <v>1</v>
      </c>
      <c r="C2409" s="5">
        <v>3</v>
      </c>
    </row>
    <row r="2410" spans="1:3" hidden="1" x14ac:dyDescent="0.25">
      <c r="A2410" s="5" t="s">
        <v>10678</v>
      </c>
      <c r="B2410" s="5">
        <v>1</v>
      </c>
      <c r="C2410" s="5">
        <v>2</v>
      </c>
    </row>
    <row r="2411" spans="1:3" hidden="1" x14ac:dyDescent="0.25">
      <c r="A2411" s="5" t="s">
        <v>10679</v>
      </c>
      <c r="B2411" s="5">
        <v>1</v>
      </c>
      <c r="C2411" s="5">
        <v>3</v>
      </c>
    </row>
    <row r="2412" spans="1:3" hidden="1" x14ac:dyDescent="0.25">
      <c r="A2412" s="5" t="s">
        <v>10680</v>
      </c>
      <c r="B2412" s="5">
        <v>1</v>
      </c>
      <c r="C2412" s="5">
        <v>3</v>
      </c>
    </row>
    <row r="2413" spans="1:3" hidden="1" x14ac:dyDescent="0.25">
      <c r="A2413" s="5" t="s">
        <v>10681</v>
      </c>
      <c r="B2413" s="5">
        <v>1</v>
      </c>
      <c r="C2413" s="5">
        <v>3</v>
      </c>
    </row>
    <row r="2414" spans="1:3" hidden="1" x14ac:dyDescent="0.25">
      <c r="A2414" s="5" t="s">
        <v>10682</v>
      </c>
      <c r="B2414" s="5">
        <v>1</v>
      </c>
      <c r="C2414" s="5">
        <v>3</v>
      </c>
    </row>
    <row r="2415" spans="1:3" hidden="1" x14ac:dyDescent="0.25">
      <c r="A2415" s="5" t="s">
        <v>3791</v>
      </c>
      <c r="B2415" s="5">
        <v>1</v>
      </c>
      <c r="C2415" s="5">
        <v>3</v>
      </c>
    </row>
    <row r="2416" spans="1:3" hidden="1" x14ac:dyDescent="0.25">
      <c r="A2416" s="5" t="s">
        <v>10683</v>
      </c>
      <c r="B2416" s="5">
        <v>1</v>
      </c>
      <c r="C2416" s="5">
        <v>3</v>
      </c>
    </row>
    <row r="2417" spans="1:3" hidden="1" x14ac:dyDescent="0.25">
      <c r="A2417" s="5" t="s">
        <v>10684</v>
      </c>
      <c r="B2417" s="5">
        <v>1</v>
      </c>
      <c r="C2417" s="5">
        <v>3</v>
      </c>
    </row>
    <row r="2418" spans="1:3" hidden="1" x14ac:dyDescent="0.25">
      <c r="A2418" s="5" t="s">
        <v>10685</v>
      </c>
      <c r="B2418" s="5">
        <v>1</v>
      </c>
      <c r="C2418" s="5">
        <v>3</v>
      </c>
    </row>
    <row r="2419" spans="1:3" hidden="1" x14ac:dyDescent="0.25">
      <c r="A2419" s="5" t="s">
        <v>10686</v>
      </c>
      <c r="B2419" s="5">
        <v>1</v>
      </c>
      <c r="C2419" s="5">
        <v>3</v>
      </c>
    </row>
    <row r="2420" spans="1:3" hidden="1" x14ac:dyDescent="0.25">
      <c r="A2420" s="5" t="s">
        <v>10687</v>
      </c>
      <c r="B2420" s="5">
        <v>1</v>
      </c>
      <c r="C2420" s="5">
        <v>1</v>
      </c>
    </row>
    <row r="2421" spans="1:3" hidden="1" x14ac:dyDescent="0.25">
      <c r="A2421" s="5" t="s">
        <v>10688</v>
      </c>
      <c r="B2421" s="5">
        <v>1</v>
      </c>
      <c r="C2421" s="5">
        <v>3</v>
      </c>
    </row>
    <row r="2422" spans="1:3" hidden="1" x14ac:dyDescent="0.25">
      <c r="A2422" s="5" t="s">
        <v>10689</v>
      </c>
      <c r="B2422" s="5">
        <v>1</v>
      </c>
      <c r="C2422" s="5">
        <v>1</v>
      </c>
    </row>
    <row r="2423" spans="1:3" hidden="1" x14ac:dyDescent="0.25">
      <c r="A2423" s="5" t="s">
        <v>10690</v>
      </c>
      <c r="B2423" s="5">
        <v>1</v>
      </c>
      <c r="C2423" s="5">
        <v>3</v>
      </c>
    </row>
    <row r="2424" spans="1:3" hidden="1" x14ac:dyDescent="0.25">
      <c r="A2424" s="5" t="s">
        <v>10691</v>
      </c>
      <c r="B2424" s="5">
        <v>1</v>
      </c>
      <c r="C2424" s="5">
        <v>1</v>
      </c>
    </row>
    <row r="2425" spans="1:3" hidden="1" x14ac:dyDescent="0.25">
      <c r="A2425" s="5" t="s">
        <v>10692</v>
      </c>
      <c r="B2425" s="5">
        <v>1</v>
      </c>
      <c r="C2425" s="5">
        <v>3</v>
      </c>
    </row>
    <row r="2426" spans="1:3" hidden="1" x14ac:dyDescent="0.25">
      <c r="A2426" s="5" t="s">
        <v>10693</v>
      </c>
      <c r="B2426" s="5">
        <v>1</v>
      </c>
      <c r="C2426" s="5">
        <v>2</v>
      </c>
    </row>
    <row r="2427" spans="1:3" hidden="1" x14ac:dyDescent="0.25">
      <c r="A2427" s="5" t="s">
        <v>10694</v>
      </c>
      <c r="B2427" s="5">
        <v>1</v>
      </c>
      <c r="C2427" s="5">
        <v>1</v>
      </c>
    </row>
    <row r="2428" spans="1:3" hidden="1" x14ac:dyDescent="0.25">
      <c r="A2428" s="5" t="s">
        <v>10695</v>
      </c>
      <c r="B2428" s="5">
        <v>1</v>
      </c>
      <c r="C2428" s="5">
        <v>1</v>
      </c>
    </row>
    <row r="2429" spans="1:3" hidden="1" x14ac:dyDescent="0.25">
      <c r="A2429" s="5" t="s">
        <v>10696</v>
      </c>
      <c r="B2429" s="5">
        <v>1</v>
      </c>
      <c r="C2429" s="5">
        <v>1</v>
      </c>
    </row>
    <row r="2430" spans="1:3" hidden="1" x14ac:dyDescent="0.25">
      <c r="A2430" s="5" t="s">
        <v>10697</v>
      </c>
      <c r="B2430" s="5">
        <v>1</v>
      </c>
      <c r="C2430" s="5">
        <v>1</v>
      </c>
    </row>
    <row r="2431" spans="1:3" hidden="1" x14ac:dyDescent="0.25">
      <c r="A2431" s="5" t="s">
        <v>10698</v>
      </c>
      <c r="B2431" s="5">
        <v>1</v>
      </c>
      <c r="C2431" s="5">
        <v>3</v>
      </c>
    </row>
    <row r="2432" spans="1:3" hidden="1" x14ac:dyDescent="0.25">
      <c r="A2432" s="5" t="s">
        <v>10699</v>
      </c>
      <c r="B2432" s="5">
        <v>1</v>
      </c>
      <c r="C2432" s="5">
        <v>3</v>
      </c>
    </row>
    <row r="2433" spans="1:3" hidden="1" x14ac:dyDescent="0.25">
      <c r="A2433" s="5" t="s">
        <v>10700</v>
      </c>
      <c r="B2433" s="5">
        <v>1</v>
      </c>
      <c r="C2433" s="5">
        <v>3</v>
      </c>
    </row>
    <row r="2434" spans="1:3" hidden="1" x14ac:dyDescent="0.25">
      <c r="A2434" s="5" t="s">
        <v>10701</v>
      </c>
      <c r="B2434" s="5">
        <v>1</v>
      </c>
      <c r="C2434" s="5">
        <v>3</v>
      </c>
    </row>
    <row r="2435" spans="1:3" hidden="1" x14ac:dyDescent="0.25">
      <c r="A2435" s="5" t="s">
        <v>10702</v>
      </c>
      <c r="B2435" s="5">
        <v>1</v>
      </c>
      <c r="C2435" s="5">
        <v>3</v>
      </c>
    </row>
    <row r="2436" spans="1:3" hidden="1" x14ac:dyDescent="0.25">
      <c r="A2436" s="5" t="s">
        <v>10703</v>
      </c>
      <c r="B2436" s="5">
        <v>1</v>
      </c>
      <c r="C2436" s="5">
        <v>2</v>
      </c>
    </row>
    <row r="2437" spans="1:3" hidden="1" x14ac:dyDescent="0.25">
      <c r="A2437" s="5" t="s">
        <v>10704</v>
      </c>
      <c r="B2437" s="5">
        <v>1</v>
      </c>
      <c r="C2437" s="5">
        <v>3</v>
      </c>
    </row>
    <row r="2438" spans="1:3" hidden="1" x14ac:dyDescent="0.25">
      <c r="A2438" s="5" t="s">
        <v>10705</v>
      </c>
      <c r="B2438" s="5">
        <v>1</v>
      </c>
      <c r="C2438" s="5">
        <v>1</v>
      </c>
    </row>
    <row r="2439" spans="1:3" hidden="1" x14ac:dyDescent="0.25">
      <c r="A2439" s="5" t="s">
        <v>10706</v>
      </c>
      <c r="B2439" s="5">
        <v>1</v>
      </c>
      <c r="C2439" s="5">
        <v>3</v>
      </c>
    </row>
    <row r="2440" spans="1:3" hidden="1" x14ac:dyDescent="0.25">
      <c r="A2440" s="5" t="s">
        <v>10707</v>
      </c>
      <c r="B2440" s="5">
        <v>1</v>
      </c>
      <c r="C2440" s="5">
        <v>1</v>
      </c>
    </row>
    <row r="2441" spans="1:3" hidden="1" x14ac:dyDescent="0.25">
      <c r="A2441" s="5" t="s">
        <v>10708</v>
      </c>
      <c r="B2441" s="5">
        <v>1</v>
      </c>
      <c r="C2441" s="5">
        <v>3</v>
      </c>
    </row>
    <row r="2442" spans="1:3" hidden="1" x14ac:dyDescent="0.25">
      <c r="A2442" s="5" t="s">
        <v>10709</v>
      </c>
      <c r="B2442" s="5">
        <v>1</v>
      </c>
      <c r="C2442" s="5">
        <v>2</v>
      </c>
    </row>
    <row r="2443" spans="1:3" hidden="1" x14ac:dyDescent="0.25">
      <c r="A2443" s="5" t="s">
        <v>10710</v>
      </c>
      <c r="B2443" s="5">
        <v>1</v>
      </c>
      <c r="C2443" s="5">
        <v>3</v>
      </c>
    </row>
    <row r="2444" spans="1:3" hidden="1" x14ac:dyDescent="0.25">
      <c r="A2444" s="5" t="s">
        <v>10711</v>
      </c>
      <c r="B2444" s="5">
        <v>1</v>
      </c>
      <c r="C2444" s="5">
        <v>1</v>
      </c>
    </row>
    <row r="2445" spans="1:3" hidden="1" x14ac:dyDescent="0.25">
      <c r="A2445" s="5" t="s">
        <v>10712</v>
      </c>
      <c r="B2445" s="5">
        <v>1</v>
      </c>
      <c r="C2445" s="5">
        <v>3</v>
      </c>
    </row>
    <row r="2446" spans="1:3" hidden="1" x14ac:dyDescent="0.25">
      <c r="A2446" s="5" t="s">
        <v>10713</v>
      </c>
      <c r="B2446" s="5">
        <v>1</v>
      </c>
      <c r="C2446" s="5">
        <v>1</v>
      </c>
    </row>
    <row r="2447" spans="1:3" hidden="1" x14ac:dyDescent="0.25">
      <c r="A2447" s="5" t="s">
        <v>10714</v>
      </c>
      <c r="B2447" s="5">
        <v>1</v>
      </c>
      <c r="C2447" s="5">
        <v>3</v>
      </c>
    </row>
    <row r="2448" spans="1:3" hidden="1" x14ac:dyDescent="0.25">
      <c r="A2448" s="5" t="s">
        <v>10715</v>
      </c>
      <c r="B2448" s="5">
        <v>1</v>
      </c>
      <c r="C2448" s="5">
        <v>2</v>
      </c>
    </row>
    <row r="2449" spans="1:3" hidden="1" x14ac:dyDescent="0.25">
      <c r="A2449" s="5" t="s">
        <v>10716</v>
      </c>
      <c r="B2449" s="5">
        <v>1</v>
      </c>
      <c r="C2449" s="5">
        <v>2</v>
      </c>
    </row>
    <row r="2450" spans="1:3" hidden="1" x14ac:dyDescent="0.25">
      <c r="A2450" s="5" t="s">
        <v>10717</v>
      </c>
      <c r="B2450" s="5">
        <v>1</v>
      </c>
      <c r="C2450" s="5">
        <v>2</v>
      </c>
    </row>
    <row r="2451" spans="1:3" hidden="1" x14ac:dyDescent="0.25">
      <c r="A2451" s="5" t="s">
        <v>10718</v>
      </c>
      <c r="B2451" s="5">
        <v>1</v>
      </c>
      <c r="C2451" s="5">
        <v>3</v>
      </c>
    </row>
    <row r="2452" spans="1:3" hidden="1" x14ac:dyDescent="0.25">
      <c r="A2452" s="5" t="s">
        <v>10719</v>
      </c>
      <c r="B2452" s="5">
        <v>1</v>
      </c>
      <c r="C2452" s="5">
        <v>3</v>
      </c>
    </row>
    <row r="2453" spans="1:3" hidden="1" x14ac:dyDescent="0.25">
      <c r="A2453" s="5" t="s">
        <v>10720</v>
      </c>
      <c r="B2453" s="5">
        <v>1</v>
      </c>
      <c r="C2453" s="5">
        <v>3</v>
      </c>
    </row>
    <row r="2454" spans="1:3" hidden="1" x14ac:dyDescent="0.25">
      <c r="A2454" s="5" t="s">
        <v>10721</v>
      </c>
      <c r="B2454" s="5">
        <v>1</v>
      </c>
      <c r="C2454" s="5">
        <v>2</v>
      </c>
    </row>
    <row r="2455" spans="1:3" hidden="1" x14ac:dyDescent="0.25">
      <c r="A2455" s="5" t="s">
        <v>10722</v>
      </c>
      <c r="B2455" s="5">
        <v>1</v>
      </c>
      <c r="C2455" s="5">
        <v>3</v>
      </c>
    </row>
    <row r="2456" spans="1:3" hidden="1" x14ac:dyDescent="0.25">
      <c r="A2456" s="5" t="s">
        <v>10723</v>
      </c>
      <c r="B2456" s="5">
        <v>1</v>
      </c>
      <c r="C2456" s="5">
        <v>1</v>
      </c>
    </row>
    <row r="2457" spans="1:3" hidden="1" x14ac:dyDescent="0.25">
      <c r="A2457" s="5" t="s">
        <v>10724</v>
      </c>
      <c r="B2457" s="5">
        <v>1</v>
      </c>
      <c r="C2457" s="5">
        <v>3</v>
      </c>
    </row>
    <row r="2458" spans="1:3" hidden="1" x14ac:dyDescent="0.25">
      <c r="A2458" s="5" t="s">
        <v>10725</v>
      </c>
      <c r="B2458" s="5">
        <v>1</v>
      </c>
      <c r="C2458" s="5">
        <v>2</v>
      </c>
    </row>
    <row r="2459" spans="1:3" hidden="1" x14ac:dyDescent="0.25">
      <c r="A2459" s="5" t="s">
        <v>10726</v>
      </c>
      <c r="B2459" s="5">
        <v>1</v>
      </c>
      <c r="C2459" s="5">
        <v>2</v>
      </c>
    </row>
    <row r="2460" spans="1:3" hidden="1" x14ac:dyDescent="0.25">
      <c r="A2460" s="5" t="s">
        <v>10727</v>
      </c>
      <c r="B2460" s="5">
        <v>1</v>
      </c>
      <c r="C2460" s="5">
        <v>2</v>
      </c>
    </row>
    <row r="2461" spans="1:3" hidden="1" x14ac:dyDescent="0.25">
      <c r="A2461" s="5" t="s">
        <v>10728</v>
      </c>
      <c r="B2461" s="5">
        <v>1</v>
      </c>
      <c r="C2461" s="5">
        <v>3</v>
      </c>
    </row>
    <row r="2462" spans="1:3" hidden="1" x14ac:dyDescent="0.25">
      <c r="A2462" s="5" t="s">
        <v>10729</v>
      </c>
      <c r="B2462" s="5">
        <v>1</v>
      </c>
      <c r="C2462" s="5">
        <v>2</v>
      </c>
    </row>
    <row r="2463" spans="1:3" hidden="1" x14ac:dyDescent="0.25">
      <c r="A2463" s="5" t="s">
        <v>10730</v>
      </c>
      <c r="B2463" s="5">
        <v>1</v>
      </c>
      <c r="C2463" s="5">
        <v>1</v>
      </c>
    </row>
    <row r="2464" spans="1:3" hidden="1" x14ac:dyDescent="0.25">
      <c r="A2464" s="5" t="s">
        <v>10731</v>
      </c>
      <c r="B2464" s="5">
        <v>1</v>
      </c>
      <c r="C2464" s="5">
        <v>2</v>
      </c>
    </row>
    <row r="2465" spans="1:3" hidden="1" x14ac:dyDescent="0.25">
      <c r="A2465" s="5" t="s">
        <v>10732</v>
      </c>
      <c r="B2465" s="5">
        <v>1</v>
      </c>
      <c r="C2465" s="5">
        <v>1</v>
      </c>
    </row>
    <row r="2466" spans="1:3" hidden="1" x14ac:dyDescent="0.25">
      <c r="A2466" s="5" t="s">
        <v>10733</v>
      </c>
      <c r="B2466" s="5">
        <v>1</v>
      </c>
      <c r="C2466" s="5">
        <v>1</v>
      </c>
    </row>
    <row r="2467" spans="1:3" hidden="1" x14ac:dyDescent="0.25">
      <c r="A2467" s="5" t="s">
        <v>10734</v>
      </c>
      <c r="B2467" s="5">
        <v>1</v>
      </c>
      <c r="C2467" s="5">
        <v>3</v>
      </c>
    </row>
    <row r="2468" spans="1:3" hidden="1" x14ac:dyDescent="0.25">
      <c r="A2468" s="5" t="s">
        <v>10735</v>
      </c>
      <c r="B2468" s="5">
        <v>1</v>
      </c>
      <c r="C2468" s="5">
        <v>3</v>
      </c>
    </row>
    <row r="2469" spans="1:3" hidden="1" x14ac:dyDescent="0.25">
      <c r="A2469" s="5" t="s">
        <v>3345</v>
      </c>
      <c r="B2469" s="5">
        <v>1</v>
      </c>
      <c r="C2469" s="5">
        <v>3</v>
      </c>
    </row>
    <row r="2470" spans="1:3" hidden="1" x14ac:dyDescent="0.25">
      <c r="A2470" s="5" t="s">
        <v>10736</v>
      </c>
      <c r="B2470" s="5">
        <v>1</v>
      </c>
      <c r="C2470" s="5">
        <v>3</v>
      </c>
    </row>
    <row r="2471" spans="1:3" hidden="1" x14ac:dyDescent="0.25">
      <c r="A2471" s="5" t="s">
        <v>10737</v>
      </c>
      <c r="B2471" s="5">
        <v>1</v>
      </c>
      <c r="C2471" s="5">
        <v>1</v>
      </c>
    </row>
    <row r="2472" spans="1:3" hidden="1" x14ac:dyDescent="0.25">
      <c r="A2472" s="5" t="s">
        <v>10738</v>
      </c>
      <c r="B2472" s="5">
        <v>1</v>
      </c>
      <c r="C2472" s="5">
        <v>1</v>
      </c>
    </row>
    <row r="2473" spans="1:3" hidden="1" x14ac:dyDescent="0.25">
      <c r="A2473" s="5" t="s">
        <v>10739</v>
      </c>
      <c r="B2473" s="5">
        <v>1</v>
      </c>
      <c r="C2473" s="5">
        <v>3</v>
      </c>
    </row>
    <row r="2474" spans="1:3" hidden="1" x14ac:dyDescent="0.25">
      <c r="A2474" s="5" t="s">
        <v>10740</v>
      </c>
      <c r="B2474" s="5">
        <v>1</v>
      </c>
      <c r="C2474" s="5">
        <v>2</v>
      </c>
    </row>
    <row r="2475" spans="1:3" hidden="1" x14ac:dyDescent="0.25">
      <c r="A2475" s="5" t="s">
        <v>10741</v>
      </c>
      <c r="B2475" s="5">
        <v>1</v>
      </c>
      <c r="C2475" s="5">
        <v>3</v>
      </c>
    </row>
    <row r="2476" spans="1:3" hidden="1" x14ac:dyDescent="0.25">
      <c r="A2476" s="5" t="s">
        <v>10742</v>
      </c>
      <c r="B2476" s="5">
        <v>1</v>
      </c>
      <c r="C2476" s="5">
        <v>3</v>
      </c>
    </row>
    <row r="2477" spans="1:3" hidden="1" x14ac:dyDescent="0.25">
      <c r="A2477" s="5" t="s">
        <v>10743</v>
      </c>
      <c r="B2477" s="5">
        <v>1</v>
      </c>
      <c r="C2477" s="5">
        <v>3</v>
      </c>
    </row>
    <row r="2478" spans="1:3" hidden="1" x14ac:dyDescent="0.25">
      <c r="A2478" s="5" t="s">
        <v>10744</v>
      </c>
      <c r="B2478" s="5">
        <v>1</v>
      </c>
      <c r="C2478" s="5">
        <v>2</v>
      </c>
    </row>
    <row r="2479" spans="1:3" hidden="1" x14ac:dyDescent="0.25">
      <c r="A2479" s="5" t="s">
        <v>10745</v>
      </c>
      <c r="B2479" s="5">
        <v>1</v>
      </c>
      <c r="C2479" s="5">
        <v>3</v>
      </c>
    </row>
    <row r="2480" spans="1:3" hidden="1" x14ac:dyDescent="0.25">
      <c r="A2480" s="5" t="s">
        <v>10746</v>
      </c>
      <c r="B2480" s="5">
        <v>1</v>
      </c>
      <c r="C2480" s="5">
        <v>3</v>
      </c>
    </row>
    <row r="2481" spans="1:3" hidden="1" x14ac:dyDescent="0.25">
      <c r="A2481" s="5" t="s">
        <v>10747</v>
      </c>
      <c r="B2481" s="5">
        <v>1</v>
      </c>
      <c r="C2481" s="5">
        <v>3</v>
      </c>
    </row>
    <row r="2482" spans="1:3" hidden="1" x14ac:dyDescent="0.25">
      <c r="A2482" s="5" t="s">
        <v>10748</v>
      </c>
      <c r="B2482" s="5">
        <v>1</v>
      </c>
      <c r="C2482" s="5">
        <v>1</v>
      </c>
    </row>
    <row r="2483" spans="1:3" hidden="1" x14ac:dyDescent="0.25">
      <c r="A2483" s="5" t="s">
        <v>10749</v>
      </c>
      <c r="B2483" s="5">
        <v>1</v>
      </c>
      <c r="C2483" s="5">
        <v>3</v>
      </c>
    </row>
    <row r="2484" spans="1:3" hidden="1" x14ac:dyDescent="0.25">
      <c r="A2484" s="5" t="s">
        <v>10750</v>
      </c>
      <c r="B2484" s="5">
        <v>1</v>
      </c>
      <c r="C2484" s="5">
        <v>2</v>
      </c>
    </row>
    <row r="2485" spans="1:3" hidden="1" x14ac:dyDescent="0.25">
      <c r="A2485" s="5" t="s">
        <v>10751</v>
      </c>
      <c r="B2485" s="5">
        <v>1</v>
      </c>
      <c r="C2485" s="5">
        <v>3</v>
      </c>
    </row>
    <row r="2486" spans="1:3" hidden="1" x14ac:dyDescent="0.25">
      <c r="A2486" s="5" t="s">
        <v>10752</v>
      </c>
      <c r="B2486" s="5">
        <v>1</v>
      </c>
      <c r="C2486" s="5">
        <v>1</v>
      </c>
    </row>
    <row r="2487" spans="1:3" hidden="1" x14ac:dyDescent="0.25">
      <c r="A2487" s="5" t="s">
        <v>10753</v>
      </c>
      <c r="B2487" s="5">
        <v>1</v>
      </c>
      <c r="C2487" s="5">
        <v>3</v>
      </c>
    </row>
    <row r="2488" spans="1:3" hidden="1" x14ac:dyDescent="0.25">
      <c r="A2488" s="5" t="s">
        <v>10754</v>
      </c>
      <c r="B2488" s="5">
        <v>1</v>
      </c>
      <c r="C2488" s="5">
        <v>2</v>
      </c>
    </row>
    <row r="2489" spans="1:3" hidden="1" x14ac:dyDescent="0.25">
      <c r="A2489" s="5" t="s">
        <v>10755</v>
      </c>
      <c r="B2489" s="5">
        <v>1</v>
      </c>
      <c r="C2489" s="5">
        <v>3</v>
      </c>
    </row>
    <row r="2490" spans="1:3" hidden="1" x14ac:dyDescent="0.25">
      <c r="A2490" s="5" t="s">
        <v>10756</v>
      </c>
      <c r="B2490" s="5">
        <v>1</v>
      </c>
      <c r="C2490" s="5">
        <v>1</v>
      </c>
    </row>
    <row r="2491" spans="1:3" hidden="1" x14ac:dyDescent="0.25">
      <c r="A2491" s="5" t="s">
        <v>10757</v>
      </c>
      <c r="B2491" s="5">
        <v>1</v>
      </c>
      <c r="C2491" s="5">
        <v>3</v>
      </c>
    </row>
    <row r="2492" spans="1:3" hidden="1" x14ac:dyDescent="0.25">
      <c r="A2492" s="5" t="s">
        <v>10758</v>
      </c>
      <c r="B2492" s="5">
        <v>1</v>
      </c>
      <c r="C2492" s="5">
        <v>1</v>
      </c>
    </row>
    <row r="2493" spans="1:3" hidden="1" x14ac:dyDescent="0.25">
      <c r="A2493" s="5" t="s">
        <v>3349</v>
      </c>
      <c r="B2493" s="5">
        <v>1</v>
      </c>
      <c r="C2493" s="5">
        <v>3</v>
      </c>
    </row>
    <row r="2494" spans="1:3" hidden="1" x14ac:dyDescent="0.25">
      <c r="A2494" s="5" t="s">
        <v>10759</v>
      </c>
      <c r="B2494" s="5">
        <v>1</v>
      </c>
      <c r="C2494" s="5">
        <v>2</v>
      </c>
    </row>
    <row r="2495" spans="1:3" hidden="1" x14ac:dyDescent="0.25">
      <c r="A2495" s="5" t="s">
        <v>10760</v>
      </c>
      <c r="B2495" s="5">
        <v>1</v>
      </c>
      <c r="C2495" s="5">
        <v>3</v>
      </c>
    </row>
    <row r="2496" spans="1:3" hidden="1" x14ac:dyDescent="0.25">
      <c r="A2496" s="5" t="s">
        <v>10761</v>
      </c>
      <c r="B2496" s="5">
        <v>1</v>
      </c>
      <c r="C2496" s="5">
        <v>2</v>
      </c>
    </row>
    <row r="2497" spans="1:3" hidden="1" x14ac:dyDescent="0.25">
      <c r="A2497" s="5" t="s">
        <v>10762</v>
      </c>
      <c r="B2497" s="5">
        <v>1</v>
      </c>
      <c r="C2497" s="5">
        <v>3</v>
      </c>
    </row>
    <row r="2498" spans="1:3" hidden="1" x14ac:dyDescent="0.25">
      <c r="A2498" s="5" t="s">
        <v>10763</v>
      </c>
      <c r="B2498" s="5">
        <v>1</v>
      </c>
      <c r="C2498" s="5">
        <v>3</v>
      </c>
    </row>
    <row r="2499" spans="1:3" hidden="1" x14ac:dyDescent="0.25">
      <c r="A2499" s="5" t="s">
        <v>10764</v>
      </c>
      <c r="B2499" s="5">
        <v>1</v>
      </c>
      <c r="C2499" s="5">
        <v>3</v>
      </c>
    </row>
    <row r="2500" spans="1:3" hidden="1" x14ac:dyDescent="0.25">
      <c r="A2500" s="5" t="s">
        <v>10765</v>
      </c>
      <c r="B2500" s="5">
        <v>1</v>
      </c>
      <c r="C2500" s="5">
        <v>1</v>
      </c>
    </row>
    <row r="2501" spans="1:3" hidden="1" x14ac:dyDescent="0.25">
      <c r="A2501" s="5" t="s">
        <v>10766</v>
      </c>
      <c r="B2501" s="5">
        <v>1</v>
      </c>
      <c r="C2501" s="5">
        <v>3</v>
      </c>
    </row>
    <row r="2502" spans="1:3" hidden="1" x14ac:dyDescent="0.25">
      <c r="A2502" s="5" t="s">
        <v>10767</v>
      </c>
      <c r="B2502" s="5">
        <v>1</v>
      </c>
      <c r="C2502" s="5">
        <v>1</v>
      </c>
    </row>
    <row r="2503" spans="1:3" hidden="1" x14ac:dyDescent="0.25">
      <c r="A2503" s="5" t="s">
        <v>10768</v>
      </c>
      <c r="B2503" s="5">
        <v>1</v>
      </c>
      <c r="C2503" s="5">
        <v>3</v>
      </c>
    </row>
    <row r="2504" spans="1:3" hidden="1" x14ac:dyDescent="0.25">
      <c r="A2504" s="5" t="s">
        <v>10769</v>
      </c>
      <c r="B2504" s="5">
        <v>1</v>
      </c>
      <c r="C2504" s="5">
        <v>2</v>
      </c>
    </row>
    <row r="2505" spans="1:3" hidden="1" x14ac:dyDescent="0.25">
      <c r="A2505" s="5" t="s">
        <v>10770</v>
      </c>
      <c r="B2505" s="5">
        <v>1</v>
      </c>
      <c r="C2505" s="5">
        <v>2</v>
      </c>
    </row>
    <row r="2506" spans="1:3" hidden="1" x14ac:dyDescent="0.25">
      <c r="A2506" s="5" t="s">
        <v>10771</v>
      </c>
      <c r="B2506" s="5">
        <v>1</v>
      </c>
      <c r="C2506" s="5">
        <v>3</v>
      </c>
    </row>
    <row r="2507" spans="1:3" hidden="1" x14ac:dyDescent="0.25">
      <c r="A2507" s="5" t="s">
        <v>10772</v>
      </c>
      <c r="B2507" s="5">
        <v>1</v>
      </c>
      <c r="C2507" s="5">
        <v>2</v>
      </c>
    </row>
    <row r="2508" spans="1:3" hidden="1" x14ac:dyDescent="0.25">
      <c r="A2508" s="5" t="s">
        <v>10773</v>
      </c>
      <c r="B2508" s="5">
        <v>1</v>
      </c>
      <c r="C2508" s="5">
        <v>2</v>
      </c>
    </row>
    <row r="2509" spans="1:3" hidden="1" x14ac:dyDescent="0.25">
      <c r="A2509" s="5" t="s">
        <v>10774</v>
      </c>
      <c r="B2509" s="5">
        <v>1</v>
      </c>
      <c r="C2509" s="5">
        <v>1</v>
      </c>
    </row>
    <row r="2510" spans="1:3" hidden="1" x14ac:dyDescent="0.25">
      <c r="A2510" s="5" t="s">
        <v>10775</v>
      </c>
      <c r="B2510" s="5">
        <v>1</v>
      </c>
      <c r="C2510" s="5">
        <v>1</v>
      </c>
    </row>
    <row r="2511" spans="1:3" hidden="1" x14ac:dyDescent="0.25">
      <c r="A2511" s="5" t="s">
        <v>10776</v>
      </c>
      <c r="B2511" s="5">
        <v>1</v>
      </c>
      <c r="C2511" s="5">
        <v>3</v>
      </c>
    </row>
    <row r="2512" spans="1:3" hidden="1" x14ac:dyDescent="0.25">
      <c r="A2512" s="5" t="s">
        <v>3945</v>
      </c>
      <c r="B2512" s="5">
        <v>1</v>
      </c>
      <c r="C2512" s="5">
        <v>2</v>
      </c>
    </row>
    <row r="2513" spans="1:3" hidden="1" x14ac:dyDescent="0.25">
      <c r="A2513" s="5" t="s">
        <v>10777</v>
      </c>
      <c r="B2513" s="5">
        <v>1</v>
      </c>
      <c r="C2513" s="5">
        <v>3</v>
      </c>
    </row>
    <row r="2514" spans="1:3" hidden="1" x14ac:dyDescent="0.25">
      <c r="A2514" s="5" t="s">
        <v>10778</v>
      </c>
      <c r="B2514" s="5">
        <v>1</v>
      </c>
      <c r="C2514" s="5">
        <v>2</v>
      </c>
    </row>
    <row r="2515" spans="1:3" hidden="1" x14ac:dyDescent="0.25">
      <c r="A2515" s="5" t="s">
        <v>10779</v>
      </c>
      <c r="B2515" s="5">
        <v>1</v>
      </c>
      <c r="C2515" s="5">
        <v>3</v>
      </c>
    </row>
    <row r="2516" spans="1:3" hidden="1" x14ac:dyDescent="0.25">
      <c r="A2516" s="5" t="s">
        <v>10780</v>
      </c>
      <c r="B2516" s="5">
        <v>1</v>
      </c>
      <c r="C2516" s="5">
        <v>2</v>
      </c>
    </row>
    <row r="2517" spans="1:3" hidden="1" x14ac:dyDescent="0.25">
      <c r="A2517" s="5" t="s">
        <v>10781</v>
      </c>
      <c r="B2517" s="5">
        <v>1</v>
      </c>
      <c r="C2517" s="5">
        <v>3</v>
      </c>
    </row>
    <row r="2518" spans="1:3" hidden="1" x14ac:dyDescent="0.25">
      <c r="A2518" s="5" t="s">
        <v>10782</v>
      </c>
      <c r="B2518" s="5">
        <v>1</v>
      </c>
      <c r="C2518" s="5">
        <v>3</v>
      </c>
    </row>
    <row r="2519" spans="1:3" hidden="1" x14ac:dyDescent="0.25">
      <c r="A2519" s="5" t="s">
        <v>10783</v>
      </c>
      <c r="B2519" s="5">
        <v>1</v>
      </c>
      <c r="C2519" s="5">
        <v>3</v>
      </c>
    </row>
    <row r="2520" spans="1:3" hidden="1" x14ac:dyDescent="0.25">
      <c r="A2520" s="5" t="s">
        <v>10784</v>
      </c>
      <c r="B2520" s="5">
        <v>1</v>
      </c>
      <c r="C2520" s="5">
        <v>2</v>
      </c>
    </row>
    <row r="2521" spans="1:3" hidden="1" x14ac:dyDescent="0.25">
      <c r="A2521" s="5" t="s">
        <v>10785</v>
      </c>
      <c r="B2521" s="5">
        <v>1</v>
      </c>
      <c r="C2521" s="5">
        <v>3</v>
      </c>
    </row>
    <row r="2522" spans="1:3" hidden="1" x14ac:dyDescent="0.25">
      <c r="A2522" s="5" t="s">
        <v>10786</v>
      </c>
      <c r="B2522" s="5">
        <v>1</v>
      </c>
      <c r="C2522" s="5">
        <v>1</v>
      </c>
    </row>
    <row r="2523" spans="1:3" hidden="1" x14ac:dyDescent="0.25">
      <c r="A2523" s="5" t="s">
        <v>10787</v>
      </c>
      <c r="B2523" s="5">
        <v>1</v>
      </c>
      <c r="C2523" s="5">
        <v>3</v>
      </c>
    </row>
    <row r="2524" spans="1:3" hidden="1" x14ac:dyDescent="0.25">
      <c r="A2524" s="5" t="s">
        <v>10788</v>
      </c>
      <c r="B2524" s="5">
        <v>1</v>
      </c>
      <c r="C2524" s="5">
        <v>2</v>
      </c>
    </row>
    <row r="2525" spans="1:3" hidden="1" x14ac:dyDescent="0.25">
      <c r="A2525" s="5" t="s">
        <v>10789</v>
      </c>
      <c r="B2525" s="5">
        <v>1</v>
      </c>
      <c r="C2525" s="5">
        <v>3</v>
      </c>
    </row>
    <row r="2526" spans="1:3" hidden="1" x14ac:dyDescent="0.25">
      <c r="A2526" s="5" t="s">
        <v>10790</v>
      </c>
      <c r="B2526" s="5">
        <v>1</v>
      </c>
      <c r="C2526" s="5">
        <v>1</v>
      </c>
    </row>
    <row r="2527" spans="1:3" hidden="1" x14ac:dyDescent="0.25">
      <c r="A2527" s="5" t="s">
        <v>10791</v>
      </c>
      <c r="B2527" s="5">
        <v>1</v>
      </c>
      <c r="C2527" s="5">
        <v>2</v>
      </c>
    </row>
    <row r="2528" spans="1:3" hidden="1" x14ac:dyDescent="0.25">
      <c r="A2528" s="5" t="s">
        <v>10792</v>
      </c>
      <c r="B2528" s="5">
        <v>1</v>
      </c>
      <c r="C2528" s="5">
        <v>1</v>
      </c>
    </row>
    <row r="2529" spans="1:3" hidden="1" x14ac:dyDescent="0.25">
      <c r="A2529" s="5" t="s">
        <v>10793</v>
      </c>
      <c r="B2529" s="5">
        <v>1</v>
      </c>
      <c r="C2529" s="5">
        <v>3</v>
      </c>
    </row>
    <row r="2530" spans="1:3" hidden="1" x14ac:dyDescent="0.25">
      <c r="A2530" s="5" t="s">
        <v>10794</v>
      </c>
      <c r="B2530" s="5">
        <v>1</v>
      </c>
      <c r="C2530" s="5">
        <v>1</v>
      </c>
    </row>
    <row r="2531" spans="1:3" hidden="1" x14ac:dyDescent="0.25">
      <c r="A2531" s="5" t="s">
        <v>10795</v>
      </c>
      <c r="B2531" s="5">
        <v>1</v>
      </c>
      <c r="C2531" s="5">
        <v>2</v>
      </c>
    </row>
    <row r="2532" spans="1:3" hidden="1" x14ac:dyDescent="0.25">
      <c r="A2532" s="5" t="s">
        <v>2654</v>
      </c>
      <c r="B2532" s="5">
        <v>1</v>
      </c>
      <c r="C2532" s="5">
        <v>3</v>
      </c>
    </row>
    <row r="2533" spans="1:3" hidden="1" x14ac:dyDescent="0.25">
      <c r="A2533" s="5" t="s">
        <v>10796</v>
      </c>
      <c r="B2533" s="5">
        <v>1</v>
      </c>
      <c r="C2533" s="5">
        <v>3</v>
      </c>
    </row>
    <row r="2534" spans="1:3" hidden="1" x14ac:dyDescent="0.25">
      <c r="A2534" s="5" t="s">
        <v>10797</v>
      </c>
      <c r="B2534" s="5">
        <v>1</v>
      </c>
      <c r="C2534" s="5">
        <v>1</v>
      </c>
    </row>
    <row r="2535" spans="1:3" hidden="1" x14ac:dyDescent="0.25">
      <c r="A2535" s="5" t="s">
        <v>10798</v>
      </c>
      <c r="B2535" s="5">
        <v>1</v>
      </c>
      <c r="C2535" s="5">
        <v>3</v>
      </c>
    </row>
    <row r="2536" spans="1:3" hidden="1" x14ac:dyDescent="0.25">
      <c r="A2536" s="5" t="s">
        <v>10799</v>
      </c>
      <c r="B2536" s="5">
        <v>1</v>
      </c>
      <c r="C2536" s="5">
        <v>1</v>
      </c>
    </row>
    <row r="2537" spans="1:3" hidden="1" x14ac:dyDescent="0.25">
      <c r="A2537" s="5" t="s">
        <v>10800</v>
      </c>
      <c r="B2537" s="5">
        <v>1</v>
      </c>
      <c r="C2537" s="5">
        <v>1</v>
      </c>
    </row>
    <row r="2538" spans="1:3" hidden="1" x14ac:dyDescent="0.25">
      <c r="A2538" s="5" t="s">
        <v>10801</v>
      </c>
      <c r="B2538" s="5">
        <v>1</v>
      </c>
      <c r="C2538" s="5">
        <v>1</v>
      </c>
    </row>
    <row r="2539" spans="1:3" hidden="1" x14ac:dyDescent="0.25">
      <c r="A2539" s="5" t="s">
        <v>10802</v>
      </c>
      <c r="B2539" s="5">
        <v>1</v>
      </c>
      <c r="C2539" s="5">
        <v>3</v>
      </c>
    </row>
    <row r="2540" spans="1:3" hidden="1" x14ac:dyDescent="0.25">
      <c r="A2540" s="5" t="s">
        <v>10803</v>
      </c>
      <c r="B2540" s="5">
        <v>1</v>
      </c>
      <c r="C2540" s="5">
        <v>1</v>
      </c>
    </row>
    <row r="2541" spans="1:3" hidden="1" x14ac:dyDescent="0.25">
      <c r="A2541" s="5" t="s">
        <v>10804</v>
      </c>
      <c r="B2541" s="5">
        <v>1</v>
      </c>
      <c r="C2541" s="5">
        <v>3</v>
      </c>
    </row>
    <row r="2542" spans="1:3" hidden="1" x14ac:dyDescent="0.25">
      <c r="A2542" s="5" t="s">
        <v>10805</v>
      </c>
      <c r="B2542" s="5">
        <v>1</v>
      </c>
      <c r="C2542" s="5">
        <v>2</v>
      </c>
    </row>
    <row r="2543" spans="1:3" hidden="1" x14ac:dyDescent="0.25">
      <c r="A2543" s="5" t="s">
        <v>10806</v>
      </c>
      <c r="B2543" s="5">
        <v>1</v>
      </c>
      <c r="C2543" s="5">
        <v>2</v>
      </c>
    </row>
    <row r="2544" spans="1:3" hidden="1" x14ac:dyDescent="0.25">
      <c r="A2544" s="5" t="s">
        <v>10807</v>
      </c>
      <c r="B2544" s="5">
        <v>1</v>
      </c>
      <c r="C2544" s="5">
        <v>3</v>
      </c>
    </row>
    <row r="2545" spans="1:3" hidden="1" x14ac:dyDescent="0.25">
      <c r="A2545" s="5" t="s">
        <v>10808</v>
      </c>
      <c r="B2545" s="5">
        <v>1</v>
      </c>
      <c r="C2545" s="5">
        <v>3</v>
      </c>
    </row>
    <row r="2546" spans="1:3" hidden="1" x14ac:dyDescent="0.25">
      <c r="A2546" s="5" t="s">
        <v>10809</v>
      </c>
      <c r="B2546" s="5">
        <v>1</v>
      </c>
      <c r="C2546" s="5">
        <v>1</v>
      </c>
    </row>
    <row r="2547" spans="1:3" hidden="1" x14ac:dyDescent="0.25">
      <c r="A2547" s="5" t="s">
        <v>10810</v>
      </c>
      <c r="B2547" s="5">
        <v>1</v>
      </c>
      <c r="C2547" s="5">
        <v>3</v>
      </c>
    </row>
    <row r="2548" spans="1:3" hidden="1" x14ac:dyDescent="0.25">
      <c r="A2548" s="5" t="s">
        <v>10811</v>
      </c>
      <c r="B2548" s="5">
        <v>1</v>
      </c>
      <c r="C2548" s="5">
        <v>2</v>
      </c>
    </row>
    <row r="2549" spans="1:3" hidden="1" x14ac:dyDescent="0.25">
      <c r="A2549" s="5" t="s">
        <v>10812</v>
      </c>
      <c r="B2549" s="5">
        <v>1</v>
      </c>
      <c r="C2549" s="5">
        <v>3</v>
      </c>
    </row>
    <row r="2550" spans="1:3" hidden="1" x14ac:dyDescent="0.25">
      <c r="A2550" s="5" t="s">
        <v>10813</v>
      </c>
      <c r="B2550" s="5">
        <v>1</v>
      </c>
      <c r="C2550" s="5">
        <v>1</v>
      </c>
    </row>
    <row r="2551" spans="1:3" hidden="1" x14ac:dyDescent="0.25">
      <c r="A2551" s="5" t="s">
        <v>10814</v>
      </c>
      <c r="B2551" s="5">
        <v>1</v>
      </c>
      <c r="C2551" s="5">
        <v>3</v>
      </c>
    </row>
    <row r="2552" spans="1:3" hidden="1" x14ac:dyDescent="0.25">
      <c r="A2552" s="5" t="s">
        <v>10815</v>
      </c>
      <c r="B2552" s="5">
        <v>1</v>
      </c>
      <c r="C2552" s="5">
        <v>2</v>
      </c>
    </row>
    <row r="2553" spans="1:3" hidden="1" x14ac:dyDescent="0.25">
      <c r="A2553" s="5" t="s">
        <v>10816</v>
      </c>
      <c r="B2553" s="5">
        <v>1</v>
      </c>
      <c r="C2553" s="5">
        <v>3</v>
      </c>
    </row>
    <row r="2554" spans="1:3" hidden="1" x14ac:dyDescent="0.25">
      <c r="A2554" s="5" t="s">
        <v>10817</v>
      </c>
      <c r="B2554" s="5">
        <v>1</v>
      </c>
      <c r="C2554" s="5">
        <v>3</v>
      </c>
    </row>
    <row r="2555" spans="1:3" hidden="1" x14ac:dyDescent="0.25">
      <c r="A2555" s="5" t="s">
        <v>10818</v>
      </c>
      <c r="B2555" s="5">
        <v>1</v>
      </c>
      <c r="C2555" s="5">
        <v>3</v>
      </c>
    </row>
    <row r="2556" spans="1:3" hidden="1" x14ac:dyDescent="0.25">
      <c r="A2556" s="5" t="s">
        <v>10819</v>
      </c>
      <c r="B2556" s="5">
        <v>1</v>
      </c>
      <c r="C2556" s="5">
        <v>1</v>
      </c>
    </row>
    <row r="2557" spans="1:3" hidden="1" x14ac:dyDescent="0.25">
      <c r="A2557" s="5" t="s">
        <v>10820</v>
      </c>
      <c r="B2557" s="5">
        <v>1</v>
      </c>
      <c r="C2557" s="5">
        <v>3</v>
      </c>
    </row>
    <row r="2558" spans="1:3" hidden="1" x14ac:dyDescent="0.25">
      <c r="A2558" s="5" t="s">
        <v>10821</v>
      </c>
      <c r="B2558" s="5">
        <v>1</v>
      </c>
      <c r="C2558" s="5">
        <v>1</v>
      </c>
    </row>
    <row r="2559" spans="1:3" hidden="1" x14ac:dyDescent="0.25">
      <c r="A2559" s="5" t="s">
        <v>10822</v>
      </c>
      <c r="B2559" s="5">
        <v>1</v>
      </c>
      <c r="C2559" s="5">
        <v>2</v>
      </c>
    </row>
    <row r="2560" spans="1:3" hidden="1" x14ac:dyDescent="0.25">
      <c r="A2560" s="5" t="s">
        <v>10823</v>
      </c>
      <c r="B2560" s="5">
        <v>1</v>
      </c>
      <c r="C2560" s="5">
        <v>3</v>
      </c>
    </row>
    <row r="2561" spans="1:3" hidden="1" x14ac:dyDescent="0.25">
      <c r="A2561" s="5" t="s">
        <v>10824</v>
      </c>
      <c r="B2561" s="5">
        <v>1</v>
      </c>
      <c r="C2561" s="5">
        <v>3</v>
      </c>
    </row>
    <row r="2562" spans="1:3" hidden="1" x14ac:dyDescent="0.25">
      <c r="A2562" s="5" t="s">
        <v>10825</v>
      </c>
      <c r="B2562" s="5">
        <v>1</v>
      </c>
      <c r="C2562" s="5">
        <v>1</v>
      </c>
    </row>
    <row r="2563" spans="1:3" hidden="1" x14ac:dyDescent="0.25">
      <c r="A2563" s="5" t="s">
        <v>10826</v>
      </c>
      <c r="B2563" s="5">
        <v>1</v>
      </c>
      <c r="C2563" s="5">
        <v>3</v>
      </c>
    </row>
    <row r="2564" spans="1:3" hidden="1" x14ac:dyDescent="0.25">
      <c r="A2564" s="5" t="s">
        <v>10827</v>
      </c>
      <c r="B2564" s="5">
        <v>1</v>
      </c>
      <c r="C2564" s="5">
        <v>1</v>
      </c>
    </row>
    <row r="2565" spans="1:3" hidden="1" x14ac:dyDescent="0.25">
      <c r="A2565" s="5" t="s">
        <v>3575</v>
      </c>
      <c r="B2565" s="5">
        <v>1</v>
      </c>
      <c r="C2565" s="5">
        <v>1</v>
      </c>
    </row>
    <row r="2566" spans="1:3" hidden="1" x14ac:dyDescent="0.25">
      <c r="A2566" s="5" t="s">
        <v>10828</v>
      </c>
      <c r="B2566" s="5">
        <v>1</v>
      </c>
      <c r="C2566" s="5">
        <v>2</v>
      </c>
    </row>
    <row r="2567" spans="1:3" hidden="1" x14ac:dyDescent="0.25">
      <c r="A2567" s="5" t="s">
        <v>10829</v>
      </c>
      <c r="B2567" s="5">
        <v>1</v>
      </c>
      <c r="C2567" s="5">
        <v>3</v>
      </c>
    </row>
    <row r="2568" spans="1:3" hidden="1" x14ac:dyDescent="0.25">
      <c r="A2568" s="5" t="s">
        <v>10830</v>
      </c>
      <c r="B2568" s="5">
        <v>1</v>
      </c>
      <c r="C2568" s="5">
        <v>1</v>
      </c>
    </row>
    <row r="2569" spans="1:3" hidden="1" x14ac:dyDescent="0.25">
      <c r="A2569" s="5" t="s">
        <v>10831</v>
      </c>
      <c r="B2569" s="5">
        <v>1</v>
      </c>
      <c r="C2569" s="5">
        <v>3</v>
      </c>
    </row>
    <row r="2570" spans="1:3" hidden="1" x14ac:dyDescent="0.25">
      <c r="A2570" s="5" t="s">
        <v>10832</v>
      </c>
      <c r="B2570" s="5">
        <v>1</v>
      </c>
      <c r="C2570" s="5">
        <v>1</v>
      </c>
    </row>
    <row r="2571" spans="1:3" hidden="1" x14ac:dyDescent="0.25">
      <c r="A2571" s="5" t="s">
        <v>10833</v>
      </c>
      <c r="B2571" s="5">
        <v>1</v>
      </c>
      <c r="C2571" s="5">
        <v>3</v>
      </c>
    </row>
    <row r="2572" spans="1:3" hidden="1" x14ac:dyDescent="0.25">
      <c r="A2572" s="5" t="s">
        <v>10834</v>
      </c>
      <c r="B2572" s="5">
        <v>1</v>
      </c>
      <c r="C2572" s="5">
        <v>3</v>
      </c>
    </row>
    <row r="2573" spans="1:3" hidden="1" x14ac:dyDescent="0.25">
      <c r="A2573" s="5" t="s">
        <v>10835</v>
      </c>
      <c r="B2573" s="5">
        <v>1</v>
      </c>
      <c r="C2573" s="5">
        <v>3</v>
      </c>
    </row>
    <row r="2574" spans="1:3" hidden="1" x14ac:dyDescent="0.25">
      <c r="A2574" s="5" t="s">
        <v>10836</v>
      </c>
      <c r="B2574" s="5">
        <v>1</v>
      </c>
      <c r="C2574" s="5">
        <v>2</v>
      </c>
    </row>
    <row r="2575" spans="1:3" hidden="1" x14ac:dyDescent="0.25">
      <c r="A2575" s="5" t="s">
        <v>10837</v>
      </c>
      <c r="B2575" s="5">
        <v>1</v>
      </c>
      <c r="C2575" s="5">
        <v>3</v>
      </c>
    </row>
    <row r="2576" spans="1:3" hidden="1" x14ac:dyDescent="0.25">
      <c r="A2576" s="5" t="s">
        <v>10838</v>
      </c>
      <c r="B2576" s="5">
        <v>1</v>
      </c>
      <c r="C2576" s="5">
        <v>2</v>
      </c>
    </row>
    <row r="2577" spans="1:3" hidden="1" x14ac:dyDescent="0.25">
      <c r="A2577" s="5" t="s">
        <v>10839</v>
      </c>
      <c r="B2577" s="5">
        <v>1</v>
      </c>
      <c r="C2577" s="5">
        <v>3</v>
      </c>
    </row>
    <row r="2578" spans="1:3" hidden="1" x14ac:dyDescent="0.25">
      <c r="A2578" s="5" t="s">
        <v>10840</v>
      </c>
      <c r="B2578" s="5">
        <v>1</v>
      </c>
      <c r="C2578" s="5">
        <v>3</v>
      </c>
    </row>
    <row r="2579" spans="1:3" hidden="1" x14ac:dyDescent="0.25">
      <c r="A2579" s="5" t="s">
        <v>10841</v>
      </c>
      <c r="B2579" s="5">
        <v>1</v>
      </c>
      <c r="C2579" s="5">
        <v>2</v>
      </c>
    </row>
    <row r="2580" spans="1:3" hidden="1" x14ac:dyDescent="0.25">
      <c r="A2580" s="5" t="s">
        <v>10842</v>
      </c>
      <c r="B2580" s="5">
        <v>1</v>
      </c>
      <c r="C2580" s="5">
        <v>1</v>
      </c>
    </row>
    <row r="2581" spans="1:3" hidden="1" x14ac:dyDescent="0.25">
      <c r="A2581" s="5" t="s">
        <v>10843</v>
      </c>
      <c r="B2581" s="5">
        <v>1</v>
      </c>
      <c r="C2581" s="5">
        <v>3</v>
      </c>
    </row>
    <row r="2582" spans="1:3" hidden="1" x14ac:dyDescent="0.25">
      <c r="A2582" s="5" t="s">
        <v>10844</v>
      </c>
      <c r="B2582" s="5">
        <v>1</v>
      </c>
      <c r="C2582" s="5">
        <v>1</v>
      </c>
    </row>
    <row r="2583" spans="1:3" hidden="1" x14ac:dyDescent="0.25">
      <c r="A2583" s="5" t="s">
        <v>10845</v>
      </c>
      <c r="B2583" s="5">
        <v>1</v>
      </c>
      <c r="C2583" s="5">
        <v>3</v>
      </c>
    </row>
    <row r="2584" spans="1:3" hidden="1" x14ac:dyDescent="0.25">
      <c r="A2584" s="5" t="s">
        <v>10846</v>
      </c>
      <c r="B2584" s="5">
        <v>1</v>
      </c>
      <c r="C2584" s="5">
        <v>1</v>
      </c>
    </row>
    <row r="2585" spans="1:3" hidden="1" x14ac:dyDescent="0.25">
      <c r="A2585" s="5" t="s">
        <v>10847</v>
      </c>
      <c r="B2585" s="5">
        <v>1</v>
      </c>
      <c r="C2585" s="5">
        <v>1</v>
      </c>
    </row>
    <row r="2586" spans="1:3" hidden="1" x14ac:dyDescent="0.25">
      <c r="A2586" s="5" t="s">
        <v>10848</v>
      </c>
      <c r="B2586" s="5">
        <v>1</v>
      </c>
      <c r="C2586" s="5">
        <v>1</v>
      </c>
    </row>
    <row r="2587" spans="1:3" hidden="1" x14ac:dyDescent="0.25">
      <c r="A2587" s="5" t="s">
        <v>10849</v>
      </c>
      <c r="B2587" s="5">
        <v>1</v>
      </c>
      <c r="C2587" s="5">
        <v>3</v>
      </c>
    </row>
    <row r="2588" spans="1:3" hidden="1" x14ac:dyDescent="0.25">
      <c r="A2588" s="5" t="s">
        <v>10850</v>
      </c>
      <c r="B2588" s="5">
        <v>1</v>
      </c>
      <c r="C2588" s="5">
        <v>3</v>
      </c>
    </row>
    <row r="2589" spans="1:3" hidden="1" x14ac:dyDescent="0.25">
      <c r="A2589" s="5" t="s">
        <v>10851</v>
      </c>
      <c r="B2589" s="5">
        <v>1</v>
      </c>
      <c r="C2589" s="5">
        <v>3</v>
      </c>
    </row>
    <row r="2590" spans="1:3" hidden="1" x14ac:dyDescent="0.25">
      <c r="A2590" s="5" t="s">
        <v>3506</v>
      </c>
      <c r="B2590" s="5">
        <v>1</v>
      </c>
      <c r="C2590" s="5">
        <v>2</v>
      </c>
    </row>
    <row r="2591" spans="1:3" hidden="1" x14ac:dyDescent="0.25">
      <c r="A2591" s="5" t="s">
        <v>10852</v>
      </c>
      <c r="B2591" s="5">
        <v>1</v>
      </c>
      <c r="C2591" s="5">
        <v>2</v>
      </c>
    </row>
    <row r="2592" spans="1:3" hidden="1" x14ac:dyDescent="0.25">
      <c r="A2592" s="5" t="s">
        <v>10853</v>
      </c>
      <c r="B2592" s="5">
        <v>1</v>
      </c>
      <c r="C2592" s="5">
        <v>1</v>
      </c>
    </row>
    <row r="2593" spans="1:3" hidden="1" x14ac:dyDescent="0.25">
      <c r="A2593" s="5" t="s">
        <v>10854</v>
      </c>
      <c r="B2593" s="5">
        <v>1</v>
      </c>
      <c r="C2593" s="5">
        <v>2</v>
      </c>
    </row>
    <row r="2594" spans="1:3" hidden="1" x14ac:dyDescent="0.25">
      <c r="A2594" s="5" t="s">
        <v>10855</v>
      </c>
      <c r="B2594" s="5">
        <v>1</v>
      </c>
      <c r="C2594" s="5">
        <v>3</v>
      </c>
    </row>
    <row r="2595" spans="1:3" hidden="1" x14ac:dyDescent="0.25">
      <c r="A2595" s="5" t="s">
        <v>10856</v>
      </c>
      <c r="B2595" s="5">
        <v>1</v>
      </c>
      <c r="C2595" s="5">
        <v>1</v>
      </c>
    </row>
    <row r="2596" spans="1:3" hidden="1" x14ac:dyDescent="0.25">
      <c r="A2596" s="5" t="s">
        <v>10857</v>
      </c>
      <c r="B2596" s="5">
        <v>1</v>
      </c>
      <c r="C2596" s="5">
        <v>3</v>
      </c>
    </row>
    <row r="2597" spans="1:3" hidden="1" x14ac:dyDescent="0.25">
      <c r="A2597" s="5" t="s">
        <v>10858</v>
      </c>
      <c r="B2597" s="5">
        <v>1</v>
      </c>
      <c r="C2597" s="5">
        <v>2</v>
      </c>
    </row>
    <row r="2598" spans="1:3" hidden="1" x14ac:dyDescent="0.25">
      <c r="A2598" s="5" t="s">
        <v>10859</v>
      </c>
      <c r="B2598" s="5">
        <v>1</v>
      </c>
      <c r="C2598" s="5">
        <v>1</v>
      </c>
    </row>
    <row r="2599" spans="1:3" hidden="1" x14ac:dyDescent="0.25">
      <c r="A2599" s="5" t="s">
        <v>10860</v>
      </c>
      <c r="B2599" s="5">
        <v>1</v>
      </c>
      <c r="C2599" s="5">
        <v>1</v>
      </c>
    </row>
    <row r="2600" spans="1:3" hidden="1" x14ac:dyDescent="0.25">
      <c r="A2600" s="5" t="s">
        <v>10861</v>
      </c>
      <c r="B2600" s="5">
        <v>1</v>
      </c>
      <c r="C2600" s="5">
        <v>1</v>
      </c>
    </row>
    <row r="2601" spans="1:3" hidden="1" x14ac:dyDescent="0.25">
      <c r="A2601" s="5" t="s">
        <v>10862</v>
      </c>
      <c r="B2601" s="5">
        <v>1</v>
      </c>
      <c r="C2601" s="5">
        <v>3</v>
      </c>
    </row>
    <row r="2602" spans="1:3" hidden="1" x14ac:dyDescent="0.25">
      <c r="A2602" s="5" t="s">
        <v>10863</v>
      </c>
      <c r="B2602" s="5">
        <v>1</v>
      </c>
      <c r="C2602" s="5">
        <v>2</v>
      </c>
    </row>
    <row r="2603" spans="1:3" hidden="1" x14ac:dyDescent="0.25">
      <c r="A2603" s="5" t="s">
        <v>10864</v>
      </c>
      <c r="B2603" s="5">
        <v>1</v>
      </c>
      <c r="C2603" s="5">
        <v>3</v>
      </c>
    </row>
    <row r="2604" spans="1:3" hidden="1" x14ac:dyDescent="0.25">
      <c r="A2604" s="5" t="s">
        <v>10865</v>
      </c>
      <c r="B2604" s="5">
        <v>1</v>
      </c>
      <c r="C2604" s="5">
        <v>3</v>
      </c>
    </row>
    <row r="2605" spans="1:3" hidden="1" x14ac:dyDescent="0.25">
      <c r="A2605" s="5" t="s">
        <v>10866</v>
      </c>
      <c r="B2605" s="5">
        <v>1</v>
      </c>
      <c r="C2605" s="5">
        <v>2</v>
      </c>
    </row>
    <row r="2606" spans="1:3" hidden="1" x14ac:dyDescent="0.25">
      <c r="A2606" s="5" t="s">
        <v>10867</v>
      </c>
      <c r="B2606" s="5">
        <v>1</v>
      </c>
      <c r="C2606" s="5">
        <v>3</v>
      </c>
    </row>
    <row r="2607" spans="1:3" hidden="1" x14ac:dyDescent="0.25">
      <c r="A2607" s="5" t="s">
        <v>10868</v>
      </c>
      <c r="B2607" s="5">
        <v>1</v>
      </c>
      <c r="C2607" s="5">
        <v>3</v>
      </c>
    </row>
    <row r="2608" spans="1:3" hidden="1" x14ac:dyDescent="0.25">
      <c r="A2608" s="5" t="s">
        <v>10869</v>
      </c>
      <c r="B2608" s="5">
        <v>1</v>
      </c>
      <c r="C2608" s="5">
        <v>1</v>
      </c>
    </row>
    <row r="2609" spans="1:3" hidden="1" x14ac:dyDescent="0.25">
      <c r="A2609" s="5" t="s">
        <v>10870</v>
      </c>
      <c r="B2609" s="5">
        <v>1</v>
      </c>
      <c r="C2609" s="5">
        <v>3</v>
      </c>
    </row>
    <row r="2610" spans="1:3" hidden="1" x14ac:dyDescent="0.25">
      <c r="A2610" s="5" t="s">
        <v>10871</v>
      </c>
      <c r="B2610" s="5">
        <v>1</v>
      </c>
      <c r="C2610" s="5">
        <v>3</v>
      </c>
    </row>
    <row r="2611" spans="1:3" hidden="1" x14ac:dyDescent="0.25">
      <c r="A2611" s="5" t="s">
        <v>10872</v>
      </c>
      <c r="B2611" s="5">
        <v>1</v>
      </c>
      <c r="C2611" s="5">
        <v>3</v>
      </c>
    </row>
    <row r="2612" spans="1:3" hidden="1" x14ac:dyDescent="0.25">
      <c r="A2612" s="5" t="s">
        <v>10873</v>
      </c>
      <c r="B2612" s="5">
        <v>1</v>
      </c>
      <c r="C2612" s="5">
        <v>3</v>
      </c>
    </row>
    <row r="2613" spans="1:3" hidden="1" x14ac:dyDescent="0.25">
      <c r="A2613" s="5" t="s">
        <v>10874</v>
      </c>
      <c r="B2613" s="5">
        <v>1</v>
      </c>
      <c r="C2613" s="5">
        <v>3</v>
      </c>
    </row>
    <row r="2614" spans="1:3" hidden="1" x14ac:dyDescent="0.25">
      <c r="A2614" s="5" t="s">
        <v>10875</v>
      </c>
      <c r="B2614" s="5">
        <v>1</v>
      </c>
      <c r="C2614" s="5">
        <v>1</v>
      </c>
    </row>
    <row r="2615" spans="1:3" hidden="1" x14ac:dyDescent="0.25">
      <c r="A2615" s="5" t="s">
        <v>10876</v>
      </c>
      <c r="B2615" s="5">
        <v>1</v>
      </c>
      <c r="C2615" s="5">
        <v>3</v>
      </c>
    </row>
    <row r="2616" spans="1:3" hidden="1" x14ac:dyDescent="0.25">
      <c r="A2616" s="5" t="s">
        <v>10877</v>
      </c>
      <c r="B2616" s="5">
        <v>1</v>
      </c>
      <c r="C2616" s="5">
        <v>1</v>
      </c>
    </row>
    <row r="2617" spans="1:3" hidden="1" x14ac:dyDescent="0.25">
      <c r="A2617" s="5" t="s">
        <v>10878</v>
      </c>
      <c r="B2617" s="5">
        <v>1</v>
      </c>
      <c r="C2617" s="5">
        <v>1</v>
      </c>
    </row>
    <row r="2618" spans="1:3" hidden="1" x14ac:dyDescent="0.25">
      <c r="A2618" s="5" t="s">
        <v>10879</v>
      </c>
      <c r="B2618" s="5">
        <v>1</v>
      </c>
      <c r="C2618" s="5">
        <v>3</v>
      </c>
    </row>
    <row r="2619" spans="1:3" hidden="1" x14ac:dyDescent="0.25">
      <c r="A2619" s="5" t="s">
        <v>10880</v>
      </c>
      <c r="B2619" s="5">
        <v>1</v>
      </c>
      <c r="C2619" s="5">
        <v>2</v>
      </c>
    </row>
    <row r="2620" spans="1:3" hidden="1" x14ac:dyDescent="0.25">
      <c r="A2620" s="5" t="s">
        <v>10881</v>
      </c>
      <c r="B2620" s="5">
        <v>1</v>
      </c>
      <c r="C2620" s="5">
        <v>2</v>
      </c>
    </row>
    <row r="2621" spans="1:3" hidden="1" x14ac:dyDescent="0.25">
      <c r="A2621" s="5" t="s">
        <v>10882</v>
      </c>
      <c r="B2621" s="5">
        <v>1</v>
      </c>
      <c r="C2621" s="5">
        <v>2</v>
      </c>
    </row>
    <row r="2622" spans="1:3" hidden="1" x14ac:dyDescent="0.25">
      <c r="A2622" s="5" t="s">
        <v>10883</v>
      </c>
      <c r="B2622" s="5">
        <v>1</v>
      </c>
      <c r="C2622" s="5">
        <v>1</v>
      </c>
    </row>
    <row r="2623" spans="1:3" hidden="1" x14ac:dyDescent="0.25">
      <c r="A2623" s="5" t="s">
        <v>10884</v>
      </c>
      <c r="B2623" s="5">
        <v>1</v>
      </c>
      <c r="C2623" s="5">
        <v>3</v>
      </c>
    </row>
    <row r="2624" spans="1:3" hidden="1" x14ac:dyDescent="0.25">
      <c r="A2624" s="5" t="s">
        <v>10885</v>
      </c>
      <c r="B2624" s="5">
        <v>1</v>
      </c>
      <c r="C2624" s="5">
        <v>3</v>
      </c>
    </row>
    <row r="2625" spans="1:3" hidden="1" x14ac:dyDescent="0.25">
      <c r="A2625" s="5" t="s">
        <v>10886</v>
      </c>
      <c r="B2625" s="5">
        <v>1</v>
      </c>
      <c r="C2625" s="5">
        <v>2</v>
      </c>
    </row>
    <row r="2626" spans="1:3" hidden="1" x14ac:dyDescent="0.25">
      <c r="A2626" s="5" t="s">
        <v>10887</v>
      </c>
      <c r="B2626" s="5">
        <v>1</v>
      </c>
      <c r="C2626" s="5">
        <v>3</v>
      </c>
    </row>
    <row r="2627" spans="1:3" hidden="1" x14ac:dyDescent="0.25">
      <c r="A2627" s="5" t="s">
        <v>10888</v>
      </c>
      <c r="B2627" s="5">
        <v>1</v>
      </c>
      <c r="C2627" s="5">
        <v>2</v>
      </c>
    </row>
    <row r="2628" spans="1:3" hidden="1" x14ac:dyDescent="0.25">
      <c r="A2628" s="5" t="s">
        <v>10889</v>
      </c>
      <c r="B2628" s="5">
        <v>1</v>
      </c>
      <c r="C2628" s="5">
        <v>1</v>
      </c>
    </row>
    <row r="2629" spans="1:3" hidden="1" x14ac:dyDescent="0.25">
      <c r="A2629" s="5" t="s">
        <v>10890</v>
      </c>
      <c r="B2629" s="5">
        <v>1</v>
      </c>
      <c r="C2629" s="5">
        <v>3</v>
      </c>
    </row>
    <row r="2630" spans="1:3" hidden="1" x14ac:dyDescent="0.25">
      <c r="A2630" s="5" t="s">
        <v>10891</v>
      </c>
      <c r="B2630" s="5">
        <v>1</v>
      </c>
      <c r="C2630" s="5">
        <v>2</v>
      </c>
    </row>
    <row r="2631" spans="1:3" hidden="1" x14ac:dyDescent="0.25">
      <c r="A2631" s="5" t="s">
        <v>10892</v>
      </c>
      <c r="B2631" s="5">
        <v>1</v>
      </c>
      <c r="C2631" s="5">
        <v>2</v>
      </c>
    </row>
    <row r="2632" spans="1:3" hidden="1" x14ac:dyDescent="0.25">
      <c r="A2632" s="5" t="s">
        <v>10893</v>
      </c>
      <c r="B2632" s="5">
        <v>1</v>
      </c>
      <c r="C2632" s="5">
        <v>2</v>
      </c>
    </row>
    <row r="2633" spans="1:3" hidden="1" x14ac:dyDescent="0.25">
      <c r="A2633" s="5" t="s">
        <v>10894</v>
      </c>
      <c r="B2633" s="5">
        <v>1</v>
      </c>
      <c r="C2633" s="5">
        <v>1</v>
      </c>
    </row>
    <row r="2634" spans="1:3" hidden="1" x14ac:dyDescent="0.25">
      <c r="A2634" s="5" t="s">
        <v>10895</v>
      </c>
      <c r="B2634" s="5">
        <v>1</v>
      </c>
      <c r="C2634" s="5">
        <v>3</v>
      </c>
    </row>
    <row r="2635" spans="1:3" hidden="1" x14ac:dyDescent="0.25">
      <c r="A2635" s="5" t="s">
        <v>10896</v>
      </c>
      <c r="B2635" s="5">
        <v>1</v>
      </c>
      <c r="C2635" s="5">
        <v>3</v>
      </c>
    </row>
    <row r="2636" spans="1:3" hidden="1" x14ac:dyDescent="0.25">
      <c r="A2636" s="5" t="s">
        <v>10897</v>
      </c>
      <c r="B2636" s="5">
        <v>1</v>
      </c>
      <c r="C2636" s="5">
        <v>2</v>
      </c>
    </row>
    <row r="2637" spans="1:3" hidden="1" x14ac:dyDescent="0.25">
      <c r="A2637" s="5" t="s">
        <v>10898</v>
      </c>
      <c r="B2637" s="5">
        <v>1</v>
      </c>
      <c r="C2637" s="5">
        <v>2</v>
      </c>
    </row>
    <row r="2638" spans="1:3" hidden="1" x14ac:dyDescent="0.25">
      <c r="A2638" s="5" t="s">
        <v>10899</v>
      </c>
      <c r="B2638" s="5">
        <v>1</v>
      </c>
      <c r="C2638" s="5">
        <v>1</v>
      </c>
    </row>
    <row r="2639" spans="1:3" hidden="1" x14ac:dyDescent="0.25">
      <c r="A2639" s="5" t="s">
        <v>10900</v>
      </c>
      <c r="B2639" s="5">
        <v>1</v>
      </c>
      <c r="C2639" s="5">
        <v>1</v>
      </c>
    </row>
    <row r="2640" spans="1:3" hidden="1" x14ac:dyDescent="0.25">
      <c r="A2640" s="5" t="s">
        <v>10901</v>
      </c>
      <c r="B2640" s="5">
        <v>1</v>
      </c>
      <c r="C2640" s="5">
        <v>3</v>
      </c>
    </row>
    <row r="2641" spans="1:3" hidden="1" x14ac:dyDescent="0.25">
      <c r="A2641" s="5" t="s">
        <v>10902</v>
      </c>
      <c r="B2641" s="5">
        <v>1</v>
      </c>
      <c r="C2641" s="5">
        <v>3</v>
      </c>
    </row>
    <row r="2642" spans="1:3" hidden="1" x14ac:dyDescent="0.25">
      <c r="A2642" s="5" t="s">
        <v>10903</v>
      </c>
      <c r="B2642" s="5">
        <v>1</v>
      </c>
      <c r="C2642" s="5">
        <v>3</v>
      </c>
    </row>
    <row r="2643" spans="1:3" hidden="1" x14ac:dyDescent="0.25">
      <c r="A2643" s="5" t="s">
        <v>10904</v>
      </c>
      <c r="B2643" s="5">
        <v>1</v>
      </c>
      <c r="C2643" s="5">
        <v>3</v>
      </c>
    </row>
    <row r="2644" spans="1:3" hidden="1" x14ac:dyDescent="0.25">
      <c r="A2644" s="5" t="s">
        <v>10905</v>
      </c>
      <c r="B2644" s="5">
        <v>1</v>
      </c>
      <c r="C2644" s="5">
        <v>3</v>
      </c>
    </row>
    <row r="2645" spans="1:3" hidden="1" x14ac:dyDescent="0.25">
      <c r="A2645" s="5" t="s">
        <v>10906</v>
      </c>
      <c r="B2645" s="5">
        <v>1</v>
      </c>
      <c r="C2645" s="5">
        <v>2</v>
      </c>
    </row>
    <row r="2646" spans="1:3" hidden="1" x14ac:dyDescent="0.25">
      <c r="A2646" s="5" t="s">
        <v>10907</v>
      </c>
      <c r="B2646" s="5">
        <v>1</v>
      </c>
      <c r="C2646" s="5">
        <v>3</v>
      </c>
    </row>
    <row r="2647" spans="1:3" hidden="1" x14ac:dyDescent="0.25">
      <c r="A2647" s="5" t="s">
        <v>10908</v>
      </c>
      <c r="B2647" s="5">
        <v>1</v>
      </c>
      <c r="C2647" s="5">
        <v>2</v>
      </c>
    </row>
    <row r="2648" spans="1:3" hidden="1" x14ac:dyDescent="0.25">
      <c r="A2648" s="5" t="s">
        <v>10909</v>
      </c>
      <c r="B2648" s="5">
        <v>1</v>
      </c>
      <c r="C2648" s="5">
        <v>2</v>
      </c>
    </row>
    <row r="2649" spans="1:3" hidden="1" x14ac:dyDescent="0.25">
      <c r="A2649" s="5" t="s">
        <v>3383</v>
      </c>
      <c r="B2649" s="5">
        <v>1</v>
      </c>
      <c r="C2649" s="5">
        <v>3</v>
      </c>
    </row>
    <row r="2650" spans="1:3" hidden="1" x14ac:dyDescent="0.25">
      <c r="A2650" s="5" t="s">
        <v>10910</v>
      </c>
      <c r="B2650" s="5">
        <v>1</v>
      </c>
      <c r="C2650" s="5">
        <v>1</v>
      </c>
    </row>
    <row r="2651" spans="1:3" hidden="1" x14ac:dyDescent="0.25">
      <c r="A2651" s="5" t="s">
        <v>10911</v>
      </c>
      <c r="B2651" s="5">
        <v>1</v>
      </c>
      <c r="C2651" s="5">
        <v>3</v>
      </c>
    </row>
    <row r="2652" spans="1:3" hidden="1" x14ac:dyDescent="0.25">
      <c r="A2652" s="5" t="s">
        <v>10912</v>
      </c>
      <c r="B2652" s="5">
        <v>1</v>
      </c>
      <c r="C2652" s="5">
        <v>3</v>
      </c>
    </row>
    <row r="2653" spans="1:3" hidden="1" x14ac:dyDescent="0.25">
      <c r="A2653" s="5" t="s">
        <v>10913</v>
      </c>
      <c r="B2653" s="5">
        <v>1</v>
      </c>
      <c r="C2653" s="5">
        <v>1</v>
      </c>
    </row>
    <row r="2654" spans="1:3" hidden="1" x14ac:dyDescent="0.25">
      <c r="A2654" s="5" t="s">
        <v>10914</v>
      </c>
      <c r="B2654" s="5">
        <v>1</v>
      </c>
      <c r="C2654" s="5">
        <v>3</v>
      </c>
    </row>
    <row r="2655" spans="1:3" hidden="1" x14ac:dyDescent="0.25">
      <c r="A2655" s="5" t="s">
        <v>10915</v>
      </c>
      <c r="B2655" s="5">
        <v>1</v>
      </c>
      <c r="C2655" s="5">
        <v>3</v>
      </c>
    </row>
    <row r="2656" spans="1:3" hidden="1" x14ac:dyDescent="0.25">
      <c r="A2656" s="5" t="s">
        <v>10916</v>
      </c>
      <c r="B2656" s="5">
        <v>1</v>
      </c>
      <c r="C2656" s="5">
        <v>3</v>
      </c>
    </row>
    <row r="2657" spans="1:3" hidden="1" x14ac:dyDescent="0.25">
      <c r="A2657" s="5" t="s">
        <v>10917</v>
      </c>
      <c r="B2657" s="5">
        <v>1</v>
      </c>
      <c r="C2657" s="5">
        <v>2</v>
      </c>
    </row>
    <row r="2658" spans="1:3" hidden="1" x14ac:dyDescent="0.25">
      <c r="A2658" s="5" t="s">
        <v>10918</v>
      </c>
      <c r="B2658" s="5">
        <v>1</v>
      </c>
      <c r="C2658" s="5">
        <v>1</v>
      </c>
    </row>
    <row r="2659" spans="1:3" hidden="1" x14ac:dyDescent="0.25">
      <c r="A2659" s="5" t="s">
        <v>10919</v>
      </c>
      <c r="B2659" s="5">
        <v>1</v>
      </c>
      <c r="C2659" s="5">
        <v>3</v>
      </c>
    </row>
    <row r="2660" spans="1:3" hidden="1" x14ac:dyDescent="0.25">
      <c r="A2660" s="5" t="s">
        <v>10920</v>
      </c>
      <c r="B2660" s="5">
        <v>1</v>
      </c>
      <c r="C2660" s="5">
        <v>2</v>
      </c>
    </row>
    <row r="2661" spans="1:3" hidden="1" x14ac:dyDescent="0.25">
      <c r="A2661" s="5" t="s">
        <v>10921</v>
      </c>
      <c r="B2661" s="5">
        <v>1</v>
      </c>
      <c r="C2661" s="5">
        <v>2</v>
      </c>
    </row>
    <row r="2662" spans="1:3" hidden="1" x14ac:dyDescent="0.25">
      <c r="A2662" s="5" t="s">
        <v>2661</v>
      </c>
      <c r="B2662" s="5">
        <v>1</v>
      </c>
      <c r="C2662" s="5">
        <v>3</v>
      </c>
    </row>
    <row r="2663" spans="1:3" hidden="1" x14ac:dyDescent="0.25">
      <c r="A2663" s="5" t="s">
        <v>10922</v>
      </c>
      <c r="B2663" s="5">
        <v>1</v>
      </c>
      <c r="C2663" s="5">
        <v>2</v>
      </c>
    </row>
    <row r="2664" spans="1:3" hidden="1" x14ac:dyDescent="0.25">
      <c r="A2664" s="5" t="s">
        <v>10923</v>
      </c>
      <c r="B2664" s="5">
        <v>1</v>
      </c>
      <c r="C2664" s="5">
        <v>2</v>
      </c>
    </row>
    <row r="2665" spans="1:3" hidden="1" x14ac:dyDescent="0.25">
      <c r="A2665" s="5" t="s">
        <v>10924</v>
      </c>
      <c r="B2665" s="5">
        <v>1</v>
      </c>
      <c r="C2665" s="5">
        <v>2</v>
      </c>
    </row>
    <row r="2666" spans="1:3" hidden="1" x14ac:dyDescent="0.25">
      <c r="A2666" s="5" t="s">
        <v>10925</v>
      </c>
      <c r="B2666" s="5">
        <v>1</v>
      </c>
      <c r="C2666" s="5">
        <v>1</v>
      </c>
    </row>
    <row r="2667" spans="1:3" hidden="1" x14ac:dyDescent="0.25">
      <c r="A2667" s="5" t="s">
        <v>10926</v>
      </c>
      <c r="B2667" s="5">
        <v>1</v>
      </c>
      <c r="C2667" s="5">
        <v>2</v>
      </c>
    </row>
    <row r="2668" spans="1:3" hidden="1" x14ac:dyDescent="0.25">
      <c r="A2668" s="5" t="s">
        <v>10927</v>
      </c>
      <c r="B2668" s="5">
        <v>1</v>
      </c>
      <c r="C2668" s="5">
        <v>3</v>
      </c>
    </row>
    <row r="2669" spans="1:3" hidden="1" x14ac:dyDescent="0.25">
      <c r="A2669" s="5" t="s">
        <v>10928</v>
      </c>
      <c r="B2669" s="5">
        <v>1</v>
      </c>
      <c r="C2669" s="5">
        <v>3</v>
      </c>
    </row>
    <row r="2670" spans="1:3" hidden="1" x14ac:dyDescent="0.25">
      <c r="A2670" s="5" t="s">
        <v>10929</v>
      </c>
      <c r="B2670" s="5">
        <v>1</v>
      </c>
      <c r="C2670" s="5">
        <v>3</v>
      </c>
    </row>
    <row r="2671" spans="1:3" hidden="1" x14ac:dyDescent="0.25">
      <c r="A2671" s="5" t="s">
        <v>10930</v>
      </c>
      <c r="B2671" s="5">
        <v>1</v>
      </c>
      <c r="C2671" s="5">
        <v>3</v>
      </c>
    </row>
    <row r="2672" spans="1:3" hidden="1" x14ac:dyDescent="0.25">
      <c r="A2672" s="5" t="s">
        <v>10931</v>
      </c>
      <c r="B2672" s="5">
        <v>1</v>
      </c>
      <c r="C2672" s="5">
        <v>3</v>
      </c>
    </row>
    <row r="2673" spans="1:3" hidden="1" x14ac:dyDescent="0.25">
      <c r="A2673" s="5" t="s">
        <v>3473</v>
      </c>
      <c r="B2673" s="5">
        <v>1</v>
      </c>
      <c r="C2673" s="5">
        <v>3</v>
      </c>
    </row>
    <row r="2674" spans="1:3" hidden="1" x14ac:dyDescent="0.25">
      <c r="A2674" s="5" t="s">
        <v>10932</v>
      </c>
      <c r="B2674" s="5">
        <v>1</v>
      </c>
      <c r="C2674" s="5">
        <v>2</v>
      </c>
    </row>
    <row r="2675" spans="1:3" hidden="1" x14ac:dyDescent="0.25">
      <c r="A2675" s="5" t="s">
        <v>10933</v>
      </c>
      <c r="B2675" s="5">
        <v>1</v>
      </c>
      <c r="C2675" s="5">
        <v>1</v>
      </c>
    </row>
    <row r="2676" spans="1:3" hidden="1" x14ac:dyDescent="0.25">
      <c r="A2676" s="5" t="s">
        <v>10934</v>
      </c>
      <c r="B2676" s="5">
        <v>1</v>
      </c>
      <c r="C2676" s="5">
        <v>2</v>
      </c>
    </row>
    <row r="2677" spans="1:3" hidden="1" x14ac:dyDescent="0.25">
      <c r="A2677" s="5" t="s">
        <v>10935</v>
      </c>
      <c r="B2677" s="5">
        <v>1</v>
      </c>
      <c r="C2677" s="5">
        <v>2</v>
      </c>
    </row>
    <row r="2678" spans="1:3" hidden="1" x14ac:dyDescent="0.25">
      <c r="A2678" s="5" t="s">
        <v>10936</v>
      </c>
      <c r="B2678" s="5">
        <v>1</v>
      </c>
      <c r="C2678" s="5">
        <v>3</v>
      </c>
    </row>
    <row r="2679" spans="1:3" hidden="1" x14ac:dyDescent="0.25">
      <c r="A2679" s="5" t="s">
        <v>10937</v>
      </c>
      <c r="B2679" s="5">
        <v>1</v>
      </c>
      <c r="C2679" s="5">
        <v>1</v>
      </c>
    </row>
    <row r="2680" spans="1:3" hidden="1" x14ac:dyDescent="0.25">
      <c r="A2680" s="5" t="s">
        <v>10938</v>
      </c>
      <c r="B2680" s="5">
        <v>1</v>
      </c>
      <c r="C2680" s="5">
        <v>1</v>
      </c>
    </row>
    <row r="2681" spans="1:3" hidden="1" x14ac:dyDescent="0.25">
      <c r="A2681" s="5" t="s">
        <v>10939</v>
      </c>
      <c r="B2681" s="5">
        <v>1</v>
      </c>
      <c r="C2681" s="5">
        <v>1</v>
      </c>
    </row>
    <row r="2682" spans="1:3" hidden="1" x14ac:dyDescent="0.25">
      <c r="A2682" s="5" t="s">
        <v>10940</v>
      </c>
      <c r="B2682" s="5">
        <v>1</v>
      </c>
      <c r="C2682" s="5">
        <v>1</v>
      </c>
    </row>
    <row r="2683" spans="1:3" hidden="1" x14ac:dyDescent="0.25">
      <c r="A2683" s="5" t="s">
        <v>10941</v>
      </c>
      <c r="B2683" s="5">
        <v>1</v>
      </c>
      <c r="C2683" s="5">
        <v>1</v>
      </c>
    </row>
    <row r="2684" spans="1:3" hidden="1" x14ac:dyDescent="0.25">
      <c r="A2684" s="5" t="s">
        <v>10942</v>
      </c>
      <c r="B2684" s="5">
        <v>1</v>
      </c>
      <c r="C2684" s="5">
        <v>3</v>
      </c>
    </row>
    <row r="2685" spans="1:3" hidden="1" x14ac:dyDescent="0.25">
      <c r="A2685" s="5" t="s">
        <v>10943</v>
      </c>
      <c r="B2685" s="5">
        <v>1</v>
      </c>
      <c r="C2685" s="5">
        <v>2</v>
      </c>
    </row>
    <row r="2686" spans="1:3" hidden="1" x14ac:dyDescent="0.25">
      <c r="A2686" s="5" t="s">
        <v>10944</v>
      </c>
      <c r="B2686" s="5">
        <v>1</v>
      </c>
      <c r="C2686" s="5">
        <v>3</v>
      </c>
    </row>
    <row r="2687" spans="1:3" hidden="1" x14ac:dyDescent="0.25">
      <c r="A2687" s="5" t="s">
        <v>10945</v>
      </c>
      <c r="B2687" s="5">
        <v>1</v>
      </c>
      <c r="C2687" s="5">
        <v>2</v>
      </c>
    </row>
    <row r="2688" spans="1:3" hidden="1" x14ac:dyDescent="0.25">
      <c r="A2688" s="5" t="s">
        <v>10946</v>
      </c>
      <c r="B2688" s="5">
        <v>1</v>
      </c>
      <c r="C2688" s="5">
        <v>1</v>
      </c>
    </row>
    <row r="2689" spans="1:3" hidden="1" x14ac:dyDescent="0.25">
      <c r="A2689" s="5" t="s">
        <v>10947</v>
      </c>
      <c r="B2689" s="5">
        <v>1</v>
      </c>
      <c r="C2689" s="5">
        <v>2</v>
      </c>
    </row>
    <row r="2690" spans="1:3" hidden="1" x14ac:dyDescent="0.25">
      <c r="A2690" s="5" t="s">
        <v>10948</v>
      </c>
      <c r="B2690" s="5">
        <v>1</v>
      </c>
      <c r="C2690" s="5">
        <v>1</v>
      </c>
    </row>
    <row r="2691" spans="1:3" hidden="1" x14ac:dyDescent="0.25">
      <c r="A2691" s="5" t="s">
        <v>10949</v>
      </c>
      <c r="B2691" s="5">
        <v>1</v>
      </c>
      <c r="C2691" s="5">
        <v>2</v>
      </c>
    </row>
    <row r="2692" spans="1:3" hidden="1" x14ac:dyDescent="0.25">
      <c r="A2692" s="5" t="s">
        <v>10950</v>
      </c>
      <c r="B2692" s="5">
        <v>1</v>
      </c>
      <c r="C2692" s="5">
        <v>2</v>
      </c>
    </row>
    <row r="2693" spans="1:3" hidden="1" x14ac:dyDescent="0.25">
      <c r="A2693" s="5" t="s">
        <v>10951</v>
      </c>
      <c r="B2693" s="5">
        <v>1</v>
      </c>
      <c r="C2693" s="5">
        <v>3</v>
      </c>
    </row>
    <row r="2694" spans="1:3" hidden="1" x14ac:dyDescent="0.25">
      <c r="A2694" s="5" t="s">
        <v>10952</v>
      </c>
      <c r="B2694" s="5">
        <v>1</v>
      </c>
      <c r="C2694" s="5">
        <v>3</v>
      </c>
    </row>
    <row r="2695" spans="1:3" hidden="1" x14ac:dyDescent="0.25">
      <c r="A2695" s="5" t="s">
        <v>10953</v>
      </c>
      <c r="B2695" s="5">
        <v>1</v>
      </c>
      <c r="C2695" s="5">
        <v>3</v>
      </c>
    </row>
    <row r="2696" spans="1:3" hidden="1" x14ac:dyDescent="0.25">
      <c r="A2696" s="5" t="s">
        <v>10954</v>
      </c>
      <c r="B2696" s="5">
        <v>1</v>
      </c>
      <c r="C2696" s="5">
        <v>3</v>
      </c>
    </row>
    <row r="2697" spans="1:3" hidden="1" x14ac:dyDescent="0.25">
      <c r="A2697" s="5" t="s">
        <v>2546</v>
      </c>
      <c r="B2697" s="5">
        <v>1</v>
      </c>
      <c r="C2697" s="5">
        <v>3</v>
      </c>
    </row>
    <row r="2698" spans="1:3" hidden="1" x14ac:dyDescent="0.25">
      <c r="A2698" s="5" t="s">
        <v>10955</v>
      </c>
      <c r="B2698" s="5">
        <v>1</v>
      </c>
      <c r="C2698" s="5">
        <v>3</v>
      </c>
    </row>
    <row r="2699" spans="1:3" hidden="1" x14ac:dyDescent="0.25">
      <c r="A2699" s="5" t="s">
        <v>10956</v>
      </c>
      <c r="B2699" s="5">
        <v>1</v>
      </c>
      <c r="C2699" s="5">
        <v>1</v>
      </c>
    </row>
    <row r="2700" spans="1:3" hidden="1" x14ac:dyDescent="0.25">
      <c r="A2700" s="5" t="s">
        <v>10957</v>
      </c>
      <c r="B2700" s="5">
        <v>1</v>
      </c>
      <c r="C2700" s="5">
        <v>3</v>
      </c>
    </row>
    <row r="2701" spans="1:3" hidden="1" x14ac:dyDescent="0.25">
      <c r="A2701" s="5" t="s">
        <v>10958</v>
      </c>
      <c r="B2701" s="5">
        <v>1</v>
      </c>
      <c r="C2701" s="5">
        <v>2</v>
      </c>
    </row>
    <row r="2702" spans="1:3" hidden="1" x14ac:dyDescent="0.25">
      <c r="A2702" s="5" t="s">
        <v>3388</v>
      </c>
      <c r="B2702" s="5">
        <v>1</v>
      </c>
      <c r="C2702" s="5">
        <v>3</v>
      </c>
    </row>
    <row r="2703" spans="1:3" hidden="1" x14ac:dyDescent="0.25">
      <c r="A2703" s="5" t="s">
        <v>10959</v>
      </c>
      <c r="B2703" s="5">
        <v>1</v>
      </c>
      <c r="C2703" s="5">
        <v>2</v>
      </c>
    </row>
    <row r="2704" spans="1:3" hidden="1" x14ac:dyDescent="0.25">
      <c r="A2704" s="5" t="s">
        <v>10960</v>
      </c>
      <c r="B2704" s="5">
        <v>1</v>
      </c>
      <c r="C2704" s="5">
        <v>2</v>
      </c>
    </row>
    <row r="2705" spans="1:3" hidden="1" x14ac:dyDescent="0.25">
      <c r="A2705" s="5" t="s">
        <v>10961</v>
      </c>
      <c r="B2705" s="5">
        <v>1</v>
      </c>
      <c r="C2705" s="5">
        <v>2</v>
      </c>
    </row>
    <row r="2706" spans="1:3" hidden="1" x14ac:dyDescent="0.25">
      <c r="A2706" s="5" t="s">
        <v>10962</v>
      </c>
      <c r="B2706" s="5">
        <v>1</v>
      </c>
      <c r="C2706" s="5">
        <v>3</v>
      </c>
    </row>
    <row r="2707" spans="1:3" hidden="1" x14ac:dyDescent="0.25">
      <c r="A2707" s="5" t="s">
        <v>10963</v>
      </c>
      <c r="B2707" s="5">
        <v>1</v>
      </c>
      <c r="C2707" s="5">
        <v>3</v>
      </c>
    </row>
    <row r="2708" spans="1:3" hidden="1" x14ac:dyDescent="0.25">
      <c r="A2708" s="5" t="s">
        <v>10964</v>
      </c>
      <c r="B2708" s="5">
        <v>1</v>
      </c>
      <c r="C2708" s="5">
        <v>2</v>
      </c>
    </row>
    <row r="2709" spans="1:3" hidden="1" x14ac:dyDescent="0.25">
      <c r="A2709" s="5" t="s">
        <v>10965</v>
      </c>
      <c r="B2709" s="5">
        <v>1</v>
      </c>
      <c r="C2709" s="5">
        <v>3</v>
      </c>
    </row>
    <row r="2710" spans="1:3" hidden="1" x14ac:dyDescent="0.25">
      <c r="A2710" s="5" t="s">
        <v>10966</v>
      </c>
      <c r="B2710" s="5">
        <v>1</v>
      </c>
      <c r="C2710" s="5">
        <v>2</v>
      </c>
    </row>
    <row r="2711" spans="1:3" hidden="1" x14ac:dyDescent="0.25">
      <c r="A2711" s="5" t="s">
        <v>10967</v>
      </c>
      <c r="B2711" s="5">
        <v>1</v>
      </c>
      <c r="C2711" s="5">
        <v>2</v>
      </c>
    </row>
    <row r="2712" spans="1:3" hidden="1" x14ac:dyDescent="0.25">
      <c r="A2712" s="5" t="s">
        <v>10968</v>
      </c>
      <c r="B2712" s="5">
        <v>1</v>
      </c>
      <c r="C2712" s="5">
        <v>3</v>
      </c>
    </row>
    <row r="2713" spans="1:3" hidden="1" x14ac:dyDescent="0.25">
      <c r="A2713" s="5" t="s">
        <v>10969</v>
      </c>
      <c r="B2713" s="5">
        <v>1</v>
      </c>
      <c r="C2713" s="5">
        <v>2</v>
      </c>
    </row>
    <row r="2714" spans="1:3" hidden="1" x14ac:dyDescent="0.25">
      <c r="A2714" s="5" t="s">
        <v>10970</v>
      </c>
      <c r="B2714" s="5">
        <v>1</v>
      </c>
      <c r="C2714" s="5">
        <v>1</v>
      </c>
    </row>
    <row r="2715" spans="1:3" hidden="1" x14ac:dyDescent="0.25">
      <c r="A2715" s="5" t="s">
        <v>10971</v>
      </c>
      <c r="B2715" s="5">
        <v>1</v>
      </c>
      <c r="C2715" s="5">
        <v>3</v>
      </c>
    </row>
    <row r="2716" spans="1:3" hidden="1" x14ac:dyDescent="0.25">
      <c r="A2716" s="5" t="s">
        <v>10972</v>
      </c>
      <c r="B2716" s="5">
        <v>1</v>
      </c>
      <c r="C2716" s="5">
        <v>1</v>
      </c>
    </row>
    <row r="2717" spans="1:3" hidden="1" x14ac:dyDescent="0.25">
      <c r="A2717" s="5" t="s">
        <v>10973</v>
      </c>
      <c r="B2717" s="5">
        <v>1</v>
      </c>
      <c r="C2717" s="5">
        <v>2</v>
      </c>
    </row>
    <row r="2718" spans="1:3" hidden="1" x14ac:dyDescent="0.25">
      <c r="A2718" s="5" t="s">
        <v>10974</v>
      </c>
      <c r="B2718" s="5">
        <v>1</v>
      </c>
      <c r="C2718" s="5">
        <v>3</v>
      </c>
    </row>
    <row r="2719" spans="1:3" hidden="1" x14ac:dyDescent="0.25">
      <c r="A2719" s="5" t="s">
        <v>10975</v>
      </c>
      <c r="B2719" s="5">
        <v>1</v>
      </c>
      <c r="C2719" s="5">
        <v>3</v>
      </c>
    </row>
    <row r="2720" spans="1:3" hidden="1" x14ac:dyDescent="0.25">
      <c r="A2720" s="5" t="s">
        <v>10976</v>
      </c>
      <c r="B2720" s="5">
        <v>1</v>
      </c>
      <c r="C2720" s="5">
        <v>1</v>
      </c>
    </row>
    <row r="2721" spans="1:3" hidden="1" x14ac:dyDescent="0.25">
      <c r="A2721" s="5" t="s">
        <v>10977</v>
      </c>
      <c r="B2721" s="5">
        <v>1</v>
      </c>
      <c r="C2721" s="5">
        <v>2</v>
      </c>
    </row>
    <row r="2722" spans="1:3" hidden="1" x14ac:dyDescent="0.25">
      <c r="A2722" s="5" t="s">
        <v>10978</v>
      </c>
      <c r="B2722" s="5">
        <v>1</v>
      </c>
      <c r="C2722" s="5">
        <v>3</v>
      </c>
    </row>
    <row r="2723" spans="1:3" hidden="1" x14ac:dyDescent="0.25">
      <c r="A2723" s="5" t="s">
        <v>10979</v>
      </c>
      <c r="B2723" s="5">
        <v>1</v>
      </c>
      <c r="C2723" s="5">
        <v>1</v>
      </c>
    </row>
    <row r="2724" spans="1:3" hidden="1" x14ac:dyDescent="0.25">
      <c r="A2724" s="5" t="s">
        <v>10980</v>
      </c>
      <c r="B2724" s="5">
        <v>1</v>
      </c>
      <c r="C2724" s="5">
        <v>1</v>
      </c>
    </row>
    <row r="2725" spans="1:3" hidden="1" x14ac:dyDescent="0.25">
      <c r="A2725" s="5" t="s">
        <v>10981</v>
      </c>
      <c r="B2725" s="5">
        <v>1</v>
      </c>
      <c r="C2725" s="5">
        <v>1</v>
      </c>
    </row>
    <row r="2726" spans="1:3" hidden="1" x14ac:dyDescent="0.25">
      <c r="A2726" s="5" t="s">
        <v>2547</v>
      </c>
      <c r="B2726" s="5">
        <v>1</v>
      </c>
      <c r="C2726" s="5">
        <v>3</v>
      </c>
    </row>
    <row r="2727" spans="1:3" hidden="1" x14ac:dyDescent="0.25">
      <c r="A2727" s="5" t="s">
        <v>10982</v>
      </c>
      <c r="B2727" s="5">
        <v>1</v>
      </c>
      <c r="C2727" s="5">
        <v>3</v>
      </c>
    </row>
    <row r="2728" spans="1:3" hidden="1" x14ac:dyDescent="0.25">
      <c r="A2728" s="5" t="s">
        <v>10983</v>
      </c>
      <c r="B2728" s="5">
        <v>1</v>
      </c>
      <c r="C2728" s="5">
        <v>1</v>
      </c>
    </row>
    <row r="2729" spans="1:3" hidden="1" x14ac:dyDescent="0.25">
      <c r="A2729" s="5" t="s">
        <v>10984</v>
      </c>
      <c r="B2729" s="5">
        <v>1</v>
      </c>
      <c r="C2729" s="5">
        <v>3</v>
      </c>
    </row>
    <row r="2730" spans="1:3" hidden="1" x14ac:dyDescent="0.25">
      <c r="A2730" s="5" t="s">
        <v>10985</v>
      </c>
      <c r="B2730" s="5">
        <v>1</v>
      </c>
      <c r="C2730" s="5">
        <v>2</v>
      </c>
    </row>
    <row r="2731" spans="1:3" hidden="1" x14ac:dyDescent="0.25">
      <c r="A2731" s="5" t="s">
        <v>10986</v>
      </c>
      <c r="B2731" s="5">
        <v>1</v>
      </c>
      <c r="C2731" s="5">
        <v>2</v>
      </c>
    </row>
    <row r="2732" spans="1:3" hidden="1" x14ac:dyDescent="0.25">
      <c r="A2732" s="5" t="s">
        <v>10987</v>
      </c>
      <c r="B2732" s="5">
        <v>1</v>
      </c>
      <c r="C2732" s="5">
        <v>3</v>
      </c>
    </row>
    <row r="2733" spans="1:3" hidden="1" x14ac:dyDescent="0.25">
      <c r="A2733" s="5" t="s">
        <v>10988</v>
      </c>
      <c r="B2733" s="5">
        <v>1</v>
      </c>
      <c r="C2733" s="5">
        <v>1</v>
      </c>
    </row>
    <row r="2734" spans="1:3" hidden="1" x14ac:dyDescent="0.25">
      <c r="A2734" s="5" t="s">
        <v>10989</v>
      </c>
      <c r="B2734" s="5">
        <v>1</v>
      </c>
      <c r="C2734" s="5">
        <v>3</v>
      </c>
    </row>
    <row r="2735" spans="1:3" hidden="1" x14ac:dyDescent="0.25">
      <c r="A2735" s="5" t="s">
        <v>10990</v>
      </c>
      <c r="B2735" s="5">
        <v>1</v>
      </c>
      <c r="C2735" s="5">
        <v>2</v>
      </c>
    </row>
    <row r="2736" spans="1:3" hidden="1" x14ac:dyDescent="0.25">
      <c r="A2736" s="5" t="s">
        <v>10991</v>
      </c>
      <c r="B2736" s="5">
        <v>1</v>
      </c>
      <c r="C2736" s="5">
        <v>2</v>
      </c>
    </row>
    <row r="2737" spans="1:3" hidden="1" x14ac:dyDescent="0.25">
      <c r="A2737" s="5" t="s">
        <v>10992</v>
      </c>
      <c r="B2737" s="5">
        <v>1</v>
      </c>
      <c r="C2737" s="5">
        <v>2</v>
      </c>
    </row>
    <row r="2738" spans="1:3" hidden="1" x14ac:dyDescent="0.25">
      <c r="A2738" s="5" t="s">
        <v>10993</v>
      </c>
      <c r="B2738" s="5">
        <v>1</v>
      </c>
      <c r="C2738" s="5">
        <v>3</v>
      </c>
    </row>
    <row r="2739" spans="1:3" hidden="1" x14ac:dyDescent="0.25">
      <c r="A2739" s="5" t="s">
        <v>10994</v>
      </c>
      <c r="B2739" s="5">
        <v>1</v>
      </c>
      <c r="C2739" s="5">
        <v>2</v>
      </c>
    </row>
    <row r="2740" spans="1:3" hidden="1" x14ac:dyDescent="0.25">
      <c r="A2740" s="5" t="s">
        <v>10995</v>
      </c>
      <c r="B2740" s="5">
        <v>1</v>
      </c>
      <c r="C2740" s="5">
        <v>2</v>
      </c>
    </row>
    <row r="2741" spans="1:3" hidden="1" x14ac:dyDescent="0.25">
      <c r="A2741" s="5" t="s">
        <v>10996</v>
      </c>
      <c r="B2741" s="5">
        <v>1</v>
      </c>
      <c r="C2741" s="5">
        <v>1</v>
      </c>
    </row>
    <row r="2742" spans="1:3" hidden="1" x14ac:dyDescent="0.25">
      <c r="A2742" s="5" t="s">
        <v>10997</v>
      </c>
      <c r="B2742" s="5">
        <v>1</v>
      </c>
      <c r="C2742" s="5">
        <v>2</v>
      </c>
    </row>
    <row r="2743" spans="1:3" hidden="1" x14ac:dyDescent="0.25">
      <c r="A2743" s="5" t="s">
        <v>10998</v>
      </c>
      <c r="B2743" s="5">
        <v>1</v>
      </c>
      <c r="C2743" s="5">
        <v>3</v>
      </c>
    </row>
    <row r="2744" spans="1:3" hidden="1" x14ac:dyDescent="0.25">
      <c r="A2744" s="5" t="s">
        <v>10999</v>
      </c>
      <c r="B2744" s="5">
        <v>1</v>
      </c>
      <c r="C2744" s="5">
        <v>2</v>
      </c>
    </row>
    <row r="2745" spans="1:3" hidden="1" x14ac:dyDescent="0.25">
      <c r="A2745" s="5" t="s">
        <v>11000</v>
      </c>
      <c r="B2745" s="5">
        <v>1</v>
      </c>
      <c r="C2745" s="5">
        <v>2</v>
      </c>
    </row>
    <row r="2746" spans="1:3" hidden="1" x14ac:dyDescent="0.25">
      <c r="A2746" s="5" t="s">
        <v>11001</v>
      </c>
      <c r="B2746" s="5">
        <v>1</v>
      </c>
      <c r="C2746" s="5">
        <v>1</v>
      </c>
    </row>
    <row r="2747" spans="1:3" hidden="1" x14ac:dyDescent="0.25">
      <c r="A2747" s="5" t="s">
        <v>11002</v>
      </c>
      <c r="B2747" s="5">
        <v>1</v>
      </c>
      <c r="C2747" s="5">
        <v>2</v>
      </c>
    </row>
    <row r="2748" spans="1:3" hidden="1" x14ac:dyDescent="0.25">
      <c r="A2748" s="5" t="s">
        <v>11003</v>
      </c>
      <c r="B2748" s="5">
        <v>1</v>
      </c>
      <c r="C2748" s="5">
        <v>2</v>
      </c>
    </row>
    <row r="2749" spans="1:3" hidden="1" x14ac:dyDescent="0.25">
      <c r="A2749" s="5" t="s">
        <v>11004</v>
      </c>
      <c r="B2749" s="5">
        <v>1</v>
      </c>
      <c r="C2749" s="5">
        <v>2</v>
      </c>
    </row>
    <row r="2750" spans="1:3" hidden="1" x14ac:dyDescent="0.25">
      <c r="A2750" s="5" t="s">
        <v>11005</v>
      </c>
      <c r="B2750" s="5">
        <v>1</v>
      </c>
      <c r="C2750" s="5">
        <v>1</v>
      </c>
    </row>
    <row r="2751" spans="1:3" hidden="1" x14ac:dyDescent="0.25">
      <c r="A2751" s="5" t="s">
        <v>11006</v>
      </c>
      <c r="B2751" s="5">
        <v>1</v>
      </c>
      <c r="C2751" s="5">
        <v>1</v>
      </c>
    </row>
    <row r="2752" spans="1:3" hidden="1" x14ac:dyDescent="0.25">
      <c r="A2752" s="5" t="s">
        <v>11007</v>
      </c>
      <c r="B2752" s="5">
        <v>1</v>
      </c>
      <c r="C2752" s="5">
        <v>3</v>
      </c>
    </row>
    <row r="2753" spans="1:3" hidden="1" x14ac:dyDescent="0.25">
      <c r="A2753" s="5" t="s">
        <v>11008</v>
      </c>
      <c r="B2753" s="5">
        <v>1</v>
      </c>
      <c r="C2753" s="5">
        <v>2</v>
      </c>
    </row>
    <row r="2754" spans="1:3" hidden="1" x14ac:dyDescent="0.25">
      <c r="A2754" s="5" t="s">
        <v>11009</v>
      </c>
      <c r="B2754" s="5">
        <v>1</v>
      </c>
      <c r="C2754" s="5">
        <v>3</v>
      </c>
    </row>
    <row r="2755" spans="1:3" hidden="1" x14ac:dyDescent="0.25">
      <c r="A2755" s="5" t="s">
        <v>11010</v>
      </c>
      <c r="B2755" s="5">
        <v>1</v>
      </c>
      <c r="C2755" s="5">
        <v>1</v>
      </c>
    </row>
    <row r="2756" spans="1:3" hidden="1" x14ac:dyDescent="0.25">
      <c r="A2756" s="5" t="s">
        <v>11011</v>
      </c>
      <c r="B2756" s="5">
        <v>1</v>
      </c>
      <c r="C2756" s="5">
        <v>3</v>
      </c>
    </row>
    <row r="2757" spans="1:3" hidden="1" x14ac:dyDescent="0.25">
      <c r="A2757" s="5" t="s">
        <v>11012</v>
      </c>
      <c r="B2757" s="5">
        <v>1</v>
      </c>
      <c r="C2757" s="5">
        <v>2</v>
      </c>
    </row>
    <row r="2758" spans="1:3" hidden="1" x14ac:dyDescent="0.25">
      <c r="A2758" s="5" t="s">
        <v>11013</v>
      </c>
      <c r="B2758" s="5">
        <v>1</v>
      </c>
      <c r="C2758" s="5">
        <v>3</v>
      </c>
    </row>
    <row r="2759" spans="1:3" hidden="1" x14ac:dyDescent="0.25">
      <c r="A2759" s="5" t="s">
        <v>11014</v>
      </c>
      <c r="B2759" s="5">
        <v>1</v>
      </c>
      <c r="C2759" s="5">
        <v>3</v>
      </c>
    </row>
    <row r="2760" spans="1:3" hidden="1" x14ac:dyDescent="0.25">
      <c r="A2760" s="5" t="s">
        <v>2874</v>
      </c>
      <c r="B2760" s="5">
        <v>1</v>
      </c>
      <c r="C2760" s="5">
        <v>1</v>
      </c>
    </row>
    <row r="2761" spans="1:3" hidden="1" x14ac:dyDescent="0.25">
      <c r="A2761" s="5" t="s">
        <v>2884</v>
      </c>
      <c r="B2761" s="5">
        <v>1</v>
      </c>
      <c r="C2761" s="5">
        <v>2</v>
      </c>
    </row>
    <row r="2762" spans="1:3" hidden="1" x14ac:dyDescent="0.25">
      <c r="A2762" s="5" t="s">
        <v>11015</v>
      </c>
      <c r="B2762" s="5">
        <v>1</v>
      </c>
      <c r="C2762" s="5">
        <v>1</v>
      </c>
    </row>
    <row r="2763" spans="1:3" hidden="1" x14ac:dyDescent="0.25">
      <c r="A2763" s="5" t="s">
        <v>11016</v>
      </c>
      <c r="B2763" s="5">
        <v>1</v>
      </c>
      <c r="C2763" s="5">
        <v>3</v>
      </c>
    </row>
    <row r="2764" spans="1:3" hidden="1" x14ac:dyDescent="0.25">
      <c r="A2764" s="5" t="s">
        <v>11017</v>
      </c>
      <c r="B2764" s="5">
        <v>1</v>
      </c>
      <c r="C2764" s="5">
        <v>1</v>
      </c>
    </row>
    <row r="2765" spans="1:3" hidden="1" x14ac:dyDescent="0.25">
      <c r="A2765" s="5" t="s">
        <v>11018</v>
      </c>
      <c r="B2765" s="5">
        <v>1</v>
      </c>
      <c r="C2765" s="5">
        <v>3</v>
      </c>
    </row>
    <row r="2766" spans="1:3" hidden="1" x14ac:dyDescent="0.25">
      <c r="A2766" s="5" t="s">
        <v>2850</v>
      </c>
      <c r="B2766" s="5">
        <v>1</v>
      </c>
      <c r="C2766" s="5">
        <v>3</v>
      </c>
    </row>
    <row r="2767" spans="1:3" hidden="1" x14ac:dyDescent="0.25">
      <c r="A2767" s="5" t="s">
        <v>11019</v>
      </c>
      <c r="B2767" s="5">
        <v>1</v>
      </c>
      <c r="C2767" s="5">
        <v>1</v>
      </c>
    </row>
    <row r="2768" spans="1:3" hidden="1" x14ac:dyDescent="0.25">
      <c r="A2768" s="5" t="s">
        <v>11020</v>
      </c>
      <c r="B2768" s="5">
        <v>1</v>
      </c>
      <c r="C2768" s="5">
        <v>1</v>
      </c>
    </row>
    <row r="2769" spans="1:3" hidden="1" x14ac:dyDescent="0.25">
      <c r="A2769" s="5" t="s">
        <v>3397</v>
      </c>
      <c r="B2769" s="5">
        <v>1</v>
      </c>
      <c r="C2769" s="5">
        <v>3</v>
      </c>
    </row>
    <row r="2770" spans="1:3" hidden="1" x14ac:dyDescent="0.25">
      <c r="A2770" s="5" t="s">
        <v>11021</v>
      </c>
      <c r="B2770" s="5">
        <v>1</v>
      </c>
      <c r="C2770" s="5">
        <v>3</v>
      </c>
    </row>
    <row r="2771" spans="1:3" hidden="1" x14ac:dyDescent="0.25">
      <c r="A2771" s="5" t="s">
        <v>11022</v>
      </c>
      <c r="B2771" s="5">
        <v>1</v>
      </c>
      <c r="C2771" s="5">
        <v>1</v>
      </c>
    </row>
    <row r="2772" spans="1:3" hidden="1" x14ac:dyDescent="0.25">
      <c r="A2772" s="5" t="s">
        <v>3400</v>
      </c>
      <c r="B2772" s="5">
        <v>1</v>
      </c>
      <c r="C2772" s="5">
        <v>1</v>
      </c>
    </row>
    <row r="2773" spans="1:3" hidden="1" x14ac:dyDescent="0.25">
      <c r="A2773" s="5" t="s">
        <v>11023</v>
      </c>
      <c r="B2773" s="5">
        <v>1</v>
      </c>
      <c r="C2773" s="5">
        <v>2</v>
      </c>
    </row>
    <row r="2774" spans="1:3" hidden="1" x14ac:dyDescent="0.25">
      <c r="A2774" s="5" t="s">
        <v>11024</v>
      </c>
      <c r="B2774" s="5">
        <v>1</v>
      </c>
      <c r="C2774" s="5">
        <v>3</v>
      </c>
    </row>
    <row r="2775" spans="1:3" hidden="1" x14ac:dyDescent="0.25">
      <c r="A2775" s="5" t="s">
        <v>11025</v>
      </c>
      <c r="B2775" s="5">
        <v>1</v>
      </c>
      <c r="C2775" s="5">
        <v>3</v>
      </c>
    </row>
    <row r="2776" spans="1:3" hidden="1" x14ac:dyDescent="0.25">
      <c r="A2776" s="5" t="s">
        <v>11026</v>
      </c>
      <c r="B2776" s="5">
        <v>1</v>
      </c>
      <c r="C2776" s="5">
        <v>1</v>
      </c>
    </row>
    <row r="2777" spans="1:3" hidden="1" x14ac:dyDescent="0.25">
      <c r="A2777" s="5" t="s">
        <v>11027</v>
      </c>
      <c r="B2777" s="5">
        <v>1</v>
      </c>
      <c r="C2777" s="5">
        <v>2</v>
      </c>
    </row>
    <row r="2778" spans="1:3" hidden="1" x14ac:dyDescent="0.25">
      <c r="A2778" s="5" t="s">
        <v>11028</v>
      </c>
      <c r="B2778" s="5">
        <v>1</v>
      </c>
      <c r="C2778" s="5">
        <v>1</v>
      </c>
    </row>
    <row r="2779" spans="1:3" hidden="1" x14ac:dyDescent="0.25">
      <c r="A2779" s="5" t="s">
        <v>11029</v>
      </c>
      <c r="B2779" s="5">
        <v>1</v>
      </c>
      <c r="C2779" s="5">
        <v>1</v>
      </c>
    </row>
    <row r="2780" spans="1:3" hidden="1" x14ac:dyDescent="0.25">
      <c r="A2780" s="5" t="s">
        <v>11030</v>
      </c>
      <c r="B2780" s="5">
        <v>1</v>
      </c>
      <c r="C2780" s="5">
        <v>2</v>
      </c>
    </row>
    <row r="2781" spans="1:3" hidden="1" x14ac:dyDescent="0.25">
      <c r="A2781" s="5" t="s">
        <v>11031</v>
      </c>
      <c r="B2781" s="5">
        <v>1</v>
      </c>
      <c r="C2781" s="5">
        <v>3</v>
      </c>
    </row>
    <row r="2782" spans="1:3" hidden="1" x14ac:dyDescent="0.25">
      <c r="A2782" s="5" t="s">
        <v>11032</v>
      </c>
      <c r="B2782" s="5">
        <v>1</v>
      </c>
      <c r="C2782" s="5">
        <v>3</v>
      </c>
    </row>
    <row r="2783" spans="1:3" hidden="1" x14ac:dyDescent="0.25">
      <c r="A2783" s="5" t="s">
        <v>11033</v>
      </c>
      <c r="B2783" s="5">
        <v>1</v>
      </c>
      <c r="C2783" s="5">
        <v>3</v>
      </c>
    </row>
    <row r="2784" spans="1:3" hidden="1" x14ac:dyDescent="0.25">
      <c r="A2784" s="5" t="s">
        <v>11034</v>
      </c>
      <c r="B2784" s="5">
        <v>1</v>
      </c>
      <c r="C2784" s="5">
        <v>1</v>
      </c>
    </row>
    <row r="2785" spans="1:3" hidden="1" x14ac:dyDescent="0.25">
      <c r="A2785" s="5" t="s">
        <v>11035</v>
      </c>
      <c r="B2785" s="5">
        <v>1</v>
      </c>
      <c r="C2785" s="5">
        <v>3</v>
      </c>
    </row>
    <row r="2786" spans="1:3" hidden="1" x14ac:dyDescent="0.25">
      <c r="A2786" s="5" t="s">
        <v>11036</v>
      </c>
      <c r="B2786" s="5">
        <v>1</v>
      </c>
      <c r="C2786" s="5">
        <v>1</v>
      </c>
    </row>
    <row r="2787" spans="1:3" hidden="1" x14ac:dyDescent="0.25">
      <c r="A2787" s="5" t="s">
        <v>11037</v>
      </c>
      <c r="B2787" s="5">
        <v>1</v>
      </c>
      <c r="C2787" s="5">
        <v>1</v>
      </c>
    </row>
    <row r="2788" spans="1:3" hidden="1" x14ac:dyDescent="0.25">
      <c r="A2788" s="5" t="s">
        <v>11038</v>
      </c>
      <c r="B2788" s="5">
        <v>1</v>
      </c>
      <c r="C2788" s="5">
        <v>3</v>
      </c>
    </row>
    <row r="2789" spans="1:3" hidden="1" x14ac:dyDescent="0.25">
      <c r="A2789" s="5" t="s">
        <v>11039</v>
      </c>
      <c r="B2789" s="5">
        <v>1</v>
      </c>
      <c r="C2789" s="5">
        <v>2</v>
      </c>
    </row>
    <row r="2790" spans="1:3" hidden="1" x14ac:dyDescent="0.25">
      <c r="A2790" s="5" t="s">
        <v>11040</v>
      </c>
      <c r="B2790" s="5">
        <v>1</v>
      </c>
      <c r="C2790" s="5">
        <v>3</v>
      </c>
    </row>
    <row r="2791" spans="1:3" hidden="1" x14ac:dyDescent="0.25">
      <c r="A2791" s="5" t="s">
        <v>11041</v>
      </c>
      <c r="B2791" s="5">
        <v>1</v>
      </c>
      <c r="C2791" s="5">
        <v>1</v>
      </c>
    </row>
    <row r="2792" spans="1:3" hidden="1" x14ac:dyDescent="0.25">
      <c r="A2792" s="5" t="s">
        <v>11042</v>
      </c>
      <c r="B2792" s="5">
        <v>1</v>
      </c>
      <c r="C2792" s="5">
        <v>1</v>
      </c>
    </row>
    <row r="2793" spans="1:3" hidden="1" x14ac:dyDescent="0.25">
      <c r="A2793" s="5" t="s">
        <v>11043</v>
      </c>
      <c r="B2793" s="5">
        <v>1</v>
      </c>
      <c r="C2793" s="5">
        <v>2</v>
      </c>
    </row>
    <row r="2794" spans="1:3" hidden="1" x14ac:dyDescent="0.25">
      <c r="A2794" s="5" t="s">
        <v>11044</v>
      </c>
      <c r="B2794" s="5">
        <v>1</v>
      </c>
      <c r="C2794" s="5">
        <v>1</v>
      </c>
    </row>
    <row r="2795" spans="1:3" hidden="1" x14ac:dyDescent="0.25">
      <c r="A2795" s="5" t="s">
        <v>11045</v>
      </c>
      <c r="B2795" s="5">
        <v>1</v>
      </c>
      <c r="C2795" s="5">
        <v>3</v>
      </c>
    </row>
    <row r="2796" spans="1:3" hidden="1" x14ac:dyDescent="0.25">
      <c r="A2796" s="5" t="s">
        <v>11046</v>
      </c>
      <c r="B2796" s="5">
        <v>1</v>
      </c>
      <c r="C2796" s="5">
        <v>1</v>
      </c>
    </row>
    <row r="2797" spans="1:3" hidden="1" x14ac:dyDescent="0.25">
      <c r="A2797" s="5" t="s">
        <v>11047</v>
      </c>
      <c r="B2797" s="5">
        <v>1</v>
      </c>
      <c r="C2797" s="5">
        <v>2</v>
      </c>
    </row>
    <row r="2798" spans="1:3" hidden="1" x14ac:dyDescent="0.25">
      <c r="A2798" s="5" t="s">
        <v>11048</v>
      </c>
      <c r="B2798" s="5">
        <v>1</v>
      </c>
      <c r="C2798" s="5">
        <v>3</v>
      </c>
    </row>
    <row r="2799" spans="1:3" hidden="1" x14ac:dyDescent="0.25">
      <c r="A2799" s="5" t="s">
        <v>11049</v>
      </c>
      <c r="B2799" s="5">
        <v>1</v>
      </c>
      <c r="C2799" s="5">
        <v>3</v>
      </c>
    </row>
    <row r="2800" spans="1:3" hidden="1" x14ac:dyDescent="0.25">
      <c r="A2800" s="5" t="s">
        <v>11050</v>
      </c>
      <c r="B2800" s="5">
        <v>1</v>
      </c>
      <c r="C2800" s="5">
        <v>3</v>
      </c>
    </row>
    <row r="2801" spans="1:3" hidden="1" x14ac:dyDescent="0.25">
      <c r="A2801" s="5" t="s">
        <v>11051</v>
      </c>
      <c r="B2801" s="5">
        <v>1</v>
      </c>
      <c r="C2801" s="5">
        <v>1</v>
      </c>
    </row>
    <row r="2802" spans="1:3" hidden="1" x14ac:dyDescent="0.25">
      <c r="A2802" s="5" t="s">
        <v>11052</v>
      </c>
      <c r="B2802" s="5">
        <v>1</v>
      </c>
      <c r="C2802" s="5">
        <v>3</v>
      </c>
    </row>
    <row r="2803" spans="1:3" hidden="1" x14ac:dyDescent="0.25">
      <c r="A2803" s="5" t="s">
        <v>11053</v>
      </c>
      <c r="B2803" s="5">
        <v>1</v>
      </c>
      <c r="C2803" s="5">
        <v>1</v>
      </c>
    </row>
    <row r="2804" spans="1:3" hidden="1" x14ac:dyDescent="0.25">
      <c r="A2804" s="5" t="s">
        <v>11054</v>
      </c>
      <c r="B2804" s="5">
        <v>1</v>
      </c>
      <c r="C2804" s="5">
        <v>3</v>
      </c>
    </row>
    <row r="2805" spans="1:3" hidden="1" x14ac:dyDescent="0.25">
      <c r="A2805" s="5" t="s">
        <v>11055</v>
      </c>
      <c r="B2805" s="5">
        <v>1</v>
      </c>
      <c r="C2805" s="5">
        <v>3</v>
      </c>
    </row>
    <row r="2806" spans="1:3" hidden="1" x14ac:dyDescent="0.25">
      <c r="A2806" s="5" t="s">
        <v>11056</v>
      </c>
      <c r="B2806" s="5">
        <v>1</v>
      </c>
      <c r="C2806" s="5">
        <v>3</v>
      </c>
    </row>
    <row r="2807" spans="1:3" hidden="1" x14ac:dyDescent="0.25">
      <c r="A2807" s="5" t="s">
        <v>11057</v>
      </c>
      <c r="B2807" s="5">
        <v>1</v>
      </c>
      <c r="C2807" s="5">
        <v>2</v>
      </c>
    </row>
    <row r="2808" spans="1:3" hidden="1" x14ac:dyDescent="0.25">
      <c r="A2808" s="5" t="s">
        <v>11058</v>
      </c>
      <c r="B2808" s="5">
        <v>1</v>
      </c>
      <c r="C2808" s="5">
        <v>2</v>
      </c>
    </row>
    <row r="2809" spans="1:3" hidden="1" x14ac:dyDescent="0.25">
      <c r="A2809" s="5" t="s">
        <v>11059</v>
      </c>
      <c r="B2809" s="5">
        <v>1</v>
      </c>
      <c r="C2809" s="5">
        <v>3</v>
      </c>
    </row>
    <row r="2810" spans="1:3" hidden="1" x14ac:dyDescent="0.25">
      <c r="A2810" s="5" t="s">
        <v>11060</v>
      </c>
      <c r="B2810" s="5">
        <v>1</v>
      </c>
      <c r="C2810" s="5">
        <v>1</v>
      </c>
    </row>
    <row r="2811" spans="1:3" hidden="1" x14ac:dyDescent="0.25">
      <c r="A2811" s="5" t="s">
        <v>11061</v>
      </c>
      <c r="B2811" s="5">
        <v>1</v>
      </c>
      <c r="C2811" s="5">
        <v>3</v>
      </c>
    </row>
    <row r="2812" spans="1:3" hidden="1" x14ac:dyDescent="0.25">
      <c r="A2812" s="5" t="s">
        <v>11062</v>
      </c>
      <c r="B2812" s="5">
        <v>1</v>
      </c>
      <c r="C2812" s="5">
        <v>1</v>
      </c>
    </row>
    <row r="2813" spans="1:3" hidden="1" x14ac:dyDescent="0.25">
      <c r="A2813" s="5" t="s">
        <v>11063</v>
      </c>
      <c r="B2813" s="5">
        <v>1</v>
      </c>
      <c r="C2813" s="5">
        <v>3</v>
      </c>
    </row>
    <row r="2814" spans="1:3" hidden="1" x14ac:dyDescent="0.25">
      <c r="A2814" s="5" t="s">
        <v>11064</v>
      </c>
      <c r="B2814" s="5">
        <v>1</v>
      </c>
      <c r="C2814" s="5">
        <v>2</v>
      </c>
    </row>
    <row r="2815" spans="1:3" hidden="1" x14ac:dyDescent="0.25">
      <c r="A2815" s="5" t="s">
        <v>11065</v>
      </c>
      <c r="B2815" s="5">
        <v>1</v>
      </c>
      <c r="C2815" s="5">
        <v>3</v>
      </c>
    </row>
    <row r="2816" spans="1:3" hidden="1" x14ac:dyDescent="0.25">
      <c r="A2816" s="5" t="s">
        <v>11066</v>
      </c>
      <c r="B2816" s="5">
        <v>1</v>
      </c>
      <c r="C2816" s="5">
        <v>3</v>
      </c>
    </row>
    <row r="2817" spans="1:3" hidden="1" x14ac:dyDescent="0.25">
      <c r="A2817" s="5" t="s">
        <v>11067</v>
      </c>
      <c r="B2817" s="5">
        <v>1</v>
      </c>
      <c r="C2817" s="5">
        <v>2</v>
      </c>
    </row>
    <row r="2818" spans="1:3" hidden="1" x14ac:dyDescent="0.25">
      <c r="A2818" s="5" t="s">
        <v>11068</v>
      </c>
      <c r="B2818" s="5">
        <v>1</v>
      </c>
      <c r="C2818" s="5">
        <v>1</v>
      </c>
    </row>
    <row r="2819" spans="1:3" hidden="1" x14ac:dyDescent="0.25">
      <c r="A2819" s="5" t="s">
        <v>11069</v>
      </c>
      <c r="B2819" s="5">
        <v>1</v>
      </c>
      <c r="C2819" s="5">
        <v>3</v>
      </c>
    </row>
    <row r="2820" spans="1:3" hidden="1" x14ac:dyDescent="0.25">
      <c r="A2820" s="5" t="s">
        <v>11070</v>
      </c>
      <c r="B2820" s="5">
        <v>1</v>
      </c>
      <c r="C2820" s="5">
        <v>1</v>
      </c>
    </row>
    <row r="2821" spans="1:3" hidden="1" x14ac:dyDescent="0.25">
      <c r="A2821" s="5" t="s">
        <v>11071</v>
      </c>
      <c r="B2821" s="5">
        <v>1</v>
      </c>
      <c r="C2821" s="5">
        <v>2</v>
      </c>
    </row>
    <row r="2822" spans="1:3" hidden="1" x14ac:dyDescent="0.25">
      <c r="A2822" s="5" t="s">
        <v>11072</v>
      </c>
      <c r="B2822" s="5">
        <v>1</v>
      </c>
      <c r="C2822" s="5">
        <v>3</v>
      </c>
    </row>
    <row r="2823" spans="1:3" hidden="1" x14ac:dyDescent="0.25">
      <c r="A2823" s="5" t="s">
        <v>11073</v>
      </c>
      <c r="B2823" s="5">
        <v>1</v>
      </c>
      <c r="C2823" s="5">
        <v>1</v>
      </c>
    </row>
    <row r="2824" spans="1:3" hidden="1" x14ac:dyDescent="0.25">
      <c r="A2824" s="5" t="s">
        <v>11074</v>
      </c>
      <c r="B2824" s="5">
        <v>1</v>
      </c>
      <c r="C2824" s="5">
        <v>1</v>
      </c>
    </row>
    <row r="2825" spans="1:3" hidden="1" x14ac:dyDescent="0.25">
      <c r="A2825" s="5" t="s">
        <v>11075</v>
      </c>
      <c r="B2825" s="5">
        <v>1</v>
      </c>
      <c r="C2825" s="5">
        <v>2</v>
      </c>
    </row>
    <row r="2826" spans="1:3" hidden="1" x14ac:dyDescent="0.25">
      <c r="A2826" s="5" t="s">
        <v>11076</v>
      </c>
      <c r="B2826" s="5">
        <v>1</v>
      </c>
      <c r="C2826" s="5">
        <v>1</v>
      </c>
    </row>
    <row r="2827" spans="1:3" hidden="1" x14ac:dyDescent="0.25">
      <c r="A2827" s="5" t="s">
        <v>11077</v>
      </c>
      <c r="B2827" s="5">
        <v>1</v>
      </c>
      <c r="C2827" s="5">
        <v>3</v>
      </c>
    </row>
    <row r="2828" spans="1:3" hidden="1" x14ac:dyDescent="0.25">
      <c r="A2828" s="5" t="s">
        <v>2318</v>
      </c>
      <c r="B2828" s="5">
        <v>1</v>
      </c>
      <c r="C2828" s="5">
        <v>1</v>
      </c>
    </row>
    <row r="2829" spans="1:3" hidden="1" x14ac:dyDescent="0.25">
      <c r="A2829" s="5" t="s">
        <v>11078</v>
      </c>
      <c r="B2829" s="5">
        <v>1</v>
      </c>
      <c r="C2829" s="5">
        <v>3</v>
      </c>
    </row>
    <row r="2830" spans="1:3" hidden="1" x14ac:dyDescent="0.25">
      <c r="A2830" s="5" t="s">
        <v>11079</v>
      </c>
      <c r="B2830" s="5">
        <v>1</v>
      </c>
      <c r="C2830" s="5">
        <v>3</v>
      </c>
    </row>
    <row r="2831" spans="1:3" hidden="1" x14ac:dyDescent="0.25">
      <c r="A2831" s="5" t="s">
        <v>11080</v>
      </c>
      <c r="B2831" s="5">
        <v>1</v>
      </c>
      <c r="C2831" s="5">
        <v>3</v>
      </c>
    </row>
    <row r="2832" spans="1:3" hidden="1" x14ac:dyDescent="0.25">
      <c r="A2832" s="5" t="s">
        <v>11081</v>
      </c>
      <c r="B2832" s="5">
        <v>1</v>
      </c>
      <c r="C2832" s="5">
        <v>2</v>
      </c>
    </row>
    <row r="2833" spans="1:3" hidden="1" x14ac:dyDescent="0.25">
      <c r="A2833" s="5" t="s">
        <v>11082</v>
      </c>
      <c r="B2833" s="5">
        <v>1</v>
      </c>
      <c r="C2833" s="5">
        <v>3</v>
      </c>
    </row>
    <row r="2834" spans="1:3" hidden="1" x14ac:dyDescent="0.25">
      <c r="A2834" s="5" t="s">
        <v>11083</v>
      </c>
      <c r="B2834" s="5">
        <v>1</v>
      </c>
      <c r="C2834" s="5">
        <v>3</v>
      </c>
    </row>
    <row r="2835" spans="1:3" hidden="1" x14ac:dyDescent="0.25">
      <c r="A2835" s="5" t="s">
        <v>11084</v>
      </c>
      <c r="B2835" s="5">
        <v>1</v>
      </c>
      <c r="C2835" s="5">
        <v>3</v>
      </c>
    </row>
    <row r="2836" spans="1:3" hidden="1" x14ac:dyDescent="0.25">
      <c r="A2836" s="5" t="s">
        <v>11085</v>
      </c>
      <c r="B2836" s="5">
        <v>1</v>
      </c>
      <c r="C2836" s="5">
        <v>2</v>
      </c>
    </row>
    <row r="2837" spans="1:3" hidden="1" x14ac:dyDescent="0.25">
      <c r="A2837" s="5" t="s">
        <v>11086</v>
      </c>
      <c r="B2837" s="5">
        <v>1</v>
      </c>
      <c r="C2837" s="5">
        <v>1</v>
      </c>
    </row>
    <row r="2838" spans="1:3" hidden="1" x14ac:dyDescent="0.25">
      <c r="A2838" s="5" t="s">
        <v>11087</v>
      </c>
      <c r="B2838" s="5">
        <v>1</v>
      </c>
      <c r="C2838" s="5">
        <v>3</v>
      </c>
    </row>
    <row r="2839" spans="1:3" hidden="1" x14ac:dyDescent="0.25">
      <c r="A2839" s="5" t="s">
        <v>11088</v>
      </c>
      <c r="B2839" s="5">
        <v>1</v>
      </c>
      <c r="C2839" s="5">
        <v>3</v>
      </c>
    </row>
    <row r="2840" spans="1:3" hidden="1" x14ac:dyDescent="0.25">
      <c r="A2840" s="5" t="s">
        <v>11089</v>
      </c>
      <c r="B2840" s="5">
        <v>1</v>
      </c>
      <c r="C2840" s="5">
        <v>1</v>
      </c>
    </row>
    <row r="2841" spans="1:3" hidden="1" x14ac:dyDescent="0.25">
      <c r="A2841" s="5" t="s">
        <v>3875</v>
      </c>
      <c r="B2841" s="5">
        <v>1</v>
      </c>
      <c r="C2841" s="5">
        <v>3</v>
      </c>
    </row>
    <row r="2842" spans="1:3" hidden="1" x14ac:dyDescent="0.25">
      <c r="A2842" s="5" t="s">
        <v>11090</v>
      </c>
      <c r="B2842" s="5">
        <v>1</v>
      </c>
      <c r="C2842" s="5">
        <v>3</v>
      </c>
    </row>
    <row r="2843" spans="1:3" hidden="1" x14ac:dyDescent="0.25">
      <c r="A2843" s="5" t="s">
        <v>11091</v>
      </c>
      <c r="B2843" s="5">
        <v>1</v>
      </c>
      <c r="C2843" s="5">
        <v>2</v>
      </c>
    </row>
    <row r="2844" spans="1:3" hidden="1" x14ac:dyDescent="0.25">
      <c r="A2844" s="5" t="s">
        <v>11092</v>
      </c>
      <c r="B2844" s="5">
        <v>1</v>
      </c>
      <c r="C2844" s="5">
        <v>1</v>
      </c>
    </row>
    <row r="2845" spans="1:3" hidden="1" x14ac:dyDescent="0.25">
      <c r="A2845" s="5" t="s">
        <v>11093</v>
      </c>
      <c r="B2845" s="5">
        <v>1</v>
      </c>
      <c r="C2845" s="5">
        <v>2</v>
      </c>
    </row>
    <row r="2846" spans="1:3" hidden="1" x14ac:dyDescent="0.25">
      <c r="A2846" s="5" t="s">
        <v>11094</v>
      </c>
      <c r="B2846" s="5">
        <v>1</v>
      </c>
      <c r="C2846" s="5">
        <v>2</v>
      </c>
    </row>
    <row r="2847" spans="1:3" hidden="1" x14ac:dyDescent="0.25">
      <c r="A2847" s="5" t="s">
        <v>11095</v>
      </c>
      <c r="B2847" s="5">
        <v>1</v>
      </c>
      <c r="C2847" s="5">
        <v>3</v>
      </c>
    </row>
    <row r="2848" spans="1:3" hidden="1" x14ac:dyDescent="0.25">
      <c r="A2848" s="5" t="s">
        <v>11096</v>
      </c>
      <c r="B2848" s="5">
        <v>1</v>
      </c>
      <c r="C2848" s="5">
        <v>3</v>
      </c>
    </row>
    <row r="2849" spans="1:3" hidden="1" x14ac:dyDescent="0.25">
      <c r="A2849" s="5" t="s">
        <v>11097</v>
      </c>
      <c r="B2849" s="5">
        <v>1</v>
      </c>
      <c r="C2849" s="5">
        <v>3</v>
      </c>
    </row>
    <row r="2850" spans="1:3" hidden="1" x14ac:dyDescent="0.25">
      <c r="A2850" s="5" t="s">
        <v>11098</v>
      </c>
      <c r="B2850" s="5">
        <v>1</v>
      </c>
      <c r="C2850" s="5">
        <v>3</v>
      </c>
    </row>
    <row r="2851" spans="1:3" hidden="1" x14ac:dyDescent="0.25">
      <c r="A2851" s="5" t="s">
        <v>11099</v>
      </c>
      <c r="B2851" s="5">
        <v>1</v>
      </c>
      <c r="C2851" s="5">
        <v>3</v>
      </c>
    </row>
    <row r="2852" spans="1:3" hidden="1" x14ac:dyDescent="0.25">
      <c r="A2852" s="5" t="s">
        <v>11100</v>
      </c>
      <c r="B2852" s="5">
        <v>1</v>
      </c>
      <c r="C2852" s="5">
        <v>3</v>
      </c>
    </row>
    <row r="2853" spans="1:3" hidden="1" x14ac:dyDescent="0.25">
      <c r="A2853" s="5" t="s">
        <v>11101</v>
      </c>
      <c r="B2853" s="5">
        <v>1</v>
      </c>
      <c r="C2853" s="5">
        <v>2</v>
      </c>
    </row>
    <row r="2854" spans="1:3" hidden="1" x14ac:dyDescent="0.25">
      <c r="A2854" s="5" t="s">
        <v>11102</v>
      </c>
      <c r="B2854" s="5">
        <v>1</v>
      </c>
      <c r="C2854" s="5">
        <v>3</v>
      </c>
    </row>
    <row r="2855" spans="1:3" hidden="1" x14ac:dyDescent="0.25">
      <c r="A2855" s="5" t="s">
        <v>11103</v>
      </c>
      <c r="B2855" s="5">
        <v>1</v>
      </c>
      <c r="C2855" s="5">
        <v>3</v>
      </c>
    </row>
    <row r="2856" spans="1:3" hidden="1" x14ac:dyDescent="0.25">
      <c r="A2856" s="5" t="s">
        <v>11104</v>
      </c>
      <c r="B2856" s="5">
        <v>1</v>
      </c>
      <c r="C2856" s="5">
        <v>3</v>
      </c>
    </row>
    <row r="2857" spans="1:3" hidden="1" x14ac:dyDescent="0.25">
      <c r="A2857" s="5" t="s">
        <v>11105</v>
      </c>
      <c r="B2857" s="5">
        <v>1</v>
      </c>
      <c r="C2857" s="5">
        <v>1</v>
      </c>
    </row>
    <row r="2858" spans="1:3" hidden="1" x14ac:dyDescent="0.25">
      <c r="A2858" s="5" t="s">
        <v>11106</v>
      </c>
      <c r="B2858" s="5">
        <v>1</v>
      </c>
      <c r="C2858" s="5">
        <v>3</v>
      </c>
    </row>
    <row r="2859" spans="1:3" hidden="1" x14ac:dyDescent="0.25">
      <c r="A2859" s="5" t="s">
        <v>11107</v>
      </c>
      <c r="B2859" s="5">
        <v>1</v>
      </c>
      <c r="C2859" s="5">
        <v>1</v>
      </c>
    </row>
    <row r="2860" spans="1:3" hidden="1" x14ac:dyDescent="0.25">
      <c r="A2860" s="5" t="s">
        <v>11108</v>
      </c>
      <c r="B2860" s="5">
        <v>1</v>
      </c>
      <c r="C2860" s="5">
        <v>3</v>
      </c>
    </row>
    <row r="2861" spans="1:3" hidden="1" x14ac:dyDescent="0.25">
      <c r="A2861" s="5" t="s">
        <v>11109</v>
      </c>
      <c r="B2861" s="5">
        <v>1</v>
      </c>
      <c r="C2861" s="5">
        <v>3</v>
      </c>
    </row>
    <row r="2862" spans="1:3" hidden="1" x14ac:dyDescent="0.25">
      <c r="A2862" s="5" t="s">
        <v>11110</v>
      </c>
      <c r="B2862" s="5">
        <v>1</v>
      </c>
      <c r="C2862" s="5">
        <v>2</v>
      </c>
    </row>
    <row r="2863" spans="1:3" hidden="1" x14ac:dyDescent="0.25">
      <c r="A2863" s="5" t="s">
        <v>11111</v>
      </c>
      <c r="B2863" s="5">
        <v>1</v>
      </c>
      <c r="C2863" s="5">
        <v>2</v>
      </c>
    </row>
    <row r="2864" spans="1:3" hidden="1" x14ac:dyDescent="0.25">
      <c r="A2864" s="5" t="s">
        <v>11112</v>
      </c>
      <c r="B2864" s="5">
        <v>1</v>
      </c>
      <c r="C2864" s="5">
        <v>3</v>
      </c>
    </row>
    <row r="2865" spans="1:3" hidden="1" x14ac:dyDescent="0.25">
      <c r="A2865" s="5" t="s">
        <v>11113</v>
      </c>
      <c r="B2865" s="5">
        <v>1</v>
      </c>
      <c r="C2865" s="5">
        <v>1</v>
      </c>
    </row>
    <row r="2866" spans="1:3" hidden="1" x14ac:dyDescent="0.25">
      <c r="A2866" s="5" t="s">
        <v>11114</v>
      </c>
      <c r="B2866" s="5">
        <v>1</v>
      </c>
      <c r="C2866" s="5">
        <v>2</v>
      </c>
    </row>
    <row r="2867" spans="1:3" hidden="1" x14ac:dyDescent="0.25">
      <c r="A2867" s="5" t="s">
        <v>11115</v>
      </c>
      <c r="B2867" s="5">
        <v>1</v>
      </c>
      <c r="C2867" s="5">
        <v>3</v>
      </c>
    </row>
    <row r="2868" spans="1:3" hidden="1" x14ac:dyDescent="0.25">
      <c r="A2868" s="5" t="s">
        <v>11116</v>
      </c>
      <c r="B2868" s="5">
        <v>1</v>
      </c>
      <c r="C2868" s="5">
        <v>1</v>
      </c>
    </row>
    <row r="2869" spans="1:3" hidden="1" x14ac:dyDescent="0.25">
      <c r="A2869" s="5" t="s">
        <v>11117</v>
      </c>
      <c r="B2869" s="5">
        <v>1</v>
      </c>
      <c r="C2869" s="5">
        <v>3</v>
      </c>
    </row>
    <row r="2870" spans="1:3" hidden="1" x14ac:dyDescent="0.25">
      <c r="A2870" s="5" t="s">
        <v>11118</v>
      </c>
      <c r="B2870" s="5">
        <v>1</v>
      </c>
      <c r="C2870" s="5">
        <v>3</v>
      </c>
    </row>
    <row r="2871" spans="1:3" hidden="1" x14ac:dyDescent="0.25">
      <c r="A2871" s="5" t="s">
        <v>11119</v>
      </c>
      <c r="B2871" s="5">
        <v>1</v>
      </c>
      <c r="C2871" s="5">
        <v>2</v>
      </c>
    </row>
    <row r="2872" spans="1:3" hidden="1" x14ac:dyDescent="0.25">
      <c r="A2872" s="5" t="s">
        <v>11120</v>
      </c>
      <c r="B2872" s="5">
        <v>1</v>
      </c>
      <c r="C2872" s="5">
        <v>3</v>
      </c>
    </row>
    <row r="2873" spans="1:3" hidden="1" x14ac:dyDescent="0.25">
      <c r="A2873" s="5" t="s">
        <v>11121</v>
      </c>
      <c r="B2873" s="5">
        <v>1</v>
      </c>
      <c r="C2873" s="5">
        <v>1</v>
      </c>
    </row>
    <row r="2874" spans="1:3" hidden="1" x14ac:dyDescent="0.25">
      <c r="A2874" s="5" t="s">
        <v>2553</v>
      </c>
      <c r="B2874" s="5">
        <v>1</v>
      </c>
      <c r="C2874" s="5">
        <v>2</v>
      </c>
    </row>
    <row r="2875" spans="1:3" hidden="1" x14ac:dyDescent="0.25">
      <c r="A2875" s="5" t="s">
        <v>11122</v>
      </c>
      <c r="B2875" s="5">
        <v>1</v>
      </c>
      <c r="C2875" s="5">
        <v>3</v>
      </c>
    </row>
    <row r="2876" spans="1:3" hidden="1" x14ac:dyDescent="0.25">
      <c r="A2876" s="5" t="s">
        <v>11123</v>
      </c>
      <c r="B2876" s="5">
        <v>1</v>
      </c>
      <c r="C2876" s="5">
        <v>1</v>
      </c>
    </row>
    <row r="2877" spans="1:3" hidden="1" x14ac:dyDescent="0.25">
      <c r="A2877" s="5" t="s">
        <v>11124</v>
      </c>
      <c r="B2877" s="5">
        <v>1</v>
      </c>
      <c r="C2877" s="5">
        <v>1</v>
      </c>
    </row>
    <row r="2878" spans="1:3" hidden="1" x14ac:dyDescent="0.25">
      <c r="A2878" s="5" t="s">
        <v>11125</v>
      </c>
      <c r="B2878" s="5">
        <v>1</v>
      </c>
      <c r="C2878" s="5">
        <v>2</v>
      </c>
    </row>
    <row r="2879" spans="1:3" hidden="1" x14ac:dyDescent="0.25">
      <c r="A2879" s="5" t="s">
        <v>11126</v>
      </c>
      <c r="B2879" s="5">
        <v>1</v>
      </c>
      <c r="C2879" s="5">
        <v>3</v>
      </c>
    </row>
    <row r="2880" spans="1:3" hidden="1" x14ac:dyDescent="0.25">
      <c r="A2880" s="5" t="s">
        <v>11127</v>
      </c>
      <c r="B2880" s="5">
        <v>1</v>
      </c>
      <c r="C2880" s="5">
        <v>3</v>
      </c>
    </row>
    <row r="2881" spans="1:3" hidden="1" x14ac:dyDescent="0.25">
      <c r="A2881" s="5" t="s">
        <v>11128</v>
      </c>
      <c r="B2881" s="5">
        <v>1</v>
      </c>
      <c r="C2881" s="5">
        <v>3</v>
      </c>
    </row>
    <row r="2882" spans="1:3" hidden="1" x14ac:dyDescent="0.25">
      <c r="A2882" s="5" t="s">
        <v>11129</v>
      </c>
      <c r="B2882" s="5">
        <v>1</v>
      </c>
      <c r="C2882" s="5">
        <v>2</v>
      </c>
    </row>
    <row r="2883" spans="1:3" hidden="1" x14ac:dyDescent="0.25">
      <c r="A2883" s="5" t="s">
        <v>11130</v>
      </c>
      <c r="B2883" s="5">
        <v>1</v>
      </c>
      <c r="C2883" s="5">
        <v>1</v>
      </c>
    </row>
    <row r="2884" spans="1:3" hidden="1" x14ac:dyDescent="0.25">
      <c r="A2884" s="5" t="s">
        <v>4083</v>
      </c>
      <c r="B2884" s="5">
        <v>1</v>
      </c>
      <c r="C2884" s="5">
        <v>3</v>
      </c>
    </row>
    <row r="2885" spans="1:3" hidden="1" x14ac:dyDescent="0.25">
      <c r="A2885" s="5" t="s">
        <v>11131</v>
      </c>
      <c r="B2885" s="5">
        <v>1</v>
      </c>
      <c r="C2885" s="5">
        <v>1</v>
      </c>
    </row>
    <row r="2886" spans="1:3" hidden="1" x14ac:dyDescent="0.25">
      <c r="A2886" s="5" t="s">
        <v>11132</v>
      </c>
      <c r="B2886" s="5">
        <v>1</v>
      </c>
      <c r="C2886" s="5">
        <v>2</v>
      </c>
    </row>
    <row r="2887" spans="1:3" hidden="1" x14ac:dyDescent="0.25">
      <c r="A2887" s="5" t="s">
        <v>11133</v>
      </c>
      <c r="B2887" s="5">
        <v>1</v>
      </c>
      <c r="C2887" s="5">
        <v>2</v>
      </c>
    </row>
    <row r="2888" spans="1:3" hidden="1" x14ac:dyDescent="0.25">
      <c r="A2888" s="5" t="s">
        <v>11134</v>
      </c>
      <c r="B2888" s="5">
        <v>1</v>
      </c>
      <c r="C2888" s="5">
        <v>2</v>
      </c>
    </row>
    <row r="2889" spans="1:3" hidden="1" x14ac:dyDescent="0.25">
      <c r="A2889" s="5" t="s">
        <v>11135</v>
      </c>
      <c r="B2889" s="5">
        <v>1</v>
      </c>
      <c r="C2889" s="5">
        <v>2</v>
      </c>
    </row>
    <row r="2890" spans="1:3" hidden="1" x14ac:dyDescent="0.25">
      <c r="A2890" s="5" t="s">
        <v>11136</v>
      </c>
      <c r="B2890" s="5">
        <v>1</v>
      </c>
      <c r="C2890" s="5">
        <v>3</v>
      </c>
    </row>
    <row r="2891" spans="1:3" hidden="1" x14ac:dyDescent="0.25">
      <c r="A2891" s="5" t="s">
        <v>11137</v>
      </c>
      <c r="B2891" s="5">
        <v>1</v>
      </c>
      <c r="C2891" s="5">
        <v>3</v>
      </c>
    </row>
    <row r="2892" spans="1:3" hidden="1" x14ac:dyDescent="0.25">
      <c r="A2892" s="5" t="s">
        <v>11138</v>
      </c>
      <c r="B2892" s="5">
        <v>1</v>
      </c>
      <c r="C2892" s="5">
        <v>2</v>
      </c>
    </row>
    <row r="2893" spans="1:3" hidden="1" x14ac:dyDescent="0.25">
      <c r="A2893" s="5" t="s">
        <v>11139</v>
      </c>
      <c r="B2893" s="5">
        <v>1</v>
      </c>
      <c r="C2893" s="5">
        <v>3</v>
      </c>
    </row>
    <row r="2894" spans="1:3" hidden="1" x14ac:dyDescent="0.25">
      <c r="A2894" s="5" t="s">
        <v>11140</v>
      </c>
      <c r="B2894" s="5">
        <v>1</v>
      </c>
      <c r="C2894" s="5">
        <v>1</v>
      </c>
    </row>
    <row r="2895" spans="1:3" hidden="1" x14ac:dyDescent="0.25">
      <c r="A2895" s="5" t="s">
        <v>11141</v>
      </c>
      <c r="B2895" s="5">
        <v>1</v>
      </c>
      <c r="C2895" s="5">
        <v>3</v>
      </c>
    </row>
    <row r="2896" spans="1:3" hidden="1" x14ac:dyDescent="0.25">
      <c r="A2896" s="5" t="s">
        <v>11142</v>
      </c>
      <c r="B2896" s="5">
        <v>1</v>
      </c>
      <c r="C2896" s="5">
        <v>3</v>
      </c>
    </row>
    <row r="2897" spans="1:3" hidden="1" x14ac:dyDescent="0.25">
      <c r="A2897" s="5" t="s">
        <v>11143</v>
      </c>
      <c r="B2897" s="5">
        <v>1</v>
      </c>
      <c r="C2897" s="5">
        <v>2</v>
      </c>
    </row>
    <row r="2898" spans="1:3" hidden="1" x14ac:dyDescent="0.25">
      <c r="A2898" s="5" t="s">
        <v>11144</v>
      </c>
      <c r="B2898" s="5">
        <v>1</v>
      </c>
      <c r="C2898" s="5">
        <v>3</v>
      </c>
    </row>
    <row r="2899" spans="1:3" hidden="1" x14ac:dyDescent="0.25">
      <c r="A2899" s="5" t="s">
        <v>11145</v>
      </c>
      <c r="B2899" s="5">
        <v>1</v>
      </c>
      <c r="C2899" s="5">
        <v>3</v>
      </c>
    </row>
    <row r="2900" spans="1:3" hidden="1" x14ac:dyDescent="0.25">
      <c r="A2900" s="5" t="s">
        <v>11146</v>
      </c>
      <c r="B2900" s="5">
        <v>1</v>
      </c>
      <c r="C2900" s="5">
        <v>3</v>
      </c>
    </row>
    <row r="2901" spans="1:3" hidden="1" x14ac:dyDescent="0.25">
      <c r="A2901" s="5" t="s">
        <v>11147</v>
      </c>
      <c r="B2901" s="5">
        <v>1</v>
      </c>
      <c r="C2901" s="5">
        <v>2</v>
      </c>
    </row>
    <row r="2902" spans="1:3" hidden="1" x14ac:dyDescent="0.25">
      <c r="A2902" s="5" t="s">
        <v>11148</v>
      </c>
      <c r="B2902" s="5">
        <v>1</v>
      </c>
      <c r="C2902" s="5">
        <v>1</v>
      </c>
    </row>
    <row r="2903" spans="1:3" hidden="1" x14ac:dyDescent="0.25">
      <c r="A2903" s="5" t="s">
        <v>11149</v>
      </c>
      <c r="B2903" s="5">
        <v>1</v>
      </c>
      <c r="C2903" s="5">
        <v>2</v>
      </c>
    </row>
    <row r="2904" spans="1:3" hidden="1" x14ac:dyDescent="0.25">
      <c r="A2904" s="5" t="s">
        <v>11150</v>
      </c>
      <c r="B2904" s="5">
        <v>1</v>
      </c>
      <c r="C2904" s="5">
        <v>2</v>
      </c>
    </row>
    <row r="2905" spans="1:3" hidden="1" x14ac:dyDescent="0.25">
      <c r="A2905" s="5" t="s">
        <v>11151</v>
      </c>
      <c r="B2905" s="5">
        <v>1</v>
      </c>
      <c r="C2905" s="5">
        <v>2</v>
      </c>
    </row>
    <row r="2906" spans="1:3" hidden="1" x14ac:dyDescent="0.25">
      <c r="A2906" s="5" t="s">
        <v>11152</v>
      </c>
      <c r="B2906" s="5">
        <v>1</v>
      </c>
      <c r="C2906" s="5">
        <v>3</v>
      </c>
    </row>
    <row r="2907" spans="1:3" hidden="1" x14ac:dyDescent="0.25">
      <c r="A2907" s="5" t="s">
        <v>11153</v>
      </c>
      <c r="B2907" s="5">
        <v>1</v>
      </c>
      <c r="C2907" s="5">
        <v>2</v>
      </c>
    </row>
    <row r="2908" spans="1:3" hidden="1" x14ac:dyDescent="0.25">
      <c r="A2908" s="5" t="s">
        <v>11154</v>
      </c>
      <c r="B2908" s="5">
        <v>1</v>
      </c>
      <c r="C2908" s="5">
        <v>3</v>
      </c>
    </row>
    <row r="2909" spans="1:3" hidden="1" x14ac:dyDescent="0.25">
      <c r="A2909" s="5" t="s">
        <v>11155</v>
      </c>
      <c r="B2909" s="5">
        <v>1</v>
      </c>
      <c r="C2909" s="5">
        <v>3</v>
      </c>
    </row>
    <row r="2910" spans="1:3" hidden="1" x14ac:dyDescent="0.25">
      <c r="A2910" s="5" t="s">
        <v>11156</v>
      </c>
      <c r="B2910" s="5">
        <v>1</v>
      </c>
      <c r="C2910" s="5">
        <v>2</v>
      </c>
    </row>
    <row r="2911" spans="1:3" hidden="1" x14ac:dyDescent="0.25">
      <c r="A2911" s="5" t="s">
        <v>11157</v>
      </c>
      <c r="B2911" s="5">
        <v>1</v>
      </c>
      <c r="C2911" s="5">
        <v>1</v>
      </c>
    </row>
    <row r="2912" spans="1:3" hidden="1" x14ac:dyDescent="0.25">
      <c r="A2912" s="5" t="s">
        <v>11158</v>
      </c>
      <c r="B2912" s="5">
        <v>1</v>
      </c>
      <c r="C2912" s="5">
        <v>2</v>
      </c>
    </row>
    <row r="2913" spans="1:3" hidden="1" x14ac:dyDescent="0.25">
      <c r="A2913" s="5" t="s">
        <v>11159</v>
      </c>
      <c r="B2913" s="5">
        <v>1</v>
      </c>
      <c r="C2913" s="5">
        <v>3</v>
      </c>
    </row>
    <row r="2914" spans="1:3" hidden="1" x14ac:dyDescent="0.25">
      <c r="A2914" s="5" t="s">
        <v>11160</v>
      </c>
      <c r="B2914" s="5">
        <v>1</v>
      </c>
      <c r="C2914" s="5">
        <v>3</v>
      </c>
    </row>
    <row r="2915" spans="1:3" hidden="1" x14ac:dyDescent="0.25">
      <c r="A2915" s="5" t="s">
        <v>11161</v>
      </c>
      <c r="B2915" s="5">
        <v>1</v>
      </c>
      <c r="C2915" s="5">
        <v>2</v>
      </c>
    </row>
    <row r="2916" spans="1:3" hidden="1" x14ac:dyDescent="0.25">
      <c r="A2916" s="5" t="s">
        <v>2920</v>
      </c>
      <c r="B2916" s="5">
        <v>1</v>
      </c>
      <c r="C2916" s="5">
        <v>2</v>
      </c>
    </row>
    <row r="2917" spans="1:3" hidden="1" x14ac:dyDescent="0.25">
      <c r="A2917" s="5" t="s">
        <v>11162</v>
      </c>
      <c r="B2917" s="5">
        <v>1</v>
      </c>
      <c r="C2917" s="5">
        <v>1</v>
      </c>
    </row>
    <row r="2918" spans="1:3" hidden="1" x14ac:dyDescent="0.25">
      <c r="A2918" s="5" t="s">
        <v>11163</v>
      </c>
      <c r="B2918" s="5">
        <v>1</v>
      </c>
      <c r="C2918" s="5">
        <v>2</v>
      </c>
    </row>
    <row r="2919" spans="1:3" hidden="1" x14ac:dyDescent="0.25">
      <c r="A2919" s="5" t="s">
        <v>11164</v>
      </c>
      <c r="B2919" s="5">
        <v>1</v>
      </c>
      <c r="C2919" s="5">
        <v>2</v>
      </c>
    </row>
    <row r="2920" spans="1:3" hidden="1" x14ac:dyDescent="0.25">
      <c r="A2920" s="5" t="s">
        <v>11165</v>
      </c>
      <c r="B2920" s="5">
        <v>1</v>
      </c>
      <c r="C2920" s="5">
        <v>3</v>
      </c>
    </row>
    <row r="2921" spans="1:3" hidden="1" x14ac:dyDescent="0.25">
      <c r="A2921" s="5" t="s">
        <v>11166</v>
      </c>
      <c r="B2921" s="5">
        <v>1</v>
      </c>
      <c r="C2921" s="5">
        <v>3</v>
      </c>
    </row>
    <row r="2922" spans="1:3" hidden="1" x14ac:dyDescent="0.25">
      <c r="A2922" s="5" t="s">
        <v>11167</v>
      </c>
      <c r="B2922" s="5">
        <v>1</v>
      </c>
      <c r="C2922" s="5">
        <v>1</v>
      </c>
    </row>
    <row r="2923" spans="1:3" hidden="1" x14ac:dyDescent="0.25">
      <c r="A2923" s="5" t="s">
        <v>11168</v>
      </c>
      <c r="B2923" s="5">
        <v>1</v>
      </c>
      <c r="C2923" s="5">
        <v>2</v>
      </c>
    </row>
    <row r="2924" spans="1:3" hidden="1" x14ac:dyDescent="0.25">
      <c r="A2924" s="5" t="s">
        <v>11169</v>
      </c>
      <c r="B2924" s="5">
        <v>1</v>
      </c>
      <c r="C2924" s="5">
        <v>3</v>
      </c>
    </row>
    <row r="2925" spans="1:3" hidden="1" x14ac:dyDescent="0.25">
      <c r="A2925" s="5" t="s">
        <v>5090</v>
      </c>
      <c r="B2925" s="5">
        <v>1</v>
      </c>
      <c r="C2925" s="5">
        <v>3</v>
      </c>
    </row>
    <row r="2926" spans="1:3" hidden="1" x14ac:dyDescent="0.25">
      <c r="A2926" s="5" t="s">
        <v>11170</v>
      </c>
      <c r="B2926" s="5">
        <v>1</v>
      </c>
      <c r="C2926" s="5">
        <v>3</v>
      </c>
    </row>
    <row r="2927" spans="1:3" hidden="1" x14ac:dyDescent="0.25">
      <c r="A2927" s="5" t="s">
        <v>11171</v>
      </c>
      <c r="B2927" s="5">
        <v>1</v>
      </c>
      <c r="C2927" s="5">
        <v>3</v>
      </c>
    </row>
    <row r="2928" spans="1:3" hidden="1" x14ac:dyDescent="0.25">
      <c r="A2928" s="5" t="s">
        <v>4255</v>
      </c>
      <c r="B2928" s="5">
        <v>1</v>
      </c>
      <c r="C2928" s="5">
        <v>3</v>
      </c>
    </row>
    <row r="2929" spans="1:3" hidden="1" x14ac:dyDescent="0.25">
      <c r="A2929" s="5" t="s">
        <v>11172</v>
      </c>
      <c r="B2929" s="5">
        <v>1</v>
      </c>
      <c r="C2929" s="5">
        <v>1</v>
      </c>
    </row>
    <row r="2930" spans="1:3" hidden="1" x14ac:dyDescent="0.25">
      <c r="A2930" s="5" t="s">
        <v>11173</v>
      </c>
      <c r="B2930" s="5">
        <v>1</v>
      </c>
      <c r="C2930" s="5">
        <v>3</v>
      </c>
    </row>
    <row r="2931" spans="1:3" hidden="1" x14ac:dyDescent="0.25">
      <c r="A2931" s="5" t="s">
        <v>11174</v>
      </c>
      <c r="B2931" s="5">
        <v>1</v>
      </c>
      <c r="C2931" s="5">
        <v>3</v>
      </c>
    </row>
    <row r="2932" spans="1:3" hidden="1" x14ac:dyDescent="0.25">
      <c r="A2932" s="5" t="s">
        <v>11175</v>
      </c>
      <c r="B2932" s="5">
        <v>1</v>
      </c>
      <c r="C2932" s="5">
        <v>3</v>
      </c>
    </row>
    <row r="2933" spans="1:3" hidden="1" x14ac:dyDescent="0.25">
      <c r="A2933" s="5" t="s">
        <v>11176</v>
      </c>
      <c r="B2933" s="5">
        <v>1</v>
      </c>
      <c r="C2933" s="5">
        <v>2</v>
      </c>
    </row>
    <row r="2934" spans="1:3" hidden="1" x14ac:dyDescent="0.25">
      <c r="A2934" s="5" t="s">
        <v>11177</v>
      </c>
      <c r="B2934" s="5">
        <v>1</v>
      </c>
      <c r="C2934" s="5">
        <v>3</v>
      </c>
    </row>
    <row r="2935" spans="1:3" hidden="1" x14ac:dyDescent="0.25">
      <c r="A2935" s="5" t="s">
        <v>11178</v>
      </c>
      <c r="B2935" s="5">
        <v>1</v>
      </c>
      <c r="C2935" s="5">
        <v>2</v>
      </c>
    </row>
    <row r="2936" spans="1:3" hidden="1" x14ac:dyDescent="0.25">
      <c r="A2936" s="5" t="s">
        <v>11179</v>
      </c>
      <c r="B2936" s="5">
        <v>1</v>
      </c>
      <c r="C2936" s="5">
        <v>1</v>
      </c>
    </row>
    <row r="2937" spans="1:3" hidden="1" x14ac:dyDescent="0.25">
      <c r="A2937" s="5" t="s">
        <v>11180</v>
      </c>
      <c r="B2937" s="5">
        <v>1</v>
      </c>
      <c r="C2937" s="5">
        <v>3</v>
      </c>
    </row>
    <row r="2938" spans="1:3" hidden="1" x14ac:dyDescent="0.25">
      <c r="A2938" s="5" t="s">
        <v>11181</v>
      </c>
      <c r="B2938" s="5">
        <v>1</v>
      </c>
      <c r="C2938" s="5">
        <v>3</v>
      </c>
    </row>
    <row r="2939" spans="1:3" hidden="1" x14ac:dyDescent="0.25">
      <c r="A2939" s="5" t="s">
        <v>11182</v>
      </c>
      <c r="B2939" s="5">
        <v>1</v>
      </c>
      <c r="C2939" s="5">
        <v>2</v>
      </c>
    </row>
    <row r="2940" spans="1:3" hidden="1" x14ac:dyDescent="0.25">
      <c r="A2940" s="5" t="s">
        <v>11183</v>
      </c>
      <c r="B2940" s="5">
        <v>1</v>
      </c>
      <c r="C2940" s="5">
        <v>2</v>
      </c>
    </row>
    <row r="2941" spans="1:3" hidden="1" x14ac:dyDescent="0.25">
      <c r="A2941" s="5" t="s">
        <v>11184</v>
      </c>
      <c r="B2941" s="5">
        <v>1</v>
      </c>
      <c r="C2941" s="5">
        <v>3</v>
      </c>
    </row>
    <row r="2942" spans="1:3" hidden="1" x14ac:dyDescent="0.25">
      <c r="A2942" s="5" t="s">
        <v>11185</v>
      </c>
      <c r="B2942" s="5">
        <v>1</v>
      </c>
      <c r="C2942" s="5">
        <v>3</v>
      </c>
    </row>
    <row r="2943" spans="1:3" hidden="1" x14ac:dyDescent="0.25">
      <c r="A2943" s="5" t="s">
        <v>11186</v>
      </c>
      <c r="B2943" s="5">
        <v>1</v>
      </c>
      <c r="C2943" s="5">
        <v>3</v>
      </c>
    </row>
    <row r="2944" spans="1:3" hidden="1" x14ac:dyDescent="0.25">
      <c r="A2944" s="5" t="s">
        <v>11187</v>
      </c>
      <c r="B2944" s="5">
        <v>1</v>
      </c>
      <c r="C2944" s="5">
        <v>2</v>
      </c>
    </row>
    <row r="2945" spans="1:3" hidden="1" x14ac:dyDescent="0.25">
      <c r="A2945" s="5" t="s">
        <v>11188</v>
      </c>
      <c r="B2945" s="5">
        <v>1</v>
      </c>
      <c r="C2945" s="5">
        <v>3</v>
      </c>
    </row>
    <row r="2946" spans="1:3" hidden="1" x14ac:dyDescent="0.25">
      <c r="A2946" s="5" t="s">
        <v>11189</v>
      </c>
      <c r="B2946" s="5">
        <v>1</v>
      </c>
      <c r="C2946" s="5">
        <v>3</v>
      </c>
    </row>
    <row r="2947" spans="1:3" hidden="1" x14ac:dyDescent="0.25">
      <c r="A2947" s="5" t="s">
        <v>11190</v>
      </c>
      <c r="B2947" s="5">
        <v>1</v>
      </c>
      <c r="C2947" s="5">
        <v>1</v>
      </c>
    </row>
    <row r="2948" spans="1:3" hidden="1" x14ac:dyDescent="0.25">
      <c r="A2948" s="5" t="s">
        <v>11191</v>
      </c>
      <c r="B2948" s="5">
        <v>1</v>
      </c>
      <c r="C2948" s="5">
        <v>2</v>
      </c>
    </row>
    <row r="2949" spans="1:3" hidden="1" x14ac:dyDescent="0.25">
      <c r="A2949" s="5" t="s">
        <v>11192</v>
      </c>
      <c r="B2949" s="5">
        <v>1</v>
      </c>
      <c r="C2949" s="5">
        <v>2</v>
      </c>
    </row>
    <row r="2950" spans="1:3" hidden="1" x14ac:dyDescent="0.25">
      <c r="A2950" s="5" t="s">
        <v>2999</v>
      </c>
      <c r="B2950" s="5">
        <v>1</v>
      </c>
      <c r="C2950" s="5">
        <v>3</v>
      </c>
    </row>
    <row r="2951" spans="1:3" hidden="1" x14ac:dyDescent="0.25">
      <c r="A2951" s="5" t="s">
        <v>11193</v>
      </c>
      <c r="B2951" s="5">
        <v>1</v>
      </c>
      <c r="C2951" s="5">
        <v>2</v>
      </c>
    </row>
    <row r="2952" spans="1:3" hidden="1" x14ac:dyDescent="0.25">
      <c r="A2952" s="5" t="s">
        <v>11194</v>
      </c>
      <c r="B2952" s="5">
        <v>1</v>
      </c>
      <c r="C2952" s="5">
        <v>2</v>
      </c>
    </row>
    <row r="2953" spans="1:3" hidden="1" x14ac:dyDescent="0.25">
      <c r="A2953" s="5" t="s">
        <v>11195</v>
      </c>
      <c r="B2953" s="5">
        <v>1</v>
      </c>
      <c r="C2953" s="5">
        <v>2</v>
      </c>
    </row>
    <row r="2954" spans="1:3" hidden="1" x14ac:dyDescent="0.25">
      <c r="A2954" s="5" t="s">
        <v>11196</v>
      </c>
      <c r="B2954" s="5">
        <v>1</v>
      </c>
      <c r="C2954" s="5">
        <v>2</v>
      </c>
    </row>
    <row r="2955" spans="1:3" hidden="1" x14ac:dyDescent="0.25">
      <c r="A2955" s="5" t="s">
        <v>11197</v>
      </c>
      <c r="B2955" s="5">
        <v>1</v>
      </c>
      <c r="C2955" s="5">
        <v>2</v>
      </c>
    </row>
    <row r="2956" spans="1:3" hidden="1" x14ac:dyDescent="0.25">
      <c r="A2956" s="5" t="s">
        <v>11198</v>
      </c>
      <c r="B2956" s="5">
        <v>1</v>
      </c>
      <c r="C2956" s="5">
        <v>2</v>
      </c>
    </row>
    <row r="2957" spans="1:3" hidden="1" x14ac:dyDescent="0.25">
      <c r="A2957" s="5" t="s">
        <v>11199</v>
      </c>
      <c r="B2957" s="5">
        <v>1</v>
      </c>
      <c r="C2957" s="5">
        <v>3</v>
      </c>
    </row>
    <row r="2958" spans="1:3" hidden="1" x14ac:dyDescent="0.25">
      <c r="A2958" s="5" t="s">
        <v>11200</v>
      </c>
      <c r="B2958" s="5">
        <v>1</v>
      </c>
      <c r="C2958" s="5">
        <v>3</v>
      </c>
    </row>
    <row r="2959" spans="1:3" hidden="1" x14ac:dyDescent="0.25">
      <c r="A2959" s="5" t="s">
        <v>11201</v>
      </c>
      <c r="B2959" s="5">
        <v>1</v>
      </c>
      <c r="C2959" s="5">
        <v>2</v>
      </c>
    </row>
    <row r="2960" spans="1:3" hidden="1" x14ac:dyDescent="0.25">
      <c r="A2960" s="5" t="s">
        <v>11202</v>
      </c>
      <c r="B2960" s="5">
        <v>1</v>
      </c>
      <c r="C2960" s="5">
        <v>3</v>
      </c>
    </row>
    <row r="2961" spans="1:3" hidden="1" x14ac:dyDescent="0.25">
      <c r="A2961" s="5" t="s">
        <v>11203</v>
      </c>
      <c r="B2961" s="5">
        <v>1</v>
      </c>
      <c r="C2961" s="5">
        <v>2</v>
      </c>
    </row>
    <row r="2962" spans="1:3" hidden="1" x14ac:dyDescent="0.25">
      <c r="A2962" s="5" t="s">
        <v>4462</v>
      </c>
      <c r="B2962" s="5">
        <v>1</v>
      </c>
      <c r="C2962" s="5">
        <v>2</v>
      </c>
    </row>
    <row r="2963" spans="1:3" hidden="1" x14ac:dyDescent="0.25">
      <c r="A2963" s="5" t="s">
        <v>11204</v>
      </c>
      <c r="B2963" s="5">
        <v>1</v>
      </c>
      <c r="C2963" s="5">
        <v>3</v>
      </c>
    </row>
    <row r="2964" spans="1:3" hidden="1" x14ac:dyDescent="0.25">
      <c r="A2964" s="5" t="s">
        <v>11205</v>
      </c>
      <c r="B2964" s="5">
        <v>1</v>
      </c>
      <c r="C2964" s="5">
        <v>3</v>
      </c>
    </row>
    <row r="2965" spans="1:3" hidden="1" x14ac:dyDescent="0.25">
      <c r="A2965" s="5" t="s">
        <v>11206</v>
      </c>
      <c r="B2965" s="5">
        <v>1</v>
      </c>
      <c r="C2965" s="5">
        <v>2</v>
      </c>
    </row>
    <row r="2966" spans="1:3" hidden="1" x14ac:dyDescent="0.25">
      <c r="A2966" s="5" t="s">
        <v>11207</v>
      </c>
      <c r="B2966" s="5">
        <v>1</v>
      </c>
      <c r="C2966" s="5">
        <v>1</v>
      </c>
    </row>
    <row r="2967" spans="1:3" hidden="1" x14ac:dyDescent="0.25">
      <c r="A2967" s="5" t="s">
        <v>11208</v>
      </c>
      <c r="B2967" s="5">
        <v>1</v>
      </c>
      <c r="C2967" s="5">
        <v>3</v>
      </c>
    </row>
    <row r="2968" spans="1:3" hidden="1" x14ac:dyDescent="0.25">
      <c r="A2968" s="5" t="s">
        <v>11209</v>
      </c>
      <c r="B2968" s="5">
        <v>1</v>
      </c>
      <c r="C2968" s="5">
        <v>1</v>
      </c>
    </row>
    <row r="2969" spans="1:3" hidden="1" x14ac:dyDescent="0.25">
      <c r="A2969" s="5" t="s">
        <v>11210</v>
      </c>
      <c r="B2969" s="5">
        <v>1</v>
      </c>
      <c r="C2969" s="5">
        <v>1</v>
      </c>
    </row>
    <row r="2970" spans="1:3" hidden="1" x14ac:dyDescent="0.25">
      <c r="A2970" s="5" t="s">
        <v>11211</v>
      </c>
      <c r="B2970" s="5">
        <v>1</v>
      </c>
      <c r="C2970" s="5">
        <v>3</v>
      </c>
    </row>
    <row r="2971" spans="1:3" hidden="1" x14ac:dyDescent="0.25">
      <c r="A2971" s="5" t="s">
        <v>11212</v>
      </c>
      <c r="B2971" s="5">
        <v>1</v>
      </c>
      <c r="C2971" s="5">
        <v>3</v>
      </c>
    </row>
    <row r="2972" spans="1:3" hidden="1" x14ac:dyDescent="0.25">
      <c r="A2972" s="5" t="s">
        <v>11213</v>
      </c>
      <c r="B2972" s="5">
        <v>1</v>
      </c>
      <c r="C2972" s="5">
        <v>2</v>
      </c>
    </row>
    <row r="2973" spans="1:3" hidden="1" x14ac:dyDescent="0.25">
      <c r="A2973" s="5" t="s">
        <v>11214</v>
      </c>
      <c r="B2973" s="5">
        <v>1</v>
      </c>
      <c r="C2973" s="5">
        <v>1</v>
      </c>
    </row>
    <row r="2974" spans="1:3" hidden="1" x14ac:dyDescent="0.25">
      <c r="A2974" s="5" t="s">
        <v>11215</v>
      </c>
      <c r="B2974" s="5">
        <v>1</v>
      </c>
      <c r="C2974" s="5">
        <v>2</v>
      </c>
    </row>
    <row r="2975" spans="1:3" hidden="1" x14ac:dyDescent="0.25">
      <c r="A2975" s="5" t="s">
        <v>11216</v>
      </c>
      <c r="B2975" s="5">
        <v>1</v>
      </c>
      <c r="C2975" s="5">
        <v>3</v>
      </c>
    </row>
    <row r="2976" spans="1:3" hidden="1" x14ac:dyDescent="0.25">
      <c r="A2976" s="5" t="s">
        <v>11217</v>
      </c>
      <c r="B2976" s="5">
        <v>1</v>
      </c>
      <c r="C2976" s="5">
        <v>2</v>
      </c>
    </row>
    <row r="2977" spans="1:3" hidden="1" x14ac:dyDescent="0.25">
      <c r="A2977" s="5" t="s">
        <v>11218</v>
      </c>
      <c r="B2977" s="5">
        <v>1</v>
      </c>
      <c r="C2977" s="5">
        <v>3</v>
      </c>
    </row>
    <row r="2978" spans="1:3" hidden="1" x14ac:dyDescent="0.25">
      <c r="A2978" s="5" t="s">
        <v>11219</v>
      </c>
      <c r="B2978" s="5">
        <v>1</v>
      </c>
      <c r="C2978" s="5">
        <v>1</v>
      </c>
    </row>
    <row r="2979" spans="1:3" hidden="1" x14ac:dyDescent="0.25">
      <c r="A2979" s="5" t="s">
        <v>5204</v>
      </c>
      <c r="B2979" s="5">
        <v>1</v>
      </c>
      <c r="C2979" s="5">
        <v>3</v>
      </c>
    </row>
    <row r="2980" spans="1:3" hidden="1" x14ac:dyDescent="0.25">
      <c r="A2980" s="5" t="s">
        <v>11220</v>
      </c>
      <c r="B2980" s="5">
        <v>1</v>
      </c>
      <c r="C2980" s="5">
        <v>2</v>
      </c>
    </row>
    <row r="2981" spans="1:3" hidden="1" x14ac:dyDescent="0.25">
      <c r="A2981" s="5" t="s">
        <v>11221</v>
      </c>
      <c r="B2981" s="5">
        <v>1</v>
      </c>
      <c r="C2981" s="5">
        <v>3</v>
      </c>
    </row>
    <row r="2982" spans="1:3" hidden="1" x14ac:dyDescent="0.25">
      <c r="A2982" s="5" t="s">
        <v>11222</v>
      </c>
      <c r="B2982" s="5">
        <v>1</v>
      </c>
      <c r="C2982" s="5">
        <v>3</v>
      </c>
    </row>
    <row r="2983" spans="1:3" hidden="1" x14ac:dyDescent="0.25">
      <c r="A2983" s="5" t="s">
        <v>11223</v>
      </c>
      <c r="B2983" s="5">
        <v>1</v>
      </c>
      <c r="C2983" s="5">
        <v>3</v>
      </c>
    </row>
    <row r="2984" spans="1:3" hidden="1" x14ac:dyDescent="0.25">
      <c r="A2984" s="5" t="s">
        <v>11224</v>
      </c>
      <c r="B2984" s="5">
        <v>1</v>
      </c>
      <c r="C2984" s="5">
        <v>2</v>
      </c>
    </row>
    <row r="2985" spans="1:3" hidden="1" x14ac:dyDescent="0.25">
      <c r="A2985" s="5" t="s">
        <v>11225</v>
      </c>
      <c r="B2985" s="5">
        <v>1</v>
      </c>
      <c r="C2985" s="5">
        <v>3</v>
      </c>
    </row>
    <row r="2986" spans="1:3" hidden="1" x14ac:dyDescent="0.25">
      <c r="A2986" s="5" t="s">
        <v>11226</v>
      </c>
      <c r="B2986" s="5">
        <v>1</v>
      </c>
      <c r="C2986" s="5">
        <v>2</v>
      </c>
    </row>
    <row r="2987" spans="1:3" hidden="1" x14ac:dyDescent="0.25">
      <c r="A2987" s="5" t="s">
        <v>11227</v>
      </c>
      <c r="B2987" s="5">
        <v>1</v>
      </c>
      <c r="C2987" s="5">
        <v>3</v>
      </c>
    </row>
    <row r="2988" spans="1:3" hidden="1" x14ac:dyDescent="0.25">
      <c r="A2988" s="5" t="s">
        <v>11228</v>
      </c>
      <c r="B2988" s="5">
        <v>1</v>
      </c>
      <c r="C2988" s="5">
        <v>2</v>
      </c>
    </row>
    <row r="2989" spans="1:3" hidden="1" x14ac:dyDescent="0.25">
      <c r="A2989" s="5" t="s">
        <v>11229</v>
      </c>
      <c r="B2989" s="5">
        <v>1</v>
      </c>
      <c r="C2989" s="5">
        <v>3</v>
      </c>
    </row>
    <row r="2990" spans="1:3" hidden="1" x14ac:dyDescent="0.25">
      <c r="A2990" s="5" t="s">
        <v>11230</v>
      </c>
      <c r="B2990" s="5">
        <v>1</v>
      </c>
      <c r="C2990" s="5">
        <v>2</v>
      </c>
    </row>
    <row r="2991" spans="1:3" hidden="1" x14ac:dyDescent="0.25">
      <c r="A2991" s="5" t="s">
        <v>11231</v>
      </c>
      <c r="B2991" s="5">
        <v>1</v>
      </c>
      <c r="C2991" s="5">
        <v>3</v>
      </c>
    </row>
    <row r="2992" spans="1:3" hidden="1" x14ac:dyDescent="0.25">
      <c r="A2992" s="5" t="s">
        <v>11232</v>
      </c>
      <c r="B2992" s="5">
        <v>1</v>
      </c>
      <c r="C2992" s="5">
        <v>1</v>
      </c>
    </row>
    <row r="2993" spans="1:3" hidden="1" x14ac:dyDescent="0.25">
      <c r="A2993" s="5" t="s">
        <v>11233</v>
      </c>
      <c r="B2993" s="5">
        <v>1</v>
      </c>
      <c r="C2993" s="5">
        <v>3</v>
      </c>
    </row>
    <row r="2994" spans="1:3" hidden="1" x14ac:dyDescent="0.25">
      <c r="A2994" s="5" t="s">
        <v>11234</v>
      </c>
      <c r="B2994" s="5">
        <v>1</v>
      </c>
      <c r="C2994" s="5">
        <v>2</v>
      </c>
    </row>
    <row r="2995" spans="1:3" hidden="1" x14ac:dyDescent="0.25">
      <c r="A2995" s="5" t="s">
        <v>11235</v>
      </c>
      <c r="B2995" s="5">
        <v>1</v>
      </c>
      <c r="C2995" s="5">
        <v>3</v>
      </c>
    </row>
    <row r="2996" spans="1:3" hidden="1" x14ac:dyDescent="0.25">
      <c r="A2996" s="5" t="s">
        <v>11236</v>
      </c>
      <c r="B2996" s="5">
        <v>1</v>
      </c>
      <c r="C2996" s="5">
        <v>3</v>
      </c>
    </row>
    <row r="2997" spans="1:3" hidden="1" x14ac:dyDescent="0.25">
      <c r="A2997" s="5" t="s">
        <v>11237</v>
      </c>
      <c r="B2997" s="5">
        <v>1</v>
      </c>
      <c r="C2997" s="5">
        <v>2</v>
      </c>
    </row>
    <row r="2998" spans="1:3" hidden="1" x14ac:dyDescent="0.25">
      <c r="A2998" s="5" t="s">
        <v>4609</v>
      </c>
      <c r="B2998" s="5">
        <v>1</v>
      </c>
      <c r="C2998" s="5">
        <v>3</v>
      </c>
    </row>
    <row r="2999" spans="1:3" hidden="1" x14ac:dyDescent="0.25">
      <c r="A2999" s="5" t="s">
        <v>11238</v>
      </c>
      <c r="B2999" s="5">
        <v>1</v>
      </c>
      <c r="C2999" s="5">
        <v>3</v>
      </c>
    </row>
    <row r="3000" spans="1:3" hidden="1" x14ac:dyDescent="0.25">
      <c r="A3000" s="5" t="s">
        <v>11239</v>
      </c>
      <c r="B3000" s="5">
        <v>1</v>
      </c>
      <c r="C3000" s="5">
        <v>3</v>
      </c>
    </row>
    <row r="3001" spans="1:3" hidden="1" x14ac:dyDescent="0.25">
      <c r="A3001" s="5" t="s">
        <v>11240</v>
      </c>
      <c r="B3001" s="5">
        <v>1</v>
      </c>
      <c r="C3001" s="5">
        <v>3</v>
      </c>
    </row>
    <row r="3002" spans="1:3" hidden="1" x14ac:dyDescent="0.25">
      <c r="A3002" s="5" t="s">
        <v>11241</v>
      </c>
      <c r="B3002" s="5">
        <v>1</v>
      </c>
      <c r="C3002" s="5">
        <v>3</v>
      </c>
    </row>
    <row r="3003" spans="1:3" hidden="1" x14ac:dyDescent="0.25">
      <c r="A3003" s="5" t="s">
        <v>11242</v>
      </c>
      <c r="B3003" s="5">
        <v>1</v>
      </c>
      <c r="C3003" s="5">
        <v>2</v>
      </c>
    </row>
    <row r="3004" spans="1:3" hidden="1" x14ac:dyDescent="0.25">
      <c r="A3004" s="5" t="s">
        <v>11243</v>
      </c>
      <c r="B3004" s="5">
        <v>1</v>
      </c>
      <c r="C3004" s="5">
        <v>2</v>
      </c>
    </row>
    <row r="3005" spans="1:3" hidden="1" x14ac:dyDescent="0.25">
      <c r="A3005" s="5" t="s">
        <v>11244</v>
      </c>
      <c r="B3005" s="5">
        <v>1</v>
      </c>
      <c r="C3005" s="5">
        <v>2</v>
      </c>
    </row>
    <row r="3006" spans="1:3" hidden="1" x14ac:dyDescent="0.25">
      <c r="A3006" s="5" t="s">
        <v>11245</v>
      </c>
      <c r="B3006" s="5">
        <v>1</v>
      </c>
      <c r="C3006" s="5">
        <v>2</v>
      </c>
    </row>
    <row r="3007" spans="1:3" hidden="1" x14ac:dyDescent="0.25">
      <c r="A3007" s="5" t="s">
        <v>11246</v>
      </c>
      <c r="B3007" s="5">
        <v>1</v>
      </c>
      <c r="C3007" s="5">
        <v>2</v>
      </c>
    </row>
    <row r="3008" spans="1:3" hidden="1" x14ac:dyDescent="0.25">
      <c r="A3008" s="5" t="s">
        <v>11247</v>
      </c>
      <c r="B3008" s="5">
        <v>1</v>
      </c>
      <c r="C3008" s="5">
        <v>3</v>
      </c>
    </row>
    <row r="3009" spans="1:3" hidden="1" x14ac:dyDescent="0.25">
      <c r="A3009" s="5" t="s">
        <v>11248</v>
      </c>
      <c r="B3009" s="5">
        <v>1</v>
      </c>
      <c r="C3009" s="5">
        <v>3</v>
      </c>
    </row>
    <row r="3010" spans="1:3" hidden="1" x14ac:dyDescent="0.25">
      <c r="A3010" s="5" t="s">
        <v>11249</v>
      </c>
      <c r="B3010" s="5">
        <v>1</v>
      </c>
      <c r="C3010" s="5">
        <v>2</v>
      </c>
    </row>
    <row r="3011" spans="1:3" hidden="1" x14ac:dyDescent="0.25">
      <c r="A3011" s="5" t="s">
        <v>11250</v>
      </c>
      <c r="B3011" s="5">
        <v>1</v>
      </c>
      <c r="C3011" s="5">
        <v>2</v>
      </c>
    </row>
    <row r="3012" spans="1:3" hidden="1" x14ac:dyDescent="0.25">
      <c r="A3012" s="5" t="s">
        <v>11251</v>
      </c>
      <c r="B3012" s="5">
        <v>1</v>
      </c>
      <c r="C3012" s="5">
        <v>3</v>
      </c>
    </row>
    <row r="3013" spans="1:3" hidden="1" x14ac:dyDescent="0.25">
      <c r="A3013" s="5" t="s">
        <v>11252</v>
      </c>
      <c r="B3013" s="5">
        <v>1</v>
      </c>
      <c r="C3013" s="5">
        <v>1</v>
      </c>
    </row>
    <row r="3014" spans="1:3" hidden="1" x14ac:dyDescent="0.25">
      <c r="A3014" s="5" t="s">
        <v>11253</v>
      </c>
      <c r="B3014" s="5">
        <v>1</v>
      </c>
      <c r="C3014" s="5">
        <v>3</v>
      </c>
    </row>
    <row r="3015" spans="1:3" hidden="1" x14ac:dyDescent="0.25">
      <c r="A3015" s="5" t="s">
        <v>11254</v>
      </c>
      <c r="B3015" s="5">
        <v>1</v>
      </c>
      <c r="C3015" s="5">
        <v>3</v>
      </c>
    </row>
    <row r="3016" spans="1:3" hidden="1" x14ac:dyDescent="0.25">
      <c r="A3016" s="5" t="s">
        <v>11255</v>
      </c>
      <c r="B3016" s="5">
        <v>1</v>
      </c>
      <c r="C3016" s="5">
        <v>2</v>
      </c>
    </row>
    <row r="3017" spans="1:3" hidden="1" x14ac:dyDescent="0.25">
      <c r="A3017" s="5" t="s">
        <v>11256</v>
      </c>
      <c r="B3017" s="5">
        <v>1</v>
      </c>
      <c r="C3017" s="5">
        <v>2</v>
      </c>
    </row>
    <row r="3018" spans="1:3" hidden="1" x14ac:dyDescent="0.25">
      <c r="A3018" s="5" t="s">
        <v>11257</v>
      </c>
      <c r="B3018" s="5">
        <v>1</v>
      </c>
      <c r="C3018" s="5">
        <v>2</v>
      </c>
    </row>
    <row r="3019" spans="1:3" hidden="1" x14ac:dyDescent="0.25">
      <c r="A3019" s="5" t="s">
        <v>11258</v>
      </c>
      <c r="B3019" s="5">
        <v>1</v>
      </c>
      <c r="C3019" s="5">
        <v>1</v>
      </c>
    </row>
    <row r="3020" spans="1:3" hidden="1" x14ac:dyDescent="0.25">
      <c r="A3020" s="5" t="s">
        <v>11259</v>
      </c>
      <c r="B3020" s="5">
        <v>1</v>
      </c>
      <c r="C3020" s="5">
        <v>1</v>
      </c>
    </row>
    <row r="3021" spans="1:3" hidden="1" x14ac:dyDescent="0.25">
      <c r="A3021" s="5" t="s">
        <v>11260</v>
      </c>
      <c r="B3021" s="5">
        <v>1</v>
      </c>
      <c r="C3021" s="5">
        <v>3</v>
      </c>
    </row>
    <row r="3022" spans="1:3" hidden="1" x14ac:dyDescent="0.25">
      <c r="A3022" s="5" t="s">
        <v>11261</v>
      </c>
      <c r="B3022" s="5">
        <v>1</v>
      </c>
      <c r="C3022" s="5">
        <v>2</v>
      </c>
    </row>
    <row r="3023" spans="1:3" hidden="1" x14ac:dyDescent="0.25">
      <c r="A3023" s="5" t="s">
        <v>11262</v>
      </c>
      <c r="B3023" s="5">
        <v>1</v>
      </c>
      <c r="C3023" s="5">
        <v>3</v>
      </c>
    </row>
    <row r="3024" spans="1:3" hidden="1" x14ac:dyDescent="0.25">
      <c r="A3024" s="5" t="s">
        <v>11263</v>
      </c>
      <c r="B3024" s="5">
        <v>1</v>
      </c>
      <c r="C3024" s="5">
        <v>2</v>
      </c>
    </row>
    <row r="3025" spans="1:3" hidden="1" x14ac:dyDescent="0.25">
      <c r="A3025" s="5" t="s">
        <v>11264</v>
      </c>
      <c r="B3025" s="5">
        <v>1</v>
      </c>
      <c r="C3025" s="5">
        <v>3</v>
      </c>
    </row>
    <row r="3026" spans="1:3" hidden="1" x14ac:dyDescent="0.25">
      <c r="A3026" s="5" t="s">
        <v>11265</v>
      </c>
      <c r="B3026" s="5">
        <v>1</v>
      </c>
      <c r="C3026" s="5">
        <v>1</v>
      </c>
    </row>
    <row r="3027" spans="1:3" hidden="1" x14ac:dyDescent="0.25">
      <c r="A3027" s="5" t="s">
        <v>11266</v>
      </c>
      <c r="B3027" s="5">
        <v>1</v>
      </c>
      <c r="C3027" s="5">
        <v>2</v>
      </c>
    </row>
    <row r="3028" spans="1:3" hidden="1" x14ac:dyDescent="0.25">
      <c r="A3028" s="5" t="s">
        <v>11267</v>
      </c>
      <c r="B3028" s="5">
        <v>1</v>
      </c>
      <c r="C3028" s="5">
        <v>3</v>
      </c>
    </row>
    <row r="3029" spans="1:3" hidden="1" x14ac:dyDescent="0.25">
      <c r="A3029" s="5" t="s">
        <v>11268</v>
      </c>
      <c r="B3029" s="5">
        <v>1</v>
      </c>
      <c r="C3029" s="5">
        <v>3</v>
      </c>
    </row>
    <row r="3030" spans="1:3" hidden="1" x14ac:dyDescent="0.25">
      <c r="A3030" s="5" t="s">
        <v>11269</v>
      </c>
      <c r="B3030" s="5">
        <v>1</v>
      </c>
      <c r="C3030" s="5">
        <v>3</v>
      </c>
    </row>
    <row r="3031" spans="1:3" hidden="1" x14ac:dyDescent="0.25">
      <c r="A3031" s="5" t="s">
        <v>11270</v>
      </c>
      <c r="B3031" s="5">
        <v>1</v>
      </c>
      <c r="C3031" s="5">
        <v>2</v>
      </c>
    </row>
    <row r="3032" spans="1:3" hidden="1" x14ac:dyDescent="0.25">
      <c r="A3032" s="5" t="s">
        <v>11271</v>
      </c>
      <c r="B3032" s="5">
        <v>1</v>
      </c>
      <c r="C3032" s="5">
        <v>2</v>
      </c>
    </row>
    <row r="3033" spans="1:3" hidden="1" x14ac:dyDescent="0.25">
      <c r="A3033" s="5" t="s">
        <v>11272</v>
      </c>
      <c r="B3033" s="5">
        <v>1</v>
      </c>
      <c r="C3033" s="5">
        <v>1</v>
      </c>
    </row>
    <row r="3034" spans="1:3" hidden="1" x14ac:dyDescent="0.25">
      <c r="A3034" s="5" t="s">
        <v>11273</v>
      </c>
      <c r="B3034" s="5">
        <v>1</v>
      </c>
      <c r="C3034" s="5">
        <v>1</v>
      </c>
    </row>
    <row r="3035" spans="1:3" hidden="1" x14ac:dyDescent="0.25">
      <c r="A3035" s="5" t="s">
        <v>11274</v>
      </c>
      <c r="B3035" s="5">
        <v>1</v>
      </c>
      <c r="C3035" s="5">
        <v>1</v>
      </c>
    </row>
    <row r="3036" spans="1:3" hidden="1" x14ac:dyDescent="0.25">
      <c r="A3036" s="5" t="s">
        <v>3015</v>
      </c>
      <c r="B3036" s="5">
        <v>1</v>
      </c>
      <c r="C3036" s="5">
        <v>3</v>
      </c>
    </row>
    <row r="3037" spans="1:3" hidden="1" x14ac:dyDescent="0.25">
      <c r="A3037" s="5" t="s">
        <v>11275</v>
      </c>
      <c r="B3037" s="5">
        <v>1</v>
      </c>
      <c r="C3037" s="5">
        <v>1</v>
      </c>
    </row>
    <row r="3038" spans="1:3" hidden="1" x14ac:dyDescent="0.25">
      <c r="A3038" s="5" t="s">
        <v>2506</v>
      </c>
      <c r="B3038" s="5">
        <v>1</v>
      </c>
      <c r="C3038" s="5">
        <v>2</v>
      </c>
    </row>
    <row r="3039" spans="1:3" hidden="1" x14ac:dyDescent="0.25">
      <c r="A3039" s="5" t="s">
        <v>11276</v>
      </c>
      <c r="B3039" s="5">
        <v>1</v>
      </c>
      <c r="C3039" s="5">
        <v>3</v>
      </c>
    </row>
    <row r="3040" spans="1:3" hidden="1" x14ac:dyDescent="0.25">
      <c r="A3040" s="5" t="s">
        <v>11277</v>
      </c>
      <c r="B3040" s="5">
        <v>1</v>
      </c>
      <c r="C3040" s="5">
        <v>3</v>
      </c>
    </row>
    <row r="3041" spans="1:3" hidden="1" x14ac:dyDescent="0.25">
      <c r="A3041" s="5" t="s">
        <v>11278</v>
      </c>
      <c r="B3041" s="5">
        <v>1</v>
      </c>
      <c r="C3041" s="5">
        <v>2</v>
      </c>
    </row>
    <row r="3042" spans="1:3" hidden="1" x14ac:dyDescent="0.25">
      <c r="A3042" s="5" t="s">
        <v>11279</v>
      </c>
      <c r="B3042" s="5">
        <v>1</v>
      </c>
      <c r="C3042" s="5">
        <v>3</v>
      </c>
    </row>
    <row r="3043" spans="1:3" hidden="1" x14ac:dyDescent="0.25">
      <c r="A3043" s="5" t="s">
        <v>11280</v>
      </c>
      <c r="B3043" s="5">
        <v>1</v>
      </c>
      <c r="C3043" s="5">
        <v>3</v>
      </c>
    </row>
    <row r="3044" spans="1:3" hidden="1" x14ac:dyDescent="0.25">
      <c r="A3044" s="5" t="s">
        <v>11281</v>
      </c>
      <c r="B3044" s="5">
        <v>1</v>
      </c>
      <c r="C3044" s="5">
        <v>3</v>
      </c>
    </row>
    <row r="3045" spans="1:3" hidden="1" x14ac:dyDescent="0.25">
      <c r="A3045" s="5" t="s">
        <v>11282</v>
      </c>
      <c r="B3045" s="5">
        <v>1</v>
      </c>
      <c r="C3045" s="5">
        <v>2</v>
      </c>
    </row>
    <row r="3046" spans="1:3" hidden="1" x14ac:dyDescent="0.25">
      <c r="A3046" s="5" t="s">
        <v>11283</v>
      </c>
      <c r="B3046" s="5">
        <v>1</v>
      </c>
      <c r="C3046" s="5">
        <v>1</v>
      </c>
    </row>
    <row r="3047" spans="1:3" hidden="1" x14ac:dyDescent="0.25">
      <c r="A3047" s="5" t="s">
        <v>11284</v>
      </c>
      <c r="B3047" s="5">
        <v>1</v>
      </c>
      <c r="C3047" s="5">
        <v>2</v>
      </c>
    </row>
    <row r="3048" spans="1:3" hidden="1" x14ac:dyDescent="0.25">
      <c r="A3048" s="5" t="s">
        <v>11285</v>
      </c>
      <c r="B3048" s="5">
        <v>1</v>
      </c>
      <c r="C3048" s="5">
        <v>3</v>
      </c>
    </row>
    <row r="3049" spans="1:3" hidden="1" x14ac:dyDescent="0.25">
      <c r="A3049" s="5" t="s">
        <v>11286</v>
      </c>
      <c r="B3049" s="5">
        <v>1</v>
      </c>
      <c r="C3049" s="5">
        <v>3</v>
      </c>
    </row>
    <row r="3050" spans="1:3" hidden="1" x14ac:dyDescent="0.25">
      <c r="A3050" s="5" t="s">
        <v>11287</v>
      </c>
      <c r="B3050" s="5">
        <v>1</v>
      </c>
      <c r="C3050" s="5">
        <v>3</v>
      </c>
    </row>
    <row r="3051" spans="1:3" hidden="1" x14ac:dyDescent="0.25">
      <c r="A3051" s="5" t="s">
        <v>11288</v>
      </c>
      <c r="B3051" s="5">
        <v>1</v>
      </c>
      <c r="C3051" s="5">
        <v>2</v>
      </c>
    </row>
    <row r="3052" spans="1:3" hidden="1" x14ac:dyDescent="0.25">
      <c r="A3052" s="5" t="s">
        <v>11289</v>
      </c>
      <c r="B3052" s="5">
        <v>1</v>
      </c>
      <c r="C3052" s="5">
        <v>2</v>
      </c>
    </row>
    <row r="3053" spans="1:3" hidden="1" x14ac:dyDescent="0.25">
      <c r="A3053" s="5" t="s">
        <v>11290</v>
      </c>
      <c r="B3053" s="5">
        <v>1</v>
      </c>
      <c r="C3053" s="5">
        <v>3</v>
      </c>
    </row>
    <row r="3054" spans="1:3" hidden="1" x14ac:dyDescent="0.25">
      <c r="A3054" s="5" t="s">
        <v>11291</v>
      </c>
      <c r="B3054" s="5">
        <v>1</v>
      </c>
      <c r="C3054" s="5">
        <v>3</v>
      </c>
    </row>
    <row r="3055" spans="1:3" hidden="1" x14ac:dyDescent="0.25">
      <c r="A3055" s="5" t="s">
        <v>11292</v>
      </c>
      <c r="B3055" s="5">
        <v>1</v>
      </c>
      <c r="C3055" s="5">
        <v>2</v>
      </c>
    </row>
    <row r="3056" spans="1:3" hidden="1" x14ac:dyDescent="0.25">
      <c r="A3056" s="5" t="s">
        <v>11293</v>
      </c>
      <c r="B3056" s="5">
        <v>1</v>
      </c>
      <c r="C3056" s="5">
        <v>2</v>
      </c>
    </row>
    <row r="3057" spans="1:3" hidden="1" x14ac:dyDescent="0.25">
      <c r="A3057" s="5" t="s">
        <v>11294</v>
      </c>
      <c r="B3057" s="5">
        <v>1</v>
      </c>
      <c r="C3057" s="5">
        <v>1</v>
      </c>
    </row>
    <row r="3058" spans="1:3" hidden="1" x14ac:dyDescent="0.25">
      <c r="A3058" s="5" t="s">
        <v>11295</v>
      </c>
      <c r="B3058" s="5">
        <v>1</v>
      </c>
      <c r="C3058" s="5">
        <v>2</v>
      </c>
    </row>
    <row r="3059" spans="1:3" hidden="1" x14ac:dyDescent="0.25">
      <c r="A3059" s="5" t="s">
        <v>11296</v>
      </c>
      <c r="B3059" s="5">
        <v>1</v>
      </c>
      <c r="C3059" s="5">
        <v>2</v>
      </c>
    </row>
    <row r="3060" spans="1:3" hidden="1" x14ac:dyDescent="0.25">
      <c r="A3060" s="5" t="s">
        <v>11297</v>
      </c>
      <c r="B3060" s="5">
        <v>1</v>
      </c>
      <c r="C3060" s="5">
        <v>3</v>
      </c>
    </row>
    <row r="3061" spans="1:3" hidden="1" x14ac:dyDescent="0.25">
      <c r="A3061" s="5" t="s">
        <v>11298</v>
      </c>
      <c r="B3061" s="5">
        <v>1</v>
      </c>
      <c r="C3061" s="5">
        <v>3</v>
      </c>
    </row>
    <row r="3062" spans="1:3" hidden="1" x14ac:dyDescent="0.25">
      <c r="A3062" s="5" t="s">
        <v>11299</v>
      </c>
      <c r="B3062" s="5">
        <v>1</v>
      </c>
      <c r="C3062" s="5">
        <v>3</v>
      </c>
    </row>
    <row r="3063" spans="1:3" hidden="1" x14ac:dyDescent="0.25">
      <c r="A3063" s="5" t="s">
        <v>11300</v>
      </c>
      <c r="B3063" s="5">
        <v>1</v>
      </c>
      <c r="C3063" s="5">
        <v>2</v>
      </c>
    </row>
    <row r="3064" spans="1:3" hidden="1" x14ac:dyDescent="0.25">
      <c r="A3064" s="5" t="s">
        <v>2977</v>
      </c>
      <c r="B3064" s="5">
        <v>1</v>
      </c>
      <c r="C3064" s="5">
        <v>3</v>
      </c>
    </row>
    <row r="3065" spans="1:3" hidden="1" x14ac:dyDescent="0.25">
      <c r="A3065" s="5" t="s">
        <v>11301</v>
      </c>
      <c r="B3065" s="5">
        <v>1</v>
      </c>
      <c r="C3065" s="5">
        <v>2</v>
      </c>
    </row>
    <row r="3066" spans="1:3" hidden="1" x14ac:dyDescent="0.25">
      <c r="A3066" s="5" t="s">
        <v>11302</v>
      </c>
      <c r="B3066" s="5">
        <v>1</v>
      </c>
      <c r="C3066" s="5">
        <v>2</v>
      </c>
    </row>
    <row r="3067" spans="1:3" hidden="1" x14ac:dyDescent="0.25">
      <c r="A3067" s="5" t="s">
        <v>11303</v>
      </c>
      <c r="B3067" s="5">
        <v>1</v>
      </c>
      <c r="C3067" s="5">
        <v>2</v>
      </c>
    </row>
    <row r="3068" spans="1:3" hidden="1" x14ac:dyDescent="0.25">
      <c r="A3068" s="5" t="s">
        <v>11304</v>
      </c>
      <c r="B3068" s="5">
        <v>1</v>
      </c>
      <c r="C3068" s="5">
        <v>2</v>
      </c>
    </row>
    <row r="3069" spans="1:3" hidden="1" x14ac:dyDescent="0.25">
      <c r="A3069" s="5" t="s">
        <v>11305</v>
      </c>
      <c r="B3069" s="5">
        <v>1</v>
      </c>
      <c r="C3069" s="5">
        <v>3</v>
      </c>
    </row>
    <row r="3070" spans="1:3" hidden="1" x14ac:dyDescent="0.25">
      <c r="A3070" s="5" t="s">
        <v>11306</v>
      </c>
      <c r="B3070" s="5">
        <v>1</v>
      </c>
      <c r="C3070" s="5">
        <v>3</v>
      </c>
    </row>
    <row r="3071" spans="1:3" hidden="1" x14ac:dyDescent="0.25">
      <c r="A3071" s="5" t="s">
        <v>11307</v>
      </c>
      <c r="B3071" s="5">
        <v>1</v>
      </c>
      <c r="C3071" s="5">
        <v>2</v>
      </c>
    </row>
    <row r="3072" spans="1:3" hidden="1" x14ac:dyDescent="0.25">
      <c r="A3072" s="5" t="s">
        <v>11308</v>
      </c>
      <c r="B3072" s="5">
        <v>1</v>
      </c>
      <c r="C3072" s="5">
        <v>2</v>
      </c>
    </row>
    <row r="3073" spans="1:3" hidden="1" x14ac:dyDescent="0.25">
      <c r="A3073" s="5" t="s">
        <v>11309</v>
      </c>
      <c r="B3073" s="5">
        <v>1</v>
      </c>
      <c r="C3073" s="5">
        <v>3</v>
      </c>
    </row>
    <row r="3074" spans="1:3" hidden="1" x14ac:dyDescent="0.25">
      <c r="A3074" s="5" t="s">
        <v>11310</v>
      </c>
      <c r="B3074" s="5">
        <v>1</v>
      </c>
      <c r="C3074" s="5">
        <v>3</v>
      </c>
    </row>
    <row r="3075" spans="1:3" hidden="1" x14ac:dyDescent="0.25">
      <c r="A3075" s="5" t="s">
        <v>11311</v>
      </c>
      <c r="B3075" s="5">
        <v>1</v>
      </c>
      <c r="C3075" s="5">
        <v>2</v>
      </c>
    </row>
    <row r="3076" spans="1:3" hidden="1" x14ac:dyDescent="0.25">
      <c r="A3076" s="5" t="s">
        <v>11312</v>
      </c>
      <c r="B3076" s="5">
        <v>1</v>
      </c>
      <c r="C3076" s="5">
        <v>2</v>
      </c>
    </row>
    <row r="3077" spans="1:3" hidden="1" x14ac:dyDescent="0.25">
      <c r="A3077" s="5" t="s">
        <v>11313</v>
      </c>
      <c r="B3077" s="5">
        <v>1</v>
      </c>
      <c r="C3077" s="5">
        <v>3</v>
      </c>
    </row>
    <row r="3078" spans="1:3" hidden="1" x14ac:dyDescent="0.25">
      <c r="A3078" s="5" t="s">
        <v>2940</v>
      </c>
      <c r="B3078" s="5">
        <v>1</v>
      </c>
      <c r="C3078" s="5">
        <v>2</v>
      </c>
    </row>
    <row r="3079" spans="1:3" hidden="1" x14ac:dyDescent="0.25">
      <c r="A3079" s="5" t="s">
        <v>11314</v>
      </c>
      <c r="B3079" s="5">
        <v>1</v>
      </c>
      <c r="C3079" s="5">
        <v>3</v>
      </c>
    </row>
    <row r="3080" spans="1:3" hidden="1" x14ac:dyDescent="0.25">
      <c r="A3080" s="5" t="s">
        <v>11315</v>
      </c>
      <c r="B3080" s="5">
        <v>1</v>
      </c>
      <c r="C3080" s="5">
        <v>1</v>
      </c>
    </row>
    <row r="3081" spans="1:3" hidden="1" x14ac:dyDescent="0.25">
      <c r="A3081" s="5" t="s">
        <v>11316</v>
      </c>
      <c r="B3081" s="5">
        <v>1</v>
      </c>
      <c r="C3081" s="5">
        <v>3</v>
      </c>
    </row>
    <row r="3082" spans="1:3" hidden="1" x14ac:dyDescent="0.25">
      <c r="A3082" s="5" t="s">
        <v>11317</v>
      </c>
      <c r="B3082" s="5">
        <v>1</v>
      </c>
      <c r="C3082" s="5">
        <v>2</v>
      </c>
    </row>
    <row r="3083" spans="1:3" hidden="1" x14ac:dyDescent="0.25">
      <c r="A3083" s="5" t="s">
        <v>11318</v>
      </c>
      <c r="B3083" s="5">
        <v>1</v>
      </c>
      <c r="C3083" s="5">
        <v>1</v>
      </c>
    </row>
    <row r="3084" spans="1:3" hidden="1" x14ac:dyDescent="0.25">
      <c r="A3084" s="5" t="s">
        <v>11319</v>
      </c>
      <c r="B3084" s="5">
        <v>1</v>
      </c>
      <c r="C3084" s="5">
        <v>1</v>
      </c>
    </row>
    <row r="3085" spans="1:3" hidden="1" x14ac:dyDescent="0.25">
      <c r="A3085" s="5" t="s">
        <v>11320</v>
      </c>
      <c r="B3085" s="5">
        <v>1</v>
      </c>
      <c r="C3085" s="5">
        <v>3</v>
      </c>
    </row>
    <row r="3086" spans="1:3" hidden="1" x14ac:dyDescent="0.25">
      <c r="A3086" s="5" t="s">
        <v>11321</v>
      </c>
      <c r="B3086" s="5">
        <v>1</v>
      </c>
      <c r="C3086" s="5">
        <v>3</v>
      </c>
    </row>
    <row r="3087" spans="1:3" hidden="1" x14ac:dyDescent="0.25">
      <c r="A3087" s="5" t="s">
        <v>4887</v>
      </c>
      <c r="B3087" s="5">
        <v>1</v>
      </c>
      <c r="C3087" s="5">
        <v>3</v>
      </c>
    </row>
    <row r="3088" spans="1:3" hidden="1" x14ac:dyDescent="0.25">
      <c r="A3088" s="5" t="s">
        <v>11322</v>
      </c>
      <c r="B3088" s="5">
        <v>1</v>
      </c>
      <c r="C3088" s="5">
        <v>2</v>
      </c>
    </row>
    <row r="3089" spans="1:3" hidden="1" x14ac:dyDescent="0.25">
      <c r="A3089" s="5" t="s">
        <v>11323</v>
      </c>
      <c r="B3089" s="5">
        <v>1</v>
      </c>
      <c r="C3089" s="5">
        <v>3</v>
      </c>
    </row>
    <row r="3090" spans="1:3" hidden="1" x14ac:dyDescent="0.25">
      <c r="A3090" s="5" t="s">
        <v>11324</v>
      </c>
      <c r="B3090" s="5">
        <v>1</v>
      </c>
      <c r="C3090" s="5">
        <v>3</v>
      </c>
    </row>
    <row r="3091" spans="1:3" hidden="1" x14ac:dyDescent="0.25">
      <c r="A3091" s="5" t="s">
        <v>5115</v>
      </c>
      <c r="B3091" s="5">
        <v>1</v>
      </c>
      <c r="C3091" s="5">
        <v>2</v>
      </c>
    </row>
    <row r="3092" spans="1:3" hidden="1" x14ac:dyDescent="0.25">
      <c r="A3092" s="5" t="s">
        <v>11325</v>
      </c>
      <c r="B3092" s="5">
        <v>1</v>
      </c>
      <c r="C3092" s="5">
        <v>2</v>
      </c>
    </row>
    <row r="3093" spans="1:3" hidden="1" x14ac:dyDescent="0.25">
      <c r="A3093" s="5" t="s">
        <v>11326</v>
      </c>
      <c r="B3093" s="5">
        <v>1</v>
      </c>
      <c r="C3093" s="5">
        <v>2</v>
      </c>
    </row>
    <row r="3094" spans="1:3" hidden="1" x14ac:dyDescent="0.25">
      <c r="A3094" s="5" t="s">
        <v>11327</v>
      </c>
      <c r="B3094" s="5">
        <v>1</v>
      </c>
      <c r="C3094" s="5">
        <v>3</v>
      </c>
    </row>
    <row r="3095" spans="1:3" hidden="1" x14ac:dyDescent="0.25">
      <c r="A3095" s="5" t="s">
        <v>11328</v>
      </c>
      <c r="B3095" s="5">
        <v>1</v>
      </c>
      <c r="C3095" s="5">
        <v>2</v>
      </c>
    </row>
    <row r="3096" spans="1:3" hidden="1" x14ac:dyDescent="0.25">
      <c r="A3096" s="5" t="s">
        <v>11329</v>
      </c>
      <c r="B3096" s="5">
        <v>1</v>
      </c>
      <c r="C3096" s="5">
        <v>3</v>
      </c>
    </row>
    <row r="3097" spans="1:3" hidden="1" x14ac:dyDescent="0.25">
      <c r="A3097" s="5" t="s">
        <v>11330</v>
      </c>
      <c r="B3097" s="5">
        <v>1</v>
      </c>
      <c r="C3097" s="5">
        <v>2</v>
      </c>
    </row>
    <row r="3098" spans="1:3" hidden="1" x14ac:dyDescent="0.25">
      <c r="A3098" s="5" t="s">
        <v>11331</v>
      </c>
      <c r="B3098" s="5">
        <v>1</v>
      </c>
      <c r="C3098" s="5">
        <v>2</v>
      </c>
    </row>
    <row r="3099" spans="1:3" hidden="1" x14ac:dyDescent="0.25">
      <c r="A3099" s="5" t="s">
        <v>11332</v>
      </c>
      <c r="B3099" s="5">
        <v>1</v>
      </c>
      <c r="C3099" s="5">
        <v>3</v>
      </c>
    </row>
    <row r="3100" spans="1:3" hidden="1" x14ac:dyDescent="0.25">
      <c r="A3100" s="5" t="s">
        <v>11333</v>
      </c>
      <c r="B3100" s="5">
        <v>1</v>
      </c>
      <c r="C3100" s="5">
        <v>1</v>
      </c>
    </row>
    <row r="3101" spans="1:3" hidden="1" x14ac:dyDescent="0.25">
      <c r="A3101" s="5" t="s">
        <v>11334</v>
      </c>
      <c r="B3101" s="5">
        <v>1</v>
      </c>
      <c r="C3101" s="5">
        <v>1</v>
      </c>
    </row>
    <row r="3102" spans="1:3" hidden="1" x14ac:dyDescent="0.25">
      <c r="A3102" s="5" t="s">
        <v>4239</v>
      </c>
      <c r="B3102" s="5">
        <v>1</v>
      </c>
      <c r="C3102" s="5">
        <v>2</v>
      </c>
    </row>
    <row r="3103" spans="1:3" hidden="1" x14ac:dyDescent="0.25">
      <c r="A3103" s="5" t="s">
        <v>11335</v>
      </c>
      <c r="B3103" s="5">
        <v>1</v>
      </c>
      <c r="C3103" s="5">
        <v>2</v>
      </c>
    </row>
    <row r="3104" spans="1:3" hidden="1" x14ac:dyDescent="0.25">
      <c r="A3104" s="5" t="s">
        <v>11336</v>
      </c>
      <c r="B3104" s="5">
        <v>1</v>
      </c>
      <c r="C3104" s="5">
        <v>3</v>
      </c>
    </row>
    <row r="3105" spans="1:3" hidden="1" x14ac:dyDescent="0.25">
      <c r="A3105" s="5" t="s">
        <v>11337</v>
      </c>
      <c r="B3105" s="5">
        <v>1</v>
      </c>
      <c r="C3105" s="5">
        <v>3</v>
      </c>
    </row>
    <row r="3106" spans="1:3" hidden="1" x14ac:dyDescent="0.25">
      <c r="A3106" s="5" t="s">
        <v>11338</v>
      </c>
      <c r="B3106" s="5">
        <v>1</v>
      </c>
      <c r="C3106" s="5">
        <v>2</v>
      </c>
    </row>
    <row r="3107" spans="1:3" hidden="1" x14ac:dyDescent="0.25">
      <c r="A3107" s="5" t="s">
        <v>11339</v>
      </c>
      <c r="B3107" s="5">
        <v>1</v>
      </c>
      <c r="C3107" s="5">
        <v>3</v>
      </c>
    </row>
    <row r="3108" spans="1:3" hidden="1" x14ac:dyDescent="0.25">
      <c r="A3108" s="5" t="s">
        <v>11340</v>
      </c>
      <c r="B3108" s="5">
        <v>1</v>
      </c>
      <c r="C3108" s="5">
        <v>1</v>
      </c>
    </row>
    <row r="3109" spans="1:3" hidden="1" x14ac:dyDescent="0.25">
      <c r="A3109" s="5" t="s">
        <v>11341</v>
      </c>
      <c r="B3109" s="5">
        <v>1</v>
      </c>
      <c r="C3109" s="5">
        <v>3</v>
      </c>
    </row>
    <row r="3110" spans="1:3" hidden="1" x14ac:dyDescent="0.25">
      <c r="A3110" s="5" t="s">
        <v>11342</v>
      </c>
      <c r="B3110" s="5">
        <v>1</v>
      </c>
      <c r="C3110" s="5">
        <v>1</v>
      </c>
    </row>
    <row r="3111" spans="1:3" hidden="1" x14ac:dyDescent="0.25">
      <c r="A3111" s="5" t="s">
        <v>11343</v>
      </c>
      <c r="B3111" s="5">
        <v>1</v>
      </c>
      <c r="C3111" s="5">
        <v>2</v>
      </c>
    </row>
    <row r="3112" spans="1:3" hidden="1" x14ac:dyDescent="0.25">
      <c r="A3112" s="5" t="s">
        <v>11344</v>
      </c>
      <c r="B3112" s="5">
        <v>1</v>
      </c>
      <c r="C3112" s="5">
        <v>2</v>
      </c>
    </row>
    <row r="3113" spans="1:3" hidden="1" x14ac:dyDescent="0.25">
      <c r="A3113" s="5" t="s">
        <v>11345</v>
      </c>
      <c r="B3113" s="5">
        <v>1</v>
      </c>
      <c r="C3113" s="5">
        <v>3</v>
      </c>
    </row>
    <row r="3114" spans="1:3" hidden="1" x14ac:dyDescent="0.25">
      <c r="A3114" s="5" t="s">
        <v>11346</v>
      </c>
      <c r="B3114" s="5">
        <v>1</v>
      </c>
      <c r="C3114" s="5">
        <v>3</v>
      </c>
    </row>
    <row r="3115" spans="1:3" hidden="1" x14ac:dyDescent="0.25">
      <c r="A3115" s="5" t="s">
        <v>11347</v>
      </c>
      <c r="B3115" s="5">
        <v>1</v>
      </c>
      <c r="C3115" s="5">
        <v>1</v>
      </c>
    </row>
    <row r="3116" spans="1:3" hidden="1" x14ac:dyDescent="0.25">
      <c r="A3116" s="5" t="s">
        <v>11348</v>
      </c>
      <c r="B3116" s="5">
        <v>1</v>
      </c>
      <c r="C3116" s="5">
        <v>2</v>
      </c>
    </row>
    <row r="3117" spans="1:3" hidden="1" x14ac:dyDescent="0.25">
      <c r="A3117" s="5" t="s">
        <v>11349</v>
      </c>
      <c r="B3117" s="5">
        <v>1</v>
      </c>
      <c r="C3117" s="5">
        <v>2</v>
      </c>
    </row>
    <row r="3118" spans="1:3" hidden="1" x14ac:dyDescent="0.25">
      <c r="A3118" s="5" t="s">
        <v>11350</v>
      </c>
      <c r="B3118" s="5">
        <v>1</v>
      </c>
      <c r="C3118" s="5">
        <v>2</v>
      </c>
    </row>
    <row r="3119" spans="1:3" hidden="1" x14ac:dyDescent="0.25">
      <c r="A3119" s="5" t="s">
        <v>5621</v>
      </c>
      <c r="B3119" s="5">
        <v>1</v>
      </c>
      <c r="C3119" s="5">
        <v>2</v>
      </c>
    </row>
    <row r="3120" spans="1:3" hidden="1" x14ac:dyDescent="0.25">
      <c r="A3120" s="5" t="s">
        <v>11351</v>
      </c>
      <c r="B3120" s="5">
        <v>1</v>
      </c>
      <c r="C3120" s="5">
        <v>2</v>
      </c>
    </row>
    <row r="3121" spans="1:3" hidden="1" x14ac:dyDescent="0.25">
      <c r="A3121" s="5" t="s">
        <v>11352</v>
      </c>
      <c r="B3121" s="5">
        <v>1</v>
      </c>
      <c r="C3121" s="5">
        <v>2</v>
      </c>
    </row>
    <row r="3122" spans="1:3" hidden="1" x14ac:dyDescent="0.25">
      <c r="A3122" s="5" t="s">
        <v>11353</v>
      </c>
      <c r="B3122" s="5">
        <v>1</v>
      </c>
      <c r="C3122" s="5">
        <v>3</v>
      </c>
    </row>
    <row r="3123" spans="1:3" hidden="1" x14ac:dyDescent="0.25">
      <c r="A3123" s="5" t="s">
        <v>11354</v>
      </c>
      <c r="B3123" s="5">
        <v>1</v>
      </c>
      <c r="C3123" s="5">
        <v>3</v>
      </c>
    </row>
    <row r="3124" spans="1:3" hidden="1" x14ac:dyDescent="0.25">
      <c r="A3124" s="5" t="s">
        <v>11355</v>
      </c>
      <c r="B3124" s="5">
        <v>1</v>
      </c>
      <c r="C3124" s="5">
        <v>1</v>
      </c>
    </row>
    <row r="3125" spans="1:3" hidden="1" x14ac:dyDescent="0.25">
      <c r="A3125" s="5" t="s">
        <v>11356</v>
      </c>
      <c r="B3125" s="5">
        <v>1</v>
      </c>
      <c r="C3125" s="5">
        <v>1</v>
      </c>
    </row>
    <row r="3126" spans="1:3" hidden="1" x14ac:dyDescent="0.25">
      <c r="A3126" s="5" t="s">
        <v>11357</v>
      </c>
      <c r="B3126" s="5">
        <v>1</v>
      </c>
      <c r="C3126" s="5">
        <v>1</v>
      </c>
    </row>
    <row r="3127" spans="1:3" hidden="1" x14ac:dyDescent="0.25">
      <c r="A3127" s="5" t="s">
        <v>11358</v>
      </c>
      <c r="B3127" s="5">
        <v>1</v>
      </c>
      <c r="C3127" s="5">
        <v>3</v>
      </c>
    </row>
    <row r="3128" spans="1:3" hidden="1" x14ac:dyDescent="0.25">
      <c r="A3128" s="5" t="s">
        <v>11359</v>
      </c>
      <c r="B3128" s="5">
        <v>1</v>
      </c>
      <c r="C3128" s="5">
        <v>1</v>
      </c>
    </row>
    <row r="3129" spans="1:3" hidden="1" x14ac:dyDescent="0.25">
      <c r="A3129" s="5" t="s">
        <v>11360</v>
      </c>
      <c r="B3129" s="5">
        <v>1</v>
      </c>
      <c r="C3129" s="5">
        <v>1</v>
      </c>
    </row>
    <row r="3130" spans="1:3" hidden="1" x14ac:dyDescent="0.25">
      <c r="A3130" s="5" t="s">
        <v>11361</v>
      </c>
      <c r="B3130" s="5">
        <v>1</v>
      </c>
      <c r="C3130" s="5">
        <v>2</v>
      </c>
    </row>
    <row r="3131" spans="1:3" hidden="1" x14ac:dyDescent="0.25">
      <c r="A3131" s="5" t="s">
        <v>11362</v>
      </c>
      <c r="B3131" s="5">
        <v>1</v>
      </c>
      <c r="C3131" s="5">
        <v>3</v>
      </c>
    </row>
    <row r="3132" spans="1:3" hidden="1" x14ac:dyDescent="0.25">
      <c r="A3132" s="5" t="s">
        <v>2550</v>
      </c>
      <c r="B3132" s="5">
        <v>1</v>
      </c>
      <c r="C3132" s="5">
        <v>3</v>
      </c>
    </row>
    <row r="3133" spans="1:3" hidden="1" x14ac:dyDescent="0.25">
      <c r="A3133" s="5" t="s">
        <v>11363</v>
      </c>
      <c r="B3133" s="5">
        <v>1</v>
      </c>
      <c r="C3133" s="5">
        <v>3</v>
      </c>
    </row>
    <row r="3134" spans="1:3" hidden="1" x14ac:dyDescent="0.25">
      <c r="A3134" s="5" t="s">
        <v>11364</v>
      </c>
      <c r="B3134" s="5">
        <v>1</v>
      </c>
      <c r="C3134" s="5">
        <v>3</v>
      </c>
    </row>
    <row r="3135" spans="1:3" hidden="1" x14ac:dyDescent="0.25">
      <c r="A3135" s="5" t="s">
        <v>11365</v>
      </c>
      <c r="B3135" s="5">
        <v>1</v>
      </c>
      <c r="C3135" s="5">
        <v>2</v>
      </c>
    </row>
    <row r="3136" spans="1:3" hidden="1" x14ac:dyDescent="0.25">
      <c r="A3136" s="5" t="s">
        <v>2497</v>
      </c>
      <c r="B3136" s="5">
        <v>1</v>
      </c>
      <c r="C3136" s="5">
        <v>2</v>
      </c>
    </row>
    <row r="3137" spans="1:3" hidden="1" x14ac:dyDescent="0.25">
      <c r="A3137" s="5" t="s">
        <v>11366</v>
      </c>
      <c r="B3137" s="5">
        <v>1</v>
      </c>
      <c r="C3137" s="5">
        <v>1</v>
      </c>
    </row>
    <row r="3138" spans="1:3" hidden="1" x14ac:dyDescent="0.25">
      <c r="A3138" s="5" t="s">
        <v>4163</v>
      </c>
      <c r="B3138" s="5">
        <v>1</v>
      </c>
      <c r="C3138" s="5">
        <v>3</v>
      </c>
    </row>
    <row r="3139" spans="1:3" hidden="1" x14ac:dyDescent="0.25">
      <c r="A3139" s="5" t="s">
        <v>11367</v>
      </c>
      <c r="B3139" s="5">
        <v>1</v>
      </c>
      <c r="C3139" s="5">
        <v>3</v>
      </c>
    </row>
    <row r="3140" spans="1:3" hidden="1" x14ac:dyDescent="0.25">
      <c r="A3140" s="5" t="s">
        <v>11368</v>
      </c>
      <c r="B3140" s="5">
        <v>1</v>
      </c>
      <c r="C3140" s="5">
        <v>3</v>
      </c>
    </row>
    <row r="3141" spans="1:3" hidden="1" x14ac:dyDescent="0.25">
      <c r="A3141" s="5" t="s">
        <v>11369</v>
      </c>
      <c r="B3141" s="5">
        <v>1</v>
      </c>
      <c r="C3141" s="5">
        <v>3</v>
      </c>
    </row>
    <row r="3142" spans="1:3" hidden="1" x14ac:dyDescent="0.25">
      <c r="A3142" s="5" t="s">
        <v>11370</v>
      </c>
      <c r="B3142" s="5">
        <v>1</v>
      </c>
      <c r="C3142" s="5">
        <v>3</v>
      </c>
    </row>
    <row r="3143" spans="1:3" hidden="1" x14ac:dyDescent="0.25">
      <c r="A3143" s="5" t="s">
        <v>11371</v>
      </c>
      <c r="B3143" s="5">
        <v>1</v>
      </c>
      <c r="C3143" s="5">
        <v>3</v>
      </c>
    </row>
    <row r="3144" spans="1:3" hidden="1" x14ac:dyDescent="0.25">
      <c r="A3144" s="5" t="s">
        <v>11372</v>
      </c>
      <c r="B3144" s="5">
        <v>1</v>
      </c>
      <c r="C3144" s="5">
        <v>3</v>
      </c>
    </row>
    <row r="3145" spans="1:3" hidden="1" x14ac:dyDescent="0.25">
      <c r="A3145" s="5" t="s">
        <v>11373</v>
      </c>
      <c r="B3145" s="5">
        <v>1</v>
      </c>
      <c r="C3145" s="5">
        <v>3</v>
      </c>
    </row>
    <row r="3146" spans="1:3" hidden="1" x14ac:dyDescent="0.25">
      <c r="A3146" s="5" t="s">
        <v>11374</v>
      </c>
      <c r="B3146" s="5">
        <v>1</v>
      </c>
      <c r="C3146" s="5">
        <v>3</v>
      </c>
    </row>
    <row r="3147" spans="1:3" hidden="1" x14ac:dyDescent="0.25">
      <c r="A3147" s="5" t="s">
        <v>11375</v>
      </c>
      <c r="B3147" s="5">
        <v>1</v>
      </c>
      <c r="C3147" s="5">
        <v>3</v>
      </c>
    </row>
    <row r="3148" spans="1:3" hidden="1" x14ac:dyDescent="0.25">
      <c r="A3148" s="5" t="s">
        <v>11376</v>
      </c>
      <c r="B3148" s="5">
        <v>1</v>
      </c>
      <c r="C3148" s="5">
        <v>3</v>
      </c>
    </row>
    <row r="3149" spans="1:3" hidden="1" x14ac:dyDescent="0.25">
      <c r="A3149" s="5" t="s">
        <v>11377</v>
      </c>
      <c r="B3149" s="5">
        <v>1</v>
      </c>
      <c r="C3149" s="5">
        <v>1</v>
      </c>
    </row>
    <row r="3150" spans="1:3" hidden="1" x14ac:dyDescent="0.25">
      <c r="A3150" s="5" t="s">
        <v>11378</v>
      </c>
      <c r="B3150" s="5">
        <v>1</v>
      </c>
      <c r="C3150" s="5">
        <v>3</v>
      </c>
    </row>
    <row r="3151" spans="1:3" hidden="1" x14ac:dyDescent="0.25">
      <c r="A3151" s="5" t="s">
        <v>11379</v>
      </c>
      <c r="B3151" s="5">
        <v>1</v>
      </c>
      <c r="C3151" s="5">
        <v>2</v>
      </c>
    </row>
    <row r="3152" spans="1:3" hidden="1" x14ac:dyDescent="0.25">
      <c r="A3152" s="5" t="s">
        <v>11380</v>
      </c>
      <c r="B3152" s="5">
        <v>1</v>
      </c>
      <c r="C3152" s="5">
        <v>2</v>
      </c>
    </row>
    <row r="3153" spans="1:3" hidden="1" x14ac:dyDescent="0.25">
      <c r="A3153" s="5" t="s">
        <v>11381</v>
      </c>
      <c r="B3153" s="5">
        <v>1</v>
      </c>
      <c r="C3153" s="5">
        <v>3</v>
      </c>
    </row>
    <row r="3154" spans="1:3" hidden="1" x14ac:dyDescent="0.25">
      <c r="A3154" s="5" t="s">
        <v>11382</v>
      </c>
      <c r="B3154" s="5">
        <v>1</v>
      </c>
      <c r="C3154" s="5">
        <v>2</v>
      </c>
    </row>
    <row r="3155" spans="1:3" hidden="1" x14ac:dyDescent="0.25">
      <c r="A3155" s="5" t="s">
        <v>11383</v>
      </c>
      <c r="B3155" s="5">
        <v>1</v>
      </c>
      <c r="C3155" s="5">
        <v>2</v>
      </c>
    </row>
    <row r="3156" spans="1:3" hidden="1" x14ac:dyDescent="0.25">
      <c r="A3156" s="5" t="s">
        <v>11384</v>
      </c>
      <c r="B3156" s="5">
        <v>1</v>
      </c>
      <c r="C3156" s="5">
        <v>2</v>
      </c>
    </row>
    <row r="3157" spans="1:3" hidden="1" x14ac:dyDescent="0.25">
      <c r="A3157" s="5" t="s">
        <v>11385</v>
      </c>
      <c r="B3157" s="5">
        <v>1</v>
      </c>
      <c r="C3157" s="5">
        <v>1</v>
      </c>
    </row>
    <row r="3158" spans="1:3" hidden="1" x14ac:dyDescent="0.25">
      <c r="A3158" s="5" t="s">
        <v>11386</v>
      </c>
      <c r="B3158" s="5">
        <v>1</v>
      </c>
      <c r="C3158" s="5">
        <v>2</v>
      </c>
    </row>
    <row r="3159" spans="1:3" hidden="1" x14ac:dyDescent="0.25">
      <c r="A3159" s="5" t="s">
        <v>11387</v>
      </c>
      <c r="B3159" s="5">
        <v>1</v>
      </c>
      <c r="C3159" s="5">
        <v>3</v>
      </c>
    </row>
    <row r="3160" spans="1:3" hidden="1" x14ac:dyDescent="0.25">
      <c r="A3160" s="5" t="s">
        <v>11388</v>
      </c>
      <c r="B3160" s="5">
        <v>1</v>
      </c>
      <c r="C3160" s="5">
        <v>2</v>
      </c>
    </row>
    <row r="3161" spans="1:3" hidden="1" x14ac:dyDescent="0.25">
      <c r="A3161" s="5" t="s">
        <v>11389</v>
      </c>
      <c r="B3161" s="5">
        <v>1</v>
      </c>
      <c r="C3161" s="5">
        <v>3</v>
      </c>
    </row>
    <row r="3162" spans="1:3" hidden="1" x14ac:dyDescent="0.25">
      <c r="A3162" s="5" t="s">
        <v>11390</v>
      </c>
      <c r="B3162" s="5">
        <v>1</v>
      </c>
      <c r="C3162" s="5">
        <v>3</v>
      </c>
    </row>
    <row r="3163" spans="1:3" hidden="1" x14ac:dyDescent="0.25">
      <c r="A3163" s="5" t="s">
        <v>11391</v>
      </c>
      <c r="B3163" s="5">
        <v>1</v>
      </c>
      <c r="C3163" s="5">
        <v>2</v>
      </c>
    </row>
    <row r="3164" spans="1:3" hidden="1" x14ac:dyDescent="0.25">
      <c r="A3164" s="5" t="s">
        <v>11392</v>
      </c>
      <c r="B3164" s="5">
        <v>1</v>
      </c>
      <c r="C3164" s="5">
        <v>1</v>
      </c>
    </row>
    <row r="3165" spans="1:3" hidden="1" x14ac:dyDescent="0.25">
      <c r="A3165" s="5" t="s">
        <v>11393</v>
      </c>
      <c r="B3165" s="5">
        <v>1</v>
      </c>
      <c r="C3165" s="5">
        <v>3</v>
      </c>
    </row>
    <row r="3166" spans="1:3" hidden="1" x14ac:dyDescent="0.25">
      <c r="A3166" s="5" t="s">
        <v>11394</v>
      </c>
      <c r="B3166" s="5">
        <v>1</v>
      </c>
      <c r="C3166" s="5">
        <v>3</v>
      </c>
    </row>
    <row r="3167" spans="1:3" hidden="1" x14ac:dyDescent="0.25">
      <c r="A3167" s="5" t="s">
        <v>11395</v>
      </c>
      <c r="B3167" s="5">
        <v>1</v>
      </c>
      <c r="C3167" s="5">
        <v>1</v>
      </c>
    </row>
    <row r="3168" spans="1:3" hidden="1" x14ac:dyDescent="0.25">
      <c r="A3168" s="5" t="s">
        <v>11396</v>
      </c>
      <c r="B3168" s="5">
        <v>1</v>
      </c>
      <c r="C3168" s="5">
        <v>1</v>
      </c>
    </row>
    <row r="3169" spans="1:3" hidden="1" x14ac:dyDescent="0.25">
      <c r="A3169" s="5" t="s">
        <v>11397</v>
      </c>
      <c r="B3169" s="5">
        <v>1</v>
      </c>
      <c r="C3169" s="5">
        <v>3</v>
      </c>
    </row>
    <row r="3170" spans="1:3" hidden="1" x14ac:dyDescent="0.25">
      <c r="A3170" s="5" t="s">
        <v>11398</v>
      </c>
      <c r="B3170" s="5">
        <v>1</v>
      </c>
      <c r="C3170" s="5">
        <v>1</v>
      </c>
    </row>
    <row r="3171" spans="1:3" hidden="1" x14ac:dyDescent="0.25">
      <c r="A3171" s="5" t="s">
        <v>11399</v>
      </c>
      <c r="B3171" s="5">
        <v>1</v>
      </c>
      <c r="C3171" s="5">
        <v>3</v>
      </c>
    </row>
    <row r="3172" spans="1:3" hidden="1" x14ac:dyDescent="0.25">
      <c r="A3172" s="5" t="s">
        <v>11400</v>
      </c>
      <c r="B3172" s="5">
        <v>1</v>
      </c>
      <c r="C3172" s="5">
        <v>3</v>
      </c>
    </row>
    <row r="3173" spans="1:3" hidden="1" x14ac:dyDescent="0.25">
      <c r="A3173" s="5" t="s">
        <v>11401</v>
      </c>
      <c r="B3173" s="5">
        <v>1</v>
      </c>
      <c r="C3173" s="5">
        <v>3</v>
      </c>
    </row>
    <row r="3174" spans="1:3" hidden="1" x14ac:dyDescent="0.25">
      <c r="A3174" s="5" t="s">
        <v>11402</v>
      </c>
      <c r="B3174" s="5">
        <v>1</v>
      </c>
      <c r="C3174" s="5">
        <v>3</v>
      </c>
    </row>
    <row r="3175" spans="1:3" hidden="1" x14ac:dyDescent="0.25">
      <c r="A3175" s="5" t="s">
        <v>11403</v>
      </c>
      <c r="B3175" s="5">
        <v>1</v>
      </c>
      <c r="C3175" s="5">
        <v>1</v>
      </c>
    </row>
    <row r="3176" spans="1:3" hidden="1" x14ac:dyDescent="0.25">
      <c r="A3176" s="5" t="s">
        <v>11404</v>
      </c>
      <c r="B3176" s="5">
        <v>1</v>
      </c>
      <c r="C3176" s="5">
        <v>1</v>
      </c>
    </row>
    <row r="3177" spans="1:3" hidden="1" x14ac:dyDescent="0.25">
      <c r="A3177" s="5" t="s">
        <v>11405</v>
      </c>
      <c r="B3177" s="5">
        <v>1</v>
      </c>
      <c r="C3177" s="5">
        <v>3</v>
      </c>
    </row>
    <row r="3178" spans="1:3" hidden="1" x14ac:dyDescent="0.25">
      <c r="A3178" s="5" t="s">
        <v>11406</v>
      </c>
      <c r="B3178" s="5">
        <v>1</v>
      </c>
      <c r="C3178" s="5">
        <v>3</v>
      </c>
    </row>
    <row r="3179" spans="1:3" hidden="1" x14ac:dyDescent="0.25">
      <c r="A3179" s="5" t="s">
        <v>11407</v>
      </c>
      <c r="B3179" s="5">
        <v>1</v>
      </c>
      <c r="C3179" s="5">
        <v>3</v>
      </c>
    </row>
    <row r="3180" spans="1:3" hidden="1" x14ac:dyDescent="0.25">
      <c r="A3180" s="5" t="s">
        <v>11408</v>
      </c>
      <c r="B3180" s="5">
        <v>1</v>
      </c>
      <c r="C3180" s="5">
        <v>2</v>
      </c>
    </row>
    <row r="3181" spans="1:3" hidden="1" x14ac:dyDescent="0.25">
      <c r="A3181" s="5" t="s">
        <v>11409</v>
      </c>
      <c r="B3181" s="5">
        <v>1</v>
      </c>
      <c r="C3181" s="5">
        <v>2</v>
      </c>
    </row>
    <row r="3182" spans="1:3" hidden="1" x14ac:dyDescent="0.25">
      <c r="A3182" s="5" t="s">
        <v>11410</v>
      </c>
      <c r="B3182" s="5">
        <v>1</v>
      </c>
      <c r="C3182" s="5">
        <v>1</v>
      </c>
    </row>
    <row r="3183" spans="1:3" hidden="1" x14ac:dyDescent="0.25">
      <c r="A3183" s="5" t="s">
        <v>11411</v>
      </c>
      <c r="B3183" s="5">
        <v>1</v>
      </c>
      <c r="C3183" s="5">
        <v>1</v>
      </c>
    </row>
    <row r="3184" spans="1:3" hidden="1" x14ac:dyDescent="0.25">
      <c r="A3184" s="5" t="s">
        <v>11412</v>
      </c>
      <c r="B3184" s="5">
        <v>1</v>
      </c>
      <c r="C3184" s="5">
        <v>2</v>
      </c>
    </row>
    <row r="3185" spans="1:3" hidden="1" x14ac:dyDescent="0.25">
      <c r="A3185" s="5" t="s">
        <v>11413</v>
      </c>
      <c r="B3185" s="5">
        <v>1</v>
      </c>
      <c r="C3185" s="5">
        <v>2</v>
      </c>
    </row>
    <row r="3186" spans="1:3" hidden="1" x14ac:dyDescent="0.25">
      <c r="A3186" s="5" t="s">
        <v>11414</v>
      </c>
      <c r="B3186" s="5">
        <v>1</v>
      </c>
      <c r="C3186" s="5">
        <v>1</v>
      </c>
    </row>
    <row r="3187" spans="1:3" hidden="1" x14ac:dyDescent="0.25">
      <c r="A3187" s="5" t="s">
        <v>11415</v>
      </c>
      <c r="B3187" s="5">
        <v>1</v>
      </c>
      <c r="C3187" s="5">
        <v>3</v>
      </c>
    </row>
    <row r="3188" spans="1:3" hidden="1" x14ac:dyDescent="0.25">
      <c r="A3188" s="5" t="s">
        <v>11416</v>
      </c>
      <c r="B3188" s="5">
        <v>1</v>
      </c>
      <c r="C3188" s="5">
        <v>2</v>
      </c>
    </row>
    <row r="3189" spans="1:3" hidden="1" x14ac:dyDescent="0.25">
      <c r="A3189" s="5" t="s">
        <v>11417</v>
      </c>
      <c r="B3189" s="5">
        <v>1</v>
      </c>
      <c r="C3189" s="5">
        <v>2</v>
      </c>
    </row>
    <row r="3190" spans="1:3" hidden="1" x14ac:dyDescent="0.25">
      <c r="A3190" s="5" t="s">
        <v>11418</v>
      </c>
      <c r="B3190" s="5">
        <v>1</v>
      </c>
      <c r="C3190" s="5">
        <v>2</v>
      </c>
    </row>
    <row r="3191" spans="1:3" hidden="1" x14ac:dyDescent="0.25">
      <c r="A3191" s="5" t="s">
        <v>11419</v>
      </c>
      <c r="B3191" s="5">
        <v>1</v>
      </c>
      <c r="C3191" s="5">
        <v>3</v>
      </c>
    </row>
    <row r="3192" spans="1:3" hidden="1" x14ac:dyDescent="0.25">
      <c r="A3192" s="5" t="s">
        <v>11420</v>
      </c>
      <c r="B3192" s="5">
        <v>1</v>
      </c>
      <c r="C3192" s="5">
        <v>2</v>
      </c>
    </row>
    <row r="3193" spans="1:3" hidden="1" x14ac:dyDescent="0.25">
      <c r="A3193" s="5" t="s">
        <v>11421</v>
      </c>
      <c r="B3193" s="5">
        <v>1</v>
      </c>
      <c r="C3193" s="5">
        <v>3</v>
      </c>
    </row>
    <row r="3194" spans="1:3" hidden="1" x14ac:dyDescent="0.25">
      <c r="A3194" s="5" t="s">
        <v>11422</v>
      </c>
      <c r="B3194" s="5">
        <v>1</v>
      </c>
      <c r="C3194" s="5">
        <v>1</v>
      </c>
    </row>
    <row r="3195" spans="1:3" hidden="1" x14ac:dyDescent="0.25">
      <c r="A3195" s="5" t="s">
        <v>11423</v>
      </c>
      <c r="B3195" s="5">
        <v>1</v>
      </c>
      <c r="C3195" s="5">
        <v>1</v>
      </c>
    </row>
    <row r="3196" spans="1:3" hidden="1" x14ac:dyDescent="0.25">
      <c r="A3196" s="5" t="s">
        <v>11424</v>
      </c>
      <c r="B3196" s="5">
        <v>1</v>
      </c>
      <c r="C3196" s="5">
        <v>2</v>
      </c>
    </row>
    <row r="3197" spans="1:3" hidden="1" x14ac:dyDescent="0.25">
      <c r="A3197" s="5" t="s">
        <v>2688</v>
      </c>
      <c r="B3197" s="5">
        <v>1</v>
      </c>
      <c r="C3197" s="5">
        <v>2</v>
      </c>
    </row>
    <row r="3198" spans="1:3" hidden="1" x14ac:dyDescent="0.25">
      <c r="A3198" s="5" t="s">
        <v>11425</v>
      </c>
      <c r="B3198" s="5">
        <v>1</v>
      </c>
      <c r="C3198" s="5">
        <v>2</v>
      </c>
    </row>
    <row r="3199" spans="1:3" hidden="1" x14ac:dyDescent="0.25">
      <c r="A3199" s="5" t="s">
        <v>11426</v>
      </c>
      <c r="B3199" s="5">
        <v>1</v>
      </c>
      <c r="C3199" s="5">
        <v>3</v>
      </c>
    </row>
    <row r="3200" spans="1:3" hidden="1" x14ac:dyDescent="0.25">
      <c r="A3200" s="5" t="s">
        <v>11427</v>
      </c>
      <c r="B3200" s="5">
        <v>1</v>
      </c>
      <c r="C3200" s="5">
        <v>1</v>
      </c>
    </row>
    <row r="3201" spans="1:3" hidden="1" x14ac:dyDescent="0.25">
      <c r="A3201" s="5" t="s">
        <v>11428</v>
      </c>
      <c r="B3201" s="5">
        <v>1</v>
      </c>
      <c r="C3201" s="5">
        <v>3</v>
      </c>
    </row>
    <row r="3202" spans="1:3" hidden="1" x14ac:dyDescent="0.25">
      <c r="A3202" s="5" t="s">
        <v>11429</v>
      </c>
      <c r="B3202" s="5">
        <v>1</v>
      </c>
      <c r="C3202" s="5">
        <v>2</v>
      </c>
    </row>
    <row r="3203" spans="1:3" hidden="1" x14ac:dyDescent="0.25">
      <c r="A3203" s="5" t="s">
        <v>2694</v>
      </c>
      <c r="B3203" s="5">
        <v>1</v>
      </c>
      <c r="C3203" s="5">
        <v>2</v>
      </c>
    </row>
    <row r="3204" spans="1:3" hidden="1" x14ac:dyDescent="0.25">
      <c r="A3204" s="5" t="s">
        <v>11430</v>
      </c>
      <c r="B3204" s="5">
        <v>1</v>
      </c>
      <c r="C3204" s="5">
        <v>1</v>
      </c>
    </row>
    <row r="3205" spans="1:3" hidden="1" x14ac:dyDescent="0.25">
      <c r="A3205" s="5" t="s">
        <v>11431</v>
      </c>
      <c r="B3205" s="5">
        <v>1</v>
      </c>
      <c r="C3205" s="5">
        <v>2</v>
      </c>
    </row>
    <row r="3206" spans="1:3" hidden="1" x14ac:dyDescent="0.25">
      <c r="A3206" s="5" t="s">
        <v>11432</v>
      </c>
      <c r="B3206" s="5">
        <v>1</v>
      </c>
      <c r="C3206" s="5">
        <v>3</v>
      </c>
    </row>
    <row r="3207" spans="1:3" hidden="1" x14ac:dyDescent="0.25">
      <c r="A3207" s="5" t="s">
        <v>11433</v>
      </c>
      <c r="B3207" s="5">
        <v>1</v>
      </c>
      <c r="C3207" s="5">
        <v>1</v>
      </c>
    </row>
    <row r="3208" spans="1:3" hidden="1" x14ac:dyDescent="0.25">
      <c r="A3208" s="5" t="s">
        <v>11434</v>
      </c>
      <c r="B3208" s="5">
        <v>1</v>
      </c>
      <c r="C3208" s="5">
        <v>3</v>
      </c>
    </row>
    <row r="3209" spans="1:3" hidden="1" x14ac:dyDescent="0.25">
      <c r="A3209" s="5" t="s">
        <v>11435</v>
      </c>
      <c r="B3209" s="5">
        <v>1</v>
      </c>
      <c r="C3209" s="5">
        <v>3</v>
      </c>
    </row>
    <row r="3210" spans="1:3" hidden="1" x14ac:dyDescent="0.25">
      <c r="A3210" s="5" t="s">
        <v>2985</v>
      </c>
      <c r="B3210" s="5">
        <v>1</v>
      </c>
      <c r="C3210" s="5">
        <v>3</v>
      </c>
    </row>
    <row r="3211" spans="1:3" hidden="1" x14ac:dyDescent="0.25">
      <c r="A3211" s="5" t="s">
        <v>11436</v>
      </c>
      <c r="B3211" s="5">
        <v>1</v>
      </c>
      <c r="C3211" s="5">
        <v>3</v>
      </c>
    </row>
    <row r="3212" spans="1:3" hidden="1" x14ac:dyDescent="0.25">
      <c r="A3212" s="5" t="s">
        <v>11437</v>
      </c>
      <c r="B3212" s="5">
        <v>1</v>
      </c>
      <c r="C3212" s="5">
        <v>1</v>
      </c>
    </row>
    <row r="3213" spans="1:3" hidden="1" x14ac:dyDescent="0.25">
      <c r="A3213" s="5" t="s">
        <v>11438</v>
      </c>
      <c r="B3213" s="5">
        <v>1</v>
      </c>
      <c r="C3213" s="5">
        <v>3</v>
      </c>
    </row>
    <row r="3214" spans="1:3" hidden="1" x14ac:dyDescent="0.25">
      <c r="A3214" s="5" t="s">
        <v>11439</v>
      </c>
      <c r="B3214" s="5">
        <v>1</v>
      </c>
      <c r="C3214" s="5">
        <v>1</v>
      </c>
    </row>
    <row r="3215" spans="1:3" hidden="1" x14ac:dyDescent="0.25">
      <c r="A3215" s="5" t="s">
        <v>11440</v>
      </c>
      <c r="B3215" s="5">
        <v>1</v>
      </c>
      <c r="C3215" s="5">
        <v>3</v>
      </c>
    </row>
    <row r="3216" spans="1:3" hidden="1" x14ac:dyDescent="0.25">
      <c r="A3216" s="5" t="s">
        <v>11441</v>
      </c>
      <c r="B3216" s="5">
        <v>1</v>
      </c>
      <c r="C3216" s="5">
        <v>3</v>
      </c>
    </row>
    <row r="3217" spans="1:3" hidden="1" x14ac:dyDescent="0.25">
      <c r="A3217" s="5" t="s">
        <v>11442</v>
      </c>
      <c r="B3217" s="5">
        <v>1</v>
      </c>
      <c r="C3217" s="5">
        <v>1</v>
      </c>
    </row>
    <row r="3218" spans="1:3" hidden="1" x14ac:dyDescent="0.25">
      <c r="A3218" s="5" t="s">
        <v>11443</v>
      </c>
      <c r="B3218" s="5">
        <v>1</v>
      </c>
      <c r="C3218" s="5">
        <v>3</v>
      </c>
    </row>
    <row r="3219" spans="1:3" hidden="1" x14ac:dyDescent="0.25">
      <c r="A3219" s="5" t="s">
        <v>11444</v>
      </c>
      <c r="B3219" s="5">
        <v>1</v>
      </c>
      <c r="C3219" s="5">
        <v>2</v>
      </c>
    </row>
    <row r="3220" spans="1:3" hidden="1" x14ac:dyDescent="0.25">
      <c r="A3220" s="5" t="s">
        <v>11445</v>
      </c>
      <c r="B3220" s="5">
        <v>1</v>
      </c>
      <c r="C3220" s="5">
        <v>3</v>
      </c>
    </row>
    <row r="3221" spans="1:3" hidden="1" x14ac:dyDescent="0.25">
      <c r="A3221" s="5" t="s">
        <v>11446</v>
      </c>
      <c r="B3221" s="5">
        <v>1</v>
      </c>
      <c r="C3221" s="5">
        <v>1</v>
      </c>
    </row>
    <row r="3222" spans="1:3" hidden="1" x14ac:dyDescent="0.25">
      <c r="A3222" s="5" t="s">
        <v>11447</v>
      </c>
      <c r="B3222" s="5">
        <v>1</v>
      </c>
      <c r="C3222" s="5">
        <v>2</v>
      </c>
    </row>
    <row r="3223" spans="1:3" hidden="1" x14ac:dyDescent="0.25">
      <c r="A3223" s="5" t="s">
        <v>11448</v>
      </c>
      <c r="B3223" s="5">
        <v>1</v>
      </c>
      <c r="C3223" s="5">
        <v>2</v>
      </c>
    </row>
    <row r="3224" spans="1:3" hidden="1" x14ac:dyDescent="0.25">
      <c r="A3224" s="5" t="s">
        <v>11449</v>
      </c>
      <c r="B3224" s="5">
        <v>1</v>
      </c>
      <c r="C3224" s="5">
        <v>2</v>
      </c>
    </row>
    <row r="3225" spans="1:3" hidden="1" x14ac:dyDescent="0.25">
      <c r="A3225" s="5" t="s">
        <v>11450</v>
      </c>
      <c r="B3225" s="5">
        <v>1</v>
      </c>
      <c r="C3225" s="5">
        <v>1</v>
      </c>
    </row>
    <row r="3226" spans="1:3" hidden="1" x14ac:dyDescent="0.25">
      <c r="A3226" s="5" t="s">
        <v>11451</v>
      </c>
      <c r="B3226" s="5">
        <v>1</v>
      </c>
      <c r="C3226" s="5">
        <v>2</v>
      </c>
    </row>
    <row r="3227" spans="1:3" hidden="1" x14ac:dyDescent="0.25">
      <c r="A3227" s="5" t="s">
        <v>11452</v>
      </c>
      <c r="B3227" s="5">
        <v>1</v>
      </c>
      <c r="C3227" s="5">
        <v>3</v>
      </c>
    </row>
    <row r="3228" spans="1:3" hidden="1" x14ac:dyDescent="0.25">
      <c r="A3228" s="5" t="s">
        <v>11453</v>
      </c>
      <c r="B3228" s="5">
        <v>1</v>
      </c>
      <c r="C3228" s="5">
        <v>1</v>
      </c>
    </row>
    <row r="3229" spans="1:3" hidden="1" x14ac:dyDescent="0.25">
      <c r="A3229" s="5" t="s">
        <v>11454</v>
      </c>
      <c r="B3229" s="5">
        <v>1</v>
      </c>
      <c r="C3229" s="5">
        <v>3</v>
      </c>
    </row>
    <row r="3230" spans="1:3" hidden="1" x14ac:dyDescent="0.25">
      <c r="A3230" s="5" t="s">
        <v>4040</v>
      </c>
      <c r="B3230" s="5">
        <v>1</v>
      </c>
      <c r="C3230" s="5">
        <v>2</v>
      </c>
    </row>
    <row r="3231" spans="1:3" hidden="1" x14ac:dyDescent="0.25">
      <c r="A3231" s="5" t="s">
        <v>11455</v>
      </c>
      <c r="B3231" s="5">
        <v>1</v>
      </c>
      <c r="C3231" s="5">
        <v>2</v>
      </c>
    </row>
    <row r="3232" spans="1:3" hidden="1" x14ac:dyDescent="0.25">
      <c r="A3232" s="5" t="s">
        <v>11456</v>
      </c>
      <c r="B3232" s="5">
        <v>1</v>
      </c>
      <c r="C3232" s="5">
        <v>1</v>
      </c>
    </row>
    <row r="3233" spans="1:3" hidden="1" x14ac:dyDescent="0.25">
      <c r="A3233" s="5" t="s">
        <v>11457</v>
      </c>
      <c r="B3233" s="5">
        <v>1</v>
      </c>
      <c r="C3233" s="5">
        <v>2</v>
      </c>
    </row>
    <row r="3234" spans="1:3" hidden="1" x14ac:dyDescent="0.25">
      <c r="A3234" s="5" t="s">
        <v>11458</v>
      </c>
      <c r="B3234" s="5">
        <v>1</v>
      </c>
      <c r="C3234" s="5">
        <v>3</v>
      </c>
    </row>
    <row r="3235" spans="1:3" hidden="1" x14ac:dyDescent="0.25">
      <c r="A3235" s="5" t="s">
        <v>11459</v>
      </c>
      <c r="B3235" s="5">
        <v>1</v>
      </c>
      <c r="C3235" s="5">
        <v>3</v>
      </c>
    </row>
    <row r="3236" spans="1:3" hidden="1" x14ac:dyDescent="0.25">
      <c r="A3236" s="5" t="s">
        <v>11460</v>
      </c>
      <c r="B3236" s="5">
        <v>1</v>
      </c>
      <c r="C3236" s="5">
        <v>3</v>
      </c>
    </row>
    <row r="3237" spans="1:3" hidden="1" x14ac:dyDescent="0.25">
      <c r="A3237" s="5" t="s">
        <v>11461</v>
      </c>
      <c r="B3237" s="5">
        <v>1</v>
      </c>
      <c r="C3237" s="5">
        <v>3</v>
      </c>
    </row>
    <row r="3238" spans="1:3" hidden="1" x14ac:dyDescent="0.25">
      <c r="A3238" s="5" t="s">
        <v>11462</v>
      </c>
      <c r="B3238" s="5">
        <v>1</v>
      </c>
      <c r="C3238" s="5">
        <v>1</v>
      </c>
    </row>
    <row r="3239" spans="1:3" hidden="1" x14ac:dyDescent="0.25">
      <c r="A3239" s="5" t="s">
        <v>11463</v>
      </c>
      <c r="B3239" s="5">
        <v>1</v>
      </c>
      <c r="C3239" s="5">
        <v>3</v>
      </c>
    </row>
    <row r="3240" spans="1:3" hidden="1" x14ac:dyDescent="0.25">
      <c r="A3240" s="5" t="s">
        <v>4328</v>
      </c>
      <c r="B3240" s="5">
        <v>1</v>
      </c>
      <c r="C3240" s="5">
        <v>3</v>
      </c>
    </row>
    <row r="3241" spans="1:3" hidden="1" x14ac:dyDescent="0.25">
      <c r="A3241" s="5" t="s">
        <v>11464</v>
      </c>
      <c r="B3241" s="5">
        <v>1</v>
      </c>
      <c r="C3241" s="5">
        <v>1</v>
      </c>
    </row>
    <row r="3242" spans="1:3" hidden="1" x14ac:dyDescent="0.25">
      <c r="A3242" s="5" t="s">
        <v>11465</v>
      </c>
      <c r="B3242" s="5">
        <v>1</v>
      </c>
      <c r="C3242" s="5">
        <v>2</v>
      </c>
    </row>
    <row r="3243" spans="1:3" hidden="1" x14ac:dyDescent="0.25">
      <c r="A3243" s="5" t="s">
        <v>11466</v>
      </c>
      <c r="B3243" s="5">
        <v>1</v>
      </c>
      <c r="C3243" s="5">
        <v>2</v>
      </c>
    </row>
    <row r="3244" spans="1:3" hidden="1" x14ac:dyDescent="0.25">
      <c r="A3244" s="5" t="s">
        <v>11467</v>
      </c>
      <c r="B3244" s="5">
        <v>1</v>
      </c>
      <c r="C3244" s="5">
        <v>3</v>
      </c>
    </row>
    <row r="3245" spans="1:3" hidden="1" x14ac:dyDescent="0.25">
      <c r="A3245" s="5" t="s">
        <v>11468</v>
      </c>
      <c r="B3245" s="5">
        <v>1</v>
      </c>
      <c r="C3245" s="5">
        <v>3</v>
      </c>
    </row>
    <row r="3246" spans="1:3" hidden="1" x14ac:dyDescent="0.25">
      <c r="A3246" s="5" t="s">
        <v>11469</v>
      </c>
      <c r="B3246" s="5">
        <v>1</v>
      </c>
      <c r="C3246" s="5">
        <v>3</v>
      </c>
    </row>
    <row r="3247" spans="1:3" hidden="1" x14ac:dyDescent="0.25">
      <c r="A3247" s="5" t="s">
        <v>11470</v>
      </c>
      <c r="B3247" s="5">
        <v>1</v>
      </c>
      <c r="C3247" s="5">
        <v>3</v>
      </c>
    </row>
    <row r="3248" spans="1:3" hidden="1" x14ac:dyDescent="0.25">
      <c r="A3248" s="5" t="s">
        <v>11471</v>
      </c>
      <c r="B3248" s="5">
        <v>1</v>
      </c>
      <c r="C3248" s="5">
        <v>3</v>
      </c>
    </row>
    <row r="3249" spans="1:3" hidden="1" x14ac:dyDescent="0.25">
      <c r="A3249" s="5" t="s">
        <v>11472</v>
      </c>
      <c r="B3249" s="5">
        <v>1</v>
      </c>
      <c r="C3249" s="5">
        <v>3</v>
      </c>
    </row>
    <row r="3250" spans="1:3" hidden="1" x14ac:dyDescent="0.25">
      <c r="A3250" s="5" t="s">
        <v>11473</v>
      </c>
      <c r="B3250" s="5">
        <v>1</v>
      </c>
      <c r="C3250" s="5">
        <v>1</v>
      </c>
    </row>
    <row r="3251" spans="1:3" hidden="1" x14ac:dyDescent="0.25">
      <c r="A3251" s="5" t="s">
        <v>11474</v>
      </c>
      <c r="B3251" s="5">
        <v>1</v>
      </c>
      <c r="C3251" s="5">
        <v>3</v>
      </c>
    </row>
    <row r="3252" spans="1:3" hidden="1" x14ac:dyDescent="0.25">
      <c r="A3252" s="5" t="s">
        <v>11475</v>
      </c>
      <c r="B3252" s="5">
        <v>1</v>
      </c>
      <c r="C3252" s="5">
        <v>3</v>
      </c>
    </row>
    <row r="3253" spans="1:3" hidden="1" x14ac:dyDescent="0.25">
      <c r="A3253" s="5" t="s">
        <v>11476</v>
      </c>
      <c r="B3253" s="5">
        <v>1</v>
      </c>
      <c r="C3253" s="5">
        <v>3</v>
      </c>
    </row>
    <row r="3254" spans="1:3" hidden="1" x14ac:dyDescent="0.25">
      <c r="A3254" s="5" t="s">
        <v>11477</v>
      </c>
      <c r="B3254" s="5">
        <v>1</v>
      </c>
      <c r="C3254" s="5">
        <v>3</v>
      </c>
    </row>
    <row r="3255" spans="1:3" hidden="1" x14ac:dyDescent="0.25">
      <c r="A3255" s="5" t="s">
        <v>11478</v>
      </c>
      <c r="B3255" s="5">
        <v>1</v>
      </c>
      <c r="C3255" s="5">
        <v>1</v>
      </c>
    </row>
    <row r="3256" spans="1:3" hidden="1" x14ac:dyDescent="0.25">
      <c r="A3256" s="5" t="s">
        <v>11479</v>
      </c>
      <c r="B3256" s="5">
        <v>1</v>
      </c>
      <c r="C3256" s="5">
        <v>3</v>
      </c>
    </row>
    <row r="3257" spans="1:3" hidden="1" x14ac:dyDescent="0.25">
      <c r="A3257" s="5" t="s">
        <v>11480</v>
      </c>
      <c r="B3257" s="5">
        <v>1</v>
      </c>
      <c r="C3257" s="5">
        <v>3</v>
      </c>
    </row>
    <row r="3258" spans="1:3" hidden="1" x14ac:dyDescent="0.25">
      <c r="A3258" s="5" t="s">
        <v>11481</v>
      </c>
      <c r="B3258" s="5">
        <v>1</v>
      </c>
      <c r="C3258" s="5">
        <v>3</v>
      </c>
    </row>
    <row r="3259" spans="1:3" hidden="1" x14ac:dyDescent="0.25">
      <c r="A3259" s="5" t="s">
        <v>11482</v>
      </c>
      <c r="B3259" s="5">
        <v>1</v>
      </c>
      <c r="C3259" s="5">
        <v>3</v>
      </c>
    </row>
    <row r="3260" spans="1:3" hidden="1" x14ac:dyDescent="0.25">
      <c r="A3260" s="5" t="s">
        <v>11483</v>
      </c>
      <c r="B3260" s="5">
        <v>1</v>
      </c>
      <c r="C3260" s="5">
        <v>3</v>
      </c>
    </row>
    <row r="3261" spans="1:3" hidden="1" x14ac:dyDescent="0.25">
      <c r="A3261" s="5" t="s">
        <v>11484</v>
      </c>
      <c r="B3261" s="5">
        <v>1</v>
      </c>
      <c r="C3261" s="5">
        <v>3</v>
      </c>
    </row>
    <row r="3262" spans="1:3" hidden="1" x14ac:dyDescent="0.25">
      <c r="A3262" s="5" t="s">
        <v>11485</v>
      </c>
      <c r="B3262" s="5">
        <v>1</v>
      </c>
      <c r="C3262" s="5">
        <v>2</v>
      </c>
    </row>
    <row r="3263" spans="1:3" hidden="1" x14ac:dyDescent="0.25">
      <c r="A3263" s="5" t="s">
        <v>11486</v>
      </c>
      <c r="B3263" s="5">
        <v>1</v>
      </c>
      <c r="C3263" s="5">
        <v>2</v>
      </c>
    </row>
    <row r="3264" spans="1:3" hidden="1" x14ac:dyDescent="0.25">
      <c r="A3264" s="5" t="s">
        <v>11487</v>
      </c>
      <c r="B3264" s="5">
        <v>1</v>
      </c>
      <c r="C3264" s="5">
        <v>3</v>
      </c>
    </row>
    <row r="3265" spans="1:3" hidden="1" x14ac:dyDescent="0.25">
      <c r="A3265" s="5" t="s">
        <v>11488</v>
      </c>
      <c r="B3265" s="5">
        <v>1</v>
      </c>
      <c r="C3265" s="5">
        <v>3</v>
      </c>
    </row>
    <row r="3266" spans="1:3" hidden="1" x14ac:dyDescent="0.25">
      <c r="A3266" s="5" t="s">
        <v>11489</v>
      </c>
      <c r="B3266" s="5">
        <v>1</v>
      </c>
      <c r="C3266" s="5">
        <v>1</v>
      </c>
    </row>
    <row r="3267" spans="1:3" hidden="1" x14ac:dyDescent="0.25">
      <c r="A3267" s="5" t="s">
        <v>11490</v>
      </c>
      <c r="B3267" s="5">
        <v>1</v>
      </c>
      <c r="C3267" s="5">
        <v>3</v>
      </c>
    </row>
    <row r="3268" spans="1:3" hidden="1" x14ac:dyDescent="0.25">
      <c r="A3268" s="5" t="s">
        <v>11491</v>
      </c>
      <c r="B3268" s="5">
        <v>1</v>
      </c>
      <c r="C3268" s="5">
        <v>3</v>
      </c>
    </row>
    <row r="3269" spans="1:3" hidden="1" x14ac:dyDescent="0.25">
      <c r="A3269" s="5" t="s">
        <v>11492</v>
      </c>
      <c r="B3269" s="5">
        <v>1</v>
      </c>
      <c r="C3269" s="5">
        <v>3</v>
      </c>
    </row>
    <row r="3270" spans="1:3" hidden="1" x14ac:dyDescent="0.25">
      <c r="A3270" s="5" t="s">
        <v>4484</v>
      </c>
      <c r="B3270" s="5">
        <v>1</v>
      </c>
      <c r="C3270" s="5">
        <v>3</v>
      </c>
    </row>
    <row r="3271" spans="1:3" hidden="1" x14ac:dyDescent="0.25">
      <c r="A3271" s="5" t="s">
        <v>11493</v>
      </c>
      <c r="B3271" s="5">
        <v>1</v>
      </c>
      <c r="C3271" s="5">
        <v>3</v>
      </c>
    </row>
    <row r="3272" spans="1:3" hidden="1" x14ac:dyDescent="0.25">
      <c r="A3272" s="5" t="s">
        <v>11494</v>
      </c>
      <c r="B3272" s="5">
        <v>1</v>
      </c>
      <c r="C3272" s="5">
        <v>2</v>
      </c>
    </row>
    <row r="3273" spans="1:3" hidden="1" x14ac:dyDescent="0.25">
      <c r="A3273" s="5" t="s">
        <v>11495</v>
      </c>
      <c r="B3273" s="5">
        <v>1</v>
      </c>
      <c r="C3273" s="5">
        <v>2</v>
      </c>
    </row>
    <row r="3274" spans="1:3" hidden="1" x14ac:dyDescent="0.25">
      <c r="A3274" s="5" t="s">
        <v>11496</v>
      </c>
      <c r="B3274" s="5">
        <v>1</v>
      </c>
      <c r="C3274" s="5">
        <v>2</v>
      </c>
    </row>
    <row r="3275" spans="1:3" hidden="1" x14ac:dyDescent="0.25">
      <c r="A3275" s="5" t="s">
        <v>11497</v>
      </c>
      <c r="B3275" s="5">
        <v>1</v>
      </c>
      <c r="C3275" s="5">
        <v>3</v>
      </c>
    </row>
    <row r="3276" spans="1:3" hidden="1" x14ac:dyDescent="0.25">
      <c r="A3276" s="5" t="s">
        <v>11498</v>
      </c>
      <c r="B3276" s="5">
        <v>1</v>
      </c>
      <c r="C3276" s="5">
        <v>3</v>
      </c>
    </row>
    <row r="3277" spans="1:3" hidden="1" x14ac:dyDescent="0.25">
      <c r="A3277" s="5" t="s">
        <v>11499</v>
      </c>
      <c r="B3277" s="5">
        <v>1</v>
      </c>
      <c r="C3277" s="5">
        <v>3</v>
      </c>
    </row>
    <row r="3278" spans="1:3" hidden="1" x14ac:dyDescent="0.25">
      <c r="A3278" s="5" t="s">
        <v>11500</v>
      </c>
      <c r="B3278" s="5">
        <v>1</v>
      </c>
      <c r="C3278" s="5">
        <v>2</v>
      </c>
    </row>
    <row r="3279" spans="1:3" hidden="1" x14ac:dyDescent="0.25">
      <c r="A3279" s="5" t="s">
        <v>11501</v>
      </c>
      <c r="B3279" s="5">
        <v>1</v>
      </c>
      <c r="C3279" s="5">
        <v>3</v>
      </c>
    </row>
    <row r="3280" spans="1:3" hidden="1" x14ac:dyDescent="0.25">
      <c r="A3280" s="5" t="s">
        <v>11502</v>
      </c>
      <c r="B3280" s="5">
        <v>1</v>
      </c>
      <c r="C3280" s="5">
        <v>1</v>
      </c>
    </row>
    <row r="3281" spans="1:3" hidden="1" x14ac:dyDescent="0.25">
      <c r="A3281" s="5" t="s">
        <v>11503</v>
      </c>
      <c r="B3281" s="5">
        <v>1</v>
      </c>
      <c r="C3281" s="5">
        <v>1</v>
      </c>
    </row>
    <row r="3282" spans="1:3" hidden="1" x14ac:dyDescent="0.25">
      <c r="A3282" s="5" t="s">
        <v>11504</v>
      </c>
      <c r="B3282" s="5">
        <v>1</v>
      </c>
      <c r="C3282" s="5">
        <v>3</v>
      </c>
    </row>
    <row r="3283" spans="1:3" hidden="1" x14ac:dyDescent="0.25">
      <c r="A3283" s="5" t="s">
        <v>2416</v>
      </c>
      <c r="B3283" s="5">
        <v>1</v>
      </c>
      <c r="C3283" s="5">
        <v>3</v>
      </c>
    </row>
    <row r="3284" spans="1:3" hidden="1" x14ac:dyDescent="0.25">
      <c r="A3284" s="5" t="s">
        <v>11505</v>
      </c>
      <c r="B3284" s="5">
        <v>1</v>
      </c>
      <c r="C3284" s="5">
        <v>1</v>
      </c>
    </row>
    <row r="3285" spans="1:3" hidden="1" x14ac:dyDescent="0.25">
      <c r="A3285" s="5" t="s">
        <v>11506</v>
      </c>
      <c r="B3285" s="5">
        <v>1</v>
      </c>
      <c r="C3285" s="5">
        <v>2</v>
      </c>
    </row>
    <row r="3286" spans="1:3" hidden="1" x14ac:dyDescent="0.25">
      <c r="A3286" s="5" t="s">
        <v>11507</v>
      </c>
      <c r="B3286" s="5">
        <v>1</v>
      </c>
      <c r="C3286" s="5">
        <v>3</v>
      </c>
    </row>
    <row r="3287" spans="1:3" hidden="1" x14ac:dyDescent="0.25">
      <c r="A3287" s="5" t="s">
        <v>11508</v>
      </c>
      <c r="B3287" s="5">
        <v>1</v>
      </c>
      <c r="C3287" s="5">
        <v>2</v>
      </c>
    </row>
    <row r="3288" spans="1:3" hidden="1" x14ac:dyDescent="0.25">
      <c r="A3288" s="5" t="s">
        <v>11509</v>
      </c>
      <c r="B3288" s="5">
        <v>1</v>
      </c>
      <c r="C3288" s="5">
        <v>1</v>
      </c>
    </row>
    <row r="3289" spans="1:3" hidden="1" x14ac:dyDescent="0.25">
      <c r="A3289" s="5" t="s">
        <v>11510</v>
      </c>
      <c r="B3289" s="5">
        <v>1</v>
      </c>
      <c r="C3289" s="5">
        <v>1</v>
      </c>
    </row>
    <row r="3290" spans="1:3" hidden="1" x14ac:dyDescent="0.25">
      <c r="A3290" s="5" t="s">
        <v>11511</v>
      </c>
      <c r="B3290" s="5">
        <v>1</v>
      </c>
      <c r="C3290" s="5">
        <v>2</v>
      </c>
    </row>
    <row r="3291" spans="1:3" hidden="1" x14ac:dyDescent="0.25">
      <c r="A3291" s="5" t="s">
        <v>11512</v>
      </c>
      <c r="B3291" s="5">
        <v>1</v>
      </c>
      <c r="C3291" s="5">
        <v>3</v>
      </c>
    </row>
    <row r="3292" spans="1:3" hidden="1" x14ac:dyDescent="0.25">
      <c r="A3292" s="5" t="s">
        <v>4626</v>
      </c>
      <c r="B3292" s="5">
        <v>1</v>
      </c>
      <c r="C3292" s="5">
        <v>3</v>
      </c>
    </row>
    <row r="3293" spans="1:3" hidden="1" x14ac:dyDescent="0.25">
      <c r="A3293" s="5" t="s">
        <v>2372</v>
      </c>
      <c r="B3293" s="5">
        <v>1</v>
      </c>
      <c r="C3293" s="5">
        <v>1</v>
      </c>
    </row>
    <row r="3294" spans="1:3" hidden="1" x14ac:dyDescent="0.25">
      <c r="A3294" s="5" t="s">
        <v>11513</v>
      </c>
      <c r="B3294" s="5">
        <v>1</v>
      </c>
      <c r="C3294" s="5">
        <v>2</v>
      </c>
    </row>
    <row r="3295" spans="1:3" hidden="1" x14ac:dyDescent="0.25">
      <c r="A3295" s="5" t="s">
        <v>11514</v>
      </c>
      <c r="B3295" s="5">
        <v>1</v>
      </c>
      <c r="C3295" s="5">
        <v>3</v>
      </c>
    </row>
    <row r="3296" spans="1:3" hidden="1" x14ac:dyDescent="0.25">
      <c r="A3296" s="5" t="s">
        <v>11515</v>
      </c>
      <c r="B3296" s="5">
        <v>1</v>
      </c>
      <c r="C3296" s="5">
        <v>3</v>
      </c>
    </row>
    <row r="3297" spans="1:3" hidden="1" x14ac:dyDescent="0.25">
      <c r="A3297" s="5" t="s">
        <v>4858</v>
      </c>
      <c r="B3297" s="5">
        <v>1</v>
      </c>
      <c r="C3297" s="5">
        <v>3</v>
      </c>
    </row>
    <row r="3298" spans="1:3" hidden="1" x14ac:dyDescent="0.25">
      <c r="A3298" s="5" t="s">
        <v>11516</v>
      </c>
      <c r="B3298" s="5">
        <v>1</v>
      </c>
      <c r="C3298" s="5">
        <v>2</v>
      </c>
    </row>
    <row r="3299" spans="1:3" hidden="1" x14ac:dyDescent="0.25">
      <c r="A3299" s="5" t="s">
        <v>11517</v>
      </c>
      <c r="B3299" s="5">
        <v>1</v>
      </c>
      <c r="C3299" s="5">
        <v>3</v>
      </c>
    </row>
    <row r="3300" spans="1:3" hidden="1" x14ac:dyDescent="0.25">
      <c r="A3300" s="5" t="s">
        <v>2301</v>
      </c>
      <c r="B3300" s="5">
        <v>1</v>
      </c>
      <c r="C3300" s="5">
        <v>2</v>
      </c>
    </row>
    <row r="3301" spans="1:3" hidden="1" x14ac:dyDescent="0.25">
      <c r="A3301" s="5" t="s">
        <v>11518</v>
      </c>
      <c r="B3301" s="5">
        <v>1</v>
      </c>
      <c r="C3301" s="5">
        <v>3</v>
      </c>
    </row>
    <row r="3302" spans="1:3" hidden="1" x14ac:dyDescent="0.25">
      <c r="A3302" s="5" t="s">
        <v>11519</v>
      </c>
      <c r="B3302" s="5">
        <v>1</v>
      </c>
      <c r="C3302" s="5">
        <v>3</v>
      </c>
    </row>
    <row r="3303" spans="1:3" hidden="1" x14ac:dyDescent="0.25">
      <c r="A3303" s="5" t="s">
        <v>11520</v>
      </c>
      <c r="B3303" s="5">
        <v>1</v>
      </c>
      <c r="C3303" s="5">
        <v>2</v>
      </c>
    </row>
    <row r="3304" spans="1:3" hidden="1" x14ac:dyDescent="0.25">
      <c r="A3304" s="5" t="s">
        <v>11521</v>
      </c>
      <c r="B3304" s="5">
        <v>1</v>
      </c>
      <c r="C3304" s="5">
        <v>2</v>
      </c>
    </row>
    <row r="3305" spans="1:3" hidden="1" x14ac:dyDescent="0.25">
      <c r="A3305" s="5" t="s">
        <v>4886</v>
      </c>
      <c r="B3305" s="5">
        <v>1</v>
      </c>
      <c r="C3305" s="5">
        <v>3</v>
      </c>
    </row>
    <row r="3306" spans="1:3" hidden="1" x14ac:dyDescent="0.25">
      <c r="A3306" s="5" t="s">
        <v>4031</v>
      </c>
      <c r="B3306" s="5">
        <v>1</v>
      </c>
      <c r="C3306" s="5">
        <v>1</v>
      </c>
    </row>
    <row r="3307" spans="1:3" hidden="1" x14ac:dyDescent="0.25">
      <c r="A3307" s="5" t="s">
        <v>11522</v>
      </c>
      <c r="B3307" s="5">
        <v>1</v>
      </c>
      <c r="C3307" s="5">
        <v>2</v>
      </c>
    </row>
    <row r="3308" spans="1:3" hidden="1" x14ac:dyDescent="0.25">
      <c r="A3308" s="5" t="s">
        <v>11523</v>
      </c>
      <c r="B3308" s="5">
        <v>1</v>
      </c>
      <c r="C3308" s="5">
        <v>3</v>
      </c>
    </row>
    <row r="3309" spans="1:3" hidden="1" x14ac:dyDescent="0.25">
      <c r="A3309" s="5" t="s">
        <v>11524</v>
      </c>
      <c r="B3309" s="5">
        <v>1</v>
      </c>
      <c r="C3309" s="5">
        <v>3</v>
      </c>
    </row>
    <row r="3310" spans="1:3" hidden="1" x14ac:dyDescent="0.25">
      <c r="A3310" s="5" t="s">
        <v>11525</v>
      </c>
      <c r="B3310" s="5">
        <v>1</v>
      </c>
      <c r="C3310" s="5">
        <v>1</v>
      </c>
    </row>
    <row r="3311" spans="1:3" hidden="1" x14ac:dyDescent="0.25">
      <c r="A3311" s="5" t="s">
        <v>11526</v>
      </c>
      <c r="B3311" s="5">
        <v>1</v>
      </c>
      <c r="C3311" s="5">
        <v>3</v>
      </c>
    </row>
    <row r="3312" spans="1:3" hidden="1" x14ac:dyDescent="0.25">
      <c r="A3312" s="5" t="s">
        <v>11527</v>
      </c>
      <c r="B3312" s="5">
        <v>1</v>
      </c>
      <c r="C3312" s="5">
        <v>2</v>
      </c>
    </row>
    <row r="3313" spans="1:3" hidden="1" x14ac:dyDescent="0.25">
      <c r="A3313" s="5" t="s">
        <v>11528</v>
      </c>
      <c r="B3313" s="5">
        <v>1</v>
      </c>
      <c r="C3313" s="5">
        <v>3</v>
      </c>
    </row>
    <row r="3314" spans="1:3" hidden="1" x14ac:dyDescent="0.25">
      <c r="A3314" s="5" t="s">
        <v>11529</v>
      </c>
      <c r="B3314" s="5">
        <v>1</v>
      </c>
      <c r="C3314" s="5">
        <v>2</v>
      </c>
    </row>
    <row r="3315" spans="1:3" hidden="1" x14ac:dyDescent="0.25">
      <c r="A3315" s="5" t="s">
        <v>11530</v>
      </c>
      <c r="B3315" s="5">
        <v>1</v>
      </c>
      <c r="C3315" s="5">
        <v>3</v>
      </c>
    </row>
    <row r="3316" spans="1:3" hidden="1" x14ac:dyDescent="0.25">
      <c r="A3316" s="5" t="s">
        <v>2347</v>
      </c>
      <c r="B3316" s="5">
        <v>1</v>
      </c>
      <c r="C3316" s="5">
        <v>2</v>
      </c>
    </row>
    <row r="3317" spans="1:3" hidden="1" x14ac:dyDescent="0.25">
      <c r="A3317" s="5" t="s">
        <v>11531</v>
      </c>
      <c r="B3317" s="5">
        <v>1</v>
      </c>
      <c r="C3317" s="5">
        <v>1</v>
      </c>
    </row>
    <row r="3318" spans="1:3" hidden="1" x14ac:dyDescent="0.25">
      <c r="A3318" s="5" t="s">
        <v>11532</v>
      </c>
      <c r="B3318" s="5">
        <v>1</v>
      </c>
      <c r="C3318" s="5">
        <v>1</v>
      </c>
    </row>
    <row r="3319" spans="1:3" hidden="1" x14ac:dyDescent="0.25">
      <c r="A3319" s="5" t="s">
        <v>2693</v>
      </c>
      <c r="B3319" s="5">
        <v>1</v>
      </c>
      <c r="C3319" s="5">
        <v>3</v>
      </c>
    </row>
    <row r="3320" spans="1:3" hidden="1" x14ac:dyDescent="0.25">
      <c r="A3320" s="5" t="s">
        <v>11533</v>
      </c>
      <c r="B3320" s="5">
        <v>1</v>
      </c>
      <c r="C3320" s="5">
        <v>3</v>
      </c>
    </row>
    <row r="3321" spans="1:3" hidden="1" x14ac:dyDescent="0.25">
      <c r="A3321" s="5" t="s">
        <v>11534</v>
      </c>
      <c r="B3321" s="5">
        <v>1</v>
      </c>
      <c r="C3321" s="5">
        <v>2</v>
      </c>
    </row>
    <row r="3322" spans="1:3" hidden="1" x14ac:dyDescent="0.25">
      <c r="A3322" s="5" t="s">
        <v>11535</v>
      </c>
      <c r="B3322" s="5">
        <v>1</v>
      </c>
      <c r="C3322" s="5">
        <v>3</v>
      </c>
    </row>
    <row r="3323" spans="1:3" hidden="1" x14ac:dyDescent="0.25">
      <c r="A3323" s="5" t="s">
        <v>4920</v>
      </c>
      <c r="B3323" s="5">
        <v>1</v>
      </c>
      <c r="C3323" s="5">
        <v>3</v>
      </c>
    </row>
    <row r="3324" spans="1:3" hidden="1" x14ac:dyDescent="0.25">
      <c r="A3324" s="5" t="s">
        <v>11536</v>
      </c>
      <c r="B3324" s="5">
        <v>1</v>
      </c>
      <c r="C3324" s="5">
        <v>3</v>
      </c>
    </row>
    <row r="3325" spans="1:3" hidden="1" x14ac:dyDescent="0.25">
      <c r="A3325" s="5" t="s">
        <v>4932</v>
      </c>
      <c r="B3325" s="5">
        <v>1</v>
      </c>
      <c r="C3325" s="5">
        <v>3</v>
      </c>
    </row>
    <row r="3326" spans="1:3" hidden="1" x14ac:dyDescent="0.25">
      <c r="A3326" s="5" t="s">
        <v>11537</v>
      </c>
      <c r="B3326" s="5">
        <v>1</v>
      </c>
      <c r="C3326" s="5">
        <v>2</v>
      </c>
    </row>
    <row r="3327" spans="1:3" hidden="1" x14ac:dyDescent="0.25">
      <c r="A3327" s="5" t="s">
        <v>11538</v>
      </c>
      <c r="B3327" s="5">
        <v>1</v>
      </c>
      <c r="C3327" s="5">
        <v>3</v>
      </c>
    </row>
    <row r="3328" spans="1:3" hidden="1" x14ac:dyDescent="0.25">
      <c r="A3328" s="5" t="s">
        <v>11539</v>
      </c>
      <c r="B3328" s="5">
        <v>1</v>
      </c>
      <c r="C3328" s="5">
        <v>3</v>
      </c>
    </row>
    <row r="3329" spans="1:3" hidden="1" x14ac:dyDescent="0.25">
      <c r="A3329" s="5" t="s">
        <v>11540</v>
      </c>
      <c r="B3329" s="5">
        <v>1</v>
      </c>
      <c r="C3329" s="5">
        <v>3</v>
      </c>
    </row>
    <row r="3330" spans="1:3" hidden="1" x14ac:dyDescent="0.25">
      <c r="A3330" s="5" t="s">
        <v>11541</v>
      </c>
      <c r="B3330" s="5">
        <v>1</v>
      </c>
      <c r="C3330" s="5">
        <v>3</v>
      </c>
    </row>
    <row r="3331" spans="1:3" hidden="1" x14ac:dyDescent="0.25">
      <c r="A3331" s="5" t="s">
        <v>11542</v>
      </c>
      <c r="B3331" s="5">
        <v>1</v>
      </c>
      <c r="C3331" s="5">
        <v>3</v>
      </c>
    </row>
    <row r="3332" spans="1:3" hidden="1" x14ac:dyDescent="0.25">
      <c r="A3332" s="5" t="s">
        <v>11543</v>
      </c>
      <c r="B3332" s="5">
        <v>1</v>
      </c>
      <c r="C3332" s="5">
        <v>2</v>
      </c>
    </row>
    <row r="3333" spans="1:3" hidden="1" x14ac:dyDescent="0.25">
      <c r="A3333" s="5" t="s">
        <v>11544</v>
      </c>
      <c r="B3333" s="5">
        <v>1</v>
      </c>
      <c r="C3333" s="5">
        <v>2</v>
      </c>
    </row>
    <row r="3334" spans="1:3" hidden="1" x14ac:dyDescent="0.25">
      <c r="A3334" s="5" t="s">
        <v>11545</v>
      </c>
      <c r="B3334" s="5">
        <v>1</v>
      </c>
      <c r="C3334" s="5">
        <v>3</v>
      </c>
    </row>
    <row r="3335" spans="1:3" hidden="1" x14ac:dyDescent="0.25">
      <c r="A3335" s="5" t="s">
        <v>11546</v>
      </c>
      <c r="B3335" s="5">
        <v>1</v>
      </c>
      <c r="C3335" s="5">
        <v>3</v>
      </c>
    </row>
    <row r="3336" spans="1:3" hidden="1" x14ac:dyDescent="0.25">
      <c r="A3336" s="5" t="s">
        <v>11547</v>
      </c>
      <c r="B3336" s="5">
        <v>1</v>
      </c>
      <c r="C3336" s="5">
        <v>3</v>
      </c>
    </row>
    <row r="3337" spans="1:3" hidden="1" x14ac:dyDescent="0.25">
      <c r="A3337" s="5" t="s">
        <v>11548</v>
      </c>
      <c r="B3337" s="5">
        <v>1</v>
      </c>
      <c r="C3337" s="5">
        <v>2</v>
      </c>
    </row>
    <row r="3338" spans="1:3" hidden="1" x14ac:dyDescent="0.25">
      <c r="A3338" s="5" t="s">
        <v>11549</v>
      </c>
      <c r="B3338" s="5">
        <v>1</v>
      </c>
      <c r="C3338" s="5">
        <v>3</v>
      </c>
    </row>
    <row r="3339" spans="1:3" hidden="1" x14ac:dyDescent="0.25">
      <c r="A3339" s="5" t="s">
        <v>11550</v>
      </c>
      <c r="B3339" s="5">
        <v>1</v>
      </c>
      <c r="C3339" s="5">
        <v>3</v>
      </c>
    </row>
    <row r="3340" spans="1:3" hidden="1" x14ac:dyDescent="0.25">
      <c r="A3340" s="5" t="s">
        <v>11551</v>
      </c>
      <c r="B3340" s="5">
        <v>1</v>
      </c>
      <c r="C3340" s="5">
        <v>3</v>
      </c>
    </row>
    <row r="3341" spans="1:3" hidden="1" x14ac:dyDescent="0.25">
      <c r="A3341" s="5" t="s">
        <v>11552</v>
      </c>
      <c r="B3341" s="5">
        <v>1</v>
      </c>
      <c r="C3341" s="5">
        <v>2</v>
      </c>
    </row>
    <row r="3342" spans="1:3" hidden="1" x14ac:dyDescent="0.25">
      <c r="A3342" s="5" t="s">
        <v>11553</v>
      </c>
      <c r="B3342" s="5">
        <v>1</v>
      </c>
      <c r="C3342" s="5">
        <v>3</v>
      </c>
    </row>
    <row r="3343" spans="1:3" hidden="1" x14ac:dyDescent="0.25">
      <c r="A3343" s="5" t="s">
        <v>11554</v>
      </c>
      <c r="B3343" s="5">
        <v>1</v>
      </c>
      <c r="C3343" s="5">
        <v>3</v>
      </c>
    </row>
    <row r="3344" spans="1:3" hidden="1" x14ac:dyDescent="0.25">
      <c r="A3344" s="5" t="s">
        <v>11555</v>
      </c>
      <c r="B3344" s="5">
        <v>1</v>
      </c>
      <c r="C3344" s="5">
        <v>3</v>
      </c>
    </row>
    <row r="3345" spans="1:3" hidden="1" x14ac:dyDescent="0.25">
      <c r="A3345" s="5" t="s">
        <v>11556</v>
      </c>
      <c r="B3345" s="5">
        <v>1</v>
      </c>
      <c r="C3345" s="5">
        <v>2</v>
      </c>
    </row>
    <row r="3346" spans="1:3" hidden="1" x14ac:dyDescent="0.25">
      <c r="A3346" s="5" t="s">
        <v>11557</v>
      </c>
      <c r="B3346" s="5">
        <v>1</v>
      </c>
      <c r="C3346" s="5">
        <v>3</v>
      </c>
    </row>
    <row r="3347" spans="1:3" hidden="1" x14ac:dyDescent="0.25">
      <c r="A3347" s="5" t="s">
        <v>11558</v>
      </c>
      <c r="B3347" s="5">
        <v>1</v>
      </c>
      <c r="C3347" s="5">
        <v>2</v>
      </c>
    </row>
    <row r="3348" spans="1:3" hidden="1" x14ac:dyDescent="0.25">
      <c r="A3348" s="5" t="s">
        <v>11559</v>
      </c>
      <c r="B3348" s="5">
        <v>1</v>
      </c>
      <c r="C3348" s="5">
        <v>2</v>
      </c>
    </row>
    <row r="3349" spans="1:3" hidden="1" x14ac:dyDescent="0.25">
      <c r="A3349" s="5" t="s">
        <v>11560</v>
      </c>
      <c r="B3349" s="5">
        <v>1</v>
      </c>
      <c r="C3349" s="5">
        <v>3</v>
      </c>
    </row>
    <row r="3350" spans="1:3" hidden="1" x14ac:dyDescent="0.25">
      <c r="A3350" s="5" t="s">
        <v>11561</v>
      </c>
      <c r="B3350" s="5">
        <v>1</v>
      </c>
      <c r="C3350" s="5">
        <v>2</v>
      </c>
    </row>
    <row r="3351" spans="1:3" hidden="1" x14ac:dyDescent="0.25">
      <c r="A3351" s="5" t="s">
        <v>11562</v>
      </c>
      <c r="B3351" s="5">
        <v>1</v>
      </c>
      <c r="C3351" s="5">
        <v>3</v>
      </c>
    </row>
    <row r="3352" spans="1:3" hidden="1" x14ac:dyDescent="0.25">
      <c r="A3352" s="5" t="s">
        <v>11563</v>
      </c>
      <c r="B3352" s="5">
        <v>1</v>
      </c>
      <c r="C3352" s="5">
        <v>3</v>
      </c>
    </row>
    <row r="3353" spans="1:3" hidden="1" x14ac:dyDescent="0.25">
      <c r="A3353" s="5" t="s">
        <v>11564</v>
      </c>
      <c r="B3353" s="5">
        <v>1</v>
      </c>
      <c r="C3353" s="5">
        <v>1</v>
      </c>
    </row>
    <row r="3354" spans="1:3" hidden="1" x14ac:dyDescent="0.25">
      <c r="A3354" s="5" t="s">
        <v>11565</v>
      </c>
      <c r="B3354" s="5">
        <v>1</v>
      </c>
      <c r="C3354" s="5">
        <v>3</v>
      </c>
    </row>
    <row r="3355" spans="1:3" hidden="1" x14ac:dyDescent="0.25">
      <c r="A3355" s="5" t="s">
        <v>5032</v>
      </c>
      <c r="B3355" s="5">
        <v>1</v>
      </c>
      <c r="C3355" s="5">
        <v>1</v>
      </c>
    </row>
    <row r="3356" spans="1:3" hidden="1" x14ac:dyDescent="0.25">
      <c r="A3356" s="5" t="s">
        <v>11566</v>
      </c>
      <c r="B3356" s="5">
        <v>1</v>
      </c>
      <c r="C3356" s="5">
        <v>3</v>
      </c>
    </row>
    <row r="3357" spans="1:3" hidden="1" x14ac:dyDescent="0.25">
      <c r="A3357" s="5" t="s">
        <v>11567</v>
      </c>
      <c r="B3357" s="5">
        <v>1</v>
      </c>
      <c r="C3357" s="5">
        <v>2</v>
      </c>
    </row>
    <row r="3358" spans="1:3" hidden="1" x14ac:dyDescent="0.25">
      <c r="A3358" s="5" t="s">
        <v>11568</v>
      </c>
      <c r="B3358" s="5">
        <v>1</v>
      </c>
      <c r="C3358" s="5">
        <v>3</v>
      </c>
    </row>
    <row r="3359" spans="1:3" hidden="1" x14ac:dyDescent="0.25">
      <c r="A3359" s="5" t="s">
        <v>11569</v>
      </c>
      <c r="B3359" s="5">
        <v>1</v>
      </c>
      <c r="C3359" s="5">
        <v>2</v>
      </c>
    </row>
    <row r="3360" spans="1:3" hidden="1" x14ac:dyDescent="0.25">
      <c r="A3360" s="5" t="s">
        <v>11570</v>
      </c>
      <c r="B3360" s="5">
        <v>1</v>
      </c>
      <c r="C3360" s="5">
        <v>1</v>
      </c>
    </row>
    <row r="3361" spans="1:3" hidden="1" x14ac:dyDescent="0.25">
      <c r="A3361" s="5" t="s">
        <v>11571</v>
      </c>
      <c r="B3361" s="5">
        <v>1</v>
      </c>
      <c r="C3361" s="5">
        <v>3</v>
      </c>
    </row>
    <row r="3362" spans="1:3" hidden="1" x14ac:dyDescent="0.25">
      <c r="A3362" s="5" t="s">
        <v>11572</v>
      </c>
      <c r="B3362" s="5">
        <v>1</v>
      </c>
      <c r="C3362" s="5">
        <v>1</v>
      </c>
    </row>
    <row r="3363" spans="1:3" hidden="1" x14ac:dyDescent="0.25">
      <c r="A3363" s="5" t="s">
        <v>11573</v>
      </c>
      <c r="B3363" s="5">
        <v>1</v>
      </c>
      <c r="C3363" s="5">
        <v>3</v>
      </c>
    </row>
    <row r="3364" spans="1:3" hidden="1" x14ac:dyDescent="0.25">
      <c r="A3364" s="5" t="s">
        <v>11574</v>
      </c>
      <c r="B3364" s="5">
        <v>1</v>
      </c>
      <c r="C3364" s="5">
        <v>3</v>
      </c>
    </row>
    <row r="3365" spans="1:3" hidden="1" x14ac:dyDescent="0.25">
      <c r="A3365" s="5" t="s">
        <v>11575</v>
      </c>
      <c r="B3365" s="5">
        <v>1</v>
      </c>
      <c r="C3365" s="5">
        <v>3</v>
      </c>
    </row>
    <row r="3366" spans="1:3" hidden="1" x14ac:dyDescent="0.25">
      <c r="A3366" s="5" t="s">
        <v>11576</v>
      </c>
      <c r="B3366" s="5">
        <v>1</v>
      </c>
      <c r="C3366" s="5">
        <v>3</v>
      </c>
    </row>
    <row r="3367" spans="1:3" hidden="1" x14ac:dyDescent="0.25">
      <c r="A3367" s="5" t="s">
        <v>11577</v>
      </c>
      <c r="B3367" s="5">
        <v>1</v>
      </c>
      <c r="C3367" s="5">
        <v>3</v>
      </c>
    </row>
    <row r="3368" spans="1:3" hidden="1" x14ac:dyDescent="0.25">
      <c r="A3368" s="5" t="s">
        <v>11578</v>
      </c>
      <c r="B3368" s="5">
        <v>1</v>
      </c>
      <c r="C3368" s="5">
        <v>1</v>
      </c>
    </row>
    <row r="3369" spans="1:3" hidden="1" x14ac:dyDescent="0.25">
      <c r="A3369" s="5" t="s">
        <v>11579</v>
      </c>
      <c r="B3369" s="5">
        <v>1</v>
      </c>
      <c r="C3369" s="5">
        <v>3</v>
      </c>
    </row>
    <row r="3370" spans="1:3" hidden="1" x14ac:dyDescent="0.25">
      <c r="A3370" s="5" t="s">
        <v>11580</v>
      </c>
      <c r="B3370" s="5">
        <v>1</v>
      </c>
      <c r="C3370" s="5">
        <v>2</v>
      </c>
    </row>
    <row r="3371" spans="1:3" hidden="1" x14ac:dyDescent="0.25">
      <c r="A3371" s="5" t="s">
        <v>11581</v>
      </c>
      <c r="B3371" s="5">
        <v>1</v>
      </c>
      <c r="C3371" s="5">
        <v>3</v>
      </c>
    </row>
    <row r="3372" spans="1:3" hidden="1" x14ac:dyDescent="0.25">
      <c r="A3372" s="5" t="s">
        <v>11582</v>
      </c>
      <c r="B3372" s="5">
        <v>1</v>
      </c>
      <c r="C3372" s="5">
        <v>1</v>
      </c>
    </row>
    <row r="3373" spans="1:3" hidden="1" x14ac:dyDescent="0.25">
      <c r="A3373" s="5" t="s">
        <v>11583</v>
      </c>
      <c r="B3373" s="5">
        <v>1</v>
      </c>
      <c r="C3373" s="5">
        <v>3</v>
      </c>
    </row>
    <row r="3374" spans="1:3" hidden="1" x14ac:dyDescent="0.25">
      <c r="A3374" s="5" t="s">
        <v>11584</v>
      </c>
      <c r="B3374" s="5">
        <v>1</v>
      </c>
      <c r="C3374" s="5">
        <v>2</v>
      </c>
    </row>
    <row r="3375" spans="1:3" hidden="1" x14ac:dyDescent="0.25">
      <c r="A3375" s="5" t="s">
        <v>11585</v>
      </c>
      <c r="B3375" s="5">
        <v>1</v>
      </c>
      <c r="C3375" s="5">
        <v>2</v>
      </c>
    </row>
    <row r="3376" spans="1:3" hidden="1" x14ac:dyDescent="0.25">
      <c r="A3376" s="5" t="s">
        <v>11586</v>
      </c>
      <c r="B3376" s="5">
        <v>1</v>
      </c>
      <c r="C3376" s="5">
        <v>2</v>
      </c>
    </row>
    <row r="3377" spans="1:3" hidden="1" x14ac:dyDescent="0.25">
      <c r="A3377" s="5" t="s">
        <v>11587</v>
      </c>
      <c r="B3377" s="5">
        <v>1</v>
      </c>
      <c r="C3377" s="5">
        <v>3</v>
      </c>
    </row>
    <row r="3378" spans="1:3" hidden="1" x14ac:dyDescent="0.25">
      <c r="A3378" s="5" t="s">
        <v>11588</v>
      </c>
      <c r="B3378" s="5">
        <v>1</v>
      </c>
      <c r="C3378" s="5">
        <v>3</v>
      </c>
    </row>
    <row r="3379" spans="1:3" hidden="1" x14ac:dyDescent="0.25">
      <c r="A3379" s="5" t="s">
        <v>11589</v>
      </c>
      <c r="B3379" s="5">
        <v>1</v>
      </c>
      <c r="C3379" s="5">
        <v>3</v>
      </c>
    </row>
    <row r="3380" spans="1:3" hidden="1" x14ac:dyDescent="0.25">
      <c r="A3380" s="5" t="s">
        <v>11590</v>
      </c>
      <c r="B3380" s="5">
        <v>1</v>
      </c>
      <c r="C3380" s="5">
        <v>2</v>
      </c>
    </row>
    <row r="3381" spans="1:3" hidden="1" x14ac:dyDescent="0.25">
      <c r="A3381" s="5" t="s">
        <v>11591</v>
      </c>
      <c r="B3381" s="5">
        <v>1</v>
      </c>
      <c r="C3381" s="5">
        <v>3</v>
      </c>
    </row>
    <row r="3382" spans="1:3" hidden="1" x14ac:dyDescent="0.25">
      <c r="A3382" s="5" t="s">
        <v>11592</v>
      </c>
      <c r="B3382" s="5">
        <v>1</v>
      </c>
      <c r="C3382" s="5">
        <v>3</v>
      </c>
    </row>
    <row r="3383" spans="1:3" hidden="1" x14ac:dyDescent="0.25">
      <c r="A3383" s="5" t="s">
        <v>11593</v>
      </c>
      <c r="B3383" s="5">
        <v>1</v>
      </c>
      <c r="C3383" s="5">
        <v>3</v>
      </c>
    </row>
    <row r="3384" spans="1:3" hidden="1" x14ac:dyDescent="0.25">
      <c r="A3384" s="5" t="s">
        <v>11594</v>
      </c>
      <c r="B3384" s="5">
        <v>1</v>
      </c>
      <c r="C3384" s="5">
        <v>2</v>
      </c>
    </row>
    <row r="3385" spans="1:3" hidden="1" x14ac:dyDescent="0.25">
      <c r="A3385" s="5" t="s">
        <v>11595</v>
      </c>
      <c r="B3385" s="5">
        <v>1</v>
      </c>
      <c r="C3385" s="5">
        <v>1</v>
      </c>
    </row>
    <row r="3386" spans="1:3" hidden="1" x14ac:dyDescent="0.25">
      <c r="A3386" s="5" t="s">
        <v>11596</v>
      </c>
      <c r="B3386" s="5">
        <v>1</v>
      </c>
      <c r="C3386" s="5">
        <v>1</v>
      </c>
    </row>
    <row r="3387" spans="1:3" hidden="1" x14ac:dyDescent="0.25">
      <c r="A3387" s="5" t="s">
        <v>11597</v>
      </c>
      <c r="B3387" s="5">
        <v>1</v>
      </c>
      <c r="C3387" s="5">
        <v>3</v>
      </c>
    </row>
    <row r="3388" spans="1:3" hidden="1" x14ac:dyDescent="0.25">
      <c r="A3388" s="5" t="s">
        <v>11598</v>
      </c>
      <c r="B3388" s="5">
        <v>1</v>
      </c>
      <c r="C3388" s="5">
        <v>2</v>
      </c>
    </row>
    <row r="3389" spans="1:3" hidden="1" x14ac:dyDescent="0.25">
      <c r="A3389" s="5" t="s">
        <v>11599</v>
      </c>
      <c r="B3389" s="5">
        <v>1</v>
      </c>
      <c r="C3389" s="5">
        <v>2</v>
      </c>
    </row>
    <row r="3390" spans="1:3" hidden="1" x14ac:dyDescent="0.25">
      <c r="A3390" s="5" t="s">
        <v>11600</v>
      </c>
      <c r="B3390" s="5">
        <v>1</v>
      </c>
      <c r="C3390" s="5">
        <v>3</v>
      </c>
    </row>
    <row r="3391" spans="1:3" hidden="1" x14ac:dyDescent="0.25">
      <c r="A3391" s="5" t="s">
        <v>11601</v>
      </c>
      <c r="B3391" s="5">
        <v>1</v>
      </c>
      <c r="C3391" s="5">
        <v>3</v>
      </c>
    </row>
    <row r="3392" spans="1:3" hidden="1" x14ac:dyDescent="0.25">
      <c r="A3392" s="5" t="s">
        <v>11602</v>
      </c>
      <c r="B3392" s="5">
        <v>1</v>
      </c>
      <c r="C3392" s="5">
        <v>2</v>
      </c>
    </row>
    <row r="3393" spans="1:3" hidden="1" x14ac:dyDescent="0.25">
      <c r="A3393" s="5" t="s">
        <v>11603</v>
      </c>
      <c r="B3393" s="5">
        <v>1</v>
      </c>
      <c r="C3393" s="5">
        <v>2</v>
      </c>
    </row>
    <row r="3394" spans="1:3" hidden="1" x14ac:dyDescent="0.25">
      <c r="A3394" s="5" t="s">
        <v>11604</v>
      </c>
      <c r="B3394" s="5">
        <v>1</v>
      </c>
      <c r="C3394" s="5">
        <v>2</v>
      </c>
    </row>
    <row r="3395" spans="1:3" hidden="1" x14ac:dyDescent="0.25">
      <c r="A3395" s="5" t="s">
        <v>11605</v>
      </c>
      <c r="B3395" s="5">
        <v>1</v>
      </c>
      <c r="C3395" s="5">
        <v>3</v>
      </c>
    </row>
    <row r="3396" spans="1:3" hidden="1" x14ac:dyDescent="0.25">
      <c r="A3396" s="5" t="s">
        <v>11606</v>
      </c>
      <c r="B3396" s="5">
        <v>1</v>
      </c>
      <c r="C3396" s="5">
        <v>1</v>
      </c>
    </row>
    <row r="3397" spans="1:3" hidden="1" x14ac:dyDescent="0.25">
      <c r="A3397" s="5" t="s">
        <v>11607</v>
      </c>
      <c r="B3397" s="5">
        <v>1</v>
      </c>
      <c r="C3397" s="5">
        <v>1</v>
      </c>
    </row>
    <row r="3398" spans="1:3" hidden="1" x14ac:dyDescent="0.25">
      <c r="A3398" s="5" t="s">
        <v>11608</v>
      </c>
      <c r="B3398" s="5">
        <v>1</v>
      </c>
      <c r="C3398" s="5">
        <v>3</v>
      </c>
    </row>
    <row r="3399" spans="1:3" hidden="1" x14ac:dyDescent="0.25">
      <c r="A3399" s="5" t="s">
        <v>5190</v>
      </c>
      <c r="B3399" s="5">
        <v>1</v>
      </c>
      <c r="C3399" s="5">
        <v>2</v>
      </c>
    </row>
    <row r="3400" spans="1:3" hidden="1" x14ac:dyDescent="0.25">
      <c r="A3400" s="5" t="s">
        <v>11609</v>
      </c>
      <c r="B3400" s="5">
        <v>1</v>
      </c>
      <c r="C3400" s="5">
        <v>3</v>
      </c>
    </row>
    <row r="3401" spans="1:3" hidden="1" x14ac:dyDescent="0.25">
      <c r="A3401" s="5" t="s">
        <v>11610</v>
      </c>
      <c r="B3401" s="5">
        <v>1</v>
      </c>
      <c r="C3401" s="5">
        <v>1</v>
      </c>
    </row>
    <row r="3402" spans="1:3" hidden="1" x14ac:dyDescent="0.25">
      <c r="A3402" s="5" t="s">
        <v>11611</v>
      </c>
      <c r="B3402" s="5">
        <v>1</v>
      </c>
      <c r="C3402" s="5">
        <v>1</v>
      </c>
    </row>
    <row r="3403" spans="1:3" hidden="1" x14ac:dyDescent="0.25">
      <c r="A3403" s="5" t="s">
        <v>11612</v>
      </c>
      <c r="B3403" s="5">
        <v>1</v>
      </c>
      <c r="C3403" s="5">
        <v>2</v>
      </c>
    </row>
    <row r="3404" spans="1:3" hidden="1" x14ac:dyDescent="0.25">
      <c r="A3404" s="5" t="s">
        <v>11613</v>
      </c>
      <c r="B3404" s="5">
        <v>1</v>
      </c>
      <c r="C3404" s="5">
        <v>3</v>
      </c>
    </row>
    <row r="3405" spans="1:3" hidden="1" x14ac:dyDescent="0.25">
      <c r="A3405" s="5" t="s">
        <v>5222</v>
      </c>
      <c r="B3405" s="5">
        <v>1</v>
      </c>
      <c r="C3405" s="5">
        <v>3</v>
      </c>
    </row>
    <row r="3406" spans="1:3" hidden="1" x14ac:dyDescent="0.25">
      <c r="A3406" s="5" t="s">
        <v>11614</v>
      </c>
      <c r="B3406" s="5">
        <v>1</v>
      </c>
      <c r="C3406" s="5">
        <v>2</v>
      </c>
    </row>
    <row r="3407" spans="1:3" hidden="1" x14ac:dyDescent="0.25">
      <c r="A3407" s="5" t="s">
        <v>11615</v>
      </c>
      <c r="B3407" s="5">
        <v>1</v>
      </c>
      <c r="C3407" s="5">
        <v>3</v>
      </c>
    </row>
    <row r="3408" spans="1:3" hidden="1" x14ac:dyDescent="0.25">
      <c r="A3408" s="5" t="s">
        <v>11616</v>
      </c>
      <c r="B3408" s="5">
        <v>1</v>
      </c>
      <c r="C3408" s="5">
        <v>3</v>
      </c>
    </row>
    <row r="3409" spans="1:3" hidden="1" x14ac:dyDescent="0.25">
      <c r="A3409" s="5" t="s">
        <v>11617</v>
      </c>
      <c r="B3409" s="5">
        <v>1</v>
      </c>
      <c r="C3409" s="5">
        <v>2</v>
      </c>
    </row>
    <row r="3410" spans="1:3" hidden="1" x14ac:dyDescent="0.25">
      <c r="A3410" s="5" t="s">
        <v>11618</v>
      </c>
      <c r="B3410" s="5">
        <v>1</v>
      </c>
      <c r="C3410" s="5">
        <v>3</v>
      </c>
    </row>
    <row r="3411" spans="1:3" hidden="1" x14ac:dyDescent="0.25">
      <c r="A3411" s="5" t="s">
        <v>11619</v>
      </c>
      <c r="B3411" s="5">
        <v>1</v>
      </c>
      <c r="C3411" s="5">
        <v>1</v>
      </c>
    </row>
    <row r="3412" spans="1:3" hidden="1" x14ac:dyDescent="0.25">
      <c r="A3412" s="5" t="s">
        <v>11620</v>
      </c>
      <c r="B3412" s="5">
        <v>1</v>
      </c>
      <c r="C3412" s="5">
        <v>3</v>
      </c>
    </row>
    <row r="3413" spans="1:3" hidden="1" x14ac:dyDescent="0.25">
      <c r="A3413" s="5" t="s">
        <v>11621</v>
      </c>
      <c r="B3413" s="5">
        <v>1</v>
      </c>
      <c r="C3413" s="5">
        <v>3</v>
      </c>
    </row>
    <row r="3414" spans="1:3" hidden="1" x14ac:dyDescent="0.25">
      <c r="A3414" s="5" t="s">
        <v>11622</v>
      </c>
      <c r="B3414" s="5">
        <v>1</v>
      </c>
      <c r="C3414" s="5">
        <v>2</v>
      </c>
    </row>
    <row r="3415" spans="1:3" hidden="1" x14ac:dyDescent="0.25">
      <c r="A3415" s="5" t="s">
        <v>11623</v>
      </c>
      <c r="B3415" s="5">
        <v>1</v>
      </c>
      <c r="C3415" s="5">
        <v>3</v>
      </c>
    </row>
    <row r="3416" spans="1:3" hidden="1" x14ac:dyDescent="0.25">
      <c r="A3416" s="5" t="s">
        <v>11624</v>
      </c>
      <c r="B3416" s="5">
        <v>1</v>
      </c>
      <c r="C3416" s="5">
        <v>1</v>
      </c>
    </row>
    <row r="3417" spans="1:3" hidden="1" x14ac:dyDescent="0.25">
      <c r="A3417" s="5" t="s">
        <v>11625</v>
      </c>
      <c r="B3417" s="5">
        <v>1</v>
      </c>
      <c r="C3417" s="5">
        <v>2</v>
      </c>
    </row>
    <row r="3418" spans="1:3" hidden="1" x14ac:dyDescent="0.25">
      <c r="A3418" s="5" t="s">
        <v>11626</v>
      </c>
      <c r="B3418" s="5">
        <v>1</v>
      </c>
      <c r="C3418" s="5">
        <v>3</v>
      </c>
    </row>
    <row r="3419" spans="1:3" hidden="1" x14ac:dyDescent="0.25">
      <c r="A3419" s="5" t="s">
        <v>11627</v>
      </c>
      <c r="B3419" s="5">
        <v>1</v>
      </c>
      <c r="C3419" s="5">
        <v>2</v>
      </c>
    </row>
    <row r="3420" spans="1:3" hidden="1" x14ac:dyDescent="0.25">
      <c r="A3420" s="5" t="s">
        <v>11628</v>
      </c>
      <c r="B3420" s="5">
        <v>1</v>
      </c>
      <c r="C3420" s="5">
        <v>3</v>
      </c>
    </row>
    <row r="3421" spans="1:3" hidden="1" x14ac:dyDescent="0.25">
      <c r="A3421" s="5" t="s">
        <v>11629</v>
      </c>
      <c r="B3421" s="5">
        <v>1</v>
      </c>
      <c r="C3421" s="5">
        <v>3</v>
      </c>
    </row>
    <row r="3422" spans="1:3" hidden="1" x14ac:dyDescent="0.25">
      <c r="A3422" s="5" t="s">
        <v>11630</v>
      </c>
      <c r="B3422" s="5">
        <v>1</v>
      </c>
      <c r="C3422" s="5">
        <v>3</v>
      </c>
    </row>
    <row r="3423" spans="1:3" hidden="1" x14ac:dyDescent="0.25">
      <c r="A3423" s="5" t="s">
        <v>11631</v>
      </c>
      <c r="B3423" s="5">
        <v>1</v>
      </c>
      <c r="C3423" s="5">
        <v>1</v>
      </c>
    </row>
    <row r="3424" spans="1:3" hidden="1" x14ac:dyDescent="0.25">
      <c r="A3424" s="5" t="s">
        <v>11632</v>
      </c>
      <c r="B3424" s="5">
        <v>1</v>
      </c>
      <c r="C3424" s="5">
        <v>2</v>
      </c>
    </row>
    <row r="3425" spans="1:3" hidden="1" x14ac:dyDescent="0.25">
      <c r="A3425" s="5" t="s">
        <v>11633</v>
      </c>
      <c r="B3425" s="5">
        <v>1</v>
      </c>
      <c r="C3425" s="5">
        <v>3</v>
      </c>
    </row>
    <row r="3426" spans="1:3" hidden="1" x14ac:dyDescent="0.25">
      <c r="A3426" s="5" t="s">
        <v>11634</v>
      </c>
      <c r="B3426" s="5">
        <v>1</v>
      </c>
      <c r="C3426" s="5">
        <v>3</v>
      </c>
    </row>
    <row r="3427" spans="1:3" hidden="1" x14ac:dyDescent="0.25">
      <c r="A3427" s="5" t="s">
        <v>11635</v>
      </c>
      <c r="B3427" s="5">
        <v>1</v>
      </c>
      <c r="C3427" s="5">
        <v>3</v>
      </c>
    </row>
    <row r="3428" spans="1:3" hidden="1" x14ac:dyDescent="0.25">
      <c r="A3428" s="5" t="s">
        <v>11636</v>
      </c>
      <c r="B3428" s="5">
        <v>1</v>
      </c>
      <c r="C3428" s="5">
        <v>3</v>
      </c>
    </row>
    <row r="3429" spans="1:3" hidden="1" x14ac:dyDescent="0.25">
      <c r="A3429" s="5" t="s">
        <v>11637</v>
      </c>
      <c r="B3429" s="5">
        <v>1</v>
      </c>
      <c r="C3429" s="5">
        <v>3</v>
      </c>
    </row>
    <row r="3430" spans="1:3" hidden="1" x14ac:dyDescent="0.25">
      <c r="A3430" s="5" t="s">
        <v>11638</v>
      </c>
      <c r="B3430" s="5">
        <v>1</v>
      </c>
      <c r="C3430" s="5">
        <v>1</v>
      </c>
    </row>
    <row r="3431" spans="1:3" hidden="1" x14ac:dyDescent="0.25">
      <c r="A3431" s="5" t="s">
        <v>11639</v>
      </c>
      <c r="B3431" s="5">
        <v>1</v>
      </c>
      <c r="C3431" s="5">
        <v>2</v>
      </c>
    </row>
    <row r="3432" spans="1:3" hidden="1" x14ac:dyDescent="0.25">
      <c r="A3432" s="5" t="s">
        <v>11640</v>
      </c>
      <c r="B3432" s="5">
        <v>1</v>
      </c>
      <c r="C3432" s="5">
        <v>2</v>
      </c>
    </row>
    <row r="3433" spans="1:3" hidden="1" x14ac:dyDescent="0.25">
      <c r="A3433" s="5" t="s">
        <v>11641</v>
      </c>
      <c r="B3433" s="5">
        <v>1</v>
      </c>
      <c r="C3433" s="5">
        <v>1</v>
      </c>
    </row>
    <row r="3434" spans="1:3" hidden="1" x14ac:dyDescent="0.25">
      <c r="A3434" s="5" t="s">
        <v>2839</v>
      </c>
      <c r="B3434" s="5">
        <v>1</v>
      </c>
      <c r="C3434" s="5">
        <v>2</v>
      </c>
    </row>
    <row r="3435" spans="1:3" hidden="1" x14ac:dyDescent="0.25">
      <c r="A3435" s="5" t="s">
        <v>11642</v>
      </c>
      <c r="B3435" s="5">
        <v>1</v>
      </c>
      <c r="C3435" s="5">
        <v>2</v>
      </c>
    </row>
    <row r="3436" spans="1:3" hidden="1" x14ac:dyDescent="0.25">
      <c r="A3436" s="5" t="s">
        <v>11643</v>
      </c>
      <c r="B3436" s="5">
        <v>1</v>
      </c>
      <c r="C3436" s="5">
        <v>2</v>
      </c>
    </row>
    <row r="3437" spans="1:3" hidden="1" x14ac:dyDescent="0.25">
      <c r="A3437" s="5" t="s">
        <v>11644</v>
      </c>
      <c r="B3437" s="5">
        <v>1</v>
      </c>
      <c r="C3437" s="5">
        <v>3</v>
      </c>
    </row>
    <row r="3438" spans="1:3" hidden="1" x14ac:dyDescent="0.25">
      <c r="A3438" s="5" t="s">
        <v>11645</v>
      </c>
      <c r="B3438" s="5">
        <v>1</v>
      </c>
      <c r="C3438" s="5">
        <v>2</v>
      </c>
    </row>
    <row r="3439" spans="1:3" hidden="1" x14ac:dyDescent="0.25">
      <c r="A3439" s="5" t="s">
        <v>11646</v>
      </c>
      <c r="B3439" s="5">
        <v>1</v>
      </c>
      <c r="C3439" s="5">
        <v>3</v>
      </c>
    </row>
    <row r="3440" spans="1:3" hidden="1" x14ac:dyDescent="0.25">
      <c r="A3440" s="5" t="s">
        <v>11647</v>
      </c>
      <c r="B3440" s="5">
        <v>1</v>
      </c>
      <c r="C3440" s="5">
        <v>1</v>
      </c>
    </row>
    <row r="3441" spans="1:3" hidden="1" x14ac:dyDescent="0.25">
      <c r="A3441" s="5" t="s">
        <v>11648</v>
      </c>
      <c r="B3441" s="5">
        <v>1</v>
      </c>
      <c r="C3441" s="5">
        <v>3</v>
      </c>
    </row>
    <row r="3442" spans="1:3" hidden="1" x14ac:dyDescent="0.25">
      <c r="A3442" s="5" t="s">
        <v>11649</v>
      </c>
      <c r="B3442" s="5">
        <v>1</v>
      </c>
      <c r="C3442" s="5">
        <v>3</v>
      </c>
    </row>
    <row r="3443" spans="1:3" hidden="1" x14ac:dyDescent="0.25">
      <c r="A3443" s="5" t="s">
        <v>11650</v>
      </c>
      <c r="B3443" s="5">
        <v>1</v>
      </c>
      <c r="C3443" s="5">
        <v>3</v>
      </c>
    </row>
    <row r="3444" spans="1:3" hidden="1" x14ac:dyDescent="0.25">
      <c r="A3444" s="5" t="s">
        <v>11651</v>
      </c>
      <c r="B3444" s="5">
        <v>1</v>
      </c>
      <c r="C3444" s="5">
        <v>3</v>
      </c>
    </row>
    <row r="3445" spans="1:3" hidden="1" x14ac:dyDescent="0.25">
      <c r="A3445" s="5" t="s">
        <v>11652</v>
      </c>
      <c r="B3445" s="5">
        <v>1</v>
      </c>
      <c r="C3445" s="5">
        <v>3</v>
      </c>
    </row>
    <row r="3446" spans="1:3" hidden="1" x14ac:dyDescent="0.25">
      <c r="A3446" s="5" t="s">
        <v>11653</v>
      </c>
      <c r="B3446" s="5">
        <v>1</v>
      </c>
      <c r="C3446" s="5">
        <v>3</v>
      </c>
    </row>
    <row r="3447" spans="1:3" hidden="1" x14ac:dyDescent="0.25">
      <c r="A3447" s="5" t="s">
        <v>11654</v>
      </c>
      <c r="B3447" s="5">
        <v>1</v>
      </c>
      <c r="C3447" s="5">
        <v>3</v>
      </c>
    </row>
    <row r="3448" spans="1:3" hidden="1" x14ac:dyDescent="0.25">
      <c r="A3448" s="5" t="s">
        <v>11655</v>
      </c>
      <c r="B3448" s="5">
        <v>1</v>
      </c>
      <c r="C3448" s="5">
        <v>1</v>
      </c>
    </row>
    <row r="3449" spans="1:3" hidden="1" x14ac:dyDescent="0.25">
      <c r="A3449" s="5" t="s">
        <v>11656</v>
      </c>
      <c r="B3449" s="5">
        <v>1</v>
      </c>
      <c r="C3449" s="5">
        <v>3</v>
      </c>
    </row>
    <row r="3450" spans="1:3" hidden="1" x14ac:dyDescent="0.25">
      <c r="A3450" s="5" t="s">
        <v>11657</v>
      </c>
      <c r="B3450" s="5">
        <v>1</v>
      </c>
      <c r="C3450" s="5">
        <v>3</v>
      </c>
    </row>
    <row r="3451" spans="1:3" hidden="1" x14ac:dyDescent="0.25">
      <c r="A3451" s="5" t="s">
        <v>3033</v>
      </c>
      <c r="B3451" s="5">
        <v>1</v>
      </c>
      <c r="C3451" s="5">
        <v>1</v>
      </c>
    </row>
    <row r="3452" spans="1:3" hidden="1" x14ac:dyDescent="0.25">
      <c r="A3452" s="5" t="s">
        <v>11658</v>
      </c>
      <c r="B3452" s="5">
        <v>1</v>
      </c>
      <c r="C3452" s="5">
        <v>3</v>
      </c>
    </row>
    <row r="3453" spans="1:3" hidden="1" x14ac:dyDescent="0.25">
      <c r="A3453" s="5" t="s">
        <v>11659</v>
      </c>
      <c r="B3453" s="5">
        <v>1</v>
      </c>
      <c r="C3453" s="5">
        <v>3</v>
      </c>
    </row>
    <row r="3454" spans="1:3" hidden="1" x14ac:dyDescent="0.25">
      <c r="A3454" s="5" t="s">
        <v>11660</v>
      </c>
      <c r="B3454" s="5">
        <v>1</v>
      </c>
      <c r="C3454" s="5">
        <v>2</v>
      </c>
    </row>
    <row r="3455" spans="1:3" hidden="1" x14ac:dyDescent="0.25">
      <c r="A3455" s="5" t="s">
        <v>11661</v>
      </c>
      <c r="B3455" s="5">
        <v>1</v>
      </c>
      <c r="C3455" s="5">
        <v>3</v>
      </c>
    </row>
    <row r="3456" spans="1:3" hidden="1" x14ac:dyDescent="0.25">
      <c r="A3456" s="5" t="s">
        <v>11662</v>
      </c>
      <c r="B3456" s="5">
        <v>1</v>
      </c>
      <c r="C3456" s="5">
        <v>3</v>
      </c>
    </row>
    <row r="3457" spans="1:3" hidden="1" x14ac:dyDescent="0.25">
      <c r="A3457" s="5" t="s">
        <v>11663</v>
      </c>
      <c r="B3457" s="5">
        <v>1</v>
      </c>
      <c r="C3457" s="5">
        <v>3</v>
      </c>
    </row>
    <row r="3458" spans="1:3" hidden="1" x14ac:dyDescent="0.25">
      <c r="A3458" s="5" t="s">
        <v>11664</v>
      </c>
      <c r="B3458" s="5">
        <v>1</v>
      </c>
      <c r="C3458" s="5">
        <v>3</v>
      </c>
    </row>
    <row r="3459" spans="1:3" hidden="1" x14ac:dyDescent="0.25">
      <c r="A3459" s="5" t="s">
        <v>11665</v>
      </c>
      <c r="B3459" s="5">
        <v>1</v>
      </c>
      <c r="C3459" s="5">
        <v>1</v>
      </c>
    </row>
    <row r="3460" spans="1:3" hidden="1" x14ac:dyDescent="0.25">
      <c r="A3460" s="5" t="s">
        <v>11666</v>
      </c>
      <c r="B3460" s="5">
        <v>1</v>
      </c>
      <c r="C3460" s="5">
        <v>2</v>
      </c>
    </row>
    <row r="3461" spans="1:3" hidden="1" x14ac:dyDescent="0.25">
      <c r="A3461" s="5" t="s">
        <v>11667</v>
      </c>
      <c r="B3461" s="5">
        <v>1</v>
      </c>
      <c r="C3461" s="5">
        <v>2</v>
      </c>
    </row>
    <row r="3462" spans="1:3" hidden="1" x14ac:dyDescent="0.25">
      <c r="A3462" s="5" t="s">
        <v>11668</v>
      </c>
      <c r="B3462" s="5">
        <v>1</v>
      </c>
      <c r="C3462" s="5">
        <v>3</v>
      </c>
    </row>
    <row r="3463" spans="1:3" hidden="1" x14ac:dyDescent="0.25">
      <c r="A3463" s="5" t="s">
        <v>11669</v>
      </c>
      <c r="B3463" s="5">
        <v>1</v>
      </c>
      <c r="C3463" s="5">
        <v>1</v>
      </c>
    </row>
    <row r="3464" spans="1:3" hidden="1" x14ac:dyDescent="0.25">
      <c r="A3464" s="5" t="s">
        <v>11670</v>
      </c>
      <c r="B3464" s="5">
        <v>1</v>
      </c>
      <c r="C3464" s="5">
        <v>3</v>
      </c>
    </row>
    <row r="3465" spans="1:3" hidden="1" x14ac:dyDescent="0.25">
      <c r="A3465" s="5" t="s">
        <v>11671</v>
      </c>
      <c r="B3465" s="5">
        <v>1</v>
      </c>
      <c r="C3465" s="5">
        <v>3</v>
      </c>
    </row>
    <row r="3466" spans="1:3" hidden="1" x14ac:dyDescent="0.25">
      <c r="A3466" s="5" t="s">
        <v>11672</v>
      </c>
      <c r="B3466" s="5">
        <v>1</v>
      </c>
      <c r="C3466" s="5">
        <v>3</v>
      </c>
    </row>
    <row r="3467" spans="1:3" hidden="1" x14ac:dyDescent="0.25">
      <c r="A3467" s="5" t="s">
        <v>11673</v>
      </c>
      <c r="B3467" s="5">
        <v>1</v>
      </c>
      <c r="C3467" s="5">
        <v>2</v>
      </c>
    </row>
    <row r="3468" spans="1:3" hidden="1" x14ac:dyDescent="0.25">
      <c r="A3468" s="5" t="s">
        <v>11674</v>
      </c>
      <c r="B3468" s="5">
        <v>1</v>
      </c>
      <c r="C3468" s="5">
        <v>3</v>
      </c>
    </row>
    <row r="3469" spans="1:3" hidden="1" x14ac:dyDescent="0.25">
      <c r="A3469" s="5" t="s">
        <v>11675</v>
      </c>
      <c r="B3469" s="5">
        <v>1</v>
      </c>
      <c r="C3469" s="5">
        <v>2</v>
      </c>
    </row>
    <row r="3470" spans="1:3" hidden="1" x14ac:dyDescent="0.25">
      <c r="A3470" s="5" t="s">
        <v>11676</v>
      </c>
      <c r="B3470" s="5">
        <v>1</v>
      </c>
      <c r="C3470" s="5">
        <v>3</v>
      </c>
    </row>
    <row r="3471" spans="1:3" hidden="1" x14ac:dyDescent="0.25">
      <c r="A3471" s="5" t="s">
        <v>11677</v>
      </c>
      <c r="B3471" s="5">
        <v>1</v>
      </c>
      <c r="C3471" s="5">
        <v>2</v>
      </c>
    </row>
    <row r="3472" spans="1:3" hidden="1" x14ac:dyDescent="0.25">
      <c r="A3472" s="5" t="s">
        <v>11678</v>
      </c>
      <c r="B3472" s="5">
        <v>1</v>
      </c>
      <c r="C3472" s="5">
        <v>2</v>
      </c>
    </row>
    <row r="3473" spans="1:3" hidden="1" x14ac:dyDescent="0.25">
      <c r="A3473" s="5" t="s">
        <v>11679</v>
      </c>
      <c r="B3473" s="5">
        <v>1</v>
      </c>
      <c r="C3473" s="5">
        <v>3</v>
      </c>
    </row>
    <row r="3474" spans="1:3" hidden="1" x14ac:dyDescent="0.25">
      <c r="A3474" s="5" t="s">
        <v>11680</v>
      </c>
      <c r="B3474" s="5">
        <v>1</v>
      </c>
      <c r="C3474" s="5">
        <v>3</v>
      </c>
    </row>
    <row r="3475" spans="1:3" hidden="1" x14ac:dyDescent="0.25">
      <c r="A3475" s="5" t="s">
        <v>11681</v>
      </c>
      <c r="B3475" s="5">
        <v>1</v>
      </c>
      <c r="C3475" s="5">
        <v>2</v>
      </c>
    </row>
    <row r="3476" spans="1:3" hidden="1" x14ac:dyDescent="0.25">
      <c r="A3476" s="5" t="s">
        <v>11682</v>
      </c>
      <c r="B3476" s="5">
        <v>1</v>
      </c>
      <c r="C3476" s="5">
        <v>2</v>
      </c>
    </row>
    <row r="3477" spans="1:3" hidden="1" x14ac:dyDescent="0.25">
      <c r="A3477" s="5" t="s">
        <v>2590</v>
      </c>
      <c r="B3477" s="5">
        <v>1</v>
      </c>
      <c r="C3477" s="5">
        <v>2</v>
      </c>
    </row>
    <row r="3478" spans="1:3" hidden="1" x14ac:dyDescent="0.25">
      <c r="A3478" s="5" t="s">
        <v>11683</v>
      </c>
      <c r="B3478" s="5">
        <v>1</v>
      </c>
      <c r="C3478" s="5">
        <v>3</v>
      </c>
    </row>
    <row r="3479" spans="1:3" hidden="1" x14ac:dyDescent="0.25">
      <c r="A3479" s="5" t="s">
        <v>11684</v>
      </c>
      <c r="B3479" s="5">
        <v>1</v>
      </c>
      <c r="C3479" s="5">
        <v>3</v>
      </c>
    </row>
    <row r="3480" spans="1:3" hidden="1" x14ac:dyDescent="0.25">
      <c r="A3480" s="5" t="s">
        <v>11685</v>
      </c>
      <c r="B3480" s="5">
        <v>1</v>
      </c>
      <c r="C3480" s="5">
        <v>2</v>
      </c>
    </row>
    <row r="3481" spans="1:3" hidden="1" x14ac:dyDescent="0.25">
      <c r="A3481" s="5" t="s">
        <v>11686</v>
      </c>
      <c r="B3481" s="5">
        <v>1</v>
      </c>
      <c r="C3481" s="5">
        <v>3</v>
      </c>
    </row>
    <row r="3482" spans="1:3" hidden="1" x14ac:dyDescent="0.25">
      <c r="A3482" s="5" t="s">
        <v>11687</v>
      </c>
      <c r="B3482" s="5">
        <v>1</v>
      </c>
      <c r="C3482" s="5">
        <v>2</v>
      </c>
    </row>
    <row r="3483" spans="1:3" hidden="1" x14ac:dyDescent="0.25">
      <c r="A3483" s="5" t="s">
        <v>11688</v>
      </c>
      <c r="B3483" s="5">
        <v>1</v>
      </c>
      <c r="C3483" s="5">
        <v>1</v>
      </c>
    </row>
    <row r="3484" spans="1:3" hidden="1" x14ac:dyDescent="0.25">
      <c r="A3484" s="5" t="s">
        <v>11689</v>
      </c>
      <c r="B3484" s="5">
        <v>1</v>
      </c>
      <c r="C3484" s="5">
        <v>3</v>
      </c>
    </row>
    <row r="3485" spans="1:3" hidden="1" x14ac:dyDescent="0.25">
      <c r="A3485" s="5" t="s">
        <v>11690</v>
      </c>
      <c r="B3485" s="5">
        <v>1</v>
      </c>
      <c r="C3485" s="5">
        <v>2</v>
      </c>
    </row>
    <row r="3486" spans="1:3" hidden="1" x14ac:dyDescent="0.25">
      <c r="A3486" s="5" t="s">
        <v>11691</v>
      </c>
      <c r="B3486" s="5">
        <v>1</v>
      </c>
      <c r="C3486" s="5">
        <v>2</v>
      </c>
    </row>
    <row r="3487" spans="1:3" hidden="1" x14ac:dyDescent="0.25">
      <c r="A3487" s="5" t="s">
        <v>11692</v>
      </c>
      <c r="B3487" s="5">
        <v>1</v>
      </c>
      <c r="C3487" s="5">
        <v>3</v>
      </c>
    </row>
    <row r="3488" spans="1:3" hidden="1" x14ac:dyDescent="0.25">
      <c r="A3488" s="5" t="s">
        <v>11693</v>
      </c>
      <c r="B3488" s="5">
        <v>1</v>
      </c>
      <c r="C3488" s="5">
        <v>3</v>
      </c>
    </row>
    <row r="3489" spans="1:3" hidden="1" x14ac:dyDescent="0.25">
      <c r="A3489" s="5" t="s">
        <v>11694</v>
      </c>
      <c r="B3489" s="5">
        <v>1</v>
      </c>
      <c r="C3489" s="5">
        <v>3</v>
      </c>
    </row>
    <row r="3490" spans="1:3" hidden="1" x14ac:dyDescent="0.25">
      <c r="A3490" s="5" t="s">
        <v>11695</v>
      </c>
      <c r="B3490" s="5">
        <v>1</v>
      </c>
      <c r="C3490" s="5">
        <v>2</v>
      </c>
    </row>
    <row r="3491" spans="1:3" hidden="1" x14ac:dyDescent="0.25">
      <c r="A3491" s="5" t="s">
        <v>11696</v>
      </c>
      <c r="B3491" s="5">
        <v>1</v>
      </c>
      <c r="C3491" s="5">
        <v>1</v>
      </c>
    </row>
    <row r="3492" spans="1:3" hidden="1" x14ac:dyDescent="0.25">
      <c r="A3492" s="5" t="s">
        <v>11697</v>
      </c>
      <c r="B3492" s="5">
        <v>1</v>
      </c>
      <c r="C3492" s="5">
        <v>1</v>
      </c>
    </row>
    <row r="3493" spans="1:3" hidden="1" x14ac:dyDescent="0.25">
      <c r="A3493" s="5" t="s">
        <v>11698</v>
      </c>
      <c r="B3493" s="5">
        <v>1</v>
      </c>
      <c r="C3493" s="5">
        <v>3</v>
      </c>
    </row>
    <row r="3494" spans="1:3" hidden="1" x14ac:dyDescent="0.25">
      <c r="A3494" s="5" t="s">
        <v>11699</v>
      </c>
      <c r="B3494" s="5">
        <v>1</v>
      </c>
      <c r="C3494" s="5">
        <v>2</v>
      </c>
    </row>
    <row r="3495" spans="1:3" hidden="1" x14ac:dyDescent="0.25">
      <c r="A3495" s="5" t="s">
        <v>11700</v>
      </c>
      <c r="B3495" s="5">
        <v>1</v>
      </c>
      <c r="C3495" s="5">
        <v>3</v>
      </c>
    </row>
    <row r="3496" spans="1:3" hidden="1" x14ac:dyDescent="0.25">
      <c r="A3496" s="5" t="s">
        <v>11701</v>
      </c>
      <c r="B3496" s="5">
        <v>1</v>
      </c>
      <c r="C3496" s="5">
        <v>2</v>
      </c>
    </row>
    <row r="3497" spans="1:3" hidden="1" x14ac:dyDescent="0.25">
      <c r="A3497" s="5" t="s">
        <v>11702</v>
      </c>
      <c r="B3497" s="5">
        <v>1</v>
      </c>
      <c r="C3497" s="5">
        <v>3</v>
      </c>
    </row>
    <row r="3498" spans="1:3" hidden="1" x14ac:dyDescent="0.25">
      <c r="A3498" s="5" t="s">
        <v>11703</v>
      </c>
      <c r="B3498" s="5">
        <v>1</v>
      </c>
      <c r="C3498" s="5">
        <v>3</v>
      </c>
    </row>
    <row r="3499" spans="1:3" hidden="1" x14ac:dyDescent="0.25">
      <c r="A3499" s="5" t="s">
        <v>11704</v>
      </c>
      <c r="B3499" s="5">
        <v>1</v>
      </c>
      <c r="C3499" s="5">
        <v>3</v>
      </c>
    </row>
    <row r="3500" spans="1:3" hidden="1" x14ac:dyDescent="0.25">
      <c r="A3500" s="5" t="s">
        <v>11705</v>
      </c>
      <c r="B3500" s="5">
        <v>1</v>
      </c>
      <c r="C3500" s="5">
        <v>3</v>
      </c>
    </row>
    <row r="3501" spans="1:3" hidden="1" x14ac:dyDescent="0.25">
      <c r="A3501" s="5" t="s">
        <v>11706</v>
      </c>
      <c r="B3501" s="5">
        <v>1</v>
      </c>
      <c r="C3501" s="5">
        <v>2</v>
      </c>
    </row>
    <row r="3502" spans="1:3" hidden="1" x14ac:dyDescent="0.25">
      <c r="A3502" s="5" t="s">
        <v>11707</v>
      </c>
      <c r="B3502" s="5">
        <v>1</v>
      </c>
      <c r="C3502" s="5">
        <v>2</v>
      </c>
    </row>
    <row r="3503" spans="1:3" hidden="1" x14ac:dyDescent="0.25">
      <c r="A3503" s="5" t="s">
        <v>11708</v>
      </c>
      <c r="B3503" s="5">
        <v>1</v>
      </c>
      <c r="C3503" s="5">
        <v>3</v>
      </c>
    </row>
    <row r="3504" spans="1:3" hidden="1" x14ac:dyDescent="0.25">
      <c r="A3504" s="5" t="s">
        <v>11709</v>
      </c>
      <c r="B3504" s="5">
        <v>1</v>
      </c>
      <c r="C3504" s="5">
        <v>3</v>
      </c>
    </row>
    <row r="3505" spans="1:3" hidden="1" x14ac:dyDescent="0.25">
      <c r="A3505" s="5" t="s">
        <v>11710</v>
      </c>
      <c r="B3505" s="5">
        <v>1</v>
      </c>
      <c r="C3505" s="5">
        <v>2</v>
      </c>
    </row>
    <row r="3506" spans="1:3" hidden="1" x14ac:dyDescent="0.25">
      <c r="A3506" s="5" t="s">
        <v>2415</v>
      </c>
      <c r="B3506" s="5">
        <v>1</v>
      </c>
      <c r="C3506" s="5">
        <v>3</v>
      </c>
    </row>
    <row r="3507" spans="1:3" hidden="1" x14ac:dyDescent="0.25">
      <c r="A3507" s="5" t="s">
        <v>11711</v>
      </c>
      <c r="B3507" s="5">
        <v>1</v>
      </c>
      <c r="C3507" s="5">
        <v>3</v>
      </c>
    </row>
    <row r="3508" spans="1:3" hidden="1" x14ac:dyDescent="0.25">
      <c r="A3508" s="5" t="s">
        <v>11712</v>
      </c>
      <c r="B3508" s="5">
        <v>1</v>
      </c>
      <c r="C3508" s="5">
        <v>3</v>
      </c>
    </row>
    <row r="3509" spans="1:3" hidden="1" x14ac:dyDescent="0.25">
      <c r="A3509" s="5" t="s">
        <v>11713</v>
      </c>
      <c r="B3509" s="5">
        <v>1</v>
      </c>
      <c r="C3509" s="5">
        <v>2</v>
      </c>
    </row>
    <row r="3510" spans="1:3" hidden="1" x14ac:dyDescent="0.25">
      <c r="A3510" s="5" t="s">
        <v>11714</v>
      </c>
      <c r="B3510" s="5">
        <v>1</v>
      </c>
      <c r="C3510" s="5">
        <v>3</v>
      </c>
    </row>
    <row r="3511" spans="1:3" hidden="1" x14ac:dyDescent="0.25">
      <c r="A3511" s="5" t="s">
        <v>11715</v>
      </c>
      <c r="B3511" s="5">
        <v>1</v>
      </c>
      <c r="C3511" s="5">
        <v>3</v>
      </c>
    </row>
    <row r="3512" spans="1:3" hidden="1" x14ac:dyDescent="0.25">
      <c r="A3512" s="5" t="s">
        <v>11716</v>
      </c>
      <c r="B3512" s="5">
        <v>1</v>
      </c>
      <c r="C3512" s="5">
        <v>2</v>
      </c>
    </row>
    <row r="3513" spans="1:3" hidden="1" x14ac:dyDescent="0.25">
      <c r="A3513" s="5" t="s">
        <v>4678</v>
      </c>
      <c r="B3513" s="5">
        <v>1</v>
      </c>
      <c r="C3513" s="5">
        <v>2</v>
      </c>
    </row>
    <row r="3514" spans="1:3" hidden="1" x14ac:dyDescent="0.25">
      <c r="A3514" s="5" t="s">
        <v>11717</v>
      </c>
      <c r="B3514" s="5">
        <v>1</v>
      </c>
      <c r="C3514" s="5">
        <v>3</v>
      </c>
    </row>
    <row r="3515" spans="1:3" hidden="1" x14ac:dyDescent="0.25">
      <c r="A3515" s="5" t="s">
        <v>11718</v>
      </c>
      <c r="B3515" s="5">
        <v>1</v>
      </c>
      <c r="C3515" s="5">
        <v>3</v>
      </c>
    </row>
    <row r="3516" spans="1:3" hidden="1" x14ac:dyDescent="0.25">
      <c r="A3516" s="5" t="s">
        <v>11719</v>
      </c>
      <c r="B3516" s="5">
        <v>1</v>
      </c>
      <c r="C3516" s="5">
        <v>1</v>
      </c>
    </row>
    <row r="3517" spans="1:3" hidden="1" x14ac:dyDescent="0.25">
      <c r="A3517" s="5" t="s">
        <v>11720</v>
      </c>
      <c r="B3517" s="5">
        <v>1</v>
      </c>
      <c r="C3517" s="5">
        <v>1</v>
      </c>
    </row>
    <row r="3518" spans="1:3" hidden="1" x14ac:dyDescent="0.25">
      <c r="A3518" s="5" t="s">
        <v>11721</v>
      </c>
      <c r="B3518" s="5">
        <v>1</v>
      </c>
      <c r="C3518" s="5">
        <v>1</v>
      </c>
    </row>
    <row r="3519" spans="1:3" hidden="1" x14ac:dyDescent="0.25">
      <c r="A3519" s="5" t="s">
        <v>11722</v>
      </c>
      <c r="B3519" s="5">
        <v>1</v>
      </c>
      <c r="C3519" s="5">
        <v>3</v>
      </c>
    </row>
    <row r="3520" spans="1:3" hidden="1" x14ac:dyDescent="0.25">
      <c r="A3520" s="5" t="s">
        <v>11723</v>
      </c>
      <c r="B3520" s="5">
        <v>1</v>
      </c>
      <c r="C3520" s="5">
        <v>3</v>
      </c>
    </row>
    <row r="3521" spans="1:3" hidden="1" x14ac:dyDescent="0.25">
      <c r="A3521" s="5" t="s">
        <v>5063</v>
      </c>
      <c r="B3521" s="5">
        <v>1</v>
      </c>
      <c r="C3521" s="5">
        <v>2</v>
      </c>
    </row>
    <row r="3522" spans="1:3" hidden="1" x14ac:dyDescent="0.25">
      <c r="A3522" s="5" t="s">
        <v>4959</v>
      </c>
      <c r="B3522" s="5">
        <v>1</v>
      </c>
      <c r="C3522" s="5">
        <v>1</v>
      </c>
    </row>
    <row r="3523" spans="1:3" hidden="1" x14ac:dyDescent="0.25">
      <c r="A3523" s="5" t="s">
        <v>11724</v>
      </c>
      <c r="B3523" s="5">
        <v>1</v>
      </c>
      <c r="C3523" s="5">
        <v>2</v>
      </c>
    </row>
    <row r="3524" spans="1:3" hidden="1" x14ac:dyDescent="0.25">
      <c r="A3524" s="5" t="s">
        <v>11725</v>
      </c>
      <c r="B3524" s="5">
        <v>1</v>
      </c>
      <c r="C3524" s="5">
        <v>2</v>
      </c>
    </row>
    <row r="3525" spans="1:3" hidden="1" x14ac:dyDescent="0.25">
      <c r="A3525" s="5" t="s">
        <v>11726</v>
      </c>
      <c r="B3525" s="5">
        <v>1</v>
      </c>
      <c r="C3525" s="5">
        <v>1</v>
      </c>
    </row>
    <row r="3526" spans="1:3" hidden="1" x14ac:dyDescent="0.25">
      <c r="A3526" s="5" t="s">
        <v>11727</v>
      </c>
      <c r="B3526" s="5">
        <v>1</v>
      </c>
      <c r="C3526" s="5">
        <v>1</v>
      </c>
    </row>
    <row r="3527" spans="1:3" hidden="1" x14ac:dyDescent="0.25">
      <c r="A3527" s="5" t="s">
        <v>11728</v>
      </c>
      <c r="B3527" s="5">
        <v>1</v>
      </c>
      <c r="C3527" s="5">
        <v>3</v>
      </c>
    </row>
    <row r="3528" spans="1:3" hidden="1" x14ac:dyDescent="0.25">
      <c r="A3528" s="5" t="s">
        <v>11729</v>
      </c>
      <c r="B3528" s="5">
        <v>1</v>
      </c>
      <c r="C3528" s="5">
        <v>2</v>
      </c>
    </row>
    <row r="3529" spans="1:3" hidden="1" x14ac:dyDescent="0.25">
      <c r="A3529" s="5" t="s">
        <v>11730</v>
      </c>
      <c r="B3529" s="5">
        <v>1</v>
      </c>
      <c r="C3529" s="5">
        <v>2</v>
      </c>
    </row>
    <row r="3530" spans="1:3" hidden="1" x14ac:dyDescent="0.25">
      <c r="A3530" s="5" t="s">
        <v>11731</v>
      </c>
      <c r="B3530" s="5">
        <v>1</v>
      </c>
      <c r="C3530" s="5">
        <v>3</v>
      </c>
    </row>
    <row r="3531" spans="1:3" hidden="1" x14ac:dyDescent="0.25">
      <c r="A3531" s="5" t="s">
        <v>11732</v>
      </c>
      <c r="B3531" s="5">
        <v>1</v>
      </c>
      <c r="C3531" s="5">
        <v>3</v>
      </c>
    </row>
    <row r="3532" spans="1:3" hidden="1" x14ac:dyDescent="0.25">
      <c r="A3532" s="5" t="s">
        <v>11733</v>
      </c>
      <c r="B3532" s="5">
        <v>1</v>
      </c>
      <c r="C3532" s="5">
        <v>3</v>
      </c>
    </row>
    <row r="3533" spans="1:3" hidden="1" x14ac:dyDescent="0.25">
      <c r="A3533" s="5" t="s">
        <v>11734</v>
      </c>
      <c r="B3533" s="5">
        <v>1</v>
      </c>
      <c r="C3533" s="5">
        <v>2</v>
      </c>
    </row>
    <row r="3534" spans="1:3" hidden="1" x14ac:dyDescent="0.25">
      <c r="A3534" s="5" t="s">
        <v>11735</v>
      </c>
      <c r="B3534" s="5">
        <v>1</v>
      </c>
      <c r="C3534" s="5">
        <v>3</v>
      </c>
    </row>
    <row r="3535" spans="1:3" hidden="1" x14ac:dyDescent="0.25">
      <c r="A3535" s="5" t="s">
        <v>11736</v>
      </c>
      <c r="B3535" s="5">
        <v>1</v>
      </c>
      <c r="C3535" s="5">
        <v>3</v>
      </c>
    </row>
    <row r="3536" spans="1:3" hidden="1" x14ac:dyDescent="0.25">
      <c r="A3536" s="5" t="s">
        <v>11737</v>
      </c>
      <c r="B3536" s="5">
        <v>1</v>
      </c>
      <c r="C3536" s="5">
        <v>2</v>
      </c>
    </row>
    <row r="3537" spans="1:3" hidden="1" x14ac:dyDescent="0.25">
      <c r="A3537" s="5" t="s">
        <v>11738</v>
      </c>
      <c r="B3537" s="5">
        <v>1</v>
      </c>
      <c r="C3537" s="5">
        <v>3</v>
      </c>
    </row>
    <row r="3538" spans="1:3" hidden="1" x14ac:dyDescent="0.25">
      <c r="A3538" s="5" t="s">
        <v>11739</v>
      </c>
      <c r="B3538" s="5">
        <v>1</v>
      </c>
      <c r="C3538" s="5">
        <v>3</v>
      </c>
    </row>
    <row r="3539" spans="1:3" hidden="1" x14ac:dyDescent="0.25">
      <c r="A3539" s="5" t="s">
        <v>11740</v>
      </c>
      <c r="B3539" s="5">
        <v>1</v>
      </c>
      <c r="C3539" s="5">
        <v>1</v>
      </c>
    </row>
    <row r="3540" spans="1:3" hidden="1" x14ac:dyDescent="0.25">
      <c r="A3540" s="5" t="s">
        <v>11741</v>
      </c>
      <c r="B3540" s="5">
        <v>1</v>
      </c>
      <c r="C3540" s="5">
        <v>3</v>
      </c>
    </row>
    <row r="3541" spans="1:3" hidden="1" x14ac:dyDescent="0.25">
      <c r="A3541" s="5" t="s">
        <v>11742</v>
      </c>
      <c r="B3541" s="5">
        <v>1</v>
      </c>
      <c r="C3541" s="5">
        <v>2</v>
      </c>
    </row>
    <row r="3542" spans="1:3" hidden="1" x14ac:dyDescent="0.25">
      <c r="A3542" s="5" t="s">
        <v>11743</v>
      </c>
      <c r="B3542" s="5">
        <v>1</v>
      </c>
      <c r="C3542" s="5">
        <v>3</v>
      </c>
    </row>
    <row r="3543" spans="1:3" hidden="1" x14ac:dyDescent="0.25">
      <c r="A3543" s="5" t="s">
        <v>11744</v>
      </c>
      <c r="B3543" s="5">
        <v>1</v>
      </c>
      <c r="C3543" s="5">
        <v>1</v>
      </c>
    </row>
    <row r="3544" spans="1:3" hidden="1" x14ac:dyDescent="0.25">
      <c r="A3544" s="5" t="s">
        <v>11745</v>
      </c>
      <c r="B3544" s="5">
        <v>1</v>
      </c>
      <c r="C3544" s="5">
        <v>3</v>
      </c>
    </row>
    <row r="3545" spans="1:3" hidden="1" x14ac:dyDescent="0.25">
      <c r="A3545" s="5" t="s">
        <v>11746</v>
      </c>
      <c r="B3545" s="5">
        <v>1</v>
      </c>
      <c r="C3545" s="5">
        <v>2</v>
      </c>
    </row>
    <row r="3546" spans="1:3" hidden="1" x14ac:dyDescent="0.25">
      <c r="A3546" s="5" t="s">
        <v>11747</v>
      </c>
      <c r="B3546" s="5">
        <v>1</v>
      </c>
      <c r="C3546" s="5">
        <v>1</v>
      </c>
    </row>
    <row r="3547" spans="1:3" hidden="1" x14ac:dyDescent="0.25">
      <c r="A3547" s="5" t="s">
        <v>11748</v>
      </c>
      <c r="B3547" s="5">
        <v>1</v>
      </c>
      <c r="C3547" s="5">
        <v>1</v>
      </c>
    </row>
    <row r="3548" spans="1:3" hidden="1" x14ac:dyDescent="0.25">
      <c r="A3548" s="5" t="s">
        <v>11749</v>
      </c>
      <c r="B3548" s="5">
        <v>1</v>
      </c>
      <c r="C3548" s="5">
        <v>3</v>
      </c>
    </row>
    <row r="3549" spans="1:3" hidden="1" x14ac:dyDescent="0.25">
      <c r="A3549" s="5" t="s">
        <v>11750</v>
      </c>
      <c r="B3549" s="5">
        <v>1</v>
      </c>
      <c r="C3549" s="5">
        <v>3</v>
      </c>
    </row>
    <row r="3550" spans="1:3" hidden="1" x14ac:dyDescent="0.25">
      <c r="A3550" s="5" t="s">
        <v>11751</v>
      </c>
      <c r="B3550" s="5">
        <v>1</v>
      </c>
      <c r="C3550" s="5">
        <v>1</v>
      </c>
    </row>
    <row r="3551" spans="1:3" hidden="1" x14ac:dyDescent="0.25">
      <c r="A3551" s="5" t="s">
        <v>11752</v>
      </c>
      <c r="B3551" s="5">
        <v>1</v>
      </c>
      <c r="C3551" s="5">
        <v>3</v>
      </c>
    </row>
    <row r="3552" spans="1:3" hidden="1" x14ac:dyDescent="0.25">
      <c r="A3552" s="5" t="s">
        <v>11753</v>
      </c>
      <c r="B3552" s="5">
        <v>1</v>
      </c>
      <c r="C3552" s="5">
        <v>1</v>
      </c>
    </row>
    <row r="3553" spans="1:3" hidden="1" x14ac:dyDescent="0.25">
      <c r="A3553" s="5" t="s">
        <v>11754</v>
      </c>
      <c r="B3553" s="5">
        <v>1</v>
      </c>
      <c r="C3553" s="5">
        <v>1</v>
      </c>
    </row>
    <row r="3554" spans="1:3" hidden="1" x14ac:dyDescent="0.25">
      <c r="A3554" s="5" t="s">
        <v>11755</v>
      </c>
      <c r="B3554" s="5">
        <v>1</v>
      </c>
      <c r="C3554" s="5">
        <v>2</v>
      </c>
    </row>
    <row r="3555" spans="1:3" hidden="1" x14ac:dyDescent="0.25">
      <c r="A3555" s="5" t="s">
        <v>11756</v>
      </c>
      <c r="B3555" s="5">
        <v>1</v>
      </c>
      <c r="C3555" s="5">
        <v>3</v>
      </c>
    </row>
    <row r="3556" spans="1:3" hidden="1" x14ac:dyDescent="0.25">
      <c r="A3556" s="5" t="s">
        <v>11757</v>
      </c>
      <c r="B3556" s="5">
        <v>1</v>
      </c>
      <c r="C3556" s="5">
        <v>2</v>
      </c>
    </row>
    <row r="3557" spans="1:3" hidden="1" x14ac:dyDescent="0.25">
      <c r="A3557" s="5" t="s">
        <v>11758</v>
      </c>
      <c r="B3557" s="5">
        <v>1</v>
      </c>
      <c r="C3557" s="5">
        <v>1</v>
      </c>
    </row>
    <row r="3558" spans="1:3" hidden="1" x14ac:dyDescent="0.25">
      <c r="A3558" s="5" t="s">
        <v>2447</v>
      </c>
      <c r="B3558" s="5">
        <v>1</v>
      </c>
      <c r="C3558" s="5">
        <v>1</v>
      </c>
    </row>
    <row r="3559" spans="1:3" hidden="1" x14ac:dyDescent="0.25">
      <c r="A3559" s="5" t="s">
        <v>11759</v>
      </c>
      <c r="B3559" s="5">
        <v>1</v>
      </c>
      <c r="C3559" s="5">
        <v>3</v>
      </c>
    </row>
    <row r="3560" spans="1:3" hidden="1" x14ac:dyDescent="0.25">
      <c r="A3560" s="5" t="s">
        <v>11760</v>
      </c>
      <c r="B3560" s="5">
        <v>1</v>
      </c>
      <c r="C3560" s="5">
        <v>3</v>
      </c>
    </row>
    <row r="3561" spans="1:3" hidden="1" x14ac:dyDescent="0.25">
      <c r="A3561" s="5" t="s">
        <v>11761</v>
      </c>
      <c r="B3561" s="5">
        <v>1</v>
      </c>
      <c r="C3561" s="5">
        <v>2</v>
      </c>
    </row>
    <row r="3562" spans="1:3" hidden="1" x14ac:dyDescent="0.25">
      <c r="A3562" s="5" t="s">
        <v>5309</v>
      </c>
      <c r="B3562" s="5">
        <v>1</v>
      </c>
      <c r="C3562" s="5">
        <v>2</v>
      </c>
    </row>
    <row r="3563" spans="1:3" hidden="1" x14ac:dyDescent="0.25">
      <c r="A3563" s="5" t="s">
        <v>4725</v>
      </c>
      <c r="B3563" s="5">
        <v>1</v>
      </c>
      <c r="C3563" s="5">
        <v>1</v>
      </c>
    </row>
    <row r="3564" spans="1:3" hidden="1" x14ac:dyDescent="0.25">
      <c r="A3564" s="5" t="s">
        <v>11762</v>
      </c>
      <c r="B3564" s="5">
        <v>1</v>
      </c>
      <c r="C3564" s="5">
        <v>3</v>
      </c>
    </row>
    <row r="3565" spans="1:3" hidden="1" x14ac:dyDescent="0.25">
      <c r="A3565" s="5" t="s">
        <v>11763</v>
      </c>
      <c r="B3565" s="5">
        <v>1</v>
      </c>
      <c r="C3565" s="5">
        <v>3</v>
      </c>
    </row>
    <row r="3566" spans="1:3" hidden="1" x14ac:dyDescent="0.25">
      <c r="A3566" s="5" t="s">
        <v>11764</v>
      </c>
      <c r="B3566" s="5">
        <v>1</v>
      </c>
      <c r="C3566" s="5">
        <v>2</v>
      </c>
    </row>
    <row r="3567" spans="1:3" hidden="1" x14ac:dyDescent="0.25">
      <c r="A3567" s="5" t="s">
        <v>11765</v>
      </c>
      <c r="B3567" s="5">
        <v>1</v>
      </c>
      <c r="C3567" s="5">
        <v>3</v>
      </c>
    </row>
    <row r="3568" spans="1:3" hidden="1" x14ac:dyDescent="0.25">
      <c r="A3568" s="5" t="s">
        <v>11766</v>
      </c>
      <c r="B3568" s="5">
        <v>1</v>
      </c>
      <c r="C3568" s="5">
        <v>3</v>
      </c>
    </row>
    <row r="3569" spans="1:3" hidden="1" x14ac:dyDescent="0.25">
      <c r="A3569" s="5" t="s">
        <v>11767</v>
      </c>
      <c r="B3569" s="5">
        <v>1</v>
      </c>
      <c r="C3569" s="5">
        <v>1</v>
      </c>
    </row>
    <row r="3570" spans="1:3" hidden="1" x14ac:dyDescent="0.25">
      <c r="A3570" s="5" t="s">
        <v>11768</v>
      </c>
      <c r="B3570" s="5">
        <v>1</v>
      </c>
      <c r="C3570" s="5">
        <v>1</v>
      </c>
    </row>
    <row r="3571" spans="1:3" hidden="1" x14ac:dyDescent="0.25">
      <c r="A3571" s="5" t="s">
        <v>4687</v>
      </c>
      <c r="B3571" s="5">
        <v>1</v>
      </c>
      <c r="C3571" s="5">
        <v>3</v>
      </c>
    </row>
    <row r="3572" spans="1:3" hidden="1" x14ac:dyDescent="0.25">
      <c r="A3572" s="5" t="s">
        <v>2368</v>
      </c>
      <c r="B3572" s="5">
        <v>1</v>
      </c>
      <c r="C3572" s="5">
        <v>3</v>
      </c>
    </row>
    <row r="3573" spans="1:3" hidden="1" x14ac:dyDescent="0.25">
      <c r="A3573" s="5" t="s">
        <v>11769</v>
      </c>
      <c r="B3573" s="5">
        <v>1</v>
      </c>
      <c r="C3573" s="5">
        <v>3</v>
      </c>
    </row>
    <row r="3574" spans="1:3" hidden="1" x14ac:dyDescent="0.25">
      <c r="A3574" s="5" t="s">
        <v>2901</v>
      </c>
      <c r="B3574" s="5">
        <v>1</v>
      </c>
      <c r="C3574" s="5">
        <v>3</v>
      </c>
    </row>
    <row r="3575" spans="1:3" hidden="1" x14ac:dyDescent="0.25">
      <c r="A3575" s="5" t="s">
        <v>11770</v>
      </c>
      <c r="B3575" s="5">
        <v>1</v>
      </c>
      <c r="C3575" s="5">
        <v>2</v>
      </c>
    </row>
    <row r="3576" spans="1:3" hidden="1" x14ac:dyDescent="0.25">
      <c r="A3576" s="5" t="s">
        <v>2366</v>
      </c>
      <c r="B3576" s="5">
        <v>1</v>
      </c>
      <c r="C3576" s="5">
        <v>3</v>
      </c>
    </row>
    <row r="3577" spans="1:3" hidden="1" x14ac:dyDescent="0.25">
      <c r="A3577" s="5" t="s">
        <v>11771</v>
      </c>
      <c r="B3577" s="5">
        <v>1</v>
      </c>
      <c r="C3577" s="5">
        <v>1</v>
      </c>
    </row>
    <row r="3578" spans="1:3" hidden="1" x14ac:dyDescent="0.25">
      <c r="A3578" s="5" t="s">
        <v>11772</v>
      </c>
      <c r="B3578" s="5">
        <v>1</v>
      </c>
      <c r="C3578" s="5">
        <v>2</v>
      </c>
    </row>
    <row r="3579" spans="1:3" hidden="1" x14ac:dyDescent="0.25">
      <c r="A3579" s="5" t="s">
        <v>3000</v>
      </c>
      <c r="B3579" s="5">
        <v>1</v>
      </c>
      <c r="C3579" s="5">
        <v>3</v>
      </c>
    </row>
    <row r="3580" spans="1:3" hidden="1" x14ac:dyDescent="0.25">
      <c r="A3580" s="5" t="s">
        <v>11773</v>
      </c>
      <c r="B3580" s="5">
        <v>1</v>
      </c>
      <c r="C3580" s="5">
        <v>3</v>
      </c>
    </row>
    <row r="3581" spans="1:3" hidden="1" x14ac:dyDescent="0.25">
      <c r="A3581" s="5" t="s">
        <v>3002</v>
      </c>
      <c r="B3581" s="5">
        <v>1</v>
      </c>
      <c r="C3581" s="5">
        <v>3</v>
      </c>
    </row>
    <row r="3582" spans="1:3" hidden="1" x14ac:dyDescent="0.25">
      <c r="A3582" s="5" t="s">
        <v>11774</v>
      </c>
      <c r="B3582" s="5">
        <v>1</v>
      </c>
      <c r="C3582" s="5">
        <v>3</v>
      </c>
    </row>
    <row r="3583" spans="1:3" hidden="1" x14ac:dyDescent="0.25">
      <c r="A3583" s="5" t="s">
        <v>11775</v>
      </c>
      <c r="B3583" s="5">
        <v>1</v>
      </c>
      <c r="C3583" s="5">
        <v>3</v>
      </c>
    </row>
    <row r="3584" spans="1:3" hidden="1" x14ac:dyDescent="0.25">
      <c r="A3584" s="5" t="s">
        <v>2253</v>
      </c>
      <c r="B3584" s="5">
        <v>1</v>
      </c>
      <c r="C3584" s="5">
        <v>3</v>
      </c>
    </row>
    <row r="3585" spans="1:3" hidden="1" x14ac:dyDescent="0.25">
      <c r="A3585" s="5" t="s">
        <v>11776</v>
      </c>
      <c r="B3585" s="5">
        <v>1</v>
      </c>
      <c r="C3585" s="5">
        <v>3</v>
      </c>
    </row>
    <row r="3586" spans="1:3" hidden="1" x14ac:dyDescent="0.25">
      <c r="A3586" s="5" t="s">
        <v>11777</v>
      </c>
      <c r="B3586" s="5">
        <v>1</v>
      </c>
      <c r="C3586" s="5">
        <v>1</v>
      </c>
    </row>
    <row r="3587" spans="1:3" hidden="1" x14ac:dyDescent="0.25">
      <c r="A3587" s="5" t="s">
        <v>11778</v>
      </c>
      <c r="B3587" s="5">
        <v>1</v>
      </c>
      <c r="C3587" s="5">
        <v>2</v>
      </c>
    </row>
    <row r="3588" spans="1:3" hidden="1" x14ac:dyDescent="0.25">
      <c r="A3588" s="5" t="s">
        <v>11779</v>
      </c>
      <c r="B3588" s="5">
        <v>1</v>
      </c>
      <c r="C3588" s="5">
        <v>3</v>
      </c>
    </row>
    <row r="3589" spans="1:3" hidden="1" x14ac:dyDescent="0.25">
      <c r="A3589" s="5" t="s">
        <v>11780</v>
      </c>
      <c r="B3589" s="5">
        <v>1</v>
      </c>
      <c r="C3589" s="5">
        <v>2</v>
      </c>
    </row>
    <row r="3590" spans="1:3" hidden="1" x14ac:dyDescent="0.25">
      <c r="A3590" s="5" t="s">
        <v>4529</v>
      </c>
      <c r="B3590" s="5">
        <v>1</v>
      </c>
      <c r="C3590" s="5">
        <v>1</v>
      </c>
    </row>
    <row r="3591" spans="1:3" hidden="1" x14ac:dyDescent="0.25">
      <c r="A3591" s="5" t="s">
        <v>11781</v>
      </c>
      <c r="B3591" s="5">
        <v>1</v>
      </c>
      <c r="C3591" s="5">
        <v>2</v>
      </c>
    </row>
    <row r="3592" spans="1:3" hidden="1" x14ac:dyDescent="0.25">
      <c r="A3592" s="5" t="s">
        <v>11782</v>
      </c>
      <c r="B3592" s="5">
        <v>1</v>
      </c>
      <c r="C3592" s="5">
        <v>3</v>
      </c>
    </row>
    <row r="3593" spans="1:3" hidden="1" x14ac:dyDescent="0.25">
      <c r="A3593" s="5" t="s">
        <v>11783</v>
      </c>
      <c r="B3593" s="5">
        <v>1</v>
      </c>
      <c r="C3593" s="5">
        <v>3</v>
      </c>
    </row>
    <row r="3594" spans="1:3" hidden="1" x14ac:dyDescent="0.25">
      <c r="A3594" s="5" t="s">
        <v>11784</v>
      </c>
      <c r="B3594" s="5">
        <v>1</v>
      </c>
      <c r="C3594" s="5">
        <v>3</v>
      </c>
    </row>
    <row r="3595" spans="1:3" hidden="1" x14ac:dyDescent="0.25">
      <c r="A3595" s="5" t="s">
        <v>11785</v>
      </c>
      <c r="B3595" s="5">
        <v>1</v>
      </c>
      <c r="C3595" s="5">
        <v>2</v>
      </c>
    </row>
    <row r="3596" spans="1:3" hidden="1" x14ac:dyDescent="0.25">
      <c r="A3596" s="5" t="s">
        <v>11786</v>
      </c>
      <c r="B3596" s="5">
        <v>1</v>
      </c>
      <c r="C3596" s="5">
        <v>1</v>
      </c>
    </row>
    <row r="3597" spans="1:3" hidden="1" x14ac:dyDescent="0.25">
      <c r="A3597" s="5" t="s">
        <v>11787</v>
      </c>
      <c r="B3597" s="5">
        <v>1</v>
      </c>
      <c r="C3597" s="5">
        <v>3</v>
      </c>
    </row>
    <row r="3598" spans="1:3" hidden="1" x14ac:dyDescent="0.25">
      <c r="A3598" s="5" t="s">
        <v>11788</v>
      </c>
      <c r="B3598" s="5">
        <v>1</v>
      </c>
      <c r="C3598" s="5">
        <v>1</v>
      </c>
    </row>
    <row r="3599" spans="1:3" hidden="1" x14ac:dyDescent="0.25">
      <c r="A3599" s="5" t="s">
        <v>11789</v>
      </c>
      <c r="B3599" s="5">
        <v>1</v>
      </c>
      <c r="C3599" s="5">
        <v>3</v>
      </c>
    </row>
    <row r="3600" spans="1:3" hidden="1" x14ac:dyDescent="0.25">
      <c r="A3600" s="5" t="s">
        <v>11790</v>
      </c>
      <c r="B3600" s="5">
        <v>1</v>
      </c>
      <c r="C3600" s="5">
        <v>1</v>
      </c>
    </row>
    <row r="3601" spans="1:3" hidden="1" x14ac:dyDescent="0.25">
      <c r="A3601" s="5" t="s">
        <v>11791</v>
      </c>
      <c r="B3601" s="5">
        <v>1</v>
      </c>
      <c r="C3601" s="5">
        <v>2</v>
      </c>
    </row>
    <row r="3602" spans="1:3" hidden="1" x14ac:dyDescent="0.25">
      <c r="A3602" s="5" t="s">
        <v>11792</v>
      </c>
      <c r="B3602" s="5">
        <v>1</v>
      </c>
      <c r="C3602" s="5">
        <v>3</v>
      </c>
    </row>
    <row r="3603" spans="1:3" hidden="1" x14ac:dyDescent="0.25">
      <c r="A3603" s="5" t="s">
        <v>11793</v>
      </c>
      <c r="B3603" s="5">
        <v>1</v>
      </c>
      <c r="C3603" s="5">
        <v>1</v>
      </c>
    </row>
    <row r="3604" spans="1:3" hidden="1" x14ac:dyDescent="0.25">
      <c r="A3604" s="5" t="s">
        <v>4074</v>
      </c>
      <c r="B3604" s="5">
        <v>1</v>
      </c>
      <c r="C3604" s="5">
        <v>1</v>
      </c>
    </row>
    <row r="3605" spans="1:3" hidden="1" x14ac:dyDescent="0.25">
      <c r="A3605" s="5" t="s">
        <v>11794</v>
      </c>
      <c r="B3605" s="5">
        <v>1</v>
      </c>
      <c r="C3605" s="5">
        <v>2</v>
      </c>
    </row>
    <row r="3606" spans="1:3" hidden="1" x14ac:dyDescent="0.25">
      <c r="A3606" s="5" t="s">
        <v>11795</v>
      </c>
      <c r="B3606" s="5">
        <v>1</v>
      </c>
      <c r="C3606" s="5">
        <v>3</v>
      </c>
    </row>
    <row r="3607" spans="1:3" hidden="1" x14ac:dyDescent="0.25">
      <c r="A3607" s="5" t="s">
        <v>11796</v>
      </c>
      <c r="B3607" s="5">
        <v>1</v>
      </c>
      <c r="C3607" s="5">
        <v>1</v>
      </c>
    </row>
    <row r="3608" spans="1:3" hidden="1" x14ac:dyDescent="0.25">
      <c r="A3608" s="5" t="s">
        <v>11797</v>
      </c>
      <c r="B3608" s="5">
        <v>1</v>
      </c>
      <c r="C3608" s="5">
        <v>3</v>
      </c>
    </row>
    <row r="3609" spans="1:3" hidden="1" x14ac:dyDescent="0.25">
      <c r="A3609" s="5" t="s">
        <v>11798</v>
      </c>
      <c r="B3609" s="5">
        <v>1</v>
      </c>
      <c r="C3609" s="5">
        <v>2</v>
      </c>
    </row>
    <row r="3610" spans="1:3" hidden="1" x14ac:dyDescent="0.25">
      <c r="A3610" s="5" t="s">
        <v>11799</v>
      </c>
      <c r="B3610" s="5">
        <v>1</v>
      </c>
      <c r="C3610" s="5">
        <v>2</v>
      </c>
    </row>
    <row r="3611" spans="1:3" hidden="1" x14ac:dyDescent="0.25">
      <c r="A3611" s="5" t="s">
        <v>11800</v>
      </c>
      <c r="B3611" s="5">
        <v>1</v>
      </c>
      <c r="C3611" s="5">
        <v>3</v>
      </c>
    </row>
    <row r="3612" spans="1:3" hidden="1" x14ac:dyDescent="0.25">
      <c r="A3612" s="5" t="s">
        <v>11801</v>
      </c>
      <c r="B3612" s="5">
        <v>1</v>
      </c>
      <c r="C3612" s="5">
        <v>3</v>
      </c>
    </row>
    <row r="3613" spans="1:3" hidden="1" x14ac:dyDescent="0.25">
      <c r="A3613" s="5" t="s">
        <v>11802</v>
      </c>
      <c r="B3613" s="5">
        <v>1</v>
      </c>
      <c r="C3613" s="5">
        <v>3</v>
      </c>
    </row>
    <row r="3614" spans="1:3" hidden="1" x14ac:dyDescent="0.25">
      <c r="A3614" s="5" t="s">
        <v>2672</v>
      </c>
      <c r="B3614" s="5">
        <v>1</v>
      </c>
      <c r="C3614" s="5">
        <v>3</v>
      </c>
    </row>
    <row r="3615" spans="1:3" hidden="1" x14ac:dyDescent="0.25">
      <c r="A3615" s="5" t="s">
        <v>11803</v>
      </c>
      <c r="B3615" s="5">
        <v>1</v>
      </c>
      <c r="C3615" s="5">
        <v>2</v>
      </c>
    </row>
    <row r="3616" spans="1:3" hidden="1" x14ac:dyDescent="0.25">
      <c r="A3616" s="5" t="s">
        <v>11804</v>
      </c>
      <c r="B3616" s="5">
        <v>1</v>
      </c>
      <c r="C3616" s="5">
        <v>3</v>
      </c>
    </row>
    <row r="3617" spans="1:3" hidden="1" x14ac:dyDescent="0.25">
      <c r="A3617" s="5" t="s">
        <v>11805</v>
      </c>
      <c r="B3617" s="5">
        <v>1</v>
      </c>
      <c r="C3617" s="5">
        <v>1</v>
      </c>
    </row>
    <row r="3618" spans="1:3" hidden="1" x14ac:dyDescent="0.25">
      <c r="A3618" s="5" t="s">
        <v>4280</v>
      </c>
      <c r="B3618" s="5">
        <v>1</v>
      </c>
      <c r="C3618" s="5">
        <v>2</v>
      </c>
    </row>
    <row r="3619" spans="1:3" hidden="1" x14ac:dyDescent="0.25">
      <c r="A3619" s="5" t="s">
        <v>11806</v>
      </c>
      <c r="B3619" s="5">
        <v>1</v>
      </c>
      <c r="C3619" s="5">
        <v>3</v>
      </c>
    </row>
    <row r="3620" spans="1:3" hidden="1" x14ac:dyDescent="0.25">
      <c r="A3620" s="5" t="s">
        <v>11807</v>
      </c>
      <c r="B3620" s="5">
        <v>1</v>
      </c>
      <c r="C3620" s="5">
        <v>2</v>
      </c>
    </row>
    <row r="3621" spans="1:3" hidden="1" x14ac:dyDescent="0.25">
      <c r="A3621" s="5" t="s">
        <v>11808</v>
      </c>
      <c r="B3621" s="5">
        <v>1</v>
      </c>
      <c r="C3621" s="5">
        <v>2</v>
      </c>
    </row>
    <row r="3622" spans="1:3" hidden="1" x14ac:dyDescent="0.25">
      <c r="A3622" s="5" t="s">
        <v>11809</v>
      </c>
      <c r="B3622" s="5">
        <v>1</v>
      </c>
      <c r="C3622" s="5">
        <v>3</v>
      </c>
    </row>
    <row r="3623" spans="1:3" hidden="1" x14ac:dyDescent="0.25">
      <c r="A3623" s="5" t="s">
        <v>2696</v>
      </c>
      <c r="B3623" s="5">
        <v>1</v>
      </c>
      <c r="C3623" s="5">
        <v>3</v>
      </c>
    </row>
    <row r="3624" spans="1:3" hidden="1" x14ac:dyDescent="0.25">
      <c r="A3624" s="5" t="s">
        <v>11810</v>
      </c>
      <c r="B3624" s="5">
        <v>1</v>
      </c>
      <c r="C3624" s="5">
        <v>2</v>
      </c>
    </row>
    <row r="3625" spans="1:3" hidden="1" x14ac:dyDescent="0.25">
      <c r="A3625" s="5" t="s">
        <v>11811</v>
      </c>
      <c r="B3625" s="5">
        <v>1</v>
      </c>
      <c r="C3625" s="5">
        <v>3</v>
      </c>
    </row>
    <row r="3626" spans="1:3" hidden="1" x14ac:dyDescent="0.25">
      <c r="A3626" s="5" t="s">
        <v>11812</v>
      </c>
      <c r="B3626" s="5">
        <v>1</v>
      </c>
      <c r="C3626" s="5">
        <v>2</v>
      </c>
    </row>
    <row r="3627" spans="1:3" hidden="1" x14ac:dyDescent="0.25">
      <c r="A3627" s="5" t="s">
        <v>11813</v>
      </c>
      <c r="B3627" s="5">
        <v>1</v>
      </c>
      <c r="C3627" s="5">
        <v>3</v>
      </c>
    </row>
    <row r="3628" spans="1:3" hidden="1" x14ac:dyDescent="0.25">
      <c r="A3628" s="5" t="s">
        <v>11814</v>
      </c>
      <c r="B3628" s="5">
        <v>1</v>
      </c>
      <c r="C3628" s="5">
        <v>3</v>
      </c>
    </row>
    <row r="3629" spans="1:3" hidden="1" x14ac:dyDescent="0.25">
      <c r="A3629" s="5" t="s">
        <v>11815</v>
      </c>
      <c r="B3629" s="5">
        <v>1</v>
      </c>
      <c r="C3629" s="5">
        <v>3</v>
      </c>
    </row>
    <row r="3630" spans="1:3" hidden="1" x14ac:dyDescent="0.25">
      <c r="A3630" s="5" t="s">
        <v>11816</v>
      </c>
      <c r="B3630" s="5">
        <v>1</v>
      </c>
      <c r="C3630" s="5">
        <v>1</v>
      </c>
    </row>
    <row r="3631" spans="1:3" hidden="1" x14ac:dyDescent="0.25">
      <c r="A3631" s="5" t="s">
        <v>2367</v>
      </c>
      <c r="B3631" s="5">
        <v>1</v>
      </c>
      <c r="C3631" s="5">
        <v>2</v>
      </c>
    </row>
    <row r="3632" spans="1:3" hidden="1" x14ac:dyDescent="0.25">
      <c r="A3632" s="5" t="s">
        <v>11817</v>
      </c>
      <c r="B3632" s="5">
        <v>1</v>
      </c>
      <c r="C3632" s="5">
        <v>3</v>
      </c>
    </row>
    <row r="3633" spans="1:3" hidden="1" x14ac:dyDescent="0.25">
      <c r="A3633" s="5" t="s">
        <v>5129</v>
      </c>
      <c r="B3633" s="5">
        <v>1</v>
      </c>
      <c r="C3633" s="5">
        <v>1</v>
      </c>
    </row>
    <row r="3634" spans="1:3" hidden="1" x14ac:dyDescent="0.25">
      <c r="A3634" s="5" t="s">
        <v>11818</v>
      </c>
      <c r="B3634" s="5">
        <v>1</v>
      </c>
      <c r="C3634" s="5">
        <v>2</v>
      </c>
    </row>
    <row r="3635" spans="1:3" hidden="1" x14ac:dyDescent="0.25">
      <c r="A3635" s="5" t="s">
        <v>11819</v>
      </c>
      <c r="B3635" s="5">
        <v>1</v>
      </c>
      <c r="C3635" s="5">
        <v>1</v>
      </c>
    </row>
    <row r="3636" spans="1:3" hidden="1" x14ac:dyDescent="0.25">
      <c r="A3636" s="5" t="s">
        <v>11820</v>
      </c>
      <c r="B3636" s="5">
        <v>1</v>
      </c>
      <c r="C3636" s="5">
        <v>1</v>
      </c>
    </row>
    <row r="3637" spans="1:3" hidden="1" x14ac:dyDescent="0.25">
      <c r="A3637" s="5" t="s">
        <v>11821</v>
      </c>
      <c r="B3637" s="5">
        <v>1</v>
      </c>
      <c r="C3637" s="5">
        <v>2</v>
      </c>
    </row>
    <row r="3638" spans="1:3" hidden="1" x14ac:dyDescent="0.25">
      <c r="A3638" s="5" t="s">
        <v>4388</v>
      </c>
      <c r="B3638" s="5">
        <v>1</v>
      </c>
      <c r="C3638" s="5">
        <v>3</v>
      </c>
    </row>
    <row r="3639" spans="1:3" hidden="1" x14ac:dyDescent="0.25">
      <c r="A3639" s="5" t="s">
        <v>11822</v>
      </c>
      <c r="B3639" s="5">
        <v>1</v>
      </c>
      <c r="C3639" s="5">
        <v>2</v>
      </c>
    </row>
    <row r="3640" spans="1:3" hidden="1" x14ac:dyDescent="0.25">
      <c r="A3640" s="5" t="s">
        <v>11823</v>
      </c>
      <c r="B3640" s="5">
        <v>1</v>
      </c>
      <c r="C3640" s="5">
        <v>3</v>
      </c>
    </row>
    <row r="3641" spans="1:3" hidden="1" x14ac:dyDescent="0.25">
      <c r="A3641" s="5" t="s">
        <v>11824</v>
      </c>
      <c r="B3641" s="5">
        <v>1</v>
      </c>
      <c r="C3641" s="5">
        <v>3</v>
      </c>
    </row>
    <row r="3642" spans="1:3" hidden="1" x14ac:dyDescent="0.25">
      <c r="A3642" s="5" t="s">
        <v>11825</v>
      </c>
      <c r="B3642" s="5">
        <v>1</v>
      </c>
      <c r="C3642" s="5">
        <v>3</v>
      </c>
    </row>
    <row r="3643" spans="1:3" hidden="1" x14ac:dyDescent="0.25">
      <c r="A3643" s="5" t="s">
        <v>11826</v>
      </c>
      <c r="B3643" s="5">
        <v>1</v>
      </c>
      <c r="C3643" s="5">
        <v>3</v>
      </c>
    </row>
    <row r="3644" spans="1:3" hidden="1" x14ac:dyDescent="0.25">
      <c r="A3644" s="5" t="s">
        <v>11827</v>
      </c>
      <c r="B3644" s="5">
        <v>1</v>
      </c>
      <c r="C3644" s="5">
        <v>3</v>
      </c>
    </row>
    <row r="3645" spans="1:3" hidden="1" x14ac:dyDescent="0.25">
      <c r="A3645" s="5" t="s">
        <v>11828</v>
      </c>
      <c r="B3645" s="5">
        <v>1</v>
      </c>
      <c r="C3645" s="5">
        <v>3</v>
      </c>
    </row>
    <row r="3646" spans="1:3" hidden="1" x14ac:dyDescent="0.25">
      <c r="A3646" s="5" t="s">
        <v>11829</v>
      </c>
      <c r="B3646" s="5">
        <v>1</v>
      </c>
      <c r="C3646" s="5">
        <v>2</v>
      </c>
    </row>
    <row r="3647" spans="1:3" hidden="1" x14ac:dyDescent="0.25">
      <c r="A3647" s="5" t="s">
        <v>11830</v>
      </c>
      <c r="B3647" s="5">
        <v>1</v>
      </c>
      <c r="C3647" s="5">
        <v>2</v>
      </c>
    </row>
    <row r="3648" spans="1:3" hidden="1" x14ac:dyDescent="0.25">
      <c r="A3648" s="5" t="s">
        <v>11831</v>
      </c>
      <c r="B3648" s="5">
        <v>1</v>
      </c>
      <c r="C3648" s="5">
        <v>3</v>
      </c>
    </row>
    <row r="3649" spans="1:3" hidden="1" x14ac:dyDescent="0.25">
      <c r="A3649" s="5" t="s">
        <v>11832</v>
      </c>
      <c r="B3649" s="5">
        <v>1</v>
      </c>
      <c r="C3649" s="5">
        <v>3</v>
      </c>
    </row>
    <row r="3650" spans="1:3" hidden="1" x14ac:dyDescent="0.25">
      <c r="A3650" s="5" t="s">
        <v>11833</v>
      </c>
      <c r="B3650" s="5">
        <v>1</v>
      </c>
      <c r="C3650" s="5">
        <v>3</v>
      </c>
    </row>
    <row r="3651" spans="1:3" hidden="1" x14ac:dyDescent="0.25">
      <c r="A3651" s="5" t="s">
        <v>11834</v>
      </c>
      <c r="B3651" s="5">
        <v>1</v>
      </c>
      <c r="C3651" s="5">
        <v>3</v>
      </c>
    </row>
    <row r="3652" spans="1:3" hidden="1" x14ac:dyDescent="0.25">
      <c r="A3652" s="5" t="s">
        <v>11835</v>
      </c>
      <c r="B3652" s="5">
        <v>1</v>
      </c>
      <c r="C3652" s="5">
        <v>1</v>
      </c>
    </row>
    <row r="3653" spans="1:3" hidden="1" x14ac:dyDescent="0.25">
      <c r="A3653" s="5" t="s">
        <v>11836</v>
      </c>
      <c r="B3653" s="5">
        <v>1</v>
      </c>
      <c r="C3653" s="5">
        <v>3</v>
      </c>
    </row>
    <row r="3654" spans="1:3" hidden="1" x14ac:dyDescent="0.25">
      <c r="A3654" s="5" t="s">
        <v>11837</v>
      </c>
      <c r="B3654" s="5">
        <v>1</v>
      </c>
      <c r="C3654" s="5">
        <v>3</v>
      </c>
    </row>
    <row r="3655" spans="1:3" hidden="1" x14ac:dyDescent="0.25">
      <c r="A3655" s="5" t="s">
        <v>11838</v>
      </c>
      <c r="B3655" s="5">
        <v>1</v>
      </c>
      <c r="C3655" s="5">
        <v>3</v>
      </c>
    </row>
    <row r="3656" spans="1:3" hidden="1" x14ac:dyDescent="0.25">
      <c r="A3656" s="5" t="s">
        <v>11839</v>
      </c>
      <c r="B3656" s="5">
        <v>1</v>
      </c>
      <c r="C3656" s="5">
        <v>2</v>
      </c>
    </row>
    <row r="3657" spans="1:3" hidden="1" x14ac:dyDescent="0.25">
      <c r="A3657" s="5" t="s">
        <v>11840</v>
      </c>
      <c r="B3657" s="5">
        <v>1</v>
      </c>
      <c r="C3657" s="5">
        <v>3</v>
      </c>
    </row>
    <row r="3658" spans="1:3" hidden="1" x14ac:dyDescent="0.25">
      <c r="A3658" s="5" t="s">
        <v>11841</v>
      </c>
      <c r="B3658" s="5">
        <v>1</v>
      </c>
      <c r="C3658" s="5">
        <v>3</v>
      </c>
    </row>
    <row r="3659" spans="1:3" hidden="1" x14ac:dyDescent="0.25">
      <c r="A3659" s="5" t="s">
        <v>11842</v>
      </c>
      <c r="B3659" s="5">
        <v>1</v>
      </c>
      <c r="C3659" s="5">
        <v>3</v>
      </c>
    </row>
    <row r="3660" spans="1:3" hidden="1" x14ac:dyDescent="0.25">
      <c r="A3660" s="5" t="s">
        <v>11843</v>
      </c>
      <c r="B3660" s="5">
        <v>1</v>
      </c>
      <c r="C3660" s="5">
        <v>3</v>
      </c>
    </row>
    <row r="3661" spans="1:3" hidden="1" x14ac:dyDescent="0.25">
      <c r="A3661" s="5" t="s">
        <v>11844</v>
      </c>
      <c r="B3661" s="5">
        <v>1</v>
      </c>
      <c r="C3661" s="5">
        <v>1</v>
      </c>
    </row>
    <row r="3662" spans="1:3" hidden="1" x14ac:dyDescent="0.25">
      <c r="A3662" s="5" t="s">
        <v>11845</v>
      </c>
      <c r="B3662" s="5">
        <v>1</v>
      </c>
      <c r="C3662" s="5">
        <v>3</v>
      </c>
    </row>
    <row r="3663" spans="1:3" hidden="1" x14ac:dyDescent="0.25">
      <c r="A3663" s="5" t="s">
        <v>11846</v>
      </c>
      <c r="B3663" s="5">
        <v>1</v>
      </c>
      <c r="C3663" s="5">
        <v>3</v>
      </c>
    </row>
    <row r="3664" spans="1:3" hidden="1" x14ac:dyDescent="0.25">
      <c r="A3664" s="5" t="s">
        <v>11847</v>
      </c>
      <c r="B3664" s="5">
        <v>1</v>
      </c>
      <c r="C3664" s="5">
        <v>3</v>
      </c>
    </row>
    <row r="3665" spans="1:3" hidden="1" x14ac:dyDescent="0.25">
      <c r="A3665" s="5" t="s">
        <v>11848</v>
      </c>
      <c r="B3665" s="5">
        <v>1</v>
      </c>
      <c r="C3665" s="5">
        <v>2</v>
      </c>
    </row>
    <row r="3666" spans="1:3" hidden="1" x14ac:dyDescent="0.25">
      <c r="A3666" s="5" t="s">
        <v>11849</v>
      </c>
      <c r="B3666" s="5">
        <v>1</v>
      </c>
      <c r="C3666" s="5">
        <v>3</v>
      </c>
    </row>
    <row r="3667" spans="1:3" hidden="1" x14ac:dyDescent="0.25">
      <c r="A3667" s="5" t="s">
        <v>11850</v>
      </c>
      <c r="B3667" s="5">
        <v>1</v>
      </c>
      <c r="C3667" s="5">
        <v>1</v>
      </c>
    </row>
    <row r="3668" spans="1:3" hidden="1" x14ac:dyDescent="0.25">
      <c r="A3668" s="5" t="s">
        <v>11851</v>
      </c>
      <c r="B3668" s="5">
        <v>1</v>
      </c>
      <c r="C3668" s="5">
        <v>3</v>
      </c>
    </row>
    <row r="3669" spans="1:3" hidden="1" x14ac:dyDescent="0.25">
      <c r="A3669" s="5" t="s">
        <v>11852</v>
      </c>
      <c r="B3669" s="5">
        <v>1</v>
      </c>
      <c r="C3669" s="5">
        <v>3</v>
      </c>
    </row>
    <row r="3670" spans="1:3" hidden="1" x14ac:dyDescent="0.25">
      <c r="A3670" s="5" t="s">
        <v>11853</v>
      </c>
      <c r="B3670" s="5">
        <v>1</v>
      </c>
      <c r="C3670" s="5">
        <v>2</v>
      </c>
    </row>
    <row r="3671" spans="1:3" hidden="1" x14ac:dyDescent="0.25">
      <c r="A3671" s="5" t="s">
        <v>11854</v>
      </c>
      <c r="B3671" s="5">
        <v>1</v>
      </c>
      <c r="C3671" s="5">
        <v>1</v>
      </c>
    </row>
    <row r="3672" spans="1:3" hidden="1" x14ac:dyDescent="0.25">
      <c r="A3672" s="5" t="s">
        <v>11855</v>
      </c>
      <c r="B3672" s="5">
        <v>1</v>
      </c>
      <c r="C3672" s="5">
        <v>3</v>
      </c>
    </row>
    <row r="3673" spans="1:3" hidden="1" x14ac:dyDescent="0.25">
      <c r="A3673" s="5" t="s">
        <v>11856</v>
      </c>
      <c r="B3673" s="5">
        <v>1</v>
      </c>
      <c r="C3673" s="5">
        <v>1</v>
      </c>
    </row>
    <row r="3674" spans="1:3" hidden="1" x14ac:dyDescent="0.25">
      <c r="A3674" s="5" t="s">
        <v>11857</v>
      </c>
      <c r="B3674" s="5">
        <v>1</v>
      </c>
      <c r="C3674" s="5">
        <v>3</v>
      </c>
    </row>
    <row r="3675" spans="1:3" hidden="1" x14ac:dyDescent="0.25">
      <c r="A3675" s="5" t="s">
        <v>11858</v>
      </c>
      <c r="B3675" s="5">
        <v>1</v>
      </c>
      <c r="C3675" s="5">
        <v>2</v>
      </c>
    </row>
    <row r="3676" spans="1:3" hidden="1" x14ac:dyDescent="0.25">
      <c r="A3676" s="5" t="s">
        <v>11859</v>
      </c>
      <c r="B3676" s="5">
        <v>1</v>
      </c>
      <c r="C3676" s="5">
        <v>3</v>
      </c>
    </row>
    <row r="3677" spans="1:3" hidden="1" x14ac:dyDescent="0.25">
      <c r="A3677" s="5" t="s">
        <v>11860</v>
      </c>
      <c r="B3677" s="5">
        <v>1</v>
      </c>
      <c r="C3677" s="5">
        <v>1</v>
      </c>
    </row>
    <row r="3678" spans="1:3" hidden="1" x14ac:dyDescent="0.25">
      <c r="A3678" s="5" t="s">
        <v>11861</v>
      </c>
      <c r="B3678" s="5">
        <v>1</v>
      </c>
      <c r="C3678" s="5">
        <v>2</v>
      </c>
    </row>
    <row r="3679" spans="1:3" hidden="1" x14ac:dyDescent="0.25">
      <c r="A3679" s="5" t="s">
        <v>11862</v>
      </c>
      <c r="B3679" s="5">
        <v>1</v>
      </c>
      <c r="C3679" s="5">
        <v>1</v>
      </c>
    </row>
    <row r="3680" spans="1:3" hidden="1" x14ac:dyDescent="0.25">
      <c r="A3680" s="5" t="s">
        <v>11863</v>
      </c>
      <c r="B3680" s="5">
        <v>1</v>
      </c>
      <c r="C3680" s="5">
        <v>1</v>
      </c>
    </row>
    <row r="3681" spans="1:3" hidden="1" x14ac:dyDescent="0.25">
      <c r="A3681" s="5" t="s">
        <v>11864</v>
      </c>
      <c r="B3681" s="5">
        <v>1</v>
      </c>
      <c r="C3681" s="5">
        <v>2</v>
      </c>
    </row>
    <row r="3682" spans="1:3" hidden="1" x14ac:dyDescent="0.25">
      <c r="A3682" s="5" t="s">
        <v>11865</v>
      </c>
      <c r="B3682" s="5">
        <v>1</v>
      </c>
      <c r="C3682" s="5">
        <v>3</v>
      </c>
    </row>
    <row r="3683" spans="1:3" hidden="1" x14ac:dyDescent="0.25">
      <c r="A3683" s="5" t="s">
        <v>11866</v>
      </c>
      <c r="B3683" s="5">
        <v>1</v>
      </c>
      <c r="C3683" s="5">
        <v>1</v>
      </c>
    </row>
    <row r="3684" spans="1:3" hidden="1" x14ac:dyDescent="0.25">
      <c r="A3684" s="5" t="s">
        <v>11867</v>
      </c>
      <c r="B3684" s="5">
        <v>1</v>
      </c>
      <c r="C3684" s="5">
        <v>2</v>
      </c>
    </row>
    <row r="3685" spans="1:3" hidden="1" x14ac:dyDescent="0.25">
      <c r="A3685" s="5" t="s">
        <v>11868</v>
      </c>
      <c r="B3685" s="5">
        <v>1</v>
      </c>
      <c r="C3685" s="5">
        <v>2</v>
      </c>
    </row>
    <row r="3686" spans="1:3" hidden="1" x14ac:dyDescent="0.25">
      <c r="A3686" s="5" t="s">
        <v>11869</v>
      </c>
      <c r="B3686" s="5">
        <v>1</v>
      </c>
      <c r="C3686" s="5">
        <v>1</v>
      </c>
    </row>
    <row r="3687" spans="1:3" hidden="1" x14ac:dyDescent="0.25">
      <c r="A3687" s="5" t="s">
        <v>11870</v>
      </c>
      <c r="B3687" s="5">
        <v>1</v>
      </c>
      <c r="C3687" s="5">
        <v>2</v>
      </c>
    </row>
    <row r="3688" spans="1:3" hidden="1" x14ac:dyDescent="0.25">
      <c r="A3688" s="5" t="s">
        <v>11871</v>
      </c>
      <c r="B3688" s="5">
        <v>1</v>
      </c>
      <c r="C3688" s="5">
        <v>2</v>
      </c>
    </row>
    <row r="3689" spans="1:3" hidden="1" x14ac:dyDescent="0.25">
      <c r="A3689" s="5" t="s">
        <v>11872</v>
      </c>
      <c r="B3689" s="5">
        <v>1</v>
      </c>
      <c r="C3689" s="5">
        <v>3</v>
      </c>
    </row>
    <row r="3690" spans="1:3" hidden="1" x14ac:dyDescent="0.25">
      <c r="A3690" s="5" t="s">
        <v>11873</v>
      </c>
      <c r="B3690" s="5">
        <v>1</v>
      </c>
      <c r="C3690" s="5">
        <v>2</v>
      </c>
    </row>
    <row r="3691" spans="1:3" hidden="1" x14ac:dyDescent="0.25">
      <c r="A3691" s="5" t="s">
        <v>11874</v>
      </c>
      <c r="B3691" s="5">
        <v>1</v>
      </c>
      <c r="C3691" s="5">
        <v>3</v>
      </c>
    </row>
    <row r="3692" spans="1:3" hidden="1" x14ac:dyDescent="0.25">
      <c r="A3692" s="5" t="s">
        <v>11875</v>
      </c>
      <c r="B3692" s="5">
        <v>1</v>
      </c>
      <c r="C3692" s="5">
        <v>3</v>
      </c>
    </row>
    <row r="3693" spans="1:3" hidden="1" x14ac:dyDescent="0.25">
      <c r="A3693" s="5" t="s">
        <v>11876</v>
      </c>
      <c r="B3693" s="5">
        <v>1</v>
      </c>
      <c r="C3693" s="5">
        <v>2</v>
      </c>
    </row>
    <row r="3694" spans="1:3" hidden="1" x14ac:dyDescent="0.25">
      <c r="A3694" s="5" t="s">
        <v>11877</v>
      </c>
      <c r="B3694" s="5">
        <v>1</v>
      </c>
      <c r="C3694" s="5">
        <v>3</v>
      </c>
    </row>
    <row r="3695" spans="1:3" hidden="1" x14ac:dyDescent="0.25">
      <c r="A3695" s="5" t="s">
        <v>11878</v>
      </c>
      <c r="B3695" s="5">
        <v>1</v>
      </c>
      <c r="C3695" s="5">
        <v>1</v>
      </c>
    </row>
    <row r="3696" spans="1:3" hidden="1" x14ac:dyDescent="0.25">
      <c r="A3696" s="5" t="s">
        <v>11879</v>
      </c>
      <c r="B3696" s="5">
        <v>1</v>
      </c>
      <c r="C3696" s="5">
        <v>2</v>
      </c>
    </row>
    <row r="3697" spans="1:3" hidden="1" x14ac:dyDescent="0.25">
      <c r="A3697" s="5" t="s">
        <v>11880</v>
      </c>
      <c r="B3697" s="5">
        <v>1</v>
      </c>
      <c r="C3697" s="5">
        <v>2</v>
      </c>
    </row>
    <row r="3698" spans="1:3" hidden="1" x14ac:dyDescent="0.25">
      <c r="A3698" s="5" t="s">
        <v>11881</v>
      </c>
      <c r="B3698" s="5">
        <v>1</v>
      </c>
      <c r="C3698" s="5">
        <v>3</v>
      </c>
    </row>
    <row r="3699" spans="1:3" hidden="1" x14ac:dyDescent="0.25">
      <c r="A3699" s="5" t="s">
        <v>11882</v>
      </c>
      <c r="B3699" s="5">
        <v>1</v>
      </c>
      <c r="C3699" s="5">
        <v>2</v>
      </c>
    </row>
    <row r="3700" spans="1:3" hidden="1" x14ac:dyDescent="0.25">
      <c r="A3700" s="5" t="s">
        <v>11883</v>
      </c>
      <c r="B3700" s="5">
        <v>1</v>
      </c>
      <c r="C3700" s="5">
        <v>3</v>
      </c>
    </row>
    <row r="3701" spans="1:3" hidden="1" x14ac:dyDescent="0.25">
      <c r="A3701" s="5" t="s">
        <v>11884</v>
      </c>
      <c r="B3701" s="5">
        <v>1</v>
      </c>
      <c r="C3701" s="5">
        <v>3</v>
      </c>
    </row>
    <row r="3702" spans="1:3" hidden="1" x14ac:dyDescent="0.25">
      <c r="A3702" s="5" t="s">
        <v>11885</v>
      </c>
      <c r="B3702" s="5">
        <v>1</v>
      </c>
      <c r="C3702" s="5">
        <v>3</v>
      </c>
    </row>
    <row r="3703" spans="1:3" hidden="1" x14ac:dyDescent="0.25">
      <c r="A3703" s="5" t="s">
        <v>11886</v>
      </c>
      <c r="B3703" s="5">
        <v>1</v>
      </c>
      <c r="C3703" s="5">
        <v>3</v>
      </c>
    </row>
    <row r="3704" spans="1:3" hidden="1" x14ac:dyDescent="0.25">
      <c r="A3704" s="5" t="s">
        <v>11887</v>
      </c>
      <c r="B3704" s="5">
        <v>1</v>
      </c>
      <c r="C3704" s="5">
        <v>2</v>
      </c>
    </row>
    <row r="3705" spans="1:3" hidden="1" x14ac:dyDescent="0.25">
      <c r="A3705" s="5" t="s">
        <v>11888</v>
      </c>
      <c r="B3705" s="5">
        <v>1</v>
      </c>
      <c r="C3705" s="5">
        <v>3</v>
      </c>
    </row>
    <row r="3706" spans="1:3" hidden="1" x14ac:dyDescent="0.25">
      <c r="A3706" s="5" t="s">
        <v>11889</v>
      </c>
      <c r="B3706" s="5">
        <v>1</v>
      </c>
      <c r="C3706" s="5">
        <v>3</v>
      </c>
    </row>
    <row r="3707" spans="1:3" hidden="1" x14ac:dyDescent="0.25">
      <c r="A3707" s="5" t="s">
        <v>11890</v>
      </c>
      <c r="B3707" s="5">
        <v>1</v>
      </c>
      <c r="C3707" s="5">
        <v>2</v>
      </c>
    </row>
    <row r="3708" spans="1:3" hidden="1" x14ac:dyDescent="0.25">
      <c r="A3708" s="5" t="s">
        <v>11891</v>
      </c>
      <c r="B3708" s="5">
        <v>1</v>
      </c>
      <c r="C3708" s="5">
        <v>3</v>
      </c>
    </row>
    <row r="3709" spans="1:3" hidden="1" x14ac:dyDescent="0.25">
      <c r="A3709" s="5" t="s">
        <v>11892</v>
      </c>
      <c r="B3709" s="5">
        <v>1</v>
      </c>
      <c r="C3709" s="5">
        <v>3</v>
      </c>
    </row>
    <row r="3710" spans="1:3" hidden="1" x14ac:dyDescent="0.25">
      <c r="A3710" s="5" t="s">
        <v>11893</v>
      </c>
      <c r="B3710" s="5">
        <v>1</v>
      </c>
      <c r="C3710" s="5">
        <v>2</v>
      </c>
    </row>
    <row r="3711" spans="1:3" hidden="1" x14ac:dyDescent="0.25">
      <c r="A3711" s="5" t="s">
        <v>11894</v>
      </c>
      <c r="B3711" s="5">
        <v>1</v>
      </c>
      <c r="C3711" s="5">
        <v>2</v>
      </c>
    </row>
    <row r="3712" spans="1:3" hidden="1" x14ac:dyDescent="0.25">
      <c r="A3712" s="5" t="s">
        <v>11895</v>
      </c>
      <c r="B3712" s="5">
        <v>1</v>
      </c>
      <c r="C3712" s="5">
        <v>3</v>
      </c>
    </row>
    <row r="3713" spans="1:3" hidden="1" x14ac:dyDescent="0.25">
      <c r="A3713" s="5" t="s">
        <v>11896</v>
      </c>
      <c r="B3713" s="5">
        <v>1</v>
      </c>
      <c r="C3713" s="5">
        <v>2</v>
      </c>
    </row>
    <row r="3714" spans="1:3" hidden="1" x14ac:dyDescent="0.25">
      <c r="A3714" s="5" t="s">
        <v>11897</v>
      </c>
      <c r="B3714" s="5">
        <v>1</v>
      </c>
      <c r="C3714" s="5">
        <v>1</v>
      </c>
    </row>
    <row r="3715" spans="1:3" hidden="1" x14ac:dyDescent="0.25">
      <c r="A3715" s="5" t="s">
        <v>11898</v>
      </c>
      <c r="B3715" s="5">
        <v>1</v>
      </c>
      <c r="C3715" s="5">
        <v>2</v>
      </c>
    </row>
    <row r="3716" spans="1:3" hidden="1" x14ac:dyDescent="0.25">
      <c r="A3716" s="5" t="s">
        <v>11899</v>
      </c>
      <c r="B3716" s="5">
        <v>1</v>
      </c>
      <c r="C3716" s="5">
        <v>2</v>
      </c>
    </row>
    <row r="3717" spans="1:3" hidden="1" x14ac:dyDescent="0.25">
      <c r="A3717" s="5" t="s">
        <v>11900</v>
      </c>
      <c r="B3717" s="5">
        <v>1</v>
      </c>
      <c r="C3717" s="5">
        <v>1</v>
      </c>
    </row>
    <row r="3718" spans="1:3" hidden="1" x14ac:dyDescent="0.25">
      <c r="A3718" s="5" t="s">
        <v>11901</v>
      </c>
      <c r="B3718" s="5">
        <v>1</v>
      </c>
      <c r="C3718" s="5">
        <v>2</v>
      </c>
    </row>
    <row r="3719" spans="1:3" hidden="1" x14ac:dyDescent="0.25">
      <c r="A3719" s="5" t="s">
        <v>11902</v>
      </c>
      <c r="B3719" s="5">
        <v>1</v>
      </c>
      <c r="C3719" s="5">
        <v>1</v>
      </c>
    </row>
    <row r="3720" spans="1:3" hidden="1" x14ac:dyDescent="0.25">
      <c r="A3720" s="5" t="s">
        <v>11903</v>
      </c>
      <c r="B3720" s="5">
        <v>1</v>
      </c>
      <c r="C3720" s="5">
        <v>3</v>
      </c>
    </row>
    <row r="3721" spans="1:3" hidden="1" x14ac:dyDescent="0.25">
      <c r="A3721" s="5" t="s">
        <v>11904</v>
      </c>
      <c r="B3721" s="5">
        <v>1</v>
      </c>
      <c r="C3721" s="5">
        <v>1</v>
      </c>
    </row>
    <row r="3722" spans="1:3" hidden="1" x14ac:dyDescent="0.25">
      <c r="A3722" s="5" t="s">
        <v>11905</v>
      </c>
      <c r="B3722" s="5">
        <v>1</v>
      </c>
      <c r="C3722" s="5">
        <v>3</v>
      </c>
    </row>
    <row r="3723" spans="1:3" hidden="1" x14ac:dyDescent="0.25">
      <c r="A3723" s="5" t="s">
        <v>11906</v>
      </c>
      <c r="B3723" s="5">
        <v>1</v>
      </c>
      <c r="C3723" s="5">
        <v>3</v>
      </c>
    </row>
    <row r="3724" spans="1:3" hidden="1" x14ac:dyDescent="0.25">
      <c r="A3724" s="5" t="s">
        <v>11907</v>
      </c>
      <c r="B3724" s="5">
        <v>1</v>
      </c>
      <c r="C3724" s="5">
        <v>3</v>
      </c>
    </row>
    <row r="3725" spans="1:3" hidden="1" x14ac:dyDescent="0.25">
      <c r="A3725" s="5" t="s">
        <v>11908</v>
      </c>
      <c r="B3725" s="5">
        <v>1</v>
      </c>
      <c r="C3725" s="5">
        <v>2</v>
      </c>
    </row>
    <row r="3726" spans="1:3" hidden="1" x14ac:dyDescent="0.25">
      <c r="A3726" s="5" t="s">
        <v>11909</v>
      </c>
      <c r="B3726" s="5">
        <v>1</v>
      </c>
      <c r="C3726" s="5">
        <v>3</v>
      </c>
    </row>
    <row r="3727" spans="1:3" hidden="1" x14ac:dyDescent="0.25">
      <c r="A3727" s="5" t="s">
        <v>11910</v>
      </c>
      <c r="B3727" s="5">
        <v>1</v>
      </c>
      <c r="C3727" s="5">
        <v>3</v>
      </c>
    </row>
    <row r="3728" spans="1:3" hidden="1" x14ac:dyDescent="0.25">
      <c r="A3728" s="5" t="s">
        <v>2496</v>
      </c>
      <c r="B3728" s="5">
        <v>1</v>
      </c>
      <c r="C3728" s="5">
        <v>3</v>
      </c>
    </row>
    <row r="3729" spans="1:3" hidden="1" x14ac:dyDescent="0.25">
      <c r="A3729" s="5" t="s">
        <v>11911</v>
      </c>
      <c r="B3729" s="5">
        <v>1</v>
      </c>
      <c r="C3729" s="5">
        <v>3</v>
      </c>
    </row>
    <row r="3730" spans="1:3" hidden="1" x14ac:dyDescent="0.25">
      <c r="A3730" s="5" t="s">
        <v>2897</v>
      </c>
      <c r="B3730" s="5">
        <v>1</v>
      </c>
      <c r="C3730" s="5">
        <v>1</v>
      </c>
    </row>
    <row r="3731" spans="1:3" hidden="1" x14ac:dyDescent="0.25">
      <c r="A3731" s="5" t="s">
        <v>11912</v>
      </c>
      <c r="B3731" s="5">
        <v>1</v>
      </c>
      <c r="C3731" s="5">
        <v>3</v>
      </c>
    </row>
    <row r="3732" spans="1:3" hidden="1" x14ac:dyDescent="0.25">
      <c r="A3732" s="5" t="s">
        <v>11913</v>
      </c>
      <c r="B3732" s="5">
        <v>1</v>
      </c>
      <c r="C3732" s="5">
        <v>2</v>
      </c>
    </row>
    <row r="3733" spans="1:3" hidden="1" x14ac:dyDescent="0.25">
      <c r="A3733" s="5" t="s">
        <v>11914</v>
      </c>
      <c r="B3733" s="5">
        <v>1</v>
      </c>
      <c r="C3733" s="5">
        <v>2</v>
      </c>
    </row>
    <row r="3734" spans="1:3" hidden="1" x14ac:dyDescent="0.25">
      <c r="A3734" s="5" t="s">
        <v>11915</v>
      </c>
      <c r="B3734" s="5">
        <v>1</v>
      </c>
      <c r="C3734" s="5">
        <v>3</v>
      </c>
    </row>
    <row r="3735" spans="1:3" hidden="1" x14ac:dyDescent="0.25">
      <c r="A3735" s="5" t="s">
        <v>11916</v>
      </c>
      <c r="B3735" s="5">
        <v>1</v>
      </c>
      <c r="C3735" s="5">
        <v>3</v>
      </c>
    </row>
    <row r="3736" spans="1:3" hidden="1" x14ac:dyDescent="0.25">
      <c r="A3736" s="5" t="s">
        <v>2673</v>
      </c>
      <c r="B3736" s="5">
        <v>1</v>
      </c>
      <c r="C3736" s="5">
        <v>3</v>
      </c>
    </row>
    <row r="3737" spans="1:3" hidden="1" x14ac:dyDescent="0.25">
      <c r="A3737" s="5" t="s">
        <v>11917</v>
      </c>
      <c r="B3737" s="5">
        <v>1</v>
      </c>
      <c r="C3737" s="5">
        <v>2</v>
      </c>
    </row>
    <row r="3738" spans="1:3" hidden="1" x14ac:dyDescent="0.25">
      <c r="A3738" s="5" t="s">
        <v>2349</v>
      </c>
      <c r="B3738" s="5">
        <v>1</v>
      </c>
      <c r="C3738" s="5">
        <v>1</v>
      </c>
    </row>
    <row r="3739" spans="1:3" hidden="1" x14ac:dyDescent="0.25">
      <c r="A3739" s="5" t="s">
        <v>11918</v>
      </c>
      <c r="B3739" s="5">
        <v>1</v>
      </c>
      <c r="C3739" s="5">
        <v>2</v>
      </c>
    </row>
    <row r="3740" spans="1:3" hidden="1" x14ac:dyDescent="0.25">
      <c r="A3740" s="5" t="s">
        <v>11919</v>
      </c>
      <c r="B3740" s="5">
        <v>1</v>
      </c>
      <c r="C3740" s="5">
        <v>3</v>
      </c>
    </row>
    <row r="3741" spans="1:3" hidden="1" x14ac:dyDescent="0.25">
      <c r="A3741" s="5" t="s">
        <v>11920</v>
      </c>
      <c r="B3741" s="5">
        <v>1</v>
      </c>
      <c r="C3741" s="5">
        <v>1</v>
      </c>
    </row>
    <row r="3742" spans="1:3" hidden="1" x14ac:dyDescent="0.25">
      <c r="A3742" s="5" t="s">
        <v>11921</v>
      </c>
      <c r="B3742" s="5">
        <v>1</v>
      </c>
      <c r="C3742" s="5">
        <v>3</v>
      </c>
    </row>
    <row r="3743" spans="1:3" hidden="1" x14ac:dyDescent="0.25">
      <c r="A3743" s="5" t="s">
        <v>11922</v>
      </c>
      <c r="B3743" s="5">
        <v>1</v>
      </c>
      <c r="C3743" s="5">
        <v>2</v>
      </c>
    </row>
    <row r="3744" spans="1:3" hidden="1" x14ac:dyDescent="0.25">
      <c r="A3744" s="5" t="s">
        <v>11923</v>
      </c>
      <c r="B3744" s="5">
        <v>1</v>
      </c>
      <c r="C3744" s="5">
        <v>3</v>
      </c>
    </row>
    <row r="3745" spans="1:3" hidden="1" x14ac:dyDescent="0.25">
      <c r="A3745" s="5" t="s">
        <v>11924</v>
      </c>
      <c r="B3745" s="5">
        <v>1</v>
      </c>
      <c r="C3745" s="5">
        <v>2</v>
      </c>
    </row>
    <row r="3746" spans="1:3" hidden="1" x14ac:dyDescent="0.25">
      <c r="A3746" s="5" t="s">
        <v>4213</v>
      </c>
      <c r="B3746" s="5">
        <v>1</v>
      </c>
      <c r="C3746" s="5">
        <v>3</v>
      </c>
    </row>
    <row r="3747" spans="1:3" hidden="1" x14ac:dyDescent="0.25">
      <c r="A3747" s="5" t="s">
        <v>11925</v>
      </c>
      <c r="B3747" s="5">
        <v>1</v>
      </c>
      <c r="C3747" s="5">
        <v>1</v>
      </c>
    </row>
    <row r="3748" spans="1:3" hidden="1" x14ac:dyDescent="0.25">
      <c r="A3748" s="5" t="s">
        <v>11926</v>
      </c>
      <c r="B3748" s="5">
        <v>1</v>
      </c>
      <c r="C3748" s="5">
        <v>2</v>
      </c>
    </row>
    <row r="3749" spans="1:3" hidden="1" x14ac:dyDescent="0.25">
      <c r="A3749" s="5" t="s">
        <v>11927</v>
      </c>
      <c r="B3749" s="5">
        <v>1</v>
      </c>
      <c r="C3749" s="5">
        <v>1</v>
      </c>
    </row>
    <row r="3750" spans="1:3" hidden="1" x14ac:dyDescent="0.25">
      <c r="A3750" s="5" t="s">
        <v>11928</v>
      </c>
      <c r="B3750" s="5">
        <v>1</v>
      </c>
      <c r="C3750" s="5">
        <v>2</v>
      </c>
    </row>
    <row r="3751" spans="1:3" hidden="1" x14ac:dyDescent="0.25">
      <c r="A3751" s="5" t="s">
        <v>11929</v>
      </c>
      <c r="B3751" s="5">
        <v>1</v>
      </c>
      <c r="C3751" s="5">
        <v>2</v>
      </c>
    </row>
    <row r="3752" spans="1:3" hidden="1" x14ac:dyDescent="0.25">
      <c r="A3752" s="5" t="s">
        <v>11930</v>
      </c>
      <c r="B3752" s="5">
        <v>1</v>
      </c>
      <c r="C3752" s="5">
        <v>3</v>
      </c>
    </row>
    <row r="3753" spans="1:3" hidden="1" x14ac:dyDescent="0.25">
      <c r="A3753" s="5" t="s">
        <v>11931</v>
      </c>
      <c r="B3753" s="5">
        <v>1</v>
      </c>
      <c r="C3753" s="5">
        <v>3</v>
      </c>
    </row>
    <row r="3754" spans="1:3" hidden="1" x14ac:dyDescent="0.25">
      <c r="A3754" s="5" t="s">
        <v>11932</v>
      </c>
      <c r="B3754" s="5">
        <v>1</v>
      </c>
      <c r="C3754" s="5">
        <v>3</v>
      </c>
    </row>
    <row r="3755" spans="1:3" hidden="1" x14ac:dyDescent="0.25">
      <c r="A3755" s="5" t="s">
        <v>11933</v>
      </c>
      <c r="B3755" s="5">
        <v>1</v>
      </c>
      <c r="C3755" s="5">
        <v>1</v>
      </c>
    </row>
    <row r="3756" spans="1:3" hidden="1" x14ac:dyDescent="0.25">
      <c r="A3756" s="5" t="s">
        <v>11934</v>
      </c>
      <c r="B3756" s="5">
        <v>1</v>
      </c>
      <c r="C3756" s="5">
        <v>1</v>
      </c>
    </row>
    <row r="3757" spans="1:3" hidden="1" x14ac:dyDescent="0.25">
      <c r="A3757" s="5" t="s">
        <v>11935</v>
      </c>
      <c r="B3757" s="5">
        <v>1</v>
      </c>
      <c r="C3757" s="5">
        <v>3</v>
      </c>
    </row>
    <row r="3758" spans="1:3" hidden="1" x14ac:dyDescent="0.25">
      <c r="A3758" s="5" t="s">
        <v>11936</v>
      </c>
      <c r="B3758" s="5">
        <v>1</v>
      </c>
      <c r="C3758" s="5">
        <v>3</v>
      </c>
    </row>
    <row r="3759" spans="1:3" hidden="1" x14ac:dyDescent="0.25">
      <c r="A3759" s="5" t="s">
        <v>11937</v>
      </c>
      <c r="B3759" s="5">
        <v>1</v>
      </c>
      <c r="C3759" s="5">
        <v>1</v>
      </c>
    </row>
    <row r="3760" spans="1:3" hidden="1" x14ac:dyDescent="0.25">
      <c r="A3760" s="5" t="s">
        <v>11938</v>
      </c>
      <c r="B3760" s="5">
        <v>1</v>
      </c>
      <c r="C3760" s="5">
        <v>3</v>
      </c>
    </row>
    <row r="3761" spans="1:3" hidden="1" x14ac:dyDescent="0.25">
      <c r="A3761" s="5" t="s">
        <v>5963</v>
      </c>
      <c r="B3761" s="5">
        <v>1</v>
      </c>
      <c r="C3761" s="5">
        <v>3</v>
      </c>
    </row>
    <row r="3762" spans="1:3" hidden="1" x14ac:dyDescent="0.25">
      <c r="A3762" s="5" t="s">
        <v>11939</v>
      </c>
      <c r="B3762" s="5">
        <v>1</v>
      </c>
      <c r="C3762" s="5">
        <v>3</v>
      </c>
    </row>
    <row r="3763" spans="1:3" hidden="1" x14ac:dyDescent="0.25">
      <c r="A3763" s="5" t="s">
        <v>11940</v>
      </c>
      <c r="B3763" s="5">
        <v>1</v>
      </c>
      <c r="C3763" s="5">
        <v>3</v>
      </c>
    </row>
    <row r="3764" spans="1:3" hidden="1" x14ac:dyDescent="0.25">
      <c r="A3764" s="5" t="s">
        <v>11941</v>
      </c>
      <c r="B3764" s="5">
        <v>1</v>
      </c>
      <c r="C3764" s="5">
        <v>3</v>
      </c>
    </row>
    <row r="3765" spans="1:3" hidden="1" x14ac:dyDescent="0.25">
      <c r="A3765" s="5" t="s">
        <v>11942</v>
      </c>
      <c r="B3765" s="5">
        <v>1</v>
      </c>
      <c r="C3765" s="5">
        <v>3</v>
      </c>
    </row>
    <row r="3766" spans="1:3" hidden="1" x14ac:dyDescent="0.25">
      <c r="A3766" s="5" t="s">
        <v>11943</v>
      </c>
      <c r="B3766" s="5">
        <v>1</v>
      </c>
      <c r="C3766" s="5">
        <v>2</v>
      </c>
    </row>
    <row r="3767" spans="1:3" hidden="1" x14ac:dyDescent="0.25">
      <c r="A3767" s="5" t="s">
        <v>11944</v>
      </c>
      <c r="B3767" s="5">
        <v>1</v>
      </c>
      <c r="C3767" s="5">
        <v>2</v>
      </c>
    </row>
    <row r="3768" spans="1:3" hidden="1" x14ac:dyDescent="0.25">
      <c r="A3768" s="5" t="s">
        <v>11945</v>
      </c>
      <c r="B3768" s="5">
        <v>1</v>
      </c>
      <c r="C3768" s="5">
        <v>1</v>
      </c>
    </row>
    <row r="3769" spans="1:3" hidden="1" x14ac:dyDescent="0.25">
      <c r="A3769" s="5" t="s">
        <v>11946</v>
      </c>
      <c r="B3769" s="5">
        <v>1</v>
      </c>
      <c r="C3769" s="5">
        <v>2</v>
      </c>
    </row>
    <row r="3770" spans="1:3" hidden="1" x14ac:dyDescent="0.25">
      <c r="A3770" s="5" t="s">
        <v>11947</v>
      </c>
      <c r="B3770" s="5">
        <v>1</v>
      </c>
      <c r="C3770" s="5">
        <v>3</v>
      </c>
    </row>
    <row r="3771" spans="1:3" hidden="1" x14ac:dyDescent="0.25">
      <c r="A3771" s="5" t="s">
        <v>11948</v>
      </c>
      <c r="B3771" s="5">
        <v>1</v>
      </c>
      <c r="C3771" s="5">
        <v>2</v>
      </c>
    </row>
    <row r="3772" spans="1:3" hidden="1" x14ac:dyDescent="0.25">
      <c r="A3772" s="5" t="s">
        <v>11949</v>
      </c>
      <c r="B3772" s="5">
        <v>1</v>
      </c>
      <c r="C3772" s="5">
        <v>1</v>
      </c>
    </row>
    <row r="3773" spans="1:3" hidden="1" x14ac:dyDescent="0.25">
      <c r="A3773" s="5" t="s">
        <v>11950</v>
      </c>
      <c r="B3773" s="5">
        <v>1</v>
      </c>
      <c r="C3773" s="5">
        <v>1</v>
      </c>
    </row>
    <row r="3774" spans="1:3" hidden="1" x14ac:dyDescent="0.25">
      <c r="A3774" s="5" t="s">
        <v>11951</v>
      </c>
      <c r="B3774" s="5">
        <v>1</v>
      </c>
      <c r="C3774" s="5">
        <v>2</v>
      </c>
    </row>
    <row r="3775" spans="1:3" hidden="1" x14ac:dyDescent="0.25">
      <c r="A3775" s="5" t="s">
        <v>11952</v>
      </c>
      <c r="B3775" s="5">
        <v>1</v>
      </c>
      <c r="C3775" s="5">
        <v>1</v>
      </c>
    </row>
    <row r="3776" spans="1:3" hidden="1" x14ac:dyDescent="0.25">
      <c r="A3776" s="5" t="s">
        <v>11953</v>
      </c>
      <c r="B3776" s="5">
        <v>1</v>
      </c>
      <c r="C3776" s="5">
        <v>3</v>
      </c>
    </row>
    <row r="3777" spans="1:3" hidden="1" x14ac:dyDescent="0.25">
      <c r="A3777" s="5" t="s">
        <v>11954</v>
      </c>
      <c r="B3777" s="5">
        <v>1</v>
      </c>
      <c r="C3777" s="5">
        <v>3</v>
      </c>
    </row>
    <row r="3778" spans="1:3" hidden="1" x14ac:dyDescent="0.25">
      <c r="A3778" s="5" t="s">
        <v>11955</v>
      </c>
      <c r="B3778" s="5">
        <v>1</v>
      </c>
      <c r="C3778" s="5">
        <v>3</v>
      </c>
    </row>
    <row r="3779" spans="1:3" hidden="1" x14ac:dyDescent="0.25">
      <c r="A3779" s="5" t="s">
        <v>11956</v>
      </c>
      <c r="B3779" s="5">
        <v>1</v>
      </c>
      <c r="C3779" s="5">
        <v>2</v>
      </c>
    </row>
    <row r="3780" spans="1:3" hidden="1" x14ac:dyDescent="0.25">
      <c r="A3780" s="5" t="s">
        <v>11957</v>
      </c>
      <c r="B3780" s="5">
        <v>1</v>
      </c>
      <c r="C3780" s="5">
        <v>2</v>
      </c>
    </row>
    <row r="3781" spans="1:3" hidden="1" x14ac:dyDescent="0.25">
      <c r="A3781" s="5" t="s">
        <v>11958</v>
      </c>
      <c r="B3781" s="5">
        <v>1</v>
      </c>
      <c r="C3781" s="5">
        <v>3</v>
      </c>
    </row>
    <row r="3782" spans="1:3" hidden="1" x14ac:dyDescent="0.25">
      <c r="A3782" s="5" t="s">
        <v>11959</v>
      </c>
      <c r="B3782" s="5">
        <v>1</v>
      </c>
      <c r="C3782" s="5">
        <v>3</v>
      </c>
    </row>
    <row r="3783" spans="1:3" hidden="1" x14ac:dyDescent="0.25">
      <c r="A3783" s="5" t="s">
        <v>11960</v>
      </c>
      <c r="B3783" s="5">
        <v>1</v>
      </c>
      <c r="C3783" s="5">
        <v>1</v>
      </c>
    </row>
    <row r="3784" spans="1:3" hidden="1" x14ac:dyDescent="0.25">
      <c r="A3784" s="5" t="s">
        <v>11961</v>
      </c>
      <c r="B3784" s="5">
        <v>1</v>
      </c>
      <c r="C3784" s="5">
        <v>1</v>
      </c>
    </row>
    <row r="3785" spans="1:3" hidden="1" x14ac:dyDescent="0.25">
      <c r="A3785" s="5" t="s">
        <v>11962</v>
      </c>
      <c r="B3785" s="5">
        <v>1</v>
      </c>
      <c r="C3785" s="5">
        <v>1</v>
      </c>
    </row>
    <row r="3786" spans="1:3" hidden="1" x14ac:dyDescent="0.25">
      <c r="A3786" s="5" t="s">
        <v>11963</v>
      </c>
      <c r="B3786" s="5">
        <v>1</v>
      </c>
      <c r="C3786" s="5">
        <v>3</v>
      </c>
    </row>
    <row r="3787" spans="1:3" hidden="1" x14ac:dyDescent="0.25">
      <c r="A3787" s="5" t="s">
        <v>11964</v>
      </c>
      <c r="B3787" s="5">
        <v>1</v>
      </c>
      <c r="C3787" s="5">
        <v>2</v>
      </c>
    </row>
    <row r="3788" spans="1:3" hidden="1" x14ac:dyDescent="0.25">
      <c r="A3788" s="5" t="s">
        <v>11965</v>
      </c>
      <c r="B3788" s="5">
        <v>1</v>
      </c>
      <c r="C3788" s="5">
        <v>3</v>
      </c>
    </row>
    <row r="3789" spans="1:3" hidden="1" x14ac:dyDescent="0.25">
      <c r="A3789" s="5" t="s">
        <v>11966</v>
      </c>
      <c r="B3789" s="5">
        <v>1</v>
      </c>
      <c r="C3789" s="5">
        <v>3</v>
      </c>
    </row>
    <row r="3790" spans="1:3" hidden="1" x14ac:dyDescent="0.25">
      <c r="A3790" s="5" t="s">
        <v>11967</v>
      </c>
      <c r="B3790" s="5">
        <v>1</v>
      </c>
      <c r="C3790" s="5">
        <v>2</v>
      </c>
    </row>
    <row r="3791" spans="1:3" hidden="1" x14ac:dyDescent="0.25">
      <c r="A3791" s="5" t="s">
        <v>11968</v>
      </c>
      <c r="B3791" s="5">
        <v>1</v>
      </c>
      <c r="C3791" s="5">
        <v>3</v>
      </c>
    </row>
    <row r="3792" spans="1:3" hidden="1" x14ac:dyDescent="0.25">
      <c r="A3792" s="5" t="s">
        <v>11969</v>
      </c>
      <c r="B3792" s="5">
        <v>1</v>
      </c>
      <c r="C3792" s="5">
        <v>3</v>
      </c>
    </row>
    <row r="3793" spans="1:3" hidden="1" x14ac:dyDescent="0.25">
      <c r="A3793" s="5" t="s">
        <v>11970</v>
      </c>
      <c r="B3793" s="5">
        <v>1</v>
      </c>
      <c r="C3793" s="5">
        <v>1</v>
      </c>
    </row>
    <row r="3794" spans="1:3" hidden="1" x14ac:dyDescent="0.25">
      <c r="A3794" s="5" t="s">
        <v>11971</v>
      </c>
      <c r="B3794" s="5">
        <v>1</v>
      </c>
      <c r="C3794" s="5">
        <v>3</v>
      </c>
    </row>
    <row r="3795" spans="1:3" hidden="1" x14ac:dyDescent="0.25">
      <c r="A3795" s="5" t="s">
        <v>11972</v>
      </c>
      <c r="B3795" s="5">
        <v>1</v>
      </c>
      <c r="C3795" s="5">
        <v>2</v>
      </c>
    </row>
    <row r="3796" spans="1:3" hidden="1" x14ac:dyDescent="0.25">
      <c r="A3796" s="5" t="s">
        <v>11973</v>
      </c>
      <c r="B3796" s="5">
        <v>1</v>
      </c>
      <c r="C3796" s="5">
        <v>3</v>
      </c>
    </row>
    <row r="3797" spans="1:3" hidden="1" x14ac:dyDescent="0.25">
      <c r="A3797" s="5" t="s">
        <v>11974</v>
      </c>
      <c r="B3797" s="5">
        <v>1</v>
      </c>
      <c r="C3797" s="5">
        <v>3</v>
      </c>
    </row>
    <row r="3798" spans="1:3" hidden="1" x14ac:dyDescent="0.25">
      <c r="A3798" s="5" t="s">
        <v>11975</v>
      </c>
      <c r="B3798" s="5">
        <v>1</v>
      </c>
      <c r="C3798" s="5">
        <v>3</v>
      </c>
    </row>
    <row r="3799" spans="1:3" hidden="1" x14ac:dyDescent="0.25">
      <c r="A3799" s="5" t="s">
        <v>11976</v>
      </c>
      <c r="B3799" s="5">
        <v>1</v>
      </c>
      <c r="C3799" s="5">
        <v>1</v>
      </c>
    </row>
    <row r="3800" spans="1:3" hidden="1" x14ac:dyDescent="0.25">
      <c r="A3800" s="5" t="s">
        <v>11977</v>
      </c>
      <c r="B3800" s="5">
        <v>1</v>
      </c>
      <c r="C3800" s="5">
        <v>1</v>
      </c>
    </row>
    <row r="3801" spans="1:3" hidden="1" x14ac:dyDescent="0.25">
      <c r="A3801" s="5" t="s">
        <v>11978</v>
      </c>
      <c r="B3801" s="5">
        <v>1</v>
      </c>
      <c r="C3801" s="5">
        <v>1</v>
      </c>
    </row>
    <row r="3802" spans="1:3" hidden="1" x14ac:dyDescent="0.25">
      <c r="A3802" s="5" t="s">
        <v>11979</v>
      </c>
      <c r="B3802" s="5">
        <v>1</v>
      </c>
      <c r="C3802" s="5">
        <v>1</v>
      </c>
    </row>
    <row r="3803" spans="1:3" hidden="1" x14ac:dyDescent="0.25">
      <c r="A3803" s="5" t="s">
        <v>11980</v>
      </c>
      <c r="B3803" s="5">
        <v>1</v>
      </c>
      <c r="C3803" s="5">
        <v>3</v>
      </c>
    </row>
    <row r="3804" spans="1:3" hidden="1" x14ac:dyDescent="0.25">
      <c r="A3804" s="5" t="s">
        <v>11981</v>
      </c>
      <c r="B3804" s="5">
        <v>1</v>
      </c>
      <c r="C3804" s="5">
        <v>1</v>
      </c>
    </row>
    <row r="3805" spans="1:3" hidden="1" x14ac:dyDescent="0.25">
      <c r="A3805" s="5" t="s">
        <v>11982</v>
      </c>
      <c r="B3805" s="5">
        <v>1</v>
      </c>
      <c r="C3805" s="5">
        <v>3</v>
      </c>
    </row>
    <row r="3806" spans="1:3" hidden="1" x14ac:dyDescent="0.25">
      <c r="A3806" s="5" t="s">
        <v>11983</v>
      </c>
      <c r="B3806" s="5">
        <v>1</v>
      </c>
      <c r="C3806" s="5">
        <v>2</v>
      </c>
    </row>
    <row r="3807" spans="1:3" hidden="1" x14ac:dyDescent="0.25">
      <c r="A3807" s="5" t="s">
        <v>11984</v>
      </c>
      <c r="B3807" s="5">
        <v>1</v>
      </c>
      <c r="C3807" s="5">
        <v>1</v>
      </c>
    </row>
    <row r="3808" spans="1:3" hidden="1" x14ac:dyDescent="0.25">
      <c r="A3808" s="5" t="s">
        <v>11985</v>
      </c>
      <c r="B3808" s="5">
        <v>1</v>
      </c>
      <c r="C3808" s="5">
        <v>2</v>
      </c>
    </row>
    <row r="3809" spans="1:3" hidden="1" x14ac:dyDescent="0.25">
      <c r="A3809" s="5" t="s">
        <v>11986</v>
      </c>
      <c r="B3809" s="5">
        <v>1</v>
      </c>
      <c r="C3809" s="5">
        <v>3</v>
      </c>
    </row>
    <row r="3810" spans="1:3" hidden="1" x14ac:dyDescent="0.25">
      <c r="A3810" s="5" t="s">
        <v>11987</v>
      </c>
      <c r="B3810" s="5">
        <v>1</v>
      </c>
      <c r="C3810" s="5">
        <v>2</v>
      </c>
    </row>
    <row r="3811" spans="1:3" hidden="1" x14ac:dyDescent="0.25">
      <c r="A3811" s="5" t="s">
        <v>11988</v>
      </c>
      <c r="B3811" s="5">
        <v>1</v>
      </c>
      <c r="C3811" s="5">
        <v>3</v>
      </c>
    </row>
    <row r="3812" spans="1:3" hidden="1" x14ac:dyDescent="0.25">
      <c r="A3812" s="5" t="s">
        <v>11989</v>
      </c>
      <c r="B3812" s="5">
        <v>1</v>
      </c>
      <c r="C3812" s="5">
        <v>2</v>
      </c>
    </row>
    <row r="3813" spans="1:3" hidden="1" x14ac:dyDescent="0.25">
      <c r="A3813" s="5" t="s">
        <v>11990</v>
      </c>
      <c r="B3813" s="5">
        <v>1</v>
      </c>
      <c r="C3813" s="5">
        <v>3</v>
      </c>
    </row>
    <row r="3814" spans="1:3" hidden="1" x14ac:dyDescent="0.25">
      <c r="A3814" s="5" t="s">
        <v>11991</v>
      </c>
      <c r="B3814" s="5">
        <v>1</v>
      </c>
      <c r="C3814" s="5">
        <v>3</v>
      </c>
    </row>
    <row r="3815" spans="1:3" hidden="1" x14ac:dyDescent="0.25">
      <c r="A3815" s="5" t="s">
        <v>5673</v>
      </c>
      <c r="B3815" s="5">
        <v>1</v>
      </c>
      <c r="C3815" s="5">
        <v>3</v>
      </c>
    </row>
    <row r="3816" spans="1:3" hidden="1" x14ac:dyDescent="0.25">
      <c r="A3816" s="5" t="s">
        <v>11992</v>
      </c>
      <c r="B3816" s="5">
        <v>1</v>
      </c>
      <c r="C3816" s="5">
        <v>1</v>
      </c>
    </row>
    <row r="3817" spans="1:3" hidden="1" x14ac:dyDescent="0.25">
      <c r="A3817" s="5" t="s">
        <v>11993</v>
      </c>
      <c r="B3817" s="5">
        <v>1</v>
      </c>
      <c r="C3817" s="5">
        <v>3</v>
      </c>
    </row>
    <row r="3818" spans="1:3" hidden="1" x14ac:dyDescent="0.25">
      <c r="A3818" s="5" t="s">
        <v>11994</v>
      </c>
      <c r="B3818" s="5">
        <v>1</v>
      </c>
      <c r="C3818" s="5">
        <v>3</v>
      </c>
    </row>
    <row r="3819" spans="1:3" hidden="1" x14ac:dyDescent="0.25">
      <c r="A3819" s="5" t="s">
        <v>11995</v>
      </c>
      <c r="B3819" s="5">
        <v>1</v>
      </c>
      <c r="C3819" s="5">
        <v>3</v>
      </c>
    </row>
    <row r="3820" spans="1:3" hidden="1" x14ac:dyDescent="0.25">
      <c r="A3820" s="5" t="s">
        <v>11996</v>
      </c>
      <c r="B3820" s="5">
        <v>1</v>
      </c>
      <c r="C3820" s="5">
        <v>1</v>
      </c>
    </row>
    <row r="3821" spans="1:3" hidden="1" x14ac:dyDescent="0.25">
      <c r="A3821" s="5" t="s">
        <v>11997</v>
      </c>
      <c r="B3821" s="5">
        <v>1</v>
      </c>
      <c r="C3821" s="5">
        <v>2</v>
      </c>
    </row>
    <row r="3822" spans="1:3" hidden="1" x14ac:dyDescent="0.25">
      <c r="A3822" s="5" t="s">
        <v>11998</v>
      </c>
      <c r="B3822" s="5">
        <v>1</v>
      </c>
      <c r="C3822" s="5">
        <v>1</v>
      </c>
    </row>
    <row r="3823" spans="1:3" hidden="1" x14ac:dyDescent="0.25">
      <c r="A3823" s="5" t="s">
        <v>11999</v>
      </c>
      <c r="B3823" s="5">
        <v>1</v>
      </c>
      <c r="C3823" s="5">
        <v>2</v>
      </c>
    </row>
    <row r="3824" spans="1:3" hidden="1" x14ac:dyDescent="0.25">
      <c r="A3824" s="5" t="s">
        <v>12000</v>
      </c>
      <c r="B3824" s="5">
        <v>1</v>
      </c>
      <c r="C3824" s="5">
        <v>3</v>
      </c>
    </row>
    <row r="3825" spans="1:3" hidden="1" x14ac:dyDescent="0.25">
      <c r="A3825" s="5" t="s">
        <v>12001</v>
      </c>
      <c r="B3825" s="5">
        <v>1</v>
      </c>
      <c r="C3825" s="5">
        <v>3</v>
      </c>
    </row>
    <row r="3826" spans="1:3" hidden="1" x14ac:dyDescent="0.25">
      <c r="A3826" s="5" t="s">
        <v>12002</v>
      </c>
      <c r="B3826" s="5">
        <v>1</v>
      </c>
      <c r="C3826" s="5">
        <v>2</v>
      </c>
    </row>
    <row r="3827" spans="1:3" hidden="1" x14ac:dyDescent="0.25">
      <c r="A3827" s="5" t="s">
        <v>12003</v>
      </c>
      <c r="B3827" s="5">
        <v>1</v>
      </c>
      <c r="C3827" s="5">
        <v>3</v>
      </c>
    </row>
    <row r="3828" spans="1:3" hidden="1" x14ac:dyDescent="0.25">
      <c r="A3828" s="5" t="s">
        <v>12004</v>
      </c>
      <c r="B3828" s="5">
        <v>1</v>
      </c>
      <c r="C3828" s="5">
        <v>2</v>
      </c>
    </row>
    <row r="3829" spans="1:3" hidden="1" x14ac:dyDescent="0.25">
      <c r="A3829" s="5" t="s">
        <v>12005</v>
      </c>
      <c r="B3829" s="5">
        <v>1</v>
      </c>
      <c r="C3829" s="5">
        <v>3</v>
      </c>
    </row>
    <row r="3830" spans="1:3" hidden="1" x14ac:dyDescent="0.25">
      <c r="A3830" s="5" t="s">
        <v>12006</v>
      </c>
      <c r="B3830" s="5">
        <v>1</v>
      </c>
      <c r="C3830" s="5">
        <v>3</v>
      </c>
    </row>
    <row r="3831" spans="1:3" hidden="1" x14ac:dyDescent="0.25">
      <c r="A3831" s="5" t="s">
        <v>12007</v>
      </c>
      <c r="B3831" s="5">
        <v>1</v>
      </c>
      <c r="C3831" s="5">
        <v>2</v>
      </c>
    </row>
    <row r="3832" spans="1:3" hidden="1" x14ac:dyDescent="0.25">
      <c r="A3832" s="5" t="s">
        <v>12008</v>
      </c>
      <c r="B3832" s="5">
        <v>1</v>
      </c>
      <c r="C3832" s="5">
        <v>3</v>
      </c>
    </row>
    <row r="3833" spans="1:3" hidden="1" x14ac:dyDescent="0.25">
      <c r="A3833" s="5" t="s">
        <v>12009</v>
      </c>
      <c r="B3833" s="5">
        <v>1</v>
      </c>
      <c r="C3833" s="5">
        <v>3</v>
      </c>
    </row>
    <row r="3834" spans="1:3" hidden="1" x14ac:dyDescent="0.25">
      <c r="A3834" s="5" t="s">
        <v>12010</v>
      </c>
      <c r="B3834" s="5">
        <v>1</v>
      </c>
      <c r="C3834" s="5">
        <v>1</v>
      </c>
    </row>
    <row r="3835" spans="1:3" hidden="1" x14ac:dyDescent="0.25">
      <c r="A3835" s="5" t="s">
        <v>12011</v>
      </c>
      <c r="B3835" s="5">
        <v>1</v>
      </c>
      <c r="C3835" s="5">
        <v>2</v>
      </c>
    </row>
    <row r="3836" spans="1:3" hidden="1" x14ac:dyDescent="0.25">
      <c r="A3836" s="5" t="s">
        <v>12012</v>
      </c>
      <c r="B3836" s="5">
        <v>1</v>
      </c>
      <c r="C3836" s="5">
        <v>1</v>
      </c>
    </row>
    <row r="3837" spans="1:3" hidden="1" x14ac:dyDescent="0.25">
      <c r="A3837" s="5" t="s">
        <v>12013</v>
      </c>
      <c r="B3837" s="5">
        <v>1</v>
      </c>
      <c r="C3837" s="5">
        <v>2</v>
      </c>
    </row>
    <row r="3838" spans="1:3" hidden="1" x14ac:dyDescent="0.25">
      <c r="A3838" s="5" t="s">
        <v>12014</v>
      </c>
      <c r="B3838" s="5">
        <v>1</v>
      </c>
      <c r="C3838" s="5">
        <v>3</v>
      </c>
    </row>
    <row r="3839" spans="1:3" hidden="1" x14ac:dyDescent="0.25">
      <c r="A3839" s="5" t="s">
        <v>12015</v>
      </c>
      <c r="B3839" s="5">
        <v>1</v>
      </c>
      <c r="C3839" s="5">
        <v>3</v>
      </c>
    </row>
    <row r="3840" spans="1:3" hidden="1" x14ac:dyDescent="0.25">
      <c r="A3840" s="5" t="s">
        <v>12016</v>
      </c>
      <c r="B3840" s="5">
        <v>1</v>
      </c>
      <c r="C3840" s="5">
        <v>2</v>
      </c>
    </row>
    <row r="3841" spans="1:3" hidden="1" x14ac:dyDescent="0.25">
      <c r="A3841" s="5" t="s">
        <v>12017</v>
      </c>
      <c r="B3841" s="5">
        <v>1</v>
      </c>
      <c r="C3841" s="5">
        <v>3</v>
      </c>
    </row>
    <row r="3842" spans="1:3" hidden="1" x14ac:dyDescent="0.25">
      <c r="A3842" s="5" t="s">
        <v>12018</v>
      </c>
      <c r="B3842" s="5">
        <v>1</v>
      </c>
      <c r="C3842" s="5">
        <v>1</v>
      </c>
    </row>
    <row r="3843" spans="1:3" hidden="1" x14ac:dyDescent="0.25">
      <c r="A3843" s="5" t="s">
        <v>12019</v>
      </c>
      <c r="B3843" s="5">
        <v>1</v>
      </c>
      <c r="C3843" s="5">
        <v>3</v>
      </c>
    </row>
    <row r="3844" spans="1:3" hidden="1" x14ac:dyDescent="0.25">
      <c r="A3844" s="5" t="s">
        <v>12020</v>
      </c>
      <c r="B3844" s="5">
        <v>1</v>
      </c>
      <c r="C3844" s="5">
        <v>3</v>
      </c>
    </row>
    <row r="3845" spans="1:3" hidden="1" x14ac:dyDescent="0.25">
      <c r="A3845" s="5" t="s">
        <v>2390</v>
      </c>
      <c r="B3845" s="5">
        <v>1</v>
      </c>
      <c r="C3845" s="5">
        <v>3</v>
      </c>
    </row>
    <row r="3846" spans="1:3" hidden="1" x14ac:dyDescent="0.25">
      <c r="A3846" s="5" t="s">
        <v>12021</v>
      </c>
      <c r="B3846" s="5">
        <v>1</v>
      </c>
      <c r="C3846" s="5">
        <v>2</v>
      </c>
    </row>
    <row r="3847" spans="1:3" hidden="1" x14ac:dyDescent="0.25">
      <c r="A3847" s="5" t="s">
        <v>12022</v>
      </c>
      <c r="B3847" s="5">
        <v>1</v>
      </c>
      <c r="C3847" s="5">
        <v>3</v>
      </c>
    </row>
    <row r="3848" spans="1:3" hidden="1" x14ac:dyDescent="0.25">
      <c r="A3848" s="5" t="s">
        <v>12023</v>
      </c>
      <c r="B3848" s="5">
        <v>1</v>
      </c>
      <c r="C3848" s="5">
        <v>2</v>
      </c>
    </row>
    <row r="3849" spans="1:3" hidden="1" x14ac:dyDescent="0.25">
      <c r="A3849" s="5" t="s">
        <v>12024</v>
      </c>
      <c r="B3849" s="5">
        <v>1</v>
      </c>
      <c r="C3849" s="5">
        <v>3</v>
      </c>
    </row>
    <row r="3850" spans="1:3" hidden="1" x14ac:dyDescent="0.25">
      <c r="A3850" s="5" t="s">
        <v>12025</v>
      </c>
      <c r="B3850" s="5">
        <v>1</v>
      </c>
      <c r="C3850" s="5">
        <v>3</v>
      </c>
    </row>
    <row r="3851" spans="1:3" hidden="1" x14ac:dyDescent="0.25">
      <c r="A3851" s="5" t="s">
        <v>12026</v>
      </c>
      <c r="B3851" s="5">
        <v>1</v>
      </c>
      <c r="C3851" s="5">
        <v>1</v>
      </c>
    </row>
    <row r="3852" spans="1:3" hidden="1" x14ac:dyDescent="0.25">
      <c r="A3852" s="5" t="s">
        <v>12027</v>
      </c>
      <c r="B3852" s="5">
        <v>1</v>
      </c>
      <c r="C3852" s="5">
        <v>2</v>
      </c>
    </row>
    <row r="3853" spans="1:3" hidden="1" x14ac:dyDescent="0.25">
      <c r="A3853" s="5" t="s">
        <v>12028</v>
      </c>
      <c r="B3853" s="5">
        <v>1</v>
      </c>
      <c r="C3853" s="5">
        <v>3</v>
      </c>
    </row>
    <row r="3854" spans="1:3" hidden="1" x14ac:dyDescent="0.25">
      <c r="A3854" s="5" t="s">
        <v>12029</v>
      </c>
      <c r="B3854" s="5">
        <v>1</v>
      </c>
      <c r="C3854" s="5">
        <v>3</v>
      </c>
    </row>
    <row r="3855" spans="1:3" hidden="1" x14ac:dyDescent="0.25">
      <c r="A3855" s="5" t="s">
        <v>12030</v>
      </c>
      <c r="B3855" s="5">
        <v>1</v>
      </c>
      <c r="C3855" s="5">
        <v>2</v>
      </c>
    </row>
    <row r="3856" spans="1:3" hidden="1" x14ac:dyDescent="0.25">
      <c r="A3856" s="5" t="s">
        <v>12031</v>
      </c>
      <c r="B3856" s="5">
        <v>1</v>
      </c>
      <c r="C3856" s="5">
        <v>3</v>
      </c>
    </row>
    <row r="3857" spans="1:3" hidden="1" x14ac:dyDescent="0.25">
      <c r="A3857" s="5" t="s">
        <v>12032</v>
      </c>
      <c r="B3857" s="5">
        <v>1</v>
      </c>
      <c r="C3857" s="5">
        <v>3</v>
      </c>
    </row>
    <row r="3858" spans="1:3" hidden="1" x14ac:dyDescent="0.25">
      <c r="A3858" s="5" t="s">
        <v>12033</v>
      </c>
      <c r="B3858" s="5">
        <v>1</v>
      </c>
      <c r="C3858" s="5">
        <v>3</v>
      </c>
    </row>
    <row r="3859" spans="1:3" hidden="1" x14ac:dyDescent="0.25">
      <c r="A3859" s="5" t="s">
        <v>12034</v>
      </c>
      <c r="B3859" s="5">
        <v>1</v>
      </c>
      <c r="C3859" s="5">
        <v>1</v>
      </c>
    </row>
    <row r="3860" spans="1:3" hidden="1" x14ac:dyDescent="0.25">
      <c r="A3860" s="5" t="s">
        <v>12035</v>
      </c>
      <c r="B3860" s="5">
        <v>1</v>
      </c>
      <c r="C3860" s="5">
        <v>2</v>
      </c>
    </row>
    <row r="3861" spans="1:3" hidden="1" x14ac:dyDescent="0.25">
      <c r="A3861" s="5" t="s">
        <v>12036</v>
      </c>
      <c r="B3861" s="5">
        <v>1</v>
      </c>
      <c r="C3861" s="5">
        <v>3</v>
      </c>
    </row>
    <row r="3862" spans="1:3" hidden="1" x14ac:dyDescent="0.25">
      <c r="A3862" s="5" t="s">
        <v>12037</v>
      </c>
      <c r="B3862" s="5">
        <v>1</v>
      </c>
      <c r="C3862" s="5">
        <v>2</v>
      </c>
    </row>
    <row r="3863" spans="1:3" hidden="1" x14ac:dyDescent="0.25">
      <c r="A3863" s="5" t="s">
        <v>12038</v>
      </c>
      <c r="B3863" s="5">
        <v>1</v>
      </c>
      <c r="C3863" s="5">
        <v>3</v>
      </c>
    </row>
    <row r="3864" spans="1:3" hidden="1" x14ac:dyDescent="0.25">
      <c r="A3864" s="5" t="s">
        <v>12039</v>
      </c>
      <c r="B3864" s="5">
        <v>1</v>
      </c>
      <c r="C3864" s="5">
        <v>3</v>
      </c>
    </row>
    <row r="3865" spans="1:3" hidden="1" x14ac:dyDescent="0.25">
      <c r="A3865" s="5" t="s">
        <v>12040</v>
      </c>
      <c r="B3865" s="5">
        <v>1</v>
      </c>
      <c r="C3865" s="5">
        <v>3</v>
      </c>
    </row>
    <row r="3866" spans="1:3" hidden="1" x14ac:dyDescent="0.25">
      <c r="A3866" s="5" t="s">
        <v>12041</v>
      </c>
      <c r="B3866" s="5">
        <v>1</v>
      </c>
      <c r="C3866" s="5">
        <v>2</v>
      </c>
    </row>
    <row r="3867" spans="1:3" hidden="1" x14ac:dyDescent="0.25">
      <c r="A3867" s="5" t="s">
        <v>12042</v>
      </c>
      <c r="B3867" s="5">
        <v>1</v>
      </c>
      <c r="C3867" s="5">
        <v>1</v>
      </c>
    </row>
    <row r="3868" spans="1:3" hidden="1" x14ac:dyDescent="0.25">
      <c r="A3868" s="5" t="s">
        <v>12043</v>
      </c>
      <c r="B3868" s="5">
        <v>1</v>
      </c>
      <c r="C3868" s="5">
        <v>1</v>
      </c>
    </row>
    <row r="3869" spans="1:3" hidden="1" x14ac:dyDescent="0.25">
      <c r="A3869" s="5" t="s">
        <v>12044</v>
      </c>
      <c r="B3869" s="5">
        <v>1</v>
      </c>
      <c r="C3869" s="5">
        <v>2</v>
      </c>
    </row>
    <row r="3870" spans="1:3" hidden="1" x14ac:dyDescent="0.25">
      <c r="A3870" s="5" t="s">
        <v>12045</v>
      </c>
      <c r="B3870" s="5">
        <v>1</v>
      </c>
      <c r="C3870" s="5">
        <v>2</v>
      </c>
    </row>
    <row r="3871" spans="1:3" hidden="1" x14ac:dyDescent="0.25">
      <c r="A3871" s="5" t="s">
        <v>12046</v>
      </c>
      <c r="B3871" s="5">
        <v>1</v>
      </c>
      <c r="C3871" s="5">
        <v>2</v>
      </c>
    </row>
    <row r="3872" spans="1:3" hidden="1" x14ac:dyDescent="0.25">
      <c r="A3872" s="5" t="s">
        <v>12047</v>
      </c>
      <c r="B3872" s="5">
        <v>1</v>
      </c>
      <c r="C3872" s="5">
        <v>3</v>
      </c>
    </row>
    <row r="3873" spans="1:3" hidden="1" x14ac:dyDescent="0.25">
      <c r="A3873" s="5" t="s">
        <v>12048</v>
      </c>
      <c r="B3873" s="5">
        <v>1</v>
      </c>
      <c r="C3873" s="5">
        <v>2</v>
      </c>
    </row>
    <row r="3874" spans="1:3" hidden="1" x14ac:dyDescent="0.25">
      <c r="A3874" s="5" t="s">
        <v>12049</v>
      </c>
      <c r="B3874" s="5">
        <v>1</v>
      </c>
      <c r="C3874" s="5">
        <v>2</v>
      </c>
    </row>
    <row r="3875" spans="1:3" hidden="1" x14ac:dyDescent="0.25">
      <c r="A3875" s="5" t="s">
        <v>12050</v>
      </c>
      <c r="B3875" s="5">
        <v>1</v>
      </c>
      <c r="C3875" s="5">
        <v>3</v>
      </c>
    </row>
    <row r="3876" spans="1:3" hidden="1" x14ac:dyDescent="0.25">
      <c r="A3876" s="5" t="s">
        <v>12051</v>
      </c>
      <c r="B3876" s="5">
        <v>1</v>
      </c>
      <c r="C3876" s="5">
        <v>1</v>
      </c>
    </row>
    <row r="3877" spans="1:3" hidden="1" x14ac:dyDescent="0.25">
      <c r="A3877" s="5" t="s">
        <v>12052</v>
      </c>
      <c r="B3877" s="5">
        <v>1</v>
      </c>
      <c r="C3877" s="5">
        <v>2</v>
      </c>
    </row>
    <row r="3878" spans="1:3" hidden="1" x14ac:dyDescent="0.25">
      <c r="A3878" s="5" t="s">
        <v>12053</v>
      </c>
      <c r="B3878" s="5">
        <v>1</v>
      </c>
      <c r="C3878" s="5">
        <v>2</v>
      </c>
    </row>
    <row r="3879" spans="1:3" hidden="1" x14ac:dyDescent="0.25">
      <c r="A3879" s="5" t="s">
        <v>12054</v>
      </c>
      <c r="B3879" s="5">
        <v>1</v>
      </c>
      <c r="C3879" s="5">
        <v>2</v>
      </c>
    </row>
    <row r="3880" spans="1:3" hidden="1" x14ac:dyDescent="0.25">
      <c r="A3880" s="5" t="s">
        <v>12055</v>
      </c>
      <c r="B3880" s="5">
        <v>1</v>
      </c>
      <c r="C3880" s="5">
        <v>3</v>
      </c>
    </row>
    <row r="3881" spans="1:3" hidden="1" x14ac:dyDescent="0.25">
      <c r="A3881" s="5" t="s">
        <v>12056</v>
      </c>
      <c r="B3881" s="5">
        <v>1</v>
      </c>
      <c r="C3881" s="5">
        <v>2</v>
      </c>
    </row>
    <row r="3882" spans="1:3" hidden="1" x14ac:dyDescent="0.25">
      <c r="A3882" s="5" t="s">
        <v>12057</v>
      </c>
      <c r="B3882" s="5">
        <v>1</v>
      </c>
      <c r="C3882" s="5">
        <v>2</v>
      </c>
    </row>
    <row r="3883" spans="1:3" hidden="1" x14ac:dyDescent="0.25">
      <c r="A3883" s="5" t="s">
        <v>12058</v>
      </c>
      <c r="B3883" s="5">
        <v>1</v>
      </c>
      <c r="C3883" s="5">
        <v>3</v>
      </c>
    </row>
    <row r="3884" spans="1:3" hidden="1" x14ac:dyDescent="0.25">
      <c r="A3884" s="5" t="s">
        <v>12059</v>
      </c>
      <c r="B3884" s="5">
        <v>1</v>
      </c>
      <c r="C3884" s="5">
        <v>3</v>
      </c>
    </row>
    <row r="3885" spans="1:3" hidden="1" x14ac:dyDescent="0.25">
      <c r="A3885" s="5" t="s">
        <v>3059</v>
      </c>
      <c r="B3885" s="5">
        <v>1</v>
      </c>
      <c r="C3885" s="5">
        <v>3</v>
      </c>
    </row>
    <row r="3886" spans="1:3" hidden="1" x14ac:dyDescent="0.25">
      <c r="A3886" s="5" t="s">
        <v>12060</v>
      </c>
      <c r="B3886" s="5">
        <v>1</v>
      </c>
      <c r="C3886" s="5">
        <v>2</v>
      </c>
    </row>
    <row r="3887" spans="1:3" hidden="1" x14ac:dyDescent="0.25">
      <c r="A3887" s="5" t="s">
        <v>12061</v>
      </c>
      <c r="B3887" s="5">
        <v>1</v>
      </c>
      <c r="C3887" s="5">
        <v>3</v>
      </c>
    </row>
    <row r="3888" spans="1:3" hidden="1" x14ac:dyDescent="0.25">
      <c r="A3888" s="5" t="s">
        <v>12062</v>
      </c>
      <c r="B3888" s="5">
        <v>1</v>
      </c>
      <c r="C3888" s="5">
        <v>1</v>
      </c>
    </row>
    <row r="3889" spans="1:3" hidden="1" x14ac:dyDescent="0.25">
      <c r="A3889" s="5" t="s">
        <v>12063</v>
      </c>
      <c r="B3889" s="5">
        <v>1</v>
      </c>
      <c r="C3889" s="5">
        <v>2</v>
      </c>
    </row>
    <row r="3890" spans="1:3" hidden="1" x14ac:dyDescent="0.25">
      <c r="A3890" s="5" t="s">
        <v>12064</v>
      </c>
      <c r="B3890" s="5">
        <v>1</v>
      </c>
      <c r="C3890" s="5">
        <v>3</v>
      </c>
    </row>
    <row r="3891" spans="1:3" hidden="1" x14ac:dyDescent="0.25">
      <c r="A3891" s="5" t="s">
        <v>12065</v>
      </c>
      <c r="B3891" s="5">
        <v>1</v>
      </c>
      <c r="C3891" s="5">
        <v>2</v>
      </c>
    </row>
    <row r="3892" spans="1:3" hidden="1" x14ac:dyDescent="0.25">
      <c r="A3892" s="5" t="s">
        <v>12066</v>
      </c>
      <c r="B3892" s="5">
        <v>1</v>
      </c>
      <c r="C3892" s="5">
        <v>3</v>
      </c>
    </row>
    <row r="3893" spans="1:3" hidden="1" x14ac:dyDescent="0.25">
      <c r="A3893" s="5" t="s">
        <v>12067</v>
      </c>
      <c r="B3893" s="5">
        <v>1</v>
      </c>
      <c r="C3893" s="5">
        <v>2</v>
      </c>
    </row>
    <row r="3894" spans="1:3" hidden="1" x14ac:dyDescent="0.25">
      <c r="A3894" s="5" t="s">
        <v>12068</v>
      </c>
      <c r="B3894" s="5">
        <v>1</v>
      </c>
      <c r="C3894" s="5">
        <v>3</v>
      </c>
    </row>
    <row r="3895" spans="1:3" hidden="1" x14ac:dyDescent="0.25">
      <c r="A3895" s="5" t="s">
        <v>12069</v>
      </c>
      <c r="B3895" s="5">
        <v>1</v>
      </c>
      <c r="C3895" s="5">
        <v>1</v>
      </c>
    </row>
    <row r="3896" spans="1:3" hidden="1" x14ac:dyDescent="0.25">
      <c r="A3896" s="5" t="s">
        <v>12070</v>
      </c>
      <c r="B3896" s="5">
        <v>1</v>
      </c>
      <c r="C3896" s="5">
        <v>3</v>
      </c>
    </row>
    <row r="3897" spans="1:3" hidden="1" x14ac:dyDescent="0.25">
      <c r="A3897" s="5" t="s">
        <v>12071</v>
      </c>
      <c r="B3897" s="5">
        <v>1</v>
      </c>
      <c r="C3897" s="5">
        <v>1</v>
      </c>
    </row>
    <row r="3898" spans="1:3" hidden="1" x14ac:dyDescent="0.25">
      <c r="A3898" s="5" t="s">
        <v>12072</v>
      </c>
      <c r="B3898" s="5">
        <v>1</v>
      </c>
      <c r="C3898" s="5">
        <v>3</v>
      </c>
    </row>
    <row r="3899" spans="1:3" hidden="1" x14ac:dyDescent="0.25">
      <c r="A3899" s="5" t="s">
        <v>12073</v>
      </c>
      <c r="B3899" s="5">
        <v>1</v>
      </c>
      <c r="C3899" s="5">
        <v>1</v>
      </c>
    </row>
    <row r="3900" spans="1:3" hidden="1" x14ac:dyDescent="0.25">
      <c r="A3900" s="5" t="s">
        <v>12074</v>
      </c>
      <c r="B3900" s="5">
        <v>1</v>
      </c>
      <c r="C3900" s="5">
        <v>2</v>
      </c>
    </row>
    <row r="3901" spans="1:3" hidden="1" x14ac:dyDescent="0.25">
      <c r="A3901" s="5" t="s">
        <v>12075</v>
      </c>
      <c r="B3901" s="5">
        <v>1</v>
      </c>
      <c r="C3901" s="5">
        <v>1</v>
      </c>
    </row>
    <row r="3902" spans="1:3" hidden="1" x14ac:dyDescent="0.25">
      <c r="A3902" s="5" t="s">
        <v>12076</v>
      </c>
      <c r="B3902" s="5">
        <v>1</v>
      </c>
      <c r="C3902" s="5">
        <v>1</v>
      </c>
    </row>
    <row r="3903" spans="1:3" hidden="1" x14ac:dyDescent="0.25">
      <c r="A3903" s="5" t="s">
        <v>12077</v>
      </c>
      <c r="B3903" s="5">
        <v>1</v>
      </c>
      <c r="C3903" s="5">
        <v>2</v>
      </c>
    </row>
    <row r="3904" spans="1:3" hidden="1" x14ac:dyDescent="0.25">
      <c r="A3904" s="5" t="s">
        <v>12078</v>
      </c>
      <c r="B3904" s="5">
        <v>1</v>
      </c>
      <c r="C3904" s="5">
        <v>3</v>
      </c>
    </row>
    <row r="3905" spans="1:3" hidden="1" x14ac:dyDescent="0.25">
      <c r="A3905" s="5" t="s">
        <v>12079</v>
      </c>
      <c r="B3905" s="5">
        <v>1</v>
      </c>
      <c r="C3905" s="5">
        <v>1</v>
      </c>
    </row>
    <row r="3906" spans="1:3" hidden="1" x14ac:dyDescent="0.25">
      <c r="A3906" s="5" t="s">
        <v>12080</v>
      </c>
      <c r="B3906" s="5">
        <v>1</v>
      </c>
      <c r="C3906" s="5">
        <v>2</v>
      </c>
    </row>
    <row r="3907" spans="1:3" hidden="1" x14ac:dyDescent="0.25">
      <c r="A3907" s="5" t="s">
        <v>12081</v>
      </c>
      <c r="B3907" s="5">
        <v>1</v>
      </c>
      <c r="C3907" s="5">
        <v>1</v>
      </c>
    </row>
    <row r="3908" spans="1:3" hidden="1" x14ac:dyDescent="0.25">
      <c r="A3908" s="5" t="s">
        <v>12082</v>
      </c>
      <c r="B3908" s="5">
        <v>1</v>
      </c>
      <c r="C3908" s="5">
        <v>2</v>
      </c>
    </row>
    <row r="3909" spans="1:3" hidden="1" x14ac:dyDescent="0.25">
      <c r="A3909" s="5" t="s">
        <v>12083</v>
      </c>
      <c r="B3909" s="5">
        <v>1</v>
      </c>
      <c r="C3909" s="5">
        <v>1</v>
      </c>
    </row>
    <row r="3910" spans="1:3" hidden="1" x14ac:dyDescent="0.25">
      <c r="A3910" s="5" t="s">
        <v>12084</v>
      </c>
      <c r="B3910" s="5">
        <v>1</v>
      </c>
      <c r="C3910" s="5">
        <v>2</v>
      </c>
    </row>
    <row r="3911" spans="1:3" hidden="1" x14ac:dyDescent="0.25">
      <c r="A3911" s="5" t="s">
        <v>12085</v>
      </c>
      <c r="B3911" s="5">
        <v>1</v>
      </c>
      <c r="C3911" s="5">
        <v>1</v>
      </c>
    </row>
    <row r="3912" spans="1:3" hidden="1" x14ac:dyDescent="0.25">
      <c r="A3912" s="5" t="s">
        <v>12086</v>
      </c>
      <c r="B3912" s="5">
        <v>1</v>
      </c>
      <c r="C3912" s="5">
        <v>2</v>
      </c>
    </row>
    <row r="3913" spans="1:3" hidden="1" x14ac:dyDescent="0.25">
      <c r="A3913" s="5" t="s">
        <v>12087</v>
      </c>
      <c r="B3913" s="5">
        <v>1</v>
      </c>
      <c r="C3913" s="5">
        <v>2</v>
      </c>
    </row>
    <row r="3914" spans="1:3" hidden="1" x14ac:dyDescent="0.25">
      <c r="A3914" s="5" t="s">
        <v>12088</v>
      </c>
      <c r="B3914" s="5">
        <v>1</v>
      </c>
      <c r="C3914" s="5">
        <v>1</v>
      </c>
    </row>
    <row r="3915" spans="1:3" hidden="1" x14ac:dyDescent="0.25">
      <c r="A3915" s="5" t="s">
        <v>12089</v>
      </c>
      <c r="B3915" s="5">
        <v>1</v>
      </c>
      <c r="C3915" s="5">
        <v>1</v>
      </c>
    </row>
    <row r="3916" spans="1:3" hidden="1" x14ac:dyDescent="0.25">
      <c r="A3916" s="5" t="s">
        <v>12090</v>
      </c>
      <c r="B3916" s="5">
        <v>1</v>
      </c>
      <c r="C3916" s="5">
        <v>3</v>
      </c>
    </row>
    <row r="3917" spans="1:3" hidden="1" x14ac:dyDescent="0.25">
      <c r="A3917" s="5" t="s">
        <v>12091</v>
      </c>
      <c r="B3917" s="5">
        <v>1</v>
      </c>
      <c r="C3917" s="5">
        <v>2</v>
      </c>
    </row>
    <row r="3918" spans="1:3" hidden="1" x14ac:dyDescent="0.25">
      <c r="A3918" s="5" t="s">
        <v>12092</v>
      </c>
      <c r="B3918" s="5">
        <v>1</v>
      </c>
      <c r="C3918" s="5">
        <v>3</v>
      </c>
    </row>
    <row r="3919" spans="1:3" hidden="1" x14ac:dyDescent="0.25">
      <c r="A3919" s="5" t="s">
        <v>12093</v>
      </c>
      <c r="B3919" s="5">
        <v>1</v>
      </c>
      <c r="C3919" s="5">
        <v>1</v>
      </c>
    </row>
    <row r="3920" spans="1:3" hidden="1" x14ac:dyDescent="0.25">
      <c r="A3920" s="5" t="s">
        <v>12094</v>
      </c>
      <c r="B3920" s="5">
        <v>1</v>
      </c>
      <c r="C3920" s="5">
        <v>3</v>
      </c>
    </row>
    <row r="3921" spans="1:3" hidden="1" x14ac:dyDescent="0.25">
      <c r="A3921" s="5" t="s">
        <v>12095</v>
      </c>
      <c r="B3921" s="5">
        <v>1</v>
      </c>
      <c r="C3921" s="5">
        <v>2</v>
      </c>
    </row>
    <row r="3922" spans="1:3" hidden="1" x14ac:dyDescent="0.25">
      <c r="A3922" s="5" t="s">
        <v>12096</v>
      </c>
      <c r="B3922" s="5">
        <v>1</v>
      </c>
      <c r="C3922" s="5">
        <v>2</v>
      </c>
    </row>
    <row r="3923" spans="1:3" hidden="1" x14ac:dyDescent="0.25">
      <c r="A3923" s="5" t="s">
        <v>12097</v>
      </c>
      <c r="B3923" s="5">
        <v>1</v>
      </c>
      <c r="C3923" s="5">
        <v>1</v>
      </c>
    </row>
    <row r="3924" spans="1:3" hidden="1" x14ac:dyDescent="0.25">
      <c r="A3924" s="5" t="s">
        <v>12098</v>
      </c>
      <c r="B3924" s="5">
        <v>1</v>
      </c>
      <c r="C3924" s="5">
        <v>1</v>
      </c>
    </row>
    <row r="3925" spans="1:3" hidden="1" x14ac:dyDescent="0.25">
      <c r="A3925" s="5" t="s">
        <v>12099</v>
      </c>
      <c r="B3925" s="5">
        <v>1</v>
      </c>
      <c r="C3925" s="5">
        <v>2</v>
      </c>
    </row>
    <row r="3926" spans="1:3" hidden="1" x14ac:dyDescent="0.25">
      <c r="A3926" s="5" t="s">
        <v>12100</v>
      </c>
      <c r="B3926" s="5">
        <v>1</v>
      </c>
      <c r="C3926" s="5">
        <v>2</v>
      </c>
    </row>
    <row r="3927" spans="1:3" hidden="1" x14ac:dyDescent="0.25">
      <c r="A3927" s="5" t="s">
        <v>12101</v>
      </c>
      <c r="B3927" s="5">
        <v>1</v>
      </c>
      <c r="C3927" s="5">
        <v>2</v>
      </c>
    </row>
    <row r="3928" spans="1:3" hidden="1" x14ac:dyDescent="0.25">
      <c r="A3928" s="5" t="s">
        <v>12102</v>
      </c>
      <c r="B3928" s="5">
        <v>1</v>
      </c>
      <c r="C3928" s="5">
        <v>3</v>
      </c>
    </row>
    <row r="3929" spans="1:3" hidden="1" x14ac:dyDescent="0.25">
      <c r="A3929" s="5" t="s">
        <v>12103</v>
      </c>
      <c r="B3929" s="5">
        <v>1</v>
      </c>
      <c r="C3929" s="5">
        <v>2</v>
      </c>
    </row>
    <row r="3930" spans="1:3" hidden="1" x14ac:dyDescent="0.25">
      <c r="A3930" s="5" t="s">
        <v>12104</v>
      </c>
      <c r="B3930" s="5">
        <v>1</v>
      </c>
      <c r="C3930" s="5">
        <v>3</v>
      </c>
    </row>
    <row r="3931" spans="1:3" hidden="1" x14ac:dyDescent="0.25">
      <c r="A3931" s="5" t="s">
        <v>12105</v>
      </c>
      <c r="B3931" s="5">
        <v>1</v>
      </c>
      <c r="C3931" s="5">
        <v>1</v>
      </c>
    </row>
    <row r="3932" spans="1:3" hidden="1" x14ac:dyDescent="0.25">
      <c r="A3932" s="5" t="s">
        <v>12106</v>
      </c>
      <c r="B3932" s="5">
        <v>1</v>
      </c>
      <c r="C3932" s="5">
        <v>3</v>
      </c>
    </row>
    <row r="3933" spans="1:3" hidden="1" x14ac:dyDescent="0.25">
      <c r="A3933" s="5" t="s">
        <v>12107</v>
      </c>
      <c r="B3933" s="5">
        <v>1</v>
      </c>
      <c r="C3933" s="5">
        <v>2</v>
      </c>
    </row>
    <row r="3934" spans="1:3" hidden="1" x14ac:dyDescent="0.25">
      <c r="A3934" s="5" t="s">
        <v>2928</v>
      </c>
      <c r="B3934" s="5">
        <v>1</v>
      </c>
      <c r="C3934" s="5">
        <v>3</v>
      </c>
    </row>
    <row r="3935" spans="1:3" hidden="1" x14ac:dyDescent="0.25">
      <c r="A3935" s="5" t="s">
        <v>12108</v>
      </c>
      <c r="B3935" s="5">
        <v>1</v>
      </c>
      <c r="C3935" s="5">
        <v>2</v>
      </c>
    </row>
    <row r="3936" spans="1:3" hidden="1" x14ac:dyDescent="0.25">
      <c r="A3936" s="5" t="s">
        <v>12109</v>
      </c>
      <c r="B3936" s="5">
        <v>1</v>
      </c>
      <c r="C3936" s="5">
        <v>1</v>
      </c>
    </row>
    <row r="3937" spans="1:3" hidden="1" x14ac:dyDescent="0.25">
      <c r="A3937" s="5" t="s">
        <v>3094</v>
      </c>
      <c r="B3937" s="5">
        <v>1</v>
      </c>
      <c r="C3937" s="5">
        <v>2</v>
      </c>
    </row>
    <row r="3938" spans="1:3" hidden="1" x14ac:dyDescent="0.25">
      <c r="A3938" s="5" t="s">
        <v>12110</v>
      </c>
      <c r="B3938" s="5">
        <v>1</v>
      </c>
      <c r="C3938" s="5">
        <v>3</v>
      </c>
    </row>
    <row r="3939" spans="1:3" hidden="1" x14ac:dyDescent="0.25">
      <c r="A3939" s="5" t="s">
        <v>12111</v>
      </c>
      <c r="B3939" s="5">
        <v>1</v>
      </c>
      <c r="C3939" s="5">
        <v>1</v>
      </c>
    </row>
    <row r="3940" spans="1:3" hidden="1" x14ac:dyDescent="0.25">
      <c r="A3940" s="5" t="s">
        <v>12112</v>
      </c>
      <c r="B3940" s="5">
        <v>1</v>
      </c>
      <c r="C3940" s="5">
        <v>2</v>
      </c>
    </row>
    <row r="3941" spans="1:3" hidden="1" x14ac:dyDescent="0.25">
      <c r="A3941" s="5" t="s">
        <v>12113</v>
      </c>
      <c r="B3941" s="5">
        <v>1</v>
      </c>
      <c r="C3941" s="5">
        <v>2</v>
      </c>
    </row>
    <row r="3942" spans="1:3" hidden="1" x14ac:dyDescent="0.25">
      <c r="A3942" s="5" t="s">
        <v>12114</v>
      </c>
      <c r="B3942" s="5">
        <v>1</v>
      </c>
      <c r="C3942" s="5">
        <v>2</v>
      </c>
    </row>
    <row r="3943" spans="1:3" hidden="1" x14ac:dyDescent="0.25">
      <c r="A3943" s="5" t="s">
        <v>12115</v>
      </c>
      <c r="B3943" s="5">
        <v>1</v>
      </c>
      <c r="C3943" s="5">
        <v>2</v>
      </c>
    </row>
    <row r="3944" spans="1:3" hidden="1" x14ac:dyDescent="0.25">
      <c r="A3944" s="5" t="s">
        <v>12116</v>
      </c>
      <c r="B3944" s="5">
        <v>1</v>
      </c>
      <c r="C3944" s="5">
        <v>3</v>
      </c>
    </row>
    <row r="3945" spans="1:3" hidden="1" x14ac:dyDescent="0.25">
      <c r="A3945" s="5" t="s">
        <v>6026</v>
      </c>
      <c r="B3945" s="5">
        <v>1</v>
      </c>
      <c r="C3945" s="5">
        <v>3</v>
      </c>
    </row>
    <row r="3946" spans="1:3" hidden="1" x14ac:dyDescent="0.25">
      <c r="A3946" s="5" t="s">
        <v>12117</v>
      </c>
      <c r="B3946" s="5">
        <v>1</v>
      </c>
      <c r="C3946" s="5">
        <v>3</v>
      </c>
    </row>
    <row r="3947" spans="1:3" hidden="1" x14ac:dyDescent="0.25">
      <c r="A3947" s="5" t="s">
        <v>12118</v>
      </c>
      <c r="B3947" s="5">
        <v>1</v>
      </c>
      <c r="C3947" s="5">
        <v>2</v>
      </c>
    </row>
    <row r="3948" spans="1:3" hidden="1" x14ac:dyDescent="0.25">
      <c r="A3948" s="5" t="s">
        <v>12119</v>
      </c>
      <c r="B3948" s="5">
        <v>1</v>
      </c>
      <c r="C3948" s="5">
        <v>3</v>
      </c>
    </row>
    <row r="3949" spans="1:3" hidden="1" x14ac:dyDescent="0.25">
      <c r="A3949" s="5" t="s">
        <v>12120</v>
      </c>
      <c r="B3949" s="5">
        <v>1</v>
      </c>
      <c r="C3949" s="5">
        <v>2</v>
      </c>
    </row>
    <row r="3950" spans="1:3" hidden="1" x14ac:dyDescent="0.25">
      <c r="A3950" s="5" t="s">
        <v>12121</v>
      </c>
      <c r="B3950" s="5">
        <v>1</v>
      </c>
      <c r="C3950" s="5">
        <v>2</v>
      </c>
    </row>
    <row r="3951" spans="1:3" hidden="1" x14ac:dyDescent="0.25">
      <c r="A3951" s="5" t="s">
        <v>12122</v>
      </c>
      <c r="B3951" s="5">
        <v>1</v>
      </c>
      <c r="C3951" s="5">
        <v>3</v>
      </c>
    </row>
    <row r="3952" spans="1:3" hidden="1" x14ac:dyDescent="0.25">
      <c r="A3952" s="5" t="s">
        <v>12123</v>
      </c>
      <c r="B3952" s="5">
        <v>1</v>
      </c>
      <c r="C3952" s="5">
        <v>3</v>
      </c>
    </row>
    <row r="3953" spans="1:3" hidden="1" x14ac:dyDescent="0.25">
      <c r="A3953" s="5" t="s">
        <v>12124</v>
      </c>
      <c r="B3953" s="5">
        <v>1</v>
      </c>
      <c r="C3953" s="5">
        <v>3</v>
      </c>
    </row>
    <row r="3954" spans="1:3" hidden="1" x14ac:dyDescent="0.25">
      <c r="A3954" s="5" t="s">
        <v>12125</v>
      </c>
      <c r="B3954" s="5">
        <v>1</v>
      </c>
      <c r="C3954" s="5">
        <v>3</v>
      </c>
    </row>
    <row r="3955" spans="1:3" hidden="1" x14ac:dyDescent="0.25">
      <c r="A3955" s="5" t="s">
        <v>12126</v>
      </c>
      <c r="B3955" s="5">
        <v>1</v>
      </c>
      <c r="C3955" s="5">
        <v>2</v>
      </c>
    </row>
    <row r="3956" spans="1:3" hidden="1" x14ac:dyDescent="0.25">
      <c r="A3956" s="5" t="s">
        <v>12127</v>
      </c>
      <c r="B3956" s="5">
        <v>1</v>
      </c>
      <c r="C3956" s="5">
        <v>3</v>
      </c>
    </row>
    <row r="3957" spans="1:3" hidden="1" x14ac:dyDescent="0.25">
      <c r="A3957" s="5" t="s">
        <v>12128</v>
      </c>
      <c r="B3957" s="5">
        <v>1</v>
      </c>
      <c r="C3957" s="5">
        <v>3</v>
      </c>
    </row>
    <row r="3958" spans="1:3" hidden="1" x14ac:dyDescent="0.25">
      <c r="A3958" s="5" t="s">
        <v>12129</v>
      </c>
      <c r="B3958" s="5">
        <v>1</v>
      </c>
      <c r="C3958" s="5">
        <v>3</v>
      </c>
    </row>
    <row r="3959" spans="1:3" hidden="1" x14ac:dyDescent="0.25">
      <c r="A3959" s="5" t="s">
        <v>12130</v>
      </c>
      <c r="B3959" s="5">
        <v>1</v>
      </c>
      <c r="C3959" s="5">
        <v>1</v>
      </c>
    </row>
    <row r="3960" spans="1:3" hidden="1" x14ac:dyDescent="0.25">
      <c r="A3960" s="5" t="s">
        <v>12131</v>
      </c>
      <c r="B3960" s="5">
        <v>1</v>
      </c>
      <c r="C3960" s="5">
        <v>3</v>
      </c>
    </row>
    <row r="3961" spans="1:3" hidden="1" x14ac:dyDescent="0.25">
      <c r="A3961" s="5" t="s">
        <v>12132</v>
      </c>
      <c r="B3961" s="5">
        <v>1</v>
      </c>
      <c r="C3961" s="5">
        <v>3</v>
      </c>
    </row>
    <row r="3962" spans="1:3" hidden="1" x14ac:dyDescent="0.25">
      <c r="A3962" s="5" t="s">
        <v>12133</v>
      </c>
      <c r="B3962" s="5">
        <v>1</v>
      </c>
      <c r="C3962" s="5">
        <v>3</v>
      </c>
    </row>
    <row r="3963" spans="1:3" hidden="1" x14ac:dyDescent="0.25">
      <c r="A3963" s="5" t="s">
        <v>12134</v>
      </c>
      <c r="B3963" s="5">
        <v>1</v>
      </c>
      <c r="C3963" s="5">
        <v>3</v>
      </c>
    </row>
    <row r="3964" spans="1:3" hidden="1" x14ac:dyDescent="0.25">
      <c r="A3964" s="5" t="s">
        <v>12135</v>
      </c>
      <c r="B3964" s="5">
        <v>1</v>
      </c>
      <c r="C3964" s="5">
        <v>3</v>
      </c>
    </row>
    <row r="3965" spans="1:3" hidden="1" x14ac:dyDescent="0.25">
      <c r="A3965" s="5" t="s">
        <v>2319</v>
      </c>
      <c r="B3965" s="5">
        <v>1</v>
      </c>
      <c r="C3965" s="5">
        <v>1</v>
      </c>
    </row>
    <row r="3966" spans="1:3" hidden="1" x14ac:dyDescent="0.25">
      <c r="A3966" s="5" t="s">
        <v>12136</v>
      </c>
      <c r="B3966" s="5">
        <v>1</v>
      </c>
      <c r="C3966" s="5">
        <v>3</v>
      </c>
    </row>
    <row r="3967" spans="1:3" hidden="1" x14ac:dyDescent="0.25">
      <c r="A3967" s="5" t="s">
        <v>12137</v>
      </c>
      <c r="B3967" s="5">
        <v>1</v>
      </c>
      <c r="C3967" s="5">
        <v>2</v>
      </c>
    </row>
    <row r="3968" spans="1:3" hidden="1" x14ac:dyDescent="0.25">
      <c r="A3968" s="5" t="s">
        <v>12138</v>
      </c>
      <c r="B3968" s="5">
        <v>1</v>
      </c>
      <c r="C3968" s="5">
        <v>2</v>
      </c>
    </row>
    <row r="3969" spans="1:3" hidden="1" x14ac:dyDescent="0.25">
      <c r="A3969" s="5" t="s">
        <v>12139</v>
      </c>
      <c r="B3969" s="5">
        <v>1</v>
      </c>
      <c r="C3969" s="5">
        <v>2</v>
      </c>
    </row>
    <row r="3970" spans="1:3" hidden="1" x14ac:dyDescent="0.25">
      <c r="A3970" s="5" t="s">
        <v>12140</v>
      </c>
      <c r="B3970" s="5">
        <v>1</v>
      </c>
      <c r="C3970" s="5">
        <v>3</v>
      </c>
    </row>
    <row r="3971" spans="1:3" hidden="1" x14ac:dyDescent="0.25">
      <c r="A3971" s="5" t="s">
        <v>12141</v>
      </c>
      <c r="B3971" s="5">
        <v>1</v>
      </c>
      <c r="C3971" s="5">
        <v>2</v>
      </c>
    </row>
    <row r="3972" spans="1:3" hidden="1" x14ac:dyDescent="0.25">
      <c r="A3972" s="5" t="s">
        <v>12142</v>
      </c>
      <c r="B3972" s="5">
        <v>1</v>
      </c>
      <c r="C3972" s="5">
        <v>3</v>
      </c>
    </row>
    <row r="3973" spans="1:3" hidden="1" x14ac:dyDescent="0.25">
      <c r="A3973" s="5" t="s">
        <v>12143</v>
      </c>
      <c r="B3973" s="5">
        <v>1</v>
      </c>
      <c r="C3973" s="5">
        <v>3</v>
      </c>
    </row>
    <row r="3974" spans="1:3" hidden="1" x14ac:dyDescent="0.25">
      <c r="A3974" s="5" t="s">
        <v>4514</v>
      </c>
      <c r="B3974" s="5">
        <v>1</v>
      </c>
      <c r="C3974" s="5">
        <v>1</v>
      </c>
    </row>
    <row r="3975" spans="1:3" hidden="1" x14ac:dyDescent="0.25">
      <c r="A3975" s="5" t="s">
        <v>12144</v>
      </c>
      <c r="B3975" s="5">
        <v>1</v>
      </c>
      <c r="C3975" s="5">
        <v>1</v>
      </c>
    </row>
    <row r="3976" spans="1:3" hidden="1" x14ac:dyDescent="0.25">
      <c r="A3976" s="5" t="s">
        <v>12145</v>
      </c>
      <c r="B3976" s="5">
        <v>1</v>
      </c>
      <c r="C3976" s="5">
        <v>2</v>
      </c>
    </row>
    <row r="3977" spans="1:3" hidden="1" x14ac:dyDescent="0.25">
      <c r="A3977" s="5" t="s">
        <v>12146</v>
      </c>
      <c r="B3977" s="5">
        <v>1</v>
      </c>
      <c r="C3977" s="5">
        <v>3</v>
      </c>
    </row>
    <row r="3978" spans="1:3" hidden="1" x14ac:dyDescent="0.25">
      <c r="A3978" s="5" t="s">
        <v>12147</v>
      </c>
      <c r="B3978" s="5">
        <v>1</v>
      </c>
      <c r="C3978" s="5">
        <v>1</v>
      </c>
    </row>
    <row r="3979" spans="1:3" hidden="1" x14ac:dyDescent="0.25">
      <c r="A3979" s="5" t="s">
        <v>12148</v>
      </c>
      <c r="B3979" s="5">
        <v>1</v>
      </c>
      <c r="C3979" s="5">
        <v>3</v>
      </c>
    </row>
    <row r="3980" spans="1:3" hidden="1" x14ac:dyDescent="0.25">
      <c r="A3980" s="5" t="s">
        <v>12149</v>
      </c>
      <c r="B3980" s="5">
        <v>1</v>
      </c>
      <c r="C3980" s="5">
        <v>3</v>
      </c>
    </row>
    <row r="3981" spans="1:3" hidden="1" x14ac:dyDescent="0.25">
      <c r="A3981" s="5" t="s">
        <v>12150</v>
      </c>
      <c r="B3981" s="5">
        <v>1</v>
      </c>
      <c r="C3981" s="5">
        <v>2</v>
      </c>
    </row>
    <row r="3982" spans="1:3" hidden="1" x14ac:dyDescent="0.25">
      <c r="A3982" s="5" t="s">
        <v>12151</v>
      </c>
      <c r="B3982" s="5">
        <v>1</v>
      </c>
      <c r="C3982" s="5">
        <v>2</v>
      </c>
    </row>
    <row r="3983" spans="1:3" hidden="1" x14ac:dyDescent="0.25">
      <c r="A3983" s="5" t="s">
        <v>12152</v>
      </c>
      <c r="B3983" s="5">
        <v>1</v>
      </c>
      <c r="C3983" s="5">
        <v>3</v>
      </c>
    </row>
    <row r="3984" spans="1:3" hidden="1" x14ac:dyDescent="0.25">
      <c r="A3984" s="5" t="s">
        <v>12153</v>
      </c>
      <c r="B3984" s="5">
        <v>1</v>
      </c>
      <c r="C3984" s="5">
        <v>3</v>
      </c>
    </row>
    <row r="3985" spans="1:3" hidden="1" x14ac:dyDescent="0.25">
      <c r="A3985" s="5" t="s">
        <v>12154</v>
      </c>
      <c r="B3985" s="5">
        <v>1</v>
      </c>
      <c r="C3985" s="5">
        <v>2</v>
      </c>
    </row>
    <row r="3986" spans="1:3" hidden="1" x14ac:dyDescent="0.25">
      <c r="A3986" s="5" t="s">
        <v>12155</v>
      </c>
      <c r="B3986" s="5">
        <v>1</v>
      </c>
      <c r="C3986" s="5">
        <v>3</v>
      </c>
    </row>
    <row r="3987" spans="1:3" hidden="1" x14ac:dyDescent="0.25">
      <c r="A3987" s="5" t="s">
        <v>12156</v>
      </c>
      <c r="B3987" s="5">
        <v>1</v>
      </c>
      <c r="C3987" s="5">
        <v>3</v>
      </c>
    </row>
    <row r="3988" spans="1:3" hidden="1" x14ac:dyDescent="0.25">
      <c r="A3988" s="5" t="s">
        <v>12157</v>
      </c>
      <c r="B3988" s="5">
        <v>1</v>
      </c>
      <c r="C3988" s="5">
        <v>2</v>
      </c>
    </row>
    <row r="3989" spans="1:3" hidden="1" x14ac:dyDescent="0.25">
      <c r="A3989" s="5" t="s">
        <v>12158</v>
      </c>
      <c r="B3989" s="5">
        <v>1</v>
      </c>
      <c r="C3989" s="5">
        <v>2</v>
      </c>
    </row>
    <row r="3990" spans="1:3" hidden="1" x14ac:dyDescent="0.25">
      <c r="A3990" s="5" t="s">
        <v>12159</v>
      </c>
      <c r="B3990" s="5">
        <v>1</v>
      </c>
      <c r="C3990" s="5">
        <v>2</v>
      </c>
    </row>
    <row r="3991" spans="1:3" hidden="1" x14ac:dyDescent="0.25">
      <c r="A3991" s="5" t="s">
        <v>12160</v>
      </c>
      <c r="B3991" s="5">
        <v>1</v>
      </c>
      <c r="C3991" s="5">
        <v>3</v>
      </c>
    </row>
    <row r="3992" spans="1:3" hidden="1" x14ac:dyDescent="0.25">
      <c r="A3992" s="5" t="s">
        <v>12161</v>
      </c>
      <c r="B3992" s="5">
        <v>1</v>
      </c>
      <c r="C3992" s="5">
        <v>3</v>
      </c>
    </row>
    <row r="3993" spans="1:3" hidden="1" x14ac:dyDescent="0.25">
      <c r="A3993" s="5" t="s">
        <v>12162</v>
      </c>
      <c r="B3993" s="5">
        <v>1</v>
      </c>
      <c r="C3993" s="5">
        <v>3</v>
      </c>
    </row>
    <row r="3994" spans="1:3" hidden="1" x14ac:dyDescent="0.25">
      <c r="A3994" s="5" t="s">
        <v>12163</v>
      </c>
      <c r="B3994" s="5">
        <v>1</v>
      </c>
      <c r="C3994" s="5">
        <v>3</v>
      </c>
    </row>
    <row r="3995" spans="1:3" hidden="1" x14ac:dyDescent="0.25">
      <c r="A3995" s="5" t="s">
        <v>12164</v>
      </c>
      <c r="B3995" s="5">
        <v>1</v>
      </c>
      <c r="C3995" s="5">
        <v>3</v>
      </c>
    </row>
    <row r="3996" spans="1:3" hidden="1" x14ac:dyDescent="0.25">
      <c r="A3996" s="5" t="s">
        <v>12165</v>
      </c>
      <c r="B3996" s="5">
        <v>1</v>
      </c>
      <c r="C3996" s="5">
        <v>1</v>
      </c>
    </row>
    <row r="3997" spans="1:3" hidden="1" x14ac:dyDescent="0.25">
      <c r="A3997" s="5" t="s">
        <v>12166</v>
      </c>
      <c r="B3997" s="5">
        <v>1</v>
      </c>
      <c r="C3997" s="5">
        <v>2</v>
      </c>
    </row>
    <row r="3998" spans="1:3" hidden="1" x14ac:dyDescent="0.25">
      <c r="A3998" s="5" t="s">
        <v>12167</v>
      </c>
      <c r="B3998" s="5">
        <v>1</v>
      </c>
      <c r="C3998" s="5">
        <v>1</v>
      </c>
    </row>
    <row r="3999" spans="1:3" hidden="1" x14ac:dyDescent="0.25">
      <c r="A3999" s="5" t="s">
        <v>12168</v>
      </c>
      <c r="B3999" s="5">
        <v>1</v>
      </c>
      <c r="C3999" s="5">
        <v>3</v>
      </c>
    </row>
    <row r="4000" spans="1:3" hidden="1" x14ac:dyDescent="0.25">
      <c r="A4000" s="5" t="s">
        <v>12169</v>
      </c>
      <c r="B4000" s="5">
        <v>1</v>
      </c>
      <c r="C4000" s="5">
        <v>1</v>
      </c>
    </row>
    <row r="4001" spans="1:3" hidden="1" x14ac:dyDescent="0.25">
      <c r="A4001" s="5" t="s">
        <v>12170</v>
      </c>
      <c r="B4001" s="5">
        <v>1</v>
      </c>
      <c r="C4001" s="5">
        <v>2</v>
      </c>
    </row>
    <row r="4002" spans="1:3" hidden="1" x14ac:dyDescent="0.25">
      <c r="A4002" s="5" t="s">
        <v>12171</v>
      </c>
      <c r="B4002" s="5">
        <v>1</v>
      </c>
      <c r="C4002" s="5">
        <v>3</v>
      </c>
    </row>
    <row r="4003" spans="1:3" hidden="1" x14ac:dyDescent="0.25">
      <c r="A4003" s="5" t="s">
        <v>12172</v>
      </c>
      <c r="B4003" s="5">
        <v>1</v>
      </c>
      <c r="C4003" s="5">
        <v>3</v>
      </c>
    </row>
    <row r="4004" spans="1:3" hidden="1" x14ac:dyDescent="0.25">
      <c r="A4004" s="5" t="s">
        <v>12173</v>
      </c>
      <c r="B4004" s="5">
        <v>1</v>
      </c>
      <c r="C4004" s="5">
        <v>1</v>
      </c>
    </row>
    <row r="4005" spans="1:3" hidden="1" x14ac:dyDescent="0.25">
      <c r="A4005" s="5" t="s">
        <v>12174</v>
      </c>
      <c r="B4005" s="5">
        <v>1</v>
      </c>
      <c r="C4005" s="5">
        <v>2</v>
      </c>
    </row>
    <row r="4006" spans="1:3" hidden="1" x14ac:dyDescent="0.25">
      <c r="A4006" s="5" t="s">
        <v>12175</v>
      </c>
      <c r="B4006" s="5">
        <v>1</v>
      </c>
      <c r="C4006" s="5">
        <v>1</v>
      </c>
    </row>
    <row r="4007" spans="1:3" hidden="1" x14ac:dyDescent="0.25">
      <c r="A4007" s="5" t="s">
        <v>12176</v>
      </c>
      <c r="B4007" s="5">
        <v>1</v>
      </c>
      <c r="C4007" s="5">
        <v>3</v>
      </c>
    </row>
    <row r="4008" spans="1:3" hidden="1" x14ac:dyDescent="0.25">
      <c r="A4008" s="5" t="s">
        <v>12177</v>
      </c>
      <c r="B4008" s="5">
        <v>1</v>
      </c>
      <c r="C4008" s="5">
        <v>3</v>
      </c>
    </row>
    <row r="4009" spans="1:3" hidden="1" x14ac:dyDescent="0.25">
      <c r="A4009" s="5" t="s">
        <v>12178</v>
      </c>
      <c r="B4009" s="5">
        <v>1</v>
      </c>
      <c r="C4009" s="5">
        <v>3</v>
      </c>
    </row>
    <row r="4010" spans="1:3" hidden="1" x14ac:dyDescent="0.25">
      <c r="A4010" s="5" t="s">
        <v>12179</v>
      </c>
      <c r="B4010" s="5">
        <v>1</v>
      </c>
      <c r="C4010" s="5">
        <v>3</v>
      </c>
    </row>
    <row r="4011" spans="1:3" hidden="1" x14ac:dyDescent="0.25">
      <c r="A4011" s="5" t="s">
        <v>12180</v>
      </c>
      <c r="B4011" s="5">
        <v>1</v>
      </c>
      <c r="C4011" s="5">
        <v>3</v>
      </c>
    </row>
    <row r="4012" spans="1:3" hidden="1" x14ac:dyDescent="0.25">
      <c r="A4012" s="5" t="s">
        <v>12181</v>
      </c>
      <c r="B4012" s="5">
        <v>1</v>
      </c>
      <c r="C4012" s="5">
        <v>1</v>
      </c>
    </row>
    <row r="4013" spans="1:3" hidden="1" x14ac:dyDescent="0.25">
      <c r="A4013" s="5" t="s">
        <v>12182</v>
      </c>
      <c r="B4013" s="5">
        <v>1</v>
      </c>
      <c r="C4013" s="5">
        <v>3</v>
      </c>
    </row>
    <row r="4014" spans="1:3" hidden="1" x14ac:dyDescent="0.25">
      <c r="A4014" s="5" t="s">
        <v>12183</v>
      </c>
      <c r="B4014" s="5">
        <v>1</v>
      </c>
      <c r="C4014" s="5">
        <v>1</v>
      </c>
    </row>
    <row r="4015" spans="1:3" hidden="1" x14ac:dyDescent="0.25">
      <c r="A4015" s="5" t="s">
        <v>12184</v>
      </c>
      <c r="B4015" s="5">
        <v>1</v>
      </c>
      <c r="C4015" s="5">
        <v>3</v>
      </c>
    </row>
    <row r="4016" spans="1:3" hidden="1" x14ac:dyDescent="0.25">
      <c r="A4016" s="5" t="s">
        <v>12185</v>
      </c>
      <c r="B4016" s="5">
        <v>1</v>
      </c>
      <c r="C4016" s="5">
        <v>3</v>
      </c>
    </row>
    <row r="4017" spans="1:3" hidden="1" x14ac:dyDescent="0.25">
      <c r="A4017" s="5" t="s">
        <v>12186</v>
      </c>
      <c r="B4017" s="5">
        <v>1</v>
      </c>
      <c r="C4017" s="5">
        <v>3</v>
      </c>
    </row>
    <row r="4018" spans="1:3" hidden="1" x14ac:dyDescent="0.25">
      <c r="A4018" s="5" t="s">
        <v>12187</v>
      </c>
      <c r="B4018" s="5">
        <v>1</v>
      </c>
      <c r="C4018" s="5">
        <v>3</v>
      </c>
    </row>
    <row r="4019" spans="1:3" hidden="1" x14ac:dyDescent="0.25">
      <c r="A4019" s="5" t="s">
        <v>12188</v>
      </c>
      <c r="B4019" s="5">
        <v>1</v>
      </c>
      <c r="C4019" s="5">
        <v>3</v>
      </c>
    </row>
    <row r="4020" spans="1:3" hidden="1" x14ac:dyDescent="0.25">
      <c r="A4020" s="5" t="s">
        <v>12189</v>
      </c>
      <c r="B4020" s="5">
        <v>1</v>
      </c>
      <c r="C4020" s="5">
        <v>1</v>
      </c>
    </row>
    <row r="4021" spans="1:3" hidden="1" x14ac:dyDescent="0.25">
      <c r="A4021" s="5" t="s">
        <v>12190</v>
      </c>
      <c r="B4021" s="5">
        <v>1</v>
      </c>
      <c r="C4021" s="5">
        <v>2</v>
      </c>
    </row>
    <row r="4022" spans="1:3" hidden="1" x14ac:dyDescent="0.25">
      <c r="A4022" s="5" t="s">
        <v>12191</v>
      </c>
      <c r="B4022" s="5">
        <v>1</v>
      </c>
      <c r="C4022" s="5">
        <v>3</v>
      </c>
    </row>
    <row r="4023" spans="1:3" hidden="1" x14ac:dyDescent="0.25">
      <c r="A4023" s="5" t="s">
        <v>12192</v>
      </c>
      <c r="B4023" s="5">
        <v>1</v>
      </c>
      <c r="C4023" s="5">
        <v>2</v>
      </c>
    </row>
    <row r="4024" spans="1:3" hidden="1" x14ac:dyDescent="0.25">
      <c r="A4024" s="5" t="s">
        <v>12193</v>
      </c>
      <c r="B4024" s="5">
        <v>1</v>
      </c>
      <c r="C4024" s="5">
        <v>2</v>
      </c>
    </row>
    <row r="4025" spans="1:3" hidden="1" x14ac:dyDescent="0.25">
      <c r="A4025" s="5" t="s">
        <v>12194</v>
      </c>
      <c r="B4025" s="5">
        <v>1</v>
      </c>
      <c r="C4025" s="5">
        <v>2</v>
      </c>
    </row>
    <row r="4026" spans="1:3" hidden="1" x14ac:dyDescent="0.25">
      <c r="A4026" s="5" t="s">
        <v>12195</v>
      </c>
      <c r="B4026" s="5">
        <v>1</v>
      </c>
      <c r="C4026" s="5">
        <v>3</v>
      </c>
    </row>
    <row r="4027" spans="1:3" hidden="1" x14ac:dyDescent="0.25">
      <c r="A4027" s="5" t="s">
        <v>12196</v>
      </c>
      <c r="B4027" s="5">
        <v>1</v>
      </c>
      <c r="C4027" s="5">
        <v>3</v>
      </c>
    </row>
    <row r="4028" spans="1:3" hidden="1" x14ac:dyDescent="0.25">
      <c r="A4028" s="5" t="s">
        <v>12197</v>
      </c>
      <c r="B4028" s="5">
        <v>1</v>
      </c>
      <c r="C4028" s="5">
        <v>3</v>
      </c>
    </row>
    <row r="4029" spans="1:3" hidden="1" x14ac:dyDescent="0.25">
      <c r="A4029" s="5" t="s">
        <v>12198</v>
      </c>
      <c r="B4029" s="5">
        <v>1</v>
      </c>
      <c r="C4029" s="5">
        <v>3</v>
      </c>
    </row>
    <row r="4030" spans="1:3" hidden="1" x14ac:dyDescent="0.25">
      <c r="A4030" s="5" t="s">
        <v>12199</v>
      </c>
      <c r="B4030" s="5">
        <v>1</v>
      </c>
      <c r="C4030" s="5">
        <v>1</v>
      </c>
    </row>
    <row r="4031" spans="1:3" hidden="1" x14ac:dyDescent="0.25">
      <c r="A4031" s="5" t="s">
        <v>12200</v>
      </c>
      <c r="B4031" s="5">
        <v>1</v>
      </c>
      <c r="C4031" s="5">
        <v>1</v>
      </c>
    </row>
    <row r="4032" spans="1:3" hidden="1" x14ac:dyDescent="0.25">
      <c r="A4032" s="5" t="s">
        <v>12201</v>
      </c>
      <c r="B4032" s="5">
        <v>1</v>
      </c>
      <c r="C4032" s="5">
        <v>2</v>
      </c>
    </row>
    <row r="4033" spans="1:3" hidden="1" x14ac:dyDescent="0.25">
      <c r="A4033" s="5" t="s">
        <v>12202</v>
      </c>
      <c r="B4033" s="5">
        <v>1</v>
      </c>
      <c r="C4033" s="5">
        <v>2</v>
      </c>
    </row>
    <row r="4034" spans="1:3" hidden="1" x14ac:dyDescent="0.25">
      <c r="A4034" s="5" t="s">
        <v>12203</v>
      </c>
      <c r="B4034" s="5">
        <v>1</v>
      </c>
      <c r="C4034" s="5">
        <v>2</v>
      </c>
    </row>
    <row r="4035" spans="1:3" hidden="1" x14ac:dyDescent="0.25">
      <c r="A4035" s="5" t="s">
        <v>12204</v>
      </c>
      <c r="B4035" s="5">
        <v>1</v>
      </c>
      <c r="C4035" s="5">
        <v>3</v>
      </c>
    </row>
    <row r="4036" spans="1:3" hidden="1" x14ac:dyDescent="0.25">
      <c r="A4036" s="5" t="s">
        <v>12205</v>
      </c>
      <c r="B4036" s="5">
        <v>1</v>
      </c>
      <c r="C4036" s="5">
        <v>2</v>
      </c>
    </row>
    <row r="4037" spans="1:3" hidden="1" x14ac:dyDescent="0.25">
      <c r="A4037" s="5" t="s">
        <v>12206</v>
      </c>
      <c r="B4037" s="5">
        <v>1</v>
      </c>
      <c r="C4037" s="5">
        <v>3</v>
      </c>
    </row>
    <row r="4038" spans="1:3" hidden="1" x14ac:dyDescent="0.25">
      <c r="A4038" s="5" t="s">
        <v>12207</v>
      </c>
      <c r="B4038" s="5">
        <v>1</v>
      </c>
      <c r="C4038" s="5">
        <v>1</v>
      </c>
    </row>
    <row r="4039" spans="1:3" hidden="1" x14ac:dyDescent="0.25">
      <c r="A4039" s="5" t="s">
        <v>12208</v>
      </c>
      <c r="B4039" s="5">
        <v>1</v>
      </c>
      <c r="C4039" s="5">
        <v>1</v>
      </c>
    </row>
    <row r="4040" spans="1:3" hidden="1" x14ac:dyDescent="0.25">
      <c r="A4040" s="5" t="s">
        <v>12209</v>
      </c>
      <c r="B4040" s="5">
        <v>1</v>
      </c>
      <c r="C4040" s="5">
        <v>3</v>
      </c>
    </row>
    <row r="4041" spans="1:3" hidden="1" x14ac:dyDescent="0.25">
      <c r="A4041" s="5" t="s">
        <v>12210</v>
      </c>
      <c r="B4041" s="5">
        <v>1</v>
      </c>
      <c r="C4041" s="5">
        <v>2</v>
      </c>
    </row>
    <row r="4042" spans="1:3" hidden="1" x14ac:dyDescent="0.25">
      <c r="A4042" s="5" t="s">
        <v>12211</v>
      </c>
      <c r="B4042" s="5">
        <v>1</v>
      </c>
      <c r="C4042" s="5">
        <v>3</v>
      </c>
    </row>
    <row r="4043" spans="1:3" hidden="1" x14ac:dyDescent="0.25">
      <c r="A4043" s="5" t="s">
        <v>12212</v>
      </c>
      <c r="B4043" s="5">
        <v>1</v>
      </c>
      <c r="C4043" s="5">
        <v>1</v>
      </c>
    </row>
    <row r="4044" spans="1:3" hidden="1" x14ac:dyDescent="0.25">
      <c r="A4044" s="5" t="s">
        <v>12213</v>
      </c>
      <c r="B4044" s="5">
        <v>1</v>
      </c>
      <c r="C4044" s="5">
        <v>3</v>
      </c>
    </row>
    <row r="4045" spans="1:3" hidden="1" x14ac:dyDescent="0.25">
      <c r="A4045" s="5" t="s">
        <v>12214</v>
      </c>
      <c r="B4045" s="5">
        <v>1</v>
      </c>
      <c r="C4045" s="5">
        <v>2</v>
      </c>
    </row>
    <row r="4046" spans="1:3" hidden="1" x14ac:dyDescent="0.25">
      <c r="A4046" s="5" t="s">
        <v>12215</v>
      </c>
      <c r="B4046" s="5">
        <v>1</v>
      </c>
      <c r="C4046" s="5">
        <v>2</v>
      </c>
    </row>
    <row r="4047" spans="1:3" hidden="1" x14ac:dyDescent="0.25">
      <c r="A4047" s="5" t="s">
        <v>12216</v>
      </c>
      <c r="B4047" s="5">
        <v>1</v>
      </c>
      <c r="C4047" s="5">
        <v>1</v>
      </c>
    </row>
    <row r="4048" spans="1:3" hidden="1" x14ac:dyDescent="0.25">
      <c r="A4048" s="5" t="s">
        <v>12217</v>
      </c>
      <c r="B4048" s="5">
        <v>1</v>
      </c>
      <c r="C4048" s="5">
        <v>1</v>
      </c>
    </row>
    <row r="4049" spans="1:3" hidden="1" x14ac:dyDescent="0.25">
      <c r="A4049" s="5" t="s">
        <v>12218</v>
      </c>
      <c r="B4049" s="5">
        <v>1</v>
      </c>
      <c r="C4049" s="5">
        <v>2</v>
      </c>
    </row>
    <row r="4050" spans="1:3" hidden="1" x14ac:dyDescent="0.25">
      <c r="A4050" s="5" t="s">
        <v>12219</v>
      </c>
      <c r="B4050" s="5">
        <v>1</v>
      </c>
      <c r="C4050" s="5">
        <v>3</v>
      </c>
    </row>
    <row r="4051" spans="1:3" hidden="1" x14ac:dyDescent="0.25">
      <c r="A4051" s="5" t="s">
        <v>12220</v>
      </c>
      <c r="B4051" s="5">
        <v>1</v>
      </c>
      <c r="C4051" s="5">
        <v>1</v>
      </c>
    </row>
    <row r="4052" spans="1:3" hidden="1" x14ac:dyDescent="0.25">
      <c r="A4052" s="5" t="s">
        <v>12221</v>
      </c>
      <c r="B4052" s="5">
        <v>1</v>
      </c>
      <c r="C4052" s="5">
        <v>2</v>
      </c>
    </row>
    <row r="4053" spans="1:3" hidden="1" x14ac:dyDescent="0.25">
      <c r="A4053" s="5" t="s">
        <v>12222</v>
      </c>
      <c r="B4053" s="5">
        <v>1</v>
      </c>
      <c r="C4053" s="5">
        <v>1</v>
      </c>
    </row>
    <row r="4054" spans="1:3" hidden="1" x14ac:dyDescent="0.25">
      <c r="A4054" s="5" t="s">
        <v>12223</v>
      </c>
      <c r="B4054" s="5">
        <v>1</v>
      </c>
      <c r="C4054" s="5">
        <v>1</v>
      </c>
    </row>
    <row r="4055" spans="1:3" hidden="1" x14ac:dyDescent="0.25">
      <c r="A4055" s="5" t="s">
        <v>12224</v>
      </c>
      <c r="B4055" s="5">
        <v>1</v>
      </c>
      <c r="C4055" s="5">
        <v>1</v>
      </c>
    </row>
    <row r="4056" spans="1:3" hidden="1" x14ac:dyDescent="0.25">
      <c r="A4056" s="5" t="s">
        <v>12225</v>
      </c>
      <c r="B4056" s="5">
        <v>1</v>
      </c>
      <c r="C4056" s="5">
        <v>3</v>
      </c>
    </row>
    <row r="4057" spans="1:3" hidden="1" x14ac:dyDescent="0.25">
      <c r="A4057" s="5" t="s">
        <v>12226</v>
      </c>
      <c r="B4057" s="5">
        <v>1</v>
      </c>
      <c r="C4057" s="5">
        <v>2</v>
      </c>
    </row>
    <row r="4058" spans="1:3" hidden="1" x14ac:dyDescent="0.25">
      <c r="A4058" s="5" t="s">
        <v>12227</v>
      </c>
      <c r="B4058" s="5">
        <v>1</v>
      </c>
      <c r="C4058" s="5">
        <v>1</v>
      </c>
    </row>
    <row r="4059" spans="1:3" hidden="1" x14ac:dyDescent="0.25">
      <c r="A4059" s="5" t="s">
        <v>12228</v>
      </c>
      <c r="B4059" s="5">
        <v>1</v>
      </c>
      <c r="C4059" s="5">
        <v>2</v>
      </c>
    </row>
    <row r="4060" spans="1:3" hidden="1" x14ac:dyDescent="0.25">
      <c r="A4060" s="5" t="s">
        <v>12229</v>
      </c>
      <c r="B4060" s="5">
        <v>1</v>
      </c>
      <c r="C4060" s="5">
        <v>3</v>
      </c>
    </row>
    <row r="4061" spans="1:3" hidden="1" x14ac:dyDescent="0.25">
      <c r="A4061" s="5" t="s">
        <v>12230</v>
      </c>
      <c r="B4061" s="5">
        <v>1</v>
      </c>
      <c r="C4061" s="5">
        <v>2</v>
      </c>
    </row>
    <row r="4062" spans="1:3" hidden="1" x14ac:dyDescent="0.25">
      <c r="A4062" s="5" t="s">
        <v>12231</v>
      </c>
      <c r="B4062" s="5">
        <v>1</v>
      </c>
      <c r="C4062" s="5">
        <v>1</v>
      </c>
    </row>
    <row r="4063" spans="1:3" hidden="1" x14ac:dyDescent="0.25">
      <c r="A4063" s="5" t="s">
        <v>12232</v>
      </c>
      <c r="B4063" s="5">
        <v>1</v>
      </c>
      <c r="C4063" s="5">
        <v>1</v>
      </c>
    </row>
    <row r="4064" spans="1:3" hidden="1" x14ac:dyDescent="0.25">
      <c r="A4064" s="5" t="s">
        <v>12233</v>
      </c>
      <c r="B4064" s="5">
        <v>1</v>
      </c>
      <c r="C4064" s="5">
        <v>1</v>
      </c>
    </row>
    <row r="4065" spans="1:3" hidden="1" x14ac:dyDescent="0.25">
      <c r="A4065" s="5" t="s">
        <v>12234</v>
      </c>
      <c r="B4065" s="5">
        <v>1</v>
      </c>
      <c r="C4065" s="5">
        <v>1</v>
      </c>
    </row>
    <row r="4066" spans="1:3" hidden="1" x14ac:dyDescent="0.25">
      <c r="A4066" s="5" t="s">
        <v>12235</v>
      </c>
      <c r="B4066" s="5">
        <v>1</v>
      </c>
      <c r="C4066" s="5">
        <v>1</v>
      </c>
    </row>
    <row r="4067" spans="1:3" hidden="1" x14ac:dyDescent="0.25">
      <c r="A4067" s="5" t="s">
        <v>12236</v>
      </c>
      <c r="B4067" s="5">
        <v>1</v>
      </c>
      <c r="C4067" s="5">
        <v>1</v>
      </c>
    </row>
    <row r="4068" spans="1:3" hidden="1" x14ac:dyDescent="0.25">
      <c r="A4068" s="5" t="s">
        <v>12237</v>
      </c>
      <c r="B4068" s="5">
        <v>1</v>
      </c>
      <c r="C4068" s="5">
        <v>3</v>
      </c>
    </row>
    <row r="4069" spans="1:3" hidden="1" x14ac:dyDescent="0.25">
      <c r="A4069" s="5" t="s">
        <v>12238</v>
      </c>
      <c r="B4069" s="5">
        <v>1</v>
      </c>
      <c r="C4069" s="5">
        <v>2</v>
      </c>
    </row>
    <row r="4070" spans="1:3" hidden="1" x14ac:dyDescent="0.25">
      <c r="A4070" s="5" t="s">
        <v>12239</v>
      </c>
      <c r="B4070" s="5">
        <v>1</v>
      </c>
      <c r="C4070" s="5">
        <v>3</v>
      </c>
    </row>
    <row r="4071" spans="1:3" hidden="1" x14ac:dyDescent="0.25">
      <c r="A4071" s="5" t="s">
        <v>12240</v>
      </c>
      <c r="B4071" s="5">
        <v>1</v>
      </c>
      <c r="C4071" s="5">
        <v>1</v>
      </c>
    </row>
    <row r="4072" spans="1:3" hidden="1" x14ac:dyDescent="0.25">
      <c r="A4072" s="5" t="s">
        <v>12241</v>
      </c>
      <c r="B4072" s="5">
        <v>1</v>
      </c>
      <c r="C4072" s="5">
        <v>1</v>
      </c>
    </row>
    <row r="4073" spans="1:3" hidden="1" x14ac:dyDescent="0.25">
      <c r="A4073" s="5" t="s">
        <v>12242</v>
      </c>
      <c r="B4073" s="5">
        <v>1</v>
      </c>
      <c r="C4073" s="5">
        <v>2</v>
      </c>
    </row>
    <row r="4074" spans="1:3" hidden="1" x14ac:dyDescent="0.25">
      <c r="A4074" s="5" t="s">
        <v>12243</v>
      </c>
      <c r="B4074" s="5">
        <v>1</v>
      </c>
      <c r="C4074" s="5">
        <v>2</v>
      </c>
    </row>
    <row r="4075" spans="1:3" hidden="1" x14ac:dyDescent="0.25">
      <c r="A4075" s="5" t="s">
        <v>12244</v>
      </c>
      <c r="B4075" s="5">
        <v>1</v>
      </c>
      <c r="C4075" s="5">
        <v>2</v>
      </c>
    </row>
    <row r="4076" spans="1:3" hidden="1" x14ac:dyDescent="0.25">
      <c r="A4076" s="5" t="s">
        <v>12245</v>
      </c>
      <c r="B4076" s="5">
        <v>1</v>
      </c>
      <c r="C4076" s="5">
        <v>2</v>
      </c>
    </row>
    <row r="4077" spans="1:3" hidden="1" x14ac:dyDescent="0.25">
      <c r="A4077" s="5" t="s">
        <v>12246</v>
      </c>
      <c r="B4077" s="5">
        <v>1</v>
      </c>
      <c r="C4077" s="5">
        <v>1</v>
      </c>
    </row>
    <row r="4078" spans="1:3" hidden="1" x14ac:dyDescent="0.25">
      <c r="A4078" s="5" t="s">
        <v>12247</v>
      </c>
      <c r="B4078" s="5">
        <v>1</v>
      </c>
      <c r="C4078" s="5">
        <v>2</v>
      </c>
    </row>
    <row r="4079" spans="1:3" hidden="1" x14ac:dyDescent="0.25">
      <c r="A4079" s="5" t="s">
        <v>12248</v>
      </c>
      <c r="B4079" s="5">
        <v>1</v>
      </c>
      <c r="C4079" s="5">
        <v>2</v>
      </c>
    </row>
    <row r="4080" spans="1:3" hidden="1" x14ac:dyDescent="0.25">
      <c r="A4080" s="5" t="s">
        <v>12249</v>
      </c>
      <c r="B4080" s="5">
        <v>1</v>
      </c>
      <c r="C4080" s="5">
        <v>3</v>
      </c>
    </row>
    <row r="4081" spans="1:3" hidden="1" x14ac:dyDescent="0.25">
      <c r="A4081" s="5" t="s">
        <v>12250</v>
      </c>
      <c r="B4081" s="5">
        <v>1</v>
      </c>
      <c r="C4081" s="5">
        <v>2</v>
      </c>
    </row>
    <row r="4082" spans="1:3" hidden="1" x14ac:dyDescent="0.25">
      <c r="A4082" s="5" t="s">
        <v>12251</v>
      </c>
      <c r="B4082" s="5">
        <v>1</v>
      </c>
      <c r="C4082" s="5">
        <v>2</v>
      </c>
    </row>
    <row r="4083" spans="1:3" hidden="1" x14ac:dyDescent="0.25">
      <c r="A4083" s="5" t="s">
        <v>12252</v>
      </c>
      <c r="B4083" s="5">
        <v>1</v>
      </c>
      <c r="C4083" s="5">
        <v>1</v>
      </c>
    </row>
    <row r="4084" spans="1:3" hidden="1" x14ac:dyDescent="0.25">
      <c r="A4084" s="5" t="s">
        <v>12253</v>
      </c>
      <c r="B4084" s="5">
        <v>1</v>
      </c>
      <c r="C4084" s="5">
        <v>3</v>
      </c>
    </row>
    <row r="4085" spans="1:3" hidden="1" x14ac:dyDescent="0.25">
      <c r="A4085" s="5" t="s">
        <v>12254</v>
      </c>
      <c r="B4085" s="5">
        <v>1</v>
      </c>
      <c r="C4085" s="5">
        <v>1</v>
      </c>
    </row>
    <row r="4086" spans="1:3" hidden="1" x14ac:dyDescent="0.25">
      <c r="A4086" s="5" t="s">
        <v>12255</v>
      </c>
      <c r="B4086" s="5">
        <v>1</v>
      </c>
      <c r="C4086" s="5">
        <v>2</v>
      </c>
    </row>
    <row r="4087" spans="1:3" hidden="1" x14ac:dyDescent="0.25">
      <c r="A4087" s="5" t="s">
        <v>12256</v>
      </c>
      <c r="B4087" s="5">
        <v>1</v>
      </c>
      <c r="C4087" s="5">
        <v>1</v>
      </c>
    </row>
    <row r="4088" spans="1:3" hidden="1" x14ac:dyDescent="0.25">
      <c r="A4088" s="5" t="s">
        <v>12257</v>
      </c>
      <c r="B4088" s="5">
        <v>1</v>
      </c>
      <c r="C4088" s="5">
        <v>3</v>
      </c>
    </row>
    <row r="4089" spans="1:3" hidden="1" x14ac:dyDescent="0.25">
      <c r="A4089" s="5" t="s">
        <v>12258</v>
      </c>
      <c r="B4089" s="5">
        <v>1</v>
      </c>
      <c r="C4089" s="5">
        <v>1</v>
      </c>
    </row>
    <row r="4090" spans="1:3" hidden="1" x14ac:dyDescent="0.25">
      <c r="A4090" s="5" t="s">
        <v>12259</v>
      </c>
      <c r="B4090" s="5">
        <v>1</v>
      </c>
      <c r="C4090" s="5">
        <v>2</v>
      </c>
    </row>
    <row r="4091" spans="1:3" hidden="1" x14ac:dyDescent="0.25">
      <c r="A4091" s="5" t="s">
        <v>12260</v>
      </c>
      <c r="B4091" s="5">
        <v>1</v>
      </c>
      <c r="C4091" s="5">
        <v>2</v>
      </c>
    </row>
    <row r="4092" spans="1:3" hidden="1" x14ac:dyDescent="0.25">
      <c r="A4092" s="5" t="s">
        <v>12261</v>
      </c>
      <c r="B4092" s="5">
        <v>1</v>
      </c>
      <c r="C4092" s="5">
        <v>2</v>
      </c>
    </row>
    <row r="4093" spans="1:3" hidden="1" x14ac:dyDescent="0.25">
      <c r="A4093" s="5" t="s">
        <v>12262</v>
      </c>
      <c r="B4093" s="5">
        <v>1</v>
      </c>
      <c r="C4093" s="5">
        <v>1</v>
      </c>
    </row>
    <row r="4094" spans="1:3" hidden="1" x14ac:dyDescent="0.25">
      <c r="A4094" s="5" t="s">
        <v>12263</v>
      </c>
      <c r="B4094" s="5">
        <v>1</v>
      </c>
      <c r="C4094" s="5">
        <v>2</v>
      </c>
    </row>
    <row r="4095" spans="1:3" hidden="1" x14ac:dyDescent="0.25">
      <c r="A4095" s="5" t="s">
        <v>12264</v>
      </c>
      <c r="B4095" s="5">
        <v>1</v>
      </c>
      <c r="C4095" s="5">
        <v>1</v>
      </c>
    </row>
    <row r="4096" spans="1:3" hidden="1" x14ac:dyDescent="0.25">
      <c r="A4096" s="5" t="s">
        <v>12265</v>
      </c>
      <c r="B4096" s="5">
        <v>1</v>
      </c>
      <c r="C4096" s="5">
        <v>2</v>
      </c>
    </row>
    <row r="4097" spans="1:3" hidden="1" x14ac:dyDescent="0.25">
      <c r="A4097" s="5" t="s">
        <v>12266</v>
      </c>
      <c r="B4097" s="5">
        <v>1</v>
      </c>
      <c r="C4097" s="5">
        <v>1</v>
      </c>
    </row>
    <row r="4098" spans="1:3" hidden="1" x14ac:dyDescent="0.25">
      <c r="A4098" s="5" t="s">
        <v>12267</v>
      </c>
      <c r="B4098" s="5">
        <v>1</v>
      </c>
      <c r="C4098" s="5">
        <v>2</v>
      </c>
    </row>
    <row r="4099" spans="1:3" hidden="1" x14ac:dyDescent="0.25">
      <c r="A4099" s="5" t="s">
        <v>12268</v>
      </c>
      <c r="B4099" s="5">
        <v>1</v>
      </c>
      <c r="C4099" s="5">
        <v>2</v>
      </c>
    </row>
    <row r="4100" spans="1:3" hidden="1" x14ac:dyDescent="0.25">
      <c r="A4100" s="5" t="s">
        <v>12269</v>
      </c>
      <c r="B4100" s="5">
        <v>1</v>
      </c>
      <c r="C4100" s="5">
        <v>3</v>
      </c>
    </row>
    <row r="4101" spans="1:3" hidden="1" x14ac:dyDescent="0.25">
      <c r="A4101" s="5" t="s">
        <v>12270</v>
      </c>
      <c r="B4101" s="5">
        <v>1</v>
      </c>
      <c r="C4101" s="5">
        <v>1</v>
      </c>
    </row>
    <row r="4102" spans="1:3" hidden="1" x14ac:dyDescent="0.25">
      <c r="A4102" s="5" t="s">
        <v>12271</v>
      </c>
      <c r="B4102" s="5">
        <v>1</v>
      </c>
      <c r="C4102" s="5">
        <v>3</v>
      </c>
    </row>
    <row r="4103" spans="1:3" hidden="1" x14ac:dyDescent="0.25">
      <c r="A4103" s="5" t="s">
        <v>12272</v>
      </c>
      <c r="B4103" s="5">
        <v>1</v>
      </c>
      <c r="C4103" s="5">
        <v>2</v>
      </c>
    </row>
    <row r="4104" spans="1:3" hidden="1" x14ac:dyDescent="0.25">
      <c r="A4104" s="5" t="s">
        <v>12273</v>
      </c>
      <c r="B4104" s="5">
        <v>1</v>
      </c>
      <c r="C4104" s="5">
        <v>3</v>
      </c>
    </row>
    <row r="4105" spans="1:3" hidden="1" x14ac:dyDescent="0.25">
      <c r="A4105" s="5" t="s">
        <v>12274</v>
      </c>
      <c r="B4105" s="5">
        <v>1</v>
      </c>
      <c r="C4105" s="5">
        <v>2</v>
      </c>
    </row>
    <row r="4106" spans="1:3" hidden="1" x14ac:dyDescent="0.25">
      <c r="A4106" s="5" t="s">
        <v>12275</v>
      </c>
      <c r="B4106" s="5">
        <v>1</v>
      </c>
      <c r="C4106" s="5">
        <v>3</v>
      </c>
    </row>
    <row r="4107" spans="1:3" hidden="1" x14ac:dyDescent="0.25">
      <c r="A4107" s="5" t="s">
        <v>12276</v>
      </c>
      <c r="B4107" s="5">
        <v>1</v>
      </c>
      <c r="C4107" s="5">
        <v>2</v>
      </c>
    </row>
    <row r="4108" spans="1:3" hidden="1" x14ac:dyDescent="0.25">
      <c r="A4108" s="5" t="s">
        <v>12277</v>
      </c>
      <c r="B4108" s="5">
        <v>1</v>
      </c>
      <c r="C4108" s="5">
        <v>3</v>
      </c>
    </row>
    <row r="4109" spans="1:3" hidden="1" x14ac:dyDescent="0.25">
      <c r="A4109" s="5" t="s">
        <v>12278</v>
      </c>
      <c r="B4109" s="5">
        <v>1</v>
      </c>
      <c r="C4109" s="5">
        <v>3</v>
      </c>
    </row>
    <row r="4110" spans="1:3" hidden="1" x14ac:dyDescent="0.25">
      <c r="A4110" s="5" t="s">
        <v>12279</v>
      </c>
      <c r="B4110" s="5">
        <v>1</v>
      </c>
      <c r="C4110" s="5">
        <v>2</v>
      </c>
    </row>
    <row r="4111" spans="1:3" hidden="1" x14ac:dyDescent="0.25">
      <c r="A4111" s="5" t="s">
        <v>12280</v>
      </c>
      <c r="B4111" s="5">
        <v>1</v>
      </c>
      <c r="C4111" s="5">
        <v>1</v>
      </c>
    </row>
    <row r="4112" spans="1:3" hidden="1" x14ac:dyDescent="0.25">
      <c r="A4112" s="5" t="s">
        <v>12281</v>
      </c>
      <c r="B4112" s="5">
        <v>1</v>
      </c>
      <c r="C4112" s="5">
        <v>2</v>
      </c>
    </row>
    <row r="4113" spans="1:3" hidden="1" x14ac:dyDescent="0.25">
      <c r="A4113" s="5" t="s">
        <v>12282</v>
      </c>
      <c r="B4113" s="5">
        <v>1</v>
      </c>
      <c r="C4113" s="5">
        <v>1</v>
      </c>
    </row>
    <row r="4114" spans="1:3" hidden="1" x14ac:dyDescent="0.25">
      <c r="A4114" s="5" t="s">
        <v>12283</v>
      </c>
      <c r="B4114" s="5">
        <v>1</v>
      </c>
      <c r="C4114" s="5">
        <v>3</v>
      </c>
    </row>
    <row r="4115" spans="1:3" hidden="1" x14ac:dyDescent="0.25">
      <c r="A4115" s="5" t="s">
        <v>12284</v>
      </c>
      <c r="B4115" s="5">
        <v>1</v>
      </c>
      <c r="C4115" s="5">
        <v>2</v>
      </c>
    </row>
    <row r="4116" spans="1:3" hidden="1" x14ac:dyDescent="0.25">
      <c r="A4116" s="5" t="s">
        <v>12285</v>
      </c>
      <c r="B4116" s="5">
        <v>1</v>
      </c>
      <c r="C4116" s="5">
        <v>1</v>
      </c>
    </row>
    <row r="4117" spans="1:3" hidden="1" x14ac:dyDescent="0.25">
      <c r="A4117" s="5" t="s">
        <v>12286</v>
      </c>
      <c r="B4117" s="5">
        <v>1</v>
      </c>
      <c r="C4117" s="5">
        <v>2</v>
      </c>
    </row>
    <row r="4118" spans="1:3" hidden="1" x14ac:dyDescent="0.25">
      <c r="A4118" s="5" t="s">
        <v>12287</v>
      </c>
      <c r="B4118" s="5">
        <v>1</v>
      </c>
      <c r="C4118" s="5">
        <v>2</v>
      </c>
    </row>
    <row r="4119" spans="1:3" hidden="1" x14ac:dyDescent="0.25">
      <c r="A4119" s="5" t="s">
        <v>12288</v>
      </c>
      <c r="B4119" s="5">
        <v>1</v>
      </c>
      <c r="C4119" s="5">
        <v>3</v>
      </c>
    </row>
    <row r="4120" spans="1:3" hidden="1" x14ac:dyDescent="0.25">
      <c r="A4120" s="5" t="s">
        <v>12289</v>
      </c>
      <c r="B4120" s="5">
        <v>1</v>
      </c>
      <c r="C4120" s="5">
        <v>2</v>
      </c>
    </row>
    <row r="4121" spans="1:3" hidden="1" x14ac:dyDescent="0.25">
      <c r="A4121" s="5" t="s">
        <v>12290</v>
      </c>
      <c r="B4121" s="5">
        <v>1</v>
      </c>
      <c r="C4121" s="5">
        <v>1</v>
      </c>
    </row>
    <row r="4122" spans="1:3" hidden="1" x14ac:dyDescent="0.25">
      <c r="A4122" s="5" t="s">
        <v>12291</v>
      </c>
      <c r="B4122" s="5">
        <v>1</v>
      </c>
      <c r="C4122" s="5">
        <v>2</v>
      </c>
    </row>
    <row r="4123" spans="1:3" hidden="1" x14ac:dyDescent="0.25">
      <c r="A4123" s="5" t="s">
        <v>12292</v>
      </c>
      <c r="B4123" s="5">
        <v>1</v>
      </c>
      <c r="C4123" s="5">
        <v>2</v>
      </c>
    </row>
    <row r="4124" spans="1:3" hidden="1" x14ac:dyDescent="0.25">
      <c r="A4124" s="5" t="s">
        <v>12293</v>
      </c>
      <c r="B4124" s="5">
        <v>1</v>
      </c>
      <c r="C4124" s="5">
        <v>2</v>
      </c>
    </row>
    <row r="4125" spans="1:3" hidden="1" x14ac:dyDescent="0.25">
      <c r="A4125" s="5" t="s">
        <v>12294</v>
      </c>
      <c r="B4125" s="5">
        <v>1</v>
      </c>
      <c r="C4125" s="5">
        <v>1</v>
      </c>
    </row>
    <row r="4126" spans="1:3" hidden="1" x14ac:dyDescent="0.25">
      <c r="A4126" s="5" t="s">
        <v>12295</v>
      </c>
      <c r="B4126" s="5">
        <v>1</v>
      </c>
      <c r="C4126" s="5">
        <v>1</v>
      </c>
    </row>
    <row r="4127" spans="1:3" hidden="1" x14ac:dyDescent="0.25">
      <c r="A4127" s="5" t="s">
        <v>12296</v>
      </c>
      <c r="B4127" s="5">
        <v>1</v>
      </c>
      <c r="C4127" s="5">
        <v>2</v>
      </c>
    </row>
    <row r="4128" spans="1:3" hidden="1" x14ac:dyDescent="0.25">
      <c r="A4128" s="5" t="s">
        <v>12297</v>
      </c>
      <c r="B4128" s="5">
        <v>1</v>
      </c>
      <c r="C4128" s="5">
        <v>3</v>
      </c>
    </row>
    <row r="4129" spans="1:3" hidden="1" x14ac:dyDescent="0.25">
      <c r="A4129" s="5" t="s">
        <v>12298</v>
      </c>
      <c r="B4129" s="5">
        <v>1</v>
      </c>
      <c r="C4129" s="5">
        <v>2</v>
      </c>
    </row>
    <row r="4130" spans="1:3" hidden="1" x14ac:dyDescent="0.25">
      <c r="A4130" s="5" t="s">
        <v>12299</v>
      </c>
      <c r="B4130" s="5">
        <v>1</v>
      </c>
      <c r="C4130" s="5">
        <v>2</v>
      </c>
    </row>
    <row r="4131" spans="1:3" hidden="1" x14ac:dyDescent="0.25">
      <c r="A4131" s="5" t="s">
        <v>12300</v>
      </c>
      <c r="B4131" s="5">
        <v>1</v>
      </c>
      <c r="C4131" s="5">
        <v>1</v>
      </c>
    </row>
    <row r="4132" spans="1:3" hidden="1" x14ac:dyDescent="0.25">
      <c r="A4132" s="5" t="s">
        <v>12301</v>
      </c>
      <c r="B4132" s="5">
        <v>1</v>
      </c>
      <c r="C4132" s="5">
        <v>3</v>
      </c>
    </row>
    <row r="4133" spans="1:3" hidden="1" x14ac:dyDescent="0.25">
      <c r="A4133" s="5" t="s">
        <v>12302</v>
      </c>
      <c r="B4133" s="5">
        <v>1</v>
      </c>
      <c r="C4133" s="5">
        <v>3</v>
      </c>
    </row>
    <row r="4134" spans="1:3" hidden="1" x14ac:dyDescent="0.25">
      <c r="A4134" s="5" t="s">
        <v>12303</v>
      </c>
      <c r="B4134" s="5">
        <v>1</v>
      </c>
      <c r="C4134" s="5">
        <v>3</v>
      </c>
    </row>
    <row r="4135" spans="1:3" hidden="1" x14ac:dyDescent="0.25">
      <c r="A4135" s="5" t="s">
        <v>12304</v>
      </c>
      <c r="B4135" s="5">
        <v>1</v>
      </c>
      <c r="C4135" s="5">
        <v>1</v>
      </c>
    </row>
    <row r="4136" spans="1:3" hidden="1" x14ac:dyDescent="0.25">
      <c r="A4136" s="5" t="s">
        <v>12305</v>
      </c>
      <c r="B4136" s="5">
        <v>1</v>
      </c>
      <c r="C4136" s="5">
        <v>2</v>
      </c>
    </row>
    <row r="4137" spans="1:3" hidden="1" x14ac:dyDescent="0.25">
      <c r="A4137" s="5" t="s">
        <v>12306</v>
      </c>
      <c r="B4137" s="5">
        <v>1</v>
      </c>
      <c r="C4137" s="5">
        <v>1</v>
      </c>
    </row>
    <row r="4138" spans="1:3" hidden="1" x14ac:dyDescent="0.25">
      <c r="A4138" s="5" t="s">
        <v>12307</v>
      </c>
      <c r="B4138" s="5">
        <v>1</v>
      </c>
      <c r="C4138" s="5">
        <v>1</v>
      </c>
    </row>
    <row r="4139" spans="1:3" hidden="1" x14ac:dyDescent="0.25">
      <c r="A4139" s="5" t="s">
        <v>12308</v>
      </c>
      <c r="B4139" s="5">
        <v>1</v>
      </c>
      <c r="C4139" s="5">
        <v>2</v>
      </c>
    </row>
    <row r="4140" spans="1:3" hidden="1" x14ac:dyDescent="0.25">
      <c r="A4140" s="5" t="s">
        <v>12309</v>
      </c>
      <c r="B4140" s="5">
        <v>1</v>
      </c>
      <c r="C4140" s="5">
        <v>1</v>
      </c>
    </row>
    <row r="4141" spans="1:3" hidden="1" x14ac:dyDescent="0.25">
      <c r="A4141" s="5" t="s">
        <v>12310</v>
      </c>
      <c r="B4141" s="5">
        <v>1</v>
      </c>
      <c r="C4141" s="5">
        <v>2</v>
      </c>
    </row>
    <row r="4142" spans="1:3" hidden="1" x14ac:dyDescent="0.25">
      <c r="A4142" s="5" t="s">
        <v>12311</v>
      </c>
      <c r="B4142" s="5">
        <v>1</v>
      </c>
      <c r="C4142" s="5">
        <v>2</v>
      </c>
    </row>
    <row r="4143" spans="1:3" hidden="1" x14ac:dyDescent="0.25">
      <c r="A4143" s="5" t="s">
        <v>12312</v>
      </c>
      <c r="B4143" s="5">
        <v>1</v>
      </c>
      <c r="C4143" s="5">
        <v>2</v>
      </c>
    </row>
    <row r="4144" spans="1:3" hidden="1" x14ac:dyDescent="0.25">
      <c r="A4144" s="5" t="s">
        <v>12313</v>
      </c>
      <c r="B4144" s="5">
        <v>1</v>
      </c>
      <c r="C4144" s="5">
        <v>2</v>
      </c>
    </row>
    <row r="4145" spans="1:3" hidden="1" x14ac:dyDescent="0.25">
      <c r="A4145" s="5" t="s">
        <v>12314</v>
      </c>
      <c r="B4145" s="5">
        <v>1</v>
      </c>
      <c r="C4145" s="5">
        <v>2</v>
      </c>
    </row>
    <row r="4146" spans="1:3" hidden="1" x14ac:dyDescent="0.25">
      <c r="A4146" s="5" t="s">
        <v>12315</v>
      </c>
      <c r="B4146" s="5">
        <v>1</v>
      </c>
      <c r="C4146" s="5">
        <v>2</v>
      </c>
    </row>
    <row r="4147" spans="1:3" hidden="1" x14ac:dyDescent="0.25">
      <c r="A4147" s="5" t="s">
        <v>12316</v>
      </c>
      <c r="B4147" s="5">
        <v>1</v>
      </c>
      <c r="C4147" s="5">
        <v>1</v>
      </c>
    </row>
    <row r="4148" spans="1:3" hidden="1" x14ac:dyDescent="0.25">
      <c r="A4148" s="5" t="s">
        <v>12317</v>
      </c>
      <c r="B4148" s="5">
        <v>1</v>
      </c>
      <c r="C4148" s="5">
        <v>2</v>
      </c>
    </row>
    <row r="4149" spans="1:3" hidden="1" x14ac:dyDescent="0.25">
      <c r="A4149" s="5" t="s">
        <v>12318</v>
      </c>
      <c r="B4149" s="5">
        <v>1</v>
      </c>
      <c r="C4149" s="5">
        <v>2</v>
      </c>
    </row>
    <row r="4150" spans="1:3" hidden="1" x14ac:dyDescent="0.25">
      <c r="A4150" s="5" t="s">
        <v>12319</v>
      </c>
      <c r="B4150" s="5">
        <v>1</v>
      </c>
      <c r="C4150" s="5">
        <v>3</v>
      </c>
    </row>
    <row r="4151" spans="1:3" hidden="1" x14ac:dyDescent="0.25">
      <c r="A4151" s="5" t="s">
        <v>12320</v>
      </c>
      <c r="B4151" s="5">
        <v>1</v>
      </c>
      <c r="C4151" s="5">
        <v>3</v>
      </c>
    </row>
    <row r="4152" spans="1:3" hidden="1" x14ac:dyDescent="0.25">
      <c r="A4152" s="5" t="s">
        <v>12321</v>
      </c>
      <c r="B4152" s="5">
        <v>1</v>
      </c>
      <c r="C4152" s="5">
        <v>2</v>
      </c>
    </row>
    <row r="4153" spans="1:3" hidden="1" x14ac:dyDescent="0.25">
      <c r="A4153" s="5" t="s">
        <v>12322</v>
      </c>
      <c r="B4153" s="5">
        <v>1</v>
      </c>
      <c r="C4153" s="5">
        <v>1</v>
      </c>
    </row>
    <row r="4154" spans="1:3" hidden="1" x14ac:dyDescent="0.25">
      <c r="A4154" s="5" t="s">
        <v>12323</v>
      </c>
      <c r="B4154" s="5">
        <v>1</v>
      </c>
      <c r="C4154" s="5">
        <v>1</v>
      </c>
    </row>
    <row r="4155" spans="1:3" hidden="1" x14ac:dyDescent="0.25">
      <c r="A4155" s="5" t="s">
        <v>12324</v>
      </c>
      <c r="B4155" s="5">
        <v>1</v>
      </c>
      <c r="C4155" s="5">
        <v>1</v>
      </c>
    </row>
    <row r="4156" spans="1:3" hidden="1" x14ac:dyDescent="0.25">
      <c r="A4156" s="5" t="s">
        <v>12325</v>
      </c>
      <c r="B4156" s="5">
        <v>1</v>
      </c>
      <c r="C4156" s="5">
        <v>3</v>
      </c>
    </row>
    <row r="4157" spans="1:3" hidden="1" x14ac:dyDescent="0.25">
      <c r="A4157" s="5" t="s">
        <v>12326</v>
      </c>
      <c r="B4157" s="5">
        <v>1</v>
      </c>
      <c r="C4157" s="5">
        <v>1</v>
      </c>
    </row>
    <row r="4158" spans="1:3" hidden="1" x14ac:dyDescent="0.25">
      <c r="A4158" s="5" t="s">
        <v>12327</v>
      </c>
      <c r="B4158" s="5">
        <v>1</v>
      </c>
      <c r="C4158" s="5">
        <v>2</v>
      </c>
    </row>
    <row r="4159" spans="1:3" hidden="1" x14ac:dyDescent="0.25">
      <c r="A4159" s="5" t="s">
        <v>12328</v>
      </c>
      <c r="B4159" s="5">
        <v>1</v>
      </c>
      <c r="C4159" s="5">
        <v>2</v>
      </c>
    </row>
    <row r="4160" spans="1:3" hidden="1" x14ac:dyDescent="0.25">
      <c r="A4160" s="5" t="s">
        <v>12329</v>
      </c>
      <c r="B4160" s="5">
        <v>1</v>
      </c>
      <c r="C4160" s="5">
        <v>2</v>
      </c>
    </row>
    <row r="4161" spans="1:3" hidden="1" x14ac:dyDescent="0.25">
      <c r="A4161" s="5" t="s">
        <v>12330</v>
      </c>
      <c r="B4161" s="5">
        <v>1</v>
      </c>
      <c r="C4161" s="5">
        <v>1</v>
      </c>
    </row>
    <row r="4162" spans="1:3" hidden="1" x14ac:dyDescent="0.25">
      <c r="A4162" s="5" t="s">
        <v>12331</v>
      </c>
      <c r="B4162" s="5">
        <v>1</v>
      </c>
      <c r="C4162" s="5">
        <v>3</v>
      </c>
    </row>
    <row r="4163" spans="1:3" hidden="1" x14ac:dyDescent="0.25">
      <c r="A4163" s="5" t="s">
        <v>12332</v>
      </c>
      <c r="B4163" s="5">
        <v>1</v>
      </c>
      <c r="C4163" s="5">
        <v>1</v>
      </c>
    </row>
    <row r="4164" spans="1:3" hidden="1" x14ac:dyDescent="0.25">
      <c r="A4164" s="5" t="s">
        <v>12333</v>
      </c>
      <c r="B4164" s="5">
        <v>1</v>
      </c>
      <c r="C4164" s="5">
        <v>2</v>
      </c>
    </row>
    <row r="4165" spans="1:3" hidden="1" x14ac:dyDescent="0.25">
      <c r="A4165" s="5" t="s">
        <v>12334</v>
      </c>
      <c r="B4165" s="5">
        <v>1</v>
      </c>
      <c r="C4165" s="5">
        <v>1</v>
      </c>
    </row>
    <row r="4166" spans="1:3" hidden="1" x14ac:dyDescent="0.25">
      <c r="A4166" s="5" t="s">
        <v>12335</v>
      </c>
      <c r="B4166" s="5">
        <v>1</v>
      </c>
      <c r="C4166" s="5">
        <v>1</v>
      </c>
    </row>
    <row r="4167" spans="1:3" hidden="1" x14ac:dyDescent="0.25">
      <c r="A4167" s="5" t="s">
        <v>12336</v>
      </c>
      <c r="B4167" s="5">
        <v>1</v>
      </c>
      <c r="C4167" s="5">
        <v>1</v>
      </c>
    </row>
    <row r="4168" spans="1:3" hidden="1" x14ac:dyDescent="0.25">
      <c r="A4168" s="5" t="s">
        <v>12337</v>
      </c>
      <c r="B4168" s="5">
        <v>1</v>
      </c>
      <c r="C4168" s="5">
        <v>3</v>
      </c>
    </row>
    <row r="4169" spans="1:3" hidden="1" x14ac:dyDescent="0.25">
      <c r="A4169" s="5" t="s">
        <v>12338</v>
      </c>
      <c r="B4169" s="5">
        <v>1</v>
      </c>
      <c r="C4169" s="5">
        <v>1</v>
      </c>
    </row>
    <row r="4170" spans="1:3" hidden="1" x14ac:dyDescent="0.25">
      <c r="A4170" s="5" t="s">
        <v>12339</v>
      </c>
      <c r="B4170" s="5">
        <v>1</v>
      </c>
      <c r="C4170" s="5">
        <v>1</v>
      </c>
    </row>
    <row r="4171" spans="1:3" hidden="1" x14ac:dyDescent="0.25">
      <c r="A4171" s="5" t="s">
        <v>12340</v>
      </c>
      <c r="B4171" s="5">
        <v>1</v>
      </c>
      <c r="C4171" s="5">
        <v>3</v>
      </c>
    </row>
    <row r="4172" spans="1:3" hidden="1" x14ac:dyDescent="0.25">
      <c r="A4172" s="5" t="s">
        <v>12341</v>
      </c>
      <c r="B4172" s="5">
        <v>1</v>
      </c>
      <c r="C4172" s="5">
        <v>2</v>
      </c>
    </row>
    <row r="4173" spans="1:3" hidden="1" x14ac:dyDescent="0.25">
      <c r="A4173" s="5" t="s">
        <v>12342</v>
      </c>
      <c r="B4173" s="5">
        <v>1</v>
      </c>
      <c r="C4173" s="5">
        <v>1</v>
      </c>
    </row>
    <row r="4174" spans="1:3" hidden="1" x14ac:dyDescent="0.25">
      <c r="A4174" s="5" t="s">
        <v>12343</v>
      </c>
      <c r="B4174" s="5">
        <v>1</v>
      </c>
      <c r="C4174" s="5">
        <v>2</v>
      </c>
    </row>
    <row r="4175" spans="1:3" hidden="1" x14ac:dyDescent="0.25">
      <c r="A4175" s="5" t="s">
        <v>12344</v>
      </c>
      <c r="B4175" s="5">
        <v>1</v>
      </c>
      <c r="C4175" s="5">
        <v>1</v>
      </c>
    </row>
    <row r="4176" spans="1:3" hidden="1" x14ac:dyDescent="0.25">
      <c r="A4176" s="5" t="s">
        <v>12345</v>
      </c>
      <c r="B4176" s="5">
        <v>1</v>
      </c>
      <c r="C4176" s="5">
        <v>2</v>
      </c>
    </row>
    <row r="4177" spans="1:3" hidden="1" x14ac:dyDescent="0.25">
      <c r="A4177" s="5" t="s">
        <v>12346</v>
      </c>
      <c r="B4177" s="5">
        <v>1</v>
      </c>
      <c r="C4177" s="5">
        <v>1</v>
      </c>
    </row>
    <row r="4178" spans="1:3" hidden="1" x14ac:dyDescent="0.25">
      <c r="A4178" s="5" t="s">
        <v>12347</v>
      </c>
      <c r="B4178" s="5">
        <v>1</v>
      </c>
      <c r="C4178" s="5">
        <v>3</v>
      </c>
    </row>
    <row r="4179" spans="1:3" hidden="1" x14ac:dyDescent="0.25">
      <c r="A4179" s="5" t="s">
        <v>12348</v>
      </c>
      <c r="B4179" s="5">
        <v>1</v>
      </c>
      <c r="C4179" s="5">
        <v>1</v>
      </c>
    </row>
    <row r="4180" spans="1:3" hidden="1" x14ac:dyDescent="0.25">
      <c r="A4180" s="5" t="s">
        <v>12349</v>
      </c>
      <c r="B4180" s="5">
        <v>1</v>
      </c>
      <c r="C4180" s="5">
        <v>2</v>
      </c>
    </row>
    <row r="4181" spans="1:3" hidden="1" x14ac:dyDescent="0.25">
      <c r="A4181" s="5" t="s">
        <v>12350</v>
      </c>
      <c r="B4181" s="5">
        <v>1</v>
      </c>
      <c r="C4181" s="5">
        <v>1</v>
      </c>
    </row>
    <row r="4182" spans="1:3" hidden="1" x14ac:dyDescent="0.25">
      <c r="A4182" s="5" t="s">
        <v>12351</v>
      </c>
      <c r="B4182" s="5">
        <v>1</v>
      </c>
      <c r="C4182" s="5">
        <v>1</v>
      </c>
    </row>
    <row r="4183" spans="1:3" hidden="1" x14ac:dyDescent="0.25">
      <c r="A4183" s="5" t="s">
        <v>12352</v>
      </c>
      <c r="B4183" s="5">
        <v>1</v>
      </c>
      <c r="C4183" s="5">
        <v>1</v>
      </c>
    </row>
    <row r="4184" spans="1:3" hidden="1" x14ac:dyDescent="0.25">
      <c r="A4184" s="5" t="s">
        <v>12353</v>
      </c>
      <c r="B4184" s="5">
        <v>1</v>
      </c>
      <c r="C4184" s="5">
        <v>3</v>
      </c>
    </row>
    <row r="4185" spans="1:3" hidden="1" x14ac:dyDescent="0.25">
      <c r="A4185" s="5" t="s">
        <v>12354</v>
      </c>
      <c r="B4185" s="5">
        <v>1</v>
      </c>
      <c r="C4185" s="5">
        <v>1</v>
      </c>
    </row>
    <row r="4186" spans="1:3" hidden="1" x14ac:dyDescent="0.25">
      <c r="A4186" s="5" t="s">
        <v>12355</v>
      </c>
      <c r="B4186" s="5">
        <v>1</v>
      </c>
      <c r="C4186" s="5">
        <v>1</v>
      </c>
    </row>
    <row r="4187" spans="1:3" hidden="1" x14ac:dyDescent="0.25">
      <c r="A4187" s="5" t="s">
        <v>12356</v>
      </c>
      <c r="B4187" s="5">
        <v>1</v>
      </c>
      <c r="C4187" s="5">
        <v>2</v>
      </c>
    </row>
    <row r="4188" spans="1:3" hidden="1" x14ac:dyDescent="0.25">
      <c r="A4188" s="5" t="s">
        <v>12357</v>
      </c>
      <c r="B4188" s="5">
        <v>1</v>
      </c>
      <c r="C4188" s="5">
        <v>2</v>
      </c>
    </row>
    <row r="4189" spans="1:3" hidden="1" x14ac:dyDescent="0.25">
      <c r="A4189" s="5" t="s">
        <v>12358</v>
      </c>
      <c r="B4189" s="5">
        <v>1</v>
      </c>
      <c r="C4189" s="5">
        <v>1</v>
      </c>
    </row>
    <row r="4190" spans="1:3" hidden="1" x14ac:dyDescent="0.25">
      <c r="A4190" s="5" t="s">
        <v>5426</v>
      </c>
      <c r="B4190" s="5">
        <v>1</v>
      </c>
      <c r="C4190" s="5">
        <v>3</v>
      </c>
    </row>
    <row r="4191" spans="1:3" hidden="1" x14ac:dyDescent="0.25">
      <c r="A4191" s="5" t="s">
        <v>12359</v>
      </c>
      <c r="B4191" s="5">
        <v>1</v>
      </c>
      <c r="C4191" s="5">
        <v>3</v>
      </c>
    </row>
    <row r="4192" spans="1:3" hidden="1" x14ac:dyDescent="0.25">
      <c r="A4192" s="5" t="s">
        <v>12360</v>
      </c>
      <c r="B4192" s="5">
        <v>1</v>
      </c>
      <c r="C4192" s="5">
        <v>3</v>
      </c>
    </row>
    <row r="4193" spans="1:3" hidden="1" x14ac:dyDescent="0.25">
      <c r="A4193" s="5" t="s">
        <v>12361</v>
      </c>
      <c r="B4193" s="5">
        <v>1</v>
      </c>
      <c r="C4193" s="5">
        <v>1</v>
      </c>
    </row>
    <row r="4194" spans="1:3" hidden="1" x14ac:dyDescent="0.25">
      <c r="A4194" s="5" t="s">
        <v>12362</v>
      </c>
      <c r="B4194" s="5">
        <v>1</v>
      </c>
      <c r="C4194" s="5">
        <v>2</v>
      </c>
    </row>
    <row r="4195" spans="1:3" hidden="1" x14ac:dyDescent="0.25">
      <c r="A4195" s="5" t="s">
        <v>12363</v>
      </c>
      <c r="B4195" s="5">
        <v>1</v>
      </c>
      <c r="C4195" s="5">
        <v>2</v>
      </c>
    </row>
    <row r="4196" spans="1:3" hidden="1" x14ac:dyDescent="0.25">
      <c r="A4196" s="5" t="s">
        <v>12364</v>
      </c>
      <c r="B4196" s="5">
        <v>1</v>
      </c>
      <c r="C4196" s="5">
        <v>1</v>
      </c>
    </row>
    <row r="4197" spans="1:3" hidden="1" x14ac:dyDescent="0.25">
      <c r="A4197" s="5" t="s">
        <v>12365</v>
      </c>
      <c r="B4197" s="5">
        <v>1</v>
      </c>
      <c r="C4197" s="5">
        <v>1</v>
      </c>
    </row>
    <row r="4198" spans="1:3" hidden="1" x14ac:dyDescent="0.25">
      <c r="A4198" s="5" t="s">
        <v>12366</v>
      </c>
      <c r="B4198" s="5">
        <v>1</v>
      </c>
      <c r="C4198" s="5">
        <v>1</v>
      </c>
    </row>
    <row r="4199" spans="1:3" hidden="1" x14ac:dyDescent="0.25">
      <c r="A4199" s="5" t="s">
        <v>12367</v>
      </c>
      <c r="B4199" s="5">
        <v>1</v>
      </c>
      <c r="C4199" s="5">
        <v>1</v>
      </c>
    </row>
    <row r="4200" spans="1:3" hidden="1" x14ac:dyDescent="0.25">
      <c r="A4200" s="5" t="s">
        <v>12368</v>
      </c>
      <c r="B4200" s="5">
        <v>1</v>
      </c>
      <c r="C4200" s="5">
        <v>2</v>
      </c>
    </row>
    <row r="4201" spans="1:3" hidden="1" x14ac:dyDescent="0.25">
      <c r="A4201" s="5" t="s">
        <v>12369</v>
      </c>
      <c r="B4201" s="5">
        <v>1</v>
      </c>
      <c r="C4201" s="5">
        <v>1</v>
      </c>
    </row>
    <row r="4202" spans="1:3" hidden="1" x14ac:dyDescent="0.25">
      <c r="A4202" s="5" t="s">
        <v>12370</v>
      </c>
      <c r="B4202" s="5">
        <v>1</v>
      </c>
      <c r="C4202" s="5">
        <v>3</v>
      </c>
    </row>
    <row r="4203" spans="1:3" hidden="1" x14ac:dyDescent="0.25">
      <c r="A4203" s="5" t="s">
        <v>12371</v>
      </c>
      <c r="B4203" s="5">
        <v>1</v>
      </c>
      <c r="C4203" s="5">
        <v>1</v>
      </c>
    </row>
    <row r="4204" spans="1:3" hidden="1" x14ac:dyDescent="0.25">
      <c r="A4204" s="5" t="s">
        <v>12372</v>
      </c>
      <c r="B4204" s="5">
        <v>1</v>
      </c>
      <c r="C4204" s="5">
        <v>1</v>
      </c>
    </row>
    <row r="4205" spans="1:3" hidden="1" x14ac:dyDescent="0.25">
      <c r="A4205" s="5" t="s">
        <v>12373</v>
      </c>
      <c r="B4205" s="5">
        <v>1</v>
      </c>
      <c r="C4205" s="5">
        <v>1</v>
      </c>
    </row>
    <row r="4206" spans="1:3" hidden="1" x14ac:dyDescent="0.25">
      <c r="A4206" s="5" t="s">
        <v>12374</v>
      </c>
      <c r="B4206" s="5">
        <v>1</v>
      </c>
      <c r="C4206" s="5">
        <v>3</v>
      </c>
    </row>
    <row r="4207" spans="1:3" hidden="1" x14ac:dyDescent="0.25">
      <c r="A4207" s="5" t="s">
        <v>12375</v>
      </c>
      <c r="B4207" s="5">
        <v>1</v>
      </c>
      <c r="C4207" s="5">
        <v>1</v>
      </c>
    </row>
    <row r="4208" spans="1:3" hidden="1" x14ac:dyDescent="0.25">
      <c r="A4208" s="5" t="s">
        <v>12376</v>
      </c>
      <c r="B4208" s="5">
        <v>1</v>
      </c>
      <c r="C4208" s="5">
        <v>1</v>
      </c>
    </row>
    <row r="4209" spans="1:3" hidden="1" x14ac:dyDescent="0.25">
      <c r="A4209" s="5" t="s">
        <v>12377</v>
      </c>
      <c r="B4209" s="5">
        <v>1</v>
      </c>
      <c r="C4209" s="5">
        <v>1</v>
      </c>
    </row>
    <row r="4210" spans="1:3" hidden="1" x14ac:dyDescent="0.25">
      <c r="A4210" s="5" t="s">
        <v>12378</v>
      </c>
      <c r="B4210" s="5">
        <v>1</v>
      </c>
      <c r="C4210" s="5">
        <v>1</v>
      </c>
    </row>
    <row r="4211" spans="1:3" hidden="1" x14ac:dyDescent="0.25">
      <c r="A4211" s="5" t="s">
        <v>12379</v>
      </c>
      <c r="B4211" s="5">
        <v>1</v>
      </c>
      <c r="C4211" s="5">
        <v>2</v>
      </c>
    </row>
    <row r="4212" spans="1:3" hidden="1" x14ac:dyDescent="0.25">
      <c r="A4212" s="5" t="s">
        <v>12380</v>
      </c>
      <c r="B4212" s="5">
        <v>1</v>
      </c>
      <c r="C4212" s="5">
        <v>1</v>
      </c>
    </row>
    <row r="4213" spans="1:3" hidden="1" x14ac:dyDescent="0.25">
      <c r="A4213" s="5" t="s">
        <v>12381</v>
      </c>
      <c r="B4213" s="5">
        <v>1</v>
      </c>
      <c r="C4213" s="5">
        <v>1</v>
      </c>
    </row>
    <row r="4214" spans="1:3" hidden="1" x14ac:dyDescent="0.25">
      <c r="A4214" s="5" t="s">
        <v>12382</v>
      </c>
      <c r="B4214" s="5">
        <v>1</v>
      </c>
      <c r="C4214" s="5">
        <v>3</v>
      </c>
    </row>
    <row r="4215" spans="1:3" hidden="1" x14ac:dyDescent="0.25">
      <c r="A4215" s="5" t="s">
        <v>12383</v>
      </c>
      <c r="B4215" s="5">
        <v>1</v>
      </c>
      <c r="C4215" s="5">
        <v>1</v>
      </c>
    </row>
    <row r="4216" spans="1:3" hidden="1" x14ac:dyDescent="0.25">
      <c r="A4216" s="5" t="s">
        <v>12384</v>
      </c>
      <c r="B4216" s="5">
        <v>1</v>
      </c>
      <c r="C4216" s="5">
        <v>3</v>
      </c>
    </row>
    <row r="4217" spans="1:3" hidden="1" x14ac:dyDescent="0.25">
      <c r="A4217" s="5" t="s">
        <v>12385</v>
      </c>
      <c r="B4217" s="5">
        <v>1</v>
      </c>
      <c r="C4217" s="5">
        <v>1</v>
      </c>
    </row>
    <row r="4218" spans="1:3" hidden="1" x14ac:dyDescent="0.25">
      <c r="A4218" s="5" t="s">
        <v>12386</v>
      </c>
      <c r="B4218" s="5">
        <v>1</v>
      </c>
      <c r="C4218" s="5">
        <v>3</v>
      </c>
    </row>
    <row r="4219" spans="1:3" hidden="1" x14ac:dyDescent="0.25">
      <c r="A4219" s="5" t="s">
        <v>12387</v>
      </c>
      <c r="B4219" s="5">
        <v>1</v>
      </c>
      <c r="C4219" s="5">
        <v>1</v>
      </c>
    </row>
    <row r="4220" spans="1:3" hidden="1" x14ac:dyDescent="0.25">
      <c r="A4220" s="5" t="s">
        <v>12388</v>
      </c>
      <c r="B4220" s="5">
        <v>1</v>
      </c>
      <c r="C4220" s="5">
        <v>1</v>
      </c>
    </row>
    <row r="4221" spans="1:3" hidden="1" x14ac:dyDescent="0.25">
      <c r="A4221" s="5" t="s">
        <v>12389</v>
      </c>
      <c r="B4221" s="5">
        <v>1</v>
      </c>
      <c r="C4221" s="5">
        <v>1</v>
      </c>
    </row>
    <row r="4222" spans="1:3" hidden="1" x14ac:dyDescent="0.25">
      <c r="A4222" s="5" t="s">
        <v>12390</v>
      </c>
      <c r="B4222" s="5">
        <v>1</v>
      </c>
      <c r="C4222" s="5">
        <v>1</v>
      </c>
    </row>
    <row r="4223" spans="1:3" hidden="1" x14ac:dyDescent="0.25">
      <c r="A4223" s="5" t="s">
        <v>12391</v>
      </c>
      <c r="B4223" s="5">
        <v>1</v>
      </c>
      <c r="C4223" s="5">
        <v>1</v>
      </c>
    </row>
    <row r="4224" spans="1:3" hidden="1" x14ac:dyDescent="0.25">
      <c r="A4224" s="5" t="s">
        <v>12392</v>
      </c>
      <c r="B4224" s="5">
        <v>1</v>
      </c>
      <c r="C4224" s="5">
        <v>2</v>
      </c>
    </row>
    <row r="4225" spans="1:3" hidden="1" x14ac:dyDescent="0.25">
      <c r="A4225" s="5" t="s">
        <v>12393</v>
      </c>
      <c r="B4225" s="5">
        <v>1</v>
      </c>
      <c r="C4225" s="5">
        <v>1</v>
      </c>
    </row>
    <row r="4226" spans="1:3" hidden="1" x14ac:dyDescent="0.25">
      <c r="A4226" s="5" t="s">
        <v>12394</v>
      </c>
      <c r="B4226" s="5">
        <v>1</v>
      </c>
      <c r="C4226" s="5">
        <v>2</v>
      </c>
    </row>
    <row r="4227" spans="1:3" hidden="1" x14ac:dyDescent="0.25">
      <c r="A4227" s="5" t="s">
        <v>12395</v>
      </c>
      <c r="B4227" s="5">
        <v>1</v>
      </c>
      <c r="C4227" s="5">
        <v>1</v>
      </c>
    </row>
    <row r="4228" spans="1:3" hidden="1" x14ac:dyDescent="0.25">
      <c r="A4228" s="5" t="s">
        <v>12396</v>
      </c>
      <c r="B4228" s="5">
        <v>1</v>
      </c>
      <c r="C4228" s="5">
        <v>2</v>
      </c>
    </row>
    <row r="4229" spans="1:3" hidden="1" x14ac:dyDescent="0.25">
      <c r="A4229" s="5" t="s">
        <v>12397</v>
      </c>
      <c r="B4229" s="5">
        <v>1</v>
      </c>
      <c r="C4229" s="5">
        <v>1</v>
      </c>
    </row>
    <row r="4230" spans="1:3" hidden="1" x14ac:dyDescent="0.25">
      <c r="A4230" s="5" t="s">
        <v>12398</v>
      </c>
      <c r="B4230" s="5">
        <v>1</v>
      </c>
      <c r="C4230" s="5">
        <v>3</v>
      </c>
    </row>
    <row r="4231" spans="1:3" hidden="1" x14ac:dyDescent="0.25">
      <c r="A4231" s="5" t="s">
        <v>12399</v>
      </c>
      <c r="B4231" s="5">
        <v>1</v>
      </c>
      <c r="C4231" s="5">
        <v>2</v>
      </c>
    </row>
    <row r="4232" spans="1:3" hidden="1" x14ac:dyDescent="0.25">
      <c r="A4232" s="5" t="s">
        <v>12400</v>
      </c>
      <c r="B4232" s="5">
        <v>1</v>
      </c>
      <c r="C4232" s="5">
        <v>1</v>
      </c>
    </row>
    <row r="4233" spans="1:3" hidden="1" x14ac:dyDescent="0.25">
      <c r="A4233" s="5" t="s">
        <v>12401</v>
      </c>
      <c r="B4233" s="5">
        <v>1</v>
      </c>
      <c r="C4233" s="5">
        <v>1</v>
      </c>
    </row>
    <row r="4234" spans="1:3" hidden="1" x14ac:dyDescent="0.25">
      <c r="A4234" s="5" t="s">
        <v>12402</v>
      </c>
      <c r="B4234" s="5">
        <v>1</v>
      </c>
      <c r="C4234" s="5">
        <v>2</v>
      </c>
    </row>
    <row r="4235" spans="1:3" hidden="1" x14ac:dyDescent="0.25">
      <c r="A4235" s="5" t="s">
        <v>12403</v>
      </c>
      <c r="B4235" s="5">
        <v>1</v>
      </c>
      <c r="C4235" s="5">
        <v>1</v>
      </c>
    </row>
    <row r="4236" spans="1:3" hidden="1" x14ac:dyDescent="0.25">
      <c r="A4236" s="5" t="s">
        <v>12404</v>
      </c>
      <c r="B4236" s="5">
        <v>1</v>
      </c>
      <c r="C4236" s="5">
        <v>2</v>
      </c>
    </row>
    <row r="4237" spans="1:3" hidden="1" x14ac:dyDescent="0.25">
      <c r="A4237" s="5" t="s">
        <v>12405</v>
      </c>
      <c r="B4237" s="5">
        <v>1</v>
      </c>
      <c r="C4237" s="5">
        <v>2</v>
      </c>
    </row>
    <row r="4238" spans="1:3" hidden="1" x14ac:dyDescent="0.25">
      <c r="A4238" s="5" t="s">
        <v>12406</v>
      </c>
      <c r="B4238" s="5">
        <v>1</v>
      </c>
      <c r="C4238" s="5">
        <v>1</v>
      </c>
    </row>
    <row r="4239" spans="1:3" hidden="1" x14ac:dyDescent="0.25">
      <c r="A4239" s="5" t="s">
        <v>12407</v>
      </c>
      <c r="B4239" s="5">
        <v>1</v>
      </c>
      <c r="C4239" s="5">
        <v>1</v>
      </c>
    </row>
    <row r="4240" spans="1:3" hidden="1" x14ac:dyDescent="0.25">
      <c r="A4240" s="5" t="s">
        <v>12408</v>
      </c>
      <c r="B4240" s="5">
        <v>1</v>
      </c>
      <c r="C4240" s="5">
        <v>1</v>
      </c>
    </row>
    <row r="4241" spans="1:3" hidden="1" x14ac:dyDescent="0.25">
      <c r="A4241" s="5" t="s">
        <v>12409</v>
      </c>
      <c r="B4241" s="5">
        <v>1</v>
      </c>
      <c r="C4241" s="5">
        <v>3</v>
      </c>
    </row>
    <row r="4242" spans="1:3" hidden="1" x14ac:dyDescent="0.25">
      <c r="A4242" s="5" t="s">
        <v>12410</v>
      </c>
      <c r="B4242" s="5">
        <v>1</v>
      </c>
      <c r="C4242" s="5">
        <v>3</v>
      </c>
    </row>
    <row r="4243" spans="1:3" hidden="1" x14ac:dyDescent="0.25">
      <c r="A4243" s="5" t="s">
        <v>12411</v>
      </c>
      <c r="B4243" s="5">
        <v>1</v>
      </c>
      <c r="C4243" s="5">
        <v>1</v>
      </c>
    </row>
    <row r="4244" spans="1:3" hidden="1" x14ac:dyDescent="0.25">
      <c r="A4244" s="5" t="s">
        <v>12412</v>
      </c>
      <c r="B4244" s="5">
        <v>1</v>
      </c>
      <c r="C4244" s="5">
        <v>2</v>
      </c>
    </row>
    <row r="4245" spans="1:3" hidden="1" x14ac:dyDescent="0.25">
      <c r="A4245" s="5" t="s">
        <v>12413</v>
      </c>
      <c r="B4245" s="5">
        <v>1</v>
      </c>
      <c r="C4245" s="5">
        <v>1</v>
      </c>
    </row>
    <row r="4246" spans="1:3" hidden="1" x14ac:dyDescent="0.25">
      <c r="A4246" s="5" t="s">
        <v>12414</v>
      </c>
      <c r="B4246" s="5">
        <v>1</v>
      </c>
      <c r="C4246" s="5">
        <v>3</v>
      </c>
    </row>
    <row r="4247" spans="1:3" hidden="1" x14ac:dyDescent="0.25">
      <c r="A4247" s="5" t="s">
        <v>12415</v>
      </c>
      <c r="B4247" s="5">
        <v>1</v>
      </c>
      <c r="C4247" s="5">
        <v>2</v>
      </c>
    </row>
    <row r="4248" spans="1:3" hidden="1" x14ac:dyDescent="0.25">
      <c r="A4248" s="5" t="s">
        <v>12416</v>
      </c>
      <c r="B4248" s="5">
        <v>1</v>
      </c>
      <c r="C4248" s="5">
        <v>3</v>
      </c>
    </row>
    <row r="4249" spans="1:3" hidden="1" x14ac:dyDescent="0.25">
      <c r="A4249" s="5" t="s">
        <v>12417</v>
      </c>
      <c r="B4249" s="5">
        <v>1</v>
      </c>
      <c r="C4249" s="5">
        <v>2</v>
      </c>
    </row>
    <row r="4250" spans="1:3" hidden="1" x14ac:dyDescent="0.25">
      <c r="A4250" s="5" t="s">
        <v>12418</v>
      </c>
      <c r="B4250" s="5">
        <v>1</v>
      </c>
      <c r="C4250" s="5">
        <v>2</v>
      </c>
    </row>
    <row r="4251" spans="1:3" hidden="1" x14ac:dyDescent="0.25">
      <c r="A4251" s="5" t="s">
        <v>12419</v>
      </c>
      <c r="B4251" s="5">
        <v>1</v>
      </c>
      <c r="C4251" s="5">
        <v>2</v>
      </c>
    </row>
    <row r="4252" spans="1:3" hidden="1" x14ac:dyDescent="0.25">
      <c r="A4252" s="5" t="s">
        <v>12420</v>
      </c>
      <c r="B4252" s="5">
        <v>1</v>
      </c>
      <c r="C4252" s="5">
        <v>3</v>
      </c>
    </row>
    <row r="4253" spans="1:3" hidden="1" x14ac:dyDescent="0.25">
      <c r="A4253" s="5" t="s">
        <v>12421</v>
      </c>
      <c r="B4253" s="5">
        <v>1</v>
      </c>
      <c r="C4253" s="5">
        <v>1</v>
      </c>
    </row>
    <row r="4254" spans="1:3" hidden="1" x14ac:dyDescent="0.25">
      <c r="A4254" s="5" t="s">
        <v>12422</v>
      </c>
      <c r="B4254" s="5">
        <v>1</v>
      </c>
      <c r="C4254" s="5">
        <v>1</v>
      </c>
    </row>
    <row r="4255" spans="1:3" hidden="1" x14ac:dyDescent="0.25">
      <c r="A4255" s="5" t="s">
        <v>12423</v>
      </c>
      <c r="B4255" s="5">
        <v>1</v>
      </c>
      <c r="C4255" s="5">
        <v>1</v>
      </c>
    </row>
    <row r="4256" spans="1:3" hidden="1" x14ac:dyDescent="0.25">
      <c r="A4256" s="5" t="s">
        <v>5708</v>
      </c>
      <c r="B4256" s="5">
        <v>1</v>
      </c>
      <c r="C4256" s="5">
        <v>3</v>
      </c>
    </row>
    <row r="4257" spans="1:3" hidden="1" x14ac:dyDescent="0.25">
      <c r="A4257" s="5" t="s">
        <v>12424</v>
      </c>
      <c r="B4257" s="5">
        <v>1</v>
      </c>
      <c r="C4257" s="5">
        <v>3</v>
      </c>
    </row>
    <row r="4258" spans="1:3" hidden="1" x14ac:dyDescent="0.25">
      <c r="A4258" s="5" t="s">
        <v>12425</v>
      </c>
      <c r="B4258" s="5">
        <v>1</v>
      </c>
      <c r="C4258" s="5">
        <v>1</v>
      </c>
    </row>
    <row r="4259" spans="1:3" hidden="1" x14ac:dyDescent="0.25">
      <c r="A4259" s="5" t="s">
        <v>12426</v>
      </c>
      <c r="B4259" s="5">
        <v>1</v>
      </c>
      <c r="C4259" s="5">
        <v>2</v>
      </c>
    </row>
    <row r="4260" spans="1:3" hidden="1" x14ac:dyDescent="0.25">
      <c r="A4260" s="5" t="s">
        <v>12427</v>
      </c>
      <c r="B4260" s="5">
        <v>1</v>
      </c>
      <c r="C4260" s="5">
        <v>1</v>
      </c>
    </row>
    <row r="4261" spans="1:3" hidden="1" x14ac:dyDescent="0.25">
      <c r="A4261" s="5" t="s">
        <v>12428</v>
      </c>
      <c r="B4261" s="5">
        <v>1</v>
      </c>
      <c r="C4261" s="5">
        <v>1</v>
      </c>
    </row>
    <row r="4262" spans="1:3" hidden="1" x14ac:dyDescent="0.25">
      <c r="A4262" s="5" t="s">
        <v>12429</v>
      </c>
      <c r="B4262" s="5">
        <v>1</v>
      </c>
      <c r="C4262" s="5">
        <v>3</v>
      </c>
    </row>
    <row r="4263" spans="1:3" hidden="1" x14ac:dyDescent="0.25">
      <c r="A4263" s="5" t="s">
        <v>12430</v>
      </c>
      <c r="B4263" s="5">
        <v>1</v>
      </c>
      <c r="C4263" s="5">
        <v>3</v>
      </c>
    </row>
    <row r="4264" spans="1:3" hidden="1" x14ac:dyDescent="0.25">
      <c r="A4264" s="5" t="s">
        <v>12431</v>
      </c>
      <c r="B4264" s="5">
        <v>1</v>
      </c>
      <c r="C4264" s="5">
        <v>2</v>
      </c>
    </row>
    <row r="4265" spans="1:3" hidden="1" x14ac:dyDescent="0.25">
      <c r="A4265" s="5" t="s">
        <v>12432</v>
      </c>
      <c r="B4265" s="5">
        <v>1</v>
      </c>
      <c r="C4265" s="5">
        <v>1</v>
      </c>
    </row>
    <row r="4266" spans="1:3" hidden="1" x14ac:dyDescent="0.25">
      <c r="A4266" s="5" t="s">
        <v>12433</v>
      </c>
      <c r="B4266" s="5">
        <v>1</v>
      </c>
      <c r="C4266" s="5">
        <v>3</v>
      </c>
    </row>
    <row r="4267" spans="1:3" hidden="1" x14ac:dyDescent="0.25">
      <c r="A4267" s="5" t="s">
        <v>12434</v>
      </c>
      <c r="B4267" s="5">
        <v>1</v>
      </c>
      <c r="C4267" s="5">
        <v>1</v>
      </c>
    </row>
    <row r="4268" spans="1:3" hidden="1" x14ac:dyDescent="0.25">
      <c r="A4268" s="5" t="s">
        <v>12435</v>
      </c>
      <c r="B4268" s="5">
        <v>1</v>
      </c>
      <c r="C4268" s="5">
        <v>2</v>
      </c>
    </row>
    <row r="4269" spans="1:3" hidden="1" x14ac:dyDescent="0.25">
      <c r="A4269" s="5" t="s">
        <v>12436</v>
      </c>
      <c r="B4269" s="5">
        <v>1</v>
      </c>
      <c r="C4269" s="5">
        <v>1</v>
      </c>
    </row>
    <row r="4270" spans="1:3" hidden="1" x14ac:dyDescent="0.25">
      <c r="A4270" s="5" t="s">
        <v>12437</v>
      </c>
      <c r="B4270" s="5">
        <v>1</v>
      </c>
      <c r="C4270" s="5">
        <v>1</v>
      </c>
    </row>
    <row r="4271" spans="1:3" hidden="1" x14ac:dyDescent="0.25">
      <c r="A4271" s="5" t="s">
        <v>12438</v>
      </c>
      <c r="B4271" s="5">
        <v>1</v>
      </c>
      <c r="C4271" s="5">
        <v>1</v>
      </c>
    </row>
    <row r="4272" spans="1:3" hidden="1" x14ac:dyDescent="0.25">
      <c r="A4272" s="5" t="s">
        <v>12439</v>
      </c>
      <c r="B4272" s="5">
        <v>1</v>
      </c>
      <c r="C4272" s="5">
        <v>2</v>
      </c>
    </row>
    <row r="4273" spans="1:3" hidden="1" x14ac:dyDescent="0.25">
      <c r="A4273" s="5" t="s">
        <v>12440</v>
      </c>
      <c r="B4273" s="5">
        <v>1</v>
      </c>
      <c r="C4273" s="5">
        <v>3</v>
      </c>
    </row>
    <row r="4274" spans="1:3" hidden="1" x14ac:dyDescent="0.25">
      <c r="A4274" s="5" t="s">
        <v>3080</v>
      </c>
      <c r="B4274" s="5">
        <v>1</v>
      </c>
      <c r="C4274" s="5">
        <v>3</v>
      </c>
    </row>
    <row r="4275" spans="1:3" hidden="1" x14ac:dyDescent="0.25">
      <c r="A4275" s="5" t="s">
        <v>12441</v>
      </c>
      <c r="B4275" s="5">
        <v>1</v>
      </c>
      <c r="C4275" s="5">
        <v>2</v>
      </c>
    </row>
    <row r="4276" spans="1:3" hidden="1" x14ac:dyDescent="0.25">
      <c r="A4276" s="5" t="s">
        <v>12442</v>
      </c>
      <c r="B4276" s="5">
        <v>1</v>
      </c>
      <c r="C4276" s="5">
        <v>1</v>
      </c>
    </row>
    <row r="4277" spans="1:3" hidden="1" x14ac:dyDescent="0.25">
      <c r="A4277" s="5" t="s">
        <v>12443</v>
      </c>
      <c r="B4277" s="5">
        <v>1</v>
      </c>
      <c r="C4277" s="5">
        <v>2</v>
      </c>
    </row>
    <row r="4278" spans="1:3" hidden="1" x14ac:dyDescent="0.25">
      <c r="A4278" s="5" t="s">
        <v>12444</v>
      </c>
      <c r="B4278" s="5">
        <v>1</v>
      </c>
      <c r="C4278" s="5">
        <v>3</v>
      </c>
    </row>
    <row r="4279" spans="1:3" hidden="1" x14ac:dyDescent="0.25">
      <c r="A4279" s="5" t="s">
        <v>12445</v>
      </c>
      <c r="B4279" s="5">
        <v>1</v>
      </c>
      <c r="C4279" s="5">
        <v>1</v>
      </c>
    </row>
    <row r="4280" spans="1:3" hidden="1" x14ac:dyDescent="0.25">
      <c r="A4280" s="5" t="s">
        <v>12446</v>
      </c>
      <c r="B4280" s="5">
        <v>1</v>
      </c>
      <c r="C4280" s="5">
        <v>1</v>
      </c>
    </row>
    <row r="4281" spans="1:3" hidden="1" x14ac:dyDescent="0.25">
      <c r="A4281" s="5" t="s">
        <v>12447</v>
      </c>
      <c r="B4281" s="5">
        <v>1</v>
      </c>
      <c r="C4281" s="5">
        <v>3</v>
      </c>
    </row>
    <row r="4282" spans="1:3" hidden="1" x14ac:dyDescent="0.25">
      <c r="A4282" s="5" t="s">
        <v>12448</v>
      </c>
      <c r="B4282" s="5">
        <v>1</v>
      </c>
      <c r="C4282" s="5">
        <v>2</v>
      </c>
    </row>
    <row r="4283" spans="1:3" hidden="1" x14ac:dyDescent="0.25">
      <c r="A4283" s="5" t="s">
        <v>12449</v>
      </c>
      <c r="B4283" s="5">
        <v>1</v>
      </c>
      <c r="C4283" s="5">
        <v>1</v>
      </c>
    </row>
    <row r="4284" spans="1:3" hidden="1" x14ac:dyDescent="0.25">
      <c r="A4284" s="5" t="s">
        <v>2592</v>
      </c>
      <c r="B4284" s="5">
        <v>1</v>
      </c>
      <c r="C4284" s="5">
        <v>3</v>
      </c>
    </row>
    <row r="4285" spans="1:3" hidden="1" x14ac:dyDescent="0.25">
      <c r="A4285" s="5" t="s">
        <v>12450</v>
      </c>
      <c r="B4285" s="5">
        <v>1</v>
      </c>
      <c r="C4285" s="5">
        <v>2</v>
      </c>
    </row>
    <row r="4286" spans="1:3" hidden="1" x14ac:dyDescent="0.25">
      <c r="A4286" s="5" t="s">
        <v>2453</v>
      </c>
      <c r="B4286" s="5">
        <v>1</v>
      </c>
      <c r="C4286" s="5">
        <v>1</v>
      </c>
    </row>
    <row r="4287" spans="1:3" hidden="1" x14ac:dyDescent="0.25">
      <c r="A4287" s="5" t="s">
        <v>12451</v>
      </c>
      <c r="B4287" s="5">
        <v>1</v>
      </c>
      <c r="C4287" s="5">
        <v>1</v>
      </c>
    </row>
    <row r="4288" spans="1:3" hidden="1" x14ac:dyDescent="0.25">
      <c r="A4288" s="5" t="s">
        <v>12452</v>
      </c>
      <c r="B4288" s="5">
        <v>1</v>
      </c>
      <c r="C4288" s="5">
        <v>1</v>
      </c>
    </row>
    <row r="4289" spans="1:3" hidden="1" x14ac:dyDescent="0.25">
      <c r="A4289" s="5" t="s">
        <v>12453</v>
      </c>
      <c r="B4289" s="5">
        <v>1</v>
      </c>
      <c r="C4289" s="5">
        <v>1</v>
      </c>
    </row>
    <row r="4290" spans="1:3" hidden="1" x14ac:dyDescent="0.25">
      <c r="A4290" s="5" t="s">
        <v>12454</v>
      </c>
      <c r="B4290" s="5">
        <v>1</v>
      </c>
      <c r="C4290" s="5">
        <v>1</v>
      </c>
    </row>
    <row r="4291" spans="1:3" hidden="1" x14ac:dyDescent="0.25">
      <c r="A4291" s="5" t="s">
        <v>12455</v>
      </c>
      <c r="B4291" s="5">
        <v>1</v>
      </c>
      <c r="C4291" s="5">
        <v>1</v>
      </c>
    </row>
    <row r="4292" spans="1:3" hidden="1" x14ac:dyDescent="0.25">
      <c r="A4292" s="5" t="s">
        <v>12456</v>
      </c>
      <c r="B4292" s="5">
        <v>1</v>
      </c>
      <c r="C4292" s="5">
        <v>2</v>
      </c>
    </row>
    <row r="4293" spans="1:3" hidden="1" x14ac:dyDescent="0.25">
      <c r="A4293" s="5" t="s">
        <v>12457</v>
      </c>
      <c r="B4293" s="5">
        <v>1</v>
      </c>
      <c r="C4293" s="5">
        <v>3</v>
      </c>
    </row>
    <row r="4294" spans="1:3" hidden="1" x14ac:dyDescent="0.25">
      <c r="A4294" s="5" t="s">
        <v>12458</v>
      </c>
      <c r="B4294" s="5">
        <v>1</v>
      </c>
      <c r="C4294" s="5">
        <v>1</v>
      </c>
    </row>
    <row r="4295" spans="1:3" hidden="1" x14ac:dyDescent="0.25">
      <c r="A4295" s="5" t="s">
        <v>12459</v>
      </c>
      <c r="B4295" s="5">
        <v>1</v>
      </c>
      <c r="C4295" s="5">
        <v>1</v>
      </c>
    </row>
    <row r="4296" spans="1:3" hidden="1" x14ac:dyDescent="0.25">
      <c r="A4296" s="5" t="s">
        <v>12460</v>
      </c>
      <c r="B4296" s="5">
        <v>1</v>
      </c>
      <c r="C4296" s="5">
        <v>2</v>
      </c>
    </row>
    <row r="4297" spans="1:3" hidden="1" x14ac:dyDescent="0.25">
      <c r="A4297" s="5" t="s">
        <v>12461</v>
      </c>
      <c r="B4297" s="5">
        <v>1</v>
      </c>
      <c r="C4297" s="5">
        <v>1</v>
      </c>
    </row>
    <row r="4298" spans="1:3" hidden="1" x14ac:dyDescent="0.25">
      <c r="A4298" s="5" t="s">
        <v>12462</v>
      </c>
      <c r="B4298" s="5">
        <v>1</v>
      </c>
      <c r="C4298" s="5">
        <v>1</v>
      </c>
    </row>
    <row r="4299" spans="1:3" hidden="1" x14ac:dyDescent="0.25">
      <c r="A4299" s="5" t="s">
        <v>12463</v>
      </c>
      <c r="B4299" s="5">
        <v>1</v>
      </c>
      <c r="C4299" s="5">
        <v>1</v>
      </c>
    </row>
    <row r="4300" spans="1:3" hidden="1" x14ac:dyDescent="0.25">
      <c r="A4300" s="5" t="s">
        <v>12464</v>
      </c>
      <c r="B4300" s="5">
        <v>1</v>
      </c>
      <c r="C4300" s="5">
        <v>2</v>
      </c>
    </row>
    <row r="4301" spans="1:3" hidden="1" x14ac:dyDescent="0.25">
      <c r="A4301" s="5" t="s">
        <v>12465</v>
      </c>
      <c r="B4301" s="5">
        <v>1</v>
      </c>
      <c r="C4301" s="5">
        <v>2</v>
      </c>
    </row>
    <row r="4302" spans="1:3" hidden="1" x14ac:dyDescent="0.25">
      <c r="A4302" s="5" t="s">
        <v>12466</v>
      </c>
      <c r="B4302" s="5">
        <v>1</v>
      </c>
      <c r="C4302" s="5">
        <v>3</v>
      </c>
    </row>
    <row r="4303" spans="1:3" hidden="1" x14ac:dyDescent="0.25">
      <c r="A4303" s="5" t="s">
        <v>12467</v>
      </c>
      <c r="B4303" s="5">
        <v>1</v>
      </c>
      <c r="C4303" s="5">
        <v>1</v>
      </c>
    </row>
    <row r="4304" spans="1:3" hidden="1" x14ac:dyDescent="0.25">
      <c r="A4304" s="5" t="s">
        <v>12468</v>
      </c>
      <c r="B4304" s="5">
        <v>1</v>
      </c>
      <c r="C4304" s="5">
        <v>3</v>
      </c>
    </row>
    <row r="4305" spans="1:3" hidden="1" x14ac:dyDescent="0.25">
      <c r="A4305" s="5" t="s">
        <v>12469</v>
      </c>
      <c r="B4305" s="5">
        <v>1</v>
      </c>
      <c r="C4305" s="5">
        <v>1</v>
      </c>
    </row>
    <row r="4306" spans="1:3" hidden="1" x14ac:dyDescent="0.25">
      <c r="A4306" s="5" t="s">
        <v>12470</v>
      </c>
      <c r="B4306" s="5">
        <v>1</v>
      </c>
      <c r="C4306" s="5">
        <v>3</v>
      </c>
    </row>
    <row r="4307" spans="1:3" hidden="1" x14ac:dyDescent="0.25">
      <c r="A4307" s="5" t="s">
        <v>12471</v>
      </c>
      <c r="B4307" s="5">
        <v>1</v>
      </c>
      <c r="C4307" s="5">
        <v>1</v>
      </c>
    </row>
    <row r="4308" spans="1:3" hidden="1" x14ac:dyDescent="0.25">
      <c r="A4308" s="5" t="s">
        <v>12472</v>
      </c>
      <c r="B4308" s="5">
        <v>1</v>
      </c>
      <c r="C4308" s="5">
        <v>3</v>
      </c>
    </row>
    <row r="4309" spans="1:3" hidden="1" x14ac:dyDescent="0.25">
      <c r="A4309" s="5" t="s">
        <v>12473</v>
      </c>
      <c r="B4309" s="5">
        <v>1</v>
      </c>
      <c r="C4309" s="5">
        <v>1</v>
      </c>
    </row>
    <row r="4310" spans="1:3" hidden="1" x14ac:dyDescent="0.25">
      <c r="A4310" s="5" t="s">
        <v>12474</v>
      </c>
      <c r="B4310" s="5">
        <v>1</v>
      </c>
      <c r="C4310" s="5">
        <v>3</v>
      </c>
    </row>
    <row r="4311" spans="1:3" hidden="1" x14ac:dyDescent="0.25">
      <c r="A4311" s="5" t="s">
        <v>12475</v>
      </c>
      <c r="B4311" s="5">
        <v>1</v>
      </c>
      <c r="C4311" s="5">
        <v>3</v>
      </c>
    </row>
    <row r="4312" spans="1:3" hidden="1" x14ac:dyDescent="0.25">
      <c r="A4312" s="5" t="s">
        <v>12476</v>
      </c>
      <c r="B4312" s="5">
        <v>1</v>
      </c>
      <c r="C4312" s="5">
        <v>3</v>
      </c>
    </row>
    <row r="4313" spans="1:3" hidden="1" x14ac:dyDescent="0.25">
      <c r="A4313" s="5" t="s">
        <v>12477</v>
      </c>
      <c r="B4313" s="5">
        <v>1</v>
      </c>
      <c r="C4313" s="5">
        <v>3</v>
      </c>
    </row>
    <row r="4314" spans="1:3" hidden="1" x14ac:dyDescent="0.25">
      <c r="A4314" s="5" t="s">
        <v>12478</v>
      </c>
      <c r="B4314" s="5">
        <v>1</v>
      </c>
      <c r="C4314" s="5">
        <v>3</v>
      </c>
    </row>
    <row r="4315" spans="1:3" hidden="1" x14ac:dyDescent="0.25">
      <c r="A4315" s="5" t="s">
        <v>12479</v>
      </c>
      <c r="B4315" s="5">
        <v>1</v>
      </c>
      <c r="C4315" s="5">
        <v>2</v>
      </c>
    </row>
    <row r="4316" spans="1:3" hidden="1" x14ac:dyDescent="0.25">
      <c r="A4316" s="5" t="s">
        <v>12480</v>
      </c>
      <c r="B4316" s="5">
        <v>1</v>
      </c>
      <c r="C4316" s="5">
        <v>3</v>
      </c>
    </row>
    <row r="4317" spans="1:3" hidden="1" x14ac:dyDescent="0.25">
      <c r="A4317" s="5" t="s">
        <v>12481</v>
      </c>
      <c r="B4317" s="5">
        <v>1</v>
      </c>
      <c r="C4317" s="5">
        <v>1</v>
      </c>
    </row>
    <row r="4318" spans="1:3" hidden="1" x14ac:dyDescent="0.25">
      <c r="A4318" s="5" t="s">
        <v>12482</v>
      </c>
      <c r="B4318" s="5">
        <v>1</v>
      </c>
      <c r="C4318" s="5">
        <v>3</v>
      </c>
    </row>
    <row r="4319" spans="1:3" hidden="1" x14ac:dyDescent="0.25">
      <c r="A4319" s="5" t="s">
        <v>12483</v>
      </c>
      <c r="B4319" s="5">
        <v>1</v>
      </c>
      <c r="C4319" s="5">
        <v>2</v>
      </c>
    </row>
    <row r="4320" spans="1:3" hidden="1" x14ac:dyDescent="0.25">
      <c r="A4320" s="5" t="s">
        <v>5410</v>
      </c>
      <c r="B4320" s="5">
        <v>1</v>
      </c>
      <c r="C4320" s="5">
        <v>3</v>
      </c>
    </row>
    <row r="4321" spans="1:3" hidden="1" x14ac:dyDescent="0.25">
      <c r="A4321" s="5" t="s">
        <v>12484</v>
      </c>
      <c r="B4321" s="5">
        <v>1</v>
      </c>
      <c r="C4321" s="5">
        <v>1</v>
      </c>
    </row>
    <row r="4322" spans="1:3" hidden="1" x14ac:dyDescent="0.25">
      <c r="A4322" s="5" t="s">
        <v>12485</v>
      </c>
      <c r="B4322" s="5">
        <v>1</v>
      </c>
      <c r="C4322" s="5">
        <v>1</v>
      </c>
    </row>
    <row r="4323" spans="1:3" hidden="1" x14ac:dyDescent="0.25">
      <c r="A4323" s="5" t="s">
        <v>12486</v>
      </c>
      <c r="B4323" s="5">
        <v>1</v>
      </c>
      <c r="C4323" s="5">
        <v>1</v>
      </c>
    </row>
    <row r="4324" spans="1:3" hidden="1" x14ac:dyDescent="0.25">
      <c r="A4324" s="5" t="s">
        <v>12487</v>
      </c>
      <c r="B4324" s="5">
        <v>1</v>
      </c>
      <c r="C4324" s="5">
        <v>1</v>
      </c>
    </row>
    <row r="4325" spans="1:3" hidden="1" x14ac:dyDescent="0.25">
      <c r="A4325" s="5" t="s">
        <v>12488</v>
      </c>
      <c r="B4325" s="5">
        <v>1</v>
      </c>
      <c r="C4325" s="5">
        <v>1</v>
      </c>
    </row>
    <row r="4326" spans="1:3" hidden="1" x14ac:dyDescent="0.25">
      <c r="A4326" s="5" t="s">
        <v>12489</v>
      </c>
      <c r="B4326" s="5">
        <v>1</v>
      </c>
      <c r="C4326" s="5">
        <v>2</v>
      </c>
    </row>
    <row r="4327" spans="1:3" hidden="1" x14ac:dyDescent="0.25">
      <c r="A4327" s="5" t="s">
        <v>12490</v>
      </c>
      <c r="B4327" s="5">
        <v>1</v>
      </c>
      <c r="C4327" s="5">
        <v>2</v>
      </c>
    </row>
    <row r="4328" spans="1:3" hidden="1" x14ac:dyDescent="0.25">
      <c r="A4328" s="5" t="s">
        <v>12491</v>
      </c>
      <c r="B4328" s="5">
        <v>1</v>
      </c>
      <c r="C4328" s="5">
        <v>1</v>
      </c>
    </row>
    <row r="4329" spans="1:3" hidden="1" x14ac:dyDescent="0.25">
      <c r="A4329" s="5" t="s">
        <v>12492</v>
      </c>
      <c r="B4329" s="5">
        <v>1</v>
      </c>
      <c r="C4329" s="5">
        <v>1</v>
      </c>
    </row>
    <row r="4330" spans="1:3" hidden="1" x14ac:dyDescent="0.25">
      <c r="A4330" s="5" t="s">
        <v>12493</v>
      </c>
      <c r="B4330" s="5">
        <v>1</v>
      </c>
      <c r="C4330" s="5">
        <v>3</v>
      </c>
    </row>
    <row r="4331" spans="1:3" hidden="1" x14ac:dyDescent="0.25">
      <c r="A4331" s="5" t="s">
        <v>12494</v>
      </c>
      <c r="B4331" s="5">
        <v>1</v>
      </c>
      <c r="C4331" s="5">
        <v>1</v>
      </c>
    </row>
    <row r="4332" spans="1:3" hidden="1" x14ac:dyDescent="0.25">
      <c r="A4332" s="5" t="s">
        <v>12495</v>
      </c>
      <c r="B4332" s="5">
        <v>1</v>
      </c>
      <c r="C4332" s="5">
        <v>1</v>
      </c>
    </row>
    <row r="4333" spans="1:3" hidden="1" x14ac:dyDescent="0.25">
      <c r="A4333" s="5" t="s">
        <v>12496</v>
      </c>
      <c r="B4333" s="5">
        <v>1</v>
      </c>
      <c r="C4333" s="5">
        <v>1</v>
      </c>
    </row>
    <row r="4334" spans="1:3" hidden="1" x14ac:dyDescent="0.25">
      <c r="A4334" s="5" t="s">
        <v>12497</v>
      </c>
      <c r="B4334" s="5">
        <v>1</v>
      </c>
      <c r="C4334" s="5">
        <v>1</v>
      </c>
    </row>
    <row r="4335" spans="1:3" hidden="1" x14ac:dyDescent="0.25">
      <c r="A4335" s="5" t="s">
        <v>12498</v>
      </c>
      <c r="B4335" s="5">
        <v>1</v>
      </c>
      <c r="C4335" s="5">
        <v>1</v>
      </c>
    </row>
    <row r="4336" spans="1:3" hidden="1" x14ac:dyDescent="0.25">
      <c r="A4336" s="5" t="s">
        <v>12499</v>
      </c>
      <c r="B4336" s="5">
        <v>1</v>
      </c>
      <c r="C4336" s="5">
        <v>1</v>
      </c>
    </row>
    <row r="4337" spans="1:3" hidden="1" x14ac:dyDescent="0.25">
      <c r="A4337" s="5" t="s">
        <v>12500</v>
      </c>
      <c r="B4337" s="5">
        <v>1</v>
      </c>
      <c r="C4337" s="5">
        <v>2</v>
      </c>
    </row>
    <row r="4338" spans="1:3" hidden="1" x14ac:dyDescent="0.25">
      <c r="A4338" s="5" t="s">
        <v>12501</v>
      </c>
      <c r="B4338" s="5">
        <v>1</v>
      </c>
      <c r="C4338" s="5">
        <v>3</v>
      </c>
    </row>
    <row r="4339" spans="1:3" hidden="1" x14ac:dyDescent="0.25">
      <c r="A4339" s="5" t="s">
        <v>12502</v>
      </c>
      <c r="B4339" s="5">
        <v>1</v>
      </c>
      <c r="C4339" s="5">
        <v>2</v>
      </c>
    </row>
    <row r="4340" spans="1:3" hidden="1" x14ac:dyDescent="0.25">
      <c r="A4340" s="5" t="s">
        <v>12503</v>
      </c>
      <c r="B4340" s="5">
        <v>1</v>
      </c>
      <c r="C4340" s="5">
        <v>1</v>
      </c>
    </row>
    <row r="4341" spans="1:3" hidden="1" x14ac:dyDescent="0.25">
      <c r="A4341" s="5" t="s">
        <v>12504</v>
      </c>
      <c r="B4341" s="5">
        <v>1</v>
      </c>
      <c r="C4341" s="5">
        <v>1</v>
      </c>
    </row>
    <row r="4342" spans="1:3" hidden="1" x14ac:dyDescent="0.25">
      <c r="A4342" s="5" t="s">
        <v>12505</v>
      </c>
      <c r="B4342" s="5">
        <v>1</v>
      </c>
      <c r="C4342" s="5">
        <v>2</v>
      </c>
    </row>
    <row r="4343" spans="1:3" hidden="1" x14ac:dyDescent="0.25">
      <c r="A4343" s="5" t="s">
        <v>12506</v>
      </c>
      <c r="B4343" s="5">
        <v>1</v>
      </c>
      <c r="C4343" s="5">
        <v>2</v>
      </c>
    </row>
    <row r="4344" spans="1:3" hidden="1" x14ac:dyDescent="0.25">
      <c r="A4344" s="5" t="s">
        <v>12507</v>
      </c>
      <c r="B4344" s="5">
        <v>1</v>
      </c>
      <c r="C4344" s="5">
        <v>2</v>
      </c>
    </row>
    <row r="4345" spans="1:3" hidden="1" x14ac:dyDescent="0.25">
      <c r="A4345" s="5" t="s">
        <v>12508</v>
      </c>
      <c r="B4345" s="5">
        <v>1</v>
      </c>
      <c r="C4345" s="5">
        <v>1</v>
      </c>
    </row>
    <row r="4346" spans="1:3" hidden="1" x14ac:dyDescent="0.25">
      <c r="A4346" s="5" t="s">
        <v>12509</v>
      </c>
      <c r="B4346" s="5">
        <v>1</v>
      </c>
      <c r="C4346" s="5">
        <v>1</v>
      </c>
    </row>
    <row r="4347" spans="1:3" hidden="1" x14ac:dyDescent="0.25">
      <c r="A4347" s="5" t="s">
        <v>12510</v>
      </c>
      <c r="B4347" s="5">
        <v>1</v>
      </c>
      <c r="C4347" s="5">
        <v>1</v>
      </c>
    </row>
    <row r="4348" spans="1:3" hidden="1" x14ac:dyDescent="0.25">
      <c r="A4348" s="5" t="s">
        <v>12511</v>
      </c>
      <c r="B4348" s="5">
        <v>1</v>
      </c>
      <c r="C4348" s="5">
        <v>3</v>
      </c>
    </row>
    <row r="4349" spans="1:3" hidden="1" x14ac:dyDescent="0.25">
      <c r="A4349" s="5" t="s">
        <v>12512</v>
      </c>
      <c r="B4349" s="5">
        <v>1</v>
      </c>
      <c r="C4349" s="5">
        <v>1</v>
      </c>
    </row>
    <row r="4350" spans="1:3" hidden="1" x14ac:dyDescent="0.25">
      <c r="A4350" s="5" t="s">
        <v>12513</v>
      </c>
      <c r="B4350" s="5">
        <v>1</v>
      </c>
      <c r="C4350" s="5">
        <v>2</v>
      </c>
    </row>
    <row r="4351" spans="1:3" hidden="1" x14ac:dyDescent="0.25">
      <c r="A4351" s="5" t="s">
        <v>12514</v>
      </c>
      <c r="B4351" s="5">
        <v>1</v>
      </c>
      <c r="C4351" s="5">
        <v>1</v>
      </c>
    </row>
    <row r="4352" spans="1:3" hidden="1" x14ac:dyDescent="0.25">
      <c r="A4352" s="5" t="s">
        <v>12515</v>
      </c>
      <c r="B4352" s="5">
        <v>1</v>
      </c>
      <c r="C4352" s="5">
        <v>1</v>
      </c>
    </row>
    <row r="4353" spans="1:3" hidden="1" x14ac:dyDescent="0.25">
      <c r="A4353" s="5" t="s">
        <v>12516</v>
      </c>
      <c r="B4353" s="5">
        <v>1</v>
      </c>
      <c r="C4353" s="5">
        <v>1</v>
      </c>
    </row>
    <row r="4354" spans="1:3" hidden="1" x14ac:dyDescent="0.25">
      <c r="A4354" s="5" t="s">
        <v>12517</v>
      </c>
      <c r="B4354" s="5">
        <v>1</v>
      </c>
      <c r="C4354" s="5">
        <v>3</v>
      </c>
    </row>
    <row r="4355" spans="1:3" hidden="1" x14ac:dyDescent="0.25">
      <c r="A4355" s="5" t="s">
        <v>12518</v>
      </c>
      <c r="B4355" s="5">
        <v>1</v>
      </c>
      <c r="C4355" s="5">
        <v>1</v>
      </c>
    </row>
    <row r="4356" spans="1:3" hidden="1" x14ac:dyDescent="0.25">
      <c r="A4356" s="5" t="s">
        <v>12519</v>
      </c>
      <c r="B4356" s="5">
        <v>1</v>
      </c>
      <c r="C4356" s="5">
        <v>2</v>
      </c>
    </row>
    <row r="4357" spans="1:3" hidden="1" x14ac:dyDescent="0.25">
      <c r="A4357" s="5" t="s">
        <v>12520</v>
      </c>
      <c r="B4357" s="5">
        <v>1</v>
      </c>
      <c r="C4357" s="5">
        <v>3</v>
      </c>
    </row>
    <row r="4358" spans="1:3" hidden="1" x14ac:dyDescent="0.25">
      <c r="A4358" s="5" t="s">
        <v>12521</v>
      </c>
      <c r="B4358" s="5">
        <v>1</v>
      </c>
      <c r="C4358" s="5">
        <v>2</v>
      </c>
    </row>
    <row r="4359" spans="1:3" hidden="1" x14ac:dyDescent="0.25">
      <c r="A4359" s="5" t="s">
        <v>12522</v>
      </c>
      <c r="B4359" s="5">
        <v>1</v>
      </c>
      <c r="C4359" s="5">
        <v>1</v>
      </c>
    </row>
    <row r="4360" spans="1:3" hidden="1" x14ac:dyDescent="0.25">
      <c r="A4360" s="5" t="s">
        <v>12523</v>
      </c>
      <c r="B4360" s="5">
        <v>1</v>
      </c>
      <c r="C4360" s="5">
        <v>1</v>
      </c>
    </row>
    <row r="4361" spans="1:3" hidden="1" x14ac:dyDescent="0.25">
      <c r="A4361" s="5" t="s">
        <v>12524</v>
      </c>
      <c r="B4361" s="5">
        <v>1</v>
      </c>
      <c r="C4361" s="5">
        <v>1</v>
      </c>
    </row>
    <row r="4362" spans="1:3" hidden="1" x14ac:dyDescent="0.25">
      <c r="A4362" s="5" t="s">
        <v>12525</v>
      </c>
      <c r="B4362" s="5">
        <v>1</v>
      </c>
      <c r="C4362" s="5">
        <v>1</v>
      </c>
    </row>
    <row r="4363" spans="1:3" hidden="1" x14ac:dyDescent="0.25">
      <c r="A4363" s="5" t="s">
        <v>12526</v>
      </c>
      <c r="B4363" s="5">
        <v>1</v>
      </c>
      <c r="C4363" s="5">
        <v>2</v>
      </c>
    </row>
    <row r="4364" spans="1:3" hidden="1" x14ac:dyDescent="0.25">
      <c r="A4364" s="5" t="s">
        <v>12527</v>
      </c>
      <c r="B4364" s="5">
        <v>1</v>
      </c>
      <c r="C4364" s="5">
        <v>1</v>
      </c>
    </row>
    <row r="4365" spans="1:3" hidden="1" x14ac:dyDescent="0.25">
      <c r="A4365" s="5" t="s">
        <v>12528</v>
      </c>
      <c r="B4365" s="5">
        <v>1</v>
      </c>
      <c r="C4365" s="5">
        <v>1</v>
      </c>
    </row>
    <row r="4366" spans="1:3" hidden="1" x14ac:dyDescent="0.25">
      <c r="A4366" s="5" t="s">
        <v>12529</v>
      </c>
      <c r="B4366" s="5">
        <v>1</v>
      </c>
      <c r="C4366" s="5">
        <v>3</v>
      </c>
    </row>
    <row r="4367" spans="1:3" hidden="1" x14ac:dyDescent="0.25">
      <c r="A4367" s="5" t="s">
        <v>12530</v>
      </c>
      <c r="B4367" s="5">
        <v>1</v>
      </c>
      <c r="C4367" s="5">
        <v>1</v>
      </c>
    </row>
    <row r="4368" spans="1:3" hidden="1" x14ac:dyDescent="0.25">
      <c r="A4368" s="5" t="s">
        <v>12531</v>
      </c>
      <c r="B4368" s="5">
        <v>1</v>
      </c>
      <c r="C4368" s="5">
        <v>3</v>
      </c>
    </row>
    <row r="4369" spans="1:3" hidden="1" x14ac:dyDescent="0.25">
      <c r="A4369" s="5" t="s">
        <v>12532</v>
      </c>
      <c r="B4369" s="5">
        <v>1</v>
      </c>
      <c r="C4369" s="5">
        <v>1</v>
      </c>
    </row>
    <row r="4370" spans="1:3" hidden="1" x14ac:dyDescent="0.25">
      <c r="A4370" s="5" t="s">
        <v>12533</v>
      </c>
      <c r="B4370" s="5">
        <v>1</v>
      </c>
      <c r="C4370" s="5">
        <v>2</v>
      </c>
    </row>
    <row r="4371" spans="1:3" hidden="1" x14ac:dyDescent="0.25">
      <c r="A4371" s="5" t="s">
        <v>12534</v>
      </c>
      <c r="B4371" s="5">
        <v>1</v>
      </c>
      <c r="C4371" s="5">
        <v>1</v>
      </c>
    </row>
    <row r="4372" spans="1:3" hidden="1" x14ac:dyDescent="0.25">
      <c r="A4372" s="5" t="s">
        <v>12535</v>
      </c>
      <c r="B4372" s="5">
        <v>1</v>
      </c>
      <c r="C4372" s="5">
        <v>1</v>
      </c>
    </row>
    <row r="4373" spans="1:3" hidden="1" x14ac:dyDescent="0.25">
      <c r="A4373" s="5" t="s">
        <v>12536</v>
      </c>
      <c r="B4373" s="5">
        <v>1</v>
      </c>
      <c r="C4373" s="5">
        <v>1</v>
      </c>
    </row>
    <row r="4374" spans="1:3" hidden="1" x14ac:dyDescent="0.25">
      <c r="A4374" s="5" t="s">
        <v>12537</v>
      </c>
      <c r="B4374" s="5">
        <v>1</v>
      </c>
      <c r="C4374" s="5">
        <v>1</v>
      </c>
    </row>
    <row r="4375" spans="1:3" hidden="1" x14ac:dyDescent="0.25">
      <c r="A4375" s="5" t="s">
        <v>12538</v>
      </c>
      <c r="B4375" s="5">
        <v>1</v>
      </c>
      <c r="C4375" s="5">
        <v>1</v>
      </c>
    </row>
    <row r="4376" spans="1:3" hidden="1" x14ac:dyDescent="0.25">
      <c r="A4376" s="5" t="s">
        <v>12539</v>
      </c>
      <c r="B4376" s="5">
        <v>1</v>
      </c>
      <c r="C4376" s="5">
        <v>1</v>
      </c>
    </row>
    <row r="4377" spans="1:3" hidden="1" x14ac:dyDescent="0.25">
      <c r="A4377" s="5" t="s">
        <v>12540</v>
      </c>
      <c r="B4377" s="5">
        <v>1</v>
      </c>
      <c r="C4377" s="5">
        <v>1</v>
      </c>
    </row>
    <row r="4378" spans="1:3" hidden="1" x14ac:dyDescent="0.25">
      <c r="A4378" s="5" t="s">
        <v>12541</v>
      </c>
      <c r="B4378" s="5">
        <v>1</v>
      </c>
      <c r="C4378" s="5">
        <v>3</v>
      </c>
    </row>
    <row r="4379" spans="1:3" hidden="1" x14ac:dyDescent="0.25">
      <c r="A4379" s="5" t="s">
        <v>12542</v>
      </c>
      <c r="B4379" s="5">
        <v>1</v>
      </c>
      <c r="C4379" s="5">
        <v>3</v>
      </c>
    </row>
    <row r="4380" spans="1:3" hidden="1" x14ac:dyDescent="0.25">
      <c r="A4380" s="5" t="s">
        <v>12543</v>
      </c>
      <c r="B4380" s="5">
        <v>1</v>
      </c>
      <c r="C4380" s="5">
        <v>3</v>
      </c>
    </row>
    <row r="4381" spans="1:3" hidden="1" x14ac:dyDescent="0.25">
      <c r="A4381" s="5" t="s">
        <v>12544</v>
      </c>
      <c r="B4381" s="5">
        <v>1</v>
      </c>
      <c r="C4381" s="5">
        <v>2</v>
      </c>
    </row>
    <row r="4382" spans="1:3" hidden="1" x14ac:dyDescent="0.25">
      <c r="A4382" s="5" t="s">
        <v>12545</v>
      </c>
      <c r="B4382" s="5">
        <v>1</v>
      </c>
      <c r="C4382" s="5">
        <v>2</v>
      </c>
    </row>
    <row r="4383" spans="1:3" hidden="1" x14ac:dyDescent="0.25">
      <c r="A4383" s="5" t="s">
        <v>12546</v>
      </c>
      <c r="B4383" s="5">
        <v>1</v>
      </c>
      <c r="C4383" s="5">
        <v>1</v>
      </c>
    </row>
    <row r="4384" spans="1:3" hidden="1" x14ac:dyDescent="0.25">
      <c r="A4384" s="5" t="s">
        <v>12547</v>
      </c>
      <c r="B4384" s="5">
        <v>1</v>
      </c>
      <c r="C4384" s="5">
        <v>2</v>
      </c>
    </row>
    <row r="4385" spans="1:3" hidden="1" x14ac:dyDescent="0.25">
      <c r="A4385" s="5" t="s">
        <v>12548</v>
      </c>
      <c r="B4385" s="5">
        <v>1</v>
      </c>
      <c r="C4385" s="5">
        <v>3</v>
      </c>
    </row>
    <row r="4386" spans="1:3" hidden="1" x14ac:dyDescent="0.25">
      <c r="A4386" s="5" t="s">
        <v>12549</v>
      </c>
      <c r="B4386" s="5">
        <v>1</v>
      </c>
      <c r="C4386" s="5">
        <v>2</v>
      </c>
    </row>
    <row r="4387" spans="1:3" hidden="1" x14ac:dyDescent="0.25">
      <c r="A4387" s="5" t="s">
        <v>12550</v>
      </c>
      <c r="B4387" s="5">
        <v>1</v>
      </c>
      <c r="C4387" s="5">
        <v>1</v>
      </c>
    </row>
    <row r="4388" spans="1:3" hidden="1" x14ac:dyDescent="0.25">
      <c r="A4388" s="5" t="s">
        <v>12551</v>
      </c>
      <c r="B4388" s="5">
        <v>1</v>
      </c>
      <c r="C4388" s="5">
        <v>2</v>
      </c>
    </row>
    <row r="4389" spans="1:3" hidden="1" x14ac:dyDescent="0.25">
      <c r="A4389" s="5" t="s">
        <v>12552</v>
      </c>
      <c r="B4389" s="5">
        <v>1</v>
      </c>
      <c r="C4389" s="5">
        <v>1</v>
      </c>
    </row>
    <row r="4390" spans="1:3" hidden="1" x14ac:dyDescent="0.25">
      <c r="A4390" s="5" t="s">
        <v>12553</v>
      </c>
      <c r="B4390" s="5">
        <v>1</v>
      </c>
      <c r="C4390" s="5">
        <v>2</v>
      </c>
    </row>
    <row r="4391" spans="1:3" hidden="1" x14ac:dyDescent="0.25">
      <c r="A4391" s="5" t="s">
        <v>12554</v>
      </c>
      <c r="B4391" s="5">
        <v>1</v>
      </c>
      <c r="C4391" s="5">
        <v>1</v>
      </c>
    </row>
    <row r="4392" spans="1:3" hidden="1" x14ac:dyDescent="0.25">
      <c r="A4392" s="5" t="s">
        <v>12555</v>
      </c>
      <c r="B4392" s="5">
        <v>1</v>
      </c>
      <c r="C4392" s="5">
        <v>2</v>
      </c>
    </row>
    <row r="4393" spans="1:3" hidden="1" x14ac:dyDescent="0.25">
      <c r="A4393" s="5" t="s">
        <v>12556</v>
      </c>
      <c r="B4393" s="5">
        <v>1</v>
      </c>
      <c r="C4393" s="5">
        <v>1</v>
      </c>
    </row>
    <row r="4394" spans="1:3" hidden="1" x14ac:dyDescent="0.25">
      <c r="A4394" s="5" t="s">
        <v>12557</v>
      </c>
      <c r="B4394" s="5">
        <v>1</v>
      </c>
      <c r="C4394" s="5">
        <v>3</v>
      </c>
    </row>
    <row r="4395" spans="1:3" hidden="1" x14ac:dyDescent="0.25">
      <c r="A4395" s="5" t="s">
        <v>12558</v>
      </c>
      <c r="B4395" s="5">
        <v>1</v>
      </c>
      <c r="C4395" s="5">
        <v>3</v>
      </c>
    </row>
    <row r="4396" spans="1:3" hidden="1" x14ac:dyDescent="0.25">
      <c r="A4396" s="5" t="s">
        <v>12559</v>
      </c>
      <c r="B4396" s="5">
        <v>1</v>
      </c>
      <c r="C4396" s="5">
        <v>3</v>
      </c>
    </row>
    <row r="4397" spans="1:3" hidden="1" x14ac:dyDescent="0.25">
      <c r="A4397" s="5" t="s">
        <v>12560</v>
      </c>
      <c r="B4397" s="5">
        <v>1</v>
      </c>
      <c r="C4397" s="5">
        <v>1</v>
      </c>
    </row>
    <row r="4398" spans="1:3" hidden="1" x14ac:dyDescent="0.25">
      <c r="A4398" s="5" t="s">
        <v>12561</v>
      </c>
      <c r="B4398" s="5">
        <v>1</v>
      </c>
      <c r="C4398" s="5">
        <v>3</v>
      </c>
    </row>
    <row r="4399" spans="1:3" hidden="1" x14ac:dyDescent="0.25">
      <c r="A4399" s="5" t="s">
        <v>12562</v>
      </c>
      <c r="B4399" s="5">
        <v>1</v>
      </c>
      <c r="C4399" s="5">
        <v>1</v>
      </c>
    </row>
    <row r="4400" spans="1:3" hidden="1" x14ac:dyDescent="0.25">
      <c r="A4400" s="5" t="s">
        <v>12563</v>
      </c>
      <c r="B4400" s="5">
        <v>1</v>
      </c>
      <c r="C4400" s="5">
        <v>1</v>
      </c>
    </row>
    <row r="4401" spans="1:3" hidden="1" x14ac:dyDescent="0.25">
      <c r="A4401" s="5" t="s">
        <v>12564</v>
      </c>
      <c r="B4401" s="5">
        <v>1</v>
      </c>
      <c r="C4401" s="5">
        <v>1</v>
      </c>
    </row>
    <row r="4402" spans="1:3" hidden="1" x14ac:dyDescent="0.25">
      <c r="A4402" s="5" t="s">
        <v>12565</v>
      </c>
      <c r="B4402" s="5">
        <v>1</v>
      </c>
      <c r="C4402" s="5">
        <v>1</v>
      </c>
    </row>
    <row r="4403" spans="1:3" hidden="1" x14ac:dyDescent="0.25">
      <c r="A4403" s="5" t="s">
        <v>12566</v>
      </c>
      <c r="B4403" s="5">
        <v>1</v>
      </c>
      <c r="C4403" s="5">
        <v>1</v>
      </c>
    </row>
    <row r="4404" spans="1:3" hidden="1" x14ac:dyDescent="0.25">
      <c r="A4404" s="5" t="s">
        <v>12567</v>
      </c>
      <c r="B4404" s="5">
        <v>1</v>
      </c>
      <c r="C4404" s="5">
        <v>3</v>
      </c>
    </row>
    <row r="4405" spans="1:3" hidden="1" x14ac:dyDescent="0.25">
      <c r="A4405" s="5" t="s">
        <v>12568</v>
      </c>
      <c r="B4405" s="5">
        <v>1</v>
      </c>
      <c r="C4405" s="5">
        <v>1</v>
      </c>
    </row>
    <row r="4406" spans="1:3" hidden="1" x14ac:dyDescent="0.25">
      <c r="A4406" s="5" t="s">
        <v>12569</v>
      </c>
      <c r="B4406" s="5">
        <v>1</v>
      </c>
      <c r="C4406" s="5">
        <v>1</v>
      </c>
    </row>
    <row r="4407" spans="1:3" hidden="1" x14ac:dyDescent="0.25">
      <c r="A4407" s="5" t="s">
        <v>12570</v>
      </c>
      <c r="B4407" s="5">
        <v>1</v>
      </c>
      <c r="C4407" s="5">
        <v>2</v>
      </c>
    </row>
    <row r="4408" spans="1:3" hidden="1" x14ac:dyDescent="0.25">
      <c r="A4408" s="5" t="s">
        <v>12571</v>
      </c>
      <c r="B4408" s="5">
        <v>1</v>
      </c>
      <c r="C4408" s="5">
        <v>2</v>
      </c>
    </row>
    <row r="4409" spans="1:3" hidden="1" x14ac:dyDescent="0.25">
      <c r="A4409" s="5" t="s">
        <v>12572</v>
      </c>
      <c r="B4409" s="5">
        <v>1</v>
      </c>
      <c r="C4409" s="5">
        <v>2</v>
      </c>
    </row>
    <row r="4410" spans="1:3" hidden="1" x14ac:dyDescent="0.25">
      <c r="A4410" s="5" t="s">
        <v>12573</v>
      </c>
      <c r="B4410" s="5">
        <v>1</v>
      </c>
      <c r="C4410" s="5">
        <v>3</v>
      </c>
    </row>
    <row r="4411" spans="1:3" hidden="1" x14ac:dyDescent="0.25">
      <c r="A4411" s="5" t="s">
        <v>12574</v>
      </c>
      <c r="B4411" s="5">
        <v>1</v>
      </c>
      <c r="C4411" s="5">
        <v>1</v>
      </c>
    </row>
    <row r="4412" spans="1:3" hidden="1" x14ac:dyDescent="0.25">
      <c r="A4412" s="5" t="s">
        <v>12575</v>
      </c>
      <c r="B4412" s="5">
        <v>1</v>
      </c>
      <c r="C4412" s="5">
        <v>1</v>
      </c>
    </row>
    <row r="4413" spans="1:3" hidden="1" x14ac:dyDescent="0.25">
      <c r="A4413" s="5" t="s">
        <v>12576</v>
      </c>
      <c r="B4413" s="5">
        <v>1</v>
      </c>
      <c r="C4413" s="5">
        <v>1</v>
      </c>
    </row>
    <row r="4414" spans="1:3" hidden="1" x14ac:dyDescent="0.25">
      <c r="A4414" s="5" t="s">
        <v>12577</v>
      </c>
      <c r="B4414" s="5">
        <v>1</v>
      </c>
      <c r="C4414" s="5">
        <v>3</v>
      </c>
    </row>
    <row r="4415" spans="1:3" hidden="1" x14ac:dyDescent="0.25">
      <c r="A4415" s="5" t="s">
        <v>12578</v>
      </c>
      <c r="B4415" s="5">
        <v>1</v>
      </c>
      <c r="C4415" s="5">
        <v>2</v>
      </c>
    </row>
    <row r="4416" spans="1:3" hidden="1" x14ac:dyDescent="0.25">
      <c r="A4416" s="5" t="s">
        <v>12579</v>
      </c>
      <c r="B4416" s="5">
        <v>1</v>
      </c>
      <c r="C4416" s="5">
        <v>2</v>
      </c>
    </row>
    <row r="4417" spans="1:3" hidden="1" x14ac:dyDescent="0.25">
      <c r="A4417" s="5" t="s">
        <v>12580</v>
      </c>
      <c r="B4417" s="5">
        <v>1</v>
      </c>
      <c r="C4417" s="5">
        <v>2</v>
      </c>
    </row>
    <row r="4418" spans="1:3" hidden="1" x14ac:dyDescent="0.25">
      <c r="A4418" s="5" t="s">
        <v>12581</v>
      </c>
      <c r="B4418" s="5">
        <v>1</v>
      </c>
      <c r="C4418" s="5">
        <v>2</v>
      </c>
    </row>
    <row r="4419" spans="1:3" hidden="1" x14ac:dyDescent="0.25">
      <c r="A4419" s="5" t="s">
        <v>12582</v>
      </c>
      <c r="B4419" s="5">
        <v>1</v>
      </c>
      <c r="C4419" s="5">
        <v>2</v>
      </c>
    </row>
    <row r="4420" spans="1:3" hidden="1" x14ac:dyDescent="0.25">
      <c r="A4420" s="5" t="s">
        <v>12583</v>
      </c>
      <c r="B4420" s="5">
        <v>1</v>
      </c>
      <c r="C4420" s="5">
        <v>2</v>
      </c>
    </row>
    <row r="4421" spans="1:3" hidden="1" x14ac:dyDescent="0.25">
      <c r="A4421" s="5" t="s">
        <v>12584</v>
      </c>
      <c r="B4421" s="5">
        <v>1</v>
      </c>
      <c r="C4421" s="5">
        <v>1</v>
      </c>
    </row>
    <row r="4422" spans="1:3" hidden="1" x14ac:dyDescent="0.25">
      <c r="A4422" s="5" t="s">
        <v>12585</v>
      </c>
      <c r="B4422" s="5">
        <v>1</v>
      </c>
      <c r="C4422" s="5">
        <v>2</v>
      </c>
    </row>
    <row r="4423" spans="1:3" hidden="1" x14ac:dyDescent="0.25">
      <c r="A4423" s="5" t="s">
        <v>12586</v>
      </c>
      <c r="B4423" s="5">
        <v>1</v>
      </c>
      <c r="C4423" s="5">
        <v>1</v>
      </c>
    </row>
    <row r="4424" spans="1:3" hidden="1" x14ac:dyDescent="0.25">
      <c r="A4424" s="5" t="s">
        <v>12587</v>
      </c>
      <c r="B4424" s="5">
        <v>1</v>
      </c>
      <c r="C4424" s="5">
        <v>3</v>
      </c>
    </row>
    <row r="4425" spans="1:3" hidden="1" x14ac:dyDescent="0.25">
      <c r="A4425" s="5" t="s">
        <v>12588</v>
      </c>
      <c r="B4425" s="5">
        <v>1</v>
      </c>
      <c r="C4425" s="5">
        <v>3</v>
      </c>
    </row>
    <row r="4426" spans="1:3" hidden="1" x14ac:dyDescent="0.25">
      <c r="A4426" s="5" t="s">
        <v>12589</v>
      </c>
      <c r="B4426" s="5">
        <v>1</v>
      </c>
      <c r="C4426" s="5">
        <v>1</v>
      </c>
    </row>
    <row r="4427" spans="1:3" hidden="1" x14ac:dyDescent="0.25">
      <c r="A4427" s="5" t="s">
        <v>5446</v>
      </c>
      <c r="B4427" s="5">
        <v>1</v>
      </c>
      <c r="C4427" s="5">
        <v>3</v>
      </c>
    </row>
    <row r="4428" spans="1:3" hidden="1" x14ac:dyDescent="0.25">
      <c r="A4428" s="5" t="s">
        <v>12590</v>
      </c>
      <c r="B4428" s="5">
        <v>1</v>
      </c>
      <c r="C4428" s="5">
        <v>3</v>
      </c>
    </row>
    <row r="4429" spans="1:3" hidden="1" x14ac:dyDescent="0.25">
      <c r="A4429" s="5" t="s">
        <v>12591</v>
      </c>
      <c r="B4429" s="5">
        <v>1</v>
      </c>
      <c r="C4429" s="5">
        <v>2</v>
      </c>
    </row>
    <row r="4430" spans="1:3" hidden="1" x14ac:dyDescent="0.25">
      <c r="A4430" s="5" t="s">
        <v>12592</v>
      </c>
      <c r="B4430" s="5">
        <v>1</v>
      </c>
      <c r="C4430" s="5">
        <v>2</v>
      </c>
    </row>
    <row r="4431" spans="1:3" hidden="1" x14ac:dyDescent="0.25">
      <c r="A4431" s="5" t="s">
        <v>12593</v>
      </c>
      <c r="B4431" s="5">
        <v>1</v>
      </c>
      <c r="C4431" s="5">
        <v>2</v>
      </c>
    </row>
    <row r="4432" spans="1:3" hidden="1" x14ac:dyDescent="0.25">
      <c r="A4432" s="5" t="s">
        <v>12594</v>
      </c>
      <c r="B4432" s="5">
        <v>1</v>
      </c>
      <c r="C4432" s="5">
        <v>3</v>
      </c>
    </row>
    <row r="4433" spans="1:3" hidden="1" x14ac:dyDescent="0.25">
      <c r="A4433" s="5" t="s">
        <v>12595</v>
      </c>
      <c r="B4433" s="5">
        <v>1</v>
      </c>
      <c r="C4433" s="5">
        <v>3</v>
      </c>
    </row>
    <row r="4434" spans="1:3" hidden="1" x14ac:dyDescent="0.25">
      <c r="A4434" s="5" t="s">
        <v>12596</v>
      </c>
      <c r="B4434" s="5">
        <v>1</v>
      </c>
      <c r="C4434" s="5">
        <v>3</v>
      </c>
    </row>
    <row r="4435" spans="1:3" hidden="1" x14ac:dyDescent="0.25">
      <c r="A4435" s="5" t="s">
        <v>12597</v>
      </c>
      <c r="B4435" s="5">
        <v>1</v>
      </c>
      <c r="C4435" s="5">
        <v>3</v>
      </c>
    </row>
    <row r="4436" spans="1:3" hidden="1" x14ac:dyDescent="0.25">
      <c r="A4436" s="5" t="s">
        <v>12598</v>
      </c>
      <c r="B4436" s="5">
        <v>1</v>
      </c>
      <c r="C4436" s="5">
        <v>3</v>
      </c>
    </row>
    <row r="4437" spans="1:3" hidden="1" x14ac:dyDescent="0.25">
      <c r="A4437" s="5" t="s">
        <v>12599</v>
      </c>
      <c r="B4437" s="5">
        <v>1</v>
      </c>
      <c r="C4437" s="5">
        <v>1</v>
      </c>
    </row>
    <row r="4438" spans="1:3" hidden="1" x14ac:dyDescent="0.25">
      <c r="A4438" s="5" t="s">
        <v>12600</v>
      </c>
      <c r="B4438" s="5">
        <v>1</v>
      </c>
      <c r="C4438" s="5">
        <v>2</v>
      </c>
    </row>
    <row r="4439" spans="1:3" hidden="1" x14ac:dyDescent="0.25">
      <c r="A4439" s="5" t="s">
        <v>12601</v>
      </c>
      <c r="B4439" s="5">
        <v>1</v>
      </c>
      <c r="C4439" s="5">
        <v>3</v>
      </c>
    </row>
    <row r="4440" spans="1:3" hidden="1" x14ac:dyDescent="0.25">
      <c r="A4440" s="5" t="s">
        <v>12602</v>
      </c>
      <c r="B4440" s="5">
        <v>1</v>
      </c>
      <c r="C4440" s="5">
        <v>3</v>
      </c>
    </row>
    <row r="4441" spans="1:3" hidden="1" x14ac:dyDescent="0.25">
      <c r="A4441" s="5" t="s">
        <v>12603</v>
      </c>
      <c r="B4441" s="5">
        <v>1</v>
      </c>
      <c r="C4441" s="5">
        <v>2</v>
      </c>
    </row>
    <row r="4442" spans="1:3" hidden="1" x14ac:dyDescent="0.25">
      <c r="A4442" s="5" t="s">
        <v>12604</v>
      </c>
      <c r="B4442" s="5">
        <v>1</v>
      </c>
      <c r="C4442" s="5">
        <v>1</v>
      </c>
    </row>
    <row r="4443" spans="1:3" hidden="1" x14ac:dyDescent="0.25">
      <c r="A4443" s="5" t="s">
        <v>12605</v>
      </c>
      <c r="B4443" s="5">
        <v>1</v>
      </c>
      <c r="C4443" s="5">
        <v>2</v>
      </c>
    </row>
    <row r="4444" spans="1:3" hidden="1" x14ac:dyDescent="0.25">
      <c r="A4444" s="5" t="s">
        <v>12606</v>
      </c>
      <c r="B4444" s="5">
        <v>1</v>
      </c>
      <c r="C4444" s="5">
        <v>3</v>
      </c>
    </row>
    <row r="4445" spans="1:3" hidden="1" x14ac:dyDescent="0.25">
      <c r="A4445" s="5" t="s">
        <v>12607</v>
      </c>
      <c r="B4445" s="5">
        <v>1</v>
      </c>
      <c r="C4445" s="5">
        <v>2</v>
      </c>
    </row>
    <row r="4446" spans="1:3" hidden="1" x14ac:dyDescent="0.25">
      <c r="A4446" s="5" t="s">
        <v>12608</v>
      </c>
      <c r="B4446" s="5">
        <v>1</v>
      </c>
      <c r="C4446" s="5">
        <v>2</v>
      </c>
    </row>
    <row r="4447" spans="1:3" hidden="1" x14ac:dyDescent="0.25">
      <c r="A4447" s="5" t="s">
        <v>12609</v>
      </c>
      <c r="B4447" s="5">
        <v>1</v>
      </c>
      <c r="C4447" s="5">
        <v>1</v>
      </c>
    </row>
    <row r="4448" spans="1:3" hidden="1" x14ac:dyDescent="0.25">
      <c r="A4448" s="5" t="s">
        <v>12610</v>
      </c>
      <c r="B4448" s="5">
        <v>1</v>
      </c>
      <c r="C4448" s="5">
        <v>1</v>
      </c>
    </row>
    <row r="4449" spans="1:3" hidden="1" x14ac:dyDescent="0.25">
      <c r="A4449" s="5" t="s">
        <v>12611</v>
      </c>
      <c r="B4449" s="5">
        <v>1</v>
      </c>
      <c r="C4449" s="5">
        <v>3</v>
      </c>
    </row>
    <row r="4450" spans="1:3" hidden="1" x14ac:dyDescent="0.25">
      <c r="A4450" s="5" t="s">
        <v>12612</v>
      </c>
      <c r="B4450" s="5">
        <v>1</v>
      </c>
      <c r="C4450" s="5">
        <v>1</v>
      </c>
    </row>
    <row r="4451" spans="1:3" hidden="1" x14ac:dyDescent="0.25">
      <c r="A4451" s="5" t="s">
        <v>12613</v>
      </c>
      <c r="B4451" s="5">
        <v>1</v>
      </c>
      <c r="C4451" s="5">
        <v>1</v>
      </c>
    </row>
    <row r="4452" spans="1:3" hidden="1" x14ac:dyDescent="0.25">
      <c r="A4452" s="5" t="s">
        <v>12614</v>
      </c>
      <c r="B4452" s="5">
        <v>1</v>
      </c>
      <c r="C4452" s="5">
        <v>1</v>
      </c>
    </row>
    <row r="4453" spans="1:3" hidden="1" x14ac:dyDescent="0.25">
      <c r="A4453" s="5" t="s">
        <v>12615</v>
      </c>
      <c r="B4453" s="5">
        <v>1</v>
      </c>
      <c r="C4453" s="5">
        <v>1</v>
      </c>
    </row>
    <row r="4454" spans="1:3" hidden="1" x14ac:dyDescent="0.25">
      <c r="A4454" s="5" t="s">
        <v>12616</v>
      </c>
      <c r="B4454" s="5">
        <v>1</v>
      </c>
      <c r="C4454" s="5">
        <v>2</v>
      </c>
    </row>
    <row r="4455" spans="1:3" hidden="1" x14ac:dyDescent="0.25">
      <c r="A4455" s="5" t="s">
        <v>12617</v>
      </c>
      <c r="B4455" s="5">
        <v>1</v>
      </c>
      <c r="C4455" s="5">
        <v>1</v>
      </c>
    </row>
    <row r="4456" spans="1:3" hidden="1" x14ac:dyDescent="0.25">
      <c r="A4456" s="5" t="s">
        <v>12618</v>
      </c>
      <c r="B4456" s="5">
        <v>1</v>
      </c>
      <c r="C4456" s="5">
        <v>3</v>
      </c>
    </row>
    <row r="4457" spans="1:3" hidden="1" x14ac:dyDescent="0.25">
      <c r="A4457" s="5" t="s">
        <v>12619</v>
      </c>
      <c r="B4457" s="5">
        <v>1</v>
      </c>
      <c r="C4457" s="5">
        <v>3</v>
      </c>
    </row>
    <row r="4458" spans="1:3" hidden="1" x14ac:dyDescent="0.25">
      <c r="A4458" s="5" t="s">
        <v>12620</v>
      </c>
      <c r="B4458" s="5">
        <v>1</v>
      </c>
      <c r="C4458" s="5">
        <v>2</v>
      </c>
    </row>
    <row r="4459" spans="1:3" hidden="1" x14ac:dyDescent="0.25">
      <c r="A4459" s="5" t="s">
        <v>12621</v>
      </c>
      <c r="B4459" s="5">
        <v>1</v>
      </c>
      <c r="C4459" s="5">
        <v>2</v>
      </c>
    </row>
    <row r="4460" spans="1:3" hidden="1" x14ac:dyDescent="0.25">
      <c r="A4460" s="5" t="s">
        <v>12622</v>
      </c>
      <c r="B4460" s="5">
        <v>1</v>
      </c>
      <c r="C4460" s="5">
        <v>1</v>
      </c>
    </row>
    <row r="4461" spans="1:3" hidden="1" x14ac:dyDescent="0.25">
      <c r="A4461" s="5" t="s">
        <v>5474</v>
      </c>
      <c r="B4461" s="5">
        <v>1</v>
      </c>
      <c r="C4461" s="5">
        <v>1</v>
      </c>
    </row>
    <row r="4462" spans="1:3" hidden="1" x14ac:dyDescent="0.25">
      <c r="A4462" s="5" t="s">
        <v>12623</v>
      </c>
      <c r="B4462" s="5">
        <v>1</v>
      </c>
      <c r="C4462" s="5">
        <v>1</v>
      </c>
    </row>
    <row r="4463" spans="1:3" hidden="1" x14ac:dyDescent="0.25">
      <c r="A4463" s="5" t="s">
        <v>12624</v>
      </c>
      <c r="B4463" s="5">
        <v>1</v>
      </c>
      <c r="C4463" s="5">
        <v>3</v>
      </c>
    </row>
    <row r="4464" spans="1:3" hidden="1" x14ac:dyDescent="0.25">
      <c r="A4464" s="5" t="s">
        <v>12625</v>
      </c>
      <c r="B4464" s="5">
        <v>1</v>
      </c>
      <c r="C4464" s="5">
        <v>1</v>
      </c>
    </row>
    <row r="4465" spans="1:3" hidden="1" x14ac:dyDescent="0.25">
      <c r="A4465" s="5" t="s">
        <v>12626</v>
      </c>
      <c r="B4465" s="5">
        <v>1</v>
      </c>
      <c r="C4465" s="5">
        <v>3</v>
      </c>
    </row>
    <row r="4466" spans="1:3" hidden="1" x14ac:dyDescent="0.25">
      <c r="A4466" s="5" t="s">
        <v>12627</v>
      </c>
      <c r="B4466" s="5">
        <v>1</v>
      </c>
      <c r="C4466" s="5">
        <v>3</v>
      </c>
    </row>
    <row r="4467" spans="1:3" hidden="1" x14ac:dyDescent="0.25">
      <c r="A4467" s="5" t="s">
        <v>12628</v>
      </c>
      <c r="B4467" s="5">
        <v>1</v>
      </c>
      <c r="C4467" s="5">
        <v>1</v>
      </c>
    </row>
    <row r="4468" spans="1:3" hidden="1" x14ac:dyDescent="0.25">
      <c r="A4468" s="5" t="s">
        <v>12629</v>
      </c>
      <c r="B4468" s="5">
        <v>1</v>
      </c>
      <c r="C4468" s="5">
        <v>1</v>
      </c>
    </row>
    <row r="4469" spans="1:3" hidden="1" x14ac:dyDescent="0.25">
      <c r="A4469" s="5" t="s">
        <v>12630</v>
      </c>
      <c r="B4469" s="5">
        <v>1</v>
      </c>
      <c r="C4469" s="5">
        <v>1</v>
      </c>
    </row>
    <row r="4470" spans="1:3" hidden="1" x14ac:dyDescent="0.25">
      <c r="A4470" s="5" t="s">
        <v>12631</v>
      </c>
      <c r="B4470" s="5">
        <v>1</v>
      </c>
      <c r="C4470" s="5">
        <v>3</v>
      </c>
    </row>
    <row r="4471" spans="1:3" hidden="1" x14ac:dyDescent="0.25">
      <c r="A4471" s="5" t="s">
        <v>12632</v>
      </c>
      <c r="B4471" s="5">
        <v>1</v>
      </c>
      <c r="C4471" s="5">
        <v>2</v>
      </c>
    </row>
    <row r="4472" spans="1:3" hidden="1" x14ac:dyDescent="0.25">
      <c r="A4472" s="5" t="s">
        <v>12633</v>
      </c>
      <c r="B4472" s="5">
        <v>1</v>
      </c>
      <c r="C4472" s="5">
        <v>3</v>
      </c>
    </row>
    <row r="4473" spans="1:3" hidden="1" x14ac:dyDescent="0.25">
      <c r="A4473" s="5" t="s">
        <v>12634</v>
      </c>
      <c r="B4473" s="5">
        <v>1</v>
      </c>
      <c r="C4473" s="5">
        <v>2</v>
      </c>
    </row>
    <row r="4474" spans="1:3" hidden="1" x14ac:dyDescent="0.25">
      <c r="A4474" s="5" t="s">
        <v>12635</v>
      </c>
      <c r="B4474" s="5">
        <v>1</v>
      </c>
      <c r="C4474" s="5">
        <v>3</v>
      </c>
    </row>
    <row r="4475" spans="1:3" hidden="1" x14ac:dyDescent="0.25">
      <c r="A4475" s="5" t="s">
        <v>12636</v>
      </c>
      <c r="B4475" s="5">
        <v>1</v>
      </c>
      <c r="C4475" s="5">
        <v>1</v>
      </c>
    </row>
    <row r="4476" spans="1:3" hidden="1" x14ac:dyDescent="0.25">
      <c r="A4476" s="5" t="s">
        <v>12637</v>
      </c>
      <c r="B4476" s="5">
        <v>1</v>
      </c>
      <c r="C4476" s="5">
        <v>2</v>
      </c>
    </row>
    <row r="4477" spans="1:3" hidden="1" x14ac:dyDescent="0.25">
      <c r="A4477" s="5" t="s">
        <v>12638</v>
      </c>
      <c r="B4477" s="5">
        <v>1</v>
      </c>
      <c r="C4477" s="5">
        <v>2</v>
      </c>
    </row>
    <row r="4478" spans="1:3" hidden="1" x14ac:dyDescent="0.25">
      <c r="A4478" s="5" t="s">
        <v>12639</v>
      </c>
      <c r="B4478" s="5">
        <v>1</v>
      </c>
      <c r="C4478" s="5">
        <v>2</v>
      </c>
    </row>
    <row r="4479" spans="1:3" hidden="1" x14ac:dyDescent="0.25">
      <c r="A4479" s="5" t="s">
        <v>12640</v>
      </c>
      <c r="B4479" s="5">
        <v>1</v>
      </c>
      <c r="C4479" s="5">
        <v>2</v>
      </c>
    </row>
    <row r="4480" spans="1:3" hidden="1" x14ac:dyDescent="0.25">
      <c r="A4480" s="5" t="s">
        <v>12641</v>
      </c>
      <c r="B4480" s="5">
        <v>1</v>
      </c>
      <c r="C4480" s="5">
        <v>2</v>
      </c>
    </row>
    <row r="4481" spans="1:3" hidden="1" x14ac:dyDescent="0.25">
      <c r="A4481" s="5" t="s">
        <v>12642</v>
      </c>
      <c r="B4481" s="5">
        <v>1</v>
      </c>
      <c r="C4481" s="5">
        <v>2</v>
      </c>
    </row>
    <row r="4482" spans="1:3" hidden="1" x14ac:dyDescent="0.25">
      <c r="A4482" s="5" t="s">
        <v>12643</v>
      </c>
      <c r="B4482" s="5">
        <v>1</v>
      </c>
      <c r="C4482" s="5">
        <v>3</v>
      </c>
    </row>
    <row r="4483" spans="1:3" hidden="1" x14ac:dyDescent="0.25">
      <c r="A4483" s="5" t="s">
        <v>12644</v>
      </c>
      <c r="B4483" s="5">
        <v>1</v>
      </c>
      <c r="C4483" s="5">
        <v>1</v>
      </c>
    </row>
    <row r="4484" spans="1:3" hidden="1" x14ac:dyDescent="0.25">
      <c r="A4484" s="5" t="s">
        <v>12645</v>
      </c>
      <c r="B4484" s="5">
        <v>1</v>
      </c>
      <c r="C4484" s="5">
        <v>2</v>
      </c>
    </row>
    <row r="4485" spans="1:3" hidden="1" x14ac:dyDescent="0.25">
      <c r="A4485" s="5" t="s">
        <v>12646</v>
      </c>
      <c r="B4485" s="5">
        <v>1</v>
      </c>
      <c r="C4485" s="5">
        <v>3</v>
      </c>
    </row>
    <row r="4486" spans="1:3" hidden="1" x14ac:dyDescent="0.25">
      <c r="A4486" s="5" t="s">
        <v>12647</v>
      </c>
      <c r="B4486" s="5">
        <v>1</v>
      </c>
      <c r="C4486" s="5">
        <v>2</v>
      </c>
    </row>
    <row r="4487" spans="1:3" hidden="1" x14ac:dyDescent="0.25">
      <c r="A4487" s="5" t="s">
        <v>12648</v>
      </c>
      <c r="B4487" s="5">
        <v>1</v>
      </c>
      <c r="C4487" s="5">
        <v>1</v>
      </c>
    </row>
    <row r="4488" spans="1:3" hidden="1" x14ac:dyDescent="0.25">
      <c r="A4488" s="5" t="s">
        <v>12649</v>
      </c>
      <c r="B4488" s="5">
        <v>1</v>
      </c>
      <c r="C4488" s="5">
        <v>2</v>
      </c>
    </row>
    <row r="4489" spans="1:3" hidden="1" x14ac:dyDescent="0.25">
      <c r="A4489" s="5" t="s">
        <v>12650</v>
      </c>
      <c r="B4489" s="5">
        <v>1</v>
      </c>
      <c r="C4489" s="5">
        <v>1</v>
      </c>
    </row>
    <row r="4490" spans="1:3" hidden="1" x14ac:dyDescent="0.25">
      <c r="A4490" s="5" t="s">
        <v>12651</v>
      </c>
      <c r="B4490" s="5">
        <v>1</v>
      </c>
      <c r="C4490" s="5">
        <v>3</v>
      </c>
    </row>
    <row r="4491" spans="1:3" hidden="1" x14ac:dyDescent="0.25">
      <c r="A4491" s="5" t="s">
        <v>12652</v>
      </c>
      <c r="B4491" s="5">
        <v>1</v>
      </c>
      <c r="C4491" s="5">
        <v>2</v>
      </c>
    </row>
    <row r="4492" spans="1:3" hidden="1" x14ac:dyDescent="0.25">
      <c r="A4492" s="5" t="s">
        <v>12653</v>
      </c>
      <c r="B4492" s="5">
        <v>1</v>
      </c>
      <c r="C4492" s="5">
        <v>3</v>
      </c>
    </row>
    <row r="4493" spans="1:3" hidden="1" x14ac:dyDescent="0.25">
      <c r="A4493" s="5" t="s">
        <v>12654</v>
      </c>
      <c r="B4493" s="5">
        <v>1</v>
      </c>
      <c r="C4493" s="5">
        <v>2</v>
      </c>
    </row>
    <row r="4494" spans="1:3" hidden="1" x14ac:dyDescent="0.25">
      <c r="A4494" s="5" t="s">
        <v>12655</v>
      </c>
      <c r="B4494" s="5">
        <v>1</v>
      </c>
      <c r="C4494" s="5">
        <v>3</v>
      </c>
    </row>
    <row r="4495" spans="1:3" hidden="1" x14ac:dyDescent="0.25">
      <c r="A4495" s="5" t="s">
        <v>12656</v>
      </c>
      <c r="B4495" s="5">
        <v>1</v>
      </c>
      <c r="C4495" s="5">
        <v>2</v>
      </c>
    </row>
    <row r="4496" spans="1:3" hidden="1" x14ac:dyDescent="0.25">
      <c r="A4496" s="5" t="s">
        <v>12657</v>
      </c>
      <c r="B4496" s="5">
        <v>1</v>
      </c>
      <c r="C4496" s="5">
        <v>1</v>
      </c>
    </row>
    <row r="4497" spans="1:3" hidden="1" x14ac:dyDescent="0.25">
      <c r="A4497" s="5" t="s">
        <v>12658</v>
      </c>
      <c r="B4497" s="5">
        <v>1</v>
      </c>
      <c r="C4497" s="5">
        <v>1</v>
      </c>
    </row>
    <row r="4498" spans="1:3" hidden="1" x14ac:dyDescent="0.25">
      <c r="A4498" s="5" t="s">
        <v>12659</v>
      </c>
      <c r="B4498" s="5">
        <v>1</v>
      </c>
      <c r="C4498" s="5">
        <v>2</v>
      </c>
    </row>
    <row r="4499" spans="1:3" hidden="1" x14ac:dyDescent="0.25">
      <c r="A4499" s="5" t="s">
        <v>12660</v>
      </c>
      <c r="B4499" s="5">
        <v>1</v>
      </c>
      <c r="C4499" s="5">
        <v>1</v>
      </c>
    </row>
    <row r="4500" spans="1:3" hidden="1" x14ac:dyDescent="0.25">
      <c r="A4500" s="5" t="s">
        <v>12661</v>
      </c>
      <c r="B4500" s="5">
        <v>1</v>
      </c>
      <c r="C4500" s="5">
        <v>3</v>
      </c>
    </row>
    <row r="4501" spans="1:3" hidden="1" x14ac:dyDescent="0.25">
      <c r="A4501" s="5" t="s">
        <v>12662</v>
      </c>
      <c r="B4501" s="5">
        <v>1</v>
      </c>
      <c r="C4501" s="5">
        <v>1</v>
      </c>
    </row>
    <row r="4502" spans="1:3" hidden="1" x14ac:dyDescent="0.25">
      <c r="A4502" s="5" t="s">
        <v>12663</v>
      </c>
      <c r="B4502" s="5">
        <v>1</v>
      </c>
      <c r="C4502" s="5">
        <v>3</v>
      </c>
    </row>
    <row r="4503" spans="1:3" hidden="1" x14ac:dyDescent="0.25">
      <c r="A4503" s="5" t="s">
        <v>12664</v>
      </c>
      <c r="B4503" s="5">
        <v>1</v>
      </c>
      <c r="C4503" s="5">
        <v>3</v>
      </c>
    </row>
    <row r="4504" spans="1:3" hidden="1" x14ac:dyDescent="0.25">
      <c r="A4504" s="5" t="s">
        <v>12665</v>
      </c>
      <c r="B4504" s="5">
        <v>1</v>
      </c>
      <c r="C4504" s="5">
        <v>1</v>
      </c>
    </row>
    <row r="4505" spans="1:3" hidden="1" x14ac:dyDescent="0.25">
      <c r="A4505" s="5" t="s">
        <v>12666</v>
      </c>
      <c r="B4505" s="5">
        <v>1</v>
      </c>
      <c r="C4505" s="5">
        <v>2</v>
      </c>
    </row>
    <row r="4506" spans="1:3" hidden="1" x14ac:dyDescent="0.25">
      <c r="A4506" s="5" t="s">
        <v>12667</v>
      </c>
      <c r="B4506" s="5">
        <v>1</v>
      </c>
      <c r="C4506" s="5">
        <v>2</v>
      </c>
    </row>
    <row r="4507" spans="1:3" hidden="1" x14ac:dyDescent="0.25">
      <c r="A4507" s="5" t="s">
        <v>12668</v>
      </c>
      <c r="B4507" s="5">
        <v>1</v>
      </c>
      <c r="C4507" s="5">
        <v>2</v>
      </c>
    </row>
    <row r="4508" spans="1:3" hidden="1" x14ac:dyDescent="0.25">
      <c r="A4508" s="5" t="s">
        <v>12669</v>
      </c>
      <c r="B4508" s="5">
        <v>1</v>
      </c>
      <c r="C4508" s="5">
        <v>3</v>
      </c>
    </row>
    <row r="4509" spans="1:3" hidden="1" x14ac:dyDescent="0.25">
      <c r="A4509" s="5" t="s">
        <v>12670</v>
      </c>
      <c r="B4509" s="5">
        <v>1</v>
      </c>
      <c r="C4509" s="5">
        <v>1</v>
      </c>
    </row>
    <row r="4510" spans="1:3" hidden="1" x14ac:dyDescent="0.25">
      <c r="A4510" s="5" t="s">
        <v>12671</v>
      </c>
      <c r="B4510" s="5">
        <v>1</v>
      </c>
      <c r="C4510" s="5">
        <v>1</v>
      </c>
    </row>
    <row r="4511" spans="1:3" hidden="1" x14ac:dyDescent="0.25">
      <c r="A4511" s="5" t="s">
        <v>12672</v>
      </c>
      <c r="B4511" s="5">
        <v>1</v>
      </c>
      <c r="C4511" s="5">
        <v>2</v>
      </c>
    </row>
    <row r="4512" spans="1:3" hidden="1" x14ac:dyDescent="0.25">
      <c r="A4512" s="5" t="s">
        <v>12673</v>
      </c>
      <c r="B4512" s="5">
        <v>1</v>
      </c>
      <c r="C4512" s="5">
        <v>2</v>
      </c>
    </row>
    <row r="4513" spans="1:3" hidden="1" x14ac:dyDescent="0.25">
      <c r="A4513" s="5" t="s">
        <v>12674</v>
      </c>
      <c r="B4513" s="5">
        <v>1</v>
      </c>
      <c r="C4513" s="5">
        <v>1</v>
      </c>
    </row>
    <row r="4514" spans="1:3" hidden="1" x14ac:dyDescent="0.25">
      <c r="A4514" s="5" t="s">
        <v>12675</v>
      </c>
      <c r="B4514" s="5">
        <v>1</v>
      </c>
      <c r="C4514" s="5">
        <v>1</v>
      </c>
    </row>
    <row r="4515" spans="1:3" hidden="1" x14ac:dyDescent="0.25">
      <c r="A4515" s="5" t="s">
        <v>12676</v>
      </c>
      <c r="B4515" s="5">
        <v>1</v>
      </c>
      <c r="C4515" s="5">
        <v>1</v>
      </c>
    </row>
    <row r="4516" spans="1:3" hidden="1" x14ac:dyDescent="0.25">
      <c r="A4516" s="5" t="s">
        <v>12677</v>
      </c>
      <c r="B4516" s="5">
        <v>1</v>
      </c>
      <c r="C4516" s="5">
        <v>1</v>
      </c>
    </row>
    <row r="4517" spans="1:3" hidden="1" x14ac:dyDescent="0.25">
      <c r="A4517" s="5" t="s">
        <v>12678</v>
      </c>
      <c r="B4517" s="5">
        <v>1</v>
      </c>
      <c r="C4517" s="5">
        <v>1</v>
      </c>
    </row>
    <row r="4518" spans="1:3" hidden="1" x14ac:dyDescent="0.25">
      <c r="A4518" s="5" t="s">
        <v>12679</v>
      </c>
      <c r="B4518" s="5">
        <v>1</v>
      </c>
      <c r="C4518" s="5">
        <v>2</v>
      </c>
    </row>
    <row r="4519" spans="1:3" hidden="1" x14ac:dyDescent="0.25">
      <c r="A4519" s="5" t="s">
        <v>12680</v>
      </c>
      <c r="B4519" s="5">
        <v>1</v>
      </c>
      <c r="C4519" s="5">
        <v>2</v>
      </c>
    </row>
    <row r="4520" spans="1:3" hidden="1" x14ac:dyDescent="0.25">
      <c r="A4520" s="5" t="s">
        <v>12681</v>
      </c>
      <c r="B4520" s="5">
        <v>1</v>
      </c>
      <c r="C4520" s="5">
        <v>2</v>
      </c>
    </row>
    <row r="4521" spans="1:3" hidden="1" x14ac:dyDescent="0.25">
      <c r="A4521" s="5" t="s">
        <v>12682</v>
      </c>
      <c r="B4521" s="5">
        <v>1</v>
      </c>
      <c r="C4521" s="5">
        <v>3</v>
      </c>
    </row>
    <row r="4522" spans="1:3" hidden="1" x14ac:dyDescent="0.25">
      <c r="A4522" s="5" t="s">
        <v>12683</v>
      </c>
      <c r="B4522" s="5">
        <v>1</v>
      </c>
      <c r="C4522" s="5">
        <v>2</v>
      </c>
    </row>
    <row r="4523" spans="1:3" hidden="1" x14ac:dyDescent="0.25">
      <c r="A4523" s="5" t="s">
        <v>12684</v>
      </c>
      <c r="B4523" s="5">
        <v>1</v>
      </c>
      <c r="C4523" s="5">
        <v>1</v>
      </c>
    </row>
    <row r="4524" spans="1:3" hidden="1" x14ac:dyDescent="0.25">
      <c r="A4524" s="5" t="s">
        <v>12685</v>
      </c>
      <c r="B4524" s="5">
        <v>1</v>
      </c>
      <c r="C4524" s="5">
        <v>1</v>
      </c>
    </row>
    <row r="4525" spans="1:3" hidden="1" x14ac:dyDescent="0.25">
      <c r="A4525" s="5" t="s">
        <v>12686</v>
      </c>
      <c r="B4525" s="5">
        <v>1</v>
      </c>
      <c r="C4525" s="5">
        <v>3</v>
      </c>
    </row>
    <row r="4526" spans="1:3" hidden="1" x14ac:dyDescent="0.25">
      <c r="A4526" s="5" t="s">
        <v>12687</v>
      </c>
      <c r="B4526" s="5">
        <v>1</v>
      </c>
      <c r="C4526" s="5">
        <v>3</v>
      </c>
    </row>
    <row r="4527" spans="1:3" hidden="1" x14ac:dyDescent="0.25">
      <c r="A4527" s="5" t="s">
        <v>12688</v>
      </c>
      <c r="B4527" s="5">
        <v>1</v>
      </c>
      <c r="C4527" s="5">
        <v>1</v>
      </c>
    </row>
    <row r="4528" spans="1:3" hidden="1" x14ac:dyDescent="0.25">
      <c r="A4528" s="5" t="s">
        <v>12689</v>
      </c>
      <c r="B4528" s="5">
        <v>1</v>
      </c>
      <c r="C4528" s="5">
        <v>3</v>
      </c>
    </row>
    <row r="4529" spans="1:3" hidden="1" x14ac:dyDescent="0.25">
      <c r="A4529" s="5" t="s">
        <v>12690</v>
      </c>
      <c r="B4529" s="5">
        <v>1</v>
      </c>
      <c r="C4529" s="5">
        <v>1</v>
      </c>
    </row>
    <row r="4530" spans="1:3" hidden="1" x14ac:dyDescent="0.25">
      <c r="A4530" s="5" t="s">
        <v>12691</v>
      </c>
      <c r="B4530" s="5">
        <v>1</v>
      </c>
      <c r="C4530" s="5">
        <v>2</v>
      </c>
    </row>
    <row r="4531" spans="1:3" hidden="1" x14ac:dyDescent="0.25">
      <c r="A4531" s="5" t="s">
        <v>12692</v>
      </c>
      <c r="B4531" s="5">
        <v>1</v>
      </c>
      <c r="C4531" s="5">
        <v>1</v>
      </c>
    </row>
    <row r="4532" spans="1:3" hidden="1" x14ac:dyDescent="0.25">
      <c r="A4532" s="5" t="s">
        <v>12693</v>
      </c>
      <c r="B4532" s="5">
        <v>1</v>
      </c>
      <c r="C4532" s="5">
        <v>2</v>
      </c>
    </row>
    <row r="4533" spans="1:3" hidden="1" x14ac:dyDescent="0.25">
      <c r="A4533" s="5" t="s">
        <v>12694</v>
      </c>
      <c r="B4533" s="5">
        <v>1</v>
      </c>
      <c r="C4533" s="5">
        <v>2</v>
      </c>
    </row>
    <row r="4534" spans="1:3" hidden="1" x14ac:dyDescent="0.25">
      <c r="A4534" s="5" t="s">
        <v>12695</v>
      </c>
      <c r="B4534" s="5">
        <v>1</v>
      </c>
      <c r="C4534" s="5">
        <v>3</v>
      </c>
    </row>
    <row r="4535" spans="1:3" hidden="1" x14ac:dyDescent="0.25">
      <c r="A4535" s="5" t="s">
        <v>12696</v>
      </c>
      <c r="B4535" s="5">
        <v>1</v>
      </c>
      <c r="C4535" s="5">
        <v>2</v>
      </c>
    </row>
    <row r="4536" spans="1:3" hidden="1" x14ac:dyDescent="0.25">
      <c r="A4536" s="5" t="s">
        <v>12697</v>
      </c>
      <c r="B4536" s="5">
        <v>1</v>
      </c>
      <c r="C4536" s="5">
        <v>2</v>
      </c>
    </row>
    <row r="4537" spans="1:3" hidden="1" x14ac:dyDescent="0.25">
      <c r="A4537" s="5" t="s">
        <v>12698</v>
      </c>
      <c r="B4537" s="5">
        <v>1</v>
      </c>
      <c r="C4537" s="5">
        <v>1</v>
      </c>
    </row>
    <row r="4538" spans="1:3" hidden="1" x14ac:dyDescent="0.25">
      <c r="A4538" s="5" t="s">
        <v>12699</v>
      </c>
      <c r="B4538" s="5">
        <v>1</v>
      </c>
      <c r="C4538" s="5">
        <v>2</v>
      </c>
    </row>
    <row r="4539" spans="1:3" hidden="1" x14ac:dyDescent="0.25">
      <c r="A4539" s="5" t="s">
        <v>12700</v>
      </c>
      <c r="B4539" s="5">
        <v>1</v>
      </c>
      <c r="C4539" s="5">
        <v>2</v>
      </c>
    </row>
    <row r="4540" spans="1:3" hidden="1" x14ac:dyDescent="0.25">
      <c r="A4540" s="5" t="s">
        <v>5814</v>
      </c>
      <c r="B4540" s="5">
        <v>1</v>
      </c>
      <c r="C4540" s="5">
        <v>2</v>
      </c>
    </row>
    <row r="4541" spans="1:3" hidden="1" x14ac:dyDescent="0.25">
      <c r="A4541" s="5" t="s">
        <v>12701</v>
      </c>
      <c r="B4541" s="5">
        <v>1</v>
      </c>
      <c r="C4541" s="5">
        <v>2</v>
      </c>
    </row>
    <row r="4542" spans="1:3" hidden="1" x14ac:dyDescent="0.25">
      <c r="A4542" s="5" t="s">
        <v>12702</v>
      </c>
      <c r="B4542" s="5">
        <v>1</v>
      </c>
      <c r="C4542" s="5">
        <v>3</v>
      </c>
    </row>
    <row r="4543" spans="1:3" hidden="1" x14ac:dyDescent="0.25">
      <c r="A4543" s="5" t="s">
        <v>12703</v>
      </c>
      <c r="B4543" s="5">
        <v>1</v>
      </c>
      <c r="C4543" s="5">
        <v>1</v>
      </c>
    </row>
    <row r="4544" spans="1:3" hidden="1" x14ac:dyDescent="0.25">
      <c r="A4544" s="5" t="s">
        <v>12704</v>
      </c>
      <c r="B4544" s="5">
        <v>1</v>
      </c>
      <c r="C4544" s="5">
        <v>1</v>
      </c>
    </row>
    <row r="4545" spans="1:3" hidden="1" x14ac:dyDescent="0.25">
      <c r="A4545" s="5" t="s">
        <v>12705</v>
      </c>
      <c r="B4545" s="5">
        <v>1</v>
      </c>
      <c r="C4545" s="5">
        <v>2</v>
      </c>
    </row>
    <row r="4546" spans="1:3" hidden="1" x14ac:dyDescent="0.25">
      <c r="A4546" s="5" t="s">
        <v>12706</v>
      </c>
      <c r="B4546" s="5">
        <v>1</v>
      </c>
      <c r="C4546" s="5">
        <v>3</v>
      </c>
    </row>
    <row r="4547" spans="1:3" hidden="1" x14ac:dyDescent="0.25">
      <c r="A4547" s="5" t="s">
        <v>12707</v>
      </c>
      <c r="B4547" s="5">
        <v>1</v>
      </c>
      <c r="C4547" s="5">
        <v>2</v>
      </c>
    </row>
    <row r="4548" spans="1:3" hidden="1" x14ac:dyDescent="0.25">
      <c r="A4548" s="5" t="s">
        <v>12708</v>
      </c>
      <c r="B4548" s="5">
        <v>1</v>
      </c>
      <c r="C4548" s="5">
        <v>2</v>
      </c>
    </row>
    <row r="4549" spans="1:3" hidden="1" x14ac:dyDescent="0.25">
      <c r="A4549" s="5" t="s">
        <v>12709</v>
      </c>
      <c r="B4549" s="5">
        <v>1</v>
      </c>
      <c r="C4549" s="5">
        <v>2</v>
      </c>
    </row>
    <row r="4550" spans="1:3" hidden="1" x14ac:dyDescent="0.25">
      <c r="A4550" s="5" t="s">
        <v>12710</v>
      </c>
      <c r="B4550" s="5">
        <v>1</v>
      </c>
      <c r="C4550" s="5">
        <v>1</v>
      </c>
    </row>
    <row r="4551" spans="1:3" hidden="1" x14ac:dyDescent="0.25">
      <c r="A4551" s="5" t="s">
        <v>12711</v>
      </c>
      <c r="B4551" s="5">
        <v>1</v>
      </c>
      <c r="C4551" s="5">
        <v>1</v>
      </c>
    </row>
    <row r="4552" spans="1:3" hidden="1" x14ac:dyDescent="0.25">
      <c r="A4552" s="5" t="s">
        <v>12712</v>
      </c>
      <c r="B4552" s="5">
        <v>1</v>
      </c>
      <c r="C4552" s="5">
        <v>3</v>
      </c>
    </row>
    <row r="4553" spans="1:3" hidden="1" x14ac:dyDescent="0.25">
      <c r="A4553" s="5" t="s">
        <v>12713</v>
      </c>
      <c r="B4553" s="5">
        <v>1</v>
      </c>
      <c r="C4553" s="5">
        <v>1</v>
      </c>
    </row>
    <row r="4554" spans="1:3" hidden="1" x14ac:dyDescent="0.25">
      <c r="A4554" s="5" t="s">
        <v>12714</v>
      </c>
      <c r="B4554" s="5">
        <v>1</v>
      </c>
      <c r="C4554" s="5">
        <v>2</v>
      </c>
    </row>
    <row r="4555" spans="1:3" hidden="1" x14ac:dyDescent="0.25">
      <c r="A4555" s="5" t="s">
        <v>12715</v>
      </c>
      <c r="B4555" s="5">
        <v>1</v>
      </c>
      <c r="C4555" s="5">
        <v>2</v>
      </c>
    </row>
    <row r="4556" spans="1:3" hidden="1" x14ac:dyDescent="0.25">
      <c r="A4556" s="5" t="s">
        <v>12716</v>
      </c>
      <c r="B4556" s="5">
        <v>1</v>
      </c>
      <c r="C4556" s="5">
        <v>1</v>
      </c>
    </row>
    <row r="4557" spans="1:3" hidden="1" x14ac:dyDescent="0.25">
      <c r="A4557" s="5" t="s">
        <v>12717</v>
      </c>
      <c r="B4557" s="5">
        <v>1</v>
      </c>
      <c r="C4557" s="5">
        <v>2</v>
      </c>
    </row>
    <row r="4558" spans="1:3" hidden="1" x14ac:dyDescent="0.25">
      <c r="A4558" s="5" t="s">
        <v>12718</v>
      </c>
      <c r="B4558" s="5">
        <v>1</v>
      </c>
      <c r="C4558" s="5">
        <v>3</v>
      </c>
    </row>
    <row r="4559" spans="1:3" hidden="1" x14ac:dyDescent="0.25">
      <c r="A4559" s="5" t="s">
        <v>12719</v>
      </c>
      <c r="B4559" s="5">
        <v>1</v>
      </c>
      <c r="C4559" s="5">
        <v>2</v>
      </c>
    </row>
    <row r="4560" spans="1:3" hidden="1" x14ac:dyDescent="0.25">
      <c r="A4560" s="5" t="s">
        <v>12720</v>
      </c>
      <c r="B4560" s="5">
        <v>1</v>
      </c>
      <c r="C4560" s="5">
        <v>3</v>
      </c>
    </row>
    <row r="4561" spans="1:3" hidden="1" x14ac:dyDescent="0.25">
      <c r="A4561" s="5" t="s">
        <v>12721</v>
      </c>
      <c r="B4561" s="5">
        <v>1</v>
      </c>
      <c r="C4561" s="5">
        <v>2</v>
      </c>
    </row>
    <row r="4562" spans="1:3" hidden="1" x14ac:dyDescent="0.25">
      <c r="A4562" s="5" t="s">
        <v>12722</v>
      </c>
      <c r="B4562" s="5">
        <v>1</v>
      </c>
      <c r="C4562" s="5">
        <v>3</v>
      </c>
    </row>
    <row r="4563" spans="1:3" hidden="1" x14ac:dyDescent="0.25">
      <c r="A4563" s="5" t="s">
        <v>12723</v>
      </c>
      <c r="B4563" s="5">
        <v>1</v>
      </c>
      <c r="C4563" s="5">
        <v>1</v>
      </c>
    </row>
    <row r="4564" spans="1:3" hidden="1" x14ac:dyDescent="0.25">
      <c r="A4564" s="5" t="s">
        <v>12724</v>
      </c>
      <c r="B4564" s="5">
        <v>1</v>
      </c>
      <c r="C4564" s="5">
        <v>3</v>
      </c>
    </row>
    <row r="4565" spans="1:3" hidden="1" x14ac:dyDescent="0.25">
      <c r="A4565" s="5" t="s">
        <v>12725</v>
      </c>
      <c r="B4565" s="5">
        <v>1</v>
      </c>
      <c r="C4565" s="5">
        <v>1</v>
      </c>
    </row>
    <row r="4566" spans="1:3" hidden="1" x14ac:dyDescent="0.25">
      <c r="A4566" s="5" t="s">
        <v>12726</v>
      </c>
      <c r="B4566" s="5">
        <v>1</v>
      </c>
      <c r="C4566" s="5">
        <v>3</v>
      </c>
    </row>
    <row r="4567" spans="1:3" hidden="1" x14ac:dyDescent="0.25">
      <c r="A4567" s="5" t="s">
        <v>12727</v>
      </c>
      <c r="B4567" s="5">
        <v>1</v>
      </c>
      <c r="C4567" s="5">
        <v>2</v>
      </c>
    </row>
    <row r="4568" spans="1:3" hidden="1" x14ac:dyDescent="0.25">
      <c r="A4568" s="5" t="s">
        <v>12728</v>
      </c>
      <c r="B4568" s="5">
        <v>1</v>
      </c>
      <c r="C4568" s="5">
        <v>1</v>
      </c>
    </row>
    <row r="4569" spans="1:3" hidden="1" x14ac:dyDescent="0.25">
      <c r="A4569" s="5" t="s">
        <v>12729</v>
      </c>
      <c r="B4569" s="5">
        <v>1</v>
      </c>
      <c r="C4569" s="5">
        <v>1</v>
      </c>
    </row>
    <row r="4570" spans="1:3" hidden="1" x14ac:dyDescent="0.25">
      <c r="A4570" s="5" t="s">
        <v>12730</v>
      </c>
      <c r="B4570" s="5">
        <v>1</v>
      </c>
      <c r="C4570" s="5">
        <v>3</v>
      </c>
    </row>
    <row r="4571" spans="1:3" hidden="1" x14ac:dyDescent="0.25">
      <c r="A4571" s="5" t="s">
        <v>12731</v>
      </c>
      <c r="B4571" s="5">
        <v>1</v>
      </c>
      <c r="C4571" s="5">
        <v>2</v>
      </c>
    </row>
    <row r="4572" spans="1:3" hidden="1" x14ac:dyDescent="0.25">
      <c r="A4572" s="5" t="s">
        <v>6031</v>
      </c>
      <c r="B4572" s="5">
        <v>1</v>
      </c>
      <c r="C4572" s="5">
        <v>3</v>
      </c>
    </row>
    <row r="4573" spans="1:3" hidden="1" x14ac:dyDescent="0.25">
      <c r="A4573" s="5" t="s">
        <v>12732</v>
      </c>
      <c r="B4573" s="5">
        <v>1</v>
      </c>
      <c r="C4573" s="5">
        <v>1</v>
      </c>
    </row>
    <row r="4574" spans="1:3" hidden="1" x14ac:dyDescent="0.25">
      <c r="A4574" s="5" t="s">
        <v>12733</v>
      </c>
      <c r="B4574" s="5">
        <v>1</v>
      </c>
      <c r="C4574" s="5">
        <v>1</v>
      </c>
    </row>
    <row r="4575" spans="1:3" hidden="1" x14ac:dyDescent="0.25">
      <c r="A4575" s="5" t="s">
        <v>12734</v>
      </c>
      <c r="B4575" s="5">
        <v>1</v>
      </c>
      <c r="C4575" s="5">
        <v>1</v>
      </c>
    </row>
    <row r="4576" spans="1:3" hidden="1" x14ac:dyDescent="0.25">
      <c r="A4576" s="5" t="s">
        <v>12735</v>
      </c>
      <c r="B4576" s="5">
        <v>1</v>
      </c>
      <c r="C4576" s="5">
        <v>3</v>
      </c>
    </row>
    <row r="4577" spans="1:3" hidden="1" x14ac:dyDescent="0.25">
      <c r="A4577" s="5" t="s">
        <v>12736</v>
      </c>
      <c r="B4577" s="5">
        <v>1</v>
      </c>
      <c r="C4577" s="5">
        <v>3</v>
      </c>
    </row>
    <row r="4578" spans="1:3" hidden="1" x14ac:dyDescent="0.25">
      <c r="A4578" s="5" t="s">
        <v>12737</v>
      </c>
      <c r="B4578" s="5">
        <v>1</v>
      </c>
      <c r="C4578" s="5">
        <v>2</v>
      </c>
    </row>
    <row r="4579" spans="1:3" hidden="1" x14ac:dyDescent="0.25">
      <c r="A4579" s="5" t="s">
        <v>12738</v>
      </c>
      <c r="B4579" s="5">
        <v>1</v>
      </c>
      <c r="C4579" s="5">
        <v>1</v>
      </c>
    </row>
    <row r="4580" spans="1:3" hidden="1" x14ac:dyDescent="0.25">
      <c r="A4580" s="5" t="s">
        <v>12739</v>
      </c>
      <c r="B4580" s="5">
        <v>1</v>
      </c>
      <c r="C4580" s="5">
        <v>3</v>
      </c>
    </row>
    <row r="4581" spans="1:3" hidden="1" x14ac:dyDescent="0.25">
      <c r="A4581" s="5" t="s">
        <v>12740</v>
      </c>
      <c r="B4581" s="5">
        <v>1</v>
      </c>
      <c r="C4581" s="5">
        <v>1</v>
      </c>
    </row>
    <row r="4582" spans="1:3" hidden="1" x14ac:dyDescent="0.25">
      <c r="A4582" s="5" t="s">
        <v>12741</v>
      </c>
      <c r="B4582" s="5">
        <v>1</v>
      </c>
      <c r="C4582" s="5">
        <v>3</v>
      </c>
    </row>
    <row r="4583" spans="1:3" hidden="1" x14ac:dyDescent="0.25">
      <c r="A4583" s="5" t="s">
        <v>12742</v>
      </c>
      <c r="B4583" s="5">
        <v>1</v>
      </c>
      <c r="C4583" s="5">
        <v>2</v>
      </c>
    </row>
    <row r="4584" spans="1:3" hidden="1" x14ac:dyDescent="0.25">
      <c r="A4584" s="5" t="s">
        <v>5902</v>
      </c>
      <c r="B4584" s="5">
        <v>1</v>
      </c>
      <c r="C4584" s="5">
        <v>3</v>
      </c>
    </row>
    <row r="4585" spans="1:3" hidden="1" x14ac:dyDescent="0.25">
      <c r="A4585" s="5" t="s">
        <v>12743</v>
      </c>
      <c r="B4585" s="5">
        <v>1</v>
      </c>
      <c r="C4585" s="5">
        <v>3</v>
      </c>
    </row>
    <row r="4586" spans="1:3" hidden="1" x14ac:dyDescent="0.25">
      <c r="A4586" s="5" t="s">
        <v>12744</v>
      </c>
      <c r="B4586" s="5">
        <v>1</v>
      </c>
      <c r="C4586" s="5">
        <v>3</v>
      </c>
    </row>
    <row r="4587" spans="1:3" hidden="1" x14ac:dyDescent="0.25">
      <c r="A4587" s="5" t="s">
        <v>12745</v>
      </c>
      <c r="B4587" s="5">
        <v>1</v>
      </c>
      <c r="C4587" s="5">
        <v>2</v>
      </c>
    </row>
    <row r="4588" spans="1:3" hidden="1" x14ac:dyDescent="0.25">
      <c r="A4588" s="5" t="s">
        <v>12746</v>
      </c>
      <c r="B4588" s="5">
        <v>1</v>
      </c>
      <c r="C4588" s="5">
        <v>2</v>
      </c>
    </row>
    <row r="4589" spans="1:3" hidden="1" x14ac:dyDescent="0.25">
      <c r="A4589" s="5" t="s">
        <v>12747</v>
      </c>
      <c r="B4589" s="5">
        <v>1</v>
      </c>
      <c r="C4589" s="5">
        <v>1</v>
      </c>
    </row>
    <row r="4590" spans="1:3" hidden="1" x14ac:dyDescent="0.25">
      <c r="A4590" s="5" t="s">
        <v>12748</v>
      </c>
      <c r="B4590" s="5">
        <v>1</v>
      </c>
      <c r="C4590" s="5">
        <v>3</v>
      </c>
    </row>
    <row r="4591" spans="1:3" hidden="1" x14ac:dyDescent="0.25">
      <c r="A4591" s="5" t="s">
        <v>12749</v>
      </c>
      <c r="B4591" s="5">
        <v>1</v>
      </c>
      <c r="C4591" s="5">
        <v>2</v>
      </c>
    </row>
    <row r="4592" spans="1:3" hidden="1" x14ac:dyDescent="0.25">
      <c r="A4592" s="5" t="s">
        <v>12750</v>
      </c>
      <c r="B4592" s="5">
        <v>1</v>
      </c>
      <c r="C4592" s="5">
        <v>2</v>
      </c>
    </row>
    <row r="4593" spans="1:3" hidden="1" x14ac:dyDescent="0.25">
      <c r="A4593" s="5" t="s">
        <v>12751</v>
      </c>
      <c r="B4593" s="5">
        <v>1</v>
      </c>
      <c r="C4593" s="5">
        <v>1</v>
      </c>
    </row>
    <row r="4594" spans="1:3" hidden="1" x14ac:dyDescent="0.25">
      <c r="A4594" s="5" t="s">
        <v>12752</v>
      </c>
      <c r="B4594" s="5">
        <v>1</v>
      </c>
      <c r="C4594" s="5">
        <v>3</v>
      </c>
    </row>
    <row r="4595" spans="1:3" hidden="1" x14ac:dyDescent="0.25">
      <c r="A4595" s="5" t="s">
        <v>12753</v>
      </c>
      <c r="B4595" s="5">
        <v>1</v>
      </c>
      <c r="C4595" s="5">
        <v>3</v>
      </c>
    </row>
    <row r="4596" spans="1:3" hidden="1" x14ac:dyDescent="0.25">
      <c r="A4596" s="5" t="s">
        <v>5699</v>
      </c>
      <c r="B4596" s="5">
        <v>1</v>
      </c>
      <c r="C4596" s="5">
        <v>3</v>
      </c>
    </row>
    <row r="4597" spans="1:3" hidden="1" x14ac:dyDescent="0.25">
      <c r="A4597" s="5" t="s">
        <v>12754</v>
      </c>
      <c r="B4597" s="5">
        <v>1</v>
      </c>
      <c r="C4597" s="5">
        <v>1</v>
      </c>
    </row>
    <row r="4598" spans="1:3" hidden="1" x14ac:dyDescent="0.25">
      <c r="A4598" s="5" t="s">
        <v>12755</v>
      </c>
      <c r="B4598" s="5">
        <v>1</v>
      </c>
      <c r="C4598" s="5">
        <v>3</v>
      </c>
    </row>
    <row r="4599" spans="1:3" hidden="1" x14ac:dyDescent="0.25">
      <c r="A4599" s="5" t="s">
        <v>12756</v>
      </c>
      <c r="B4599" s="5">
        <v>1</v>
      </c>
      <c r="C4599" s="5">
        <v>3</v>
      </c>
    </row>
    <row r="4600" spans="1:3" hidden="1" x14ac:dyDescent="0.25">
      <c r="A4600" s="5" t="s">
        <v>12757</v>
      </c>
      <c r="B4600" s="5">
        <v>1</v>
      </c>
      <c r="C4600" s="5">
        <v>2</v>
      </c>
    </row>
    <row r="4601" spans="1:3" hidden="1" x14ac:dyDescent="0.25">
      <c r="A4601" s="5" t="s">
        <v>12758</v>
      </c>
      <c r="B4601" s="5">
        <v>1</v>
      </c>
      <c r="C4601" s="5">
        <v>2</v>
      </c>
    </row>
    <row r="4602" spans="1:3" hidden="1" x14ac:dyDescent="0.25">
      <c r="A4602" s="5" t="s">
        <v>12759</v>
      </c>
      <c r="B4602" s="5">
        <v>1</v>
      </c>
      <c r="C4602" s="5">
        <v>3</v>
      </c>
    </row>
    <row r="4603" spans="1:3" hidden="1" x14ac:dyDescent="0.25">
      <c r="A4603" s="5" t="s">
        <v>12760</v>
      </c>
      <c r="B4603" s="5">
        <v>1</v>
      </c>
      <c r="C4603" s="5">
        <v>2</v>
      </c>
    </row>
    <row r="4604" spans="1:3" hidden="1" x14ac:dyDescent="0.25">
      <c r="A4604" s="5" t="s">
        <v>12761</v>
      </c>
      <c r="B4604" s="5">
        <v>1</v>
      </c>
      <c r="C4604" s="5">
        <v>1</v>
      </c>
    </row>
    <row r="4605" spans="1:3" hidden="1" x14ac:dyDescent="0.25">
      <c r="A4605" s="5" t="s">
        <v>12762</v>
      </c>
      <c r="B4605" s="5">
        <v>1</v>
      </c>
      <c r="C4605" s="5">
        <v>1</v>
      </c>
    </row>
    <row r="4606" spans="1:3" hidden="1" x14ac:dyDescent="0.25">
      <c r="A4606" s="5" t="s">
        <v>12763</v>
      </c>
      <c r="B4606" s="5">
        <v>1</v>
      </c>
      <c r="C4606" s="5">
        <v>3</v>
      </c>
    </row>
    <row r="4607" spans="1:3" hidden="1" x14ac:dyDescent="0.25">
      <c r="A4607" s="5" t="s">
        <v>12764</v>
      </c>
      <c r="B4607" s="5">
        <v>1</v>
      </c>
      <c r="C4607" s="5">
        <v>2</v>
      </c>
    </row>
    <row r="4608" spans="1:3" hidden="1" x14ac:dyDescent="0.25">
      <c r="A4608" s="5" t="s">
        <v>5789</v>
      </c>
      <c r="B4608" s="5">
        <v>1</v>
      </c>
      <c r="C4608" s="5">
        <v>1</v>
      </c>
    </row>
    <row r="4609" spans="1:3" hidden="1" x14ac:dyDescent="0.25">
      <c r="A4609" s="5" t="s">
        <v>12765</v>
      </c>
      <c r="B4609" s="5">
        <v>1</v>
      </c>
      <c r="C4609" s="5">
        <v>1</v>
      </c>
    </row>
    <row r="4610" spans="1:3" hidden="1" x14ac:dyDescent="0.25">
      <c r="A4610" s="5" t="s">
        <v>12766</v>
      </c>
      <c r="B4610" s="5">
        <v>1</v>
      </c>
      <c r="C4610" s="5">
        <v>3</v>
      </c>
    </row>
    <row r="4611" spans="1:3" hidden="1" x14ac:dyDescent="0.25">
      <c r="A4611" s="5" t="s">
        <v>12767</v>
      </c>
      <c r="B4611" s="5">
        <v>1</v>
      </c>
      <c r="C4611" s="5">
        <v>1</v>
      </c>
    </row>
    <row r="4612" spans="1:3" hidden="1" x14ac:dyDescent="0.25">
      <c r="A4612" s="5" t="s">
        <v>12768</v>
      </c>
      <c r="B4612" s="5">
        <v>1</v>
      </c>
      <c r="C4612" s="5">
        <v>1</v>
      </c>
    </row>
    <row r="4613" spans="1:3" hidden="1" x14ac:dyDescent="0.25">
      <c r="A4613" s="5" t="s">
        <v>12769</v>
      </c>
      <c r="B4613" s="5">
        <v>1</v>
      </c>
      <c r="C4613" s="5">
        <v>3</v>
      </c>
    </row>
    <row r="4614" spans="1:3" hidden="1" x14ac:dyDescent="0.25">
      <c r="A4614" s="5" t="s">
        <v>12770</v>
      </c>
      <c r="B4614" s="5">
        <v>1</v>
      </c>
      <c r="C4614" s="5">
        <v>3</v>
      </c>
    </row>
    <row r="4615" spans="1:3" hidden="1" x14ac:dyDescent="0.25">
      <c r="A4615" s="5" t="s">
        <v>12771</v>
      </c>
      <c r="B4615" s="5">
        <v>1</v>
      </c>
      <c r="C4615" s="5">
        <v>2</v>
      </c>
    </row>
    <row r="4616" spans="1:3" hidden="1" x14ac:dyDescent="0.25">
      <c r="A4616" s="5" t="s">
        <v>12772</v>
      </c>
      <c r="B4616" s="5">
        <v>1</v>
      </c>
      <c r="C4616" s="5">
        <v>1</v>
      </c>
    </row>
    <row r="4617" spans="1:3" hidden="1" x14ac:dyDescent="0.25">
      <c r="A4617" s="5" t="s">
        <v>12773</v>
      </c>
      <c r="B4617" s="5">
        <v>1</v>
      </c>
      <c r="C4617" s="5">
        <v>2</v>
      </c>
    </row>
    <row r="4618" spans="1:3" hidden="1" x14ac:dyDescent="0.25">
      <c r="A4618" s="5" t="s">
        <v>12774</v>
      </c>
      <c r="B4618" s="5">
        <v>1</v>
      </c>
      <c r="C4618" s="5">
        <v>1</v>
      </c>
    </row>
    <row r="4619" spans="1:3" hidden="1" x14ac:dyDescent="0.25">
      <c r="A4619" s="5" t="s">
        <v>12775</v>
      </c>
      <c r="B4619" s="5">
        <v>1</v>
      </c>
      <c r="C4619" s="5">
        <v>2</v>
      </c>
    </row>
    <row r="4620" spans="1:3" hidden="1" x14ac:dyDescent="0.25">
      <c r="A4620" s="5" t="s">
        <v>12776</v>
      </c>
      <c r="B4620" s="5">
        <v>1</v>
      </c>
      <c r="C4620" s="5">
        <v>3</v>
      </c>
    </row>
    <row r="4621" spans="1:3" hidden="1" x14ac:dyDescent="0.25">
      <c r="A4621" s="5" t="s">
        <v>12777</v>
      </c>
      <c r="B4621" s="5">
        <v>1</v>
      </c>
      <c r="C4621" s="5">
        <v>3</v>
      </c>
    </row>
    <row r="4622" spans="1:3" hidden="1" x14ac:dyDescent="0.25">
      <c r="A4622" s="5" t="s">
        <v>12778</v>
      </c>
      <c r="B4622" s="5">
        <v>1</v>
      </c>
      <c r="C4622" s="5">
        <v>1</v>
      </c>
    </row>
    <row r="4623" spans="1:3" hidden="1" x14ac:dyDescent="0.25">
      <c r="A4623" s="5" t="s">
        <v>12779</v>
      </c>
      <c r="B4623" s="5">
        <v>1</v>
      </c>
      <c r="C4623" s="5">
        <v>3</v>
      </c>
    </row>
    <row r="4624" spans="1:3" hidden="1" x14ac:dyDescent="0.25">
      <c r="A4624" s="5" t="s">
        <v>12780</v>
      </c>
      <c r="B4624" s="5">
        <v>1</v>
      </c>
      <c r="C4624" s="5">
        <v>1</v>
      </c>
    </row>
    <row r="4625" spans="1:3" hidden="1" x14ac:dyDescent="0.25">
      <c r="A4625" s="5" t="s">
        <v>12781</v>
      </c>
      <c r="B4625" s="5">
        <v>1</v>
      </c>
      <c r="C4625" s="5">
        <v>2</v>
      </c>
    </row>
    <row r="4626" spans="1:3" hidden="1" x14ac:dyDescent="0.25">
      <c r="A4626" s="5" t="s">
        <v>12782</v>
      </c>
      <c r="B4626" s="5">
        <v>1</v>
      </c>
      <c r="C4626" s="5">
        <v>1</v>
      </c>
    </row>
    <row r="4627" spans="1:3" hidden="1" x14ac:dyDescent="0.25">
      <c r="A4627" s="5" t="s">
        <v>12783</v>
      </c>
      <c r="B4627" s="5">
        <v>1</v>
      </c>
      <c r="C4627" s="5">
        <v>2</v>
      </c>
    </row>
    <row r="4628" spans="1:3" hidden="1" x14ac:dyDescent="0.25">
      <c r="A4628" s="5" t="s">
        <v>12784</v>
      </c>
      <c r="B4628" s="5">
        <v>1</v>
      </c>
      <c r="C4628" s="5">
        <v>2</v>
      </c>
    </row>
    <row r="4629" spans="1:3" hidden="1" x14ac:dyDescent="0.25">
      <c r="A4629" s="5" t="s">
        <v>12785</v>
      </c>
      <c r="B4629" s="5">
        <v>1</v>
      </c>
      <c r="C4629" s="5">
        <v>1</v>
      </c>
    </row>
    <row r="4630" spans="1:3" hidden="1" x14ac:dyDescent="0.25">
      <c r="A4630" s="5" t="s">
        <v>12786</v>
      </c>
      <c r="B4630" s="5">
        <v>1</v>
      </c>
      <c r="C4630" s="5">
        <v>1</v>
      </c>
    </row>
    <row r="4631" spans="1:3" hidden="1" x14ac:dyDescent="0.25">
      <c r="A4631" s="5" t="s">
        <v>12787</v>
      </c>
      <c r="B4631" s="5">
        <v>1</v>
      </c>
      <c r="C4631" s="5">
        <v>2</v>
      </c>
    </row>
    <row r="4632" spans="1:3" hidden="1" x14ac:dyDescent="0.25">
      <c r="A4632" s="5" t="s">
        <v>12788</v>
      </c>
      <c r="B4632" s="5">
        <v>1</v>
      </c>
      <c r="C4632" s="5">
        <v>2</v>
      </c>
    </row>
    <row r="4633" spans="1:3" hidden="1" x14ac:dyDescent="0.25">
      <c r="A4633" s="5" t="s">
        <v>12789</v>
      </c>
      <c r="B4633" s="5">
        <v>1</v>
      </c>
      <c r="C4633" s="5">
        <v>2</v>
      </c>
    </row>
    <row r="4634" spans="1:3" hidden="1" x14ac:dyDescent="0.25">
      <c r="A4634" s="5" t="s">
        <v>12790</v>
      </c>
      <c r="B4634" s="5">
        <v>1</v>
      </c>
      <c r="C4634" s="5">
        <v>3</v>
      </c>
    </row>
    <row r="4635" spans="1:3" hidden="1" x14ac:dyDescent="0.25">
      <c r="A4635" s="5" t="s">
        <v>12791</v>
      </c>
      <c r="B4635" s="5">
        <v>1</v>
      </c>
      <c r="C4635" s="5">
        <v>1</v>
      </c>
    </row>
    <row r="4636" spans="1:3" hidden="1" x14ac:dyDescent="0.25">
      <c r="A4636" s="5" t="s">
        <v>12792</v>
      </c>
      <c r="B4636" s="5">
        <v>1</v>
      </c>
      <c r="C4636" s="5">
        <v>2</v>
      </c>
    </row>
    <row r="4637" spans="1:3" hidden="1" x14ac:dyDescent="0.25">
      <c r="A4637" s="5" t="s">
        <v>12793</v>
      </c>
      <c r="B4637" s="5">
        <v>1</v>
      </c>
      <c r="C4637" s="5">
        <v>3</v>
      </c>
    </row>
    <row r="4638" spans="1:3" hidden="1" x14ac:dyDescent="0.25">
      <c r="A4638" s="5" t="s">
        <v>12794</v>
      </c>
      <c r="B4638" s="5">
        <v>1</v>
      </c>
      <c r="C4638" s="5">
        <v>2</v>
      </c>
    </row>
    <row r="4639" spans="1:3" hidden="1" x14ac:dyDescent="0.25">
      <c r="A4639" s="5" t="s">
        <v>12795</v>
      </c>
      <c r="B4639" s="5">
        <v>1</v>
      </c>
      <c r="C4639" s="5">
        <v>2</v>
      </c>
    </row>
    <row r="4640" spans="1:3" hidden="1" x14ac:dyDescent="0.25">
      <c r="A4640" s="5" t="s">
        <v>12796</v>
      </c>
      <c r="B4640" s="5">
        <v>1</v>
      </c>
      <c r="C4640" s="5">
        <v>1</v>
      </c>
    </row>
    <row r="4641" spans="1:3" hidden="1" x14ac:dyDescent="0.25">
      <c r="A4641" s="5" t="s">
        <v>12797</v>
      </c>
      <c r="B4641" s="5">
        <v>1</v>
      </c>
      <c r="C4641" s="5">
        <v>2</v>
      </c>
    </row>
    <row r="4642" spans="1:3" hidden="1" x14ac:dyDescent="0.25">
      <c r="A4642" s="5" t="s">
        <v>12798</v>
      </c>
      <c r="B4642" s="5">
        <v>1</v>
      </c>
      <c r="C4642" s="5">
        <v>1</v>
      </c>
    </row>
    <row r="4643" spans="1:3" hidden="1" x14ac:dyDescent="0.25">
      <c r="A4643" s="5" t="s">
        <v>12799</v>
      </c>
      <c r="B4643" s="5">
        <v>1</v>
      </c>
      <c r="C4643" s="5">
        <v>1</v>
      </c>
    </row>
    <row r="4644" spans="1:3" hidden="1" x14ac:dyDescent="0.25">
      <c r="A4644" s="5" t="s">
        <v>12800</v>
      </c>
      <c r="B4644" s="5">
        <v>1</v>
      </c>
      <c r="C4644" s="5">
        <v>1</v>
      </c>
    </row>
    <row r="4645" spans="1:3" hidden="1" x14ac:dyDescent="0.25">
      <c r="A4645" s="5" t="s">
        <v>12801</v>
      </c>
      <c r="B4645" s="5">
        <v>1</v>
      </c>
      <c r="C4645" s="5">
        <v>1</v>
      </c>
    </row>
    <row r="4646" spans="1:3" hidden="1" x14ac:dyDescent="0.25">
      <c r="A4646" s="5" t="s">
        <v>12802</v>
      </c>
      <c r="B4646" s="5">
        <v>1</v>
      </c>
      <c r="C4646" s="5">
        <v>1</v>
      </c>
    </row>
    <row r="4647" spans="1:3" hidden="1" x14ac:dyDescent="0.25">
      <c r="A4647" s="5" t="s">
        <v>12803</v>
      </c>
      <c r="B4647" s="5">
        <v>1</v>
      </c>
      <c r="C4647" s="5">
        <v>2</v>
      </c>
    </row>
    <row r="4648" spans="1:3" hidden="1" x14ac:dyDescent="0.25">
      <c r="A4648" s="5" t="s">
        <v>12804</v>
      </c>
      <c r="B4648" s="5">
        <v>1</v>
      </c>
      <c r="C4648" s="5">
        <v>1</v>
      </c>
    </row>
    <row r="4649" spans="1:3" hidden="1" x14ac:dyDescent="0.25">
      <c r="A4649" s="5" t="s">
        <v>12805</v>
      </c>
      <c r="B4649" s="5">
        <v>1</v>
      </c>
      <c r="C4649" s="5">
        <v>1</v>
      </c>
    </row>
    <row r="4650" spans="1:3" hidden="1" x14ac:dyDescent="0.25">
      <c r="A4650" s="5" t="s">
        <v>12806</v>
      </c>
      <c r="B4650" s="5">
        <v>1</v>
      </c>
      <c r="C4650" s="5">
        <v>2</v>
      </c>
    </row>
    <row r="4651" spans="1:3" hidden="1" x14ac:dyDescent="0.25">
      <c r="A4651" s="5" t="s">
        <v>12807</v>
      </c>
      <c r="B4651" s="5">
        <v>1</v>
      </c>
      <c r="C4651" s="5">
        <v>2</v>
      </c>
    </row>
    <row r="4652" spans="1:3" hidden="1" x14ac:dyDescent="0.25">
      <c r="A4652" s="5" t="s">
        <v>12808</v>
      </c>
      <c r="B4652" s="5">
        <v>1</v>
      </c>
      <c r="C4652" s="5">
        <v>3</v>
      </c>
    </row>
    <row r="4653" spans="1:3" hidden="1" x14ac:dyDescent="0.25">
      <c r="A4653" s="5" t="s">
        <v>12809</v>
      </c>
      <c r="B4653" s="5">
        <v>1</v>
      </c>
      <c r="C4653" s="5">
        <v>1</v>
      </c>
    </row>
    <row r="4654" spans="1:3" hidden="1" x14ac:dyDescent="0.25">
      <c r="A4654" s="5" t="s">
        <v>12810</v>
      </c>
      <c r="B4654" s="5">
        <v>1</v>
      </c>
      <c r="C4654" s="5">
        <v>1</v>
      </c>
    </row>
    <row r="4655" spans="1:3" hidden="1" x14ac:dyDescent="0.25">
      <c r="A4655" s="5" t="s">
        <v>12811</v>
      </c>
      <c r="B4655" s="5">
        <v>1</v>
      </c>
      <c r="C4655" s="5">
        <v>3</v>
      </c>
    </row>
    <row r="4656" spans="1:3" hidden="1" x14ac:dyDescent="0.25">
      <c r="A4656" s="5" t="s">
        <v>12812</v>
      </c>
      <c r="B4656" s="5">
        <v>1</v>
      </c>
      <c r="C4656" s="5">
        <v>2</v>
      </c>
    </row>
    <row r="4657" spans="1:3" hidden="1" x14ac:dyDescent="0.25">
      <c r="A4657" s="5" t="s">
        <v>12813</v>
      </c>
      <c r="B4657" s="5">
        <v>1</v>
      </c>
      <c r="C4657" s="5">
        <v>2</v>
      </c>
    </row>
    <row r="4658" spans="1:3" hidden="1" x14ac:dyDescent="0.25">
      <c r="A4658" s="5" t="s">
        <v>12814</v>
      </c>
      <c r="B4658" s="5">
        <v>1</v>
      </c>
      <c r="C4658" s="5">
        <v>2</v>
      </c>
    </row>
    <row r="4659" spans="1:3" hidden="1" x14ac:dyDescent="0.25">
      <c r="A4659" s="5" t="s">
        <v>12815</v>
      </c>
      <c r="B4659" s="5">
        <v>1</v>
      </c>
      <c r="C4659" s="5">
        <v>1</v>
      </c>
    </row>
    <row r="4660" spans="1:3" hidden="1" x14ac:dyDescent="0.25">
      <c r="A4660" s="5" t="s">
        <v>12816</v>
      </c>
      <c r="B4660" s="5">
        <v>1</v>
      </c>
      <c r="C4660" s="5">
        <v>2</v>
      </c>
    </row>
    <row r="4661" spans="1:3" hidden="1" x14ac:dyDescent="0.25">
      <c r="A4661" s="5" t="s">
        <v>12817</v>
      </c>
      <c r="B4661" s="5">
        <v>1</v>
      </c>
      <c r="C4661" s="5">
        <v>1</v>
      </c>
    </row>
    <row r="4662" spans="1:3" hidden="1" x14ac:dyDescent="0.25">
      <c r="A4662" s="5" t="s">
        <v>12818</v>
      </c>
      <c r="B4662" s="5">
        <v>1</v>
      </c>
      <c r="C4662" s="5">
        <v>3</v>
      </c>
    </row>
    <row r="4663" spans="1:3" hidden="1" x14ac:dyDescent="0.25">
      <c r="A4663" s="5" t="s">
        <v>12819</v>
      </c>
      <c r="B4663" s="5">
        <v>1</v>
      </c>
      <c r="C4663" s="5">
        <v>3</v>
      </c>
    </row>
    <row r="4664" spans="1:3" hidden="1" x14ac:dyDescent="0.25">
      <c r="A4664" s="5" t="s">
        <v>12820</v>
      </c>
      <c r="B4664" s="5">
        <v>1</v>
      </c>
      <c r="C4664" s="5">
        <v>3</v>
      </c>
    </row>
    <row r="4665" spans="1:3" hidden="1" x14ac:dyDescent="0.25">
      <c r="A4665" s="5" t="s">
        <v>12821</v>
      </c>
      <c r="B4665" s="5">
        <v>1</v>
      </c>
      <c r="C4665" s="5">
        <v>2</v>
      </c>
    </row>
    <row r="4666" spans="1:3" hidden="1" x14ac:dyDescent="0.25">
      <c r="A4666" s="5" t="s">
        <v>12822</v>
      </c>
      <c r="B4666" s="5">
        <v>1</v>
      </c>
      <c r="C4666" s="5">
        <v>2</v>
      </c>
    </row>
    <row r="4667" spans="1:3" hidden="1" x14ac:dyDescent="0.25">
      <c r="A4667" s="5" t="s">
        <v>12823</v>
      </c>
      <c r="B4667" s="5">
        <v>1</v>
      </c>
      <c r="C4667" s="5">
        <v>2</v>
      </c>
    </row>
    <row r="4668" spans="1:3" hidden="1" x14ac:dyDescent="0.25">
      <c r="A4668" s="5" t="s">
        <v>12824</v>
      </c>
      <c r="B4668" s="5">
        <v>1</v>
      </c>
      <c r="C4668" s="5">
        <v>1</v>
      </c>
    </row>
    <row r="4669" spans="1:3" hidden="1" x14ac:dyDescent="0.25">
      <c r="A4669" s="5" t="s">
        <v>12825</v>
      </c>
      <c r="B4669" s="5">
        <v>1</v>
      </c>
      <c r="C4669" s="5">
        <v>1</v>
      </c>
    </row>
    <row r="4670" spans="1:3" hidden="1" x14ac:dyDescent="0.25">
      <c r="A4670" s="5" t="s">
        <v>12826</v>
      </c>
      <c r="B4670" s="5">
        <v>1</v>
      </c>
      <c r="C4670" s="5">
        <v>3</v>
      </c>
    </row>
    <row r="4671" spans="1:3" hidden="1" x14ac:dyDescent="0.25">
      <c r="A4671" s="5" t="s">
        <v>12827</v>
      </c>
      <c r="B4671" s="5">
        <v>1</v>
      </c>
      <c r="C4671" s="5">
        <v>1</v>
      </c>
    </row>
    <row r="4672" spans="1:3" hidden="1" x14ac:dyDescent="0.25">
      <c r="A4672" s="5" t="s">
        <v>12828</v>
      </c>
      <c r="B4672" s="5">
        <v>1</v>
      </c>
      <c r="C4672" s="5">
        <v>1</v>
      </c>
    </row>
    <row r="4673" spans="1:3" hidden="1" x14ac:dyDescent="0.25">
      <c r="A4673" s="5" t="s">
        <v>12829</v>
      </c>
      <c r="B4673" s="5">
        <v>1</v>
      </c>
      <c r="C4673" s="5">
        <v>2</v>
      </c>
    </row>
    <row r="4674" spans="1:3" hidden="1" x14ac:dyDescent="0.25">
      <c r="A4674" s="5" t="s">
        <v>12830</v>
      </c>
      <c r="B4674" s="5">
        <v>1</v>
      </c>
      <c r="C4674" s="5">
        <v>1</v>
      </c>
    </row>
    <row r="4675" spans="1:3" hidden="1" x14ac:dyDescent="0.25">
      <c r="A4675" s="5" t="s">
        <v>12831</v>
      </c>
      <c r="B4675" s="5">
        <v>1</v>
      </c>
      <c r="C4675" s="5">
        <v>3</v>
      </c>
    </row>
    <row r="4676" spans="1:3" hidden="1" x14ac:dyDescent="0.25">
      <c r="A4676" s="5" t="s">
        <v>12832</v>
      </c>
      <c r="B4676" s="5">
        <v>1</v>
      </c>
      <c r="C4676" s="5">
        <v>2</v>
      </c>
    </row>
    <row r="4677" spans="1:3" hidden="1" x14ac:dyDescent="0.25">
      <c r="A4677" s="5" t="s">
        <v>12833</v>
      </c>
      <c r="B4677" s="5">
        <v>1</v>
      </c>
      <c r="C4677" s="5">
        <v>3</v>
      </c>
    </row>
    <row r="4678" spans="1:3" hidden="1" x14ac:dyDescent="0.25">
      <c r="A4678" s="5" t="s">
        <v>12834</v>
      </c>
      <c r="B4678" s="5">
        <v>1</v>
      </c>
      <c r="C4678" s="5">
        <v>1</v>
      </c>
    </row>
    <row r="4679" spans="1:3" hidden="1" x14ac:dyDescent="0.25">
      <c r="A4679" s="5" t="s">
        <v>12835</v>
      </c>
      <c r="B4679" s="5">
        <v>1</v>
      </c>
      <c r="C4679" s="5">
        <v>3</v>
      </c>
    </row>
    <row r="4680" spans="1:3" hidden="1" x14ac:dyDescent="0.25">
      <c r="A4680" s="5" t="s">
        <v>12836</v>
      </c>
      <c r="B4680" s="5">
        <v>1</v>
      </c>
      <c r="C4680" s="5">
        <v>2</v>
      </c>
    </row>
    <row r="4681" spans="1:3" hidden="1" x14ac:dyDescent="0.25">
      <c r="A4681" s="5" t="s">
        <v>12837</v>
      </c>
      <c r="B4681" s="5">
        <v>1</v>
      </c>
      <c r="C4681" s="5">
        <v>2</v>
      </c>
    </row>
    <row r="4682" spans="1:3" hidden="1" x14ac:dyDescent="0.25">
      <c r="A4682" s="5" t="s">
        <v>12838</v>
      </c>
      <c r="B4682" s="5">
        <v>1</v>
      </c>
      <c r="C4682" s="5">
        <v>2</v>
      </c>
    </row>
    <row r="4683" spans="1:3" hidden="1" x14ac:dyDescent="0.25">
      <c r="A4683" s="5" t="s">
        <v>12839</v>
      </c>
      <c r="B4683" s="5">
        <v>1</v>
      </c>
      <c r="C4683" s="5">
        <v>2</v>
      </c>
    </row>
    <row r="4684" spans="1:3" hidden="1" x14ac:dyDescent="0.25">
      <c r="A4684" s="5" t="s">
        <v>12840</v>
      </c>
      <c r="B4684" s="5">
        <v>1</v>
      </c>
      <c r="C4684" s="5">
        <v>2</v>
      </c>
    </row>
    <row r="4685" spans="1:3" hidden="1" x14ac:dyDescent="0.25">
      <c r="A4685" s="5" t="s">
        <v>12841</v>
      </c>
      <c r="B4685" s="5">
        <v>1</v>
      </c>
      <c r="C4685" s="5">
        <v>2</v>
      </c>
    </row>
    <row r="4686" spans="1:3" hidden="1" x14ac:dyDescent="0.25">
      <c r="A4686" s="5" t="s">
        <v>12842</v>
      </c>
      <c r="B4686" s="5">
        <v>1</v>
      </c>
      <c r="C4686" s="5">
        <v>2</v>
      </c>
    </row>
    <row r="4687" spans="1:3" hidden="1" x14ac:dyDescent="0.25">
      <c r="A4687" s="5" t="s">
        <v>12843</v>
      </c>
      <c r="B4687" s="5">
        <v>1</v>
      </c>
      <c r="C4687" s="5">
        <v>3</v>
      </c>
    </row>
    <row r="4688" spans="1:3" hidden="1" x14ac:dyDescent="0.25">
      <c r="A4688" s="5" t="s">
        <v>12844</v>
      </c>
      <c r="B4688" s="5">
        <v>1</v>
      </c>
      <c r="C4688" s="5">
        <v>3</v>
      </c>
    </row>
    <row r="4689" spans="1:3" hidden="1" x14ac:dyDescent="0.25">
      <c r="A4689" s="5" t="s">
        <v>12845</v>
      </c>
      <c r="B4689" s="5">
        <v>1</v>
      </c>
      <c r="C4689" s="5">
        <v>1</v>
      </c>
    </row>
    <row r="4690" spans="1:3" hidden="1" x14ac:dyDescent="0.25">
      <c r="A4690" s="5" t="s">
        <v>12846</v>
      </c>
      <c r="B4690" s="5">
        <v>1</v>
      </c>
      <c r="C4690" s="5">
        <v>2</v>
      </c>
    </row>
    <row r="4691" spans="1:3" hidden="1" x14ac:dyDescent="0.25">
      <c r="A4691" s="5" t="s">
        <v>12847</v>
      </c>
      <c r="B4691" s="5">
        <v>1</v>
      </c>
      <c r="C4691" s="5">
        <v>2</v>
      </c>
    </row>
    <row r="4692" spans="1:3" hidden="1" x14ac:dyDescent="0.25">
      <c r="A4692" s="5" t="s">
        <v>12848</v>
      </c>
      <c r="B4692" s="5">
        <v>1</v>
      </c>
      <c r="C4692" s="5">
        <v>3</v>
      </c>
    </row>
    <row r="4693" spans="1:3" hidden="1" x14ac:dyDescent="0.25">
      <c r="A4693" s="5" t="s">
        <v>12849</v>
      </c>
      <c r="B4693" s="5">
        <v>1</v>
      </c>
      <c r="C4693" s="5">
        <v>3</v>
      </c>
    </row>
    <row r="4694" spans="1:3" hidden="1" x14ac:dyDescent="0.25">
      <c r="A4694" s="5" t="s">
        <v>12850</v>
      </c>
      <c r="B4694" s="5">
        <v>1</v>
      </c>
      <c r="C4694" s="5">
        <v>1</v>
      </c>
    </row>
    <row r="4695" spans="1:3" hidden="1" x14ac:dyDescent="0.25">
      <c r="A4695" s="5" t="s">
        <v>12851</v>
      </c>
      <c r="B4695" s="5">
        <v>1</v>
      </c>
      <c r="C4695" s="5">
        <v>3</v>
      </c>
    </row>
    <row r="4696" spans="1:3" hidden="1" x14ac:dyDescent="0.25">
      <c r="A4696" s="5" t="s">
        <v>12852</v>
      </c>
      <c r="B4696" s="5">
        <v>1</v>
      </c>
      <c r="C4696" s="5">
        <v>3</v>
      </c>
    </row>
    <row r="4697" spans="1:3" hidden="1" x14ac:dyDescent="0.25">
      <c r="A4697" s="5" t="s">
        <v>12853</v>
      </c>
      <c r="B4697" s="5">
        <v>1</v>
      </c>
      <c r="C4697" s="5">
        <v>1</v>
      </c>
    </row>
    <row r="4698" spans="1:3" hidden="1" x14ac:dyDescent="0.25">
      <c r="A4698" s="5" t="s">
        <v>12854</v>
      </c>
      <c r="B4698" s="5">
        <v>1</v>
      </c>
      <c r="C4698" s="5">
        <v>2</v>
      </c>
    </row>
    <row r="4699" spans="1:3" hidden="1" x14ac:dyDescent="0.25">
      <c r="A4699" s="5" t="s">
        <v>12855</v>
      </c>
      <c r="B4699" s="5">
        <v>1</v>
      </c>
      <c r="C4699" s="5">
        <v>1</v>
      </c>
    </row>
    <row r="4700" spans="1:3" hidden="1" x14ac:dyDescent="0.25">
      <c r="A4700" s="5" t="s">
        <v>12856</v>
      </c>
      <c r="B4700" s="5">
        <v>1</v>
      </c>
      <c r="C4700" s="5">
        <v>2</v>
      </c>
    </row>
    <row r="4701" spans="1:3" hidden="1" x14ac:dyDescent="0.25">
      <c r="A4701" s="5" t="s">
        <v>12857</v>
      </c>
      <c r="B4701" s="5">
        <v>1</v>
      </c>
      <c r="C4701" s="5">
        <v>1</v>
      </c>
    </row>
    <row r="4702" spans="1:3" hidden="1" x14ac:dyDescent="0.25">
      <c r="A4702" s="5" t="s">
        <v>12858</v>
      </c>
      <c r="B4702" s="5">
        <v>1</v>
      </c>
      <c r="C4702" s="5">
        <v>1</v>
      </c>
    </row>
    <row r="4703" spans="1:3" hidden="1" x14ac:dyDescent="0.25">
      <c r="A4703" s="5" t="s">
        <v>12859</v>
      </c>
      <c r="B4703" s="5">
        <v>1</v>
      </c>
      <c r="C4703" s="5">
        <v>1</v>
      </c>
    </row>
    <row r="4704" spans="1:3" hidden="1" x14ac:dyDescent="0.25">
      <c r="A4704" s="5" t="s">
        <v>12860</v>
      </c>
      <c r="B4704" s="5">
        <v>1</v>
      </c>
      <c r="C4704" s="5">
        <v>3</v>
      </c>
    </row>
    <row r="4705" spans="1:3" hidden="1" x14ac:dyDescent="0.25">
      <c r="A4705" s="5" t="s">
        <v>12861</v>
      </c>
      <c r="B4705" s="5">
        <v>1</v>
      </c>
      <c r="C4705" s="5">
        <v>1</v>
      </c>
    </row>
    <row r="4706" spans="1:3" hidden="1" x14ac:dyDescent="0.25">
      <c r="A4706" s="5" t="s">
        <v>12862</v>
      </c>
      <c r="B4706" s="5">
        <v>1</v>
      </c>
      <c r="C4706" s="5">
        <v>3</v>
      </c>
    </row>
    <row r="4707" spans="1:3" hidden="1" x14ac:dyDescent="0.25">
      <c r="A4707" s="5" t="s">
        <v>12863</v>
      </c>
      <c r="B4707" s="5">
        <v>1</v>
      </c>
      <c r="C4707" s="5">
        <v>1</v>
      </c>
    </row>
    <row r="4708" spans="1:3" hidden="1" x14ac:dyDescent="0.25">
      <c r="A4708" s="5" t="s">
        <v>12864</v>
      </c>
      <c r="B4708" s="5">
        <v>1</v>
      </c>
      <c r="C4708" s="5">
        <v>2</v>
      </c>
    </row>
    <row r="4709" spans="1:3" hidden="1" x14ac:dyDescent="0.25">
      <c r="A4709" s="5" t="s">
        <v>12865</v>
      </c>
      <c r="B4709" s="5">
        <v>1</v>
      </c>
      <c r="C4709" s="5">
        <v>2</v>
      </c>
    </row>
    <row r="4710" spans="1:3" hidden="1" x14ac:dyDescent="0.25">
      <c r="A4710" s="5" t="s">
        <v>12866</v>
      </c>
      <c r="B4710" s="5">
        <v>1</v>
      </c>
      <c r="C4710" s="5">
        <v>3</v>
      </c>
    </row>
    <row r="4711" spans="1:3" hidden="1" x14ac:dyDescent="0.25">
      <c r="A4711" s="5" t="s">
        <v>12867</v>
      </c>
      <c r="B4711" s="5">
        <v>1</v>
      </c>
      <c r="C4711" s="5">
        <v>2</v>
      </c>
    </row>
    <row r="4712" spans="1:3" hidden="1" x14ac:dyDescent="0.25">
      <c r="A4712" s="5" t="s">
        <v>12868</v>
      </c>
      <c r="B4712" s="5">
        <v>1</v>
      </c>
      <c r="C4712" s="5">
        <v>1</v>
      </c>
    </row>
    <row r="4713" spans="1:3" hidden="1" x14ac:dyDescent="0.25">
      <c r="A4713" s="5" t="s">
        <v>12869</v>
      </c>
      <c r="B4713" s="5">
        <v>1</v>
      </c>
      <c r="C4713" s="5">
        <v>1</v>
      </c>
    </row>
    <row r="4714" spans="1:3" hidden="1" x14ac:dyDescent="0.25">
      <c r="A4714" s="5" t="s">
        <v>12870</v>
      </c>
      <c r="B4714" s="5">
        <v>1</v>
      </c>
      <c r="C4714" s="5">
        <v>2</v>
      </c>
    </row>
    <row r="4715" spans="1:3" hidden="1" x14ac:dyDescent="0.25">
      <c r="A4715" s="5" t="s">
        <v>12871</v>
      </c>
      <c r="B4715" s="5">
        <v>1</v>
      </c>
      <c r="C4715" s="5">
        <v>1</v>
      </c>
    </row>
    <row r="4716" spans="1:3" hidden="1" x14ac:dyDescent="0.25">
      <c r="A4716" s="5" t="s">
        <v>12872</v>
      </c>
      <c r="B4716" s="5">
        <v>1</v>
      </c>
      <c r="C4716" s="5">
        <v>2</v>
      </c>
    </row>
    <row r="4717" spans="1:3" hidden="1" x14ac:dyDescent="0.25">
      <c r="A4717" s="5" t="s">
        <v>12873</v>
      </c>
      <c r="B4717" s="5">
        <v>1</v>
      </c>
      <c r="C4717" s="5">
        <v>3</v>
      </c>
    </row>
    <row r="4718" spans="1:3" hidden="1" x14ac:dyDescent="0.25">
      <c r="A4718" s="5" t="s">
        <v>12874</v>
      </c>
      <c r="B4718" s="5">
        <v>1</v>
      </c>
      <c r="C4718" s="5">
        <v>2</v>
      </c>
    </row>
    <row r="4719" spans="1:3" hidden="1" x14ac:dyDescent="0.25">
      <c r="A4719" s="5" t="s">
        <v>12875</v>
      </c>
      <c r="B4719" s="5">
        <v>1</v>
      </c>
      <c r="C4719" s="5">
        <v>1</v>
      </c>
    </row>
    <row r="4720" spans="1:3" hidden="1" x14ac:dyDescent="0.25">
      <c r="A4720" s="5" t="s">
        <v>12876</v>
      </c>
      <c r="B4720" s="5">
        <v>1</v>
      </c>
      <c r="C4720" s="5">
        <v>3</v>
      </c>
    </row>
    <row r="4721" spans="1:3" hidden="1" x14ac:dyDescent="0.25">
      <c r="A4721" s="5" t="s">
        <v>12877</v>
      </c>
      <c r="B4721" s="5">
        <v>1</v>
      </c>
      <c r="C4721" s="5">
        <v>1</v>
      </c>
    </row>
    <row r="4722" spans="1:3" hidden="1" x14ac:dyDescent="0.25">
      <c r="A4722" s="5" t="s">
        <v>12878</v>
      </c>
      <c r="B4722" s="5">
        <v>1</v>
      </c>
      <c r="C4722" s="5">
        <v>1</v>
      </c>
    </row>
    <row r="4723" spans="1:3" hidden="1" x14ac:dyDescent="0.25">
      <c r="A4723" s="5" t="s">
        <v>12879</v>
      </c>
      <c r="B4723" s="5">
        <v>1</v>
      </c>
      <c r="C4723" s="5">
        <v>2</v>
      </c>
    </row>
    <row r="4724" spans="1:3" hidden="1" x14ac:dyDescent="0.25">
      <c r="A4724" s="5" t="s">
        <v>12880</v>
      </c>
      <c r="B4724" s="5">
        <v>1</v>
      </c>
      <c r="C4724" s="5">
        <v>1</v>
      </c>
    </row>
    <row r="4725" spans="1:3" hidden="1" x14ac:dyDescent="0.25">
      <c r="A4725" s="5" t="s">
        <v>12881</v>
      </c>
      <c r="B4725" s="5">
        <v>1</v>
      </c>
      <c r="C4725" s="5">
        <v>1</v>
      </c>
    </row>
    <row r="4726" spans="1:3" hidden="1" x14ac:dyDescent="0.25">
      <c r="A4726" s="5" t="s">
        <v>12882</v>
      </c>
      <c r="B4726" s="5">
        <v>1</v>
      </c>
      <c r="C4726" s="5">
        <v>1</v>
      </c>
    </row>
    <row r="4727" spans="1:3" hidden="1" x14ac:dyDescent="0.25">
      <c r="A4727" s="5" t="s">
        <v>12883</v>
      </c>
      <c r="B4727" s="5">
        <v>1</v>
      </c>
      <c r="C4727" s="5">
        <v>1</v>
      </c>
    </row>
    <row r="4728" spans="1:3" hidden="1" x14ac:dyDescent="0.25">
      <c r="A4728" s="5" t="s">
        <v>12884</v>
      </c>
      <c r="B4728" s="5">
        <v>1</v>
      </c>
      <c r="C4728" s="5">
        <v>1</v>
      </c>
    </row>
    <row r="4729" spans="1:3" hidden="1" x14ac:dyDescent="0.25">
      <c r="A4729" s="5" t="s">
        <v>12885</v>
      </c>
      <c r="B4729" s="5">
        <v>1</v>
      </c>
      <c r="C4729" s="5">
        <v>2</v>
      </c>
    </row>
    <row r="4730" spans="1:3" hidden="1" x14ac:dyDescent="0.25">
      <c r="A4730" s="5" t="s">
        <v>12886</v>
      </c>
      <c r="B4730" s="5">
        <v>1</v>
      </c>
      <c r="C4730" s="5">
        <v>3</v>
      </c>
    </row>
    <row r="4731" spans="1:3" hidden="1" x14ac:dyDescent="0.25">
      <c r="A4731" s="5" t="s">
        <v>12887</v>
      </c>
      <c r="B4731" s="5">
        <v>1</v>
      </c>
      <c r="C4731" s="5">
        <v>1</v>
      </c>
    </row>
    <row r="4732" spans="1:3" hidden="1" x14ac:dyDescent="0.25">
      <c r="A4732" s="5" t="s">
        <v>12888</v>
      </c>
      <c r="B4732" s="5">
        <v>1</v>
      </c>
      <c r="C4732" s="5">
        <v>2</v>
      </c>
    </row>
    <row r="4733" spans="1:3" hidden="1" x14ac:dyDescent="0.25">
      <c r="A4733" s="5" t="s">
        <v>12889</v>
      </c>
      <c r="B4733" s="5">
        <v>1</v>
      </c>
      <c r="C4733" s="5">
        <v>1</v>
      </c>
    </row>
    <row r="4734" spans="1:3" hidden="1" x14ac:dyDescent="0.25">
      <c r="A4734" s="5" t="s">
        <v>12890</v>
      </c>
      <c r="B4734" s="5">
        <v>1</v>
      </c>
      <c r="C4734" s="5">
        <v>1</v>
      </c>
    </row>
    <row r="4735" spans="1:3" hidden="1" x14ac:dyDescent="0.25">
      <c r="A4735" s="5" t="s">
        <v>12891</v>
      </c>
      <c r="B4735" s="5">
        <v>1</v>
      </c>
      <c r="C4735" s="5">
        <v>3</v>
      </c>
    </row>
    <row r="4736" spans="1:3" hidden="1" x14ac:dyDescent="0.25">
      <c r="A4736" s="5" t="s">
        <v>12892</v>
      </c>
      <c r="B4736" s="5">
        <v>1</v>
      </c>
      <c r="C4736" s="5">
        <v>2</v>
      </c>
    </row>
    <row r="4737" spans="1:3" hidden="1" x14ac:dyDescent="0.25">
      <c r="A4737" s="5" t="s">
        <v>12893</v>
      </c>
      <c r="B4737" s="5">
        <v>1</v>
      </c>
      <c r="C4737" s="5">
        <v>3</v>
      </c>
    </row>
    <row r="4738" spans="1:3" hidden="1" x14ac:dyDescent="0.25">
      <c r="A4738" s="5" t="s">
        <v>12894</v>
      </c>
      <c r="B4738" s="5">
        <v>1</v>
      </c>
      <c r="C4738" s="5">
        <v>1</v>
      </c>
    </row>
    <row r="4739" spans="1:3" hidden="1" x14ac:dyDescent="0.25">
      <c r="A4739" s="5" t="s">
        <v>12895</v>
      </c>
      <c r="B4739" s="5">
        <v>1</v>
      </c>
      <c r="C4739" s="5">
        <v>2</v>
      </c>
    </row>
    <row r="4740" spans="1:3" hidden="1" x14ac:dyDescent="0.25">
      <c r="A4740" s="5" t="s">
        <v>12896</v>
      </c>
      <c r="B4740" s="5">
        <v>1</v>
      </c>
      <c r="C4740" s="5">
        <v>2</v>
      </c>
    </row>
    <row r="4741" spans="1:3" hidden="1" x14ac:dyDescent="0.25">
      <c r="A4741" s="5" t="s">
        <v>12897</v>
      </c>
      <c r="B4741" s="5">
        <v>1</v>
      </c>
      <c r="C4741" s="5">
        <v>1</v>
      </c>
    </row>
    <row r="4742" spans="1:3" hidden="1" x14ac:dyDescent="0.25">
      <c r="A4742" s="5" t="s">
        <v>12898</v>
      </c>
      <c r="B4742" s="5">
        <v>1</v>
      </c>
      <c r="C4742" s="5">
        <v>1</v>
      </c>
    </row>
    <row r="4743" spans="1:3" hidden="1" x14ac:dyDescent="0.25">
      <c r="A4743" s="5" t="s">
        <v>12899</v>
      </c>
      <c r="B4743" s="5">
        <v>1</v>
      </c>
      <c r="C4743" s="5">
        <v>2</v>
      </c>
    </row>
    <row r="4744" spans="1:3" hidden="1" x14ac:dyDescent="0.25">
      <c r="A4744" s="5" t="s">
        <v>12900</v>
      </c>
      <c r="B4744" s="5">
        <v>1</v>
      </c>
      <c r="C4744" s="5">
        <v>2</v>
      </c>
    </row>
    <row r="4745" spans="1:3" hidden="1" x14ac:dyDescent="0.25">
      <c r="A4745" s="5" t="s">
        <v>12901</v>
      </c>
      <c r="B4745" s="5">
        <v>1</v>
      </c>
      <c r="C4745" s="5">
        <v>1</v>
      </c>
    </row>
    <row r="4746" spans="1:3" hidden="1" x14ac:dyDescent="0.25">
      <c r="A4746" s="5" t="s">
        <v>12902</v>
      </c>
      <c r="B4746" s="5">
        <v>1</v>
      </c>
      <c r="C4746" s="5">
        <v>3</v>
      </c>
    </row>
    <row r="4747" spans="1:3" hidden="1" x14ac:dyDescent="0.25">
      <c r="A4747" s="5" t="s">
        <v>12903</v>
      </c>
      <c r="B4747" s="5">
        <v>1</v>
      </c>
      <c r="C4747" s="5">
        <v>1</v>
      </c>
    </row>
    <row r="4748" spans="1:3" hidden="1" x14ac:dyDescent="0.25">
      <c r="A4748" s="5" t="s">
        <v>12904</v>
      </c>
      <c r="B4748" s="5">
        <v>1</v>
      </c>
      <c r="C4748" s="5">
        <v>2</v>
      </c>
    </row>
    <row r="4749" spans="1:3" hidden="1" x14ac:dyDescent="0.25">
      <c r="A4749" s="5" t="s">
        <v>12905</v>
      </c>
      <c r="B4749" s="5">
        <v>1</v>
      </c>
      <c r="C4749" s="5">
        <v>1</v>
      </c>
    </row>
    <row r="4750" spans="1:3" hidden="1" x14ac:dyDescent="0.25">
      <c r="A4750" s="5" t="s">
        <v>12906</v>
      </c>
      <c r="B4750" s="5">
        <v>1</v>
      </c>
      <c r="C4750" s="5">
        <v>1</v>
      </c>
    </row>
    <row r="4751" spans="1:3" hidden="1" x14ac:dyDescent="0.25">
      <c r="A4751" s="5" t="s">
        <v>12907</v>
      </c>
      <c r="B4751" s="5">
        <v>1</v>
      </c>
      <c r="C4751" s="5">
        <v>2</v>
      </c>
    </row>
    <row r="4752" spans="1:3" hidden="1" x14ac:dyDescent="0.25">
      <c r="A4752" s="5" t="s">
        <v>12908</v>
      </c>
      <c r="B4752" s="5">
        <v>1</v>
      </c>
      <c r="C4752" s="5">
        <v>1</v>
      </c>
    </row>
    <row r="4753" spans="1:3" hidden="1" x14ac:dyDescent="0.25">
      <c r="A4753" s="5" t="s">
        <v>12909</v>
      </c>
      <c r="B4753" s="5">
        <v>1</v>
      </c>
      <c r="C4753" s="5">
        <v>1</v>
      </c>
    </row>
    <row r="4754" spans="1:3" hidden="1" x14ac:dyDescent="0.25">
      <c r="A4754" s="5" t="s">
        <v>12910</v>
      </c>
      <c r="B4754" s="5">
        <v>1</v>
      </c>
      <c r="C4754" s="5">
        <v>1</v>
      </c>
    </row>
    <row r="4755" spans="1:3" hidden="1" x14ac:dyDescent="0.25">
      <c r="A4755" s="5" t="s">
        <v>12911</v>
      </c>
      <c r="B4755" s="5">
        <v>1</v>
      </c>
      <c r="C4755" s="5">
        <v>1</v>
      </c>
    </row>
    <row r="4756" spans="1:3" hidden="1" x14ac:dyDescent="0.25">
      <c r="A4756" s="5" t="s">
        <v>12912</v>
      </c>
      <c r="B4756" s="5">
        <v>1</v>
      </c>
      <c r="C4756" s="5">
        <v>1</v>
      </c>
    </row>
    <row r="4757" spans="1:3" hidden="1" x14ac:dyDescent="0.25">
      <c r="A4757" s="5" t="s">
        <v>12913</v>
      </c>
      <c r="B4757" s="5">
        <v>1</v>
      </c>
      <c r="C4757" s="5">
        <v>2</v>
      </c>
    </row>
    <row r="4758" spans="1:3" hidden="1" x14ac:dyDescent="0.25">
      <c r="A4758" s="5" t="s">
        <v>12914</v>
      </c>
      <c r="B4758" s="5">
        <v>1</v>
      </c>
      <c r="C4758" s="5">
        <v>3</v>
      </c>
    </row>
    <row r="4759" spans="1:3" hidden="1" x14ac:dyDescent="0.25">
      <c r="A4759" s="5" t="s">
        <v>12915</v>
      </c>
      <c r="B4759" s="5">
        <v>1</v>
      </c>
      <c r="C4759" s="5">
        <v>1</v>
      </c>
    </row>
    <row r="4760" spans="1:3" hidden="1" x14ac:dyDescent="0.25">
      <c r="A4760" s="5" t="s">
        <v>12916</v>
      </c>
      <c r="B4760" s="5">
        <v>1</v>
      </c>
      <c r="C4760" s="5">
        <v>3</v>
      </c>
    </row>
    <row r="4761" spans="1:3" hidden="1" x14ac:dyDescent="0.25">
      <c r="A4761" s="5" t="s">
        <v>12917</v>
      </c>
      <c r="B4761" s="5">
        <v>1</v>
      </c>
      <c r="C4761" s="5">
        <v>3</v>
      </c>
    </row>
    <row r="4762" spans="1:3" hidden="1" x14ac:dyDescent="0.25">
      <c r="A4762" s="5" t="s">
        <v>12918</v>
      </c>
      <c r="B4762" s="5">
        <v>1</v>
      </c>
      <c r="C4762" s="5">
        <v>2</v>
      </c>
    </row>
    <row r="4763" spans="1:3" hidden="1" x14ac:dyDescent="0.25">
      <c r="A4763" s="5" t="s">
        <v>12919</v>
      </c>
      <c r="B4763" s="5">
        <v>1</v>
      </c>
      <c r="C4763" s="5">
        <v>3</v>
      </c>
    </row>
    <row r="4764" spans="1:3" hidden="1" x14ac:dyDescent="0.25">
      <c r="A4764" s="5" t="s">
        <v>12920</v>
      </c>
      <c r="B4764" s="5">
        <v>1</v>
      </c>
      <c r="C4764" s="5">
        <v>2</v>
      </c>
    </row>
    <row r="4765" spans="1:3" hidden="1" x14ac:dyDescent="0.25">
      <c r="A4765" s="5" t="s">
        <v>12921</v>
      </c>
      <c r="B4765" s="5">
        <v>1</v>
      </c>
      <c r="C4765" s="5">
        <v>3</v>
      </c>
    </row>
    <row r="4766" spans="1:3" hidden="1" x14ac:dyDescent="0.25">
      <c r="A4766" s="5" t="s">
        <v>12922</v>
      </c>
      <c r="B4766" s="5">
        <v>1</v>
      </c>
      <c r="C4766" s="5">
        <v>2</v>
      </c>
    </row>
    <row r="4767" spans="1:3" hidden="1" x14ac:dyDescent="0.25">
      <c r="A4767" s="5" t="s">
        <v>12923</v>
      </c>
      <c r="B4767" s="5">
        <v>1</v>
      </c>
      <c r="C4767" s="5">
        <v>1</v>
      </c>
    </row>
    <row r="4768" spans="1:3" hidden="1" x14ac:dyDescent="0.25">
      <c r="A4768" s="5" t="s">
        <v>12924</v>
      </c>
      <c r="B4768" s="5">
        <v>1</v>
      </c>
      <c r="C4768" s="5">
        <v>3</v>
      </c>
    </row>
    <row r="4769" spans="1:3" hidden="1" x14ac:dyDescent="0.25">
      <c r="A4769" s="5" t="s">
        <v>12925</v>
      </c>
      <c r="B4769" s="5">
        <v>1</v>
      </c>
      <c r="C4769" s="5">
        <v>1</v>
      </c>
    </row>
    <row r="4770" spans="1:3" hidden="1" x14ac:dyDescent="0.25">
      <c r="A4770" s="5" t="s">
        <v>12926</v>
      </c>
      <c r="B4770" s="5">
        <v>1</v>
      </c>
      <c r="C4770" s="5">
        <v>2</v>
      </c>
    </row>
    <row r="4771" spans="1:3" hidden="1" x14ac:dyDescent="0.25">
      <c r="A4771" s="5" t="s">
        <v>12927</v>
      </c>
      <c r="B4771" s="5">
        <v>1</v>
      </c>
      <c r="C4771" s="5">
        <v>3</v>
      </c>
    </row>
    <row r="4772" spans="1:3" hidden="1" x14ac:dyDescent="0.25">
      <c r="A4772" s="5" t="s">
        <v>12928</v>
      </c>
      <c r="B4772" s="5">
        <v>1</v>
      </c>
      <c r="C4772" s="5">
        <v>2</v>
      </c>
    </row>
    <row r="4773" spans="1:3" hidden="1" x14ac:dyDescent="0.25">
      <c r="A4773" s="5" t="s">
        <v>12929</v>
      </c>
      <c r="B4773" s="5">
        <v>1</v>
      </c>
      <c r="C4773" s="5">
        <v>2</v>
      </c>
    </row>
    <row r="4774" spans="1:3" hidden="1" x14ac:dyDescent="0.25">
      <c r="A4774" s="5" t="s">
        <v>12930</v>
      </c>
      <c r="B4774" s="5">
        <v>1</v>
      </c>
      <c r="C4774" s="5">
        <v>3</v>
      </c>
    </row>
    <row r="4775" spans="1:3" hidden="1" x14ac:dyDescent="0.25">
      <c r="A4775" s="5" t="s">
        <v>12931</v>
      </c>
      <c r="B4775" s="5">
        <v>1</v>
      </c>
      <c r="C4775" s="5">
        <v>2</v>
      </c>
    </row>
    <row r="4776" spans="1:3" hidden="1" x14ac:dyDescent="0.25">
      <c r="A4776" s="5" t="s">
        <v>12932</v>
      </c>
      <c r="B4776" s="5">
        <v>1</v>
      </c>
      <c r="C4776" s="5">
        <v>3</v>
      </c>
    </row>
    <row r="4777" spans="1:3" hidden="1" x14ac:dyDescent="0.25">
      <c r="A4777" s="5" t="s">
        <v>12933</v>
      </c>
      <c r="B4777" s="5">
        <v>1</v>
      </c>
      <c r="C4777" s="5">
        <v>3</v>
      </c>
    </row>
    <row r="4778" spans="1:3" hidden="1" x14ac:dyDescent="0.25">
      <c r="A4778" s="5" t="s">
        <v>12934</v>
      </c>
      <c r="B4778" s="5">
        <v>1</v>
      </c>
      <c r="C4778" s="5">
        <v>1</v>
      </c>
    </row>
    <row r="4779" spans="1:3" hidden="1" x14ac:dyDescent="0.25">
      <c r="A4779" s="5" t="s">
        <v>12935</v>
      </c>
      <c r="B4779" s="5">
        <v>1</v>
      </c>
      <c r="C4779" s="5">
        <v>3</v>
      </c>
    </row>
    <row r="4780" spans="1:3" hidden="1" x14ac:dyDescent="0.25">
      <c r="A4780" s="5" t="s">
        <v>5620</v>
      </c>
      <c r="B4780" s="5">
        <v>1</v>
      </c>
      <c r="C4780" s="5">
        <v>2</v>
      </c>
    </row>
    <row r="4781" spans="1:3" hidden="1" x14ac:dyDescent="0.25">
      <c r="A4781" s="5" t="s">
        <v>12936</v>
      </c>
      <c r="B4781" s="5">
        <v>1</v>
      </c>
      <c r="C4781" s="5">
        <v>3</v>
      </c>
    </row>
    <row r="4782" spans="1:3" hidden="1" x14ac:dyDescent="0.25">
      <c r="A4782" s="5" t="s">
        <v>5622</v>
      </c>
      <c r="B4782" s="5">
        <v>1</v>
      </c>
      <c r="C4782" s="5">
        <v>1</v>
      </c>
    </row>
    <row r="4783" spans="1:3" hidden="1" x14ac:dyDescent="0.25">
      <c r="A4783" s="5" t="s">
        <v>12937</v>
      </c>
      <c r="B4783" s="5">
        <v>1</v>
      </c>
      <c r="C4783" s="5">
        <v>2</v>
      </c>
    </row>
    <row r="4784" spans="1:3" hidden="1" x14ac:dyDescent="0.25">
      <c r="A4784" s="5" t="s">
        <v>12938</v>
      </c>
      <c r="B4784" s="5">
        <v>1</v>
      </c>
      <c r="C4784" s="5">
        <v>1</v>
      </c>
    </row>
    <row r="4785" spans="1:3" hidden="1" x14ac:dyDescent="0.25">
      <c r="A4785" s="5" t="s">
        <v>12939</v>
      </c>
      <c r="B4785" s="5">
        <v>1</v>
      </c>
      <c r="C4785" s="5">
        <v>1</v>
      </c>
    </row>
    <row r="4786" spans="1:3" hidden="1" x14ac:dyDescent="0.25">
      <c r="A4786" s="5" t="s">
        <v>12940</v>
      </c>
      <c r="B4786" s="5">
        <v>1</v>
      </c>
      <c r="C4786" s="5">
        <v>3</v>
      </c>
    </row>
    <row r="4787" spans="1:3" hidden="1" x14ac:dyDescent="0.25">
      <c r="A4787" s="5" t="s">
        <v>12941</v>
      </c>
      <c r="B4787" s="5">
        <v>1</v>
      </c>
      <c r="C4787" s="5">
        <v>2</v>
      </c>
    </row>
    <row r="4788" spans="1:3" hidden="1" x14ac:dyDescent="0.25">
      <c r="A4788" s="5" t="s">
        <v>12942</v>
      </c>
      <c r="B4788" s="5">
        <v>1</v>
      </c>
      <c r="C4788" s="5">
        <v>2</v>
      </c>
    </row>
    <row r="4789" spans="1:3" hidden="1" x14ac:dyDescent="0.25">
      <c r="A4789" s="5" t="s">
        <v>12943</v>
      </c>
      <c r="B4789" s="5">
        <v>1</v>
      </c>
      <c r="C4789" s="5">
        <v>1</v>
      </c>
    </row>
    <row r="4790" spans="1:3" hidden="1" x14ac:dyDescent="0.25">
      <c r="A4790" s="5" t="s">
        <v>12944</v>
      </c>
      <c r="B4790" s="5">
        <v>1</v>
      </c>
      <c r="C4790" s="5">
        <v>3</v>
      </c>
    </row>
    <row r="4791" spans="1:3" hidden="1" x14ac:dyDescent="0.25">
      <c r="A4791" s="5" t="s">
        <v>12945</v>
      </c>
      <c r="B4791" s="5">
        <v>1</v>
      </c>
      <c r="C4791" s="5">
        <v>2</v>
      </c>
    </row>
    <row r="4792" spans="1:3" hidden="1" x14ac:dyDescent="0.25">
      <c r="A4792" s="5" t="s">
        <v>12946</v>
      </c>
      <c r="B4792" s="5">
        <v>1</v>
      </c>
      <c r="C4792" s="5">
        <v>3</v>
      </c>
    </row>
    <row r="4793" spans="1:3" hidden="1" x14ac:dyDescent="0.25">
      <c r="A4793" s="5" t="s">
        <v>12947</v>
      </c>
      <c r="B4793" s="5">
        <v>1</v>
      </c>
      <c r="C4793" s="5">
        <v>2</v>
      </c>
    </row>
    <row r="4794" spans="1:3" hidden="1" x14ac:dyDescent="0.25">
      <c r="A4794" s="5" t="s">
        <v>12948</v>
      </c>
      <c r="B4794" s="5">
        <v>1</v>
      </c>
      <c r="C4794" s="5">
        <v>3</v>
      </c>
    </row>
    <row r="4795" spans="1:3" hidden="1" x14ac:dyDescent="0.25">
      <c r="A4795" s="5" t="s">
        <v>12949</v>
      </c>
      <c r="B4795" s="5">
        <v>1</v>
      </c>
      <c r="C4795" s="5">
        <v>3</v>
      </c>
    </row>
    <row r="4796" spans="1:3" hidden="1" x14ac:dyDescent="0.25">
      <c r="A4796" s="5" t="s">
        <v>12950</v>
      </c>
      <c r="B4796" s="5">
        <v>1</v>
      </c>
      <c r="C4796" s="5">
        <v>1</v>
      </c>
    </row>
    <row r="4797" spans="1:3" hidden="1" x14ac:dyDescent="0.25">
      <c r="A4797" s="5" t="s">
        <v>12951</v>
      </c>
      <c r="B4797" s="5">
        <v>1</v>
      </c>
      <c r="C4797" s="5">
        <v>1</v>
      </c>
    </row>
    <row r="4798" spans="1:3" hidden="1" x14ac:dyDescent="0.25">
      <c r="A4798" s="5" t="s">
        <v>12952</v>
      </c>
      <c r="B4798" s="5">
        <v>1</v>
      </c>
      <c r="C4798" s="5">
        <v>1</v>
      </c>
    </row>
    <row r="4799" spans="1:3" hidden="1" x14ac:dyDescent="0.25">
      <c r="A4799" s="5" t="s">
        <v>12953</v>
      </c>
      <c r="B4799" s="5">
        <v>1</v>
      </c>
      <c r="C4799" s="5">
        <v>2</v>
      </c>
    </row>
    <row r="4800" spans="1:3" hidden="1" x14ac:dyDescent="0.25">
      <c r="A4800" s="5" t="s">
        <v>12954</v>
      </c>
      <c r="B4800" s="5">
        <v>1</v>
      </c>
      <c r="C4800" s="5">
        <v>3</v>
      </c>
    </row>
    <row r="4801" spans="1:3" hidden="1" x14ac:dyDescent="0.25">
      <c r="A4801" s="5" t="s">
        <v>12955</v>
      </c>
      <c r="B4801" s="5">
        <v>1</v>
      </c>
      <c r="C4801" s="5">
        <v>1</v>
      </c>
    </row>
    <row r="4802" spans="1:3" hidden="1" x14ac:dyDescent="0.25">
      <c r="A4802" s="5" t="s">
        <v>12956</v>
      </c>
      <c r="B4802" s="5">
        <v>1</v>
      </c>
      <c r="C4802" s="5">
        <v>2</v>
      </c>
    </row>
    <row r="4803" spans="1:3" hidden="1" x14ac:dyDescent="0.25">
      <c r="A4803" s="5" t="s">
        <v>12957</v>
      </c>
      <c r="B4803" s="5">
        <v>1</v>
      </c>
      <c r="C4803" s="5">
        <v>1</v>
      </c>
    </row>
    <row r="4804" spans="1:3" hidden="1" x14ac:dyDescent="0.25">
      <c r="A4804" s="5" t="s">
        <v>12958</v>
      </c>
      <c r="B4804" s="5">
        <v>1</v>
      </c>
      <c r="C4804" s="5">
        <v>2</v>
      </c>
    </row>
    <row r="4805" spans="1:3" hidden="1" x14ac:dyDescent="0.25">
      <c r="A4805" s="5" t="s">
        <v>12959</v>
      </c>
      <c r="B4805" s="5">
        <v>1</v>
      </c>
      <c r="C4805" s="5">
        <v>2</v>
      </c>
    </row>
    <row r="4806" spans="1:3" hidden="1" x14ac:dyDescent="0.25">
      <c r="A4806" s="5" t="s">
        <v>12960</v>
      </c>
      <c r="B4806" s="5">
        <v>1</v>
      </c>
      <c r="C4806" s="5">
        <v>3</v>
      </c>
    </row>
    <row r="4807" spans="1:3" hidden="1" x14ac:dyDescent="0.25">
      <c r="A4807" s="5" t="s">
        <v>12961</v>
      </c>
      <c r="B4807" s="5">
        <v>1</v>
      </c>
      <c r="C4807" s="5">
        <v>2</v>
      </c>
    </row>
    <row r="4808" spans="1:3" hidden="1" x14ac:dyDescent="0.25">
      <c r="A4808" s="5" t="s">
        <v>12962</v>
      </c>
      <c r="B4808" s="5">
        <v>1</v>
      </c>
      <c r="C4808" s="5">
        <v>1</v>
      </c>
    </row>
    <row r="4809" spans="1:3" hidden="1" x14ac:dyDescent="0.25">
      <c r="A4809" s="5" t="s">
        <v>12963</v>
      </c>
      <c r="B4809" s="5">
        <v>1</v>
      </c>
      <c r="C4809" s="5">
        <v>3</v>
      </c>
    </row>
    <row r="4810" spans="1:3" hidden="1" x14ac:dyDescent="0.25">
      <c r="A4810" s="5" t="s">
        <v>12964</v>
      </c>
      <c r="B4810" s="5">
        <v>1</v>
      </c>
      <c r="C4810" s="5">
        <v>1</v>
      </c>
    </row>
    <row r="4811" spans="1:3" hidden="1" x14ac:dyDescent="0.25">
      <c r="A4811" s="5" t="s">
        <v>12965</v>
      </c>
      <c r="B4811" s="5">
        <v>1</v>
      </c>
      <c r="C4811" s="5">
        <v>2</v>
      </c>
    </row>
    <row r="4812" spans="1:3" hidden="1" x14ac:dyDescent="0.25">
      <c r="A4812" s="5" t="s">
        <v>12966</v>
      </c>
      <c r="B4812" s="5">
        <v>1</v>
      </c>
      <c r="C4812" s="5">
        <v>2</v>
      </c>
    </row>
    <row r="4813" spans="1:3" hidden="1" x14ac:dyDescent="0.25">
      <c r="A4813" s="5" t="s">
        <v>12967</v>
      </c>
      <c r="B4813" s="5">
        <v>1</v>
      </c>
      <c r="C4813" s="5">
        <v>3</v>
      </c>
    </row>
    <row r="4814" spans="1:3" hidden="1" x14ac:dyDescent="0.25">
      <c r="A4814" s="5" t="s">
        <v>12968</v>
      </c>
      <c r="B4814" s="5">
        <v>1</v>
      </c>
      <c r="C4814" s="5">
        <v>2</v>
      </c>
    </row>
    <row r="4815" spans="1:3" hidden="1" x14ac:dyDescent="0.25">
      <c r="A4815" s="5" t="s">
        <v>12969</v>
      </c>
      <c r="B4815" s="5">
        <v>1</v>
      </c>
      <c r="C4815" s="5">
        <v>3</v>
      </c>
    </row>
    <row r="4816" spans="1:3" hidden="1" x14ac:dyDescent="0.25">
      <c r="A4816" s="5" t="s">
        <v>12970</v>
      </c>
      <c r="B4816" s="5">
        <v>1</v>
      </c>
      <c r="C4816" s="5">
        <v>3</v>
      </c>
    </row>
    <row r="4817" spans="1:3" hidden="1" x14ac:dyDescent="0.25">
      <c r="A4817" s="5" t="s">
        <v>12971</v>
      </c>
      <c r="B4817" s="5">
        <v>1</v>
      </c>
      <c r="C4817" s="5">
        <v>3</v>
      </c>
    </row>
    <row r="4818" spans="1:3" hidden="1" x14ac:dyDescent="0.25">
      <c r="A4818" s="5" t="s">
        <v>12972</v>
      </c>
      <c r="B4818" s="5">
        <v>1</v>
      </c>
      <c r="C4818" s="5">
        <v>1</v>
      </c>
    </row>
    <row r="4819" spans="1:3" hidden="1" x14ac:dyDescent="0.25">
      <c r="A4819" s="5" t="s">
        <v>12973</v>
      </c>
      <c r="B4819" s="5">
        <v>1</v>
      </c>
      <c r="C4819" s="5">
        <v>2</v>
      </c>
    </row>
    <row r="4820" spans="1:3" hidden="1" x14ac:dyDescent="0.25">
      <c r="A4820" s="5" t="s">
        <v>12974</v>
      </c>
      <c r="B4820" s="5">
        <v>1</v>
      </c>
      <c r="C4820" s="5">
        <v>3</v>
      </c>
    </row>
    <row r="4821" spans="1:3" hidden="1" x14ac:dyDescent="0.25">
      <c r="A4821" s="5" t="s">
        <v>12975</v>
      </c>
      <c r="B4821" s="5">
        <v>1</v>
      </c>
      <c r="C4821" s="5">
        <v>2</v>
      </c>
    </row>
    <row r="4822" spans="1:3" hidden="1" x14ac:dyDescent="0.25">
      <c r="A4822" s="5" t="s">
        <v>12976</v>
      </c>
      <c r="B4822" s="5">
        <v>1</v>
      </c>
      <c r="C4822" s="5">
        <v>1</v>
      </c>
    </row>
    <row r="4823" spans="1:3" hidden="1" x14ac:dyDescent="0.25">
      <c r="A4823" s="5" t="s">
        <v>12977</v>
      </c>
      <c r="B4823" s="5">
        <v>1</v>
      </c>
      <c r="C4823" s="5">
        <v>3</v>
      </c>
    </row>
    <row r="4824" spans="1:3" hidden="1" x14ac:dyDescent="0.25">
      <c r="A4824" s="5" t="s">
        <v>12978</v>
      </c>
      <c r="B4824" s="5">
        <v>1</v>
      </c>
      <c r="C4824" s="5">
        <v>2</v>
      </c>
    </row>
    <row r="4825" spans="1:3" hidden="1" x14ac:dyDescent="0.25">
      <c r="A4825" s="5" t="s">
        <v>12979</v>
      </c>
      <c r="B4825" s="5">
        <v>1</v>
      </c>
      <c r="C4825" s="5">
        <v>2</v>
      </c>
    </row>
    <row r="4826" spans="1:3" hidden="1" x14ac:dyDescent="0.25">
      <c r="A4826" s="5" t="s">
        <v>12980</v>
      </c>
      <c r="B4826" s="5">
        <v>1</v>
      </c>
      <c r="C4826" s="5">
        <v>2</v>
      </c>
    </row>
    <row r="4827" spans="1:3" hidden="1" x14ac:dyDescent="0.25">
      <c r="A4827" s="5" t="s">
        <v>12981</v>
      </c>
      <c r="B4827" s="5">
        <v>1</v>
      </c>
      <c r="C4827" s="5">
        <v>1</v>
      </c>
    </row>
    <row r="4828" spans="1:3" hidden="1" x14ac:dyDescent="0.25">
      <c r="A4828" s="5" t="s">
        <v>12982</v>
      </c>
      <c r="B4828" s="5">
        <v>1</v>
      </c>
      <c r="C4828" s="5">
        <v>2</v>
      </c>
    </row>
    <row r="4829" spans="1:3" hidden="1" x14ac:dyDescent="0.25">
      <c r="A4829" s="5" t="s">
        <v>12983</v>
      </c>
      <c r="B4829" s="5">
        <v>1</v>
      </c>
      <c r="C4829" s="5">
        <v>2</v>
      </c>
    </row>
    <row r="4830" spans="1:3" hidden="1" x14ac:dyDescent="0.25">
      <c r="A4830" s="5" t="s">
        <v>12984</v>
      </c>
      <c r="B4830" s="5">
        <v>1</v>
      </c>
      <c r="C4830" s="5">
        <v>1</v>
      </c>
    </row>
    <row r="4831" spans="1:3" hidden="1" x14ac:dyDescent="0.25">
      <c r="A4831" s="5" t="s">
        <v>12985</v>
      </c>
      <c r="B4831" s="5">
        <v>1</v>
      </c>
      <c r="C4831" s="5">
        <v>3</v>
      </c>
    </row>
    <row r="4832" spans="1:3" hidden="1" x14ac:dyDescent="0.25">
      <c r="A4832" s="5" t="s">
        <v>12986</v>
      </c>
      <c r="B4832" s="5">
        <v>1</v>
      </c>
      <c r="C4832" s="5">
        <v>1</v>
      </c>
    </row>
    <row r="4833" spans="1:3" hidden="1" x14ac:dyDescent="0.25">
      <c r="A4833" s="5" t="s">
        <v>12987</v>
      </c>
      <c r="B4833" s="5">
        <v>1</v>
      </c>
      <c r="C4833" s="5">
        <v>2</v>
      </c>
    </row>
    <row r="4834" spans="1:3" hidden="1" x14ac:dyDescent="0.25">
      <c r="A4834" s="5" t="s">
        <v>12988</v>
      </c>
      <c r="B4834" s="5">
        <v>1</v>
      </c>
      <c r="C4834" s="5">
        <v>2</v>
      </c>
    </row>
    <row r="4835" spans="1:3" hidden="1" x14ac:dyDescent="0.25">
      <c r="A4835" s="5" t="s">
        <v>12989</v>
      </c>
      <c r="B4835" s="5">
        <v>1</v>
      </c>
      <c r="C4835" s="5">
        <v>1</v>
      </c>
    </row>
    <row r="4836" spans="1:3" hidden="1" x14ac:dyDescent="0.25">
      <c r="A4836" s="5" t="s">
        <v>12990</v>
      </c>
      <c r="B4836" s="5">
        <v>1</v>
      </c>
      <c r="C4836" s="5">
        <v>1</v>
      </c>
    </row>
    <row r="4837" spans="1:3" hidden="1" x14ac:dyDescent="0.25">
      <c r="A4837" s="5" t="s">
        <v>12991</v>
      </c>
      <c r="B4837" s="5">
        <v>1</v>
      </c>
      <c r="C4837" s="5">
        <v>1</v>
      </c>
    </row>
    <row r="4838" spans="1:3" hidden="1" x14ac:dyDescent="0.25">
      <c r="A4838" s="5" t="s">
        <v>12992</v>
      </c>
      <c r="B4838" s="5">
        <v>1</v>
      </c>
      <c r="C4838" s="5">
        <v>3</v>
      </c>
    </row>
    <row r="4839" spans="1:3" hidden="1" x14ac:dyDescent="0.25">
      <c r="A4839" s="5" t="s">
        <v>12993</v>
      </c>
      <c r="B4839" s="5">
        <v>1</v>
      </c>
      <c r="C4839" s="5">
        <v>2</v>
      </c>
    </row>
    <row r="4840" spans="1:3" hidden="1" x14ac:dyDescent="0.25">
      <c r="A4840" s="5" t="s">
        <v>12994</v>
      </c>
      <c r="B4840" s="5">
        <v>1</v>
      </c>
      <c r="C4840" s="5">
        <v>2</v>
      </c>
    </row>
    <row r="4841" spans="1:3" hidden="1" x14ac:dyDescent="0.25">
      <c r="A4841" s="5" t="s">
        <v>12995</v>
      </c>
      <c r="B4841" s="5">
        <v>1</v>
      </c>
      <c r="C4841" s="5">
        <v>2</v>
      </c>
    </row>
    <row r="4842" spans="1:3" hidden="1" x14ac:dyDescent="0.25">
      <c r="A4842" s="5" t="s">
        <v>12996</v>
      </c>
      <c r="B4842" s="5">
        <v>1</v>
      </c>
      <c r="C4842" s="5">
        <v>3</v>
      </c>
    </row>
    <row r="4843" spans="1:3" hidden="1" x14ac:dyDescent="0.25">
      <c r="A4843" s="5" t="s">
        <v>12997</v>
      </c>
      <c r="B4843" s="5">
        <v>1</v>
      </c>
      <c r="C4843" s="5">
        <v>1</v>
      </c>
    </row>
    <row r="4844" spans="1:3" hidden="1" x14ac:dyDescent="0.25">
      <c r="A4844" s="5" t="s">
        <v>12998</v>
      </c>
      <c r="B4844" s="5">
        <v>1</v>
      </c>
      <c r="C4844" s="5">
        <v>1</v>
      </c>
    </row>
    <row r="4845" spans="1:3" hidden="1" x14ac:dyDescent="0.25">
      <c r="A4845" s="5" t="s">
        <v>12999</v>
      </c>
      <c r="B4845" s="5">
        <v>1</v>
      </c>
      <c r="C4845" s="5">
        <v>2</v>
      </c>
    </row>
    <row r="4846" spans="1:3" hidden="1" x14ac:dyDescent="0.25">
      <c r="A4846" s="5" t="s">
        <v>13000</v>
      </c>
      <c r="B4846" s="5">
        <v>1</v>
      </c>
      <c r="C4846" s="5">
        <v>2</v>
      </c>
    </row>
    <row r="4847" spans="1:3" hidden="1" x14ac:dyDescent="0.25">
      <c r="A4847" s="5" t="s">
        <v>13001</v>
      </c>
      <c r="B4847" s="5">
        <v>1</v>
      </c>
      <c r="C4847" s="5">
        <v>2</v>
      </c>
    </row>
    <row r="4848" spans="1:3" hidden="1" x14ac:dyDescent="0.25">
      <c r="A4848" s="5" t="s">
        <v>13002</v>
      </c>
      <c r="B4848" s="5">
        <v>1</v>
      </c>
      <c r="C4848" s="5">
        <v>1</v>
      </c>
    </row>
    <row r="4849" spans="1:3" hidden="1" x14ac:dyDescent="0.25">
      <c r="A4849" s="5" t="s">
        <v>13003</v>
      </c>
      <c r="B4849" s="5">
        <v>1</v>
      </c>
      <c r="C4849" s="5">
        <v>2</v>
      </c>
    </row>
    <row r="4850" spans="1:3" hidden="1" x14ac:dyDescent="0.25">
      <c r="A4850" s="5" t="s">
        <v>13004</v>
      </c>
      <c r="B4850" s="5">
        <v>1</v>
      </c>
      <c r="C4850" s="5">
        <v>3</v>
      </c>
    </row>
    <row r="4851" spans="1:3" hidden="1" x14ac:dyDescent="0.25">
      <c r="A4851" s="5" t="s">
        <v>13005</v>
      </c>
      <c r="B4851" s="5">
        <v>1</v>
      </c>
      <c r="C4851" s="5">
        <v>2</v>
      </c>
    </row>
    <row r="4852" spans="1:3" hidden="1" x14ac:dyDescent="0.25">
      <c r="A4852" s="5" t="s">
        <v>13006</v>
      </c>
      <c r="B4852" s="5">
        <v>1</v>
      </c>
      <c r="C4852" s="5">
        <v>2</v>
      </c>
    </row>
    <row r="4853" spans="1:3" hidden="1" x14ac:dyDescent="0.25">
      <c r="A4853" s="5" t="s">
        <v>13007</v>
      </c>
      <c r="B4853" s="5">
        <v>1</v>
      </c>
      <c r="C4853" s="5">
        <v>2</v>
      </c>
    </row>
    <row r="4854" spans="1:3" hidden="1" x14ac:dyDescent="0.25">
      <c r="A4854" s="5" t="s">
        <v>13008</v>
      </c>
      <c r="B4854" s="5">
        <v>1</v>
      </c>
      <c r="C4854" s="5">
        <v>3</v>
      </c>
    </row>
    <row r="4855" spans="1:3" hidden="1" x14ac:dyDescent="0.25">
      <c r="A4855" s="5" t="s">
        <v>13009</v>
      </c>
      <c r="B4855" s="5">
        <v>1</v>
      </c>
      <c r="C4855" s="5">
        <v>1</v>
      </c>
    </row>
    <row r="4856" spans="1:3" hidden="1" x14ac:dyDescent="0.25">
      <c r="A4856" s="5" t="s">
        <v>13010</v>
      </c>
      <c r="B4856" s="5">
        <v>1</v>
      </c>
      <c r="C4856" s="5">
        <v>3</v>
      </c>
    </row>
    <row r="4857" spans="1:3" hidden="1" x14ac:dyDescent="0.25">
      <c r="A4857" s="5" t="s">
        <v>13011</v>
      </c>
      <c r="B4857" s="5">
        <v>1</v>
      </c>
      <c r="C4857" s="5">
        <v>3</v>
      </c>
    </row>
    <row r="4858" spans="1:3" hidden="1" x14ac:dyDescent="0.25">
      <c r="A4858" s="5" t="s">
        <v>13012</v>
      </c>
      <c r="B4858" s="5">
        <v>1</v>
      </c>
      <c r="C4858" s="5">
        <v>3</v>
      </c>
    </row>
    <row r="4859" spans="1:3" hidden="1" x14ac:dyDescent="0.25">
      <c r="A4859" s="5" t="s">
        <v>13013</v>
      </c>
      <c r="B4859" s="5">
        <v>1</v>
      </c>
      <c r="C4859" s="5">
        <v>3</v>
      </c>
    </row>
    <row r="4860" spans="1:3" hidden="1" x14ac:dyDescent="0.25">
      <c r="A4860" s="5" t="s">
        <v>13014</v>
      </c>
      <c r="B4860" s="5">
        <v>1</v>
      </c>
      <c r="C4860" s="5">
        <v>2</v>
      </c>
    </row>
    <row r="4861" spans="1:3" hidden="1" x14ac:dyDescent="0.25">
      <c r="A4861" s="5" t="s">
        <v>13015</v>
      </c>
      <c r="B4861" s="5">
        <v>1</v>
      </c>
      <c r="C4861" s="5">
        <v>2</v>
      </c>
    </row>
    <row r="4862" spans="1:3" hidden="1" x14ac:dyDescent="0.25">
      <c r="A4862" s="5" t="s">
        <v>13016</v>
      </c>
      <c r="B4862" s="5">
        <v>1</v>
      </c>
      <c r="C4862" s="5">
        <v>1</v>
      </c>
    </row>
    <row r="4863" spans="1:3" hidden="1" x14ac:dyDescent="0.25">
      <c r="A4863" s="5" t="s">
        <v>13017</v>
      </c>
      <c r="B4863" s="5">
        <v>1</v>
      </c>
      <c r="C4863" s="5">
        <v>2</v>
      </c>
    </row>
    <row r="4864" spans="1:3" hidden="1" x14ac:dyDescent="0.25">
      <c r="A4864" s="5" t="s">
        <v>13018</v>
      </c>
      <c r="B4864" s="5">
        <v>1</v>
      </c>
      <c r="C4864" s="5">
        <v>2</v>
      </c>
    </row>
    <row r="4865" spans="1:3" hidden="1" x14ac:dyDescent="0.25">
      <c r="A4865" s="5" t="s">
        <v>13019</v>
      </c>
      <c r="B4865" s="5">
        <v>1</v>
      </c>
      <c r="C4865" s="5">
        <v>1</v>
      </c>
    </row>
    <row r="4866" spans="1:3" hidden="1" x14ac:dyDescent="0.25">
      <c r="A4866" s="5" t="s">
        <v>13020</v>
      </c>
      <c r="B4866" s="5">
        <v>1</v>
      </c>
      <c r="C4866" s="5">
        <v>1</v>
      </c>
    </row>
    <row r="4867" spans="1:3" hidden="1" x14ac:dyDescent="0.25">
      <c r="A4867" s="5" t="s">
        <v>13021</v>
      </c>
      <c r="B4867" s="5">
        <v>1</v>
      </c>
      <c r="C4867" s="5">
        <v>2</v>
      </c>
    </row>
    <row r="4868" spans="1:3" hidden="1" x14ac:dyDescent="0.25">
      <c r="A4868" s="5" t="s">
        <v>13022</v>
      </c>
      <c r="B4868" s="5">
        <v>1</v>
      </c>
      <c r="C4868" s="5">
        <v>2</v>
      </c>
    </row>
    <row r="4869" spans="1:3" hidden="1" x14ac:dyDescent="0.25">
      <c r="A4869" s="5" t="s">
        <v>13023</v>
      </c>
      <c r="B4869" s="5">
        <v>1</v>
      </c>
      <c r="C4869" s="5">
        <v>1</v>
      </c>
    </row>
    <row r="4870" spans="1:3" hidden="1" x14ac:dyDescent="0.25">
      <c r="A4870" s="5" t="s">
        <v>13024</v>
      </c>
      <c r="B4870" s="5">
        <v>1</v>
      </c>
      <c r="C4870" s="5">
        <v>2</v>
      </c>
    </row>
    <row r="4871" spans="1:3" hidden="1" x14ac:dyDescent="0.25">
      <c r="A4871" s="5" t="s">
        <v>13025</v>
      </c>
      <c r="B4871" s="5">
        <v>1</v>
      </c>
      <c r="C4871" s="5">
        <v>2</v>
      </c>
    </row>
    <row r="4872" spans="1:3" hidden="1" x14ac:dyDescent="0.25">
      <c r="A4872" s="5" t="s">
        <v>13026</v>
      </c>
      <c r="B4872" s="5">
        <v>1</v>
      </c>
      <c r="C4872" s="5">
        <v>3</v>
      </c>
    </row>
    <row r="4873" spans="1:3" hidden="1" x14ac:dyDescent="0.25">
      <c r="A4873" s="5" t="s">
        <v>13027</v>
      </c>
      <c r="B4873" s="5">
        <v>1</v>
      </c>
      <c r="C4873" s="5">
        <v>3</v>
      </c>
    </row>
    <row r="4874" spans="1:3" hidden="1" x14ac:dyDescent="0.25">
      <c r="A4874" s="5" t="s">
        <v>13028</v>
      </c>
      <c r="B4874" s="5">
        <v>1</v>
      </c>
      <c r="C4874" s="5">
        <v>3</v>
      </c>
    </row>
    <row r="4875" spans="1:3" hidden="1" x14ac:dyDescent="0.25">
      <c r="A4875" s="5" t="s">
        <v>13029</v>
      </c>
      <c r="B4875" s="5">
        <v>1</v>
      </c>
      <c r="C4875" s="5">
        <v>1</v>
      </c>
    </row>
    <row r="4876" spans="1:3" hidden="1" x14ac:dyDescent="0.25">
      <c r="A4876" s="5" t="s">
        <v>13030</v>
      </c>
      <c r="B4876" s="5">
        <v>1</v>
      </c>
      <c r="C4876" s="5">
        <v>1</v>
      </c>
    </row>
    <row r="4877" spans="1:3" hidden="1" x14ac:dyDescent="0.25">
      <c r="A4877" s="5" t="s">
        <v>13031</v>
      </c>
      <c r="B4877" s="5">
        <v>1</v>
      </c>
      <c r="C4877" s="5">
        <v>3</v>
      </c>
    </row>
    <row r="4878" spans="1:3" hidden="1" x14ac:dyDescent="0.25">
      <c r="A4878" s="5" t="s">
        <v>13032</v>
      </c>
      <c r="B4878" s="5">
        <v>1</v>
      </c>
      <c r="C4878" s="5">
        <v>2</v>
      </c>
    </row>
    <row r="4879" spans="1:3" hidden="1" x14ac:dyDescent="0.25">
      <c r="A4879" s="5" t="s">
        <v>13033</v>
      </c>
      <c r="B4879" s="5">
        <v>1</v>
      </c>
      <c r="C4879" s="5">
        <v>2</v>
      </c>
    </row>
    <row r="4880" spans="1:3" hidden="1" x14ac:dyDescent="0.25">
      <c r="A4880" s="5" t="s">
        <v>13034</v>
      </c>
      <c r="B4880" s="5">
        <v>1</v>
      </c>
      <c r="C4880" s="5">
        <v>2</v>
      </c>
    </row>
    <row r="4881" spans="1:3" hidden="1" x14ac:dyDescent="0.25">
      <c r="A4881" s="5" t="s">
        <v>13035</v>
      </c>
      <c r="B4881" s="5">
        <v>1</v>
      </c>
      <c r="C4881" s="5">
        <v>1</v>
      </c>
    </row>
    <row r="4882" spans="1:3" hidden="1" x14ac:dyDescent="0.25">
      <c r="A4882" s="5" t="s">
        <v>13036</v>
      </c>
      <c r="B4882" s="5">
        <v>1</v>
      </c>
      <c r="C4882" s="5">
        <v>2</v>
      </c>
    </row>
    <row r="4883" spans="1:3" hidden="1" x14ac:dyDescent="0.25">
      <c r="A4883" s="5" t="s">
        <v>13037</v>
      </c>
      <c r="B4883" s="5">
        <v>1</v>
      </c>
      <c r="C4883" s="5">
        <v>3</v>
      </c>
    </row>
    <row r="4884" spans="1:3" hidden="1" x14ac:dyDescent="0.25">
      <c r="A4884" s="5" t="s">
        <v>13038</v>
      </c>
      <c r="B4884" s="5">
        <v>1</v>
      </c>
      <c r="C4884" s="5">
        <v>2</v>
      </c>
    </row>
    <row r="4885" spans="1:3" hidden="1" x14ac:dyDescent="0.25">
      <c r="A4885" s="5" t="s">
        <v>13039</v>
      </c>
      <c r="B4885" s="5">
        <v>1</v>
      </c>
      <c r="C4885" s="5">
        <v>3</v>
      </c>
    </row>
    <row r="4886" spans="1:3" hidden="1" x14ac:dyDescent="0.25">
      <c r="A4886" s="5" t="s">
        <v>13040</v>
      </c>
      <c r="B4886" s="5">
        <v>1</v>
      </c>
      <c r="C4886" s="5">
        <v>1</v>
      </c>
    </row>
    <row r="4887" spans="1:3" hidden="1" x14ac:dyDescent="0.25">
      <c r="A4887" s="5" t="s">
        <v>13041</v>
      </c>
      <c r="B4887" s="5">
        <v>1</v>
      </c>
      <c r="C4887" s="5">
        <v>1</v>
      </c>
    </row>
    <row r="4888" spans="1:3" hidden="1" x14ac:dyDescent="0.25">
      <c r="A4888" s="5" t="s">
        <v>13042</v>
      </c>
      <c r="B4888" s="5">
        <v>1</v>
      </c>
      <c r="C4888" s="5">
        <v>1</v>
      </c>
    </row>
    <row r="4889" spans="1:3" hidden="1" x14ac:dyDescent="0.25">
      <c r="A4889" s="5" t="s">
        <v>13043</v>
      </c>
      <c r="B4889" s="5">
        <v>1</v>
      </c>
      <c r="C4889" s="5">
        <v>2</v>
      </c>
    </row>
    <row r="4890" spans="1:3" hidden="1" x14ac:dyDescent="0.25">
      <c r="A4890" s="5" t="s">
        <v>13044</v>
      </c>
      <c r="B4890" s="5">
        <v>1</v>
      </c>
      <c r="C4890" s="5">
        <v>3</v>
      </c>
    </row>
    <row r="4891" spans="1:3" hidden="1" x14ac:dyDescent="0.25">
      <c r="A4891" s="5" t="s">
        <v>13045</v>
      </c>
      <c r="B4891" s="5">
        <v>1</v>
      </c>
      <c r="C4891" s="5">
        <v>1</v>
      </c>
    </row>
    <row r="4892" spans="1:3" hidden="1" x14ac:dyDescent="0.25">
      <c r="A4892" s="5" t="s">
        <v>13046</v>
      </c>
      <c r="B4892" s="5">
        <v>1</v>
      </c>
      <c r="C4892" s="5">
        <v>1</v>
      </c>
    </row>
    <row r="4893" spans="1:3" hidden="1" x14ac:dyDescent="0.25">
      <c r="A4893" s="5" t="s">
        <v>13047</v>
      </c>
      <c r="B4893" s="5">
        <v>1</v>
      </c>
      <c r="C4893" s="5">
        <v>3</v>
      </c>
    </row>
    <row r="4894" spans="1:3" hidden="1" x14ac:dyDescent="0.25">
      <c r="A4894" s="5" t="s">
        <v>13048</v>
      </c>
      <c r="B4894" s="5">
        <v>1</v>
      </c>
      <c r="C4894" s="5">
        <v>2</v>
      </c>
    </row>
    <row r="4895" spans="1:3" hidden="1" x14ac:dyDescent="0.25">
      <c r="A4895" s="5" t="s">
        <v>13049</v>
      </c>
      <c r="B4895" s="5">
        <v>1</v>
      </c>
      <c r="C4895" s="5">
        <v>2</v>
      </c>
    </row>
    <row r="4896" spans="1:3" hidden="1" x14ac:dyDescent="0.25">
      <c r="A4896" s="5" t="s">
        <v>13050</v>
      </c>
      <c r="B4896" s="5">
        <v>1</v>
      </c>
      <c r="C4896" s="5">
        <v>2</v>
      </c>
    </row>
    <row r="4897" spans="1:3" hidden="1" x14ac:dyDescent="0.25">
      <c r="A4897" s="5" t="s">
        <v>13051</v>
      </c>
      <c r="B4897" s="5">
        <v>1</v>
      </c>
      <c r="C4897" s="5">
        <v>2</v>
      </c>
    </row>
    <row r="4898" spans="1:3" hidden="1" x14ac:dyDescent="0.25">
      <c r="A4898" s="5" t="s">
        <v>13052</v>
      </c>
      <c r="B4898" s="5">
        <v>1</v>
      </c>
      <c r="C4898" s="5">
        <v>3</v>
      </c>
    </row>
    <row r="4899" spans="1:3" hidden="1" x14ac:dyDescent="0.25">
      <c r="A4899" s="5" t="s">
        <v>13053</v>
      </c>
      <c r="B4899" s="5">
        <v>1</v>
      </c>
      <c r="C4899" s="5">
        <v>1</v>
      </c>
    </row>
    <row r="4900" spans="1:3" hidden="1" x14ac:dyDescent="0.25">
      <c r="A4900" s="5" t="s">
        <v>13054</v>
      </c>
      <c r="B4900" s="5">
        <v>1</v>
      </c>
      <c r="C4900" s="5">
        <v>2</v>
      </c>
    </row>
    <row r="4901" spans="1:3" hidden="1" x14ac:dyDescent="0.25">
      <c r="A4901" s="5" t="s">
        <v>13055</v>
      </c>
      <c r="B4901" s="5">
        <v>1</v>
      </c>
      <c r="C4901" s="5">
        <v>2</v>
      </c>
    </row>
    <row r="4902" spans="1:3" hidden="1" x14ac:dyDescent="0.25">
      <c r="A4902" s="5" t="s">
        <v>13056</v>
      </c>
      <c r="B4902" s="5">
        <v>1</v>
      </c>
      <c r="C4902" s="5">
        <v>1</v>
      </c>
    </row>
    <row r="4903" spans="1:3" hidden="1" x14ac:dyDescent="0.25">
      <c r="A4903" s="5" t="s">
        <v>13057</v>
      </c>
      <c r="B4903" s="5">
        <v>1</v>
      </c>
      <c r="C4903" s="5">
        <v>1</v>
      </c>
    </row>
    <row r="4904" spans="1:3" hidden="1" x14ac:dyDescent="0.25">
      <c r="A4904" s="5" t="s">
        <v>13058</v>
      </c>
      <c r="B4904" s="5">
        <v>1</v>
      </c>
      <c r="C4904" s="5">
        <v>2</v>
      </c>
    </row>
    <row r="4905" spans="1:3" hidden="1" x14ac:dyDescent="0.25">
      <c r="A4905" s="5" t="s">
        <v>13059</v>
      </c>
      <c r="B4905" s="5">
        <v>1</v>
      </c>
      <c r="C4905" s="5">
        <v>3</v>
      </c>
    </row>
    <row r="4906" spans="1:3" hidden="1" x14ac:dyDescent="0.25">
      <c r="A4906" s="5" t="s">
        <v>13060</v>
      </c>
      <c r="B4906" s="5">
        <v>1</v>
      </c>
      <c r="C4906" s="5">
        <v>2</v>
      </c>
    </row>
    <row r="4907" spans="1:3" hidden="1" x14ac:dyDescent="0.25">
      <c r="A4907" s="5" t="s">
        <v>13061</v>
      </c>
      <c r="B4907" s="5">
        <v>1</v>
      </c>
      <c r="C4907" s="5">
        <v>3</v>
      </c>
    </row>
    <row r="4908" spans="1:3" hidden="1" x14ac:dyDescent="0.25">
      <c r="A4908" s="5" t="s">
        <v>13062</v>
      </c>
      <c r="B4908" s="5">
        <v>1</v>
      </c>
      <c r="C4908" s="5">
        <v>1</v>
      </c>
    </row>
    <row r="4909" spans="1:3" hidden="1" x14ac:dyDescent="0.25">
      <c r="A4909" s="5" t="s">
        <v>13063</v>
      </c>
      <c r="B4909" s="5">
        <v>1</v>
      </c>
      <c r="C4909" s="5">
        <v>2</v>
      </c>
    </row>
    <row r="4910" spans="1:3" hidden="1" x14ac:dyDescent="0.25">
      <c r="A4910" s="5" t="s">
        <v>13064</v>
      </c>
      <c r="B4910" s="5">
        <v>1</v>
      </c>
      <c r="C4910" s="5">
        <v>2</v>
      </c>
    </row>
    <row r="4911" spans="1:3" hidden="1" x14ac:dyDescent="0.25">
      <c r="A4911" s="5" t="s">
        <v>13065</v>
      </c>
      <c r="B4911" s="5">
        <v>1</v>
      </c>
      <c r="C4911" s="5">
        <v>3</v>
      </c>
    </row>
    <row r="4912" spans="1:3" hidden="1" x14ac:dyDescent="0.25">
      <c r="A4912" s="5" t="s">
        <v>13066</v>
      </c>
      <c r="B4912" s="5">
        <v>1</v>
      </c>
      <c r="C4912" s="5">
        <v>1</v>
      </c>
    </row>
    <row r="4913" spans="1:3" hidden="1" x14ac:dyDescent="0.25">
      <c r="A4913" s="5" t="s">
        <v>13067</v>
      </c>
      <c r="B4913" s="5">
        <v>1</v>
      </c>
      <c r="C4913" s="5">
        <v>3</v>
      </c>
    </row>
    <row r="4914" spans="1:3" hidden="1" x14ac:dyDescent="0.25">
      <c r="A4914" s="5" t="s">
        <v>13068</v>
      </c>
      <c r="B4914" s="5">
        <v>1</v>
      </c>
      <c r="C4914" s="5">
        <v>1</v>
      </c>
    </row>
    <row r="4915" spans="1:3" hidden="1" x14ac:dyDescent="0.25">
      <c r="A4915" s="5" t="s">
        <v>13069</v>
      </c>
      <c r="B4915" s="5">
        <v>1</v>
      </c>
      <c r="C4915" s="5">
        <v>2</v>
      </c>
    </row>
    <row r="4916" spans="1:3" hidden="1" x14ac:dyDescent="0.25">
      <c r="A4916" s="5" t="s">
        <v>13070</v>
      </c>
      <c r="B4916" s="5">
        <v>1</v>
      </c>
      <c r="C4916" s="5">
        <v>3</v>
      </c>
    </row>
    <row r="4917" spans="1:3" hidden="1" x14ac:dyDescent="0.25">
      <c r="A4917" s="5" t="s">
        <v>13071</v>
      </c>
      <c r="B4917" s="5">
        <v>1</v>
      </c>
      <c r="C4917" s="5">
        <v>1</v>
      </c>
    </row>
    <row r="4918" spans="1:3" hidden="1" x14ac:dyDescent="0.25">
      <c r="A4918" s="5" t="s">
        <v>13072</v>
      </c>
      <c r="B4918" s="5">
        <v>1</v>
      </c>
      <c r="C4918" s="5">
        <v>2</v>
      </c>
    </row>
    <row r="4919" spans="1:3" hidden="1" x14ac:dyDescent="0.25">
      <c r="A4919" s="5" t="s">
        <v>13073</v>
      </c>
      <c r="B4919" s="5">
        <v>1</v>
      </c>
      <c r="C4919" s="5">
        <v>3</v>
      </c>
    </row>
    <row r="4920" spans="1:3" hidden="1" x14ac:dyDescent="0.25">
      <c r="A4920" s="5" t="s">
        <v>13074</v>
      </c>
      <c r="B4920" s="5">
        <v>1</v>
      </c>
      <c r="C4920" s="5">
        <v>1</v>
      </c>
    </row>
    <row r="4921" spans="1:3" hidden="1" x14ac:dyDescent="0.25">
      <c r="A4921" s="5" t="s">
        <v>13075</v>
      </c>
      <c r="B4921" s="5">
        <v>1</v>
      </c>
      <c r="C4921" s="5">
        <v>3</v>
      </c>
    </row>
    <row r="4922" spans="1:3" hidden="1" x14ac:dyDescent="0.25">
      <c r="A4922" s="5" t="s">
        <v>13076</v>
      </c>
      <c r="B4922" s="5">
        <v>1</v>
      </c>
      <c r="C4922" s="5">
        <v>2</v>
      </c>
    </row>
    <row r="4923" spans="1:3" hidden="1" x14ac:dyDescent="0.25">
      <c r="A4923" s="5" t="s">
        <v>13077</v>
      </c>
      <c r="B4923" s="5">
        <v>1</v>
      </c>
      <c r="C4923" s="5">
        <v>3</v>
      </c>
    </row>
    <row r="4924" spans="1:3" hidden="1" x14ac:dyDescent="0.25">
      <c r="A4924" s="5" t="s">
        <v>13078</v>
      </c>
      <c r="B4924" s="5">
        <v>1</v>
      </c>
      <c r="C4924" s="5">
        <v>2</v>
      </c>
    </row>
    <row r="4925" spans="1:3" hidden="1" x14ac:dyDescent="0.25">
      <c r="A4925" s="5" t="s">
        <v>13079</v>
      </c>
      <c r="B4925" s="5">
        <v>1</v>
      </c>
      <c r="C4925" s="5">
        <v>1</v>
      </c>
    </row>
    <row r="4926" spans="1:3" hidden="1" x14ac:dyDescent="0.25">
      <c r="A4926" s="5" t="s">
        <v>13080</v>
      </c>
      <c r="B4926" s="5">
        <v>1</v>
      </c>
      <c r="C4926" s="5">
        <v>1</v>
      </c>
    </row>
    <row r="4927" spans="1:3" hidden="1" x14ac:dyDescent="0.25">
      <c r="A4927" s="5" t="s">
        <v>13081</v>
      </c>
      <c r="B4927" s="5">
        <v>1</v>
      </c>
      <c r="C4927" s="5">
        <v>1</v>
      </c>
    </row>
    <row r="4928" spans="1:3" hidden="1" x14ac:dyDescent="0.25">
      <c r="A4928" s="5" t="s">
        <v>13082</v>
      </c>
      <c r="B4928" s="5">
        <v>1</v>
      </c>
      <c r="C4928" s="5">
        <v>3</v>
      </c>
    </row>
    <row r="4929" spans="1:3" hidden="1" x14ac:dyDescent="0.25">
      <c r="A4929" s="5" t="s">
        <v>13083</v>
      </c>
      <c r="B4929" s="5">
        <v>1</v>
      </c>
      <c r="C4929" s="5">
        <v>3</v>
      </c>
    </row>
    <row r="4930" spans="1:3" hidden="1" x14ac:dyDescent="0.25">
      <c r="A4930" s="5" t="s">
        <v>13084</v>
      </c>
      <c r="B4930" s="5">
        <v>1</v>
      </c>
      <c r="C4930" s="5">
        <v>1</v>
      </c>
    </row>
    <row r="4931" spans="1:3" hidden="1" x14ac:dyDescent="0.25">
      <c r="A4931" s="5" t="s">
        <v>13085</v>
      </c>
      <c r="B4931" s="5">
        <v>1</v>
      </c>
      <c r="C4931" s="5">
        <v>1</v>
      </c>
    </row>
    <row r="4932" spans="1:3" hidden="1" x14ac:dyDescent="0.25">
      <c r="A4932" s="5" t="s">
        <v>13086</v>
      </c>
      <c r="B4932" s="5">
        <v>1</v>
      </c>
      <c r="C4932" s="5">
        <v>2</v>
      </c>
    </row>
    <row r="4933" spans="1:3" hidden="1" x14ac:dyDescent="0.25">
      <c r="A4933" s="5" t="s">
        <v>13087</v>
      </c>
      <c r="B4933" s="5">
        <v>1</v>
      </c>
      <c r="C4933" s="5">
        <v>1</v>
      </c>
    </row>
    <row r="4934" spans="1:3" hidden="1" x14ac:dyDescent="0.25">
      <c r="A4934" s="5" t="s">
        <v>13088</v>
      </c>
      <c r="B4934" s="5">
        <v>1</v>
      </c>
      <c r="C4934" s="5">
        <v>3</v>
      </c>
    </row>
    <row r="4935" spans="1:3" hidden="1" x14ac:dyDescent="0.25">
      <c r="A4935" s="5" t="s">
        <v>13089</v>
      </c>
      <c r="B4935" s="5">
        <v>1</v>
      </c>
      <c r="C4935" s="5">
        <v>1</v>
      </c>
    </row>
    <row r="4936" spans="1:3" hidden="1" x14ac:dyDescent="0.25">
      <c r="A4936" s="5" t="s">
        <v>13090</v>
      </c>
      <c r="B4936" s="5">
        <v>1</v>
      </c>
      <c r="C4936" s="5">
        <v>2</v>
      </c>
    </row>
    <row r="4937" spans="1:3" hidden="1" x14ac:dyDescent="0.25">
      <c r="A4937" s="5" t="s">
        <v>13091</v>
      </c>
      <c r="B4937" s="5">
        <v>1</v>
      </c>
      <c r="C4937" s="5">
        <v>1</v>
      </c>
    </row>
    <row r="4938" spans="1:3" hidden="1" x14ac:dyDescent="0.25">
      <c r="A4938" s="5" t="s">
        <v>13092</v>
      </c>
      <c r="B4938" s="5">
        <v>1</v>
      </c>
      <c r="C4938" s="5">
        <v>2</v>
      </c>
    </row>
    <row r="4939" spans="1:3" hidden="1" x14ac:dyDescent="0.25">
      <c r="A4939" s="5" t="s">
        <v>13093</v>
      </c>
      <c r="B4939" s="5">
        <v>1</v>
      </c>
      <c r="C4939" s="5">
        <v>1</v>
      </c>
    </row>
    <row r="4940" spans="1:3" hidden="1" x14ac:dyDescent="0.25">
      <c r="A4940" s="5" t="s">
        <v>13094</v>
      </c>
      <c r="B4940" s="5">
        <v>1</v>
      </c>
      <c r="C4940" s="5">
        <v>2</v>
      </c>
    </row>
    <row r="4941" spans="1:3" hidden="1" x14ac:dyDescent="0.25">
      <c r="A4941" s="5" t="s">
        <v>13095</v>
      </c>
      <c r="B4941" s="5">
        <v>1</v>
      </c>
      <c r="C4941" s="5">
        <v>2</v>
      </c>
    </row>
    <row r="4942" spans="1:3" hidden="1" x14ac:dyDescent="0.25">
      <c r="A4942" s="5" t="s">
        <v>13096</v>
      </c>
      <c r="B4942" s="5">
        <v>1</v>
      </c>
      <c r="C4942" s="5">
        <v>1</v>
      </c>
    </row>
    <row r="4943" spans="1:3" hidden="1" x14ac:dyDescent="0.25">
      <c r="A4943" s="5" t="s">
        <v>13097</v>
      </c>
      <c r="B4943" s="5">
        <v>1</v>
      </c>
      <c r="C4943" s="5">
        <v>1</v>
      </c>
    </row>
    <row r="4944" spans="1:3" hidden="1" x14ac:dyDescent="0.25">
      <c r="A4944" s="5" t="s">
        <v>13098</v>
      </c>
      <c r="B4944" s="5">
        <v>1</v>
      </c>
      <c r="C4944" s="5">
        <v>3</v>
      </c>
    </row>
    <row r="4945" spans="1:3" hidden="1" x14ac:dyDescent="0.25">
      <c r="A4945" s="5" t="s">
        <v>13099</v>
      </c>
      <c r="B4945" s="5">
        <v>1</v>
      </c>
      <c r="C4945" s="5">
        <v>3</v>
      </c>
    </row>
    <row r="4946" spans="1:3" hidden="1" x14ac:dyDescent="0.25">
      <c r="A4946" s="5" t="s">
        <v>13100</v>
      </c>
      <c r="B4946" s="5">
        <v>1</v>
      </c>
      <c r="C4946" s="5">
        <v>1</v>
      </c>
    </row>
    <row r="4947" spans="1:3" hidden="1" x14ac:dyDescent="0.25">
      <c r="A4947" s="5" t="s">
        <v>13101</v>
      </c>
      <c r="B4947" s="5">
        <v>1</v>
      </c>
      <c r="C4947" s="5">
        <v>3</v>
      </c>
    </row>
    <row r="4948" spans="1:3" hidden="1" x14ac:dyDescent="0.25">
      <c r="A4948" s="5" t="s">
        <v>13102</v>
      </c>
      <c r="B4948" s="5">
        <v>1</v>
      </c>
      <c r="C4948" s="5">
        <v>3</v>
      </c>
    </row>
    <row r="4949" spans="1:3" hidden="1" x14ac:dyDescent="0.25">
      <c r="A4949" s="5" t="s">
        <v>13103</v>
      </c>
      <c r="B4949" s="5">
        <v>1</v>
      </c>
      <c r="C4949" s="5">
        <v>1</v>
      </c>
    </row>
    <row r="4950" spans="1:3" hidden="1" x14ac:dyDescent="0.25">
      <c r="A4950" s="5" t="s">
        <v>13104</v>
      </c>
      <c r="B4950" s="5">
        <v>1</v>
      </c>
      <c r="C4950" s="5">
        <v>3</v>
      </c>
    </row>
    <row r="4951" spans="1:3" hidden="1" x14ac:dyDescent="0.25">
      <c r="A4951" s="5" t="s">
        <v>13105</v>
      </c>
      <c r="B4951" s="5">
        <v>1</v>
      </c>
      <c r="C4951" s="5">
        <v>1</v>
      </c>
    </row>
    <row r="4952" spans="1:3" hidden="1" x14ac:dyDescent="0.25">
      <c r="A4952" s="5" t="s">
        <v>13106</v>
      </c>
      <c r="B4952" s="5">
        <v>1</v>
      </c>
      <c r="C4952" s="5">
        <v>3</v>
      </c>
    </row>
    <row r="4953" spans="1:3" hidden="1" x14ac:dyDescent="0.25">
      <c r="A4953" s="5" t="s">
        <v>13107</v>
      </c>
      <c r="B4953" s="5">
        <v>1</v>
      </c>
      <c r="C4953" s="5">
        <v>1</v>
      </c>
    </row>
    <row r="4954" spans="1:3" hidden="1" x14ac:dyDescent="0.25">
      <c r="A4954" s="5" t="s">
        <v>13108</v>
      </c>
      <c r="B4954" s="5">
        <v>1</v>
      </c>
      <c r="C4954" s="5">
        <v>2</v>
      </c>
    </row>
    <row r="4955" spans="1:3" hidden="1" x14ac:dyDescent="0.25">
      <c r="A4955" s="5" t="s">
        <v>13109</v>
      </c>
      <c r="B4955" s="5">
        <v>1</v>
      </c>
      <c r="C4955" s="5">
        <v>1</v>
      </c>
    </row>
    <row r="4956" spans="1:3" hidden="1" x14ac:dyDescent="0.25">
      <c r="A4956" s="5" t="s">
        <v>13110</v>
      </c>
      <c r="B4956" s="5">
        <v>1</v>
      </c>
      <c r="C4956" s="5">
        <v>3</v>
      </c>
    </row>
    <row r="4957" spans="1:3" hidden="1" x14ac:dyDescent="0.25">
      <c r="A4957" s="5" t="s">
        <v>13111</v>
      </c>
      <c r="B4957" s="5">
        <v>1</v>
      </c>
      <c r="C4957" s="5">
        <v>1</v>
      </c>
    </row>
    <row r="4958" spans="1:3" hidden="1" x14ac:dyDescent="0.25">
      <c r="A4958" s="5" t="s">
        <v>13112</v>
      </c>
      <c r="B4958" s="5">
        <v>1</v>
      </c>
      <c r="C4958" s="5">
        <v>2</v>
      </c>
    </row>
    <row r="4959" spans="1:3" hidden="1" x14ac:dyDescent="0.25">
      <c r="A4959" s="5" t="s">
        <v>13113</v>
      </c>
      <c r="B4959" s="5">
        <v>1</v>
      </c>
      <c r="C4959" s="5">
        <v>1</v>
      </c>
    </row>
    <row r="4960" spans="1:3" hidden="1" x14ac:dyDescent="0.25">
      <c r="A4960" s="5" t="s">
        <v>13114</v>
      </c>
      <c r="B4960" s="5">
        <v>1</v>
      </c>
      <c r="C4960" s="5">
        <v>2</v>
      </c>
    </row>
    <row r="4961" spans="1:3" hidden="1" x14ac:dyDescent="0.25">
      <c r="A4961" s="5" t="s">
        <v>13115</v>
      </c>
      <c r="B4961" s="5">
        <v>1</v>
      </c>
      <c r="C4961" s="5">
        <v>1</v>
      </c>
    </row>
    <row r="4962" spans="1:3" hidden="1" x14ac:dyDescent="0.25">
      <c r="A4962" s="5" t="s">
        <v>13116</v>
      </c>
      <c r="B4962" s="5">
        <v>1</v>
      </c>
      <c r="C4962" s="5">
        <v>2</v>
      </c>
    </row>
    <row r="4963" spans="1:3" hidden="1" x14ac:dyDescent="0.25">
      <c r="A4963" s="5" t="s">
        <v>13117</v>
      </c>
      <c r="B4963" s="5">
        <v>1</v>
      </c>
      <c r="C4963" s="5">
        <v>1</v>
      </c>
    </row>
    <row r="4964" spans="1:3" hidden="1" x14ac:dyDescent="0.25">
      <c r="A4964" s="5" t="s">
        <v>13118</v>
      </c>
      <c r="B4964" s="5">
        <v>1</v>
      </c>
      <c r="C4964" s="5">
        <v>3</v>
      </c>
    </row>
    <row r="4965" spans="1:3" hidden="1" x14ac:dyDescent="0.25">
      <c r="A4965" s="5" t="s">
        <v>13119</v>
      </c>
      <c r="B4965" s="5">
        <v>1</v>
      </c>
      <c r="C4965" s="5">
        <v>2</v>
      </c>
    </row>
    <row r="4966" spans="1:3" hidden="1" x14ac:dyDescent="0.25">
      <c r="A4966" s="5" t="s">
        <v>13120</v>
      </c>
      <c r="B4966" s="5">
        <v>1</v>
      </c>
      <c r="C4966" s="5">
        <v>2</v>
      </c>
    </row>
    <row r="4967" spans="1:3" hidden="1" x14ac:dyDescent="0.25">
      <c r="A4967" s="5" t="s">
        <v>13121</v>
      </c>
      <c r="B4967" s="5">
        <v>1</v>
      </c>
      <c r="C4967" s="5">
        <v>1</v>
      </c>
    </row>
    <row r="4968" spans="1:3" hidden="1" x14ac:dyDescent="0.25">
      <c r="A4968" s="5" t="s">
        <v>13122</v>
      </c>
      <c r="B4968" s="5">
        <v>1</v>
      </c>
      <c r="C4968" s="5">
        <v>3</v>
      </c>
    </row>
    <row r="4969" spans="1:3" hidden="1" x14ac:dyDescent="0.25">
      <c r="A4969" s="5" t="s">
        <v>13123</v>
      </c>
      <c r="B4969" s="5">
        <v>1</v>
      </c>
      <c r="C4969" s="5">
        <v>3</v>
      </c>
    </row>
    <row r="4970" spans="1:3" hidden="1" x14ac:dyDescent="0.25">
      <c r="A4970" s="5" t="s">
        <v>13124</v>
      </c>
      <c r="B4970" s="5">
        <v>1</v>
      </c>
      <c r="C4970" s="5">
        <v>3</v>
      </c>
    </row>
    <row r="4971" spans="1:3" hidden="1" x14ac:dyDescent="0.25">
      <c r="A4971" s="5" t="s">
        <v>13125</v>
      </c>
      <c r="B4971" s="5">
        <v>1</v>
      </c>
      <c r="C4971" s="5">
        <v>1</v>
      </c>
    </row>
    <row r="4972" spans="1:3" hidden="1" x14ac:dyDescent="0.25">
      <c r="A4972" s="5" t="s">
        <v>13126</v>
      </c>
      <c r="B4972" s="5">
        <v>1</v>
      </c>
      <c r="C4972" s="5">
        <v>2</v>
      </c>
    </row>
    <row r="4973" spans="1:3" hidden="1" x14ac:dyDescent="0.25">
      <c r="A4973" s="5" t="s">
        <v>13127</v>
      </c>
      <c r="B4973" s="5">
        <v>1</v>
      </c>
      <c r="C4973" s="5">
        <v>1</v>
      </c>
    </row>
    <row r="4974" spans="1:3" hidden="1" x14ac:dyDescent="0.25">
      <c r="A4974" s="5" t="s">
        <v>13128</v>
      </c>
      <c r="B4974" s="5">
        <v>1</v>
      </c>
      <c r="C4974" s="5">
        <v>3</v>
      </c>
    </row>
    <row r="4975" spans="1:3" hidden="1" x14ac:dyDescent="0.25">
      <c r="A4975" s="5" t="s">
        <v>13129</v>
      </c>
      <c r="B4975" s="5">
        <v>1</v>
      </c>
      <c r="C4975" s="5">
        <v>1</v>
      </c>
    </row>
    <row r="4976" spans="1:3" hidden="1" x14ac:dyDescent="0.25">
      <c r="A4976" s="5" t="s">
        <v>13130</v>
      </c>
      <c r="B4976" s="5">
        <v>1</v>
      </c>
      <c r="C4976" s="5">
        <v>2</v>
      </c>
    </row>
    <row r="4977" spans="1:3" hidden="1" x14ac:dyDescent="0.25">
      <c r="A4977" s="5" t="s">
        <v>13131</v>
      </c>
      <c r="B4977" s="5">
        <v>1</v>
      </c>
      <c r="C4977" s="5">
        <v>2</v>
      </c>
    </row>
    <row r="4978" spans="1:3" hidden="1" x14ac:dyDescent="0.25">
      <c r="A4978" s="5" t="s">
        <v>13132</v>
      </c>
      <c r="B4978" s="5">
        <v>1</v>
      </c>
      <c r="C4978" s="5">
        <v>2</v>
      </c>
    </row>
    <row r="4979" spans="1:3" hidden="1" x14ac:dyDescent="0.25">
      <c r="A4979" s="5" t="s">
        <v>13133</v>
      </c>
      <c r="B4979" s="5">
        <v>1</v>
      </c>
      <c r="C4979" s="5">
        <v>1</v>
      </c>
    </row>
    <row r="4980" spans="1:3" hidden="1" x14ac:dyDescent="0.25">
      <c r="A4980" s="5" t="s">
        <v>13134</v>
      </c>
      <c r="B4980" s="5">
        <v>1</v>
      </c>
      <c r="C4980" s="5">
        <v>3</v>
      </c>
    </row>
    <row r="4981" spans="1:3" hidden="1" x14ac:dyDescent="0.25">
      <c r="A4981" s="5" t="s">
        <v>13135</v>
      </c>
      <c r="B4981" s="5">
        <v>1</v>
      </c>
      <c r="C4981" s="5">
        <v>1</v>
      </c>
    </row>
    <row r="4982" spans="1:3" hidden="1" x14ac:dyDescent="0.25">
      <c r="A4982" s="5" t="s">
        <v>13136</v>
      </c>
      <c r="B4982" s="5">
        <v>1</v>
      </c>
      <c r="C4982" s="5">
        <v>2</v>
      </c>
    </row>
    <row r="4983" spans="1:3" hidden="1" x14ac:dyDescent="0.25">
      <c r="A4983" s="5" t="s">
        <v>13137</v>
      </c>
      <c r="B4983" s="5">
        <v>1</v>
      </c>
      <c r="C4983" s="5">
        <v>2</v>
      </c>
    </row>
    <row r="4984" spans="1:3" hidden="1" x14ac:dyDescent="0.25">
      <c r="A4984" s="5" t="s">
        <v>13138</v>
      </c>
      <c r="B4984" s="5">
        <v>1</v>
      </c>
      <c r="C4984" s="5">
        <v>3</v>
      </c>
    </row>
    <row r="4985" spans="1:3" hidden="1" x14ac:dyDescent="0.25">
      <c r="A4985" s="5" t="s">
        <v>13139</v>
      </c>
      <c r="B4985" s="5">
        <v>1</v>
      </c>
      <c r="C4985" s="5">
        <v>1</v>
      </c>
    </row>
    <row r="4986" spans="1:3" hidden="1" x14ac:dyDescent="0.25">
      <c r="A4986" s="5" t="s">
        <v>13140</v>
      </c>
      <c r="B4986" s="5">
        <v>1</v>
      </c>
      <c r="C4986" s="5">
        <v>2</v>
      </c>
    </row>
    <row r="4987" spans="1:3" hidden="1" x14ac:dyDescent="0.25">
      <c r="A4987" s="5" t="s">
        <v>13141</v>
      </c>
      <c r="B4987" s="5">
        <v>1</v>
      </c>
      <c r="C4987" s="5">
        <v>1</v>
      </c>
    </row>
    <row r="4988" spans="1:3" hidden="1" x14ac:dyDescent="0.25">
      <c r="A4988" s="5" t="s">
        <v>2373</v>
      </c>
      <c r="B4988" s="5">
        <v>1</v>
      </c>
      <c r="C4988" s="5">
        <v>3</v>
      </c>
    </row>
    <row r="4989" spans="1:3" hidden="1" x14ac:dyDescent="0.25">
      <c r="A4989" s="5" t="s">
        <v>13142</v>
      </c>
      <c r="B4989" s="5">
        <v>1</v>
      </c>
      <c r="C4989" s="5">
        <v>1</v>
      </c>
    </row>
    <row r="4990" spans="1:3" hidden="1" x14ac:dyDescent="0.25">
      <c r="A4990" s="5" t="s">
        <v>13143</v>
      </c>
      <c r="B4990" s="5">
        <v>1</v>
      </c>
      <c r="C4990" s="5">
        <v>1</v>
      </c>
    </row>
    <row r="4991" spans="1:3" hidden="1" x14ac:dyDescent="0.25">
      <c r="A4991" s="5" t="s">
        <v>13144</v>
      </c>
      <c r="B4991" s="5">
        <v>1</v>
      </c>
      <c r="C4991" s="5">
        <v>1</v>
      </c>
    </row>
    <row r="4992" spans="1:3" hidden="1" x14ac:dyDescent="0.25">
      <c r="A4992" s="5" t="s">
        <v>13145</v>
      </c>
      <c r="B4992" s="5">
        <v>1</v>
      </c>
      <c r="C4992" s="5">
        <v>2</v>
      </c>
    </row>
    <row r="4993" spans="1:3" hidden="1" x14ac:dyDescent="0.25">
      <c r="A4993" s="5" t="s">
        <v>13146</v>
      </c>
      <c r="B4993" s="5">
        <v>1</v>
      </c>
      <c r="C4993" s="5">
        <v>1</v>
      </c>
    </row>
    <row r="4994" spans="1:3" hidden="1" x14ac:dyDescent="0.25">
      <c r="A4994" s="5" t="s">
        <v>13147</v>
      </c>
      <c r="B4994" s="5">
        <v>1</v>
      </c>
      <c r="C4994" s="5">
        <v>1</v>
      </c>
    </row>
    <row r="4995" spans="1:3" hidden="1" x14ac:dyDescent="0.25">
      <c r="A4995" s="5" t="s">
        <v>13148</v>
      </c>
      <c r="B4995" s="5">
        <v>1</v>
      </c>
      <c r="C4995" s="5">
        <v>2</v>
      </c>
    </row>
    <row r="4996" spans="1:3" hidden="1" x14ac:dyDescent="0.25">
      <c r="A4996" s="5" t="s">
        <v>13149</v>
      </c>
      <c r="B4996" s="5">
        <v>1</v>
      </c>
      <c r="C4996" s="5">
        <v>2</v>
      </c>
    </row>
    <row r="4997" spans="1:3" hidden="1" x14ac:dyDescent="0.25">
      <c r="A4997" s="5" t="s">
        <v>13150</v>
      </c>
      <c r="B4997" s="5">
        <v>1</v>
      </c>
      <c r="C4997" s="5">
        <v>1</v>
      </c>
    </row>
    <row r="4998" spans="1:3" hidden="1" x14ac:dyDescent="0.25">
      <c r="A4998" s="5" t="s">
        <v>13151</v>
      </c>
      <c r="B4998" s="5">
        <v>1</v>
      </c>
      <c r="C4998" s="5">
        <v>3</v>
      </c>
    </row>
    <row r="4999" spans="1:3" hidden="1" x14ac:dyDescent="0.25">
      <c r="A4999" s="5" t="s">
        <v>13152</v>
      </c>
      <c r="B4999" s="5">
        <v>1</v>
      </c>
      <c r="C4999" s="5">
        <v>2</v>
      </c>
    </row>
    <row r="5000" spans="1:3" hidden="1" x14ac:dyDescent="0.25">
      <c r="A5000" s="5" t="s">
        <v>13153</v>
      </c>
      <c r="B5000" s="5">
        <v>1</v>
      </c>
      <c r="C5000" s="5">
        <v>2</v>
      </c>
    </row>
    <row r="5001" spans="1:3" hidden="1" x14ac:dyDescent="0.25">
      <c r="A5001" s="5" t="s">
        <v>13154</v>
      </c>
      <c r="B5001" s="5">
        <v>1</v>
      </c>
      <c r="C5001" s="5">
        <v>2</v>
      </c>
    </row>
    <row r="5002" spans="1:3" hidden="1" x14ac:dyDescent="0.25">
      <c r="A5002" s="5" t="s">
        <v>13155</v>
      </c>
      <c r="B5002" s="5">
        <v>1</v>
      </c>
      <c r="C5002" s="5">
        <v>1</v>
      </c>
    </row>
    <row r="5003" spans="1:3" hidden="1" x14ac:dyDescent="0.25">
      <c r="A5003" s="5" t="s">
        <v>13156</v>
      </c>
      <c r="B5003" s="5">
        <v>1</v>
      </c>
      <c r="C5003" s="5">
        <v>1</v>
      </c>
    </row>
    <row r="5004" spans="1:3" hidden="1" x14ac:dyDescent="0.25">
      <c r="A5004" s="5" t="s">
        <v>13157</v>
      </c>
      <c r="B5004" s="5">
        <v>1</v>
      </c>
      <c r="C5004" s="5">
        <v>1</v>
      </c>
    </row>
    <row r="5005" spans="1:3" hidden="1" x14ac:dyDescent="0.25">
      <c r="A5005" s="5" t="s">
        <v>13158</v>
      </c>
      <c r="B5005" s="5">
        <v>1</v>
      </c>
      <c r="C5005" s="5">
        <v>1</v>
      </c>
    </row>
    <row r="5006" spans="1:3" hidden="1" x14ac:dyDescent="0.25">
      <c r="A5006" s="5" t="s">
        <v>13159</v>
      </c>
      <c r="B5006" s="5">
        <v>1</v>
      </c>
      <c r="C5006" s="5">
        <v>2</v>
      </c>
    </row>
    <row r="5007" spans="1:3" hidden="1" x14ac:dyDescent="0.25">
      <c r="A5007" s="5" t="s">
        <v>13160</v>
      </c>
      <c r="B5007" s="5">
        <v>1</v>
      </c>
      <c r="C5007" s="5">
        <v>2</v>
      </c>
    </row>
    <row r="5008" spans="1:3" hidden="1" x14ac:dyDescent="0.25">
      <c r="A5008" s="5" t="s">
        <v>13161</v>
      </c>
      <c r="B5008" s="5">
        <v>1</v>
      </c>
      <c r="C5008" s="5">
        <v>3</v>
      </c>
    </row>
    <row r="5009" spans="1:3" hidden="1" x14ac:dyDescent="0.25">
      <c r="A5009" s="5" t="s">
        <v>13162</v>
      </c>
      <c r="B5009" s="5">
        <v>1</v>
      </c>
      <c r="C5009" s="5">
        <v>1</v>
      </c>
    </row>
    <row r="5010" spans="1:3" hidden="1" x14ac:dyDescent="0.25">
      <c r="A5010" s="5" t="s">
        <v>13163</v>
      </c>
      <c r="B5010" s="5">
        <v>1</v>
      </c>
      <c r="C5010" s="5">
        <v>3</v>
      </c>
    </row>
    <row r="5011" spans="1:3" hidden="1" x14ac:dyDescent="0.25">
      <c r="A5011" s="5" t="s">
        <v>13164</v>
      </c>
      <c r="B5011" s="5">
        <v>1</v>
      </c>
      <c r="C5011" s="5">
        <v>2</v>
      </c>
    </row>
    <row r="5012" spans="1:3" hidden="1" x14ac:dyDescent="0.25">
      <c r="A5012" s="5" t="s">
        <v>13165</v>
      </c>
      <c r="B5012" s="5">
        <v>1</v>
      </c>
      <c r="C5012" s="5">
        <v>2</v>
      </c>
    </row>
    <row r="5013" spans="1:3" hidden="1" x14ac:dyDescent="0.25">
      <c r="A5013" s="5" t="s">
        <v>13166</v>
      </c>
      <c r="B5013" s="5">
        <v>1</v>
      </c>
      <c r="C5013" s="5">
        <v>1</v>
      </c>
    </row>
    <row r="5014" spans="1:3" hidden="1" x14ac:dyDescent="0.25">
      <c r="A5014" s="5" t="s">
        <v>13167</v>
      </c>
      <c r="B5014" s="5">
        <v>1</v>
      </c>
      <c r="C5014" s="5">
        <v>2</v>
      </c>
    </row>
    <row r="5015" spans="1:3" hidden="1" x14ac:dyDescent="0.25">
      <c r="A5015" s="5" t="s">
        <v>13168</v>
      </c>
      <c r="B5015" s="5">
        <v>1</v>
      </c>
      <c r="C5015" s="5">
        <v>2</v>
      </c>
    </row>
    <row r="5016" spans="1:3" hidden="1" x14ac:dyDescent="0.25">
      <c r="A5016" s="5" t="s">
        <v>13169</v>
      </c>
      <c r="B5016" s="5">
        <v>1</v>
      </c>
      <c r="C5016" s="5">
        <v>3</v>
      </c>
    </row>
    <row r="5017" spans="1:3" hidden="1" x14ac:dyDescent="0.25">
      <c r="A5017" s="5" t="s">
        <v>13170</v>
      </c>
      <c r="B5017" s="5">
        <v>1</v>
      </c>
      <c r="C5017" s="5">
        <v>1</v>
      </c>
    </row>
    <row r="5018" spans="1:3" hidden="1" x14ac:dyDescent="0.25">
      <c r="A5018" s="5" t="s">
        <v>13171</v>
      </c>
      <c r="B5018" s="5">
        <v>1</v>
      </c>
      <c r="C5018" s="5">
        <v>3</v>
      </c>
    </row>
    <row r="5019" spans="1:3" hidden="1" x14ac:dyDescent="0.25">
      <c r="A5019" s="5" t="s">
        <v>13172</v>
      </c>
      <c r="B5019" s="5">
        <v>1</v>
      </c>
      <c r="C5019" s="5">
        <v>2</v>
      </c>
    </row>
    <row r="5020" spans="1:3" hidden="1" x14ac:dyDescent="0.25">
      <c r="A5020" s="5" t="s">
        <v>13173</v>
      </c>
      <c r="B5020" s="5">
        <v>1</v>
      </c>
      <c r="C5020" s="5">
        <v>3</v>
      </c>
    </row>
    <row r="5021" spans="1:3" hidden="1" x14ac:dyDescent="0.25">
      <c r="A5021" s="5" t="s">
        <v>13174</v>
      </c>
      <c r="B5021" s="5">
        <v>1</v>
      </c>
      <c r="C5021" s="5">
        <v>1</v>
      </c>
    </row>
    <row r="5022" spans="1:3" hidden="1" x14ac:dyDescent="0.25">
      <c r="A5022" s="5" t="s">
        <v>13175</v>
      </c>
      <c r="B5022" s="5">
        <v>1</v>
      </c>
      <c r="C5022" s="5">
        <v>3</v>
      </c>
    </row>
    <row r="5023" spans="1:3" hidden="1" x14ac:dyDescent="0.25">
      <c r="A5023" s="5" t="s">
        <v>13176</v>
      </c>
      <c r="B5023" s="5">
        <v>1</v>
      </c>
      <c r="C5023" s="5">
        <v>2</v>
      </c>
    </row>
    <row r="5024" spans="1:3" hidden="1" x14ac:dyDescent="0.25">
      <c r="A5024" s="5" t="s">
        <v>13177</v>
      </c>
      <c r="B5024" s="5">
        <v>1</v>
      </c>
      <c r="C5024" s="5">
        <v>2</v>
      </c>
    </row>
    <row r="5025" spans="1:3" hidden="1" x14ac:dyDescent="0.25">
      <c r="A5025" s="5" t="s">
        <v>13178</v>
      </c>
      <c r="B5025" s="5">
        <v>1</v>
      </c>
      <c r="C5025" s="5">
        <v>1</v>
      </c>
    </row>
    <row r="5026" spans="1:3" hidden="1" x14ac:dyDescent="0.25">
      <c r="A5026" s="5" t="s">
        <v>13179</v>
      </c>
      <c r="B5026" s="5">
        <v>1</v>
      </c>
      <c r="C5026" s="5">
        <v>3</v>
      </c>
    </row>
    <row r="5027" spans="1:3" hidden="1" x14ac:dyDescent="0.25">
      <c r="A5027" s="5" t="s">
        <v>13180</v>
      </c>
      <c r="B5027" s="5">
        <v>1</v>
      </c>
      <c r="C5027" s="5">
        <v>2</v>
      </c>
    </row>
    <row r="5028" spans="1:3" hidden="1" x14ac:dyDescent="0.25">
      <c r="A5028" s="5" t="s">
        <v>13181</v>
      </c>
      <c r="B5028" s="5">
        <v>1</v>
      </c>
      <c r="C5028" s="5">
        <v>1</v>
      </c>
    </row>
    <row r="5029" spans="1:3" hidden="1" x14ac:dyDescent="0.25">
      <c r="A5029" s="5" t="s">
        <v>13182</v>
      </c>
      <c r="B5029" s="5">
        <v>1</v>
      </c>
      <c r="C5029" s="5">
        <v>3</v>
      </c>
    </row>
    <row r="5030" spans="1:3" hidden="1" x14ac:dyDescent="0.25">
      <c r="A5030" s="5" t="s">
        <v>13183</v>
      </c>
      <c r="B5030" s="5">
        <v>1</v>
      </c>
      <c r="C5030" s="5">
        <v>2</v>
      </c>
    </row>
    <row r="5031" spans="1:3" hidden="1" x14ac:dyDescent="0.25">
      <c r="A5031" s="5" t="s">
        <v>13184</v>
      </c>
      <c r="B5031" s="5">
        <v>1</v>
      </c>
      <c r="C5031" s="5">
        <v>3</v>
      </c>
    </row>
    <row r="5032" spans="1:3" hidden="1" x14ac:dyDescent="0.25">
      <c r="A5032" s="5" t="s">
        <v>13185</v>
      </c>
      <c r="B5032" s="5">
        <v>1</v>
      </c>
      <c r="C5032" s="5">
        <v>1</v>
      </c>
    </row>
    <row r="5033" spans="1:3" hidden="1" x14ac:dyDescent="0.25">
      <c r="A5033" s="5" t="s">
        <v>13186</v>
      </c>
      <c r="B5033" s="5">
        <v>1</v>
      </c>
      <c r="C5033" s="5">
        <v>3</v>
      </c>
    </row>
    <row r="5034" spans="1:3" hidden="1" x14ac:dyDescent="0.25">
      <c r="A5034" s="5" t="s">
        <v>13187</v>
      </c>
      <c r="B5034" s="5">
        <v>1</v>
      </c>
      <c r="C5034" s="5">
        <v>2</v>
      </c>
    </row>
    <row r="5035" spans="1:3" hidden="1" x14ac:dyDescent="0.25">
      <c r="A5035" s="5" t="s">
        <v>13188</v>
      </c>
      <c r="B5035" s="5">
        <v>1</v>
      </c>
      <c r="C5035" s="5">
        <v>1</v>
      </c>
    </row>
    <row r="5036" spans="1:3" hidden="1" x14ac:dyDescent="0.25">
      <c r="A5036" s="5" t="s">
        <v>13189</v>
      </c>
      <c r="B5036" s="5">
        <v>1</v>
      </c>
      <c r="C5036" s="5">
        <v>1</v>
      </c>
    </row>
    <row r="5037" spans="1:3" hidden="1" x14ac:dyDescent="0.25">
      <c r="A5037" s="5" t="s">
        <v>13190</v>
      </c>
      <c r="B5037" s="5">
        <v>1</v>
      </c>
      <c r="C5037" s="5">
        <v>3</v>
      </c>
    </row>
    <row r="5038" spans="1:3" hidden="1" x14ac:dyDescent="0.25">
      <c r="A5038" s="5" t="s">
        <v>13191</v>
      </c>
      <c r="B5038" s="5">
        <v>1</v>
      </c>
      <c r="C5038" s="5">
        <v>1</v>
      </c>
    </row>
    <row r="5039" spans="1:3" hidden="1" x14ac:dyDescent="0.25">
      <c r="A5039" s="5" t="s">
        <v>13192</v>
      </c>
      <c r="B5039" s="5">
        <v>1</v>
      </c>
      <c r="C5039" s="5">
        <v>2</v>
      </c>
    </row>
    <row r="5040" spans="1:3" hidden="1" x14ac:dyDescent="0.25">
      <c r="A5040" s="5" t="s">
        <v>13193</v>
      </c>
      <c r="B5040" s="5">
        <v>1</v>
      </c>
      <c r="C5040" s="5">
        <v>1</v>
      </c>
    </row>
    <row r="5041" spans="1:3" hidden="1" x14ac:dyDescent="0.25">
      <c r="A5041" s="5" t="s">
        <v>13194</v>
      </c>
      <c r="B5041" s="5">
        <v>1</v>
      </c>
      <c r="C5041" s="5">
        <v>3</v>
      </c>
    </row>
    <row r="5042" spans="1:3" hidden="1" x14ac:dyDescent="0.25">
      <c r="A5042" s="5" t="s">
        <v>13195</v>
      </c>
      <c r="B5042" s="5">
        <v>1</v>
      </c>
      <c r="C5042" s="5">
        <v>3</v>
      </c>
    </row>
    <row r="5043" spans="1:3" hidden="1" x14ac:dyDescent="0.25">
      <c r="A5043" s="5" t="s">
        <v>13196</v>
      </c>
      <c r="B5043" s="5">
        <v>1</v>
      </c>
      <c r="C5043" s="5">
        <v>3</v>
      </c>
    </row>
    <row r="5044" spans="1:3" hidden="1" x14ac:dyDescent="0.25">
      <c r="A5044" s="5" t="s">
        <v>13197</v>
      </c>
      <c r="B5044" s="5">
        <v>1</v>
      </c>
      <c r="C5044" s="5">
        <v>2</v>
      </c>
    </row>
    <row r="5045" spans="1:3" hidden="1" x14ac:dyDescent="0.25">
      <c r="A5045" s="5" t="s">
        <v>13198</v>
      </c>
      <c r="B5045" s="5">
        <v>1</v>
      </c>
      <c r="C5045" s="5">
        <v>3</v>
      </c>
    </row>
    <row r="5046" spans="1:3" hidden="1" x14ac:dyDescent="0.25">
      <c r="A5046" s="5" t="s">
        <v>13199</v>
      </c>
      <c r="B5046" s="5">
        <v>1</v>
      </c>
      <c r="C5046" s="5">
        <v>3</v>
      </c>
    </row>
    <row r="5047" spans="1:3" hidden="1" x14ac:dyDescent="0.25">
      <c r="A5047" s="5" t="s">
        <v>13200</v>
      </c>
      <c r="B5047" s="5">
        <v>1</v>
      </c>
      <c r="C5047" s="5">
        <v>2</v>
      </c>
    </row>
    <row r="5048" spans="1:3" hidden="1" x14ac:dyDescent="0.25">
      <c r="A5048" s="5" t="s">
        <v>13201</v>
      </c>
      <c r="B5048" s="5">
        <v>1</v>
      </c>
      <c r="C5048" s="5">
        <v>3</v>
      </c>
    </row>
    <row r="5049" spans="1:3" hidden="1" x14ac:dyDescent="0.25">
      <c r="A5049" s="5" t="s">
        <v>13202</v>
      </c>
      <c r="B5049" s="5">
        <v>1</v>
      </c>
      <c r="C5049" s="5">
        <v>3</v>
      </c>
    </row>
    <row r="5050" spans="1:3" hidden="1" x14ac:dyDescent="0.25">
      <c r="A5050" s="5" t="s">
        <v>13203</v>
      </c>
      <c r="B5050" s="5">
        <v>1</v>
      </c>
      <c r="C5050" s="5">
        <v>3</v>
      </c>
    </row>
    <row r="5051" spans="1:3" hidden="1" x14ac:dyDescent="0.25">
      <c r="A5051" s="5" t="s">
        <v>13204</v>
      </c>
      <c r="B5051" s="5">
        <v>1</v>
      </c>
      <c r="C5051" s="5">
        <v>2</v>
      </c>
    </row>
    <row r="5052" spans="1:3" hidden="1" x14ac:dyDescent="0.25">
      <c r="A5052" s="5" t="s">
        <v>13205</v>
      </c>
      <c r="B5052" s="5">
        <v>1</v>
      </c>
      <c r="C5052" s="5">
        <v>3</v>
      </c>
    </row>
    <row r="5053" spans="1:3" hidden="1" x14ac:dyDescent="0.25">
      <c r="A5053" s="5" t="s">
        <v>13206</v>
      </c>
      <c r="B5053" s="5">
        <v>1</v>
      </c>
      <c r="C5053" s="5">
        <v>2</v>
      </c>
    </row>
    <row r="5054" spans="1:3" hidden="1" x14ac:dyDescent="0.25">
      <c r="A5054" s="5" t="s">
        <v>13207</v>
      </c>
      <c r="B5054" s="5">
        <v>1</v>
      </c>
      <c r="C5054" s="5">
        <v>2</v>
      </c>
    </row>
    <row r="5055" spans="1:3" hidden="1" x14ac:dyDescent="0.25">
      <c r="A5055" s="5" t="s">
        <v>13208</v>
      </c>
      <c r="B5055" s="5">
        <v>1</v>
      </c>
      <c r="C5055" s="5">
        <v>2</v>
      </c>
    </row>
    <row r="5056" spans="1:3" hidden="1" x14ac:dyDescent="0.25">
      <c r="A5056" s="5" t="s">
        <v>13209</v>
      </c>
      <c r="B5056" s="5">
        <v>1</v>
      </c>
      <c r="C5056" s="5">
        <v>2</v>
      </c>
    </row>
    <row r="5057" spans="1:3" hidden="1" x14ac:dyDescent="0.25">
      <c r="A5057" s="5" t="s">
        <v>13210</v>
      </c>
      <c r="B5057" s="5">
        <v>1</v>
      </c>
      <c r="C5057" s="5">
        <v>1</v>
      </c>
    </row>
    <row r="5058" spans="1:3" hidden="1" x14ac:dyDescent="0.25">
      <c r="A5058" s="5" t="s">
        <v>13211</v>
      </c>
      <c r="B5058" s="5">
        <v>1</v>
      </c>
      <c r="C5058" s="5">
        <v>2</v>
      </c>
    </row>
    <row r="5059" spans="1:3" hidden="1" x14ac:dyDescent="0.25">
      <c r="A5059" s="5" t="s">
        <v>13212</v>
      </c>
      <c r="B5059" s="5">
        <v>1</v>
      </c>
      <c r="C5059" s="5">
        <v>2</v>
      </c>
    </row>
    <row r="5060" spans="1:3" hidden="1" x14ac:dyDescent="0.25">
      <c r="A5060" s="5" t="s">
        <v>13213</v>
      </c>
      <c r="B5060" s="5">
        <v>1</v>
      </c>
      <c r="C5060" s="5">
        <v>1</v>
      </c>
    </row>
    <row r="5061" spans="1:3" hidden="1" x14ac:dyDescent="0.25">
      <c r="A5061" s="5" t="s">
        <v>13214</v>
      </c>
      <c r="B5061" s="5">
        <v>1</v>
      </c>
      <c r="C5061" s="5">
        <v>1</v>
      </c>
    </row>
    <row r="5062" spans="1:3" hidden="1" x14ac:dyDescent="0.25">
      <c r="A5062" s="5" t="s">
        <v>13215</v>
      </c>
      <c r="B5062" s="5">
        <v>1</v>
      </c>
      <c r="C5062" s="5">
        <v>1</v>
      </c>
    </row>
    <row r="5063" spans="1:3" hidden="1" x14ac:dyDescent="0.25">
      <c r="A5063" s="5" t="s">
        <v>13216</v>
      </c>
      <c r="B5063" s="5">
        <v>1</v>
      </c>
      <c r="C5063" s="5">
        <v>2</v>
      </c>
    </row>
    <row r="5064" spans="1:3" hidden="1" x14ac:dyDescent="0.25">
      <c r="A5064" s="5" t="s">
        <v>13217</v>
      </c>
      <c r="B5064" s="5">
        <v>1</v>
      </c>
      <c r="C5064" s="5">
        <v>3</v>
      </c>
    </row>
    <row r="5065" spans="1:3" hidden="1" x14ac:dyDescent="0.25">
      <c r="A5065" s="5" t="s">
        <v>13218</v>
      </c>
      <c r="B5065" s="5">
        <v>1</v>
      </c>
      <c r="C5065" s="5">
        <v>3</v>
      </c>
    </row>
    <row r="5066" spans="1:3" hidden="1" x14ac:dyDescent="0.25">
      <c r="A5066" s="5" t="s">
        <v>13219</v>
      </c>
      <c r="B5066" s="5">
        <v>1</v>
      </c>
      <c r="C5066" s="5">
        <v>1</v>
      </c>
    </row>
    <row r="5067" spans="1:3" hidden="1" x14ac:dyDescent="0.25">
      <c r="A5067" s="5" t="s">
        <v>13220</v>
      </c>
      <c r="B5067" s="5">
        <v>1</v>
      </c>
      <c r="C5067" s="5">
        <v>2</v>
      </c>
    </row>
    <row r="5068" spans="1:3" hidden="1" x14ac:dyDescent="0.25">
      <c r="A5068" s="5" t="s">
        <v>13221</v>
      </c>
      <c r="B5068" s="5">
        <v>1</v>
      </c>
      <c r="C5068" s="5">
        <v>1</v>
      </c>
    </row>
    <row r="5069" spans="1:3" hidden="1" x14ac:dyDescent="0.25">
      <c r="A5069" s="5" t="s">
        <v>13222</v>
      </c>
      <c r="B5069" s="5">
        <v>1</v>
      </c>
      <c r="C5069" s="5">
        <v>2</v>
      </c>
    </row>
    <row r="5070" spans="1:3" hidden="1" x14ac:dyDescent="0.25">
      <c r="A5070" s="5" t="s">
        <v>13223</v>
      </c>
      <c r="B5070" s="5">
        <v>1</v>
      </c>
      <c r="C5070" s="5">
        <v>2</v>
      </c>
    </row>
    <row r="5071" spans="1:3" hidden="1" x14ac:dyDescent="0.25">
      <c r="A5071" s="5" t="s">
        <v>5550</v>
      </c>
      <c r="B5071" s="5">
        <v>1</v>
      </c>
      <c r="C5071" s="5">
        <v>1</v>
      </c>
    </row>
    <row r="5072" spans="1:3" hidden="1" x14ac:dyDescent="0.25">
      <c r="A5072" s="5" t="s">
        <v>13224</v>
      </c>
      <c r="B5072" s="5">
        <v>1</v>
      </c>
      <c r="C5072" s="5">
        <v>2</v>
      </c>
    </row>
    <row r="5073" spans="1:3" hidden="1" x14ac:dyDescent="0.25">
      <c r="A5073" s="5" t="s">
        <v>5556</v>
      </c>
      <c r="B5073" s="5">
        <v>1</v>
      </c>
      <c r="C5073" s="5">
        <v>1</v>
      </c>
    </row>
    <row r="5074" spans="1:3" hidden="1" x14ac:dyDescent="0.25">
      <c r="A5074" s="5" t="s">
        <v>13225</v>
      </c>
      <c r="B5074" s="5">
        <v>1</v>
      </c>
      <c r="C5074" s="5">
        <v>1</v>
      </c>
    </row>
    <row r="5075" spans="1:3" hidden="1" x14ac:dyDescent="0.25">
      <c r="A5075" s="5" t="s">
        <v>13226</v>
      </c>
      <c r="B5075" s="5">
        <v>1</v>
      </c>
      <c r="C5075" s="5">
        <v>2</v>
      </c>
    </row>
    <row r="5076" spans="1:3" hidden="1" x14ac:dyDescent="0.25">
      <c r="A5076" s="5" t="s">
        <v>13227</v>
      </c>
      <c r="B5076" s="5">
        <v>1</v>
      </c>
      <c r="C5076" s="5">
        <v>3</v>
      </c>
    </row>
    <row r="5077" spans="1:3" hidden="1" x14ac:dyDescent="0.25">
      <c r="A5077" s="5" t="s">
        <v>13228</v>
      </c>
      <c r="B5077" s="5">
        <v>1</v>
      </c>
      <c r="C5077" s="5">
        <v>2</v>
      </c>
    </row>
    <row r="5078" spans="1:3" hidden="1" x14ac:dyDescent="0.25">
      <c r="A5078" s="5" t="s">
        <v>13229</v>
      </c>
      <c r="B5078" s="5">
        <v>1</v>
      </c>
      <c r="C5078" s="5">
        <v>2</v>
      </c>
    </row>
    <row r="5079" spans="1:3" hidden="1" x14ac:dyDescent="0.25">
      <c r="A5079" s="5" t="s">
        <v>13230</v>
      </c>
      <c r="B5079" s="5">
        <v>1</v>
      </c>
      <c r="C5079" s="5">
        <v>1</v>
      </c>
    </row>
    <row r="5080" spans="1:3" hidden="1" x14ac:dyDescent="0.25">
      <c r="A5080" s="5" t="s">
        <v>13231</v>
      </c>
      <c r="B5080" s="5">
        <v>1</v>
      </c>
      <c r="C5080" s="5">
        <v>3</v>
      </c>
    </row>
    <row r="5081" spans="1:3" hidden="1" x14ac:dyDescent="0.25">
      <c r="A5081" s="5" t="s">
        <v>13232</v>
      </c>
      <c r="B5081" s="5">
        <v>1</v>
      </c>
      <c r="C5081" s="5">
        <v>2</v>
      </c>
    </row>
    <row r="5082" spans="1:3" hidden="1" x14ac:dyDescent="0.25">
      <c r="A5082" s="5" t="s">
        <v>13233</v>
      </c>
      <c r="B5082" s="5">
        <v>1</v>
      </c>
      <c r="C5082" s="5">
        <v>3</v>
      </c>
    </row>
    <row r="5083" spans="1:3" hidden="1" x14ac:dyDescent="0.25">
      <c r="A5083" s="5" t="s">
        <v>13234</v>
      </c>
      <c r="B5083" s="5">
        <v>1</v>
      </c>
      <c r="C5083" s="5">
        <v>2</v>
      </c>
    </row>
    <row r="5084" spans="1:3" hidden="1" x14ac:dyDescent="0.25">
      <c r="A5084" s="5" t="s">
        <v>13235</v>
      </c>
      <c r="B5084" s="5">
        <v>1</v>
      </c>
      <c r="C5084" s="5">
        <v>3</v>
      </c>
    </row>
    <row r="5085" spans="1:3" hidden="1" x14ac:dyDescent="0.25">
      <c r="A5085" s="5" t="s">
        <v>13236</v>
      </c>
      <c r="B5085" s="5">
        <v>1</v>
      </c>
      <c r="C5085" s="5">
        <v>2</v>
      </c>
    </row>
    <row r="5086" spans="1:3" hidden="1" x14ac:dyDescent="0.25">
      <c r="A5086" s="5" t="s">
        <v>13237</v>
      </c>
      <c r="B5086" s="5">
        <v>1</v>
      </c>
      <c r="C5086" s="5">
        <v>3</v>
      </c>
    </row>
    <row r="5087" spans="1:3" hidden="1" x14ac:dyDescent="0.25">
      <c r="A5087" s="5" t="s">
        <v>13238</v>
      </c>
      <c r="B5087" s="5">
        <v>1</v>
      </c>
      <c r="C5087" s="5">
        <v>1</v>
      </c>
    </row>
    <row r="5088" spans="1:3" hidden="1" x14ac:dyDescent="0.25">
      <c r="A5088" s="5" t="s">
        <v>13239</v>
      </c>
      <c r="B5088" s="5">
        <v>1</v>
      </c>
      <c r="C5088" s="5">
        <v>3</v>
      </c>
    </row>
    <row r="5089" spans="1:3" hidden="1" x14ac:dyDescent="0.25">
      <c r="A5089" s="5" t="s">
        <v>13240</v>
      </c>
      <c r="B5089" s="5">
        <v>1</v>
      </c>
      <c r="C5089" s="5">
        <v>3</v>
      </c>
    </row>
    <row r="5090" spans="1:3" hidden="1" x14ac:dyDescent="0.25">
      <c r="A5090" s="5" t="s">
        <v>13241</v>
      </c>
      <c r="B5090" s="5">
        <v>1</v>
      </c>
      <c r="C5090" s="5">
        <v>1</v>
      </c>
    </row>
    <row r="5091" spans="1:3" hidden="1" x14ac:dyDescent="0.25">
      <c r="A5091" s="5" t="s">
        <v>2421</v>
      </c>
      <c r="B5091" s="5">
        <v>1</v>
      </c>
      <c r="C5091" s="5">
        <v>2</v>
      </c>
    </row>
    <row r="5092" spans="1:3" hidden="1" x14ac:dyDescent="0.25">
      <c r="A5092" s="5" t="s">
        <v>13242</v>
      </c>
      <c r="B5092" s="5">
        <v>1</v>
      </c>
      <c r="C5092" s="5">
        <v>3</v>
      </c>
    </row>
    <row r="5093" spans="1:3" hidden="1" x14ac:dyDescent="0.25">
      <c r="A5093" s="5" t="s">
        <v>13243</v>
      </c>
      <c r="B5093" s="5">
        <v>1</v>
      </c>
      <c r="C5093" s="5">
        <v>3</v>
      </c>
    </row>
    <row r="5094" spans="1:3" hidden="1" x14ac:dyDescent="0.25">
      <c r="A5094" s="5" t="s">
        <v>13244</v>
      </c>
      <c r="B5094" s="5">
        <v>1</v>
      </c>
      <c r="C5094" s="5">
        <v>3</v>
      </c>
    </row>
    <row r="5095" spans="1:3" hidden="1" x14ac:dyDescent="0.25">
      <c r="A5095" s="5" t="s">
        <v>13245</v>
      </c>
      <c r="B5095" s="5">
        <v>1</v>
      </c>
      <c r="C5095" s="5">
        <v>1</v>
      </c>
    </row>
    <row r="5096" spans="1:3" hidden="1" x14ac:dyDescent="0.25">
      <c r="A5096" s="5" t="s">
        <v>13246</v>
      </c>
      <c r="B5096" s="5">
        <v>1</v>
      </c>
      <c r="C5096" s="5">
        <v>2</v>
      </c>
    </row>
    <row r="5097" spans="1:3" hidden="1" x14ac:dyDescent="0.25">
      <c r="A5097" s="5" t="s">
        <v>13247</v>
      </c>
      <c r="B5097" s="5">
        <v>1</v>
      </c>
      <c r="C5097" s="5">
        <v>1</v>
      </c>
    </row>
    <row r="5098" spans="1:3" hidden="1" x14ac:dyDescent="0.25">
      <c r="A5098" s="5" t="s">
        <v>13248</v>
      </c>
      <c r="B5098" s="5">
        <v>1</v>
      </c>
      <c r="C5098" s="5">
        <v>3</v>
      </c>
    </row>
    <row r="5099" spans="1:3" hidden="1" x14ac:dyDescent="0.25">
      <c r="A5099" s="5" t="s">
        <v>13249</v>
      </c>
      <c r="B5099" s="5">
        <v>1</v>
      </c>
      <c r="C5099" s="5">
        <v>1</v>
      </c>
    </row>
    <row r="5100" spans="1:3" hidden="1" x14ac:dyDescent="0.25">
      <c r="A5100" s="5" t="s">
        <v>13250</v>
      </c>
      <c r="B5100" s="5">
        <v>1</v>
      </c>
      <c r="C5100" s="5">
        <v>2</v>
      </c>
    </row>
    <row r="5101" spans="1:3" hidden="1" x14ac:dyDescent="0.25">
      <c r="A5101" s="5" t="s">
        <v>13251</v>
      </c>
      <c r="B5101" s="5">
        <v>1</v>
      </c>
      <c r="C5101" s="5">
        <v>2</v>
      </c>
    </row>
    <row r="5102" spans="1:3" hidden="1" x14ac:dyDescent="0.25">
      <c r="A5102" s="5" t="s">
        <v>13252</v>
      </c>
      <c r="B5102" s="5">
        <v>1</v>
      </c>
      <c r="C5102" s="5">
        <v>2</v>
      </c>
    </row>
    <row r="5103" spans="1:3" hidden="1" x14ac:dyDescent="0.25">
      <c r="A5103" s="5" t="s">
        <v>13253</v>
      </c>
      <c r="B5103" s="5">
        <v>1</v>
      </c>
      <c r="C5103" s="5">
        <v>2</v>
      </c>
    </row>
    <row r="5104" spans="1:3" hidden="1" x14ac:dyDescent="0.25">
      <c r="A5104" s="5" t="s">
        <v>13254</v>
      </c>
      <c r="B5104" s="5">
        <v>1</v>
      </c>
      <c r="C5104" s="5">
        <v>3</v>
      </c>
    </row>
    <row r="5105" spans="1:3" hidden="1" x14ac:dyDescent="0.25">
      <c r="A5105" s="5" t="s">
        <v>13255</v>
      </c>
      <c r="B5105" s="5">
        <v>1</v>
      </c>
      <c r="C5105" s="5">
        <v>1</v>
      </c>
    </row>
    <row r="5106" spans="1:3" hidden="1" x14ac:dyDescent="0.25">
      <c r="A5106" s="5" t="s">
        <v>13256</v>
      </c>
      <c r="B5106" s="5">
        <v>1</v>
      </c>
      <c r="C5106" s="5">
        <v>3</v>
      </c>
    </row>
    <row r="5107" spans="1:3" hidden="1" x14ac:dyDescent="0.25">
      <c r="A5107" s="5" t="s">
        <v>13257</v>
      </c>
      <c r="B5107" s="5">
        <v>1</v>
      </c>
      <c r="C5107" s="5">
        <v>1</v>
      </c>
    </row>
    <row r="5108" spans="1:3" hidden="1" x14ac:dyDescent="0.25">
      <c r="A5108" s="5" t="s">
        <v>13258</v>
      </c>
      <c r="B5108" s="5">
        <v>1</v>
      </c>
      <c r="C5108" s="5">
        <v>2</v>
      </c>
    </row>
    <row r="5109" spans="1:3" hidden="1" x14ac:dyDescent="0.25">
      <c r="A5109" s="5" t="s">
        <v>13259</v>
      </c>
      <c r="B5109" s="5">
        <v>1</v>
      </c>
      <c r="C5109" s="5">
        <v>2</v>
      </c>
    </row>
    <row r="5110" spans="1:3" hidden="1" x14ac:dyDescent="0.25">
      <c r="A5110" s="5" t="s">
        <v>13260</v>
      </c>
      <c r="B5110" s="5">
        <v>1</v>
      </c>
      <c r="C5110" s="5">
        <v>2</v>
      </c>
    </row>
    <row r="5111" spans="1:3" hidden="1" x14ac:dyDescent="0.25">
      <c r="A5111" s="5" t="s">
        <v>13261</v>
      </c>
      <c r="B5111" s="5">
        <v>1</v>
      </c>
      <c r="C5111" s="5">
        <v>1</v>
      </c>
    </row>
    <row r="5112" spans="1:3" hidden="1" x14ac:dyDescent="0.25">
      <c r="A5112" s="5" t="s">
        <v>13262</v>
      </c>
      <c r="B5112" s="5">
        <v>1</v>
      </c>
      <c r="C5112" s="5">
        <v>1</v>
      </c>
    </row>
    <row r="5113" spans="1:3" hidden="1" x14ac:dyDescent="0.25">
      <c r="A5113" s="5" t="s">
        <v>13263</v>
      </c>
      <c r="B5113" s="5">
        <v>1</v>
      </c>
      <c r="C5113" s="5">
        <v>2</v>
      </c>
    </row>
    <row r="5114" spans="1:3" hidden="1" x14ac:dyDescent="0.25">
      <c r="A5114" s="5" t="s">
        <v>13264</v>
      </c>
      <c r="B5114" s="5">
        <v>1</v>
      </c>
      <c r="C5114" s="5">
        <v>3</v>
      </c>
    </row>
    <row r="5115" spans="1:3" hidden="1" x14ac:dyDescent="0.25">
      <c r="A5115" s="5" t="s">
        <v>13265</v>
      </c>
      <c r="B5115" s="5">
        <v>1</v>
      </c>
      <c r="C5115" s="5">
        <v>3</v>
      </c>
    </row>
    <row r="5116" spans="1:3" hidden="1" x14ac:dyDescent="0.25">
      <c r="A5116" s="5" t="s">
        <v>13266</v>
      </c>
      <c r="B5116" s="5">
        <v>1</v>
      </c>
      <c r="C5116" s="5">
        <v>3</v>
      </c>
    </row>
    <row r="5117" spans="1:3" hidden="1" x14ac:dyDescent="0.25">
      <c r="A5117" s="5" t="s">
        <v>13267</v>
      </c>
      <c r="B5117" s="5">
        <v>1</v>
      </c>
      <c r="C5117" s="5">
        <v>2</v>
      </c>
    </row>
    <row r="5118" spans="1:3" hidden="1" x14ac:dyDescent="0.25">
      <c r="A5118" s="5" t="s">
        <v>13268</v>
      </c>
      <c r="B5118" s="5">
        <v>1</v>
      </c>
      <c r="C5118" s="5">
        <v>2</v>
      </c>
    </row>
    <row r="5119" spans="1:3" hidden="1" x14ac:dyDescent="0.25">
      <c r="A5119" s="5" t="s">
        <v>13269</v>
      </c>
      <c r="B5119" s="5">
        <v>1</v>
      </c>
      <c r="C5119" s="5">
        <v>3</v>
      </c>
    </row>
    <row r="5120" spans="1:3" hidden="1" x14ac:dyDescent="0.25">
      <c r="A5120" s="5" t="s">
        <v>13270</v>
      </c>
      <c r="B5120" s="5">
        <v>1</v>
      </c>
      <c r="C5120" s="5">
        <v>2</v>
      </c>
    </row>
    <row r="5121" spans="1:3" hidden="1" x14ac:dyDescent="0.25">
      <c r="A5121" s="5" t="s">
        <v>13271</v>
      </c>
      <c r="B5121" s="5">
        <v>1</v>
      </c>
      <c r="C5121" s="5">
        <v>2</v>
      </c>
    </row>
    <row r="5122" spans="1:3" hidden="1" x14ac:dyDescent="0.25">
      <c r="A5122" s="5" t="s">
        <v>13272</v>
      </c>
      <c r="B5122" s="5">
        <v>1</v>
      </c>
      <c r="C5122" s="5">
        <v>1</v>
      </c>
    </row>
    <row r="5123" spans="1:3" hidden="1" x14ac:dyDescent="0.25">
      <c r="A5123" s="5" t="s">
        <v>13273</v>
      </c>
      <c r="B5123" s="5">
        <v>1</v>
      </c>
      <c r="C5123" s="5">
        <v>1</v>
      </c>
    </row>
    <row r="5124" spans="1:3" hidden="1" x14ac:dyDescent="0.25">
      <c r="A5124" s="5" t="s">
        <v>13274</v>
      </c>
      <c r="B5124" s="5">
        <v>1</v>
      </c>
      <c r="C5124" s="5">
        <v>3</v>
      </c>
    </row>
    <row r="5125" spans="1:3" hidden="1" x14ac:dyDescent="0.25">
      <c r="A5125" s="5" t="s">
        <v>5574</v>
      </c>
      <c r="B5125" s="5">
        <v>1</v>
      </c>
      <c r="C5125" s="5">
        <v>2</v>
      </c>
    </row>
    <row r="5126" spans="1:3" hidden="1" x14ac:dyDescent="0.25">
      <c r="A5126" s="5" t="s">
        <v>13275</v>
      </c>
      <c r="B5126" s="5">
        <v>1</v>
      </c>
      <c r="C5126" s="5">
        <v>3</v>
      </c>
    </row>
    <row r="5127" spans="1:3" hidden="1" x14ac:dyDescent="0.25">
      <c r="A5127" s="5" t="s">
        <v>13276</v>
      </c>
      <c r="B5127" s="5">
        <v>1</v>
      </c>
      <c r="C5127" s="5">
        <v>3</v>
      </c>
    </row>
    <row r="5128" spans="1:3" hidden="1" x14ac:dyDescent="0.25">
      <c r="A5128" s="5" t="s">
        <v>13277</v>
      </c>
      <c r="B5128" s="5">
        <v>1</v>
      </c>
      <c r="C5128" s="5">
        <v>3</v>
      </c>
    </row>
    <row r="5129" spans="1:3" hidden="1" x14ac:dyDescent="0.25">
      <c r="A5129" s="5" t="s">
        <v>13278</v>
      </c>
      <c r="B5129" s="5">
        <v>1</v>
      </c>
      <c r="C5129" s="5">
        <v>2</v>
      </c>
    </row>
    <row r="5130" spans="1:3" hidden="1" x14ac:dyDescent="0.25">
      <c r="A5130" s="5" t="s">
        <v>13279</v>
      </c>
      <c r="B5130" s="5">
        <v>1</v>
      </c>
      <c r="C5130" s="5">
        <v>1</v>
      </c>
    </row>
    <row r="5131" spans="1:3" hidden="1" x14ac:dyDescent="0.25">
      <c r="A5131" s="5" t="s">
        <v>13280</v>
      </c>
      <c r="B5131" s="5">
        <v>1</v>
      </c>
      <c r="C5131" s="5">
        <v>3</v>
      </c>
    </row>
    <row r="5132" spans="1:3" hidden="1" x14ac:dyDescent="0.25">
      <c r="A5132" s="5" t="s">
        <v>13281</v>
      </c>
      <c r="B5132" s="5">
        <v>1</v>
      </c>
      <c r="C5132" s="5">
        <v>1</v>
      </c>
    </row>
    <row r="5133" spans="1:3" hidden="1" x14ac:dyDescent="0.25">
      <c r="A5133" s="5" t="s">
        <v>13282</v>
      </c>
      <c r="B5133" s="5">
        <v>1</v>
      </c>
      <c r="C5133" s="5">
        <v>2</v>
      </c>
    </row>
    <row r="5134" spans="1:3" hidden="1" x14ac:dyDescent="0.25">
      <c r="A5134" s="5" t="s">
        <v>13283</v>
      </c>
      <c r="B5134" s="5">
        <v>1</v>
      </c>
      <c r="C5134" s="5">
        <v>3</v>
      </c>
    </row>
    <row r="5135" spans="1:3" hidden="1" x14ac:dyDescent="0.25">
      <c r="A5135" s="5" t="s">
        <v>13284</v>
      </c>
      <c r="B5135" s="5">
        <v>1</v>
      </c>
      <c r="C5135" s="5">
        <v>2</v>
      </c>
    </row>
    <row r="5136" spans="1:3" hidden="1" x14ac:dyDescent="0.25">
      <c r="A5136" s="5" t="s">
        <v>13285</v>
      </c>
      <c r="B5136" s="5">
        <v>1</v>
      </c>
      <c r="C5136" s="5">
        <v>3</v>
      </c>
    </row>
    <row r="5137" spans="1:3" hidden="1" x14ac:dyDescent="0.25">
      <c r="A5137" s="5" t="s">
        <v>13286</v>
      </c>
      <c r="B5137" s="5">
        <v>1</v>
      </c>
      <c r="C5137" s="5">
        <v>3</v>
      </c>
    </row>
    <row r="5138" spans="1:3" hidden="1" x14ac:dyDescent="0.25">
      <c r="A5138" s="5" t="s">
        <v>13287</v>
      </c>
      <c r="B5138" s="5">
        <v>1</v>
      </c>
      <c r="C5138" s="5">
        <v>1</v>
      </c>
    </row>
    <row r="5139" spans="1:3" hidden="1" x14ac:dyDescent="0.25">
      <c r="A5139" s="5" t="s">
        <v>13288</v>
      </c>
      <c r="B5139" s="5">
        <v>1</v>
      </c>
      <c r="C5139" s="5">
        <v>3</v>
      </c>
    </row>
    <row r="5140" spans="1:3" hidden="1" x14ac:dyDescent="0.25">
      <c r="A5140" s="5" t="s">
        <v>13289</v>
      </c>
      <c r="B5140" s="5">
        <v>1</v>
      </c>
      <c r="C5140" s="5">
        <v>2</v>
      </c>
    </row>
    <row r="5141" spans="1:3" hidden="1" x14ac:dyDescent="0.25">
      <c r="A5141" s="5" t="s">
        <v>13290</v>
      </c>
      <c r="B5141" s="5">
        <v>1</v>
      </c>
      <c r="C5141" s="5">
        <v>3</v>
      </c>
    </row>
    <row r="5142" spans="1:3" hidden="1" x14ac:dyDescent="0.25">
      <c r="A5142" s="5" t="s">
        <v>13291</v>
      </c>
      <c r="B5142" s="5">
        <v>1</v>
      </c>
      <c r="C5142" s="5">
        <v>3</v>
      </c>
    </row>
    <row r="5143" spans="1:3" hidden="1" x14ac:dyDescent="0.25">
      <c r="A5143" s="5" t="s">
        <v>13292</v>
      </c>
      <c r="B5143" s="5">
        <v>1</v>
      </c>
      <c r="C5143" s="5">
        <v>1</v>
      </c>
    </row>
    <row r="5144" spans="1:3" hidden="1" x14ac:dyDescent="0.25">
      <c r="A5144" s="5" t="s">
        <v>13293</v>
      </c>
      <c r="B5144" s="5">
        <v>1</v>
      </c>
      <c r="C5144" s="5">
        <v>2</v>
      </c>
    </row>
    <row r="5145" spans="1:3" hidden="1" x14ac:dyDescent="0.25">
      <c r="A5145" s="5" t="s">
        <v>13294</v>
      </c>
      <c r="B5145" s="5">
        <v>1</v>
      </c>
      <c r="C5145" s="5">
        <v>1</v>
      </c>
    </row>
    <row r="5146" spans="1:3" hidden="1" x14ac:dyDescent="0.25">
      <c r="A5146" s="5" t="s">
        <v>13295</v>
      </c>
      <c r="B5146" s="5">
        <v>1</v>
      </c>
      <c r="C5146" s="5">
        <v>1</v>
      </c>
    </row>
    <row r="5147" spans="1:3" hidden="1" x14ac:dyDescent="0.25">
      <c r="A5147" s="5" t="s">
        <v>13296</v>
      </c>
      <c r="B5147" s="5">
        <v>1</v>
      </c>
      <c r="C5147" s="5">
        <v>1</v>
      </c>
    </row>
    <row r="5148" spans="1:3" hidden="1" x14ac:dyDescent="0.25">
      <c r="A5148" s="5" t="s">
        <v>13297</v>
      </c>
      <c r="B5148" s="5">
        <v>1</v>
      </c>
      <c r="C5148" s="5">
        <v>3</v>
      </c>
    </row>
    <row r="5149" spans="1:3" hidden="1" x14ac:dyDescent="0.25">
      <c r="A5149" s="5" t="s">
        <v>13298</v>
      </c>
      <c r="B5149" s="5">
        <v>1</v>
      </c>
      <c r="C5149" s="5">
        <v>2</v>
      </c>
    </row>
    <row r="5150" spans="1:3" hidden="1" x14ac:dyDescent="0.25">
      <c r="A5150" s="5" t="s">
        <v>13299</v>
      </c>
      <c r="B5150" s="5">
        <v>1</v>
      </c>
      <c r="C5150" s="5">
        <v>2</v>
      </c>
    </row>
    <row r="5151" spans="1:3" hidden="1" x14ac:dyDescent="0.25">
      <c r="A5151" s="5" t="s">
        <v>13300</v>
      </c>
      <c r="B5151" s="5">
        <v>1</v>
      </c>
      <c r="C5151" s="5">
        <v>1</v>
      </c>
    </row>
    <row r="5152" spans="1:3" hidden="1" x14ac:dyDescent="0.25">
      <c r="A5152" s="5" t="s">
        <v>13301</v>
      </c>
      <c r="B5152" s="5">
        <v>1</v>
      </c>
      <c r="C5152" s="5">
        <v>2</v>
      </c>
    </row>
    <row r="5153" spans="1:3" hidden="1" x14ac:dyDescent="0.25">
      <c r="A5153" s="5" t="s">
        <v>13302</v>
      </c>
      <c r="B5153" s="5">
        <v>1</v>
      </c>
      <c r="C5153" s="5">
        <v>1</v>
      </c>
    </row>
    <row r="5154" spans="1:3" hidden="1" x14ac:dyDescent="0.25">
      <c r="A5154" s="5" t="s">
        <v>13303</v>
      </c>
      <c r="B5154" s="5">
        <v>1</v>
      </c>
      <c r="C5154" s="5">
        <v>3</v>
      </c>
    </row>
    <row r="5155" spans="1:3" hidden="1" x14ac:dyDescent="0.25">
      <c r="A5155" s="5" t="s">
        <v>13304</v>
      </c>
      <c r="B5155" s="5">
        <v>1</v>
      </c>
      <c r="C5155" s="5">
        <v>3</v>
      </c>
    </row>
    <row r="5156" spans="1:3" hidden="1" x14ac:dyDescent="0.25">
      <c r="A5156" s="5" t="s">
        <v>13305</v>
      </c>
      <c r="B5156" s="5">
        <v>1</v>
      </c>
      <c r="C5156" s="5">
        <v>2</v>
      </c>
    </row>
    <row r="5157" spans="1:3" hidden="1" x14ac:dyDescent="0.25">
      <c r="A5157" s="5" t="s">
        <v>13306</v>
      </c>
      <c r="B5157" s="5">
        <v>1</v>
      </c>
      <c r="C5157" s="5">
        <v>1</v>
      </c>
    </row>
    <row r="5158" spans="1:3" hidden="1" x14ac:dyDescent="0.25">
      <c r="A5158" s="5" t="s">
        <v>13307</v>
      </c>
      <c r="B5158" s="5">
        <v>1</v>
      </c>
      <c r="C5158" s="5">
        <v>3</v>
      </c>
    </row>
    <row r="5159" spans="1:3" hidden="1" x14ac:dyDescent="0.25">
      <c r="A5159" s="5" t="s">
        <v>13308</v>
      </c>
      <c r="B5159" s="5">
        <v>1</v>
      </c>
      <c r="C5159" s="5">
        <v>1</v>
      </c>
    </row>
    <row r="5160" spans="1:3" hidden="1" x14ac:dyDescent="0.25">
      <c r="A5160" s="5" t="s">
        <v>13309</v>
      </c>
      <c r="B5160" s="5">
        <v>1</v>
      </c>
      <c r="C5160" s="5">
        <v>3</v>
      </c>
    </row>
    <row r="5161" spans="1:3" hidden="1" x14ac:dyDescent="0.25">
      <c r="A5161" s="5" t="s">
        <v>13310</v>
      </c>
      <c r="B5161" s="5">
        <v>1</v>
      </c>
      <c r="C5161" s="5">
        <v>3</v>
      </c>
    </row>
    <row r="5162" spans="1:3" hidden="1" x14ac:dyDescent="0.25">
      <c r="A5162" s="5" t="s">
        <v>13311</v>
      </c>
      <c r="B5162" s="5">
        <v>1</v>
      </c>
      <c r="C5162" s="5">
        <v>3</v>
      </c>
    </row>
    <row r="5163" spans="1:3" hidden="1" x14ac:dyDescent="0.25">
      <c r="A5163" s="5" t="s">
        <v>13312</v>
      </c>
      <c r="B5163" s="5">
        <v>1</v>
      </c>
      <c r="C5163" s="5">
        <v>2</v>
      </c>
    </row>
    <row r="5164" spans="1:3" hidden="1" x14ac:dyDescent="0.25">
      <c r="A5164" s="5" t="s">
        <v>13313</v>
      </c>
      <c r="B5164" s="5">
        <v>1</v>
      </c>
      <c r="C5164" s="5">
        <v>2</v>
      </c>
    </row>
    <row r="5165" spans="1:3" hidden="1" x14ac:dyDescent="0.25">
      <c r="A5165" s="5" t="s">
        <v>13314</v>
      </c>
      <c r="B5165" s="5">
        <v>1</v>
      </c>
      <c r="C5165" s="5">
        <v>2</v>
      </c>
    </row>
    <row r="5166" spans="1:3" hidden="1" x14ac:dyDescent="0.25">
      <c r="A5166" s="5" t="s">
        <v>13315</v>
      </c>
      <c r="B5166" s="5">
        <v>1</v>
      </c>
      <c r="C5166" s="5">
        <v>1</v>
      </c>
    </row>
    <row r="5167" spans="1:3" hidden="1" x14ac:dyDescent="0.25">
      <c r="A5167" s="5" t="s">
        <v>13316</v>
      </c>
      <c r="B5167" s="5">
        <v>1</v>
      </c>
      <c r="C5167" s="5">
        <v>3</v>
      </c>
    </row>
    <row r="5168" spans="1:3" hidden="1" x14ac:dyDescent="0.25">
      <c r="A5168" s="5" t="s">
        <v>13317</v>
      </c>
      <c r="B5168" s="5">
        <v>1</v>
      </c>
      <c r="C5168" s="5">
        <v>1</v>
      </c>
    </row>
    <row r="5169" spans="1:3" hidden="1" x14ac:dyDescent="0.25">
      <c r="A5169" s="5" t="s">
        <v>13318</v>
      </c>
      <c r="B5169" s="5">
        <v>1</v>
      </c>
      <c r="C5169" s="5">
        <v>3</v>
      </c>
    </row>
    <row r="5170" spans="1:3" hidden="1" x14ac:dyDescent="0.25">
      <c r="A5170" s="5" t="s">
        <v>13319</v>
      </c>
      <c r="B5170" s="5">
        <v>1</v>
      </c>
      <c r="C5170" s="5">
        <v>1</v>
      </c>
    </row>
    <row r="5171" spans="1:3" hidden="1" x14ac:dyDescent="0.25">
      <c r="A5171" s="5" t="s">
        <v>13320</v>
      </c>
      <c r="B5171" s="5">
        <v>1</v>
      </c>
      <c r="C5171" s="5">
        <v>1</v>
      </c>
    </row>
    <row r="5172" spans="1:3" hidden="1" x14ac:dyDescent="0.25">
      <c r="A5172" s="5" t="s">
        <v>13321</v>
      </c>
      <c r="B5172" s="5">
        <v>1</v>
      </c>
      <c r="C5172" s="5">
        <v>3</v>
      </c>
    </row>
    <row r="5173" spans="1:3" hidden="1" x14ac:dyDescent="0.25">
      <c r="A5173" s="5" t="s">
        <v>13322</v>
      </c>
      <c r="B5173" s="5">
        <v>1</v>
      </c>
      <c r="C5173" s="5">
        <v>3</v>
      </c>
    </row>
    <row r="5174" spans="1:3" hidden="1" x14ac:dyDescent="0.25">
      <c r="A5174" s="5" t="s">
        <v>13323</v>
      </c>
      <c r="B5174" s="5">
        <v>1</v>
      </c>
      <c r="C5174" s="5">
        <v>1</v>
      </c>
    </row>
    <row r="5175" spans="1:3" hidden="1" x14ac:dyDescent="0.25">
      <c r="A5175" s="5" t="s">
        <v>13324</v>
      </c>
      <c r="B5175" s="5">
        <v>1</v>
      </c>
      <c r="C5175" s="5">
        <v>3</v>
      </c>
    </row>
    <row r="5176" spans="1:3" hidden="1" x14ac:dyDescent="0.25">
      <c r="A5176" s="5" t="s">
        <v>13325</v>
      </c>
      <c r="B5176" s="5">
        <v>1</v>
      </c>
      <c r="C5176" s="5">
        <v>3</v>
      </c>
    </row>
    <row r="5177" spans="1:3" hidden="1" x14ac:dyDescent="0.25">
      <c r="A5177" s="5" t="s">
        <v>13326</v>
      </c>
      <c r="B5177" s="5">
        <v>1</v>
      </c>
      <c r="C5177" s="5">
        <v>1</v>
      </c>
    </row>
    <row r="5178" spans="1:3" hidden="1" x14ac:dyDescent="0.25">
      <c r="A5178" s="5" t="s">
        <v>13327</v>
      </c>
      <c r="B5178" s="5">
        <v>1</v>
      </c>
      <c r="C5178" s="5">
        <v>3</v>
      </c>
    </row>
    <row r="5179" spans="1:3" hidden="1" x14ac:dyDescent="0.25">
      <c r="A5179" s="5" t="s">
        <v>13328</v>
      </c>
      <c r="B5179" s="5">
        <v>1</v>
      </c>
      <c r="C5179" s="5">
        <v>1</v>
      </c>
    </row>
    <row r="5180" spans="1:3" hidden="1" x14ac:dyDescent="0.25">
      <c r="A5180" s="5" t="s">
        <v>13329</v>
      </c>
      <c r="B5180" s="5">
        <v>1</v>
      </c>
      <c r="C5180" s="5">
        <v>3</v>
      </c>
    </row>
    <row r="5181" spans="1:3" hidden="1" x14ac:dyDescent="0.25">
      <c r="A5181" s="5" t="s">
        <v>13330</v>
      </c>
      <c r="B5181" s="5">
        <v>1</v>
      </c>
      <c r="C5181" s="5">
        <v>3</v>
      </c>
    </row>
    <row r="5182" spans="1:3" hidden="1" x14ac:dyDescent="0.25">
      <c r="A5182" s="5" t="s">
        <v>13331</v>
      </c>
      <c r="B5182" s="5">
        <v>1</v>
      </c>
      <c r="C5182" s="5">
        <v>2</v>
      </c>
    </row>
    <row r="5183" spans="1:3" hidden="1" x14ac:dyDescent="0.25">
      <c r="A5183" s="5" t="s">
        <v>13332</v>
      </c>
      <c r="B5183" s="5">
        <v>1</v>
      </c>
      <c r="C5183" s="5">
        <v>2</v>
      </c>
    </row>
    <row r="5184" spans="1:3" hidden="1" x14ac:dyDescent="0.25">
      <c r="A5184" s="5" t="s">
        <v>13333</v>
      </c>
      <c r="B5184" s="5">
        <v>1</v>
      </c>
      <c r="C5184" s="5">
        <v>3</v>
      </c>
    </row>
    <row r="5185" spans="1:3" hidden="1" x14ac:dyDescent="0.25">
      <c r="A5185" s="5" t="s">
        <v>13334</v>
      </c>
      <c r="B5185" s="5">
        <v>1</v>
      </c>
      <c r="C5185" s="5">
        <v>1</v>
      </c>
    </row>
    <row r="5186" spans="1:3" hidden="1" x14ac:dyDescent="0.25">
      <c r="A5186" s="5" t="s">
        <v>13335</v>
      </c>
      <c r="B5186" s="5">
        <v>1</v>
      </c>
      <c r="C5186" s="5">
        <v>2</v>
      </c>
    </row>
    <row r="5187" spans="1:3" hidden="1" x14ac:dyDescent="0.25">
      <c r="A5187" s="5" t="s">
        <v>13336</v>
      </c>
      <c r="B5187" s="5">
        <v>1</v>
      </c>
      <c r="C5187" s="5">
        <v>1</v>
      </c>
    </row>
    <row r="5188" spans="1:3" hidden="1" x14ac:dyDescent="0.25">
      <c r="A5188" s="5" t="s">
        <v>13337</v>
      </c>
      <c r="B5188" s="5">
        <v>1</v>
      </c>
      <c r="C5188" s="5">
        <v>2</v>
      </c>
    </row>
    <row r="5189" spans="1:3" hidden="1" x14ac:dyDescent="0.25">
      <c r="A5189" s="5" t="s">
        <v>13338</v>
      </c>
      <c r="B5189" s="5">
        <v>1</v>
      </c>
      <c r="C5189" s="5">
        <v>3</v>
      </c>
    </row>
    <row r="5190" spans="1:3" hidden="1" x14ac:dyDescent="0.25">
      <c r="A5190" s="5" t="s">
        <v>13339</v>
      </c>
      <c r="B5190" s="5">
        <v>1</v>
      </c>
      <c r="C5190" s="5">
        <v>3</v>
      </c>
    </row>
    <row r="5191" spans="1:3" hidden="1" x14ac:dyDescent="0.25">
      <c r="A5191" s="5" t="s">
        <v>3062</v>
      </c>
      <c r="B5191" s="5">
        <v>1</v>
      </c>
      <c r="C5191" s="5">
        <v>2</v>
      </c>
    </row>
    <row r="5192" spans="1:3" hidden="1" x14ac:dyDescent="0.25">
      <c r="A5192" s="5" t="s">
        <v>13340</v>
      </c>
      <c r="B5192" s="5">
        <v>1</v>
      </c>
      <c r="C5192" s="5">
        <v>3</v>
      </c>
    </row>
    <row r="5193" spans="1:3" hidden="1" x14ac:dyDescent="0.25">
      <c r="A5193" s="5" t="s">
        <v>13341</v>
      </c>
      <c r="B5193" s="5">
        <v>1</v>
      </c>
      <c r="C5193" s="5">
        <v>1</v>
      </c>
    </row>
    <row r="5194" spans="1:3" hidden="1" x14ac:dyDescent="0.25">
      <c r="A5194" s="5" t="s">
        <v>13342</v>
      </c>
      <c r="B5194" s="5">
        <v>1</v>
      </c>
      <c r="C5194" s="5">
        <v>3</v>
      </c>
    </row>
    <row r="5195" spans="1:3" hidden="1" x14ac:dyDescent="0.25">
      <c r="A5195" s="5" t="s">
        <v>13343</v>
      </c>
      <c r="B5195" s="5">
        <v>1</v>
      </c>
      <c r="C5195" s="5">
        <v>1</v>
      </c>
    </row>
    <row r="5196" spans="1:3" hidden="1" x14ac:dyDescent="0.25">
      <c r="A5196" s="5" t="s">
        <v>13344</v>
      </c>
      <c r="B5196" s="5">
        <v>1</v>
      </c>
      <c r="C5196" s="5">
        <v>1</v>
      </c>
    </row>
    <row r="5197" spans="1:3" hidden="1" x14ac:dyDescent="0.25">
      <c r="A5197" s="5" t="s">
        <v>13345</v>
      </c>
      <c r="B5197" s="5">
        <v>1</v>
      </c>
      <c r="C5197" s="5">
        <v>2</v>
      </c>
    </row>
    <row r="5198" spans="1:3" hidden="1" x14ac:dyDescent="0.25">
      <c r="A5198" s="5" t="s">
        <v>13346</v>
      </c>
      <c r="B5198" s="5">
        <v>1</v>
      </c>
      <c r="C5198" s="5">
        <v>1</v>
      </c>
    </row>
    <row r="5199" spans="1:3" hidden="1" x14ac:dyDescent="0.25">
      <c r="A5199" s="5" t="s">
        <v>13347</v>
      </c>
      <c r="B5199" s="5">
        <v>1</v>
      </c>
      <c r="C5199" s="5">
        <v>1</v>
      </c>
    </row>
    <row r="5200" spans="1:3" hidden="1" x14ac:dyDescent="0.25">
      <c r="A5200" s="5" t="s">
        <v>13348</v>
      </c>
      <c r="B5200" s="5">
        <v>1</v>
      </c>
      <c r="C5200" s="5">
        <v>1</v>
      </c>
    </row>
    <row r="5201" spans="1:3" hidden="1" x14ac:dyDescent="0.25">
      <c r="A5201" s="5" t="s">
        <v>13349</v>
      </c>
      <c r="B5201" s="5">
        <v>1</v>
      </c>
      <c r="C5201" s="5">
        <v>1</v>
      </c>
    </row>
    <row r="5202" spans="1:3" hidden="1" x14ac:dyDescent="0.25">
      <c r="A5202" s="5" t="s">
        <v>13350</v>
      </c>
      <c r="B5202" s="5">
        <v>1</v>
      </c>
      <c r="C5202" s="5">
        <v>2</v>
      </c>
    </row>
    <row r="5203" spans="1:3" hidden="1" x14ac:dyDescent="0.25">
      <c r="A5203" s="5" t="s">
        <v>13351</v>
      </c>
      <c r="B5203" s="5">
        <v>1</v>
      </c>
      <c r="C5203" s="5">
        <v>3</v>
      </c>
    </row>
    <row r="5204" spans="1:3" hidden="1" x14ac:dyDescent="0.25">
      <c r="A5204" s="5" t="s">
        <v>13352</v>
      </c>
      <c r="B5204" s="5">
        <v>1</v>
      </c>
      <c r="C5204" s="5">
        <v>3</v>
      </c>
    </row>
    <row r="5205" spans="1:3" hidden="1" x14ac:dyDescent="0.25">
      <c r="A5205" s="5" t="s">
        <v>13353</v>
      </c>
      <c r="B5205" s="5">
        <v>1</v>
      </c>
      <c r="C5205" s="5">
        <v>2</v>
      </c>
    </row>
    <row r="5206" spans="1:3" hidden="1" x14ac:dyDescent="0.25">
      <c r="A5206" s="5" t="s">
        <v>13354</v>
      </c>
      <c r="B5206" s="5">
        <v>1</v>
      </c>
      <c r="C5206" s="5">
        <v>2</v>
      </c>
    </row>
    <row r="5207" spans="1:3" hidden="1" x14ac:dyDescent="0.25">
      <c r="A5207" s="5" t="s">
        <v>13355</v>
      </c>
      <c r="B5207" s="5">
        <v>1</v>
      </c>
      <c r="C5207" s="5">
        <v>1</v>
      </c>
    </row>
    <row r="5208" spans="1:3" hidden="1" x14ac:dyDescent="0.25">
      <c r="A5208" s="5" t="s">
        <v>13356</v>
      </c>
      <c r="B5208" s="5">
        <v>1</v>
      </c>
      <c r="C5208" s="5">
        <v>2</v>
      </c>
    </row>
    <row r="5209" spans="1:3" hidden="1" x14ac:dyDescent="0.25">
      <c r="A5209" s="5" t="s">
        <v>13357</v>
      </c>
      <c r="B5209" s="5">
        <v>1</v>
      </c>
      <c r="C5209" s="5">
        <v>2</v>
      </c>
    </row>
    <row r="5210" spans="1:3" hidden="1" x14ac:dyDescent="0.25">
      <c r="A5210" s="5" t="s">
        <v>13358</v>
      </c>
      <c r="B5210" s="5">
        <v>1</v>
      </c>
      <c r="C5210" s="5">
        <v>2</v>
      </c>
    </row>
    <row r="5211" spans="1:3" hidden="1" x14ac:dyDescent="0.25">
      <c r="A5211" s="5" t="s">
        <v>13359</v>
      </c>
      <c r="B5211" s="5">
        <v>1</v>
      </c>
      <c r="C5211" s="5">
        <v>3</v>
      </c>
    </row>
    <row r="5212" spans="1:3" hidden="1" x14ac:dyDescent="0.25">
      <c r="A5212" s="5" t="s">
        <v>13360</v>
      </c>
      <c r="B5212" s="5">
        <v>1</v>
      </c>
      <c r="C5212" s="5">
        <v>2</v>
      </c>
    </row>
    <row r="5213" spans="1:3" hidden="1" x14ac:dyDescent="0.25">
      <c r="A5213" s="5" t="s">
        <v>13361</v>
      </c>
      <c r="B5213" s="5">
        <v>1</v>
      </c>
      <c r="C5213" s="5">
        <v>1</v>
      </c>
    </row>
    <row r="5214" spans="1:3" hidden="1" x14ac:dyDescent="0.25">
      <c r="A5214" s="5" t="s">
        <v>13362</v>
      </c>
      <c r="B5214" s="5">
        <v>1</v>
      </c>
      <c r="C5214" s="5">
        <v>3</v>
      </c>
    </row>
    <row r="5215" spans="1:3" hidden="1" x14ac:dyDescent="0.25">
      <c r="A5215" s="5" t="s">
        <v>13363</v>
      </c>
      <c r="B5215" s="5">
        <v>1</v>
      </c>
      <c r="C5215" s="5">
        <v>3</v>
      </c>
    </row>
    <row r="5216" spans="1:3" hidden="1" x14ac:dyDescent="0.25">
      <c r="A5216" s="5" t="s">
        <v>13364</v>
      </c>
      <c r="B5216" s="5">
        <v>1</v>
      </c>
      <c r="C5216" s="5">
        <v>1</v>
      </c>
    </row>
    <row r="5217" spans="1:3" hidden="1" x14ac:dyDescent="0.25">
      <c r="A5217" s="5" t="s">
        <v>13365</v>
      </c>
      <c r="B5217" s="5">
        <v>1</v>
      </c>
      <c r="C5217" s="5">
        <v>3</v>
      </c>
    </row>
    <row r="5218" spans="1:3" hidden="1" x14ac:dyDescent="0.25">
      <c r="A5218" s="5" t="s">
        <v>13366</v>
      </c>
      <c r="B5218" s="5">
        <v>1</v>
      </c>
      <c r="C5218" s="5">
        <v>1</v>
      </c>
    </row>
    <row r="5219" spans="1:3" hidden="1" x14ac:dyDescent="0.25">
      <c r="A5219" s="5" t="s">
        <v>13367</v>
      </c>
      <c r="B5219" s="5">
        <v>1</v>
      </c>
      <c r="C5219" s="5">
        <v>3</v>
      </c>
    </row>
    <row r="5220" spans="1:3" hidden="1" x14ac:dyDescent="0.25">
      <c r="A5220" s="5" t="s">
        <v>13368</v>
      </c>
      <c r="B5220" s="5">
        <v>1</v>
      </c>
      <c r="C5220" s="5">
        <v>1</v>
      </c>
    </row>
    <row r="5221" spans="1:3" hidden="1" x14ac:dyDescent="0.25">
      <c r="A5221" s="5" t="s">
        <v>13369</v>
      </c>
      <c r="B5221" s="5">
        <v>1</v>
      </c>
      <c r="C5221" s="5">
        <v>2</v>
      </c>
    </row>
    <row r="5222" spans="1:3" hidden="1" x14ac:dyDescent="0.25">
      <c r="A5222" s="5" t="s">
        <v>13370</v>
      </c>
      <c r="B5222" s="5">
        <v>1</v>
      </c>
      <c r="C5222" s="5">
        <v>1</v>
      </c>
    </row>
    <row r="5223" spans="1:3" hidden="1" x14ac:dyDescent="0.25">
      <c r="A5223" s="5" t="s">
        <v>13371</v>
      </c>
      <c r="B5223" s="5">
        <v>1</v>
      </c>
      <c r="C5223" s="5">
        <v>2</v>
      </c>
    </row>
    <row r="5224" spans="1:3" hidden="1" x14ac:dyDescent="0.25">
      <c r="A5224" s="5" t="s">
        <v>13372</v>
      </c>
      <c r="B5224" s="5">
        <v>1</v>
      </c>
      <c r="C5224" s="5">
        <v>2</v>
      </c>
    </row>
    <row r="5225" spans="1:3" hidden="1" x14ac:dyDescent="0.25">
      <c r="A5225" s="5" t="s">
        <v>13373</v>
      </c>
      <c r="B5225" s="5">
        <v>1</v>
      </c>
      <c r="C5225" s="5">
        <v>2</v>
      </c>
    </row>
    <row r="5226" spans="1:3" hidden="1" x14ac:dyDescent="0.25">
      <c r="A5226" s="5" t="s">
        <v>13374</v>
      </c>
      <c r="B5226" s="5">
        <v>1</v>
      </c>
      <c r="C5226" s="5">
        <v>3</v>
      </c>
    </row>
    <row r="5227" spans="1:3" hidden="1" x14ac:dyDescent="0.25">
      <c r="A5227" s="5" t="s">
        <v>13375</v>
      </c>
      <c r="B5227" s="5">
        <v>1</v>
      </c>
      <c r="C5227" s="5">
        <v>1</v>
      </c>
    </row>
    <row r="5228" spans="1:3" hidden="1" x14ac:dyDescent="0.25">
      <c r="A5228" s="5" t="s">
        <v>13376</v>
      </c>
      <c r="B5228" s="5">
        <v>1</v>
      </c>
      <c r="C5228" s="5">
        <v>3</v>
      </c>
    </row>
    <row r="5229" spans="1:3" hidden="1" x14ac:dyDescent="0.25">
      <c r="A5229" s="5" t="s">
        <v>13377</v>
      </c>
      <c r="B5229" s="5">
        <v>1</v>
      </c>
      <c r="C5229" s="5">
        <v>1</v>
      </c>
    </row>
    <row r="5230" spans="1:3" hidden="1" x14ac:dyDescent="0.25">
      <c r="A5230" s="5" t="s">
        <v>6465</v>
      </c>
      <c r="B5230" s="5">
        <v>1</v>
      </c>
      <c r="C5230" s="5">
        <v>3</v>
      </c>
    </row>
    <row r="5231" spans="1:3" hidden="1" x14ac:dyDescent="0.25">
      <c r="A5231" s="5" t="s">
        <v>13378</v>
      </c>
      <c r="B5231" s="5">
        <v>1</v>
      </c>
      <c r="C5231" s="5">
        <v>1</v>
      </c>
    </row>
    <row r="5232" spans="1:3" hidden="1" x14ac:dyDescent="0.25">
      <c r="A5232" s="5" t="s">
        <v>13379</v>
      </c>
      <c r="B5232" s="5">
        <v>1</v>
      </c>
      <c r="C5232" s="5">
        <v>1</v>
      </c>
    </row>
    <row r="5233" spans="1:3" hidden="1" x14ac:dyDescent="0.25">
      <c r="A5233" s="5" t="s">
        <v>13380</v>
      </c>
      <c r="B5233" s="5">
        <v>1</v>
      </c>
      <c r="C5233" s="5">
        <v>2</v>
      </c>
    </row>
    <row r="5234" spans="1:3" hidden="1" x14ac:dyDescent="0.25">
      <c r="A5234" s="5" t="s">
        <v>13381</v>
      </c>
      <c r="B5234" s="5">
        <v>1</v>
      </c>
      <c r="C5234" s="5">
        <v>1</v>
      </c>
    </row>
    <row r="5235" spans="1:3" hidden="1" x14ac:dyDescent="0.25">
      <c r="A5235" s="5" t="s">
        <v>13382</v>
      </c>
      <c r="B5235" s="5">
        <v>1</v>
      </c>
      <c r="C5235" s="5">
        <v>3</v>
      </c>
    </row>
    <row r="5236" spans="1:3" hidden="1" x14ac:dyDescent="0.25">
      <c r="A5236" s="5" t="s">
        <v>13383</v>
      </c>
      <c r="B5236" s="5">
        <v>1</v>
      </c>
      <c r="C5236" s="5">
        <v>3</v>
      </c>
    </row>
    <row r="5237" spans="1:3" hidden="1" x14ac:dyDescent="0.25">
      <c r="A5237" s="5" t="s">
        <v>13384</v>
      </c>
      <c r="B5237" s="5">
        <v>1</v>
      </c>
      <c r="C5237" s="5">
        <v>3</v>
      </c>
    </row>
    <row r="5238" spans="1:3" hidden="1" x14ac:dyDescent="0.25">
      <c r="A5238" s="5" t="s">
        <v>13385</v>
      </c>
      <c r="B5238" s="5">
        <v>1</v>
      </c>
      <c r="C5238" s="5">
        <v>1</v>
      </c>
    </row>
    <row r="5239" spans="1:3" hidden="1" x14ac:dyDescent="0.25">
      <c r="A5239" s="5" t="s">
        <v>13386</v>
      </c>
      <c r="B5239" s="5">
        <v>1</v>
      </c>
      <c r="C5239" s="5">
        <v>3</v>
      </c>
    </row>
    <row r="5240" spans="1:3" hidden="1" x14ac:dyDescent="0.25">
      <c r="A5240" s="5" t="s">
        <v>13387</v>
      </c>
      <c r="B5240" s="5">
        <v>1</v>
      </c>
      <c r="C5240" s="5">
        <v>1</v>
      </c>
    </row>
    <row r="5241" spans="1:3" hidden="1" x14ac:dyDescent="0.25">
      <c r="A5241" s="5" t="s">
        <v>13388</v>
      </c>
      <c r="B5241" s="5">
        <v>1</v>
      </c>
      <c r="C5241" s="5">
        <v>3</v>
      </c>
    </row>
    <row r="5242" spans="1:3" hidden="1" x14ac:dyDescent="0.25">
      <c r="A5242" s="5" t="s">
        <v>13389</v>
      </c>
      <c r="B5242" s="5">
        <v>1</v>
      </c>
      <c r="C5242" s="5">
        <v>1</v>
      </c>
    </row>
    <row r="5243" spans="1:3" hidden="1" x14ac:dyDescent="0.25">
      <c r="A5243" s="5" t="s">
        <v>13390</v>
      </c>
      <c r="B5243" s="5">
        <v>1</v>
      </c>
      <c r="C5243" s="5">
        <v>1</v>
      </c>
    </row>
    <row r="5244" spans="1:3" hidden="1" x14ac:dyDescent="0.25">
      <c r="A5244" s="5" t="s">
        <v>13391</v>
      </c>
      <c r="B5244" s="5">
        <v>1</v>
      </c>
      <c r="C5244" s="5">
        <v>1</v>
      </c>
    </row>
    <row r="5245" spans="1:3" hidden="1" x14ac:dyDescent="0.25">
      <c r="A5245" s="5" t="s">
        <v>13392</v>
      </c>
      <c r="B5245" s="5">
        <v>1</v>
      </c>
      <c r="C5245" s="5">
        <v>1</v>
      </c>
    </row>
    <row r="5246" spans="1:3" hidden="1" x14ac:dyDescent="0.25">
      <c r="A5246" s="5" t="s">
        <v>13393</v>
      </c>
      <c r="B5246" s="5">
        <v>1</v>
      </c>
      <c r="C5246" s="5">
        <v>3</v>
      </c>
    </row>
    <row r="5247" spans="1:3" hidden="1" x14ac:dyDescent="0.25">
      <c r="A5247" s="5" t="s">
        <v>13394</v>
      </c>
      <c r="B5247" s="5">
        <v>1</v>
      </c>
      <c r="C5247" s="5">
        <v>3</v>
      </c>
    </row>
    <row r="5248" spans="1:3" hidden="1" x14ac:dyDescent="0.25">
      <c r="A5248" s="5" t="s">
        <v>13395</v>
      </c>
      <c r="B5248" s="5">
        <v>1</v>
      </c>
      <c r="C5248" s="5">
        <v>3</v>
      </c>
    </row>
    <row r="5249" spans="1:3" hidden="1" x14ac:dyDescent="0.25">
      <c r="A5249" s="5" t="s">
        <v>13396</v>
      </c>
      <c r="B5249" s="5">
        <v>1</v>
      </c>
      <c r="C5249" s="5">
        <v>2</v>
      </c>
    </row>
    <row r="5250" spans="1:3" hidden="1" x14ac:dyDescent="0.25">
      <c r="A5250" s="5" t="s">
        <v>13397</v>
      </c>
      <c r="B5250" s="5">
        <v>1</v>
      </c>
      <c r="C5250" s="5">
        <v>1</v>
      </c>
    </row>
    <row r="5251" spans="1:3" hidden="1" x14ac:dyDescent="0.25">
      <c r="A5251" s="5" t="s">
        <v>13398</v>
      </c>
      <c r="B5251" s="5">
        <v>1</v>
      </c>
      <c r="C5251" s="5">
        <v>3</v>
      </c>
    </row>
    <row r="5252" spans="1:3" hidden="1" x14ac:dyDescent="0.25">
      <c r="A5252" s="5" t="s">
        <v>13399</v>
      </c>
      <c r="B5252" s="5">
        <v>1</v>
      </c>
      <c r="C5252" s="5">
        <v>1</v>
      </c>
    </row>
    <row r="5253" spans="1:3" hidden="1" x14ac:dyDescent="0.25">
      <c r="A5253" s="5" t="s">
        <v>13400</v>
      </c>
      <c r="B5253" s="5">
        <v>1</v>
      </c>
      <c r="C5253" s="5">
        <v>2</v>
      </c>
    </row>
    <row r="5254" spans="1:3" hidden="1" x14ac:dyDescent="0.25">
      <c r="A5254" s="5" t="s">
        <v>13401</v>
      </c>
      <c r="B5254" s="5">
        <v>1</v>
      </c>
      <c r="C5254" s="5">
        <v>2</v>
      </c>
    </row>
    <row r="5255" spans="1:3" hidden="1" x14ac:dyDescent="0.25">
      <c r="A5255" s="5" t="s">
        <v>13402</v>
      </c>
      <c r="B5255" s="5">
        <v>1</v>
      </c>
      <c r="C5255" s="5">
        <v>2</v>
      </c>
    </row>
    <row r="5256" spans="1:3" hidden="1" x14ac:dyDescent="0.25">
      <c r="A5256" s="5" t="s">
        <v>13403</v>
      </c>
      <c r="B5256" s="5">
        <v>1</v>
      </c>
      <c r="C5256" s="5">
        <v>3</v>
      </c>
    </row>
    <row r="5257" spans="1:3" hidden="1" x14ac:dyDescent="0.25">
      <c r="A5257" s="5" t="s">
        <v>13404</v>
      </c>
      <c r="B5257" s="5">
        <v>1</v>
      </c>
      <c r="C5257" s="5">
        <v>2</v>
      </c>
    </row>
    <row r="5258" spans="1:3" hidden="1" x14ac:dyDescent="0.25">
      <c r="A5258" s="5" t="s">
        <v>13405</v>
      </c>
      <c r="B5258" s="5">
        <v>1</v>
      </c>
      <c r="C5258" s="5">
        <v>3</v>
      </c>
    </row>
    <row r="5259" spans="1:3" hidden="1" x14ac:dyDescent="0.25">
      <c r="A5259" s="5" t="s">
        <v>13406</v>
      </c>
      <c r="B5259" s="5">
        <v>1</v>
      </c>
      <c r="C5259" s="5">
        <v>3</v>
      </c>
    </row>
    <row r="5260" spans="1:3" hidden="1" x14ac:dyDescent="0.25">
      <c r="A5260" s="5" t="s">
        <v>13407</v>
      </c>
      <c r="B5260" s="5">
        <v>1</v>
      </c>
      <c r="C5260" s="5">
        <v>1</v>
      </c>
    </row>
    <row r="5261" spans="1:3" hidden="1" x14ac:dyDescent="0.25">
      <c r="A5261" s="5" t="s">
        <v>6521</v>
      </c>
      <c r="B5261" s="5">
        <v>1</v>
      </c>
      <c r="C5261" s="5">
        <v>3</v>
      </c>
    </row>
    <row r="5262" spans="1:3" hidden="1" x14ac:dyDescent="0.25">
      <c r="A5262" s="5" t="s">
        <v>13408</v>
      </c>
      <c r="B5262" s="5">
        <v>1</v>
      </c>
      <c r="C5262" s="5">
        <v>1</v>
      </c>
    </row>
    <row r="5263" spans="1:3" hidden="1" x14ac:dyDescent="0.25">
      <c r="A5263" s="5" t="s">
        <v>13409</v>
      </c>
      <c r="B5263" s="5">
        <v>1</v>
      </c>
      <c r="C5263" s="5">
        <v>3</v>
      </c>
    </row>
    <row r="5264" spans="1:3" hidden="1" x14ac:dyDescent="0.25">
      <c r="A5264" s="5" t="s">
        <v>13410</v>
      </c>
      <c r="B5264" s="5">
        <v>1</v>
      </c>
      <c r="C5264" s="5">
        <v>2</v>
      </c>
    </row>
    <row r="5265" spans="1:3" hidden="1" x14ac:dyDescent="0.25">
      <c r="A5265" s="5" t="s">
        <v>13411</v>
      </c>
      <c r="B5265" s="5">
        <v>1</v>
      </c>
      <c r="C5265" s="5">
        <v>2</v>
      </c>
    </row>
    <row r="5266" spans="1:3" hidden="1" x14ac:dyDescent="0.25">
      <c r="A5266" s="5" t="s">
        <v>13412</v>
      </c>
      <c r="B5266" s="5">
        <v>1</v>
      </c>
      <c r="C5266" s="5">
        <v>1</v>
      </c>
    </row>
    <row r="5267" spans="1:3" hidden="1" x14ac:dyDescent="0.25">
      <c r="A5267" s="5" t="s">
        <v>13413</v>
      </c>
      <c r="B5267" s="5">
        <v>1</v>
      </c>
      <c r="C5267" s="5">
        <v>2</v>
      </c>
    </row>
    <row r="5268" spans="1:3" hidden="1" x14ac:dyDescent="0.25">
      <c r="A5268" s="5" t="s">
        <v>13414</v>
      </c>
      <c r="B5268" s="5">
        <v>1</v>
      </c>
      <c r="C5268" s="5">
        <v>2</v>
      </c>
    </row>
    <row r="5269" spans="1:3" hidden="1" x14ac:dyDescent="0.25">
      <c r="A5269" s="5" t="s">
        <v>13415</v>
      </c>
      <c r="B5269" s="5">
        <v>1</v>
      </c>
      <c r="C5269" s="5">
        <v>1</v>
      </c>
    </row>
    <row r="5270" spans="1:3" hidden="1" x14ac:dyDescent="0.25">
      <c r="A5270" s="5" t="s">
        <v>13416</v>
      </c>
      <c r="B5270" s="5">
        <v>1</v>
      </c>
      <c r="C5270" s="5">
        <v>3</v>
      </c>
    </row>
    <row r="5271" spans="1:3" hidden="1" x14ac:dyDescent="0.25">
      <c r="A5271" s="5" t="s">
        <v>13417</v>
      </c>
      <c r="B5271" s="5">
        <v>1</v>
      </c>
      <c r="C5271" s="5">
        <v>1</v>
      </c>
    </row>
    <row r="5272" spans="1:3" hidden="1" x14ac:dyDescent="0.25">
      <c r="A5272" s="5" t="s">
        <v>13418</v>
      </c>
      <c r="B5272" s="5">
        <v>1</v>
      </c>
      <c r="C5272" s="5">
        <v>1</v>
      </c>
    </row>
    <row r="5273" spans="1:3" hidden="1" x14ac:dyDescent="0.25">
      <c r="A5273" s="5" t="s">
        <v>13419</v>
      </c>
      <c r="B5273" s="5">
        <v>1</v>
      </c>
      <c r="C5273" s="5">
        <v>1</v>
      </c>
    </row>
    <row r="5274" spans="1:3" hidden="1" x14ac:dyDescent="0.25">
      <c r="A5274" s="5" t="s">
        <v>13420</v>
      </c>
      <c r="B5274" s="5">
        <v>1</v>
      </c>
      <c r="C5274" s="5">
        <v>1</v>
      </c>
    </row>
    <row r="5275" spans="1:3" hidden="1" x14ac:dyDescent="0.25">
      <c r="A5275" s="5" t="s">
        <v>13421</v>
      </c>
      <c r="B5275" s="5">
        <v>1</v>
      </c>
      <c r="C5275" s="5">
        <v>3</v>
      </c>
    </row>
    <row r="5276" spans="1:3" hidden="1" x14ac:dyDescent="0.25">
      <c r="A5276" s="5" t="s">
        <v>13422</v>
      </c>
      <c r="B5276" s="5">
        <v>1</v>
      </c>
      <c r="C5276" s="5">
        <v>3</v>
      </c>
    </row>
    <row r="5277" spans="1:3" hidden="1" x14ac:dyDescent="0.25">
      <c r="A5277" s="5" t="s">
        <v>13423</v>
      </c>
      <c r="B5277" s="5">
        <v>1</v>
      </c>
      <c r="C5277" s="5">
        <v>1</v>
      </c>
    </row>
    <row r="5278" spans="1:3" hidden="1" x14ac:dyDescent="0.25">
      <c r="A5278" s="5" t="s">
        <v>13424</v>
      </c>
      <c r="B5278" s="5">
        <v>1</v>
      </c>
      <c r="C5278" s="5">
        <v>1</v>
      </c>
    </row>
    <row r="5279" spans="1:3" hidden="1" x14ac:dyDescent="0.25">
      <c r="A5279" s="5" t="s">
        <v>13425</v>
      </c>
      <c r="B5279" s="5">
        <v>1</v>
      </c>
      <c r="C5279" s="5">
        <v>1</v>
      </c>
    </row>
    <row r="5280" spans="1:3" hidden="1" x14ac:dyDescent="0.25">
      <c r="A5280" s="5" t="s">
        <v>6682</v>
      </c>
      <c r="B5280" s="5">
        <v>1</v>
      </c>
      <c r="C5280" s="5">
        <v>3</v>
      </c>
    </row>
    <row r="5281" spans="1:3" hidden="1" x14ac:dyDescent="0.25">
      <c r="A5281" s="5" t="s">
        <v>13426</v>
      </c>
      <c r="B5281" s="5">
        <v>1</v>
      </c>
      <c r="C5281" s="5">
        <v>2</v>
      </c>
    </row>
    <row r="5282" spans="1:3" hidden="1" x14ac:dyDescent="0.25">
      <c r="A5282" s="5" t="s">
        <v>13427</v>
      </c>
      <c r="B5282" s="5">
        <v>1</v>
      </c>
      <c r="C5282" s="5">
        <v>1</v>
      </c>
    </row>
    <row r="5283" spans="1:3" hidden="1" x14ac:dyDescent="0.25">
      <c r="A5283" s="5" t="s">
        <v>13428</v>
      </c>
      <c r="B5283" s="5">
        <v>1</v>
      </c>
      <c r="C5283" s="5">
        <v>1</v>
      </c>
    </row>
    <row r="5284" spans="1:3" hidden="1" x14ac:dyDescent="0.25">
      <c r="A5284" s="5" t="s">
        <v>13429</v>
      </c>
      <c r="B5284" s="5">
        <v>1</v>
      </c>
      <c r="C5284" s="5">
        <v>2</v>
      </c>
    </row>
    <row r="5285" spans="1:3" hidden="1" x14ac:dyDescent="0.25">
      <c r="A5285" s="5" t="s">
        <v>13430</v>
      </c>
      <c r="B5285" s="5">
        <v>1</v>
      </c>
      <c r="C5285" s="5">
        <v>3</v>
      </c>
    </row>
    <row r="5286" spans="1:3" hidden="1" x14ac:dyDescent="0.25">
      <c r="A5286" s="5" t="s">
        <v>13431</v>
      </c>
      <c r="B5286" s="5">
        <v>1</v>
      </c>
      <c r="C5286" s="5">
        <v>3</v>
      </c>
    </row>
    <row r="5287" spans="1:3" hidden="1" x14ac:dyDescent="0.25">
      <c r="A5287" s="5" t="s">
        <v>13432</v>
      </c>
      <c r="B5287" s="5">
        <v>1</v>
      </c>
      <c r="C5287" s="5">
        <v>3</v>
      </c>
    </row>
    <row r="5288" spans="1:3" hidden="1" x14ac:dyDescent="0.25">
      <c r="A5288" s="5" t="s">
        <v>13433</v>
      </c>
      <c r="B5288" s="5">
        <v>1</v>
      </c>
      <c r="C5288" s="5">
        <v>3</v>
      </c>
    </row>
    <row r="5289" spans="1:3" hidden="1" x14ac:dyDescent="0.25">
      <c r="A5289" s="5" t="s">
        <v>13434</v>
      </c>
      <c r="B5289" s="5">
        <v>1</v>
      </c>
      <c r="C5289" s="5">
        <v>1</v>
      </c>
    </row>
    <row r="5290" spans="1:3" hidden="1" x14ac:dyDescent="0.25">
      <c r="A5290" s="5" t="s">
        <v>13435</v>
      </c>
      <c r="B5290" s="5">
        <v>1</v>
      </c>
      <c r="C5290" s="5">
        <v>1</v>
      </c>
    </row>
    <row r="5291" spans="1:3" hidden="1" x14ac:dyDescent="0.25">
      <c r="A5291" s="5" t="s">
        <v>13436</v>
      </c>
      <c r="B5291" s="5">
        <v>1</v>
      </c>
      <c r="C5291" s="5">
        <v>2</v>
      </c>
    </row>
    <row r="5292" spans="1:3" hidden="1" x14ac:dyDescent="0.25">
      <c r="A5292" s="5" t="s">
        <v>13437</v>
      </c>
      <c r="B5292" s="5">
        <v>1</v>
      </c>
      <c r="C5292" s="5">
        <v>3</v>
      </c>
    </row>
    <row r="5293" spans="1:3" hidden="1" x14ac:dyDescent="0.25">
      <c r="A5293" s="5" t="s">
        <v>13438</v>
      </c>
      <c r="B5293" s="5">
        <v>1</v>
      </c>
      <c r="C5293" s="5">
        <v>2</v>
      </c>
    </row>
    <row r="5294" spans="1:3" hidden="1" x14ac:dyDescent="0.25">
      <c r="A5294" s="5" t="s">
        <v>13439</v>
      </c>
      <c r="B5294" s="5">
        <v>1</v>
      </c>
      <c r="C5294" s="5">
        <v>1</v>
      </c>
    </row>
    <row r="5295" spans="1:3" hidden="1" x14ac:dyDescent="0.25">
      <c r="A5295" s="5" t="s">
        <v>13440</v>
      </c>
      <c r="B5295" s="5">
        <v>1</v>
      </c>
      <c r="C5295" s="5">
        <v>2</v>
      </c>
    </row>
    <row r="5296" spans="1:3" hidden="1" x14ac:dyDescent="0.25">
      <c r="A5296" s="5" t="s">
        <v>13441</v>
      </c>
      <c r="B5296" s="5">
        <v>1</v>
      </c>
      <c r="C5296" s="5">
        <v>1</v>
      </c>
    </row>
    <row r="5297" spans="1:3" hidden="1" x14ac:dyDescent="0.25">
      <c r="A5297" s="5" t="s">
        <v>13442</v>
      </c>
      <c r="B5297" s="5">
        <v>1</v>
      </c>
      <c r="C5297" s="5">
        <v>2</v>
      </c>
    </row>
    <row r="5298" spans="1:3" hidden="1" x14ac:dyDescent="0.25">
      <c r="A5298" s="5" t="s">
        <v>13443</v>
      </c>
      <c r="B5298" s="5">
        <v>1</v>
      </c>
      <c r="C5298" s="5">
        <v>1</v>
      </c>
    </row>
    <row r="5299" spans="1:3" hidden="1" x14ac:dyDescent="0.25">
      <c r="A5299" s="5" t="s">
        <v>13444</v>
      </c>
      <c r="B5299" s="5">
        <v>1</v>
      </c>
      <c r="C5299" s="5">
        <v>2</v>
      </c>
    </row>
    <row r="5300" spans="1:3" hidden="1" x14ac:dyDescent="0.25">
      <c r="A5300" s="5" t="s">
        <v>13445</v>
      </c>
      <c r="B5300" s="5">
        <v>1</v>
      </c>
      <c r="C5300" s="5">
        <v>1</v>
      </c>
    </row>
    <row r="5301" spans="1:3" hidden="1" x14ac:dyDescent="0.25">
      <c r="A5301" s="5" t="s">
        <v>13446</v>
      </c>
      <c r="B5301" s="5">
        <v>1</v>
      </c>
      <c r="C5301" s="5">
        <v>3</v>
      </c>
    </row>
    <row r="5302" spans="1:3" hidden="1" x14ac:dyDescent="0.25">
      <c r="A5302" s="5" t="s">
        <v>13447</v>
      </c>
      <c r="B5302" s="5">
        <v>1</v>
      </c>
      <c r="C5302" s="5">
        <v>1</v>
      </c>
    </row>
    <row r="5303" spans="1:3" hidden="1" x14ac:dyDescent="0.25">
      <c r="A5303" s="5" t="s">
        <v>13448</v>
      </c>
      <c r="B5303" s="5">
        <v>1</v>
      </c>
      <c r="C5303" s="5">
        <v>2</v>
      </c>
    </row>
    <row r="5304" spans="1:3" hidden="1" x14ac:dyDescent="0.25">
      <c r="A5304" s="5" t="s">
        <v>13449</v>
      </c>
      <c r="B5304" s="5">
        <v>1</v>
      </c>
      <c r="C5304" s="5">
        <v>3</v>
      </c>
    </row>
    <row r="5305" spans="1:3" hidden="1" x14ac:dyDescent="0.25">
      <c r="A5305" s="5" t="s">
        <v>13450</v>
      </c>
      <c r="B5305" s="5">
        <v>1</v>
      </c>
      <c r="C5305" s="5">
        <v>3</v>
      </c>
    </row>
    <row r="5306" spans="1:3" hidden="1" x14ac:dyDescent="0.25">
      <c r="A5306" s="5" t="s">
        <v>13451</v>
      </c>
      <c r="B5306" s="5">
        <v>1</v>
      </c>
      <c r="C5306" s="5">
        <v>2</v>
      </c>
    </row>
    <row r="5307" spans="1:3" hidden="1" x14ac:dyDescent="0.25">
      <c r="A5307" s="5" t="s">
        <v>13452</v>
      </c>
      <c r="B5307" s="5">
        <v>1</v>
      </c>
      <c r="C5307" s="5">
        <v>2</v>
      </c>
    </row>
    <row r="5308" spans="1:3" hidden="1" x14ac:dyDescent="0.25">
      <c r="A5308" s="5" t="s">
        <v>13453</v>
      </c>
      <c r="B5308" s="5">
        <v>1</v>
      </c>
      <c r="C5308" s="5">
        <v>3</v>
      </c>
    </row>
    <row r="5309" spans="1:3" hidden="1" x14ac:dyDescent="0.25">
      <c r="A5309" s="5" t="s">
        <v>13454</v>
      </c>
      <c r="B5309" s="5">
        <v>1</v>
      </c>
      <c r="C5309" s="5">
        <v>2</v>
      </c>
    </row>
    <row r="5310" spans="1:3" hidden="1" x14ac:dyDescent="0.25">
      <c r="A5310" s="5" t="s">
        <v>13455</v>
      </c>
      <c r="B5310" s="5">
        <v>1</v>
      </c>
      <c r="C5310" s="5">
        <v>2</v>
      </c>
    </row>
    <row r="5311" spans="1:3" hidden="1" x14ac:dyDescent="0.25">
      <c r="A5311" s="5" t="s">
        <v>13456</v>
      </c>
      <c r="B5311" s="5">
        <v>1</v>
      </c>
      <c r="C5311" s="5">
        <v>3</v>
      </c>
    </row>
    <row r="5312" spans="1:3" hidden="1" x14ac:dyDescent="0.25">
      <c r="A5312" s="5" t="s">
        <v>13457</v>
      </c>
      <c r="B5312" s="5">
        <v>1</v>
      </c>
      <c r="C5312" s="5">
        <v>3</v>
      </c>
    </row>
    <row r="5313" spans="1:3" hidden="1" x14ac:dyDescent="0.25">
      <c r="A5313" s="5" t="s">
        <v>13458</v>
      </c>
      <c r="B5313" s="5">
        <v>1</v>
      </c>
      <c r="C5313" s="5">
        <v>3</v>
      </c>
    </row>
    <row r="5314" spans="1:3" hidden="1" x14ac:dyDescent="0.25">
      <c r="A5314" s="5" t="s">
        <v>13459</v>
      </c>
      <c r="B5314" s="5">
        <v>1</v>
      </c>
      <c r="C5314" s="5">
        <v>1</v>
      </c>
    </row>
    <row r="5315" spans="1:3" hidden="1" x14ac:dyDescent="0.25">
      <c r="A5315" s="5" t="s">
        <v>13460</v>
      </c>
      <c r="B5315" s="5">
        <v>1</v>
      </c>
      <c r="C5315" s="5">
        <v>1</v>
      </c>
    </row>
    <row r="5316" spans="1:3" hidden="1" x14ac:dyDescent="0.25">
      <c r="A5316" s="5" t="s">
        <v>13461</v>
      </c>
      <c r="B5316" s="5">
        <v>1</v>
      </c>
      <c r="C5316" s="5">
        <v>3</v>
      </c>
    </row>
    <row r="5317" spans="1:3" hidden="1" x14ac:dyDescent="0.25">
      <c r="A5317" s="5" t="s">
        <v>13462</v>
      </c>
      <c r="B5317" s="5">
        <v>1</v>
      </c>
      <c r="C5317" s="5">
        <v>2</v>
      </c>
    </row>
    <row r="5318" spans="1:3" hidden="1" x14ac:dyDescent="0.25">
      <c r="A5318" s="5" t="s">
        <v>13463</v>
      </c>
      <c r="B5318" s="5">
        <v>1</v>
      </c>
      <c r="C5318" s="5">
        <v>2</v>
      </c>
    </row>
    <row r="5319" spans="1:3" hidden="1" x14ac:dyDescent="0.25">
      <c r="A5319" s="5" t="s">
        <v>13464</v>
      </c>
      <c r="B5319" s="5">
        <v>1</v>
      </c>
      <c r="C5319" s="5">
        <v>2</v>
      </c>
    </row>
    <row r="5320" spans="1:3" hidden="1" x14ac:dyDescent="0.25">
      <c r="A5320" s="5" t="s">
        <v>13465</v>
      </c>
      <c r="B5320" s="5">
        <v>1</v>
      </c>
      <c r="C5320" s="5">
        <v>2</v>
      </c>
    </row>
    <row r="5321" spans="1:3" hidden="1" x14ac:dyDescent="0.25">
      <c r="A5321" s="5" t="s">
        <v>13466</v>
      </c>
      <c r="B5321" s="5">
        <v>1</v>
      </c>
      <c r="C5321" s="5">
        <v>1</v>
      </c>
    </row>
    <row r="5322" spans="1:3" hidden="1" x14ac:dyDescent="0.25">
      <c r="A5322" s="5" t="s">
        <v>13467</v>
      </c>
      <c r="B5322" s="5">
        <v>1</v>
      </c>
      <c r="C5322" s="5">
        <v>1</v>
      </c>
    </row>
    <row r="5323" spans="1:3" hidden="1" x14ac:dyDescent="0.25">
      <c r="A5323" s="5" t="s">
        <v>13468</v>
      </c>
      <c r="B5323" s="5">
        <v>1</v>
      </c>
      <c r="C5323" s="5">
        <v>1</v>
      </c>
    </row>
    <row r="5324" spans="1:3" hidden="1" x14ac:dyDescent="0.25">
      <c r="A5324" s="5" t="s">
        <v>13469</v>
      </c>
      <c r="B5324" s="5">
        <v>1</v>
      </c>
      <c r="C5324" s="5">
        <v>1</v>
      </c>
    </row>
    <row r="5325" spans="1:3" hidden="1" x14ac:dyDescent="0.25">
      <c r="A5325" s="5" t="s">
        <v>13470</v>
      </c>
      <c r="B5325" s="5">
        <v>1</v>
      </c>
      <c r="C5325" s="5">
        <v>2</v>
      </c>
    </row>
    <row r="5326" spans="1:3" hidden="1" x14ac:dyDescent="0.25">
      <c r="A5326" s="5" t="s">
        <v>13471</v>
      </c>
      <c r="B5326" s="5">
        <v>1</v>
      </c>
      <c r="C5326" s="5">
        <v>1</v>
      </c>
    </row>
    <row r="5327" spans="1:3" hidden="1" x14ac:dyDescent="0.25">
      <c r="A5327" s="5" t="s">
        <v>13472</v>
      </c>
      <c r="B5327" s="5">
        <v>1</v>
      </c>
      <c r="C5327" s="5">
        <v>3</v>
      </c>
    </row>
    <row r="5328" spans="1:3" hidden="1" x14ac:dyDescent="0.25">
      <c r="A5328" s="5" t="s">
        <v>6322</v>
      </c>
      <c r="B5328" s="5">
        <v>1</v>
      </c>
      <c r="C5328" s="5">
        <v>2</v>
      </c>
    </row>
    <row r="5329" spans="1:3" hidden="1" x14ac:dyDescent="0.25">
      <c r="A5329" s="5" t="s">
        <v>13473</v>
      </c>
      <c r="B5329" s="5">
        <v>1</v>
      </c>
      <c r="C5329" s="5">
        <v>3</v>
      </c>
    </row>
    <row r="5330" spans="1:3" hidden="1" x14ac:dyDescent="0.25">
      <c r="A5330" s="5" t="s">
        <v>13474</v>
      </c>
      <c r="B5330" s="5">
        <v>1</v>
      </c>
      <c r="C5330" s="5">
        <v>3</v>
      </c>
    </row>
    <row r="5331" spans="1:3" hidden="1" x14ac:dyDescent="0.25">
      <c r="A5331" s="5" t="s">
        <v>13475</v>
      </c>
      <c r="B5331" s="5">
        <v>1</v>
      </c>
      <c r="C5331" s="5">
        <v>2</v>
      </c>
    </row>
    <row r="5332" spans="1:3" hidden="1" x14ac:dyDescent="0.25">
      <c r="A5332" s="5" t="s">
        <v>13476</v>
      </c>
      <c r="B5332" s="5">
        <v>1</v>
      </c>
      <c r="C5332" s="5">
        <v>3</v>
      </c>
    </row>
    <row r="5333" spans="1:3" hidden="1" x14ac:dyDescent="0.25">
      <c r="A5333" s="5" t="s">
        <v>13477</v>
      </c>
      <c r="B5333" s="5">
        <v>1</v>
      </c>
      <c r="C5333" s="5">
        <v>1</v>
      </c>
    </row>
    <row r="5334" spans="1:3" hidden="1" x14ac:dyDescent="0.25">
      <c r="A5334" s="5" t="s">
        <v>13478</v>
      </c>
      <c r="B5334" s="5">
        <v>1</v>
      </c>
      <c r="C5334" s="5">
        <v>3</v>
      </c>
    </row>
    <row r="5335" spans="1:3" hidden="1" x14ac:dyDescent="0.25">
      <c r="A5335" s="5" t="s">
        <v>13479</v>
      </c>
      <c r="B5335" s="5">
        <v>1</v>
      </c>
      <c r="C5335" s="5">
        <v>2</v>
      </c>
    </row>
    <row r="5336" spans="1:3" hidden="1" x14ac:dyDescent="0.25">
      <c r="A5336" s="5" t="s">
        <v>13480</v>
      </c>
      <c r="B5336" s="5">
        <v>1</v>
      </c>
      <c r="C5336" s="5">
        <v>1</v>
      </c>
    </row>
    <row r="5337" spans="1:3" hidden="1" x14ac:dyDescent="0.25">
      <c r="A5337" s="5" t="s">
        <v>13481</v>
      </c>
      <c r="B5337" s="5">
        <v>1</v>
      </c>
      <c r="C5337" s="5">
        <v>2</v>
      </c>
    </row>
    <row r="5338" spans="1:3" hidden="1" x14ac:dyDescent="0.25">
      <c r="A5338" s="5" t="s">
        <v>13482</v>
      </c>
      <c r="B5338" s="5">
        <v>1</v>
      </c>
      <c r="C5338" s="5">
        <v>3</v>
      </c>
    </row>
    <row r="5339" spans="1:3" hidden="1" x14ac:dyDescent="0.25">
      <c r="A5339" s="5" t="s">
        <v>13483</v>
      </c>
      <c r="B5339" s="5">
        <v>1</v>
      </c>
      <c r="C5339" s="5">
        <v>3</v>
      </c>
    </row>
    <row r="5340" spans="1:3" hidden="1" x14ac:dyDescent="0.25">
      <c r="A5340" s="5" t="s">
        <v>13484</v>
      </c>
      <c r="B5340" s="5">
        <v>1</v>
      </c>
      <c r="C5340" s="5">
        <v>3</v>
      </c>
    </row>
    <row r="5341" spans="1:3" hidden="1" x14ac:dyDescent="0.25">
      <c r="A5341" s="5" t="s">
        <v>13485</v>
      </c>
      <c r="B5341" s="5">
        <v>1</v>
      </c>
      <c r="C5341" s="5">
        <v>3</v>
      </c>
    </row>
    <row r="5342" spans="1:3" hidden="1" x14ac:dyDescent="0.25">
      <c r="A5342" s="5" t="s">
        <v>13486</v>
      </c>
      <c r="B5342" s="5">
        <v>1</v>
      </c>
      <c r="C5342" s="5">
        <v>1</v>
      </c>
    </row>
    <row r="5343" spans="1:3" hidden="1" x14ac:dyDescent="0.25">
      <c r="A5343" s="5" t="s">
        <v>13487</v>
      </c>
      <c r="B5343" s="5">
        <v>1</v>
      </c>
      <c r="C5343" s="5">
        <v>3</v>
      </c>
    </row>
    <row r="5344" spans="1:3" hidden="1" x14ac:dyDescent="0.25">
      <c r="A5344" s="5" t="s">
        <v>13488</v>
      </c>
      <c r="B5344" s="5">
        <v>1</v>
      </c>
      <c r="C5344" s="5">
        <v>1</v>
      </c>
    </row>
    <row r="5345" spans="1:3" hidden="1" x14ac:dyDescent="0.25">
      <c r="A5345" s="5" t="s">
        <v>13489</v>
      </c>
      <c r="B5345" s="5">
        <v>1</v>
      </c>
      <c r="C5345" s="5">
        <v>3</v>
      </c>
    </row>
    <row r="5346" spans="1:3" hidden="1" x14ac:dyDescent="0.25">
      <c r="A5346" s="5" t="s">
        <v>13490</v>
      </c>
      <c r="B5346" s="5">
        <v>1</v>
      </c>
      <c r="C5346" s="5">
        <v>1</v>
      </c>
    </row>
    <row r="5347" spans="1:3" hidden="1" x14ac:dyDescent="0.25">
      <c r="A5347" s="5" t="s">
        <v>13491</v>
      </c>
      <c r="B5347" s="5">
        <v>1</v>
      </c>
      <c r="C5347" s="5">
        <v>2</v>
      </c>
    </row>
    <row r="5348" spans="1:3" hidden="1" x14ac:dyDescent="0.25">
      <c r="A5348" s="5" t="s">
        <v>13492</v>
      </c>
      <c r="B5348" s="5">
        <v>1</v>
      </c>
      <c r="C5348" s="5">
        <v>2</v>
      </c>
    </row>
    <row r="5349" spans="1:3" hidden="1" x14ac:dyDescent="0.25">
      <c r="A5349" s="5" t="s">
        <v>13493</v>
      </c>
      <c r="B5349" s="5">
        <v>1</v>
      </c>
      <c r="C5349" s="5">
        <v>2</v>
      </c>
    </row>
    <row r="5350" spans="1:3" hidden="1" x14ac:dyDescent="0.25">
      <c r="A5350" s="5" t="s">
        <v>13494</v>
      </c>
      <c r="B5350" s="5">
        <v>1</v>
      </c>
      <c r="C5350" s="5">
        <v>3</v>
      </c>
    </row>
    <row r="5351" spans="1:3" hidden="1" x14ac:dyDescent="0.25">
      <c r="A5351" s="5" t="s">
        <v>13495</v>
      </c>
      <c r="B5351" s="5">
        <v>1</v>
      </c>
      <c r="C5351" s="5">
        <v>3</v>
      </c>
    </row>
    <row r="5352" spans="1:3" hidden="1" x14ac:dyDescent="0.25">
      <c r="A5352" s="5" t="s">
        <v>13496</v>
      </c>
      <c r="B5352" s="5">
        <v>1</v>
      </c>
      <c r="C5352" s="5">
        <v>2</v>
      </c>
    </row>
    <row r="5353" spans="1:3" hidden="1" x14ac:dyDescent="0.25">
      <c r="A5353" s="5" t="s">
        <v>13497</v>
      </c>
      <c r="B5353" s="5">
        <v>1</v>
      </c>
      <c r="C5353" s="5">
        <v>2</v>
      </c>
    </row>
    <row r="5354" spans="1:3" hidden="1" x14ac:dyDescent="0.25">
      <c r="A5354" s="5" t="s">
        <v>13498</v>
      </c>
      <c r="B5354" s="5">
        <v>1</v>
      </c>
      <c r="C5354" s="5">
        <v>2</v>
      </c>
    </row>
    <row r="5355" spans="1:3" hidden="1" x14ac:dyDescent="0.25">
      <c r="A5355" s="5" t="s">
        <v>13499</v>
      </c>
      <c r="B5355" s="5">
        <v>1</v>
      </c>
      <c r="C5355" s="5">
        <v>1</v>
      </c>
    </row>
    <row r="5356" spans="1:3" hidden="1" x14ac:dyDescent="0.25">
      <c r="A5356" s="5" t="s">
        <v>13500</v>
      </c>
      <c r="B5356" s="5">
        <v>1</v>
      </c>
      <c r="C5356" s="5">
        <v>1</v>
      </c>
    </row>
    <row r="5357" spans="1:3" hidden="1" x14ac:dyDescent="0.25">
      <c r="A5357" s="5" t="s">
        <v>13501</v>
      </c>
      <c r="B5357" s="5">
        <v>1</v>
      </c>
      <c r="C5357" s="5">
        <v>2</v>
      </c>
    </row>
    <row r="5358" spans="1:3" hidden="1" x14ac:dyDescent="0.25">
      <c r="A5358" s="5" t="s">
        <v>13502</v>
      </c>
      <c r="B5358" s="5">
        <v>1</v>
      </c>
      <c r="C5358" s="5">
        <v>2</v>
      </c>
    </row>
    <row r="5359" spans="1:3" hidden="1" x14ac:dyDescent="0.25">
      <c r="A5359" s="5" t="s">
        <v>13503</v>
      </c>
      <c r="B5359" s="5">
        <v>1</v>
      </c>
      <c r="C5359" s="5">
        <v>2</v>
      </c>
    </row>
    <row r="5360" spans="1:3" hidden="1" x14ac:dyDescent="0.25">
      <c r="A5360" s="5" t="s">
        <v>13504</v>
      </c>
      <c r="B5360" s="5">
        <v>1</v>
      </c>
      <c r="C5360" s="5">
        <v>2</v>
      </c>
    </row>
    <row r="5361" spans="1:3" hidden="1" x14ac:dyDescent="0.25">
      <c r="A5361" s="5" t="s">
        <v>13505</v>
      </c>
      <c r="B5361" s="5">
        <v>1</v>
      </c>
      <c r="C5361" s="5">
        <v>2</v>
      </c>
    </row>
    <row r="5362" spans="1:3" hidden="1" x14ac:dyDescent="0.25">
      <c r="A5362" s="5" t="s">
        <v>13506</v>
      </c>
      <c r="B5362" s="5">
        <v>1</v>
      </c>
      <c r="C5362" s="5">
        <v>2</v>
      </c>
    </row>
    <row r="5363" spans="1:3" hidden="1" x14ac:dyDescent="0.25">
      <c r="A5363" s="5" t="s">
        <v>13507</v>
      </c>
      <c r="B5363" s="5">
        <v>1</v>
      </c>
      <c r="C5363" s="5">
        <v>3</v>
      </c>
    </row>
    <row r="5364" spans="1:3" hidden="1" x14ac:dyDescent="0.25">
      <c r="A5364" s="5" t="s">
        <v>13508</v>
      </c>
      <c r="B5364" s="5">
        <v>1</v>
      </c>
      <c r="C5364" s="5">
        <v>3</v>
      </c>
    </row>
    <row r="5365" spans="1:3" hidden="1" x14ac:dyDescent="0.25">
      <c r="A5365" s="5" t="s">
        <v>13509</v>
      </c>
      <c r="B5365" s="5">
        <v>1</v>
      </c>
      <c r="C5365" s="5">
        <v>3</v>
      </c>
    </row>
    <row r="5366" spans="1:3" hidden="1" x14ac:dyDescent="0.25">
      <c r="A5366" s="5" t="s">
        <v>13510</v>
      </c>
      <c r="B5366" s="5">
        <v>1</v>
      </c>
      <c r="C5366" s="5">
        <v>1</v>
      </c>
    </row>
    <row r="5367" spans="1:3" hidden="1" x14ac:dyDescent="0.25">
      <c r="A5367" s="5" t="s">
        <v>13511</v>
      </c>
      <c r="B5367" s="5">
        <v>1</v>
      </c>
      <c r="C5367" s="5">
        <v>3</v>
      </c>
    </row>
    <row r="5368" spans="1:3" hidden="1" x14ac:dyDescent="0.25">
      <c r="A5368" s="5" t="s">
        <v>13512</v>
      </c>
      <c r="B5368" s="5">
        <v>1</v>
      </c>
      <c r="C5368" s="5">
        <v>1</v>
      </c>
    </row>
    <row r="5369" spans="1:3" hidden="1" x14ac:dyDescent="0.25">
      <c r="A5369" s="5" t="s">
        <v>13513</v>
      </c>
      <c r="B5369" s="5">
        <v>1</v>
      </c>
      <c r="C5369" s="5">
        <v>1</v>
      </c>
    </row>
    <row r="5370" spans="1:3" hidden="1" x14ac:dyDescent="0.25">
      <c r="A5370" s="5" t="s">
        <v>13514</v>
      </c>
      <c r="B5370" s="5">
        <v>1</v>
      </c>
      <c r="C5370" s="5">
        <v>2</v>
      </c>
    </row>
    <row r="5371" spans="1:3" hidden="1" x14ac:dyDescent="0.25">
      <c r="A5371" s="5" t="s">
        <v>13515</v>
      </c>
      <c r="B5371" s="5">
        <v>1</v>
      </c>
      <c r="C5371" s="5">
        <v>3</v>
      </c>
    </row>
    <row r="5372" spans="1:3" hidden="1" x14ac:dyDescent="0.25">
      <c r="A5372" s="5" t="s">
        <v>13516</v>
      </c>
      <c r="B5372" s="5">
        <v>1</v>
      </c>
      <c r="C5372" s="5">
        <v>2</v>
      </c>
    </row>
    <row r="5373" spans="1:3" hidden="1" x14ac:dyDescent="0.25">
      <c r="A5373" s="5" t="s">
        <v>13517</v>
      </c>
      <c r="B5373" s="5">
        <v>1</v>
      </c>
      <c r="C5373" s="5">
        <v>1</v>
      </c>
    </row>
    <row r="5374" spans="1:3" hidden="1" x14ac:dyDescent="0.25">
      <c r="A5374" s="5" t="s">
        <v>13518</v>
      </c>
      <c r="B5374" s="5">
        <v>1</v>
      </c>
      <c r="C5374" s="5">
        <v>1</v>
      </c>
    </row>
    <row r="5375" spans="1:3" hidden="1" x14ac:dyDescent="0.25">
      <c r="A5375" s="5" t="s">
        <v>13519</v>
      </c>
      <c r="B5375" s="5">
        <v>1</v>
      </c>
      <c r="C5375" s="5">
        <v>3</v>
      </c>
    </row>
    <row r="5376" spans="1:3" hidden="1" x14ac:dyDescent="0.25">
      <c r="A5376" s="5" t="s">
        <v>13520</v>
      </c>
      <c r="B5376" s="5">
        <v>1</v>
      </c>
      <c r="C5376" s="5">
        <v>3</v>
      </c>
    </row>
    <row r="5377" spans="1:3" hidden="1" x14ac:dyDescent="0.25">
      <c r="A5377" s="5" t="s">
        <v>13521</v>
      </c>
      <c r="B5377" s="5">
        <v>1</v>
      </c>
      <c r="C5377" s="5">
        <v>2</v>
      </c>
    </row>
    <row r="5378" spans="1:3" hidden="1" x14ac:dyDescent="0.25">
      <c r="A5378" s="5" t="s">
        <v>13522</v>
      </c>
      <c r="B5378" s="5">
        <v>1</v>
      </c>
      <c r="C5378" s="5">
        <v>3</v>
      </c>
    </row>
    <row r="5379" spans="1:3" hidden="1" x14ac:dyDescent="0.25">
      <c r="A5379" s="5" t="s">
        <v>13523</v>
      </c>
      <c r="B5379" s="5">
        <v>1</v>
      </c>
      <c r="C5379" s="5">
        <v>3</v>
      </c>
    </row>
    <row r="5380" spans="1:3" hidden="1" x14ac:dyDescent="0.25">
      <c r="A5380" s="5" t="s">
        <v>13524</v>
      </c>
      <c r="B5380" s="5">
        <v>1</v>
      </c>
      <c r="C5380" s="5">
        <v>1</v>
      </c>
    </row>
    <row r="5381" spans="1:3" hidden="1" x14ac:dyDescent="0.25">
      <c r="A5381" s="5" t="s">
        <v>13525</v>
      </c>
      <c r="B5381" s="5">
        <v>1</v>
      </c>
      <c r="C5381" s="5">
        <v>3</v>
      </c>
    </row>
    <row r="5382" spans="1:3" hidden="1" x14ac:dyDescent="0.25">
      <c r="A5382" s="5" t="s">
        <v>13526</v>
      </c>
      <c r="B5382" s="5">
        <v>1</v>
      </c>
      <c r="C5382" s="5">
        <v>1</v>
      </c>
    </row>
    <row r="5383" spans="1:3" hidden="1" x14ac:dyDescent="0.25">
      <c r="A5383" s="5" t="s">
        <v>13527</v>
      </c>
      <c r="B5383" s="5">
        <v>1</v>
      </c>
      <c r="C5383" s="5">
        <v>2</v>
      </c>
    </row>
    <row r="5384" spans="1:3" hidden="1" x14ac:dyDescent="0.25">
      <c r="A5384" s="5" t="s">
        <v>13528</v>
      </c>
      <c r="B5384" s="5">
        <v>1</v>
      </c>
      <c r="C5384" s="5">
        <v>1</v>
      </c>
    </row>
    <row r="5385" spans="1:3" hidden="1" x14ac:dyDescent="0.25">
      <c r="A5385" s="5" t="s">
        <v>13529</v>
      </c>
      <c r="B5385" s="5">
        <v>1</v>
      </c>
      <c r="C5385" s="5">
        <v>3</v>
      </c>
    </row>
    <row r="5386" spans="1:3" hidden="1" x14ac:dyDescent="0.25">
      <c r="A5386" s="5" t="s">
        <v>13530</v>
      </c>
      <c r="B5386" s="5">
        <v>1</v>
      </c>
      <c r="C5386" s="5">
        <v>3</v>
      </c>
    </row>
    <row r="5387" spans="1:3" hidden="1" x14ac:dyDescent="0.25">
      <c r="A5387" s="5" t="s">
        <v>13531</v>
      </c>
      <c r="B5387" s="5">
        <v>1</v>
      </c>
      <c r="C5387" s="5">
        <v>1</v>
      </c>
    </row>
    <row r="5388" spans="1:3" hidden="1" x14ac:dyDescent="0.25">
      <c r="A5388" s="5" t="s">
        <v>13532</v>
      </c>
      <c r="B5388" s="5">
        <v>1</v>
      </c>
      <c r="C5388" s="5">
        <v>1</v>
      </c>
    </row>
    <row r="5389" spans="1:3" hidden="1" x14ac:dyDescent="0.25">
      <c r="A5389" s="5" t="s">
        <v>13533</v>
      </c>
      <c r="B5389" s="5">
        <v>1</v>
      </c>
      <c r="C5389" s="5">
        <v>3</v>
      </c>
    </row>
    <row r="5390" spans="1:3" hidden="1" x14ac:dyDescent="0.25">
      <c r="A5390" s="5" t="s">
        <v>13534</v>
      </c>
      <c r="B5390" s="5">
        <v>1</v>
      </c>
      <c r="C5390" s="5">
        <v>1</v>
      </c>
    </row>
    <row r="5391" spans="1:3" hidden="1" x14ac:dyDescent="0.25">
      <c r="A5391" s="5" t="s">
        <v>13535</v>
      </c>
      <c r="B5391" s="5">
        <v>1</v>
      </c>
      <c r="C5391" s="5">
        <v>3</v>
      </c>
    </row>
    <row r="5392" spans="1:3" hidden="1" x14ac:dyDescent="0.25">
      <c r="A5392" s="5" t="s">
        <v>13536</v>
      </c>
      <c r="B5392" s="5">
        <v>1</v>
      </c>
      <c r="C5392" s="5">
        <v>2</v>
      </c>
    </row>
    <row r="5393" spans="1:3" hidden="1" x14ac:dyDescent="0.25">
      <c r="A5393" s="5" t="s">
        <v>13537</v>
      </c>
      <c r="B5393" s="5">
        <v>1</v>
      </c>
      <c r="C5393" s="5">
        <v>1</v>
      </c>
    </row>
    <row r="5394" spans="1:3" hidden="1" x14ac:dyDescent="0.25">
      <c r="A5394" s="5" t="s">
        <v>13538</v>
      </c>
      <c r="B5394" s="5">
        <v>1</v>
      </c>
      <c r="C5394" s="5">
        <v>1</v>
      </c>
    </row>
    <row r="5395" spans="1:3" hidden="1" x14ac:dyDescent="0.25">
      <c r="A5395" s="5" t="s">
        <v>13539</v>
      </c>
      <c r="B5395" s="5">
        <v>1</v>
      </c>
      <c r="C5395" s="5">
        <v>3</v>
      </c>
    </row>
    <row r="5396" spans="1:3" hidden="1" x14ac:dyDescent="0.25">
      <c r="A5396" s="5" t="s">
        <v>13540</v>
      </c>
      <c r="B5396" s="5">
        <v>1</v>
      </c>
      <c r="C5396" s="5">
        <v>3</v>
      </c>
    </row>
    <row r="5397" spans="1:3" hidden="1" x14ac:dyDescent="0.25">
      <c r="A5397" s="5" t="s">
        <v>13541</v>
      </c>
      <c r="B5397" s="5">
        <v>1</v>
      </c>
      <c r="C5397" s="5">
        <v>1</v>
      </c>
    </row>
    <row r="5398" spans="1:3" hidden="1" x14ac:dyDescent="0.25">
      <c r="A5398" s="5" t="s">
        <v>13542</v>
      </c>
      <c r="B5398" s="5">
        <v>1</v>
      </c>
      <c r="C5398" s="5">
        <v>3</v>
      </c>
    </row>
    <row r="5399" spans="1:3" hidden="1" x14ac:dyDescent="0.25">
      <c r="A5399" s="5" t="s">
        <v>13543</v>
      </c>
      <c r="B5399" s="5">
        <v>1</v>
      </c>
      <c r="C5399" s="5">
        <v>1</v>
      </c>
    </row>
    <row r="5400" spans="1:3" hidden="1" x14ac:dyDescent="0.25">
      <c r="A5400" s="5" t="s">
        <v>13544</v>
      </c>
      <c r="B5400" s="5">
        <v>1</v>
      </c>
      <c r="C5400" s="5">
        <v>2</v>
      </c>
    </row>
    <row r="5401" spans="1:3" hidden="1" x14ac:dyDescent="0.25">
      <c r="A5401" s="5" t="s">
        <v>13545</v>
      </c>
      <c r="B5401" s="5">
        <v>1</v>
      </c>
      <c r="C5401" s="5">
        <v>1</v>
      </c>
    </row>
    <row r="5402" spans="1:3" hidden="1" x14ac:dyDescent="0.25">
      <c r="A5402" s="5" t="s">
        <v>13546</v>
      </c>
      <c r="B5402" s="5">
        <v>1</v>
      </c>
      <c r="C5402" s="5">
        <v>3</v>
      </c>
    </row>
    <row r="5403" spans="1:3" hidden="1" x14ac:dyDescent="0.25">
      <c r="A5403" s="5" t="s">
        <v>13547</v>
      </c>
      <c r="B5403" s="5">
        <v>1</v>
      </c>
      <c r="C5403" s="5">
        <v>1</v>
      </c>
    </row>
    <row r="5404" spans="1:3" hidden="1" x14ac:dyDescent="0.25">
      <c r="A5404" s="5" t="s">
        <v>13548</v>
      </c>
      <c r="B5404" s="5">
        <v>1</v>
      </c>
      <c r="C5404" s="5">
        <v>1</v>
      </c>
    </row>
    <row r="5405" spans="1:3" hidden="1" x14ac:dyDescent="0.25">
      <c r="A5405" s="5" t="s">
        <v>13549</v>
      </c>
      <c r="B5405" s="5">
        <v>1</v>
      </c>
      <c r="C5405" s="5">
        <v>3</v>
      </c>
    </row>
    <row r="5406" spans="1:3" hidden="1" x14ac:dyDescent="0.25">
      <c r="A5406" s="5" t="s">
        <v>13550</v>
      </c>
      <c r="B5406" s="5">
        <v>1</v>
      </c>
      <c r="C5406" s="5">
        <v>1</v>
      </c>
    </row>
    <row r="5407" spans="1:3" hidden="1" x14ac:dyDescent="0.25">
      <c r="A5407" s="5" t="s">
        <v>13551</v>
      </c>
      <c r="B5407" s="5">
        <v>1</v>
      </c>
      <c r="C5407" s="5">
        <v>3</v>
      </c>
    </row>
    <row r="5408" spans="1:3" hidden="1" x14ac:dyDescent="0.25">
      <c r="A5408" s="5" t="s">
        <v>13552</v>
      </c>
      <c r="B5408" s="5">
        <v>1</v>
      </c>
      <c r="C5408" s="5">
        <v>1</v>
      </c>
    </row>
    <row r="5409" spans="1:3" hidden="1" x14ac:dyDescent="0.25">
      <c r="A5409" s="5" t="s">
        <v>13553</v>
      </c>
      <c r="B5409" s="5">
        <v>1</v>
      </c>
      <c r="C5409" s="5">
        <v>1</v>
      </c>
    </row>
    <row r="5410" spans="1:3" hidden="1" x14ac:dyDescent="0.25">
      <c r="A5410" s="5" t="s">
        <v>13554</v>
      </c>
      <c r="B5410" s="5">
        <v>1</v>
      </c>
      <c r="C5410" s="5">
        <v>3</v>
      </c>
    </row>
    <row r="5411" spans="1:3" hidden="1" x14ac:dyDescent="0.25">
      <c r="A5411" s="5" t="s">
        <v>13555</v>
      </c>
      <c r="B5411" s="5">
        <v>1</v>
      </c>
      <c r="C5411" s="5">
        <v>1</v>
      </c>
    </row>
    <row r="5412" spans="1:3" hidden="1" x14ac:dyDescent="0.25">
      <c r="A5412" s="5" t="s">
        <v>13556</v>
      </c>
      <c r="B5412" s="5">
        <v>1</v>
      </c>
      <c r="C5412" s="5">
        <v>1</v>
      </c>
    </row>
    <row r="5413" spans="1:3" hidden="1" x14ac:dyDescent="0.25">
      <c r="A5413" s="5" t="s">
        <v>13557</v>
      </c>
      <c r="B5413" s="5">
        <v>1</v>
      </c>
      <c r="C5413" s="5">
        <v>3</v>
      </c>
    </row>
    <row r="5414" spans="1:3" hidden="1" x14ac:dyDescent="0.25">
      <c r="A5414" s="5" t="s">
        <v>13558</v>
      </c>
      <c r="B5414" s="5">
        <v>1</v>
      </c>
      <c r="C5414" s="5">
        <v>3</v>
      </c>
    </row>
    <row r="5415" spans="1:3" hidden="1" x14ac:dyDescent="0.25">
      <c r="A5415" s="5" t="s">
        <v>13559</v>
      </c>
      <c r="B5415" s="5">
        <v>1</v>
      </c>
      <c r="C5415" s="5">
        <v>2</v>
      </c>
    </row>
    <row r="5416" spans="1:3" hidden="1" x14ac:dyDescent="0.25">
      <c r="A5416" s="5" t="s">
        <v>13560</v>
      </c>
      <c r="B5416" s="5">
        <v>1</v>
      </c>
      <c r="C5416" s="5">
        <v>3</v>
      </c>
    </row>
    <row r="5417" spans="1:3" hidden="1" x14ac:dyDescent="0.25">
      <c r="A5417" s="5" t="s">
        <v>13561</v>
      </c>
      <c r="B5417" s="5">
        <v>1</v>
      </c>
      <c r="C5417" s="5">
        <v>3</v>
      </c>
    </row>
    <row r="5418" spans="1:3" hidden="1" x14ac:dyDescent="0.25">
      <c r="A5418" s="5" t="s">
        <v>13562</v>
      </c>
      <c r="B5418" s="5">
        <v>1</v>
      </c>
      <c r="C5418" s="5">
        <v>1</v>
      </c>
    </row>
    <row r="5419" spans="1:3" hidden="1" x14ac:dyDescent="0.25">
      <c r="A5419" s="5" t="s">
        <v>13563</v>
      </c>
      <c r="B5419" s="5">
        <v>1</v>
      </c>
      <c r="C5419" s="5">
        <v>2</v>
      </c>
    </row>
    <row r="5420" spans="1:3" hidden="1" x14ac:dyDescent="0.25">
      <c r="A5420" s="5" t="s">
        <v>13564</v>
      </c>
      <c r="B5420" s="5">
        <v>1</v>
      </c>
      <c r="C5420" s="5">
        <v>3</v>
      </c>
    </row>
    <row r="5421" spans="1:3" hidden="1" x14ac:dyDescent="0.25">
      <c r="A5421" s="5" t="s">
        <v>13565</v>
      </c>
      <c r="B5421" s="5">
        <v>1</v>
      </c>
      <c r="C5421" s="5">
        <v>3</v>
      </c>
    </row>
    <row r="5422" spans="1:3" hidden="1" x14ac:dyDescent="0.25">
      <c r="A5422" s="5" t="s">
        <v>13566</v>
      </c>
      <c r="B5422" s="5">
        <v>1</v>
      </c>
      <c r="C5422" s="5">
        <v>3</v>
      </c>
    </row>
    <row r="5423" spans="1:3" hidden="1" x14ac:dyDescent="0.25">
      <c r="A5423" s="5" t="s">
        <v>13567</v>
      </c>
      <c r="B5423" s="5">
        <v>1</v>
      </c>
      <c r="C5423" s="5">
        <v>1</v>
      </c>
    </row>
    <row r="5424" spans="1:3" hidden="1" x14ac:dyDescent="0.25">
      <c r="A5424" s="5" t="s">
        <v>13568</v>
      </c>
      <c r="B5424" s="5">
        <v>1</v>
      </c>
      <c r="C5424" s="5">
        <v>3</v>
      </c>
    </row>
    <row r="5425" spans="1:3" hidden="1" x14ac:dyDescent="0.25">
      <c r="A5425" s="5" t="s">
        <v>13569</v>
      </c>
      <c r="B5425" s="5">
        <v>1</v>
      </c>
      <c r="C5425" s="5">
        <v>2</v>
      </c>
    </row>
    <row r="5426" spans="1:3" hidden="1" x14ac:dyDescent="0.25">
      <c r="A5426" s="5" t="s">
        <v>13570</v>
      </c>
      <c r="B5426" s="5">
        <v>1</v>
      </c>
      <c r="C5426" s="5">
        <v>1</v>
      </c>
    </row>
    <row r="5427" spans="1:3" hidden="1" x14ac:dyDescent="0.25">
      <c r="A5427" s="5" t="s">
        <v>13571</v>
      </c>
      <c r="B5427" s="5">
        <v>1</v>
      </c>
      <c r="C5427" s="5">
        <v>1</v>
      </c>
    </row>
    <row r="5428" spans="1:3" hidden="1" x14ac:dyDescent="0.25">
      <c r="A5428" s="5" t="s">
        <v>13572</v>
      </c>
      <c r="B5428" s="5">
        <v>1</v>
      </c>
      <c r="C5428" s="5">
        <v>2</v>
      </c>
    </row>
    <row r="5429" spans="1:3" hidden="1" x14ac:dyDescent="0.25">
      <c r="A5429" s="5" t="s">
        <v>13573</v>
      </c>
      <c r="B5429" s="5">
        <v>1</v>
      </c>
      <c r="C5429" s="5">
        <v>2</v>
      </c>
    </row>
    <row r="5430" spans="1:3" hidden="1" x14ac:dyDescent="0.25">
      <c r="A5430" s="5" t="s">
        <v>13574</v>
      </c>
      <c r="B5430" s="5">
        <v>1</v>
      </c>
      <c r="C5430" s="5">
        <v>3</v>
      </c>
    </row>
    <row r="5431" spans="1:3" hidden="1" x14ac:dyDescent="0.25">
      <c r="A5431" s="5" t="s">
        <v>13575</v>
      </c>
      <c r="B5431" s="5">
        <v>1</v>
      </c>
      <c r="C5431" s="5">
        <v>1</v>
      </c>
    </row>
    <row r="5432" spans="1:3" hidden="1" x14ac:dyDescent="0.25">
      <c r="A5432" s="5" t="s">
        <v>6337</v>
      </c>
      <c r="B5432" s="5">
        <v>1</v>
      </c>
      <c r="C5432" s="5">
        <v>3</v>
      </c>
    </row>
    <row r="5433" spans="1:3" hidden="1" x14ac:dyDescent="0.25">
      <c r="A5433" s="5" t="s">
        <v>13576</v>
      </c>
      <c r="B5433" s="5">
        <v>1</v>
      </c>
      <c r="C5433" s="5">
        <v>1</v>
      </c>
    </row>
    <row r="5434" spans="1:3" hidden="1" x14ac:dyDescent="0.25">
      <c r="A5434" s="5" t="s">
        <v>13577</v>
      </c>
      <c r="B5434" s="5">
        <v>1</v>
      </c>
      <c r="C5434" s="5">
        <v>3</v>
      </c>
    </row>
    <row r="5435" spans="1:3" hidden="1" x14ac:dyDescent="0.25">
      <c r="A5435" s="5" t="s">
        <v>13578</v>
      </c>
      <c r="B5435" s="5">
        <v>1</v>
      </c>
      <c r="C5435" s="5">
        <v>2</v>
      </c>
    </row>
    <row r="5436" spans="1:3" hidden="1" x14ac:dyDescent="0.25">
      <c r="A5436" s="5" t="s">
        <v>13579</v>
      </c>
      <c r="B5436" s="5">
        <v>1</v>
      </c>
      <c r="C5436" s="5">
        <v>2</v>
      </c>
    </row>
    <row r="5437" spans="1:3" hidden="1" x14ac:dyDescent="0.25">
      <c r="A5437" s="5" t="s">
        <v>13580</v>
      </c>
      <c r="B5437" s="5">
        <v>1</v>
      </c>
      <c r="C5437" s="5">
        <v>3</v>
      </c>
    </row>
    <row r="5438" spans="1:3" hidden="1" x14ac:dyDescent="0.25">
      <c r="A5438" s="5" t="s">
        <v>13581</v>
      </c>
      <c r="B5438" s="5">
        <v>1</v>
      </c>
      <c r="C5438" s="5">
        <v>3</v>
      </c>
    </row>
    <row r="5439" spans="1:3" hidden="1" x14ac:dyDescent="0.25">
      <c r="A5439" s="5" t="s">
        <v>13582</v>
      </c>
      <c r="B5439" s="5">
        <v>1</v>
      </c>
      <c r="C5439" s="5">
        <v>2</v>
      </c>
    </row>
    <row r="5440" spans="1:3" hidden="1" x14ac:dyDescent="0.25">
      <c r="A5440" s="5" t="s">
        <v>13583</v>
      </c>
      <c r="B5440" s="5">
        <v>1</v>
      </c>
      <c r="C5440" s="5">
        <v>3</v>
      </c>
    </row>
    <row r="5441" spans="1:3" hidden="1" x14ac:dyDescent="0.25">
      <c r="A5441" s="5" t="s">
        <v>13584</v>
      </c>
      <c r="B5441" s="5">
        <v>1</v>
      </c>
      <c r="C5441" s="5">
        <v>1</v>
      </c>
    </row>
    <row r="5442" spans="1:3" hidden="1" x14ac:dyDescent="0.25">
      <c r="A5442" s="5" t="s">
        <v>13585</v>
      </c>
      <c r="B5442" s="5">
        <v>1</v>
      </c>
      <c r="C5442" s="5">
        <v>2</v>
      </c>
    </row>
    <row r="5443" spans="1:3" hidden="1" x14ac:dyDescent="0.25">
      <c r="A5443" s="5" t="s">
        <v>13586</v>
      </c>
      <c r="B5443" s="5">
        <v>1</v>
      </c>
      <c r="C5443" s="5">
        <v>3</v>
      </c>
    </row>
    <row r="5444" spans="1:3" hidden="1" x14ac:dyDescent="0.25">
      <c r="A5444" s="5" t="s">
        <v>13587</v>
      </c>
      <c r="B5444" s="5">
        <v>1</v>
      </c>
      <c r="C5444" s="5">
        <v>3</v>
      </c>
    </row>
    <row r="5445" spans="1:3" hidden="1" x14ac:dyDescent="0.25">
      <c r="A5445" s="5" t="s">
        <v>13588</v>
      </c>
      <c r="B5445" s="5">
        <v>1</v>
      </c>
      <c r="C5445" s="5">
        <v>2</v>
      </c>
    </row>
    <row r="5446" spans="1:3" hidden="1" x14ac:dyDescent="0.25">
      <c r="A5446" s="5" t="s">
        <v>13589</v>
      </c>
      <c r="B5446" s="5">
        <v>1</v>
      </c>
      <c r="C5446" s="5">
        <v>2</v>
      </c>
    </row>
    <row r="5447" spans="1:3" hidden="1" x14ac:dyDescent="0.25">
      <c r="A5447" s="5" t="s">
        <v>13590</v>
      </c>
      <c r="B5447" s="5">
        <v>1</v>
      </c>
      <c r="C5447" s="5">
        <v>2</v>
      </c>
    </row>
    <row r="5448" spans="1:3" hidden="1" x14ac:dyDescent="0.25">
      <c r="A5448" s="5" t="s">
        <v>13591</v>
      </c>
      <c r="B5448" s="5">
        <v>1</v>
      </c>
      <c r="C5448" s="5">
        <v>3</v>
      </c>
    </row>
    <row r="5449" spans="1:3" hidden="1" x14ac:dyDescent="0.25">
      <c r="A5449" s="5" t="s">
        <v>13592</v>
      </c>
      <c r="B5449" s="5">
        <v>1</v>
      </c>
      <c r="C5449" s="5">
        <v>2</v>
      </c>
    </row>
    <row r="5450" spans="1:3" hidden="1" x14ac:dyDescent="0.25">
      <c r="A5450" s="5" t="s">
        <v>13593</v>
      </c>
      <c r="B5450" s="5">
        <v>1</v>
      </c>
      <c r="C5450" s="5">
        <v>1</v>
      </c>
    </row>
    <row r="5451" spans="1:3" hidden="1" x14ac:dyDescent="0.25">
      <c r="A5451" s="5" t="s">
        <v>13594</v>
      </c>
      <c r="B5451" s="5">
        <v>1</v>
      </c>
      <c r="C5451" s="5">
        <v>1</v>
      </c>
    </row>
    <row r="5452" spans="1:3" hidden="1" x14ac:dyDescent="0.25">
      <c r="A5452" s="5" t="s">
        <v>13595</v>
      </c>
      <c r="B5452" s="5">
        <v>1</v>
      </c>
      <c r="C5452" s="5">
        <v>3</v>
      </c>
    </row>
    <row r="5453" spans="1:3" hidden="1" x14ac:dyDescent="0.25">
      <c r="A5453" s="5" t="s">
        <v>13596</v>
      </c>
      <c r="B5453" s="5">
        <v>1</v>
      </c>
      <c r="C5453" s="5">
        <v>1</v>
      </c>
    </row>
    <row r="5454" spans="1:3" hidden="1" x14ac:dyDescent="0.25">
      <c r="A5454" s="5" t="s">
        <v>13597</v>
      </c>
      <c r="B5454" s="5">
        <v>1</v>
      </c>
      <c r="C5454" s="5">
        <v>3</v>
      </c>
    </row>
    <row r="5455" spans="1:3" hidden="1" x14ac:dyDescent="0.25">
      <c r="A5455" s="5" t="s">
        <v>13598</v>
      </c>
      <c r="B5455" s="5">
        <v>1</v>
      </c>
      <c r="C5455" s="5">
        <v>1</v>
      </c>
    </row>
    <row r="5456" spans="1:3" hidden="1" x14ac:dyDescent="0.25">
      <c r="A5456" s="5" t="s">
        <v>13599</v>
      </c>
      <c r="B5456" s="5">
        <v>1</v>
      </c>
      <c r="C5456" s="5">
        <v>2</v>
      </c>
    </row>
    <row r="5457" spans="1:3" hidden="1" x14ac:dyDescent="0.25">
      <c r="A5457" s="5" t="s">
        <v>13600</v>
      </c>
      <c r="B5457" s="5">
        <v>1</v>
      </c>
      <c r="C5457" s="5">
        <v>3</v>
      </c>
    </row>
    <row r="5458" spans="1:3" hidden="1" x14ac:dyDescent="0.25">
      <c r="A5458" s="5" t="s">
        <v>13601</v>
      </c>
      <c r="B5458" s="5">
        <v>1</v>
      </c>
      <c r="C5458" s="5">
        <v>1</v>
      </c>
    </row>
    <row r="5459" spans="1:3" hidden="1" x14ac:dyDescent="0.25">
      <c r="A5459" s="5" t="s">
        <v>13602</v>
      </c>
      <c r="B5459" s="5">
        <v>1</v>
      </c>
      <c r="C5459" s="5">
        <v>1</v>
      </c>
    </row>
    <row r="5460" spans="1:3" hidden="1" x14ac:dyDescent="0.25">
      <c r="A5460" s="5" t="s">
        <v>13603</v>
      </c>
      <c r="B5460" s="5">
        <v>1</v>
      </c>
      <c r="C5460" s="5">
        <v>2</v>
      </c>
    </row>
    <row r="5461" spans="1:3" hidden="1" x14ac:dyDescent="0.25">
      <c r="A5461" s="5" t="s">
        <v>13604</v>
      </c>
      <c r="B5461" s="5">
        <v>1</v>
      </c>
      <c r="C5461" s="5">
        <v>2</v>
      </c>
    </row>
    <row r="5462" spans="1:3" hidden="1" x14ac:dyDescent="0.25">
      <c r="A5462" s="5" t="s">
        <v>13605</v>
      </c>
      <c r="B5462" s="5">
        <v>1</v>
      </c>
      <c r="C5462" s="5">
        <v>2</v>
      </c>
    </row>
    <row r="5463" spans="1:3" hidden="1" x14ac:dyDescent="0.25">
      <c r="A5463" s="5" t="s">
        <v>13606</v>
      </c>
      <c r="B5463" s="5">
        <v>1</v>
      </c>
      <c r="C5463" s="5">
        <v>1</v>
      </c>
    </row>
    <row r="5464" spans="1:3" hidden="1" x14ac:dyDescent="0.25">
      <c r="A5464" s="5" t="s">
        <v>13607</v>
      </c>
      <c r="B5464" s="5">
        <v>1</v>
      </c>
      <c r="C5464" s="5">
        <v>3</v>
      </c>
    </row>
    <row r="5465" spans="1:3" hidden="1" x14ac:dyDescent="0.25">
      <c r="A5465" s="5" t="s">
        <v>13608</v>
      </c>
      <c r="B5465" s="5">
        <v>1</v>
      </c>
      <c r="C5465" s="5">
        <v>1</v>
      </c>
    </row>
    <row r="5466" spans="1:3" hidden="1" x14ac:dyDescent="0.25">
      <c r="A5466" s="5" t="s">
        <v>13609</v>
      </c>
      <c r="B5466" s="5">
        <v>1</v>
      </c>
      <c r="C5466" s="5">
        <v>2</v>
      </c>
    </row>
    <row r="5467" spans="1:3" hidden="1" x14ac:dyDescent="0.25">
      <c r="A5467" s="5" t="s">
        <v>13610</v>
      </c>
      <c r="B5467" s="5">
        <v>1</v>
      </c>
      <c r="C5467" s="5">
        <v>1</v>
      </c>
    </row>
    <row r="5468" spans="1:3" hidden="1" x14ac:dyDescent="0.25">
      <c r="A5468" s="5" t="s">
        <v>13611</v>
      </c>
      <c r="B5468" s="5">
        <v>1</v>
      </c>
      <c r="C5468" s="5">
        <v>1</v>
      </c>
    </row>
    <row r="5469" spans="1:3" hidden="1" x14ac:dyDescent="0.25">
      <c r="A5469" s="5" t="s">
        <v>13612</v>
      </c>
      <c r="B5469" s="5">
        <v>1</v>
      </c>
      <c r="C5469" s="5">
        <v>1</v>
      </c>
    </row>
    <row r="5470" spans="1:3" hidden="1" x14ac:dyDescent="0.25">
      <c r="A5470" s="5" t="s">
        <v>13613</v>
      </c>
      <c r="B5470" s="5">
        <v>1</v>
      </c>
      <c r="C5470" s="5">
        <v>1</v>
      </c>
    </row>
    <row r="5471" spans="1:3" hidden="1" x14ac:dyDescent="0.25">
      <c r="A5471" s="5" t="s">
        <v>13614</v>
      </c>
      <c r="B5471" s="5">
        <v>1</v>
      </c>
      <c r="C5471" s="5">
        <v>2</v>
      </c>
    </row>
    <row r="5472" spans="1:3" hidden="1" x14ac:dyDescent="0.25">
      <c r="A5472" s="5" t="s">
        <v>13615</v>
      </c>
      <c r="B5472" s="5">
        <v>1</v>
      </c>
      <c r="C5472" s="5">
        <v>1</v>
      </c>
    </row>
    <row r="5473" spans="1:3" hidden="1" x14ac:dyDescent="0.25">
      <c r="A5473" s="5" t="s">
        <v>13616</v>
      </c>
      <c r="B5473" s="5">
        <v>1</v>
      </c>
      <c r="C5473" s="5">
        <v>2</v>
      </c>
    </row>
    <row r="5474" spans="1:3" hidden="1" x14ac:dyDescent="0.25">
      <c r="A5474" s="5" t="s">
        <v>13617</v>
      </c>
      <c r="B5474" s="5">
        <v>1</v>
      </c>
      <c r="C5474" s="5">
        <v>2</v>
      </c>
    </row>
    <row r="5475" spans="1:3" hidden="1" x14ac:dyDescent="0.25">
      <c r="A5475" s="5" t="s">
        <v>13618</v>
      </c>
      <c r="B5475" s="5">
        <v>1</v>
      </c>
      <c r="C5475" s="5">
        <v>1</v>
      </c>
    </row>
    <row r="5476" spans="1:3" hidden="1" x14ac:dyDescent="0.25">
      <c r="A5476" s="5" t="s">
        <v>13619</v>
      </c>
      <c r="B5476" s="5">
        <v>1</v>
      </c>
      <c r="C5476" s="5">
        <v>3</v>
      </c>
    </row>
    <row r="5477" spans="1:3" hidden="1" x14ac:dyDescent="0.25">
      <c r="A5477" s="5" t="s">
        <v>13620</v>
      </c>
      <c r="B5477" s="5">
        <v>1</v>
      </c>
      <c r="C5477" s="5">
        <v>1</v>
      </c>
    </row>
    <row r="5478" spans="1:3" hidden="1" x14ac:dyDescent="0.25">
      <c r="A5478" s="5" t="s">
        <v>13621</v>
      </c>
      <c r="B5478" s="5">
        <v>1</v>
      </c>
      <c r="C5478" s="5">
        <v>3</v>
      </c>
    </row>
    <row r="5479" spans="1:3" hidden="1" x14ac:dyDescent="0.25">
      <c r="A5479" s="5" t="s">
        <v>13622</v>
      </c>
      <c r="B5479" s="5">
        <v>1</v>
      </c>
      <c r="C5479" s="5">
        <v>2</v>
      </c>
    </row>
    <row r="5480" spans="1:3" hidden="1" x14ac:dyDescent="0.25">
      <c r="A5480" s="5" t="s">
        <v>13623</v>
      </c>
      <c r="B5480" s="5">
        <v>1</v>
      </c>
      <c r="C5480" s="5">
        <v>3</v>
      </c>
    </row>
    <row r="5481" spans="1:3" hidden="1" x14ac:dyDescent="0.25">
      <c r="A5481" s="5" t="s">
        <v>13624</v>
      </c>
      <c r="B5481" s="5">
        <v>1</v>
      </c>
      <c r="C5481" s="5">
        <v>2</v>
      </c>
    </row>
    <row r="5482" spans="1:3" hidden="1" x14ac:dyDescent="0.25">
      <c r="A5482" s="5" t="s">
        <v>13625</v>
      </c>
      <c r="B5482" s="5">
        <v>1</v>
      </c>
      <c r="C5482" s="5">
        <v>2</v>
      </c>
    </row>
    <row r="5483" spans="1:3" hidden="1" x14ac:dyDescent="0.25">
      <c r="A5483" s="5" t="s">
        <v>6589</v>
      </c>
      <c r="B5483" s="5">
        <v>1</v>
      </c>
      <c r="C5483" s="5">
        <v>1</v>
      </c>
    </row>
    <row r="5484" spans="1:3" hidden="1" x14ac:dyDescent="0.25">
      <c r="A5484" s="5" t="s">
        <v>6714</v>
      </c>
      <c r="B5484" s="5">
        <v>1</v>
      </c>
      <c r="C5484" s="5">
        <v>2</v>
      </c>
    </row>
    <row r="5485" spans="1:3" hidden="1" x14ac:dyDescent="0.25">
      <c r="A5485" s="5" t="s">
        <v>13626</v>
      </c>
      <c r="B5485" s="5">
        <v>1</v>
      </c>
      <c r="C5485" s="5">
        <v>1</v>
      </c>
    </row>
    <row r="5486" spans="1:3" hidden="1" x14ac:dyDescent="0.25">
      <c r="A5486" s="5" t="s">
        <v>13627</v>
      </c>
      <c r="B5486" s="5">
        <v>1</v>
      </c>
      <c r="C5486" s="5">
        <v>2</v>
      </c>
    </row>
    <row r="5487" spans="1:3" hidden="1" x14ac:dyDescent="0.25">
      <c r="A5487" s="5" t="s">
        <v>13628</v>
      </c>
      <c r="B5487" s="5">
        <v>1</v>
      </c>
      <c r="C5487" s="5">
        <v>1</v>
      </c>
    </row>
    <row r="5488" spans="1:3" hidden="1" x14ac:dyDescent="0.25">
      <c r="A5488" s="5" t="s">
        <v>13629</v>
      </c>
      <c r="B5488" s="5">
        <v>1</v>
      </c>
      <c r="C5488" s="5">
        <v>2</v>
      </c>
    </row>
    <row r="5489" spans="1:3" hidden="1" x14ac:dyDescent="0.25">
      <c r="A5489" s="5" t="s">
        <v>13630</v>
      </c>
      <c r="B5489" s="5">
        <v>1</v>
      </c>
      <c r="C5489" s="5">
        <v>1</v>
      </c>
    </row>
    <row r="5490" spans="1:3" hidden="1" x14ac:dyDescent="0.25">
      <c r="A5490" s="5" t="s">
        <v>13631</v>
      </c>
      <c r="B5490" s="5">
        <v>1</v>
      </c>
      <c r="C5490" s="5">
        <v>1</v>
      </c>
    </row>
    <row r="5491" spans="1:3" hidden="1" x14ac:dyDescent="0.25">
      <c r="A5491" s="5" t="s">
        <v>13632</v>
      </c>
      <c r="B5491" s="5">
        <v>1</v>
      </c>
      <c r="C5491" s="5">
        <v>3</v>
      </c>
    </row>
    <row r="5492" spans="1:3" hidden="1" x14ac:dyDescent="0.25">
      <c r="A5492" s="5" t="s">
        <v>13633</v>
      </c>
      <c r="B5492" s="5">
        <v>1</v>
      </c>
      <c r="C5492" s="5">
        <v>3</v>
      </c>
    </row>
    <row r="5493" spans="1:3" hidden="1" x14ac:dyDescent="0.25">
      <c r="A5493" s="5" t="s">
        <v>13634</v>
      </c>
      <c r="B5493" s="5">
        <v>1</v>
      </c>
      <c r="C5493" s="5">
        <v>3</v>
      </c>
    </row>
    <row r="5494" spans="1:3" hidden="1" x14ac:dyDescent="0.25">
      <c r="A5494" s="5" t="s">
        <v>13635</v>
      </c>
      <c r="B5494" s="5">
        <v>1</v>
      </c>
      <c r="C5494" s="5">
        <v>1</v>
      </c>
    </row>
    <row r="5495" spans="1:3" hidden="1" x14ac:dyDescent="0.25">
      <c r="A5495" s="5" t="s">
        <v>13636</v>
      </c>
      <c r="B5495" s="5">
        <v>1</v>
      </c>
      <c r="C5495" s="5">
        <v>2</v>
      </c>
    </row>
    <row r="5496" spans="1:3" hidden="1" x14ac:dyDescent="0.25">
      <c r="A5496" s="5" t="s">
        <v>13637</v>
      </c>
      <c r="B5496" s="5">
        <v>1</v>
      </c>
      <c r="C5496" s="5">
        <v>1</v>
      </c>
    </row>
    <row r="5497" spans="1:3" hidden="1" x14ac:dyDescent="0.25">
      <c r="A5497" s="5" t="s">
        <v>13638</v>
      </c>
      <c r="B5497" s="5">
        <v>1</v>
      </c>
      <c r="C5497" s="5">
        <v>2</v>
      </c>
    </row>
    <row r="5498" spans="1:3" hidden="1" x14ac:dyDescent="0.25">
      <c r="A5498" s="5" t="s">
        <v>13639</v>
      </c>
      <c r="B5498" s="5">
        <v>1</v>
      </c>
      <c r="C5498" s="5">
        <v>1</v>
      </c>
    </row>
    <row r="5499" spans="1:3" hidden="1" x14ac:dyDescent="0.25">
      <c r="A5499" s="5" t="s">
        <v>13640</v>
      </c>
      <c r="B5499" s="5">
        <v>1</v>
      </c>
      <c r="C5499" s="5">
        <v>2</v>
      </c>
    </row>
    <row r="5500" spans="1:3" hidden="1" x14ac:dyDescent="0.25">
      <c r="A5500" s="5" t="s">
        <v>13641</v>
      </c>
      <c r="B5500" s="5">
        <v>1</v>
      </c>
      <c r="C5500" s="5">
        <v>3</v>
      </c>
    </row>
    <row r="5501" spans="1:3" hidden="1" x14ac:dyDescent="0.25">
      <c r="A5501" s="5" t="s">
        <v>13642</v>
      </c>
      <c r="B5501" s="5">
        <v>1</v>
      </c>
      <c r="C5501" s="5">
        <v>1</v>
      </c>
    </row>
    <row r="5502" spans="1:3" hidden="1" x14ac:dyDescent="0.25">
      <c r="A5502" s="5" t="s">
        <v>13643</v>
      </c>
      <c r="B5502" s="5">
        <v>1</v>
      </c>
      <c r="C5502" s="5">
        <v>1</v>
      </c>
    </row>
    <row r="5503" spans="1:3" hidden="1" x14ac:dyDescent="0.25">
      <c r="A5503" s="5" t="s">
        <v>13644</v>
      </c>
      <c r="B5503" s="5">
        <v>1</v>
      </c>
      <c r="C5503" s="5">
        <v>2</v>
      </c>
    </row>
    <row r="5504" spans="1:3" hidden="1" x14ac:dyDescent="0.25">
      <c r="A5504" s="5" t="s">
        <v>13645</v>
      </c>
      <c r="B5504" s="5">
        <v>1</v>
      </c>
      <c r="C5504" s="5">
        <v>3</v>
      </c>
    </row>
    <row r="5505" spans="1:3" hidden="1" x14ac:dyDescent="0.25">
      <c r="A5505" s="5" t="s">
        <v>13646</v>
      </c>
      <c r="B5505" s="5">
        <v>1</v>
      </c>
      <c r="C5505" s="5">
        <v>1</v>
      </c>
    </row>
    <row r="5506" spans="1:3" hidden="1" x14ac:dyDescent="0.25">
      <c r="A5506" s="5" t="s">
        <v>13647</v>
      </c>
      <c r="B5506" s="5">
        <v>1</v>
      </c>
      <c r="C5506" s="5">
        <v>3</v>
      </c>
    </row>
    <row r="5507" spans="1:3" hidden="1" x14ac:dyDescent="0.25">
      <c r="A5507" s="5" t="s">
        <v>13648</v>
      </c>
      <c r="B5507" s="5">
        <v>1</v>
      </c>
      <c r="C5507" s="5">
        <v>3</v>
      </c>
    </row>
    <row r="5508" spans="1:3" hidden="1" x14ac:dyDescent="0.25">
      <c r="A5508" s="5" t="s">
        <v>6510</v>
      </c>
      <c r="B5508" s="5">
        <v>1</v>
      </c>
      <c r="C5508" s="5">
        <v>3</v>
      </c>
    </row>
    <row r="5509" spans="1:3" hidden="1" x14ac:dyDescent="0.25">
      <c r="A5509" s="5" t="s">
        <v>13649</v>
      </c>
      <c r="B5509" s="5">
        <v>1</v>
      </c>
      <c r="C5509" s="5">
        <v>2</v>
      </c>
    </row>
    <row r="5510" spans="1:3" hidden="1" x14ac:dyDescent="0.25">
      <c r="A5510" s="5" t="s">
        <v>13650</v>
      </c>
      <c r="B5510" s="5">
        <v>1</v>
      </c>
      <c r="C5510" s="5">
        <v>1</v>
      </c>
    </row>
    <row r="5511" spans="1:3" hidden="1" x14ac:dyDescent="0.25">
      <c r="A5511" s="5" t="s">
        <v>13651</v>
      </c>
      <c r="B5511" s="5">
        <v>1</v>
      </c>
      <c r="C5511" s="5">
        <v>2</v>
      </c>
    </row>
    <row r="5512" spans="1:3" hidden="1" x14ac:dyDescent="0.25">
      <c r="A5512" s="5" t="s">
        <v>13652</v>
      </c>
      <c r="B5512" s="5">
        <v>1</v>
      </c>
      <c r="C5512" s="5">
        <v>2</v>
      </c>
    </row>
    <row r="5513" spans="1:3" hidden="1" x14ac:dyDescent="0.25">
      <c r="A5513" s="5" t="s">
        <v>13653</v>
      </c>
      <c r="B5513" s="5">
        <v>1</v>
      </c>
      <c r="C5513" s="5">
        <v>1</v>
      </c>
    </row>
    <row r="5514" spans="1:3" hidden="1" x14ac:dyDescent="0.25">
      <c r="A5514" s="5" t="s">
        <v>13654</v>
      </c>
      <c r="B5514" s="5">
        <v>1</v>
      </c>
      <c r="C5514" s="5">
        <v>1</v>
      </c>
    </row>
    <row r="5515" spans="1:3" hidden="1" x14ac:dyDescent="0.25">
      <c r="A5515" s="5" t="s">
        <v>13655</v>
      </c>
      <c r="B5515" s="5">
        <v>1</v>
      </c>
      <c r="C5515" s="5">
        <v>2</v>
      </c>
    </row>
    <row r="5516" spans="1:3" hidden="1" x14ac:dyDescent="0.25">
      <c r="A5516" s="5" t="s">
        <v>13656</v>
      </c>
      <c r="B5516" s="5">
        <v>1</v>
      </c>
      <c r="C5516" s="5">
        <v>3</v>
      </c>
    </row>
    <row r="5517" spans="1:3" hidden="1" x14ac:dyDescent="0.25">
      <c r="A5517" s="5" t="s">
        <v>13657</v>
      </c>
      <c r="B5517" s="5">
        <v>1</v>
      </c>
      <c r="C5517" s="5">
        <v>2</v>
      </c>
    </row>
    <row r="5518" spans="1:3" hidden="1" x14ac:dyDescent="0.25">
      <c r="A5518" s="5" t="s">
        <v>6518</v>
      </c>
      <c r="B5518" s="5">
        <v>1</v>
      </c>
      <c r="C5518" s="5">
        <v>3</v>
      </c>
    </row>
    <row r="5519" spans="1:3" hidden="1" x14ac:dyDescent="0.25">
      <c r="A5519" s="5" t="s">
        <v>13658</v>
      </c>
      <c r="B5519" s="5">
        <v>1</v>
      </c>
      <c r="C5519" s="5">
        <v>2</v>
      </c>
    </row>
    <row r="5520" spans="1:3" hidden="1" x14ac:dyDescent="0.25">
      <c r="A5520" s="5" t="s">
        <v>13659</v>
      </c>
      <c r="B5520" s="5">
        <v>1</v>
      </c>
      <c r="C5520" s="5">
        <v>1</v>
      </c>
    </row>
    <row r="5521" spans="1:3" hidden="1" x14ac:dyDescent="0.25">
      <c r="A5521" s="5" t="s">
        <v>13660</v>
      </c>
      <c r="B5521" s="5">
        <v>1</v>
      </c>
      <c r="C5521" s="5">
        <v>1</v>
      </c>
    </row>
    <row r="5522" spans="1:3" hidden="1" x14ac:dyDescent="0.25">
      <c r="A5522" s="5" t="s">
        <v>13661</v>
      </c>
      <c r="B5522" s="5">
        <v>1</v>
      </c>
      <c r="C5522" s="5">
        <v>2</v>
      </c>
    </row>
    <row r="5523" spans="1:3" hidden="1" x14ac:dyDescent="0.25">
      <c r="A5523" s="5" t="s">
        <v>13662</v>
      </c>
      <c r="B5523" s="5">
        <v>1</v>
      </c>
      <c r="C5523" s="5">
        <v>1</v>
      </c>
    </row>
    <row r="5524" spans="1:3" hidden="1" x14ac:dyDescent="0.25">
      <c r="A5524" s="5" t="s">
        <v>13663</v>
      </c>
      <c r="B5524" s="5">
        <v>1</v>
      </c>
      <c r="C5524" s="5">
        <v>3</v>
      </c>
    </row>
    <row r="5525" spans="1:3" hidden="1" x14ac:dyDescent="0.25">
      <c r="A5525" s="5" t="s">
        <v>13664</v>
      </c>
      <c r="B5525" s="5">
        <v>1</v>
      </c>
      <c r="C5525" s="5">
        <v>1</v>
      </c>
    </row>
    <row r="5526" spans="1:3" hidden="1" x14ac:dyDescent="0.25">
      <c r="A5526" s="5" t="s">
        <v>13665</v>
      </c>
      <c r="B5526" s="5">
        <v>1</v>
      </c>
      <c r="C5526" s="5">
        <v>1</v>
      </c>
    </row>
    <row r="5527" spans="1:3" hidden="1" x14ac:dyDescent="0.25">
      <c r="A5527" s="5" t="s">
        <v>13666</v>
      </c>
      <c r="B5527" s="5">
        <v>1</v>
      </c>
      <c r="C5527" s="5">
        <v>2</v>
      </c>
    </row>
    <row r="5528" spans="1:3" hidden="1" x14ac:dyDescent="0.25">
      <c r="A5528" s="5" t="s">
        <v>13667</v>
      </c>
      <c r="B5528" s="5">
        <v>1</v>
      </c>
      <c r="C5528" s="5">
        <v>3</v>
      </c>
    </row>
    <row r="5529" spans="1:3" hidden="1" x14ac:dyDescent="0.25">
      <c r="A5529" s="5" t="s">
        <v>13668</v>
      </c>
      <c r="B5529" s="5">
        <v>1</v>
      </c>
      <c r="C5529" s="5">
        <v>1</v>
      </c>
    </row>
    <row r="5530" spans="1:3" hidden="1" x14ac:dyDescent="0.25">
      <c r="A5530" s="5" t="s">
        <v>13669</v>
      </c>
      <c r="B5530" s="5">
        <v>1</v>
      </c>
      <c r="C5530" s="5">
        <v>3</v>
      </c>
    </row>
    <row r="5531" spans="1:3" hidden="1" x14ac:dyDescent="0.25">
      <c r="A5531" s="5" t="s">
        <v>13670</v>
      </c>
      <c r="B5531" s="5">
        <v>1</v>
      </c>
      <c r="C5531" s="5">
        <v>3</v>
      </c>
    </row>
    <row r="5532" spans="1:3" hidden="1" x14ac:dyDescent="0.25">
      <c r="A5532" s="5" t="s">
        <v>13671</v>
      </c>
      <c r="B5532" s="5">
        <v>1</v>
      </c>
      <c r="C5532" s="5">
        <v>2</v>
      </c>
    </row>
    <row r="5533" spans="1:3" hidden="1" x14ac:dyDescent="0.25">
      <c r="A5533" s="5" t="s">
        <v>13672</v>
      </c>
      <c r="B5533" s="5">
        <v>1</v>
      </c>
      <c r="C5533" s="5">
        <v>2</v>
      </c>
    </row>
    <row r="5534" spans="1:3" hidden="1" x14ac:dyDescent="0.25">
      <c r="A5534" s="5" t="s">
        <v>13673</v>
      </c>
      <c r="B5534" s="5">
        <v>1</v>
      </c>
      <c r="C5534" s="5">
        <v>1</v>
      </c>
    </row>
    <row r="5535" spans="1:3" hidden="1" x14ac:dyDescent="0.25">
      <c r="A5535" s="5" t="s">
        <v>13674</v>
      </c>
      <c r="B5535" s="5">
        <v>1</v>
      </c>
      <c r="C5535" s="5">
        <v>2</v>
      </c>
    </row>
    <row r="5536" spans="1:3" hidden="1" x14ac:dyDescent="0.25">
      <c r="A5536" s="5" t="s">
        <v>13675</v>
      </c>
      <c r="B5536" s="5">
        <v>1</v>
      </c>
      <c r="C5536" s="5">
        <v>3</v>
      </c>
    </row>
    <row r="5537" spans="1:3" hidden="1" x14ac:dyDescent="0.25">
      <c r="A5537" s="5" t="s">
        <v>13676</v>
      </c>
      <c r="B5537" s="5">
        <v>1</v>
      </c>
      <c r="C5537" s="5">
        <v>1</v>
      </c>
    </row>
    <row r="5538" spans="1:3" hidden="1" x14ac:dyDescent="0.25">
      <c r="A5538" s="5" t="s">
        <v>6536</v>
      </c>
      <c r="B5538" s="5">
        <v>1</v>
      </c>
      <c r="C5538" s="5">
        <v>3</v>
      </c>
    </row>
    <row r="5539" spans="1:3" hidden="1" x14ac:dyDescent="0.25">
      <c r="A5539" s="5" t="s">
        <v>13677</v>
      </c>
      <c r="B5539" s="5">
        <v>1</v>
      </c>
      <c r="C5539" s="5">
        <v>2</v>
      </c>
    </row>
    <row r="5540" spans="1:3" hidden="1" x14ac:dyDescent="0.25">
      <c r="A5540" s="5" t="s">
        <v>13678</v>
      </c>
      <c r="B5540" s="5">
        <v>1</v>
      </c>
      <c r="C5540" s="5">
        <v>2</v>
      </c>
    </row>
    <row r="5541" spans="1:3" hidden="1" x14ac:dyDescent="0.25">
      <c r="A5541" s="5" t="s">
        <v>13679</v>
      </c>
      <c r="B5541" s="5">
        <v>1</v>
      </c>
      <c r="C5541" s="5">
        <v>3</v>
      </c>
    </row>
    <row r="5542" spans="1:3" hidden="1" x14ac:dyDescent="0.25">
      <c r="A5542" s="5" t="s">
        <v>13680</v>
      </c>
      <c r="B5542" s="5">
        <v>1</v>
      </c>
      <c r="C5542" s="5">
        <v>3</v>
      </c>
    </row>
    <row r="5543" spans="1:3" hidden="1" x14ac:dyDescent="0.25">
      <c r="A5543" s="5" t="s">
        <v>13681</v>
      </c>
      <c r="B5543" s="5">
        <v>1</v>
      </c>
      <c r="C5543" s="5">
        <v>2</v>
      </c>
    </row>
    <row r="5544" spans="1:3" hidden="1" x14ac:dyDescent="0.25">
      <c r="A5544" s="5" t="s">
        <v>13682</v>
      </c>
      <c r="B5544" s="5">
        <v>1</v>
      </c>
      <c r="C5544" s="5">
        <v>1</v>
      </c>
    </row>
    <row r="5545" spans="1:3" hidden="1" x14ac:dyDescent="0.25">
      <c r="A5545" s="5" t="s">
        <v>13683</v>
      </c>
      <c r="B5545" s="5">
        <v>1</v>
      </c>
      <c r="C5545" s="5">
        <v>1</v>
      </c>
    </row>
    <row r="5546" spans="1:3" hidden="1" x14ac:dyDescent="0.25">
      <c r="A5546" s="5" t="s">
        <v>13684</v>
      </c>
      <c r="B5546" s="5">
        <v>1</v>
      </c>
      <c r="C5546" s="5">
        <v>1</v>
      </c>
    </row>
    <row r="5547" spans="1:3" hidden="1" x14ac:dyDescent="0.25">
      <c r="A5547" s="5" t="s">
        <v>13685</v>
      </c>
      <c r="B5547" s="5">
        <v>1</v>
      </c>
      <c r="C5547" s="5">
        <v>3</v>
      </c>
    </row>
    <row r="5548" spans="1:3" hidden="1" x14ac:dyDescent="0.25">
      <c r="A5548" s="5" t="s">
        <v>13686</v>
      </c>
      <c r="B5548" s="5">
        <v>1</v>
      </c>
      <c r="C5548" s="5">
        <v>1</v>
      </c>
    </row>
    <row r="5549" spans="1:3" hidden="1" x14ac:dyDescent="0.25">
      <c r="A5549" s="5" t="s">
        <v>13687</v>
      </c>
      <c r="B5549" s="5">
        <v>1</v>
      </c>
      <c r="C5549" s="5">
        <v>3</v>
      </c>
    </row>
    <row r="5550" spans="1:3" hidden="1" x14ac:dyDescent="0.25">
      <c r="A5550" s="5" t="s">
        <v>13688</v>
      </c>
      <c r="B5550" s="5">
        <v>1</v>
      </c>
      <c r="C5550" s="5">
        <v>1</v>
      </c>
    </row>
    <row r="5551" spans="1:3" hidden="1" x14ac:dyDescent="0.25">
      <c r="A5551" s="5" t="s">
        <v>13689</v>
      </c>
      <c r="B5551" s="5">
        <v>1</v>
      </c>
      <c r="C5551" s="5">
        <v>1</v>
      </c>
    </row>
    <row r="5552" spans="1:3" hidden="1" x14ac:dyDescent="0.25">
      <c r="A5552" s="5" t="s">
        <v>13690</v>
      </c>
      <c r="B5552" s="5">
        <v>1</v>
      </c>
      <c r="C5552" s="5">
        <v>3</v>
      </c>
    </row>
    <row r="5553" spans="1:3" hidden="1" x14ac:dyDescent="0.25">
      <c r="A5553" s="5" t="s">
        <v>13691</v>
      </c>
      <c r="B5553" s="5">
        <v>1</v>
      </c>
      <c r="C5553" s="5">
        <v>1</v>
      </c>
    </row>
    <row r="5554" spans="1:3" hidden="1" x14ac:dyDescent="0.25">
      <c r="A5554" s="5" t="s">
        <v>13692</v>
      </c>
      <c r="B5554" s="5">
        <v>1</v>
      </c>
      <c r="C5554" s="5">
        <v>1</v>
      </c>
    </row>
    <row r="5555" spans="1:3" hidden="1" x14ac:dyDescent="0.25">
      <c r="A5555" s="5" t="s">
        <v>13693</v>
      </c>
      <c r="B5555" s="5">
        <v>1</v>
      </c>
      <c r="C5555" s="5">
        <v>2</v>
      </c>
    </row>
    <row r="5556" spans="1:3" hidden="1" x14ac:dyDescent="0.25">
      <c r="A5556" s="5" t="s">
        <v>13694</v>
      </c>
      <c r="B5556" s="5">
        <v>1</v>
      </c>
      <c r="C5556" s="5">
        <v>1</v>
      </c>
    </row>
    <row r="5557" spans="1:3" hidden="1" x14ac:dyDescent="0.25">
      <c r="A5557" s="5" t="s">
        <v>13695</v>
      </c>
      <c r="B5557" s="5">
        <v>1</v>
      </c>
      <c r="C5557" s="5">
        <v>1</v>
      </c>
    </row>
    <row r="5558" spans="1:3" hidden="1" x14ac:dyDescent="0.25">
      <c r="A5558" s="5" t="s">
        <v>13696</v>
      </c>
      <c r="B5558" s="5">
        <v>1</v>
      </c>
      <c r="C5558" s="5">
        <v>1</v>
      </c>
    </row>
    <row r="5559" spans="1:3" hidden="1" x14ac:dyDescent="0.25">
      <c r="A5559" s="5" t="s">
        <v>13697</v>
      </c>
      <c r="B5559" s="5">
        <v>1</v>
      </c>
      <c r="C5559" s="5">
        <v>2</v>
      </c>
    </row>
    <row r="5560" spans="1:3" hidden="1" x14ac:dyDescent="0.25">
      <c r="A5560" s="5" t="s">
        <v>13698</v>
      </c>
      <c r="B5560" s="5">
        <v>1</v>
      </c>
      <c r="C5560" s="5">
        <v>3</v>
      </c>
    </row>
    <row r="5561" spans="1:3" hidden="1" x14ac:dyDescent="0.25">
      <c r="A5561" s="5" t="s">
        <v>13699</v>
      </c>
      <c r="B5561" s="5">
        <v>1</v>
      </c>
      <c r="C5561" s="5">
        <v>2</v>
      </c>
    </row>
    <row r="5562" spans="1:3" hidden="1" x14ac:dyDescent="0.25">
      <c r="A5562" s="5" t="s">
        <v>13700</v>
      </c>
      <c r="B5562" s="5">
        <v>1</v>
      </c>
      <c r="C5562" s="5">
        <v>3</v>
      </c>
    </row>
    <row r="5563" spans="1:3" hidden="1" x14ac:dyDescent="0.25">
      <c r="A5563" s="5" t="s">
        <v>13701</v>
      </c>
      <c r="B5563" s="5">
        <v>1</v>
      </c>
      <c r="C5563" s="5">
        <v>2</v>
      </c>
    </row>
    <row r="5564" spans="1:3" hidden="1" x14ac:dyDescent="0.25">
      <c r="A5564" s="5" t="s">
        <v>13702</v>
      </c>
      <c r="B5564" s="5">
        <v>1</v>
      </c>
      <c r="C5564" s="5">
        <v>3</v>
      </c>
    </row>
    <row r="5565" spans="1:3" hidden="1" x14ac:dyDescent="0.25">
      <c r="A5565" s="5" t="s">
        <v>13703</v>
      </c>
      <c r="B5565" s="5">
        <v>1</v>
      </c>
      <c r="C5565" s="5">
        <v>2</v>
      </c>
    </row>
    <row r="5566" spans="1:3" hidden="1" x14ac:dyDescent="0.25">
      <c r="A5566" s="5" t="s">
        <v>13704</v>
      </c>
      <c r="B5566" s="5">
        <v>1</v>
      </c>
      <c r="C5566" s="5">
        <v>3</v>
      </c>
    </row>
    <row r="5567" spans="1:3" hidden="1" x14ac:dyDescent="0.25">
      <c r="A5567" s="5" t="s">
        <v>13705</v>
      </c>
      <c r="B5567" s="5">
        <v>1</v>
      </c>
      <c r="C5567" s="5">
        <v>3</v>
      </c>
    </row>
    <row r="5568" spans="1:3" hidden="1" x14ac:dyDescent="0.25">
      <c r="A5568" s="5" t="s">
        <v>13706</v>
      </c>
      <c r="B5568" s="5">
        <v>1</v>
      </c>
      <c r="C5568" s="5">
        <v>1</v>
      </c>
    </row>
    <row r="5569" spans="1:3" hidden="1" x14ac:dyDescent="0.25">
      <c r="A5569" s="5" t="s">
        <v>13707</v>
      </c>
      <c r="B5569" s="5">
        <v>1</v>
      </c>
      <c r="C5569" s="5">
        <v>3</v>
      </c>
    </row>
    <row r="5570" spans="1:3" hidden="1" x14ac:dyDescent="0.25">
      <c r="A5570" s="5" t="s">
        <v>13708</v>
      </c>
      <c r="B5570" s="5">
        <v>1</v>
      </c>
      <c r="C5570" s="5">
        <v>1</v>
      </c>
    </row>
    <row r="5571" spans="1:3" hidden="1" x14ac:dyDescent="0.25">
      <c r="A5571" s="5" t="s">
        <v>13709</v>
      </c>
      <c r="B5571" s="5">
        <v>1</v>
      </c>
      <c r="C5571" s="5">
        <v>3</v>
      </c>
    </row>
    <row r="5572" spans="1:3" hidden="1" x14ac:dyDescent="0.25">
      <c r="A5572" s="5" t="s">
        <v>13710</v>
      </c>
      <c r="B5572" s="5">
        <v>1</v>
      </c>
      <c r="C5572" s="5">
        <v>1</v>
      </c>
    </row>
    <row r="5573" spans="1:3" hidden="1" x14ac:dyDescent="0.25">
      <c r="A5573" s="5" t="s">
        <v>13711</v>
      </c>
      <c r="B5573" s="5">
        <v>1</v>
      </c>
      <c r="C5573" s="5">
        <v>3</v>
      </c>
    </row>
    <row r="5574" spans="1:3" hidden="1" x14ac:dyDescent="0.25">
      <c r="A5574" s="5" t="s">
        <v>13712</v>
      </c>
      <c r="B5574" s="5">
        <v>1</v>
      </c>
      <c r="C5574" s="5">
        <v>3</v>
      </c>
    </row>
    <row r="5575" spans="1:3" hidden="1" x14ac:dyDescent="0.25">
      <c r="A5575" s="5" t="s">
        <v>13713</v>
      </c>
      <c r="B5575" s="5">
        <v>1</v>
      </c>
      <c r="C5575" s="5">
        <v>1</v>
      </c>
    </row>
    <row r="5576" spans="1:3" hidden="1" x14ac:dyDescent="0.25">
      <c r="A5576" s="5" t="s">
        <v>13714</v>
      </c>
      <c r="B5576" s="5">
        <v>1</v>
      </c>
      <c r="C5576" s="5">
        <v>1</v>
      </c>
    </row>
    <row r="5577" spans="1:3" hidden="1" x14ac:dyDescent="0.25">
      <c r="A5577" s="5" t="s">
        <v>13715</v>
      </c>
      <c r="B5577" s="5">
        <v>1</v>
      </c>
      <c r="C5577" s="5">
        <v>2</v>
      </c>
    </row>
    <row r="5578" spans="1:3" hidden="1" x14ac:dyDescent="0.25">
      <c r="A5578" s="5" t="s">
        <v>6572</v>
      </c>
      <c r="B5578" s="5">
        <v>1</v>
      </c>
      <c r="C5578" s="5">
        <v>3</v>
      </c>
    </row>
    <row r="5579" spans="1:3" hidden="1" x14ac:dyDescent="0.25">
      <c r="A5579" s="5" t="s">
        <v>13716</v>
      </c>
      <c r="B5579" s="5">
        <v>1</v>
      </c>
      <c r="C5579" s="5">
        <v>2</v>
      </c>
    </row>
    <row r="5580" spans="1:3" hidden="1" x14ac:dyDescent="0.25">
      <c r="A5580" s="5" t="s">
        <v>13717</v>
      </c>
      <c r="B5580" s="5">
        <v>1</v>
      </c>
      <c r="C5580" s="5">
        <v>3</v>
      </c>
    </row>
    <row r="5581" spans="1:3" hidden="1" x14ac:dyDescent="0.25">
      <c r="A5581" s="5" t="s">
        <v>13718</v>
      </c>
      <c r="B5581" s="5">
        <v>1</v>
      </c>
      <c r="C5581" s="5">
        <v>2</v>
      </c>
    </row>
    <row r="5582" spans="1:3" hidden="1" x14ac:dyDescent="0.25">
      <c r="A5582" s="5" t="s">
        <v>13719</v>
      </c>
      <c r="B5582" s="5">
        <v>1</v>
      </c>
      <c r="C5582" s="5">
        <v>3</v>
      </c>
    </row>
    <row r="5583" spans="1:3" hidden="1" x14ac:dyDescent="0.25">
      <c r="A5583" s="5" t="s">
        <v>13720</v>
      </c>
      <c r="B5583" s="5">
        <v>1</v>
      </c>
      <c r="C5583" s="5">
        <v>2</v>
      </c>
    </row>
    <row r="5584" spans="1:3" hidden="1" x14ac:dyDescent="0.25">
      <c r="A5584" s="5" t="s">
        <v>13721</v>
      </c>
      <c r="B5584" s="5">
        <v>1</v>
      </c>
      <c r="C5584" s="5">
        <v>3</v>
      </c>
    </row>
    <row r="5585" spans="1:3" hidden="1" x14ac:dyDescent="0.25">
      <c r="A5585" s="5" t="s">
        <v>13722</v>
      </c>
      <c r="B5585" s="5">
        <v>1</v>
      </c>
      <c r="C5585" s="5">
        <v>2</v>
      </c>
    </row>
    <row r="5586" spans="1:3" hidden="1" x14ac:dyDescent="0.25">
      <c r="A5586" s="5" t="s">
        <v>13723</v>
      </c>
      <c r="B5586" s="5">
        <v>1</v>
      </c>
      <c r="C5586" s="5">
        <v>3</v>
      </c>
    </row>
    <row r="5587" spans="1:3" hidden="1" x14ac:dyDescent="0.25">
      <c r="A5587" s="5" t="s">
        <v>13724</v>
      </c>
      <c r="B5587" s="5">
        <v>1</v>
      </c>
      <c r="C5587" s="5">
        <v>2</v>
      </c>
    </row>
    <row r="5588" spans="1:3" hidden="1" x14ac:dyDescent="0.25">
      <c r="A5588" s="5" t="s">
        <v>13725</v>
      </c>
      <c r="B5588" s="5">
        <v>1</v>
      </c>
      <c r="C5588" s="5">
        <v>3</v>
      </c>
    </row>
    <row r="5589" spans="1:3" hidden="1" x14ac:dyDescent="0.25">
      <c r="A5589" s="5" t="s">
        <v>13726</v>
      </c>
      <c r="B5589" s="5">
        <v>1</v>
      </c>
      <c r="C5589" s="5">
        <v>3</v>
      </c>
    </row>
    <row r="5590" spans="1:3" hidden="1" x14ac:dyDescent="0.25">
      <c r="A5590" s="5" t="s">
        <v>13727</v>
      </c>
      <c r="B5590" s="5">
        <v>1</v>
      </c>
      <c r="C5590" s="5">
        <v>3</v>
      </c>
    </row>
    <row r="5591" spans="1:3" hidden="1" x14ac:dyDescent="0.25">
      <c r="A5591" s="5" t="s">
        <v>13728</v>
      </c>
      <c r="B5591" s="5">
        <v>1</v>
      </c>
      <c r="C5591" s="5">
        <v>2</v>
      </c>
    </row>
    <row r="5592" spans="1:3" hidden="1" x14ac:dyDescent="0.25">
      <c r="A5592" s="5" t="s">
        <v>13729</v>
      </c>
      <c r="B5592" s="5">
        <v>1</v>
      </c>
      <c r="C5592" s="5">
        <v>3</v>
      </c>
    </row>
    <row r="5593" spans="1:3" hidden="1" x14ac:dyDescent="0.25">
      <c r="A5593" s="5" t="s">
        <v>13730</v>
      </c>
      <c r="B5593" s="5">
        <v>1</v>
      </c>
      <c r="C5593" s="5">
        <v>2</v>
      </c>
    </row>
    <row r="5594" spans="1:3" hidden="1" x14ac:dyDescent="0.25">
      <c r="A5594" s="5" t="s">
        <v>13731</v>
      </c>
      <c r="B5594" s="5">
        <v>1</v>
      </c>
      <c r="C5594" s="5">
        <v>1</v>
      </c>
    </row>
    <row r="5595" spans="1:3" hidden="1" x14ac:dyDescent="0.25">
      <c r="A5595" s="5" t="s">
        <v>13732</v>
      </c>
      <c r="B5595" s="5">
        <v>1</v>
      </c>
      <c r="C5595" s="5">
        <v>2</v>
      </c>
    </row>
    <row r="5596" spans="1:3" hidden="1" x14ac:dyDescent="0.25">
      <c r="A5596" s="5" t="s">
        <v>13733</v>
      </c>
      <c r="B5596" s="5">
        <v>1</v>
      </c>
      <c r="C5596" s="5">
        <v>1</v>
      </c>
    </row>
    <row r="5597" spans="1:3" hidden="1" x14ac:dyDescent="0.25">
      <c r="A5597" s="5" t="s">
        <v>13734</v>
      </c>
      <c r="B5597" s="5">
        <v>1</v>
      </c>
      <c r="C5597" s="5">
        <v>2</v>
      </c>
    </row>
    <row r="5598" spans="1:3" hidden="1" x14ac:dyDescent="0.25">
      <c r="A5598" s="5" t="s">
        <v>13735</v>
      </c>
      <c r="B5598" s="5">
        <v>1</v>
      </c>
      <c r="C5598" s="5">
        <v>3</v>
      </c>
    </row>
    <row r="5599" spans="1:3" hidden="1" x14ac:dyDescent="0.25">
      <c r="A5599" s="5" t="s">
        <v>13736</v>
      </c>
      <c r="B5599" s="5">
        <v>1</v>
      </c>
      <c r="C5599" s="5">
        <v>1</v>
      </c>
    </row>
    <row r="5600" spans="1:3" hidden="1" x14ac:dyDescent="0.25">
      <c r="A5600" s="5" t="s">
        <v>13737</v>
      </c>
      <c r="B5600" s="5">
        <v>1</v>
      </c>
      <c r="C5600" s="5">
        <v>2</v>
      </c>
    </row>
    <row r="5601" spans="1:3" hidden="1" x14ac:dyDescent="0.25">
      <c r="A5601" s="5" t="s">
        <v>13738</v>
      </c>
      <c r="B5601" s="5">
        <v>1</v>
      </c>
      <c r="C5601" s="5">
        <v>1</v>
      </c>
    </row>
    <row r="5602" spans="1:3" hidden="1" x14ac:dyDescent="0.25">
      <c r="A5602" s="5" t="s">
        <v>13739</v>
      </c>
      <c r="B5602" s="5">
        <v>1</v>
      </c>
      <c r="C5602" s="5">
        <v>1</v>
      </c>
    </row>
    <row r="5603" spans="1:3" hidden="1" x14ac:dyDescent="0.25">
      <c r="A5603" s="5" t="s">
        <v>13740</v>
      </c>
      <c r="B5603" s="5">
        <v>1</v>
      </c>
      <c r="C5603" s="5">
        <v>3</v>
      </c>
    </row>
    <row r="5604" spans="1:3" hidden="1" x14ac:dyDescent="0.25">
      <c r="A5604" s="5" t="s">
        <v>13741</v>
      </c>
      <c r="B5604" s="5">
        <v>1</v>
      </c>
      <c r="C5604" s="5">
        <v>1</v>
      </c>
    </row>
    <row r="5605" spans="1:3" hidden="1" x14ac:dyDescent="0.25">
      <c r="A5605" s="5" t="s">
        <v>13742</v>
      </c>
      <c r="B5605" s="5">
        <v>1</v>
      </c>
      <c r="C5605" s="5">
        <v>3</v>
      </c>
    </row>
    <row r="5606" spans="1:3" hidden="1" x14ac:dyDescent="0.25">
      <c r="A5606" s="5" t="s">
        <v>13743</v>
      </c>
      <c r="B5606" s="5">
        <v>1</v>
      </c>
      <c r="C5606" s="5">
        <v>2</v>
      </c>
    </row>
    <row r="5607" spans="1:3" hidden="1" x14ac:dyDescent="0.25">
      <c r="A5607" s="5" t="s">
        <v>13744</v>
      </c>
      <c r="B5607" s="5">
        <v>1</v>
      </c>
      <c r="C5607" s="5">
        <v>2</v>
      </c>
    </row>
    <row r="5608" spans="1:3" hidden="1" x14ac:dyDescent="0.25">
      <c r="A5608" s="5" t="s">
        <v>13745</v>
      </c>
      <c r="B5608" s="5">
        <v>1</v>
      </c>
      <c r="C5608" s="5">
        <v>1</v>
      </c>
    </row>
    <row r="5609" spans="1:3" hidden="1" x14ac:dyDescent="0.25">
      <c r="A5609" s="5" t="s">
        <v>13746</v>
      </c>
      <c r="B5609" s="5">
        <v>1</v>
      </c>
      <c r="C5609" s="5">
        <v>3</v>
      </c>
    </row>
    <row r="5610" spans="1:3" hidden="1" x14ac:dyDescent="0.25">
      <c r="A5610" s="5" t="s">
        <v>13747</v>
      </c>
      <c r="B5610" s="5">
        <v>1</v>
      </c>
      <c r="C5610" s="5">
        <v>1</v>
      </c>
    </row>
    <row r="5611" spans="1:3" hidden="1" x14ac:dyDescent="0.25">
      <c r="A5611" s="5" t="s">
        <v>13748</v>
      </c>
      <c r="B5611" s="5">
        <v>1</v>
      </c>
      <c r="C5611" s="5">
        <v>1</v>
      </c>
    </row>
    <row r="5612" spans="1:3" hidden="1" x14ac:dyDescent="0.25">
      <c r="A5612" s="5" t="s">
        <v>13749</v>
      </c>
      <c r="B5612" s="5">
        <v>1</v>
      </c>
      <c r="C5612" s="5">
        <v>1</v>
      </c>
    </row>
    <row r="5613" spans="1:3" hidden="1" x14ac:dyDescent="0.25">
      <c r="A5613" s="5" t="s">
        <v>13750</v>
      </c>
      <c r="B5613" s="5">
        <v>1</v>
      </c>
      <c r="C5613" s="5">
        <v>3</v>
      </c>
    </row>
    <row r="5614" spans="1:3" hidden="1" x14ac:dyDescent="0.25">
      <c r="A5614" s="5" t="s">
        <v>13751</v>
      </c>
      <c r="B5614" s="5">
        <v>1</v>
      </c>
      <c r="C5614" s="5">
        <v>2</v>
      </c>
    </row>
    <row r="5615" spans="1:3" hidden="1" x14ac:dyDescent="0.25">
      <c r="A5615" s="5" t="s">
        <v>13752</v>
      </c>
      <c r="B5615" s="5">
        <v>1</v>
      </c>
      <c r="C5615" s="5">
        <v>3</v>
      </c>
    </row>
    <row r="5616" spans="1:3" hidden="1" x14ac:dyDescent="0.25">
      <c r="A5616" s="5" t="s">
        <v>13753</v>
      </c>
      <c r="B5616" s="5">
        <v>1</v>
      </c>
      <c r="C5616" s="5">
        <v>1</v>
      </c>
    </row>
    <row r="5617" spans="1:3" hidden="1" x14ac:dyDescent="0.25">
      <c r="A5617" s="5" t="s">
        <v>13754</v>
      </c>
      <c r="B5617" s="5">
        <v>1</v>
      </c>
      <c r="C5617" s="5">
        <v>2</v>
      </c>
    </row>
    <row r="5618" spans="1:3" hidden="1" x14ac:dyDescent="0.25">
      <c r="A5618" s="5" t="s">
        <v>13755</v>
      </c>
      <c r="B5618" s="5">
        <v>1</v>
      </c>
      <c r="C5618" s="5">
        <v>1</v>
      </c>
    </row>
    <row r="5619" spans="1:3" hidden="1" x14ac:dyDescent="0.25">
      <c r="A5619" s="5" t="s">
        <v>13756</v>
      </c>
      <c r="B5619" s="5">
        <v>1</v>
      </c>
      <c r="C5619" s="5">
        <v>3</v>
      </c>
    </row>
    <row r="5620" spans="1:3" hidden="1" x14ac:dyDescent="0.25">
      <c r="A5620" s="5" t="s">
        <v>13757</v>
      </c>
      <c r="B5620" s="5">
        <v>1</v>
      </c>
      <c r="C5620" s="5">
        <v>3</v>
      </c>
    </row>
    <row r="5621" spans="1:3" hidden="1" x14ac:dyDescent="0.25">
      <c r="A5621" s="5" t="s">
        <v>13758</v>
      </c>
      <c r="B5621" s="5">
        <v>1</v>
      </c>
      <c r="C5621" s="5">
        <v>1</v>
      </c>
    </row>
    <row r="5622" spans="1:3" hidden="1" x14ac:dyDescent="0.25">
      <c r="A5622" s="5" t="s">
        <v>13759</v>
      </c>
      <c r="B5622" s="5">
        <v>1</v>
      </c>
      <c r="C5622" s="5">
        <v>1</v>
      </c>
    </row>
    <row r="5623" spans="1:3" hidden="1" x14ac:dyDescent="0.25">
      <c r="A5623" s="5" t="s">
        <v>3144</v>
      </c>
      <c r="B5623" s="5">
        <v>1</v>
      </c>
      <c r="C5623" s="5">
        <v>1</v>
      </c>
    </row>
    <row r="5624" spans="1:3" hidden="1" x14ac:dyDescent="0.25">
      <c r="A5624" s="5" t="s">
        <v>13760</v>
      </c>
      <c r="B5624" s="5">
        <v>1</v>
      </c>
      <c r="C5624" s="5">
        <v>1</v>
      </c>
    </row>
    <row r="5625" spans="1:3" hidden="1" x14ac:dyDescent="0.25">
      <c r="A5625" s="5" t="s">
        <v>13761</v>
      </c>
      <c r="B5625" s="5">
        <v>1</v>
      </c>
      <c r="C5625" s="5">
        <v>1</v>
      </c>
    </row>
    <row r="5626" spans="1:3" hidden="1" x14ac:dyDescent="0.25">
      <c r="A5626" s="5" t="s">
        <v>13762</v>
      </c>
      <c r="B5626" s="5">
        <v>1</v>
      </c>
      <c r="C5626" s="5">
        <v>3</v>
      </c>
    </row>
    <row r="5627" spans="1:3" hidden="1" x14ac:dyDescent="0.25">
      <c r="A5627" s="5" t="s">
        <v>13763</v>
      </c>
      <c r="B5627" s="5">
        <v>1</v>
      </c>
      <c r="C5627" s="5">
        <v>2</v>
      </c>
    </row>
    <row r="5628" spans="1:3" hidden="1" x14ac:dyDescent="0.25">
      <c r="A5628" s="5" t="s">
        <v>13764</v>
      </c>
      <c r="B5628" s="5">
        <v>1</v>
      </c>
      <c r="C5628" s="5">
        <v>2</v>
      </c>
    </row>
    <row r="5629" spans="1:3" hidden="1" x14ac:dyDescent="0.25">
      <c r="A5629" s="5" t="s">
        <v>13765</v>
      </c>
      <c r="B5629" s="5">
        <v>1</v>
      </c>
      <c r="C5629" s="5">
        <v>1</v>
      </c>
    </row>
    <row r="5630" spans="1:3" hidden="1" x14ac:dyDescent="0.25">
      <c r="A5630" s="5" t="s">
        <v>13766</v>
      </c>
      <c r="B5630" s="5">
        <v>1</v>
      </c>
      <c r="C5630" s="5">
        <v>3</v>
      </c>
    </row>
    <row r="5631" spans="1:3" hidden="1" x14ac:dyDescent="0.25">
      <c r="A5631" s="5" t="s">
        <v>13767</v>
      </c>
      <c r="B5631" s="5">
        <v>1</v>
      </c>
      <c r="C5631" s="5">
        <v>1</v>
      </c>
    </row>
    <row r="5632" spans="1:3" hidden="1" x14ac:dyDescent="0.25">
      <c r="A5632" s="5" t="s">
        <v>13768</v>
      </c>
      <c r="B5632" s="5">
        <v>1</v>
      </c>
      <c r="C5632" s="5">
        <v>2</v>
      </c>
    </row>
    <row r="5633" spans="1:3" hidden="1" x14ac:dyDescent="0.25">
      <c r="A5633" s="5" t="s">
        <v>13769</v>
      </c>
      <c r="B5633" s="5">
        <v>1</v>
      </c>
      <c r="C5633" s="5">
        <v>2</v>
      </c>
    </row>
    <row r="5634" spans="1:3" hidden="1" x14ac:dyDescent="0.25">
      <c r="A5634" s="5" t="s">
        <v>13770</v>
      </c>
      <c r="B5634" s="5">
        <v>1</v>
      </c>
      <c r="C5634" s="5">
        <v>2</v>
      </c>
    </row>
    <row r="5635" spans="1:3" hidden="1" x14ac:dyDescent="0.25">
      <c r="A5635" s="5" t="s">
        <v>13771</v>
      </c>
      <c r="B5635" s="5">
        <v>1</v>
      </c>
      <c r="C5635" s="5">
        <v>3</v>
      </c>
    </row>
    <row r="5636" spans="1:3" hidden="1" x14ac:dyDescent="0.25">
      <c r="A5636" s="5" t="s">
        <v>13772</v>
      </c>
      <c r="B5636" s="5">
        <v>1</v>
      </c>
      <c r="C5636" s="5">
        <v>1</v>
      </c>
    </row>
    <row r="5637" spans="1:3" hidden="1" x14ac:dyDescent="0.25">
      <c r="A5637" s="5" t="s">
        <v>13773</v>
      </c>
      <c r="B5637" s="5">
        <v>1</v>
      </c>
      <c r="C5637" s="5">
        <v>1</v>
      </c>
    </row>
    <row r="5638" spans="1:3" hidden="1" x14ac:dyDescent="0.25">
      <c r="A5638" s="5" t="s">
        <v>13774</v>
      </c>
      <c r="B5638" s="5">
        <v>1</v>
      </c>
      <c r="C5638" s="5">
        <v>3</v>
      </c>
    </row>
    <row r="5639" spans="1:3" hidden="1" x14ac:dyDescent="0.25">
      <c r="A5639" s="5" t="s">
        <v>13775</v>
      </c>
      <c r="B5639" s="5">
        <v>1</v>
      </c>
      <c r="C5639" s="5">
        <v>1</v>
      </c>
    </row>
    <row r="5640" spans="1:3" hidden="1" x14ac:dyDescent="0.25">
      <c r="A5640" s="5" t="s">
        <v>13776</v>
      </c>
      <c r="B5640" s="5">
        <v>1</v>
      </c>
      <c r="C5640" s="5">
        <v>2</v>
      </c>
    </row>
    <row r="5641" spans="1:3" hidden="1" x14ac:dyDescent="0.25">
      <c r="A5641" s="5" t="s">
        <v>13777</v>
      </c>
      <c r="B5641" s="5">
        <v>1</v>
      </c>
      <c r="C5641" s="5">
        <v>1</v>
      </c>
    </row>
    <row r="5642" spans="1:3" hidden="1" x14ac:dyDescent="0.25">
      <c r="A5642" s="5" t="s">
        <v>13778</v>
      </c>
      <c r="B5642" s="5">
        <v>1</v>
      </c>
      <c r="C5642" s="5">
        <v>1</v>
      </c>
    </row>
    <row r="5643" spans="1:3" hidden="1" x14ac:dyDescent="0.25">
      <c r="A5643" s="5" t="s">
        <v>13779</v>
      </c>
      <c r="B5643" s="5">
        <v>1</v>
      </c>
      <c r="C5643" s="5">
        <v>1</v>
      </c>
    </row>
    <row r="5644" spans="1:3" hidden="1" x14ac:dyDescent="0.25">
      <c r="A5644" s="5" t="s">
        <v>13780</v>
      </c>
      <c r="B5644" s="5">
        <v>1</v>
      </c>
      <c r="C5644" s="5">
        <v>3</v>
      </c>
    </row>
    <row r="5645" spans="1:3" hidden="1" x14ac:dyDescent="0.25">
      <c r="A5645" s="5" t="s">
        <v>13781</v>
      </c>
      <c r="B5645" s="5">
        <v>1</v>
      </c>
      <c r="C5645" s="5">
        <v>1</v>
      </c>
    </row>
    <row r="5646" spans="1:3" hidden="1" x14ac:dyDescent="0.25">
      <c r="A5646" s="5" t="s">
        <v>13782</v>
      </c>
      <c r="B5646" s="5">
        <v>1</v>
      </c>
      <c r="C5646" s="5">
        <v>3</v>
      </c>
    </row>
    <row r="5647" spans="1:3" hidden="1" x14ac:dyDescent="0.25">
      <c r="A5647" s="5" t="s">
        <v>13783</v>
      </c>
      <c r="B5647" s="5">
        <v>1</v>
      </c>
      <c r="C5647" s="5">
        <v>3</v>
      </c>
    </row>
    <row r="5648" spans="1:3" hidden="1" x14ac:dyDescent="0.25">
      <c r="A5648" s="5" t="s">
        <v>13784</v>
      </c>
      <c r="B5648" s="5">
        <v>1</v>
      </c>
      <c r="C5648" s="5">
        <v>3</v>
      </c>
    </row>
    <row r="5649" spans="1:3" hidden="1" x14ac:dyDescent="0.25">
      <c r="A5649" s="5" t="s">
        <v>13785</v>
      </c>
      <c r="B5649" s="5">
        <v>1</v>
      </c>
      <c r="C5649" s="5">
        <v>2</v>
      </c>
    </row>
    <row r="5650" spans="1:3" hidden="1" x14ac:dyDescent="0.25">
      <c r="A5650" s="5" t="s">
        <v>13786</v>
      </c>
      <c r="B5650" s="5">
        <v>1</v>
      </c>
      <c r="C5650" s="5">
        <v>3</v>
      </c>
    </row>
    <row r="5651" spans="1:3" hidden="1" x14ac:dyDescent="0.25">
      <c r="A5651" s="5" t="s">
        <v>13787</v>
      </c>
      <c r="B5651" s="5">
        <v>1</v>
      </c>
      <c r="C5651" s="5">
        <v>3</v>
      </c>
    </row>
    <row r="5652" spans="1:3" hidden="1" x14ac:dyDescent="0.25">
      <c r="A5652" s="5" t="s">
        <v>13788</v>
      </c>
      <c r="B5652" s="5">
        <v>1</v>
      </c>
      <c r="C5652" s="5">
        <v>3</v>
      </c>
    </row>
    <row r="5653" spans="1:3" hidden="1" x14ac:dyDescent="0.25">
      <c r="A5653" s="5" t="s">
        <v>13789</v>
      </c>
      <c r="B5653" s="5">
        <v>1</v>
      </c>
      <c r="C5653" s="5">
        <v>1</v>
      </c>
    </row>
    <row r="5654" spans="1:3" hidden="1" x14ac:dyDescent="0.25">
      <c r="A5654" s="5" t="s">
        <v>13790</v>
      </c>
      <c r="B5654" s="5">
        <v>1</v>
      </c>
      <c r="C5654" s="5">
        <v>3</v>
      </c>
    </row>
    <row r="5655" spans="1:3" hidden="1" x14ac:dyDescent="0.25">
      <c r="A5655" s="5" t="s">
        <v>13791</v>
      </c>
      <c r="B5655" s="5">
        <v>1</v>
      </c>
      <c r="C5655" s="5">
        <v>2</v>
      </c>
    </row>
    <row r="5656" spans="1:3" hidden="1" x14ac:dyDescent="0.25">
      <c r="A5656" s="5" t="s">
        <v>13792</v>
      </c>
      <c r="B5656" s="5">
        <v>1</v>
      </c>
      <c r="C5656" s="5">
        <v>2</v>
      </c>
    </row>
    <row r="5657" spans="1:3" hidden="1" x14ac:dyDescent="0.25">
      <c r="A5657" s="5" t="s">
        <v>13793</v>
      </c>
      <c r="B5657" s="5">
        <v>1</v>
      </c>
      <c r="C5657" s="5">
        <v>2</v>
      </c>
    </row>
    <row r="5658" spans="1:3" hidden="1" x14ac:dyDescent="0.25">
      <c r="A5658" s="5" t="s">
        <v>13794</v>
      </c>
      <c r="B5658" s="5">
        <v>1</v>
      </c>
      <c r="C5658" s="5">
        <v>3</v>
      </c>
    </row>
    <row r="5659" spans="1:3" hidden="1" x14ac:dyDescent="0.25">
      <c r="A5659" s="5" t="s">
        <v>13795</v>
      </c>
      <c r="B5659" s="5">
        <v>1</v>
      </c>
      <c r="C5659" s="5">
        <v>2</v>
      </c>
    </row>
    <row r="5660" spans="1:3" hidden="1" x14ac:dyDescent="0.25">
      <c r="A5660" s="5" t="s">
        <v>6614</v>
      </c>
      <c r="B5660" s="5">
        <v>1</v>
      </c>
      <c r="C5660" s="5">
        <v>3</v>
      </c>
    </row>
    <row r="5661" spans="1:3" hidden="1" x14ac:dyDescent="0.25">
      <c r="A5661" s="5" t="s">
        <v>13796</v>
      </c>
      <c r="B5661" s="5">
        <v>1</v>
      </c>
      <c r="C5661" s="5">
        <v>2</v>
      </c>
    </row>
    <row r="5662" spans="1:3" hidden="1" x14ac:dyDescent="0.25">
      <c r="A5662" s="5" t="s">
        <v>13797</v>
      </c>
      <c r="B5662" s="5">
        <v>1</v>
      </c>
      <c r="C5662" s="5">
        <v>3</v>
      </c>
    </row>
    <row r="5663" spans="1:3" hidden="1" x14ac:dyDescent="0.25">
      <c r="A5663" s="5" t="s">
        <v>13798</v>
      </c>
      <c r="B5663" s="5">
        <v>1</v>
      </c>
      <c r="C5663" s="5">
        <v>1</v>
      </c>
    </row>
    <row r="5664" spans="1:3" hidden="1" x14ac:dyDescent="0.25">
      <c r="A5664" s="5" t="s">
        <v>13799</v>
      </c>
      <c r="B5664" s="5">
        <v>1</v>
      </c>
      <c r="C5664" s="5">
        <v>2</v>
      </c>
    </row>
    <row r="5665" spans="1:3" hidden="1" x14ac:dyDescent="0.25">
      <c r="A5665" s="5" t="s">
        <v>13800</v>
      </c>
      <c r="B5665" s="5">
        <v>1</v>
      </c>
      <c r="C5665" s="5">
        <v>3</v>
      </c>
    </row>
    <row r="5666" spans="1:3" hidden="1" x14ac:dyDescent="0.25">
      <c r="A5666" s="5" t="s">
        <v>13801</v>
      </c>
      <c r="B5666" s="5">
        <v>1</v>
      </c>
      <c r="C5666" s="5">
        <v>3</v>
      </c>
    </row>
    <row r="5667" spans="1:3" hidden="1" x14ac:dyDescent="0.25">
      <c r="A5667" s="5" t="s">
        <v>13802</v>
      </c>
      <c r="B5667" s="5">
        <v>1</v>
      </c>
      <c r="C5667" s="5">
        <v>3</v>
      </c>
    </row>
    <row r="5668" spans="1:3" hidden="1" x14ac:dyDescent="0.25">
      <c r="A5668" s="5" t="s">
        <v>13803</v>
      </c>
      <c r="B5668" s="5">
        <v>1</v>
      </c>
      <c r="C5668" s="5">
        <v>2</v>
      </c>
    </row>
    <row r="5669" spans="1:3" hidden="1" x14ac:dyDescent="0.25">
      <c r="A5669" s="5" t="s">
        <v>13804</v>
      </c>
      <c r="B5669" s="5">
        <v>1</v>
      </c>
      <c r="C5669" s="5">
        <v>2</v>
      </c>
    </row>
    <row r="5670" spans="1:3" hidden="1" x14ac:dyDescent="0.25">
      <c r="A5670" s="5" t="s">
        <v>13805</v>
      </c>
      <c r="B5670" s="5">
        <v>1</v>
      </c>
      <c r="C5670" s="5">
        <v>2</v>
      </c>
    </row>
    <row r="5671" spans="1:3" hidden="1" x14ac:dyDescent="0.25">
      <c r="A5671" s="5" t="s">
        <v>13806</v>
      </c>
      <c r="B5671" s="5">
        <v>1</v>
      </c>
      <c r="C5671" s="5">
        <v>2</v>
      </c>
    </row>
    <row r="5672" spans="1:3" hidden="1" x14ac:dyDescent="0.25">
      <c r="A5672" s="5" t="s">
        <v>13807</v>
      </c>
      <c r="B5672" s="5">
        <v>1</v>
      </c>
      <c r="C5672" s="5">
        <v>1</v>
      </c>
    </row>
    <row r="5673" spans="1:3" hidden="1" x14ac:dyDescent="0.25">
      <c r="A5673" s="5" t="s">
        <v>13808</v>
      </c>
      <c r="B5673" s="5">
        <v>1</v>
      </c>
      <c r="C5673" s="5">
        <v>3</v>
      </c>
    </row>
    <row r="5674" spans="1:3" hidden="1" x14ac:dyDescent="0.25">
      <c r="A5674" s="5" t="s">
        <v>2323</v>
      </c>
      <c r="B5674" s="5">
        <v>1</v>
      </c>
      <c r="C5674" s="5">
        <v>3</v>
      </c>
    </row>
    <row r="5675" spans="1:3" hidden="1" x14ac:dyDescent="0.25">
      <c r="A5675" s="5" t="s">
        <v>6707</v>
      </c>
      <c r="B5675" s="5">
        <v>1</v>
      </c>
      <c r="C5675" s="5">
        <v>3</v>
      </c>
    </row>
    <row r="5676" spans="1:3" hidden="1" x14ac:dyDescent="0.25">
      <c r="A5676" s="5" t="s">
        <v>13809</v>
      </c>
      <c r="B5676" s="5">
        <v>1</v>
      </c>
      <c r="C5676" s="5">
        <v>2</v>
      </c>
    </row>
    <row r="5677" spans="1:3" hidden="1" x14ac:dyDescent="0.25">
      <c r="A5677" s="5" t="s">
        <v>13810</v>
      </c>
      <c r="B5677" s="5">
        <v>1</v>
      </c>
      <c r="C5677" s="5">
        <v>1</v>
      </c>
    </row>
    <row r="5678" spans="1:3" hidden="1" x14ac:dyDescent="0.25">
      <c r="A5678" s="5" t="s">
        <v>13811</v>
      </c>
      <c r="B5678" s="5">
        <v>1</v>
      </c>
      <c r="C5678" s="5">
        <v>3</v>
      </c>
    </row>
    <row r="5679" spans="1:3" hidden="1" x14ac:dyDescent="0.25">
      <c r="A5679" s="5" t="s">
        <v>13812</v>
      </c>
      <c r="B5679" s="5">
        <v>1</v>
      </c>
      <c r="C5679" s="5">
        <v>3</v>
      </c>
    </row>
    <row r="5680" spans="1:3" hidden="1" x14ac:dyDescent="0.25">
      <c r="A5680" s="5" t="s">
        <v>13813</v>
      </c>
      <c r="B5680" s="5">
        <v>1</v>
      </c>
      <c r="C5680" s="5">
        <v>3</v>
      </c>
    </row>
    <row r="5681" spans="1:3" hidden="1" x14ac:dyDescent="0.25">
      <c r="A5681" s="5" t="s">
        <v>13814</v>
      </c>
      <c r="B5681" s="5">
        <v>1</v>
      </c>
      <c r="C5681" s="5">
        <v>3</v>
      </c>
    </row>
    <row r="5682" spans="1:3" hidden="1" x14ac:dyDescent="0.25">
      <c r="A5682" s="5" t="s">
        <v>13815</v>
      </c>
      <c r="B5682" s="5">
        <v>1</v>
      </c>
      <c r="C5682" s="5">
        <v>3</v>
      </c>
    </row>
    <row r="5683" spans="1:3" hidden="1" x14ac:dyDescent="0.25">
      <c r="A5683" s="5" t="s">
        <v>13816</v>
      </c>
      <c r="B5683" s="5">
        <v>1</v>
      </c>
      <c r="C5683" s="5">
        <v>2</v>
      </c>
    </row>
    <row r="5684" spans="1:3" hidden="1" x14ac:dyDescent="0.25">
      <c r="A5684" s="5" t="s">
        <v>13817</v>
      </c>
      <c r="B5684" s="5">
        <v>1</v>
      </c>
      <c r="C5684" s="5">
        <v>3</v>
      </c>
    </row>
    <row r="5685" spans="1:3" hidden="1" x14ac:dyDescent="0.25">
      <c r="A5685" s="5" t="s">
        <v>13818</v>
      </c>
      <c r="B5685" s="5">
        <v>1</v>
      </c>
      <c r="C5685" s="5">
        <v>2</v>
      </c>
    </row>
    <row r="5686" spans="1:3" hidden="1" x14ac:dyDescent="0.25">
      <c r="A5686" s="5" t="s">
        <v>13819</v>
      </c>
      <c r="B5686" s="5">
        <v>1</v>
      </c>
      <c r="C5686" s="5">
        <v>3</v>
      </c>
    </row>
    <row r="5687" spans="1:3" hidden="1" x14ac:dyDescent="0.25">
      <c r="A5687" s="5" t="s">
        <v>13820</v>
      </c>
      <c r="B5687" s="5">
        <v>1</v>
      </c>
      <c r="C5687" s="5">
        <v>2</v>
      </c>
    </row>
    <row r="5688" spans="1:3" hidden="1" x14ac:dyDescent="0.25">
      <c r="A5688" s="5" t="s">
        <v>13821</v>
      </c>
      <c r="B5688" s="5">
        <v>1</v>
      </c>
      <c r="C5688" s="5">
        <v>2</v>
      </c>
    </row>
    <row r="5689" spans="1:3" hidden="1" x14ac:dyDescent="0.25">
      <c r="A5689" s="5" t="s">
        <v>13822</v>
      </c>
      <c r="B5689" s="5">
        <v>1</v>
      </c>
      <c r="C5689" s="5">
        <v>3</v>
      </c>
    </row>
    <row r="5690" spans="1:3" hidden="1" x14ac:dyDescent="0.25">
      <c r="A5690" s="5" t="s">
        <v>13823</v>
      </c>
      <c r="B5690" s="5">
        <v>1</v>
      </c>
      <c r="C5690" s="5">
        <v>3</v>
      </c>
    </row>
    <row r="5691" spans="1:3" hidden="1" x14ac:dyDescent="0.25">
      <c r="A5691" s="5" t="s">
        <v>13824</v>
      </c>
      <c r="B5691" s="5">
        <v>1</v>
      </c>
      <c r="C5691" s="5">
        <v>3</v>
      </c>
    </row>
    <row r="5692" spans="1:3" hidden="1" x14ac:dyDescent="0.25">
      <c r="A5692" s="5" t="s">
        <v>13825</v>
      </c>
      <c r="B5692" s="5">
        <v>1</v>
      </c>
      <c r="C5692" s="5">
        <v>3</v>
      </c>
    </row>
    <row r="5693" spans="1:3" hidden="1" x14ac:dyDescent="0.25">
      <c r="A5693" s="5" t="s">
        <v>13826</v>
      </c>
      <c r="B5693" s="5">
        <v>1</v>
      </c>
      <c r="C5693" s="5">
        <v>1</v>
      </c>
    </row>
    <row r="5694" spans="1:3" hidden="1" x14ac:dyDescent="0.25">
      <c r="A5694" s="5" t="s">
        <v>13827</v>
      </c>
      <c r="B5694" s="5">
        <v>1</v>
      </c>
      <c r="C5694" s="5">
        <v>2</v>
      </c>
    </row>
    <row r="5695" spans="1:3" hidden="1" x14ac:dyDescent="0.25">
      <c r="A5695" s="5" t="s">
        <v>13828</v>
      </c>
      <c r="B5695" s="5">
        <v>1</v>
      </c>
      <c r="C5695" s="5">
        <v>2</v>
      </c>
    </row>
    <row r="5696" spans="1:3" hidden="1" x14ac:dyDescent="0.25">
      <c r="A5696" s="5" t="s">
        <v>13829</v>
      </c>
      <c r="B5696" s="5">
        <v>1</v>
      </c>
      <c r="C5696" s="5">
        <v>1</v>
      </c>
    </row>
    <row r="5697" spans="1:3" hidden="1" x14ac:dyDescent="0.25">
      <c r="A5697" s="5" t="s">
        <v>13830</v>
      </c>
      <c r="B5697" s="5">
        <v>1</v>
      </c>
      <c r="C5697" s="5">
        <v>1</v>
      </c>
    </row>
    <row r="5698" spans="1:3" hidden="1" x14ac:dyDescent="0.25">
      <c r="A5698" s="5" t="s">
        <v>13831</v>
      </c>
      <c r="B5698" s="5">
        <v>1</v>
      </c>
      <c r="C5698" s="5">
        <v>2</v>
      </c>
    </row>
    <row r="5699" spans="1:3" hidden="1" x14ac:dyDescent="0.25">
      <c r="A5699" s="5" t="s">
        <v>13832</v>
      </c>
      <c r="B5699" s="5">
        <v>1</v>
      </c>
      <c r="C5699" s="5">
        <v>2</v>
      </c>
    </row>
    <row r="5700" spans="1:3" hidden="1" x14ac:dyDescent="0.25">
      <c r="A5700" s="5" t="s">
        <v>13833</v>
      </c>
      <c r="B5700" s="5">
        <v>1</v>
      </c>
      <c r="C5700" s="5">
        <v>2</v>
      </c>
    </row>
    <row r="5701" spans="1:3" hidden="1" x14ac:dyDescent="0.25">
      <c r="A5701" s="5" t="s">
        <v>13834</v>
      </c>
      <c r="B5701" s="5">
        <v>1</v>
      </c>
      <c r="C5701" s="5">
        <v>2</v>
      </c>
    </row>
    <row r="5702" spans="1:3" hidden="1" x14ac:dyDescent="0.25">
      <c r="A5702" s="5" t="s">
        <v>13835</v>
      </c>
      <c r="B5702" s="5">
        <v>1</v>
      </c>
      <c r="C5702" s="5">
        <v>2</v>
      </c>
    </row>
    <row r="5703" spans="1:3" hidden="1" x14ac:dyDescent="0.25">
      <c r="A5703" s="5" t="s">
        <v>13836</v>
      </c>
      <c r="B5703" s="5">
        <v>1</v>
      </c>
      <c r="C5703" s="5">
        <v>3</v>
      </c>
    </row>
    <row r="5704" spans="1:3" hidden="1" x14ac:dyDescent="0.25">
      <c r="A5704" s="5" t="s">
        <v>13837</v>
      </c>
      <c r="B5704" s="5">
        <v>1</v>
      </c>
      <c r="C5704" s="5">
        <v>3</v>
      </c>
    </row>
    <row r="5705" spans="1:3" hidden="1" x14ac:dyDescent="0.25">
      <c r="A5705" s="5" t="s">
        <v>13838</v>
      </c>
      <c r="B5705" s="5">
        <v>1</v>
      </c>
      <c r="C5705" s="5">
        <v>2</v>
      </c>
    </row>
    <row r="5706" spans="1:3" hidden="1" x14ac:dyDescent="0.25">
      <c r="A5706" s="5" t="s">
        <v>13839</v>
      </c>
      <c r="B5706" s="5">
        <v>1</v>
      </c>
      <c r="C5706" s="5">
        <v>2</v>
      </c>
    </row>
    <row r="5707" spans="1:3" hidden="1" x14ac:dyDescent="0.25">
      <c r="A5707" s="5" t="s">
        <v>13840</v>
      </c>
      <c r="B5707" s="5">
        <v>1</v>
      </c>
      <c r="C5707" s="5">
        <v>2</v>
      </c>
    </row>
    <row r="5708" spans="1:3" hidden="1" x14ac:dyDescent="0.25">
      <c r="A5708" s="5" t="s">
        <v>13841</v>
      </c>
      <c r="B5708" s="5">
        <v>1</v>
      </c>
      <c r="C5708" s="5">
        <v>3</v>
      </c>
    </row>
    <row r="5709" spans="1:3" hidden="1" x14ac:dyDescent="0.25">
      <c r="A5709" s="5" t="s">
        <v>13842</v>
      </c>
      <c r="B5709" s="5">
        <v>1</v>
      </c>
      <c r="C5709" s="5">
        <v>1</v>
      </c>
    </row>
    <row r="5710" spans="1:3" hidden="1" x14ac:dyDescent="0.25">
      <c r="A5710" s="5" t="s">
        <v>13843</v>
      </c>
      <c r="B5710" s="5">
        <v>1</v>
      </c>
      <c r="C5710" s="5">
        <v>2</v>
      </c>
    </row>
    <row r="5711" spans="1:3" hidden="1" x14ac:dyDescent="0.25">
      <c r="A5711" s="5" t="s">
        <v>13844</v>
      </c>
      <c r="B5711" s="5">
        <v>1</v>
      </c>
      <c r="C5711" s="5">
        <v>3</v>
      </c>
    </row>
    <row r="5712" spans="1:3" hidden="1" x14ac:dyDescent="0.25">
      <c r="A5712" s="5" t="s">
        <v>13845</v>
      </c>
      <c r="B5712" s="5">
        <v>1</v>
      </c>
      <c r="C5712" s="5">
        <v>3</v>
      </c>
    </row>
    <row r="5713" spans="1:3" hidden="1" x14ac:dyDescent="0.25">
      <c r="A5713" s="5" t="s">
        <v>13846</v>
      </c>
      <c r="B5713" s="5">
        <v>1</v>
      </c>
      <c r="C5713" s="5">
        <v>2</v>
      </c>
    </row>
    <row r="5714" spans="1:3" hidden="1" x14ac:dyDescent="0.25">
      <c r="A5714" s="5" t="s">
        <v>13847</v>
      </c>
      <c r="B5714" s="5">
        <v>1</v>
      </c>
      <c r="C5714" s="5">
        <v>3</v>
      </c>
    </row>
    <row r="5715" spans="1:3" hidden="1" x14ac:dyDescent="0.25">
      <c r="A5715" s="5" t="s">
        <v>3132</v>
      </c>
      <c r="B5715" s="5">
        <v>1</v>
      </c>
      <c r="C5715" s="5">
        <v>1</v>
      </c>
    </row>
    <row r="5716" spans="1:3" hidden="1" x14ac:dyDescent="0.25">
      <c r="A5716" s="5" t="s">
        <v>13848</v>
      </c>
      <c r="B5716" s="5">
        <v>1</v>
      </c>
      <c r="C5716" s="5">
        <v>1</v>
      </c>
    </row>
    <row r="5717" spans="1:3" hidden="1" x14ac:dyDescent="0.25">
      <c r="A5717" s="5" t="s">
        <v>13849</v>
      </c>
      <c r="B5717" s="5">
        <v>1</v>
      </c>
      <c r="C5717" s="5">
        <v>1</v>
      </c>
    </row>
    <row r="5718" spans="1:3" hidden="1" x14ac:dyDescent="0.25">
      <c r="A5718" s="5" t="s">
        <v>13850</v>
      </c>
      <c r="B5718" s="5">
        <v>1</v>
      </c>
      <c r="C5718" s="5">
        <v>3</v>
      </c>
    </row>
    <row r="5719" spans="1:3" hidden="1" x14ac:dyDescent="0.25">
      <c r="A5719" s="5" t="s">
        <v>13851</v>
      </c>
      <c r="B5719" s="5">
        <v>1</v>
      </c>
      <c r="C5719" s="5">
        <v>3</v>
      </c>
    </row>
    <row r="5720" spans="1:3" hidden="1" x14ac:dyDescent="0.25">
      <c r="A5720" s="5" t="s">
        <v>13852</v>
      </c>
      <c r="B5720" s="5">
        <v>1</v>
      </c>
      <c r="C5720" s="5">
        <v>2</v>
      </c>
    </row>
    <row r="5721" spans="1:3" hidden="1" x14ac:dyDescent="0.25">
      <c r="A5721" s="5" t="s">
        <v>13853</v>
      </c>
      <c r="B5721" s="5">
        <v>1</v>
      </c>
      <c r="C5721" s="5">
        <v>1</v>
      </c>
    </row>
    <row r="5722" spans="1:3" hidden="1" x14ac:dyDescent="0.25">
      <c r="A5722" s="5" t="s">
        <v>13854</v>
      </c>
      <c r="B5722" s="5">
        <v>1</v>
      </c>
      <c r="C5722" s="5">
        <v>3</v>
      </c>
    </row>
    <row r="5723" spans="1:3" hidden="1" x14ac:dyDescent="0.25">
      <c r="A5723" s="5" t="s">
        <v>13855</v>
      </c>
      <c r="B5723" s="5">
        <v>1</v>
      </c>
      <c r="C5723" s="5">
        <v>3</v>
      </c>
    </row>
    <row r="5724" spans="1:3" hidden="1" x14ac:dyDescent="0.25">
      <c r="A5724" s="5" t="s">
        <v>13856</v>
      </c>
      <c r="B5724" s="5">
        <v>1</v>
      </c>
      <c r="C5724" s="5">
        <v>3</v>
      </c>
    </row>
    <row r="5725" spans="1:3" hidden="1" x14ac:dyDescent="0.25">
      <c r="A5725" s="5" t="s">
        <v>6390</v>
      </c>
      <c r="B5725" s="5">
        <v>1</v>
      </c>
      <c r="C5725" s="5">
        <v>3</v>
      </c>
    </row>
    <row r="5726" spans="1:3" hidden="1" x14ac:dyDescent="0.25">
      <c r="A5726" s="5" t="s">
        <v>13857</v>
      </c>
      <c r="B5726" s="5">
        <v>1</v>
      </c>
      <c r="C5726" s="5">
        <v>3</v>
      </c>
    </row>
    <row r="5727" spans="1:3" hidden="1" x14ac:dyDescent="0.25">
      <c r="A5727" s="5" t="s">
        <v>13858</v>
      </c>
      <c r="B5727" s="5">
        <v>1</v>
      </c>
      <c r="C5727" s="5">
        <v>2</v>
      </c>
    </row>
    <row r="5728" spans="1:3" hidden="1" x14ac:dyDescent="0.25">
      <c r="A5728" s="5" t="s">
        <v>13859</v>
      </c>
      <c r="B5728" s="5">
        <v>1</v>
      </c>
      <c r="C5728" s="5">
        <v>2</v>
      </c>
    </row>
    <row r="5729" spans="1:3" hidden="1" x14ac:dyDescent="0.25">
      <c r="A5729" s="5" t="s">
        <v>13860</v>
      </c>
      <c r="B5729" s="5">
        <v>1</v>
      </c>
      <c r="C5729" s="5">
        <v>3</v>
      </c>
    </row>
    <row r="5730" spans="1:3" hidden="1" x14ac:dyDescent="0.25">
      <c r="A5730" s="5" t="s">
        <v>13861</v>
      </c>
      <c r="B5730" s="5">
        <v>1</v>
      </c>
      <c r="C5730" s="5">
        <v>1</v>
      </c>
    </row>
    <row r="5731" spans="1:3" hidden="1" x14ac:dyDescent="0.25">
      <c r="A5731" s="5" t="s">
        <v>3134</v>
      </c>
      <c r="B5731" s="5">
        <v>1</v>
      </c>
      <c r="C5731" s="5">
        <v>2</v>
      </c>
    </row>
    <row r="5732" spans="1:3" hidden="1" x14ac:dyDescent="0.25">
      <c r="A5732" s="5" t="s">
        <v>13862</v>
      </c>
      <c r="B5732" s="5">
        <v>1</v>
      </c>
      <c r="C5732" s="5">
        <v>3</v>
      </c>
    </row>
    <row r="5733" spans="1:3" hidden="1" x14ac:dyDescent="0.25">
      <c r="A5733" s="5" t="s">
        <v>6212</v>
      </c>
      <c r="B5733" s="5">
        <v>1</v>
      </c>
      <c r="C5733" s="5">
        <v>1</v>
      </c>
    </row>
    <row r="5734" spans="1:3" hidden="1" x14ac:dyDescent="0.25">
      <c r="A5734" s="5" t="s">
        <v>13863</v>
      </c>
      <c r="B5734" s="5">
        <v>1</v>
      </c>
      <c r="C5734" s="5">
        <v>2</v>
      </c>
    </row>
    <row r="5735" spans="1:3" hidden="1" x14ac:dyDescent="0.25">
      <c r="A5735" s="5" t="s">
        <v>13864</v>
      </c>
      <c r="B5735" s="5">
        <v>1</v>
      </c>
      <c r="C5735" s="5">
        <v>2</v>
      </c>
    </row>
    <row r="5736" spans="1:3" hidden="1" x14ac:dyDescent="0.25">
      <c r="A5736" s="5" t="s">
        <v>13865</v>
      </c>
      <c r="B5736" s="5">
        <v>1</v>
      </c>
      <c r="C5736" s="5">
        <v>2</v>
      </c>
    </row>
    <row r="5737" spans="1:3" hidden="1" x14ac:dyDescent="0.25">
      <c r="A5737" s="5" t="s">
        <v>13866</v>
      </c>
      <c r="B5737" s="5">
        <v>1</v>
      </c>
      <c r="C5737" s="5">
        <v>1</v>
      </c>
    </row>
    <row r="5738" spans="1:3" hidden="1" x14ac:dyDescent="0.25">
      <c r="A5738" s="5" t="s">
        <v>13867</v>
      </c>
      <c r="B5738" s="5">
        <v>1</v>
      </c>
      <c r="C5738" s="5">
        <v>2</v>
      </c>
    </row>
    <row r="5739" spans="1:3" hidden="1" x14ac:dyDescent="0.25">
      <c r="A5739" s="5" t="s">
        <v>13868</v>
      </c>
      <c r="B5739" s="5">
        <v>1</v>
      </c>
      <c r="C5739" s="5">
        <v>3</v>
      </c>
    </row>
    <row r="5740" spans="1:3" hidden="1" x14ac:dyDescent="0.25">
      <c r="A5740" s="5" t="s">
        <v>13869</v>
      </c>
      <c r="B5740" s="5">
        <v>1</v>
      </c>
      <c r="C5740" s="5">
        <v>3</v>
      </c>
    </row>
    <row r="5741" spans="1:3" hidden="1" x14ac:dyDescent="0.25">
      <c r="A5741" s="5" t="s">
        <v>13870</v>
      </c>
      <c r="B5741" s="5">
        <v>1</v>
      </c>
      <c r="C5741" s="5">
        <v>1</v>
      </c>
    </row>
    <row r="5742" spans="1:3" hidden="1" x14ac:dyDescent="0.25">
      <c r="A5742" s="5" t="s">
        <v>13871</v>
      </c>
      <c r="B5742" s="5">
        <v>1</v>
      </c>
      <c r="C5742" s="5">
        <v>3</v>
      </c>
    </row>
    <row r="5743" spans="1:3" hidden="1" x14ac:dyDescent="0.25">
      <c r="A5743" s="5" t="s">
        <v>13872</v>
      </c>
      <c r="B5743" s="5">
        <v>1</v>
      </c>
      <c r="C5743" s="5">
        <v>3</v>
      </c>
    </row>
    <row r="5744" spans="1:3" hidden="1" x14ac:dyDescent="0.25">
      <c r="A5744" s="5" t="s">
        <v>13873</v>
      </c>
      <c r="B5744" s="5">
        <v>1</v>
      </c>
      <c r="C5744" s="5">
        <v>2</v>
      </c>
    </row>
    <row r="5745" spans="1:3" hidden="1" x14ac:dyDescent="0.25">
      <c r="A5745" s="5" t="s">
        <v>13874</v>
      </c>
      <c r="B5745" s="5">
        <v>1</v>
      </c>
      <c r="C5745" s="5">
        <v>3</v>
      </c>
    </row>
    <row r="5746" spans="1:3" hidden="1" x14ac:dyDescent="0.25">
      <c r="A5746" s="5" t="s">
        <v>13875</v>
      </c>
      <c r="B5746" s="5">
        <v>1</v>
      </c>
      <c r="C5746" s="5">
        <v>1</v>
      </c>
    </row>
    <row r="5747" spans="1:3" hidden="1" x14ac:dyDescent="0.25">
      <c r="A5747" s="5" t="s">
        <v>13876</v>
      </c>
      <c r="B5747" s="5">
        <v>1</v>
      </c>
      <c r="C5747" s="5">
        <v>3</v>
      </c>
    </row>
    <row r="5748" spans="1:3" hidden="1" x14ac:dyDescent="0.25">
      <c r="A5748" s="5" t="s">
        <v>13877</v>
      </c>
      <c r="B5748" s="5">
        <v>1</v>
      </c>
      <c r="C5748" s="5">
        <v>2</v>
      </c>
    </row>
    <row r="5749" spans="1:3" hidden="1" x14ac:dyDescent="0.25">
      <c r="A5749" s="5" t="s">
        <v>13878</v>
      </c>
      <c r="B5749" s="5">
        <v>1</v>
      </c>
      <c r="C5749" s="5">
        <v>3</v>
      </c>
    </row>
    <row r="5750" spans="1:3" hidden="1" x14ac:dyDescent="0.25">
      <c r="A5750" s="5" t="s">
        <v>13879</v>
      </c>
      <c r="B5750" s="5">
        <v>1</v>
      </c>
      <c r="C5750" s="5">
        <v>1</v>
      </c>
    </row>
    <row r="5751" spans="1:3" hidden="1" x14ac:dyDescent="0.25">
      <c r="A5751" s="5" t="s">
        <v>13880</v>
      </c>
      <c r="B5751" s="5">
        <v>1</v>
      </c>
      <c r="C5751" s="5">
        <v>2</v>
      </c>
    </row>
    <row r="5752" spans="1:3" hidden="1" x14ac:dyDescent="0.25">
      <c r="A5752" s="5" t="s">
        <v>13881</v>
      </c>
      <c r="B5752" s="5">
        <v>1</v>
      </c>
      <c r="C5752" s="5">
        <v>3</v>
      </c>
    </row>
    <row r="5753" spans="1:3" hidden="1" x14ac:dyDescent="0.25">
      <c r="A5753" s="5" t="s">
        <v>13882</v>
      </c>
      <c r="B5753" s="5">
        <v>1</v>
      </c>
      <c r="C5753" s="5">
        <v>2</v>
      </c>
    </row>
    <row r="5754" spans="1:3" hidden="1" x14ac:dyDescent="0.25">
      <c r="A5754" s="5" t="s">
        <v>5413</v>
      </c>
      <c r="B5754" s="5">
        <v>1</v>
      </c>
      <c r="C5754" s="5">
        <v>1</v>
      </c>
    </row>
    <row r="5755" spans="1:3" hidden="1" x14ac:dyDescent="0.25">
      <c r="A5755" s="5" t="s">
        <v>13883</v>
      </c>
      <c r="B5755" s="5">
        <v>1</v>
      </c>
      <c r="C5755" s="5">
        <v>1</v>
      </c>
    </row>
    <row r="5756" spans="1:3" hidden="1" x14ac:dyDescent="0.25">
      <c r="A5756" s="5" t="s">
        <v>13884</v>
      </c>
      <c r="B5756" s="5">
        <v>1</v>
      </c>
      <c r="C5756" s="5">
        <v>1</v>
      </c>
    </row>
    <row r="5757" spans="1:3" hidden="1" x14ac:dyDescent="0.25">
      <c r="A5757" s="5" t="s">
        <v>13885</v>
      </c>
      <c r="B5757" s="5">
        <v>1</v>
      </c>
      <c r="C5757" s="5">
        <v>1</v>
      </c>
    </row>
    <row r="5758" spans="1:3" hidden="1" x14ac:dyDescent="0.25">
      <c r="A5758" s="5" t="s">
        <v>13886</v>
      </c>
      <c r="B5758" s="5">
        <v>1</v>
      </c>
      <c r="C5758" s="5">
        <v>2</v>
      </c>
    </row>
    <row r="5759" spans="1:3" hidden="1" x14ac:dyDescent="0.25">
      <c r="A5759" s="5" t="s">
        <v>13887</v>
      </c>
      <c r="B5759" s="5">
        <v>1</v>
      </c>
      <c r="C5759" s="5">
        <v>1</v>
      </c>
    </row>
    <row r="5760" spans="1:3" hidden="1" x14ac:dyDescent="0.25">
      <c r="A5760" s="5" t="s">
        <v>13888</v>
      </c>
      <c r="B5760" s="5">
        <v>1</v>
      </c>
      <c r="C5760" s="5">
        <v>1</v>
      </c>
    </row>
    <row r="5761" spans="1:3" hidden="1" x14ac:dyDescent="0.25">
      <c r="A5761" s="5" t="s">
        <v>13889</v>
      </c>
      <c r="B5761" s="5">
        <v>1</v>
      </c>
      <c r="C5761" s="5">
        <v>2</v>
      </c>
    </row>
    <row r="5762" spans="1:3" hidden="1" x14ac:dyDescent="0.25">
      <c r="A5762" s="5" t="s">
        <v>13890</v>
      </c>
      <c r="B5762" s="5">
        <v>1</v>
      </c>
      <c r="C5762" s="5">
        <v>3</v>
      </c>
    </row>
    <row r="5763" spans="1:3" hidden="1" x14ac:dyDescent="0.25">
      <c r="A5763" s="5" t="s">
        <v>13891</v>
      </c>
      <c r="B5763" s="5">
        <v>1</v>
      </c>
      <c r="C5763" s="5">
        <v>2</v>
      </c>
    </row>
    <row r="5764" spans="1:3" hidden="1" x14ac:dyDescent="0.25">
      <c r="A5764" s="5" t="s">
        <v>13892</v>
      </c>
      <c r="B5764" s="5">
        <v>1</v>
      </c>
      <c r="C5764" s="5">
        <v>3</v>
      </c>
    </row>
    <row r="5765" spans="1:3" hidden="1" x14ac:dyDescent="0.25">
      <c r="A5765" s="5" t="s">
        <v>13893</v>
      </c>
      <c r="B5765" s="5">
        <v>1</v>
      </c>
      <c r="C5765" s="5">
        <v>2</v>
      </c>
    </row>
    <row r="5766" spans="1:3" hidden="1" x14ac:dyDescent="0.25">
      <c r="A5766" s="5" t="s">
        <v>13894</v>
      </c>
      <c r="B5766" s="5">
        <v>1</v>
      </c>
      <c r="C5766" s="5">
        <v>3</v>
      </c>
    </row>
    <row r="5767" spans="1:3" hidden="1" x14ac:dyDescent="0.25">
      <c r="A5767" s="5" t="s">
        <v>13895</v>
      </c>
      <c r="B5767" s="5">
        <v>1</v>
      </c>
      <c r="C5767" s="5">
        <v>3</v>
      </c>
    </row>
    <row r="5768" spans="1:3" hidden="1" x14ac:dyDescent="0.25">
      <c r="A5768" s="5" t="s">
        <v>13896</v>
      </c>
      <c r="B5768" s="5">
        <v>1</v>
      </c>
      <c r="C5768" s="5">
        <v>1</v>
      </c>
    </row>
    <row r="5769" spans="1:3" hidden="1" x14ac:dyDescent="0.25">
      <c r="A5769" s="5" t="s">
        <v>13897</v>
      </c>
      <c r="B5769" s="5">
        <v>1</v>
      </c>
      <c r="C5769" s="5">
        <v>1</v>
      </c>
    </row>
    <row r="5770" spans="1:3" hidden="1" x14ac:dyDescent="0.25">
      <c r="A5770" s="5" t="s">
        <v>13898</v>
      </c>
      <c r="B5770" s="5">
        <v>1</v>
      </c>
      <c r="C5770" s="5">
        <v>1</v>
      </c>
    </row>
    <row r="5771" spans="1:3" hidden="1" x14ac:dyDescent="0.25">
      <c r="A5771" s="5" t="s">
        <v>13899</v>
      </c>
      <c r="B5771" s="5">
        <v>1</v>
      </c>
      <c r="C5771" s="5">
        <v>2</v>
      </c>
    </row>
    <row r="5772" spans="1:3" hidden="1" x14ac:dyDescent="0.25">
      <c r="A5772" s="5" t="s">
        <v>13900</v>
      </c>
      <c r="B5772" s="5">
        <v>1</v>
      </c>
      <c r="C5772" s="5">
        <v>3</v>
      </c>
    </row>
    <row r="5773" spans="1:3" hidden="1" x14ac:dyDescent="0.25">
      <c r="A5773" s="5" t="s">
        <v>13901</v>
      </c>
      <c r="B5773" s="5">
        <v>1</v>
      </c>
      <c r="C5773" s="5">
        <v>3</v>
      </c>
    </row>
    <row r="5774" spans="1:3" hidden="1" x14ac:dyDescent="0.25">
      <c r="A5774" s="5" t="s">
        <v>13902</v>
      </c>
      <c r="B5774" s="5">
        <v>1</v>
      </c>
      <c r="C5774" s="5">
        <v>1</v>
      </c>
    </row>
    <row r="5775" spans="1:3" hidden="1" x14ac:dyDescent="0.25">
      <c r="A5775" s="5" t="s">
        <v>13903</v>
      </c>
      <c r="B5775" s="5">
        <v>1</v>
      </c>
      <c r="C5775" s="5">
        <v>2</v>
      </c>
    </row>
    <row r="5776" spans="1:3" hidden="1" x14ac:dyDescent="0.25">
      <c r="A5776" s="5" t="s">
        <v>13904</v>
      </c>
      <c r="B5776" s="5">
        <v>1</v>
      </c>
      <c r="C5776" s="5">
        <v>3</v>
      </c>
    </row>
    <row r="5777" spans="1:3" hidden="1" x14ac:dyDescent="0.25">
      <c r="A5777" s="5" t="s">
        <v>13905</v>
      </c>
      <c r="B5777" s="5">
        <v>1</v>
      </c>
      <c r="C5777" s="5">
        <v>1</v>
      </c>
    </row>
    <row r="5778" spans="1:3" hidden="1" x14ac:dyDescent="0.25">
      <c r="A5778" s="5" t="s">
        <v>13906</v>
      </c>
      <c r="B5778" s="5">
        <v>1</v>
      </c>
      <c r="C5778" s="5">
        <v>3</v>
      </c>
    </row>
    <row r="5779" spans="1:3" hidden="1" x14ac:dyDescent="0.25">
      <c r="A5779" s="5" t="s">
        <v>13907</v>
      </c>
      <c r="B5779" s="5">
        <v>1</v>
      </c>
      <c r="C5779" s="5">
        <v>3</v>
      </c>
    </row>
    <row r="5780" spans="1:3" hidden="1" x14ac:dyDescent="0.25">
      <c r="A5780" s="5" t="s">
        <v>13908</v>
      </c>
      <c r="B5780" s="5">
        <v>1</v>
      </c>
      <c r="C5780" s="5">
        <v>1</v>
      </c>
    </row>
    <row r="5781" spans="1:3" hidden="1" x14ac:dyDescent="0.25">
      <c r="A5781" s="5" t="s">
        <v>3138</v>
      </c>
      <c r="B5781" s="5">
        <v>1</v>
      </c>
      <c r="C5781" s="5">
        <v>3</v>
      </c>
    </row>
    <row r="5782" spans="1:3" hidden="1" x14ac:dyDescent="0.25">
      <c r="A5782" s="5" t="s">
        <v>13909</v>
      </c>
      <c r="B5782" s="5">
        <v>1</v>
      </c>
      <c r="C5782" s="5">
        <v>3</v>
      </c>
    </row>
    <row r="5783" spans="1:3" hidden="1" x14ac:dyDescent="0.25">
      <c r="A5783" s="5" t="s">
        <v>13910</v>
      </c>
      <c r="B5783" s="5">
        <v>1</v>
      </c>
      <c r="C5783" s="5">
        <v>1</v>
      </c>
    </row>
    <row r="5784" spans="1:3" hidden="1" x14ac:dyDescent="0.25">
      <c r="A5784" s="5" t="s">
        <v>13911</v>
      </c>
      <c r="B5784" s="5">
        <v>1</v>
      </c>
      <c r="C5784" s="5">
        <v>1</v>
      </c>
    </row>
    <row r="5785" spans="1:3" hidden="1" x14ac:dyDescent="0.25">
      <c r="A5785" s="5" t="s">
        <v>13912</v>
      </c>
      <c r="B5785" s="5">
        <v>1</v>
      </c>
      <c r="C5785" s="5">
        <v>2</v>
      </c>
    </row>
    <row r="5786" spans="1:3" hidden="1" x14ac:dyDescent="0.25">
      <c r="A5786" s="5" t="s">
        <v>13913</v>
      </c>
      <c r="B5786" s="5">
        <v>1</v>
      </c>
      <c r="C5786" s="5">
        <v>2</v>
      </c>
    </row>
    <row r="5787" spans="1:3" hidden="1" x14ac:dyDescent="0.25">
      <c r="A5787" s="5" t="s">
        <v>13914</v>
      </c>
      <c r="B5787" s="5">
        <v>1</v>
      </c>
      <c r="C5787" s="5">
        <v>1</v>
      </c>
    </row>
    <row r="5788" spans="1:3" hidden="1" x14ac:dyDescent="0.25">
      <c r="A5788" s="5" t="s">
        <v>13915</v>
      </c>
      <c r="B5788" s="5">
        <v>1</v>
      </c>
      <c r="C5788" s="5">
        <v>3</v>
      </c>
    </row>
    <row r="5789" spans="1:3" hidden="1" x14ac:dyDescent="0.25">
      <c r="A5789" s="5" t="s">
        <v>13916</v>
      </c>
      <c r="B5789" s="5">
        <v>1</v>
      </c>
      <c r="C5789" s="5">
        <v>3</v>
      </c>
    </row>
    <row r="5790" spans="1:3" hidden="1" x14ac:dyDescent="0.25">
      <c r="A5790" s="5" t="s">
        <v>13917</v>
      </c>
      <c r="B5790" s="5">
        <v>1</v>
      </c>
      <c r="C5790" s="5">
        <v>3</v>
      </c>
    </row>
    <row r="5791" spans="1:3" hidden="1" x14ac:dyDescent="0.25">
      <c r="A5791" s="5" t="s">
        <v>13918</v>
      </c>
      <c r="B5791" s="5">
        <v>1</v>
      </c>
      <c r="C5791" s="5">
        <v>2</v>
      </c>
    </row>
    <row r="5792" spans="1:3" hidden="1" x14ac:dyDescent="0.25">
      <c r="A5792" s="5" t="s">
        <v>13919</v>
      </c>
      <c r="B5792" s="5">
        <v>1</v>
      </c>
      <c r="C5792" s="5">
        <v>2</v>
      </c>
    </row>
    <row r="5793" spans="1:3" hidden="1" x14ac:dyDescent="0.25">
      <c r="A5793" s="5" t="s">
        <v>13920</v>
      </c>
      <c r="B5793" s="5">
        <v>1</v>
      </c>
      <c r="C5793" s="5">
        <v>3</v>
      </c>
    </row>
    <row r="5794" spans="1:3" hidden="1" x14ac:dyDescent="0.25">
      <c r="A5794" s="5" t="s">
        <v>13921</v>
      </c>
      <c r="B5794" s="5">
        <v>1</v>
      </c>
      <c r="C5794" s="5">
        <v>3</v>
      </c>
    </row>
    <row r="5795" spans="1:3" hidden="1" x14ac:dyDescent="0.25">
      <c r="A5795" s="5" t="s">
        <v>13922</v>
      </c>
      <c r="B5795" s="5">
        <v>1</v>
      </c>
      <c r="C5795" s="5">
        <v>3</v>
      </c>
    </row>
    <row r="5796" spans="1:3" hidden="1" x14ac:dyDescent="0.25">
      <c r="A5796" s="5" t="s">
        <v>13923</v>
      </c>
      <c r="B5796" s="5">
        <v>1</v>
      </c>
      <c r="C5796" s="5">
        <v>3</v>
      </c>
    </row>
    <row r="5797" spans="1:3" hidden="1" x14ac:dyDescent="0.25">
      <c r="A5797" s="5" t="s">
        <v>13924</v>
      </c>
      <c r="B5797" s="5">
        <v>1</v>
      </c>
      <c r="C5797" s="5">
        <v>1</v>
      </c>
    </row>
    <row r="5798" spans="1:3" hidden="1" x14ac:dyDescent="0.25">
      <c r="A5798" s="5" t="s">
        <v>13925</v>
      </c>
      <c r="B5798" s="5">
        <v>1</v>
      </c>
      <c r="C5798" s="5">
        <v>3</v>
      </c>
    </row>
    <row r="5799" spans="1:3" hidden="1" x14ac:dyDescent="0.25">
      <c r="A5799" s="5" t="s">
        <v>13926</v>
      </c>
      <c r="B5799" s="5">
        <v>1</v>
      </c>
      <c r="C5799" s="5">
        <v>1</v>
      </c>
    </row>
    <row r="5800" spans="1:3" hidden="1" x14ac:dyDescent="0.25">
      <c r="A5800" s="5" t="s">
        <v>13927</v>
      </c>
      <c r="B5800" s="5">
        <v>1</v>
      </c>
      <c r="C5800" s="5">
        <v>2</v>
      </c>
    </row>
    <row r="5801" spans="1:3" hidden="1" x14ac:dyDescent="0.25">
      <c r="A5801" s="5" t="s">
        <v>13928</v>
      </c>
      <c r="B5801" s="5">
        <v>1</v>
      </c>
      <c r="C5801" s="5">
        <v>1</v>
      </c>
    </row>
    <row r="5802" spans="1:3" hidden="1" x14ac:dyDescent="0.25">
      <c r="A5802" s="5" t="s">
        <v>13929</v>
      </c>
      <c r="B5802" s="5">
        <v>1</v>
      </c>
      <c r="C5802" s="5">
        <v>2</v>
      </c>
    </row>
    <row r="5803" spans="1:3" hidden="1" x14ac:dyDescent="0.25">
      <c r="A5803" s="5" t="s">
        <v>13930</v>
      </c>
      <c r="B5803" s="5">
        <v>1</v>
      </c>
      <c r="C5803" s="5">
        <v>2</v>
      </c>
    </row>
    <row r="5804" spans="1:3" hidden="1" x14ac:dyDescent="0.25">
      <c r="A5804" s="5" t="s">
        <v>13931</v>
      </c>
      <c r="B5804" s="5">
        <v>1</v>
      </c>
      <c r="C5804" s="5">
        <v>3</v>
      </c>
    </row>
    <row r="5805" spans="1:3" hidden="1" x14ac:dyDescent="0.25">
      <c r="A5805" s="5" t="s">
        <v>13932</v>
      </c>
      <c r="B5805" s="5">
        <v>1</v>
      </c>
      <c r="C5805" s="5">
        <v>3</v>
      </c>
    </row>
    <row r="5806" spans="1:3" hidden="1" x14ac:dyDescent="0.25">
      <c r="A5806" s="5" t="s">
        <v>13933</v>
      </c>
      <c r="B5806" s="5">
        <v>1</v>
      </c>
      <c r="C5806" s="5">
        <v>3</v>
      </c>
    </row>
    <row r="5807" spans="1:3" hidden="1" x14ac:dyDescent="0.25">
      <c r="A5807" s="5" t="s">
        <v>13934</v>
      </c>
      <c r="B5807" s="5">
        <v>1</v>
      </c>
      <c r="C5807" s="5">
        <v>1</v>
      </c>
    </row>
    <row r="5808" spans="1:3" hidden="1" x14ac:dyDescent="0.25">
      <c r="A5808" s="5" t="s">
        <v>13935</v>
      </c>
      <c r="B5808" s="5">
        <v>1</v>
      </c>
      <c r="C5808" s="5">
        <v>2</v>
      </c>
    </row>
    <row r="5809" spans="1:3" hidden="1" x14ac:dyDescent="0.25">
      <c r="A5809" s="5" t="s">
        <v>13936</v>
      </c>
      <c r="B5809" s="5">
        <v>1</v>
      </c>
      <c r="C5809" s="5">
        <v>1</v>
      </c>
    </row>
    <row r="5810" spans="1:3" hidden="1" x14ac:dyDescent="0.25">
      <c r="A5810" s="5" t="s">
        <v>13937</v>
      </c>
      <c r="B5810" s="5">
        <v>1</v>
      </c>
      <c r="C5810" s="5">
        <v>2</v>
      </c>
    </row>
    <row r="5811" spans="1:3" hidden="1" x14ac:dyDescent="0.25">
      <c r="A5811" s="5" t="s">
        <v>13938</v>
      </c>
      <c r="B5811" s="5">
        <v>1</v>
      </c>
      <c r="C5811" s="5">
        <v>3</v>
      </c>
    </row>
    <row r="5812" spans="1:3" hidden="1" x14ac:dyDescent="0.25">
      <c r="A5812" s="5" t="s">
        <v>13939</v>
      </c>
      <c r="B5812" s="5">
        <v>1</v>
      </c>
      <c r="C5812" s="5">
        <v>3</v>
      </c>
    </row>
    <row r="5813" spans="1:3" hidden="1" x14ac:dyDescent="0.25">
      <c r="A5813" s="5" t="s">
        <v>13940</v>
      </c>
      <c r="B5813" s="5">
        <v>1</v>
      </c>
      <c r="C5813" s="5">
        <v>1</v>
      </c>
    </row>
    <row r="5814" spans="1:3" hidden="1" x14ac:dyDescent="0.25">
      <c r="A5814" s="5" t="s">
        <v>13941</v>
      </c>
      <c r="B5814" s="5">
        <v>1</v>
      </c>
      <c r="C5814" s="5">
        <v>2</v>
      </c>
    </row>
    <row r="5815" spans="1:3" hidden="1" x14ac:dyDescent="0.25">
      <c r="A5815" s="5" t="s">
        <v>13942</v>
      </c>
      <c r="B5815" s="5">
        <v>1</v>
      </c>
      <c r="C5815" s="5">
        <v>1</v>
      </c>
    </row>
    <row r="5816" spans="1:3" hidden="1" x14ac:dyDescent="0.25">
      <c r="A5816" s="5" t="s">
        <v>13943</v>
      </c>
      <c r="B5816" s="5">
        <v>1</v>
      </c>
      <c r="C5816" s="5">
        <v>2</v>
      </c>
    </row>
    <row r="5817" spans="1:3" hidden="1" x14ac:dyDescent="0.25">
      <c r="A5817" s="5" t="s">
        <v>13944</v>
      </c>
      <c r="B5817" s="5">
        <v>1</v>
      </c>
      <c r="C5817" s="5">
        <v>1</v>
      </c>
    </row>
    <row r="5818" spans="1:3" hidden="1" x14ac:dyDescent="0.25">
      <c r="A5818" s="5" t="s">
        <v>13945</v>
      </c>
      <c r="B5818" s="5">
        <v>1</v>
      </c>
      <c r="C5818" s="5">
        <v>2</v>
      </c>
    </row>
    <row r="5819" spans="1:3" hidden="1" x14ac:dyDescent="0.25">
      <c r="A5819" s="5" t="s">
        <v>13946</v>
      </c>
      <c r="B5819" s="5">
        <v>1</v>
      </c>
      <c r="C5819" s="5">
        <v>2</v>
      </c>
    </row>
    <row r="5820" spans="1:3" hidden="1" x14ac:dyDescent="0.25">
      <c r="A5820" s="5" t="s">
        <v>13947</v>
      </c>
      <c r="B5820" s="5">
        <v>1</v>
      </c>
      <c r="C5820" s="5">
        <v>1</v>
      </c>
    </row>
    <row r="5821" spans="1:3" hidden="1" x14ac:dyDescent="0.25">
      <c r="A5821" s="5" t="s">
        <v>3097</v>
      </c>
      <c r="B5821" s="5">
        <v>1</v>
      </c>
      <c r="C5821" s="5">
        <v>1</v>
      </c>
    </row>
    <row r="5822" spans="1:3" hidden="1" x14ac:dyDescent="0.25">
      <c r="A5822" s="5" t="s">
        <v>13948</v>
      </c>
      <c r="B5822" s="5">
        <v>1</v>
      </c>
      <c r="C5822" s="5">
        <v>2</v>
      </c>
    </row>
    <row r="5823" spans="1:3" hidden="1" x14ac:dyDescent="0.25">
      <c r="A5823" s="5" t="s">
        <v>13949</v>
      </c>
      <c r="B5823" s="5">
        <v>1</v>
      </c>
      <c r="C5823" s="5">
        <v>2</v>
      </c>
    </row>
    <row r="5824" spans="1:3" hidden="1" x14ac:dyDescent="0.25">
      <c r="A5824" s="5" t="s">
        <v>13950</v>
      </c>
      <c r="B5824" s="5">
        <v>1</v>
      </c>
      <c r="C5824" s="5">
        <v>3</v>
      </c>
    </row>
    <row r="5825" spans="1:3" hidden="1" x14ac:dyDescent="0.25">
      <c r="A5825" s="5" t="s">
        <v>13951</v>
      </c>
      <c r="B5825" s="5">
        <v>1</v>
      </c>
      <c r="C5825" s="5">
        <v>3</v>
      </c>
    </row>
    <row r="5826" spans="1:3" hidden="1" x14ac:dyDescent="0.25">
      <c r="A5826" s="5" t="s">
        <v>13952</v>
      </c>
      <c r="B5826" s="5">
        <v>1</v>
      </c>
      <c r="C5826" s="5">
        <v>3</v>
      </c>
    </row>
    <row r="5827" spans="1:3" hidden="1" x14ac:dyDescent="0.25">
      <c r="A5827" s="5" t="s">
        <v>13953</v>
      </c>
      <c r="B5827" s="5">
        <v>1</v>
      </c>
      <c r="C5827" s="5">
        <v>1</v>
      </c>
    </row>
    <row r="5828" spans="1:3" hidden="1" x14ac:dyDescent="0.25">
      <c r="A5828" s="5" t="s">
        <v>13954</v>
      </c>
      <c r="B5828" s="5">
        <v>1</v>
      </c>
      <c r="C5828" s="5">
        <v>2</v>
      </c>
    </row>
    <row r="5829" spans="1:3" hidden="1" x14ac:dyDescent="0.25">
      <c r="A5829" s="5" t="s">
        <v>13955</v>
      </c>
      <c r="B5829" s="5">
        <v>1</v>
      </c>
      <c r="C5829" s="5">
        <v>3</v>
      </c>
    </row>
    <row r="5830" spans="1:3" hidden="1" x14ac:dyDescent="0.25">
      <c r="A5830" s="5" t="s">
        <v>13956</v>
      </c>
      <c r="B5830" s="5">
        <v>1</v>
      </c>
      <c r="C5830" s="5">
        <v>2</v>
      </c>
    </row>
    <row r="5831" spans="1:3" hidden="1" x14ac:dyDescent="0.25">
      <c r="A5831" s="5" t="s">
        <v>13957</v>
      </c>
      <c r="B5831" s="5">
        <v>1</v>
      </c>
      <c r="C5831" s="5">
        <v>1</v>
      </c>
    </row>
    <row r="5832" spans="1:3" hidden="1" x14ac:dyDescent="0.25">
      <c r="A5832" s="5" t="s">
        <v>13958</v>
      </c>
      <c r="B5832" s="5">
        <v>1</v>
      </c>
      <c r="C5832" s="5">
        <v>3</v>
      </c>
    </row>
    <row r="5833" spans="1:3" hidden="1" x14ac:dyDescent="0.25">
      <c r="A5833" s="5" t="s">
        <v>13959</v>
      </c>
      <c r="B5833" s="5">
        <v>1</v>
      </c>
      <c r="C5833" s="5">
        <v>3</v>
      </c>
    </row>
    <row r="5834" spans="1:3" hidden="1" x14ac:dyDescent="0.25">
      <c r="A5834" s="5" t="s">
        <v>13960</v>
      </c>
      <c r="B5834" s="5">
        <v>1</v>
      </c>
      <c r="C5834" s="5">
        <v>3</v>
      </c>
    </row>
    <row r="5835" spans="1:3" hidden="1" x14ac:dyDescent="0.25">
      <c r="A5835" s="5" t="s">
        <v>13961</v>
      </c>
      <c r="B5835" s="5">
        <v>1</v>
      </c>
      <c r="C5835" s="5">
        <v>2</v>
      </c>
    </row>
    <row r="5836" spans="1:3" hidden="1" x14ac:dyDescent="0.25">
      <c r="A5836" s="5" t="s">
        <v>13962</v>
      </c>
      <c r="B5836" s="5">
        <v>1</v>
      </c>
      <c r="C5836" s="5">
        <v>1</v>
      </c>
    </row>
    <row r="5837" spans="1:3" hidden="1" x14ac:dyDescent="0.25">
      <c r="A5837" s="5" t="s">
        <v>13963</v>
      </c>
      <c r="B5837" s="5">
        <v>1</v>
      </c>
      <c r="C5837" s="5">
        <v>1</v>
      </c>
    </row>
    <row r="5838" spans="1:3" hidden="1" x14ac:dyDescent="0.25">
      <c r="A5838" s="5" t="s">
        <v>13964</v>
      </c>
      <c r="B5838" s="5">
        <v>1</v>
      </c>
      <c r="C5838" s="5">
        <v>3</v>
      </c>
    </row>
    <row r="5839" spans="1:3" hidden="1" x14ac:dyDescent="0.25">
      <c r="A5839" s="5" t="s">
        <v>13965</v>
      </c>
      <c r="B5839" s="5">
        <v>1</v>
      </c>
      <c r="C5839" s="5">
        <v>1</v>
      </c>
    </row>
    <row r="5840" spans="1:3" hidden="1" x14ac:dyDescent="0.25">
      <c r="A5840" s="5" t="s">
        <v>13966</v>
      </c>
      <c r="B5840" s="5">
        <v>1</v>
      </c>
      <c r="C5840" s="5">
        <v>3</v>
      </c>
    </row>
    <row r="5841" spans="1:3" hidden="1" x14ac:dyDescent="0.25">
      <c r="A5841" s="5" t="s">
        <v>13967</v>
      </c>
      <c r="B5841" s="5">
        <v>1</v>
      </c>
      <c r="C5841" s="5">
        <v>1</v>
      </c>
    </row>
    <row r="5842" spans="1:3" hidden="1" x14ac:dyDescent="0.25">
      <c r="A5842" s="5" t="s">
        <v>13968</v>
      </c>
      <c r="B5842" s="5">
        <v>1</v>
      </c>
      <c r="C5842" s="5">
        <v>3</v>
      </c>
    </row>
    <row r="5843" spans="1:3" hidden="1" x14ac:dyDescent="0.25">
      <c r="A5843" s="5" t="s">
        <v>13969</v>
      </c>
      <c r="B5843" s="5">
        <v>1</v>
      </c>
      <c r="C5843" s="5">
        <v>2</v>
      </c>
    </row>
    <row r="5844" spans="1:3" hidden="1" x14ac:dyDescent="0.25">
      <c r="A5844" s="5" t="s">
        <v>13970</v>
      </c>
      <c r="B5844" s="5">
        <v>1</v>
      </c>
      <c r="C5844" s="5">
        <v>1</v>
      </c>
    </row>
    <row r="5845" spans="1:3" hidden="1" x14ac:dyDescent="0.25">
      <c r="A5845" s="5" t="s">
        <v>13971</v>
      </c>
      <c r="B5845" s="5">
        <v>1</v>
      </c>
      <c r="C5845" s="5">
        <v>1</v>
      </c>
    </row>
    <row r="5846" spans="1:3" hidden="1" x14ac:dyDescent="0.25">
      <c r="A5846" s="5" t="s">
        <v>13972</v>
      </c>
      <c r="B5846" s="5">
        <v>1</v>
      </c>
      <c r="C5846" s="5">
        <v>2</v>
      </c>
    </row>
    <row r="5847" spans="1:3" hidden="1" x14ac:dyDescent="0.25">
      <c r="A5847" s="5" t="s">
        <v>13973</v>
      </c>
      <c r="B5847" s="5">
        <v>1</v>
      </c>
      <c r="C5847" s="5">
        <v>2</v>
      </c>
    </row>
    <row r="5848" spans="1:3" hidden="1" x14ac:dyDescent="0.25">
      <c r="A5848" s="5" t="s">
        <v>13974</v>
      </c>
      <c r="B5848" s="5">
        <v>1</v>
      </c>
      <c r="C5848" s="5">
        <v>2</v>
      </c>
    </row>
    <row r="5849" spans="1:3" hidden="1" x14ac:dyDescent="0.25">
      <c r="A5849" s="5" t="s">
        <v>13975</v>
      </c>
      <c r="B5849" s="5">
        <v>1</v>
      </c>
      <c r="C5849" s="5">
        <v>3</v>
      </c>
    </row>
    <row r="5850" spans="1:3" hidden="1" x14ac:dyDescent="0.25">
      <c r="A5850" s="5" t="s">
        <v>13976</v>
      </c>
      <c r="B5850" s="5">
        <v>1</v>
      </c>
      <c r="C5850" s="5">
        <v>1</v>
      </c>
    </row>
    <row r="5851" spans="1:3" hidden="1" x14ac:dyDescent="0.25">
      <c r="A5851" s="5" t="s">
        <v>13977</v>
      </c>
      <c r="B5851" s="5">
        <v>1</v>
      </c>
      <c r="C5851" s="5">
        <v>2</v>
      </c>
    </row>
    <row r="5852" spans="1:3" hidden="1" x14ac:dyDescent="0.25">
      <c r="A5852" s="5" t="s">
        <v>13978</v>
      </c>
      <c r="B5852" s="5">
        <v>1</v>
      </c>
      <c r="C5852" s="5">
        <v>1</v>
      </c>
    </row>
    <row r="5853" spans="1:3" hidden="1" x14ac:dyDescent="0.25">
      <c r="A5853" s="5" t="s">
        <v>13979</v>
      </c>
      <c r="B5853" s="5">
        <v>1</v>
      </c>
      <c r="C5853" s="5">
        <v>1</v>
      </c>
    </row>
    <row r="5854" spans="1:3" hidden="1" x14ac:dyDescent="0.25">
      <c r="A5854" s="5" t="s">
        <v>13980</v>
      </c>
      <c r="B5854" s="5">
        <v>1</v>
      </c>
      <c r="C5854" s="5">
        <v>2</v>
      </c>
    </row>
    <row r="5855" spans="1:3" hidden="1" x14ac:dyDescent="0.25">
      <c r="A5855" s="5" t="s">
        <v>13981</v>
      </c>
      <c r="B5855" s="5">
        <v>1</v>
      </c>
      <c r="C5855" s="5">
        <v>1</v>
      </c>
    </row>
    <row r="5856" spans="1:3" hidden="1" x14ac:dyDescent="0.25">
      <c r="A5856" s="5" t="s">
        <v>13982</v>
      </c>
      <c r="B5856" s="5">
        <v>1</v>
      </c>
      <c r="C5856" s="5">
        <v>3</v>
      </c>
    </row>
    <row r="5857" spans="1:3" hidden="1" x14ac:dyDescent="0.25">
      <c r="A5857" s="5" t="s">
        <v>13983</v>
      </c>
      <c r="B5857" s="5">
        <v>1</v>
      </c>
      <c r="C5857" s="5">
        <v>2</v>
      </c>
    </row>
    <row r="5858" spans="1:3" hidden="1" x14ac:dyDescent="0.25">
      <c r="A5858" s="5" t="s">
        <v>13984</v>
      </c>
      <c r="B5858" s="5">
        <v>1</v>
      </c>
      <c r="C5858" s="5">
        <v>2</v>
      </c>
    </row>
    <row r="5859" spans="1:3" hidden="1" x14ac:dyDescent="0.25">
      <c r="A5859" s="5" t="s">
        <v>13985</v>
      </c>
      <c r="B5859" s="5">
        <v>1</v>
      </c>
      <c r="C5859" s="5">
        <v>2</v>
      </c>
    </row>
    <row r="5860" spans="1:3" hidden="1" x14ac:dyDescent="0.25">
      <c r="A5860" s="5" t="s">
        <v>13986</v>
      </c>
      <c r="B5860" s="5">
        <v>1</v>
      </c>
      <c r="C5860" s="5">
        <v>2</v>
      </c>
    </row>
    <row r="5861" spans="1:3" hidden="1" x14ac:dyDescent="0.25">
      <c r="A5861" s="5" t="s">
        <v>13987</v>
      </c>
      <c r="B5861" s="5">
        <v>1</v>
      </c>
      <c r="C5861" s="5">
        <v>3</v>
      </c>
    </row>
    <row r="5862" spans="1:3" hidden="1" x14ac:dyDescent="0.25">
      <c r="A5862" s="5" t="s">
        <v>13988</v>
      </c>
      <c r="B5862" s="5">
        <v>1</v>
      </c>
      <c r="C5862" s="5">
        <v>1</v>
      </c>
    </row>
    <row r="5863" spans="1:3" hidden="1" x14ac:dyDescent="0.25">
      <c r="A5863" s="5" t="s">
        <v>13989</v>
      </c>
      <c r="B5863" s="5">
        <v>1</v>
      </c>
      <c r="C5863" s="5">
        <v>1</v>
      </c>
    </row>
    <row r="5864" spans="1:3" hidden="1" x14ac:dyDescent="0.25">
      <c r="A5864" s="5" t="s">
        <v>13990</v>
      </c>
      <c r="B5864" s="5">
        <v>1</v>
      </c>
      <c r="C5864" s="5">
        <v>2</v>
      </c>
    </row>
    <row r="5865" spans="1:3" hidden="1" x14ac:dyDescent="0.25">
      <c r="A5865" s="5" t="s">
        <v>13991</v>
      </c>
      <c r="B5865" s="5">
        <v>1</v>
      </c>
      <c r="C5865" s="5">
        <v>1</v>
      </c>
    </row>
    <row r="5866" spans="1:3" hidden="1" x14ac:dyDescent="0.25">
      <c r="A5866" s="5" t="s">
        <v>13992</v>
      </c>
      <c r="B5866" s="5">
        <v>1</v>
      </c>
      <c r="C5866" s="5">
        <v>3</v>
      </c>
    </row>
    <row r="5867" spans="1:3" hidden="1" x14ac:dyDescent="0.25">
      <c r="A5867" s="5" t="s">
        <v>13993</v>
      </c>
      <c r="B5867" s="5">
        <v>1</v>
      </c>
      <c r="C5867" s="5">
        <v>1</v>
      </c>
    </row>
    <row r="5868" spans="1:3" hidden="1" x14ac:dyDescent="0.25">
      <c r="A5868" s="5" t="s">
        <v>13994</v>
      </c>
      <c r="B5868" s="5">
        <v>1</v>
      </c>
      <c r="C5868" s="5">
        <v>2</v>
      </c>
    </row>
    <row r="5869" spans="1:3" hidden="1" x14ac:dyDescent="0.25">
      <c r="A5869" s="5" t="s">
        <v>13995</v>
      </c>
      <c r="B5869" s="5">
        <v>1</v>
      </c>
      <c r="C5869" s="5">
        <v>1</v>
      </c>
    </row>
    <row r="5870" spans="1:3" hidden="1" x14ac:dyDescent="0.25">
      <c r="A5870" s="5" t="s">
        <v>13996</v>
      </c>
      <c r="B5870" s="5">
        <v>1</v>
      </c>
      <c r="C5870" s="5">
        <v>3</v>
      </c>
    </row>
    <row r="5871" spans="1:3" hidden="1" x14ac:dyDescent="0.25">
      <c r="A5871" s="5" t="s">
        <v>13997</v>
      </c>
      <c r="B5871" s="5">
        <v>1</v>
      </c>
      <c r="C5871" s="5">
        <v>2</v>
      </c>
    </row>
    <row r="5872" spans="1:3" hidden="1" x14ac:dyDescent="0.25">
      <c r="A5872" s="5" t="s">
        <v>13998</v>
      </c>
      <c r="B5872" s="5">
        <v>1</v>
      </c>
      <c r="C5872" s="5">
        <v>1</v>
      </c>
    </row>
    <row r="5873" spans="1:3" hidden="1" x14ac:dyDescent="0.25">
      <c r="A5873" s="5" t="s">
        <v>13999</v>
      </c>
      <c r="B5873" s="5">
        <v>1</v>
      </c>
      <c r="C5873" s="5">
        <v>1</v>
      </c>
    </row>
    <row r="5874" spans="1:3" hidden="1" x14ac:dyDescent="0.25">
      <c r="A5874" s="5" t="s">
        <v>14000</v>
      </c>
      <c r="B5874" s="5">
        <v>1</v>
      </c>
      <c r="C5874" s="5">
        <v>2</v>
      </c>
    </row>
    <row r="5875" spans="1:3" hidden="1" x14ac:dyDescent="0.25">
      <c r="A5875" s="5" t="s">
        <v>14001</v>
      </c>
      <c r="B5875" s="5">
        <v>1</v>
      </c>
      <c r="C5875" s="5">
        <v>3</v>
      </c>
    </row>
    <row r="5876" spans="1:3" hidden="1" x14ac:dyDescent="0.25">
      <c r="A5876" s="5" t="s">
        <v>14002</v>
      </c>
      <c r="B5876" s="5">
        <v>1</v>
      </c>
      <c r="C5876" s="5">
        <v>2</v>
      </c>
    </row>
    <row r="5877" spans="1:3" hidden="1" x14ac:dyDescent="0.25">
      <c r="A5877" s="5" t="s">
        <v>14003</v>
      </c>
      <c r="B5877" s="5">
        <v>1</v>
      </c>
      <c r="C5877" s="5">
        <v>3</v>
      </c>
    </row>
    <row r="5878" spans="1:3" hidden="1" x14ac:dyDescent="0.25">
      <c r="A5878" s="5" t="s">
        <v>14004</v>
      </c>
      <c r="B5878" s="5">
        <v>1</v>
      </c>
      <c r="C5878" s="5">
        <v>1</v>
      </c>
    </row>
    <row r="5879" spans="1:3" hidden="1" x14ac:dyDescent="0.25">
      <c r="A5879" s="5" t="s">
        <v>14005</v>
      </c>
      <c r="B5879" s="5">
        <v>1</v>
      </c>
      <c r="C5879" s="5">
        <v>1</v>
      </c>
    </row>
    <row r="5880" spans="1:3" hidden="1" x14ac:dyDescent="0.25">
      <c r="A5880" s="5" t="s">
        <v>14006</v>
      </c>
      <c r="B5880" s="5">
        <v>1</v>
      </c>
      <c r="C5880" s="5">
        <v>3</v>
      </c>
    </row>
    <row r="5881" spans="1:3" hidden="1" x14ac:dyDescent="0.25">
      <c r="A5881" s="5" t="s">
        <v>14007</v>
      </c>
      <c r="B5881" s="5">
        <v>1</v>
      </c>
      <c r="C5881" s="5">
        <v>2</v>
      </c>
    </row>
    <row r="5882" spans="1:3" hidden="1" x14ac:dyDescent="0.25">
      <c r="A5882" s="5" t="s">
        <v>14008</v>
      </c>
      <c r="B5882" s="5">
        <v>1</v>
      </c>
      <c r="C5882" s="5">
        <v>2</v>
      </c>
    </row>
    <row r="5883" spans="1:3" hidden="1" x14ac:dyDescent="0.25">
      <c r="A5883" s="5" t="s">
        <v>14009</v>
      </c>
      <c r="B5883" s="5">
        <v>1</v>
      </c>
      <c r="C5883" s="5">
        <v>2</v>
      </c>
    </row>
    <row r="5884" spans="1:3" hidden="1" x14ac:dyDescent="0.25">
      <c r="A5884" s="5" t="s">
        <v>14010</v>
      </c>
      <c r="B5884" s="5">
        <v>1</v>
      </c>
      <c r="C5884" s="5">
        <v>2</v>
      </c>
    </row>
    <row r="5885" spans="1:3" hidden="1" x14ac:dyDescent="0.25">
      <c r="A5885" s="5" t="s">
        <v>14011</v>
      </c>
      <c r="B5885" s="5">
        <v>1</v>
      </c>
      <c r="C5885" s="5">
        <v>1</v>
      </c>
    </row>
    <row r="5886" spans="1:3" hidden="1" x14ac:dyDescent="0.25">
      <c r="A5886" s="5" t="s">
        <v>14012</v>
      </c>
      <c r="B5886" s="5">
        <v>1</v>
      </c>
      <c r="C5886" s="5">
        <v>1</v>
      </c>
    </row>
    <row r="5887" spans="1:3" hidden="1" x14ac:dyDescent="0.25">
      <c r="A5887" s="5" t="s">
        <v>14013</v>
      </c>
      <c r="B5887" s="5">
        <v>1</v>
      </c>
      <c r="C5887" s="5">
        <v>2</v>
      </c>
    </row>
    <row r="5888" spans="1:3" hidden="1" x14ac:dyDescent="0.25">
      <c r="A5888" s="5" t="s">
        <v>14014</v>
      </c>
      <c r="B5888" s="5">
        <v>1</v>
      </c>
      <c r="C5888" s="5">
        <v>2</v>
      </c>
    </row>
    <row r="5889" spans="1:3" hidden="1" x14ac:dyDescent="0.25">
      <c r="A5889" s="5" t="s">
        <v>14015</v>
      </c>
      <c r="B5889" s="5">
        <v>1</v>
      </c>
      <c r="C5889" s="5">
        <v>2</v>
      </c>
    </row>
    <row r="5890" spans="1:3" hidden="1" x14ac:dyDescent="0.25">
      <c r="A5890" s="5" t="s">
        <v>14016</v>
      </c>
      <c r="B5890" s="5">
        <v>1</v>
      </c>
      <c r="C5890" s="5">
        <v>3</v>
      </c>
    </row>
    <row r="5891" spans="1:3" hidden="1" x14ac:dyDescent="0.25">
      <c r="A5891" s="5" t="s">
        <v>14017</v>
      </c>
      <c r="B5891" s="5">
        <v>1</v>
      </c>
      <c r="C5891" s="5">
        <v>2</v>
      </c>
    </row>
    <row r="5892" spans="1:3" hidden="1" x14ac:dyDescent="0.25">
      <c r="A5892" s="5" t="s">
        <v>14018</v>
      </c>
      <c r="B5892" s="5">
        <v>1</v>
      </c>
      <c r="C5892" s="5">
        <v>1</v>
      </c>
    </row>
    <row r="5893" spans="1:3" hidden="1" x14ac:dyDescent="0.25">
      <c r="A5893" s="5" t="s">
        <v>14019</v>
      </c>
      <c r="B5893" s="5">
        <v>1</v>
      </c>
      <c r="C5893" s="5">
        <v>2</v>
      </c>
    </row>
    <row r="5894" spans="1:3" hidden="1" x14ac:dyDescent="0.25">
      <c r="A5894" s="5" t="s">
        <v>14020</v>
      </c>
      <c r="B5894" s="5">
        <v>1</v>
      </c>
      <c r="C5894" s="5">
        <v>2</v>
      </c>
    </row>
    <row r="5895" spans="1:3" hidden="1" x14ac:dyDescent="0.25">
      <c r="A5895" s="5" t="s">
        <v>14021</v>
      </c>
      <c r="B5895" s="5">
        <v>1</v>
      </c>
      <c r="C5895" s="5">
        <v>2</v>
      </c>
    </row>
    <row r="5896" spans="1:3" hidden="1" x14ac:dyDescent="0.25">
      <c r="A5896" s="5" t="s">
        <v>14022</v>
      </c>
      <c r="B5896" s="5">
        <v>1</v>
      </c>
      <c r="C5896" s="5">
        <v>1</v>
      </c>
    </row>
    <row r="5897" spans="1:3" hidden="1" x14ac:dyDescent="0.25">
      <c r="A5897" s="5" t="s">
        <v>14023</v>
      </c>
      <c r="B5897" s="5">
        <v>1</v>
      </c>
      <c r="C5897" s="5">
        <v>1</v>
      </c>
    </row>
    <row r="5898" spans="1:3" hidden="1" x14ac:dyDescent="0.25">
      <c r="A5898" s="5" t="s">
        <v>14024</v>
      </c>
      <c r="B5898" s="5">
        <v>1</v>
      </c>
      <c r="C5898" s="5">
        <v>1</v>
      </c>
    </row>
    <row r="5899" spans="1:3" hidden="1" x14ac:dyDescent="0.25">
      <c r="A5899" s="5" t="s">
        <v>14025</v>
      </c>
      <c r="B5899" s="5">
        <v>1</v>
      </c>
      <c r="C5899" s="5">
        <v>1</v>
      </c>
    </row>
    <row r="5900" spans="1:3" hidden="1" x14ac:dyDescent="0.25">
      <c r="A5900" s="5" t="s">
        <v>14026</v>
      </c>
      <c r="B5900" s="5">
        <v>1</v>
      </c>
      <c r="C5900" s="5">
        <v>2</v>
      </c>
    </row>
    <row r="5901" spans="1:3" hidden="1" x14ac:dyDescent="0.25">
      <c r="A5901" s="5" t="s">
        <v>14027</v>
      </c>
      <c r="B5901" s="5">
        <v>1</v>
      </c>
      <c r="C5901" s="5">
        <v>2</v>
      </c>
    </row>
    <row r="5902" spans="1:3" hidden="1" x14ac:dyDescent="0.25">
      <c r="A5902" s="5" t="s">
        <v>14028</v>
      </c>
      <c r="B5902" s="5">
        <v>1</v>
      </c>
      <c r="C5902" s="5">
        <v>2</v>
      </c>
    </row>
    <row r="5903" spans="1:3" hidden="1" x14ac:dyDescent="0.25">
      <c r="A5903" s="5" t="s">
        <v>14029</v>
      </c>
      <c r="B5903" s="5">
        <v>1</v>
      </c>
      <c r="C5903" s="5">
        <v>1</v>
      </c>
    </row>
    <row r="5904" spans="1:3" hidden="1" x14ac:dyDescent="0.25">
      <c r="A5904" s="5" t="s">
        <v>14030</v>
      </c>
      <c r="B5904" s="5">
        <v>1</v>
      </c>
      <c r="C5904" s="5">
        <v>1</v>
      </c>
    </row>
    <row r="5905" spans="1:3" hidden="1" x14ac:dyDescent="0.25">
      <c r="A5905" s="5" t="s">
        <v>14031</v>
      </c>
      <c r="B5905" s="5">
        <v>1</v>
      </c>
      <c r="C5905" s="5">
        <v>3</v>
      </c>
    </row>
    <row r="5906" spans="1:3" hidden="1" x14ac:dyDescent="0.25">
      <c r="A5906" s="5" t="s">
        <v>14032</v>
      </c>
      <c r="B5906" s="5">
        <v>1</v>
      </c>
      <c r="C5906" s="5">
        <v>3</v>
      </c>
    </row>
    <row r="5907" spans="1:3" hidden="1" x14ac:dyDescent="0.25">
      <c r="A5907" s="5" t="s">
        <v>14033</v>
      </c>
      <c r="B5907" s="5">
        <v>1</v>
      </c>
      <c r="C5907" s="5">
        <v>2</v>
      </c>
    </row>
    <row r="5908" spans="1:3" hidden="1" x14ac:dyDescent="0.25">
      <c r="A5908" s="5" t="s">
        <v>14034</v>
      </c>
      <c r="B5908" s="5">
        <v>1</v>
      </c>
      <c r="C5908" s="5">
        <v>1</v>
      </c>
    </row>
    <row r="5909" spans="1:3" hidden="1" x14ac:dyDescent="0.25">
      <c r="A5909" s="5" t="s">
        <v>14035</v>
      </c>
      <c r="B5909" s="5">
        <v>1</v>
      </c>
      <c r="C5909" s="5">
        <v>1</v>
      </c>
    </row>
    <row r="5910" spans="1:3" hidden="1" x14ac:dyDescent="0.25">
      <c r="A5910" s="5" t="s">
        <v>14036</v>
      </c>
      <c r="B5910" s="5">
        <v>1</v>
      </c>
      <c r="C5910" s="5">
        <v>3</v>
      </c>
    </row>
    <row r="5911" spans="1:3" hidden="1" x14ac:dyDescent="0.25">
      <c r="A5911" s="5" t="s">
        <v>14037</v>
      </c>
      <c r="B5911" s="5">
        <v>1</v>
      </c>
      <c r="C5911" s="5">
        <v>2</v>
      </c>
    </row>
    <row r="5912" spans="1:3" hidden="1" x14ac:dyDescent="0.25">
      <c r="A5912" s="5" t="s">
        <v>14038</v>
      </c>
      <c r="B5912" s="5">
        <v>1</v>
      </c>
      <c r="C5912" s="5">
        <v>3</v>
      </c>
    </row>
    <row r="5913" spans="1:3" hidden="1" x14ac:dyDescent="0.25">
      <c r="A5913" s="5" t="s">
        <v>14039</v>
      </c>
      <c r="B5913" s="5">
        <v>1</v>
      </c>
      <c r="C5913" s="5">
        <v>2</v>
      </c>
    </row>
    <row r="5914" spans="1:3" hidden="1" x14ac:dyDescent="0.25">
      <c r="A5914" s="5" t="s">
        <v>14040</v>
      </c>
      <c r="B5914" s="5">
        <v>1</v>
      </c>
      <c r="C5914" s="5">
        <v>3</v>
      </c>
    </row>
    <row r="5915" spans="1:3" hidden="1" x14ac:dyDescent="0.25">
      <c r="A5915" s="5" t="s">
        <v>14041</v>
      </c>
      <c r="B5915" s="5">
        <v>1</v>
      </c>
      <c r="C5915" s="5">
        <v>1</v>
      </c>
    </row>
    <row r="5916" spans="1:3" hidden="1" x14ac:dyDescent="0.25">
      <c r="A5916" s="5" t="s">
        <v>14042</v>
      </c>
      <c r="B5916" s="5">
        <v>1</v>
      </c>
      <c r="C5916" s="5">
        <v>3</v>
      </c>
    </row>
    <row r="5917" spans="1:3" hidden="1" x14ac:dyDescent="0.25">
      <c r="A5917" s="5" t="s">
        <v>14043</v>
      </c>
      <c r="B5917" s="5">
        <v>1</v>
      </c>
      <c r="C5917" s="5">
        <v>3</v>
      </c>
    </row>
    <row r="5918" spans="1:3" hidden="1" x14ac:dyDescent="0.25">
      <c r="A5918" s="5" t="s">
        <v>14044</v>
      </c>
      <c r="B5918" s="5">
        <v>1</v>
      </c>
      <c r="C5918" s="5">
        <v>1</v>
      </c>
    </row>
    <row r="5919" spans="1:3" hidden="1" x14ac:dyDescent="0.25">
      <c r="A5919" s="5" t="s">
        <v>14045</v>
      </c>
      <c r="B5919" s="5">
        <v>1</v>
      </c>
      <c r="C5919" s="5">
        <v>1</v>
      </c>
    </row>
    <row r="5920" spans="1:3" hidden="1" x14ac:dyDescent="0.25">
      <c r="A5920" s="5" t="s">
        <v>14046</v>
      </c>
      <c r="B5920" s="5">
        <v>1</v>
      </c>
      <c r="C5920" s="5">
        <v>3</v>
      </c>
    </row>
    <row r="5921" spans="1:3" hidden="1" x14ac:dyDescent="0.25">
      <c r="A5921" s="5" t="s">
        <v>14047</v>
      </c>
      <c r="B5921" s="5">
        <v>1</v>
      </c>
      <c r="C5921" s="5">
        <v>1</v>
      </c>
    </row>
    <row r="5922" spans="1:3" hidden="1" x14ac:dyDescent="0.25">
      <c r="A5922" s="5" t="s">
        <v>14048</v>
      </c>
      <c r="B5922" s="5">
        <v>1</v>
      </c>
      <c r="C5922" s="5">
        <v>3</v>
      </c>
    </row>
    <row r="5923" spans="1:3" hidden="1" x14ac:dyDescent="0.25">
      <c r="A5923" s="5" t="s">
        <v>14049</v>
      </c>
      <c r="B5923" s="5">
        <v>1</v>
      </c>
      <c r="C5923" s="5">
        <v>2</v>
      </c>
    </row>
    <row r="5924" spans="1:3" hidden="1" x14ac:dyDescent="0.25">
      <c r="A5924" s="5" t="s">
        <v>14050</v>
      </c>
      <c r="B5924" s="5">
        <v>1</v>
      </c>
      <c r="C5924" s="5">
        <v>2</v>
      </c>
    </row>
    <row r="5925" spans="1:3" hidden="1" x14ac:dyDescent="0.25">
      <c r="A5925" s="5" t="s">
        <v>14051</v>
      </c>
      <c r="B5925" s="5">
        <v>1</v>
      </c>
      <c r="C5925" s="5">
        <v>1</v>
      </c>
    </row>
    <row r="5926" spans="1:3" hidden="1" x14ac:dyDescent="0.25">
      <c r="A5926" s="5" t="s">
        <v>14052</v>
      </c>
      <c r="B5926" s="5">
        <v>1</v>
      </c>
      <c r="C5926" s="5">
        <v>3</v>
      </c>
    </row>
    <row r="5927" spans="1:3" hidden="1" x14ac:dyDescent="0.25">
      <c r="A5927" s="5" t="s">
        <v>14053</v>
      </c>
      <c r="B5927" s="5">
        <v>1</v>
      </c>
      <c r="C5927" s="5">
        <v>2</v>
      </c>
    </row>
    <row r="5928" spans="1:3" hidden="1" x14ac:dyDescent="0.25">
      <c r="A5928" s="5" t="s">
        <v>14054</v>
      </c>
      <c r="B5928" s="5">
        <v>1</v>
      </c>
      <c r="C5928" s="5">
        <v>3</v>
      </c>
    </row>
    <row r="5929" spans="1:3" hidden="1" x14ac:dyDescent="0.25">
      <c r="A5929" s="5" t="s">
        <v>14055</v>
      </c>
      <c r="B5929" s="5">
        <v>1</v>
      </c>
      <c r="C5929" s="5">
        <v>3</v>
      </c>
    </row>
    <row r="5930" spans="1:3" hidden="1" x14ac:dyDescent="0.25">
      <c r="A5930" s="5" t="s">
        <v>14056</v>
      </c>
      <c r="B5930" s="5">
        <v>1</v>
      </c>
      <c r="C5930" s="5">
        <v>3</v>
      </c>
    </row>
    <row r="5931" spans="1:3" hidden="1" x14ac:dyDescent="0.25">
      <c r="A5931" s="5" t="s">
        <v>14057</v>
      </c>
      <c r="B5931" s="5">
        <v>1</v>
      </c>
      <c r="C5931" s="5">
        <v>2</v>
      </c>
    </row>
    <row r="5932" spans="1:3" hidden="1" x14ac:dyDescent="0.25">
      <c r="A5932" s="5" t="s">
        <v>14058</v>
      </c>
      <c r="B5932" s="5">
        <v>1</v>
      </c>
      <c r="C5932" s="5">
        <v>3</v>
      </c>
    </row>
    <row r="5933" spans="1:3" hidden="1" x14ac:dyDescent="0.25">
      <c r="A5933" s="5" t="s">
        <v>14059</v>
      </c>
      <c r="B5933" s="5">
        <v>1</v>
      </c>
      <c r="C5933" s="5">
        <v>2</v>
      </c>
    </row>
    <row r="5934" spans="1:3" hidden="1" x14ac:dyDescent="0.25">
      <c r="A5934" s="5" t="s">
        <v>14060</v>
      </c>
      <c r="B5934" s="5">
        <v>1</v>
      </c>
      <c r="C5934" s="5">
        <v>1</v>
      </c>
    </row>
    <row r="5935" spans="1:3" hidden="1" x14ac:dyDescent="0.25">
      <c r="A5935" s="5" t="s">
        <v>14061</v>
      </c>
      <c r="B5935" s="5">
        <v>1</v>
      </c>
      <c r="C5935" s="5">
        <v>1</v>
      </c>
    </row>
    <row r="5936" spans="1:3" hidden="1" x14ac:dyDescent="0.25">
      <c r="A5936" s="5" t="s">
        <v>14062</v>
      </c>
      <c r="B5936" s="5">
        <v>1</v>
      </c>
      <c r="C5936" s="5">
        <v>1</v>
      </c>
    </row>
    <row r="5937" spans="1:3" hidden="1" x14ac:dyDescent="0.25">
      <c r="A5937" s="5" t="s">
        <v>14063</v>
      </c>
      <c r="B5937" s="5">
        <v>1</v>
      </c>
      <c r="C5937" s="5">
        <v>1</v>
      </c>
    </row>
    <row r="5938" spans="1:3" hidden="1" x14ac:dyDescent="0.25">
      <c r="A5938" s="5" t="s">
        <v>14064</v>
      </c>
      <c r="B5938" s="5">
        <v>1</v>
      </c>
      <c r="C5938" s="5">
        <v>1</v>
      </c>
    </row>
    <row r="5939" spans="1:3" hidden="1" x14ac:dyDescent="0.25">
      <c r="A5939" s="5" t="s">
        <v>14065</v>
      </c>
      <c r="B5939" s="5">
        <v>1</v>
      </c>
      <c r="C5939" s="5">
        <v>2</v>
      </c>
    </row>
    <row r="5940" spans="1:3" hidden="1" x14ac:dyDescent="0.25">
      <c r="A5940" s="5" t="s">
        <v>14066</v>
      </c>
      <c r="B5940" s="5">
        <v>1</v>
      </c>
      <c r="C5940" s="5">
        <v>3</v>
      </c>
    </row>
    <row r="5941" spans="1:3" hidden="1" x14ac:dyDescent="0.25">
      <c r="A5941" s="5" t="s">
        <v>14067</v>
      </c>
      <c r="B5941" s="5">
        <v>1</v>
      </c>
      <c r="C5941" s="5">
        <v>1</v>
      </c>
    </row>
    <row r="5942" spans="1:3" hidden="1" x14ac:dyDescent="0.25">
      <c r="A5942" s="5" t="s">
        <v>14068</v>
      </c>
      <c r="B5942" s="5">
        <v>1</v>
      </c>
      <c r="C5942" s="5">
        <v>1</v>
      </c>
    </row>
    <row r="5943" spans="1:3" hidden="1" x14ac:dyDescent="0.25">
      <c r="A5943" s="5" t="s">
        <v>14069</v>
      </c>
      <c r="B5943" s="5">
        <v>1</v>
      </c>
      <c r="C5943" s="5">
        <v>1</v>
      </c>
    </row>
    <row r="5944" spans="1:3" hidden="1" x14ac:dyDescent="0.25">
      <c r="A5944" s="5" t="s">
        <v>14070</v>
      </c>
      <c r="B5944" s="5">
        <v>1</v>
      </c>
      <c r="C5944" s="5">
        <v>3</v>
      </c>
    </row>
    <row r="5945" spans="1:3" hidden="1" x14ac:dyDescent="0.25">
      <c r="A5945" s="5" t="s">
        <v>14071</v>
      </c>
      <c r="B5945" s="5">
        <v>1</v>
      </c>
      <c r="C5945" s="5">
        <v>1</v>
      </c>
    </row>
    <row r="5946" spans="1:3" hidden="1" x14ac:dyDescent="0.25">
      <c r="A5946" s="5" t="s">
        <v>14072</v>
      </c>
      <c r="B5946" s="5">
        <v>1</v>
      </c>
      <c r="C5946" s="5">
        <v>2</v>
      </c>
    </row>
    <row r="5947" spans="1:3" hidden="1" x14ac:dyDescent="0.25">
      <c r="A5947" s="5" t="s">
        <v>14073</v>
      </c>
      <c r="B5947" s="5">
        <v>1</v>
      </c>
      <c r="C5947" s="5">
        <v>1</v>
      </c>
    </row>
    <row r="5948" spans="1:3" hidden="1" x14ac:dyDescent="0.25">
      <c r="A5948" s="5" t="s">
        <v>14074</v>
      </c>
      <c r="B5948" s="5">
        <v>1</v>
      </c>
      <c r="C5948" s="5">
        <v>3</v>
      </c>
    </row>
    <row r="5949" spans="1:3" hidden="1" x14ac:dyDescent="0.25">
      <c r="A5949" s="5" t="s">
        <v>14075</v>
      </c>
      <c r="B5949" s="5">
        <v>1</v>
      </c>
      <c r="C5949" s="5">
        <v>3</v>
      </c>
    </row>
    <row r="5950" spans="1:3" hidden="1" x14ac:dyDescent="0.25">
      <c r="A5950" s="5" t="s">
        <v>14076</v>
      </c>
      <c r="B5950" s="5">
        <v>1</v>
      </c>
      <c r="C5950" s="5">
        <v>2</v>
      </c>
    </row>
    <row r="5951" spans="1:3" hidden="1" x14ac:dyDescent="0.25">
      <c r="A5951" s="5" t="s">
        <v>6434</v>
      </c>
      <c r="B5951" s="5">
        <v>1</v>
      </c>
      <c r="C5951" s="5">
        <v>1</v>
      </c>
    </row>
    <row r="5952" spans="1:3" hidden="1" x14ac:dyDescent="0.25">
      <c r="A5952" s="5" t="s">
        <v>14077</v>
      </c>
      <c r="B5952" s="5">
        <v>1</v>
      </c>
      <c r="C5952" s="5">
        <v>1</v>
      </c>
    </row>
    <row r="5953" spans="1:3" hidden="1" x14ac:dyDescent="0.25">
      <c r="A5953" s="5" t="s">
        <v>14078</v>
      </c>
      <c r="B5953" s="5">
        <v>1</v>
      </c>
      <c r="C5953" s="5">
        <v>1</v>
      </c>
    </row>
    <row r="5954" spans="1:3" hidden="1" x14ac:dyDescent="0.25">
      <c r="A5954" s="5" t="s">
        <v>14079</v>
      </c>
      <c r="B5954" s="5">
        <v>1</v>
      </c>
      <c r="C5954" s="5">
        <v>2</v>
      </c>
    </row>
    <row r="5955" spans="1:3" hidden="1" x14ac:dyDescent="0.25">
      <c r="A5955" s="5" t="s">
        <v>14080</v>
      </c>
      <c r="B5955" s="5">
        <v>1</v>
      </c>
      <c r="C5955" s="5">
        <v>2</v>
      </c>
    </row>
    <row r="5956" spans="1:3" hidden="1" x14ac:dyDescent="0.25">
      <c r="A5956" s="5" t="s">
        <v>14081</v>
      </c>
      <c r="B5956" s="5">
        <v>1</v>
      </c>
      <c r="C5956" s="5">
        <v>1</v>
      </c>
    </row>
    <row r="5957" spans="1:3" hidden="1" x14ac:dyDescent="0.25">
      <c r="A5957" s="5" t="s">
        <v>14082</v>
      </c>
      <c r="B5957" s="5">
        <v>1</v>
      </c>
      <c r="C5957" s="5">
        <v>1</v>
      </c>
    </row>
    <row r="5958" spans="1:3" hidden="1" x14ac:dyDescent="0.25">
      <c r="A5958" s="5" t="s">
        <v>14083</v>
      </c>
      <c r="B5958" s="5">
        <v>1</v>
      </c>
      <c r="C5958" s="5">
        <v>3</v>
      </c>
    </row>
    <row r="5959" spans="1:3" hidden="1" x14ac:dyDescent="0.25">
      <c r="A5959" s="5" t="s">
        <v>14084</v>
      </c>
      <c r="B5959" s="5">
        <v>1</v>
      </c>
      <c r="C5959" s="5">
        <v>3</v>
      </c>
    </row>
    <row r="5960" spans="1:3" hidden="1" x14ac:dyDescent="0.25">
      <c r="A5960" s="5" t="s">
        <v>14085</v>
      </c>
      <c r="B5960" s="5">
        <v>1</v>
      </c>
      <c r="C5960" s="5">
        <v>3</v>
      </c>
    </row>
    <row r="5961" spans="1:3" hidden="1" x14ac:dyDescent="0.25">
      <c r="A5961" s="5" t="s">
        <v>14086</v>
      </c>
      <c r="B5961" s="5">
        <v>1</v>
      </c>
      <c r="C5961" s="5">
        <v>3</v>
      </c>
    </row>
    <row r="5962" spans="1:3" hidden="1" x14ac:dyDescent="0.25">
      <c r="A5962" s="5" t="s">
        <v>14087</v>
      </c>
      <c r="B5962" s="5">
        <v>1</v>
      </c>
      <c r="C5962" s="5">
        <v>3</v>
      </c>
    </row>
    <row r="5963" spans="1:3" hidden="1" x14ac:dyDescent="0.25">
      <c r="A5963" s="5" t="s">
        <v>14088</v>
      </c>
      <c r="B5963" s="5">
        <v>1</v>
      </c>
      <c r="C5963" s="5">
        <v>2</v>
      </c>
    </row>
    <row r="5964" spans="1:3" hidden="1" x14ac:dyDescent="0.25">
      <c r="A5964" s="5" t="s">
        <v>14089</v>
      </c>
      <c r="B5964" s="5">
        <v>1</v>
      </c>
      <c r="C5964" s="5">
        <v>3</v>
      </c>
    </row>
    <row r="5965" spans="1:3" hidden="1" x14ac:dyDescent="0.25">
      <c r="A5965" s="5" t="s">
        <v>14090</v>
      </c>
      <c r="B5965" s="5">
        <v>1</v>
      </c>
      <c r="C5965" s="5">
        <v>1</v>
      </c>
    </row>
    <row r="5966" spans="1:3" hidden="1" x14ac:dyDescent="0.25">
      <c r="A5966" s="5" t="s">
        <v>14091</v>
      </c>
      <c r="B5966" s="5">
        <v>1</v>
      </c>
      <c r="C5966" s="5">
        <v>3</v>
      </c>
    </row>
    <row r="5967" spans="1:3" hidden="1" x14ac:dyDescent="0.25">
      <c r="A5967" s="5" t="s">
        <v>14092</v>
      </c>
      <c r="B5967" s="5">
        <v>1</v>
      </c>
      <c r="C5967" s="5">
        <v>2</v>
      </c>
    </row>
    <row r="5968" spans="1:3" hidden="1" x14ac:dyDescent="0.25">
      <c r="A5968" s="5" t="s">
        <v>14093</v>
      </c>
      <c r="B5968" s="5">
        <v>1</v>
      </c>
      <c r="C5968" s="5">
        <v>3</v>
      </c>
    </row>
    <row r="5969" spans="1:3" hidden="1" x14ac:dyDescent="0.25">
      <c r="A5969" s="5" t="s">
        <v>14094</v>
      </c>
      <c r="B5969" s="5">
        <v>1</v>
      </c>
      <c r="C5969" s="5">
        <v>2</v>
      </c>
    </row>
    <row r="5970" spans="1:3" hidden="1" x14ac:dyDescent="0.25">
      <c r="A5970" s="5" t="s">
        <v>14095</v>
      </c>
      <c r="B5970" s="5">
        <v>1</v>
      </c>
      <c r="C5970" s="5">
        <v>1</v>
      </c>
    </row>
    <row r="5971" spans="1:3" hidden="1" x14ac:dyDescent="0.25">
      <c r="A5971" s="5" t="s">
        <v>14096</v>
      </c>
      <c r="B5971" s="5">
        <v>1</v>
      </c>
      <c r="C5971" s="5">
        <v>2</v>
      </c>
    </row>
    <row r="5972" spans="1:3" hidden="1" x14ac:dyDescent="0.25">
      <c r="A5972" s="5" t="s">
        <v>14097</v>
      </c>
      <c r="B5972" s="5">
        <v>1</v>
      </c>
      <c r="C5972" s="5">
        <v>2</v>
      </c>
    </row>
    <row r="5973" spans="1:3" hidden="1" x14ac:dyDescent="0.25">
      <c r="A5973" s="5" t="s">
        <v>14098</v>
      </c>
      <c r="B5973" s="5">
        <v>1</v>
      </c>
      <c r="C5973" s="5">
        <v>2</v>
      </c>
    </row>
    <row r="5974" spans="1:3" hidden="1" x14ac:dyDescent="0.25">
      <c r="A5974" s="5" t="s">
        <v>14099</v>
      </c>
      <c r="B5974" s="5">
        <v>1</v>
      </c>
      <c r="C5974" s="5">
        <v>1</v>
      </c>
    </row>
    <row r="5975" spans="1:3" hidden="1" x14ac:dyDescent="0.25">
      <c r="A5975" s="5" t="s">
        <v>14100</v>
      </c>
      <c r="B5975" s="5">
        <v>1</v>
      </c>
      <c r="C5975" s="5">
        <v>3</v>
      </c>
    </row>
    <row r="5976" spans="1:3" hidden="1" x14ac:dyDescent="0.25">
      <c r="A5976" s="5" t="s">
        <v>14101</v>
      </c>
      <c r="B5976" s="5">
        <v>1</v>
      </c>
      <c r="C5976" s="5">
        <v>1</v>
      </c>
    </row>
    <row r="5977" spans="1:3" hidden="1" x14ac:dyDescent="0.25">
      <c r="A5977" s="5" t="s">
        <v>14102</v>
      </c>
      <c r="B5977" s="5">
        <v>1</v>
      </c>
      <c r="C5977" s="5">
        <v>2</v>
      </c>
    </row>
    <row r="5978" spans="1:3" hidden="1" x14ac:dyDescent="0.25">
      <c r="A5978" s="5" t="s">
        <v>14103</v>
      </c>
      <c r="B5978" s="5">
        <v>1</v>
      </c>
      <c r="C5978" s="5">
        <v>3</v>
      </c>
    </row>
    <row r="5979" spans="1:3" hidden="1" x14ac:dyDescent="0.25">
      <c r="A5979" s="5" t="s">
        <v>14104</v>
      </c>
      <c r="B5979" s="5">
        <v>1</v>
      </c>
      <c r="C5979" s="5">
        <v>1</v>
      </c>
    </row>
    <row r="5980" spans="1:3" hidden="1" x14ac:dyDescent="0.25">
      <c r="A5980" s="5" t="s">
        <v>14105</v>
      </c>
      <c r="B5980" s="5">
        <v>1</v>
      </c>
      <c r="C5980" s="5">
        <v>1</v>
      </c>
    </row>
    <row r="5981" spans="1:3" hidden="1" x14ac:dyDescent="0.25">
      <c r="A5981" s="5" t="s">
        <v>14106</v>
      </c>
      <c r="B5981" s="5">
        <v>1</v>
      </c>
      <c r="C5981" s="5">
        <v>3</v>
      </c>
    </row>
    <row r="5982" spans="1:3" hidden="1" x14ac:dyDescent="0.25">
      <c r="A5982" s="5" t="s">
        <v>14107</v>
      </c>
      <c r="B5982" s="5">
        <v>1</v>
      </c>
      <c r="C5982" s="5">
        <v>2</v>
      </c>
    </row>
    <row r="5983" spans="1:3" hidden="1" x14ac:dyDescent="0.25">
      <c r="A5983" s="5" t="s">
        <v>14108</v>
      </c>
      <c r="B5983" s="5">
        <v>1</v>
      </c>
      <c r="C5983" s="5">
        <v>1</v>
      </c>
    </row>
    <row r="5984" spans="1:3" hidden="1" x14ac:dyDescent="0.25">
      <c r="A5984" s="5" t="s">
        <v>14109</v>
      </c>
      <c r="B5984" s="5">
        <v>1</v>
      </c>
      <c r="C5984" s="5">
        <v>3</v>
      </c>
    </row>
    <row r="5985" spans="1:3" hidden="1" x14ac:dyDescent="0.25">
      <c r="A5985" s="5" t="s">
        <v>14110</v>
      </c>
      <c r="B5985" s="5">
        <v>1</v>
      </c>
      <c r="C5985" s="5">
        <v>1</v>
      </c>
    </row>
    <row r="5986" spans="1:3" hidden="1" x14ac:dyDescent="0.25">
      <c r="A5986" s="5" t="s">
        <v>14111</v>
      </c>
      <c r="B5986" s="5">
        <v>1</v>
      </c>
      <c r="C5986" s="5">
        <v>1</v>
      </c>
    </row>
    <row r="5987" spans="1:3" hidden="1" x14ac:dyDescent="0.25">
      <c r="A5987" s="5" t="s">
        <v>14112</v>
      </c>
      <c r="B5987" s="5">
        <v>1</v>
      </c>
      <c r="C5987" s="5">
        <v>2</v>
      </c>
    </row>
    <row r="5988" spans="1:3" hidden="1" x14ac:dyDescent="0.25">
      <c r="A5988" s="5" t="s">
        <v>14113</v>
      </c>
      <c r="B5988" s="5">
        <v>1</v>
      </c>
      <c r="C5988" s="5">
        <v>1</v>
      </c>
    </row>
    <row r="5989" spans="1:3" hidden="1" x14ac:dyDescent="0.25">
      <c r="A5989" s="5" t="s">
        <v>14114</v>
      </c>
      <c r="B5989" s="5">
        <v>1</v>
      </c>
      <c r="C5989" s="5">
        <v>3</v>
      </c>
    </row>
    <row r="5990" spans="1:3" hidden="1" x14ac:dyDescent="0.25">
      <c r="A5990" s="5" t="s">
        <v>14115</v>
      </c>
      <c r="B5990" s="5">
        <v>1</v>
      </c>
      <c r="C5990" s="5">
        <v>3</v>
      </c>
    </row>
    <row r="5991" spans="1:3" hidden="1" x14ac:dyDescent="0.25">
      <c r="A5991" s="5" t="s">
        <v>14116</v>
      </c>
      <c r="B5991" s="5">
        <v>1</v>
      </c>
      <c r="C5991" s="5">
        <v>2</v>
      </c>
    </row>
    <row r="5992" spans="1:3" hidden="1" x14ac:dyDescent="0.25">
      <c r="A5992" s="5" t="s">
        <v>14117</v>
      </c>
      <c r="B5992" s="5">
        <v>1</v>
      </c>
      <c r="C5992" s="5">
        <v>3</v>
      </c>
    </row>
    <row r="5993" spans="1:3" hidden="1" x14ac:dyDescent="0.25">
      <c r="A5993" s="5" t="s">
        <v>14118</v>
      </c>
      <c r="B5993" s="5">
        <v>1</v>
      </c>
      <c r="C5993" s="5">
        <v>3</v>
      </c>
    </row>
    <row r="5994" spans="1:3" hidden="1" x14ac:dyDescent="0.25">
      <c r="A5994" s="5" t="s">
        <v>14119</v>
      </c>
      <c r="B5994" s="5">
        <v>1</v>
      </c>
      <c r="C5994" s="5">
        <v>3</v>
      </c>
    </row>
    <row r="5995" spans="1:3" hidden="1" x14ac:dyDescent="0.25">
      <c r="A5995" s="5" t="s">
        <v>14120</v>
      </c>
      <c r="B5995" s="5">
        <v>1</v>
      </c>
      <c r="C5995" s="5">
        <v>1</v>
      </c>
    </row>
    <row r="5996" spans="1:3" hidden="1" x14ac:dyDescent="0.25">
      <c r="A5996" s="5" t="s">
        <v>14121</v>
      </c>
      <c r="B5996" s="5">
        <v>1</v>
      </c>
      <c r="C5996" s="5">
        <v>1</v>
      </c>
    </row>
    <row r="5997" spans="1:3" hidden="1" x14ac:dyDescent="0.25">
      <c r="A5997" s="5" t="s">
        <v>14122</v>
      </c>
      <c r="B5997" s="5">
        <v>1</v>
      </c>
      <c r="C5997" s="5">
        <v>1</v>
      </c>
    </row>
    <row r="5998" spans="1:3" hidden="1" x14ac:dyDescent="0.25">
      <c r="A5998" s="5" t="s">
        <v>14123</v>
      </c>
      <c r="B5998" s="5">
        <v>1</v>
      </c>
      <c r="C5998" s="5">
        <v>2</v>
      </c>
    </row>
    <row r="5999" spans="1:3" hidden="1" x14ac:dyDescent="0.25">
      <c r="A5999" s="5" t="s">
        <v>14124</v>
      </c>
      <c r="B5999" s="5">
        <v>1</v>
      </c>
      <c r="C5999" s="5">
        <v>3</v>
      </c>
    </row>
    <row r="6000" spans="1:3" hidden="1" x14ac:dyDescent="0.25">
      <c r="A6000" s="5" t="s">
        <v>14125</v>
      </c>
      <c r="B6000" s="5">
        <v>1</v>
      </c>
      <c r="C6000" s="5">
        <v>2</v>
      </c>
    </row>
    <row r="6001" spans="1:3" hidden="1" x14ac:dyDescent="0.25">
      <c r="A6001" s="5" t="s">
        <v>14126</v>
      </c>
      <c r="B6001" s="5">
        <v>1</v>
      </c>
      <c r="C6001" s="5">
        <v>3</v>
      </c>
    </row>
    <row r="6002" spans="1:3" hidden="1" x14ac:dyDescent="0.25">
      <c r="A6002" s="5" t="s">
        <v>14127</v>
      </c>
      <c r="B6002" s="5">
        <v>1</v>
      </c>
      <c r="C6002" s="5">
        <v>1</v>
      </c>
    </row>
    <row r="6003" spans="1:3" hidden="1" x14ac:dyDescent="0.25">
      <c r="A6003" s="5" t="s">
        <v>14128</v>
      </c>
      <c r="B6003" s="5">
        <v>1</v>
      </c>
      <c r="C6003" s="5">
        <v>3</v>
      </c>
    </row>
    <row r="6004" spans="1:3" hidden="1" x14ac:dyDescent="0.25">
      <c r="A6004" s="5" t="s">
        <v>14129</v>
      </c>
      <c r="B6004" s="5">
        <v>1</v>
      </c>
      <c r="C6004" s="5">
        <v>2</v>
      </c>
    </row>
    <row r="6005" spans="1:3" hidden="1" x14ac:dyDescent="0.25">
      <c r="A6005" s="5" t="s">
        <v>14130</v>
      </c>
      <c r="B6005" s="5">
        <v>1</v>
      </c>
      <c r="C6005" s="5">
        <v>2</v>
      </c>
    </row>
    <row r="6006" spans="1:3" hidden="1" x14ac:dyDescent="0.25">
      <c r="A6006" s="5" t="s">
        <v>14131</v>
      </c>
      <c r="B6006" s="5">
        <v>1</v>
      </c>
      <c r="C6006" s="5">
        <v>2</v>
      </c>
    </row>
    <row r="6007" spans="1:3" hidden="1" x14ac:dyDescent="0.25">
      <c r="A6007" s="5" t="s">
        <v>14132</v>
      </c>
      <c r="B6007" s="5">
        <v>1</v>
      </c>
      <c r="C6007" s="5">
        <v>1</v>
      </c>
    </row>
    <row r="6008" spans="1:3" hidden="1" x14ac:dyDescent="0.25">
      <c r="A6008" s="5" t="s">
        <v>14133</v>
      </c>
      <c r="B6008" s="5">
        <v>1</v>
      </c>
      <c r="C6008" s="5">
        <v>3</v>
      </c>
    </row>
    <row r="6009" spans="1:3" hidden="1" x14ac:dyDescent="0.25">
      <c r="A6009" s="5" t="s">
        <v>14134</v>
      </c>
      <c r="B6009" s="5">
        <v>1</v>
      </c>
      <c r="C6009" s="5">
        <v>2</v>
      </c>
    </row>
    <row r="6010" spans="1:3" hidden="1" x14ac:dyDescent="0.25">
      <c r="A6010" s="5" t="s">
        <v>14135</v>
      </c>
      <c r="B6010" s="5">
        <v>1</v>
      </c>
      <c r="C6010" s="5">
        <v>1</v>
      </c>
    </row>
    <row r="6011" spans="1:3" hidden="1" x14ac:dyDescent="0.25">
      <c r="A6011" s="5" t="s">
        <v>14136</v>
      </c>
      <c r="B6011" s="5">
        <v>1</v>
      </c>
      <c r="C6011" s="5">
        <v>1</v>
      </c>
    </row>
    <row r="6012" spans="1:3" hidden="1" x14ac:dyDescent="0.25">
      <c r="A6012" s="5" t="s">
        <v>14137</v>
      </c>
      <c r="B6012" s="5">
        <v>1</v>
      </c>
      <c r="C6012" s="5">
        <v>2</v>
      </c>
    </row>
    <row r="6013" spans="1:3" hidden="1" x14ac:dyDescent="0.25">
      <c r="A6013" s="5" t="s">
        <v>14138</v>
      </c>
      <c r="B6013" s="5">
        <v>1</v>
      </c>
      <c r="C6013" s="5">
        <v>1</v>
      </c>
    </row>
    <row r="6014" spans="1:3" hidden="1" x14ac:dyDescent="0.25">
      <c r="A6014" s="5" t="s">
        <v>14139</v>
      </c>
      <c r="B6014" s="5">
        <v>1</v>
      </c>
      <c r="C6014" s="5">
        <v>2</v>
      </c>
    </row>
    <row r="6015" spans="1:3" hidden="1" x14ac:dyDescent="0.25">
      <c r="A6015" s="5" t="s">
        <v>14140</v>
      </c>
      <c r="B6015" s="5">
        <v>1</v>
      </c>
      <c r="C6015" s="5">
        <v>3</v>
      </c>
    </row>
    <row r="6016" spans="1:3" hidden="1" x14ac:dyDescent="0.25">
      <c r="A6016" s="5" t="s">
        <v>14141</v>
      </c>
      <c r="B6016" s="5">
        <v>1</v>
      </c>
      <c r="C6016" s="5">
        <v>1</v>
      </c>
    </row>
    <row r="6017" spans="1:3" hidden="1" x14ac:dyDescent="0.25">
      <c r="A6017" s="5" t="s">
        <v>14142</v>
      </c>
      <c r="B6017" s="5">
        <v>1</v>
      </c>
      <c r="C6017" s="5">
        <v>2</v>
      </c>
    </row>
    <row r="6018" spans="1:3" hidden="1" x14ac:dyDescent="0.25">
      <c r="A6018" s="5" t="s">
        <v>14143</v>
      </c>
      <c r="B6018" s="5">
        <v>1</v>
      </c>
      <c r="C6018" s="5">
        <v>1</v>
      </c>
    </row>
    <row r="6019" spans="1:3" hidden="1" x14ac:dyDescent="0.25">
      <c r="A6019" s="5" t="s">
        <v>14144</v>
      </c>
      <c r="B6019" s="5">
        <v>1</v>
      </c>
      <c r="C6019" s="5">
        <v>2</v>
      </c>
    </row>
    <row r="6020" spans="1:3" hidden="1" x14ac:dyDescent="0.25">
      <c r="A6020" s="5" t="s">
        <v>14145</v>
      </c>
      <c r="B6020" s="5">
        <v>1</v>
      </c>
      <c r="C6020" s="5">
        <v>2</v>
      </c>
    </row>
    <row r="6021" spans="1:3" hidden="1" x14ac:dyDescent="0.25">
      <c r="A6021" s="5" t="s">
        <v>14146</v>
      </c>
      <c r="B6021" s="5">
        <v>1</v>
      </c>
      <c r="C6021" s="5">
        <v>1</v>
      </c>
    </row>
    <row r="6022" spans="1:3" hidden="1" x14ac:dyDescent="0.25">
      <c r="A6022" s="5" t="s">
        <v>14147</v>
      </c>
      <c r="B6022" s="5">
        <v>1</v>
      </c>
      <c r="C6022" s="5">
        <v>1</v>
      </c>
    </row>
    <row r="6023" spans="1:3" hidden="1" x14ac:dyDescent="0.25">
      <c r="A6023" s="5" t="s">
        <v>14148</v>
      </c>
      <c r="B6023" s="5">
        <v>1</v>
      </c>
      <c r="C6023" s="5">
        <v>1</v>
      </c>
    </row>
    <row r="6024" spans="1:3" hidden="1" x14ac:dyDescent="0.25">
      <c r="A6024" s="5" t="s">
        <v>14149</v>
      </c>
      <c r="B6024" s="5">
        <v>1</v>
      </c>
      <c r="C6024" s="5">
        <v>1</v>
      </c>
    </row>
    <row r="6025" spans="1:3" hidden="1" x14ac:dyDescent="0.25">
      <c r="A6025" s="5" t="s">
        <v>14150</v>
      </c>
      <c r="B6025" s="5">
        <v>1</v>
      </c>
      <c r="C6025" s="5">
        <v>2</v>
      </c>
    </row>
    <row r="6026" spans="1:3" hidden="1" x14ac:dyDescent="0.25">
      <c r="A6026" s="5" t="s">
        <v>14151</v>
      </c>
      <c r="B6026" s="5">
        <v>1</v>
      </c>
      <c r="C6026" s="5">
        <v>1</v>
      </c>
    </row>
    <row r="6027" spans="1:3" hidden="1" x14ac:dyDescent="0.25">
      <c r="A6027" s="5" t="s">
        <v>14152</v>
      </c>
      <c r="B6027" s="5">
        <v>1</v>
      </c>
      <c r="C6027" s="5">
        <v>1</v>
      </c>
    </row>
    <row r="6028" spans="1:3" hidden="1" x14ac:dyDescent="0.25">
      <c r="A6028" s="5" t="s">
        <v>14153</v>
      </c>
      <c r="B6028" s="5">
        <v>1</v>
      </c>
      <c r="C6028" s="5">
        <v>1</v>
      </c>
    </row>
    <row r="6029" spans="1:3" hidden="1" x14ac:dyDescent="0.25">
      <c r="A6029" s="5" t="s">
        <v>14154</v>
      </c>
      <c r="B6029" s="5">
        <v>1</v>
      </c>
      <c r="C6029" s="5">
        <v>1</v>
      </c>
    </row>
    <row r="6030" spans="1:3" hidden="1" x14ac:dyDescent="0.25">
      <c r="A6030" s="5" t="s">
        <v>14155</v>
      </c>
      <c r="B6030" s="5">
        <v>1</v>
      </c>
      <c r="C6030" s="5">
        <v>1</v>
      </c>
    </row>
    <row r="6031" spans="1:3" hidden="1" x14ac:dyDescent="0.25">
      <c r="A6031" s="5" t="s">
        <v>14156</v>
      </c>
      <c r="B6031" s="5">
        <v>1</v>
      </c>
      <c r="C6031" s="5">
        <v>2</v>
      </c>
    </row>
    <row r="6032" spans="1:3" hidden="1" x14ac:dyDescent="0.25">
      <c r="A6032" s="5" t="s">
        <v>14157</v>
      </c>
      <c r="B6032" s="5">
        <v>1</v>
      </c>
      <c r="C6032" s="5">
        <v>1</v>
      </c>
    </row>
    <row r="6033" spans="1:3" hidden="1" x14ac:dyDescent="0.25">
      <c r="A6033" s="5" t="s">
        <v>14158</v>
      </c>
      <c r="B6033" s="5">
        <v>1</v>
      </c>
      <c r="C6033" s="5">
        <v>2</v>
      </c>
    </row>
    <row r="6034" spans="1:3" hidden="1" x14ac:dyDescent="0.25">
      <c r="A6034" s="5" t="s">
        <v>14159</v>
      </c>
      <c r="B6034" s="5">
        <v>1</v>
      </c>
      <c r="C6034" s="5">
        <v>3</v>
      </c>
    </row>
    <row r="6035" spans="1:3" hidden="1" x14ac:dyDescent="0.25">
      <c r="A6035" s="5" t="s">
        <v>14160</v>
      </c>
      <c r="B6035" s="5">
        <v>1</v>
      </c>
      <c r="C6035" s="5">
        <v>1</v>
      </c>
    </row>
    <row r="6036" spans="1:3" hidden="1" x14ac:dyDescent="0.25">
      <c r="A6036" s="5" t="s">
        <v>14161</v>
      </c>
      <c r="B6036" s="5">
        <v>1</v>
      </c>
      <c r="C6036" s="5">
        <v>3</v>
      </c>
    </row>
    <row r="6037" spans="1:3" hidden="1" x14ac:dyDescent="0.25">
      <c r="A6037" s="5" t="s">
        <v>14162</v>
      </c>
      <c r="B6037" s="5">
        <v>1</v>
      </c>
      <c r="C6037" s="5">
        <v>3</v>
      </c>
    </row>
    <row r="6038" spans="1:3" hidden="1" x14ac:dyDescent="0.25">
      <c r="A6038" s="5" t="s">
        <v>14163</v>
      </c>
      <c r="B6038" s="5">
        <v>1</v>
      </c>
      <c r="C6038" s="5">
        <v>2</v>
      </c>
    </row>
    <row r="6039" spans="1:3" hidden="1" x14ac:dyDescent="0.25">
      <c r="A6039" s="5" t="s">
        <v>14164</v>
      </c>
      <c r="B6039" s="5">
        <v>1</v>
      </c>
      <c r="C6039" s="5">
        <v>1</v>
      </c>
    </row>
    <row r="6040" spans="1:3" hidden="1" x14ac:dyDescent="0.25">
      <c r="A6040" s="5" t="s">
        <v>3129</v>
      </c>
      <c r="B6040" s="5">
        <v>1</v>
      </c>
      <c r="C6040" s="5">
        <v>3</v>
      </c>
    </row>
    <row r="6041" spans="1:3" hidden="1" x14ac:dyDescent="0.25">
      <c r="A6041" s="5" t="s">
        <v>14165</v>
      </c>
      <c r="B6041" s="5">
        <v>1</v>
      </c>
      <c r="C6041" s="5">
        <v>1</v>
      </c>
    </row>
    <row r="6042" spans="1:3" hidden="1" x14ac:dyDescent="0.25">
      <c r="A6042" s="5" t="s">
        <v>14166</v>
      </c>
      <c r="B6042" s="5">
        <v>1</v>
      </c>
      <c r="C6042" s="5">
        <v>3</v>
      </c>
    </row>
    <row r="6043" spans="1:3" hidden="1" x14ac:dyDescent="0.25">
      <c r="A6043" s="5" t="s">
        <v>14167</v>
      </c>
      <c r="B6043" s="5">
        <v>1</v>
      </c>
      <c r="C6043" s="5">
        <v>1</v>
      </c>
    </row>
    <row r="6044" spans="1:3" hidden="1" x14ac:dyDescent="0.25">
      <c r="A6044" s="5" t="s">
        <v>14168</v>
      </c>
      <c r="B6044" s="5">
        <v>1</v>
      </c>
      <c r="C6044" s="5">
        <v>2</v>
      </c>
    </row>
    <row r="6045" spans="1:3" hidden="1" x14ac:dyDescent="0.25">
      <c r="A6045" s="5" t="s">
        <v>14169</v>
      </c>
      <c r="B6045" s="5">
        <v>1</v>
      </c>
      <c r="C6045" s="5">
        <v>2</v>
      </c>
    </row>
    <row r="6046" spans="1:3" hidden="1" x14ac:dyDescent="0.25">
      <c r="A6046" s="5" t="s">
        <v>14170</v>
      </c>
      <c r="B6046" s="5">
        <v>1</v>
      </c>
      <c r="C6046" s="5">
        <v>1</v>
      </c>
    </row>
    <row r="6047" spans="1:3" hidden="1" x14ac:dyDescent="0.25">
      <c r="A6047" s="5" t="s">
        <v>14171</v>
      </c>
      <c r="B6047" s="5">
        <v>1</v>
      </c>
      <c r="C6047" s="5">
        <v>1</v>
      </c>
    </row>
    <row r="6048" spans="1:3" hidden="1" x14ac:dyDescent="0.25">
      <c r="A6048" s="5" t="s">
        <v>14172</v>
      </c>
      <c r="B6048" s="5">
        <v>1</v>
      </c>
      <c r="C6048" s="5">
        <v>2</v>
      </c>
    </row>
    <row r="6049" spans="1:3" hidden="1" x14ac:dyDescent="0.25">
      <c r="A6049" s="5" t="s">
        <v>14173</v>
      </c>
      <c r="B6049" s="5">
        <v>1</v>
      </c>
      <c r="C6049" s="5">
        <v>3</v>
      </c>
    </row>
    <row r="6050" spans="1:3" hidden="1" x14ac:dyDescent="0.25">
      <c r="A6050" s="5" t="s">
        <v>14174</v>
      </c>
      <c r="B6050" s="5">
        <v>1</v>
      </c>
      <c r="C6050" s="5">
        <v>3</v>
      </c>
    </row>
    <row r="6051" spans="1:3" hidden="1" x14ac:dyDescent="0.25">
      <c r="A6051" s="5" t="s">
        <v>14175</v>
      </c>
      <c r="B6051" s="5">
        <v>1</v>
      </c>
      <c r="C6051" s="5">
        <v>2</v>
      </c>
    </row>
    <row r="6052" spans="1:3" hidden="1" x14ac:dyDescent="0.25">
      <c r="A6052" s="5" t="s">
        <v>14176</v>
      </c>
      <c r="B6052" s="5">
        <v>1</v>
      </c>
      <c r="C6052" s="5">
        <v>2</v>
      </c>
    </row>
    <row r="6053" spans="1:3" hidden="1" x14ac:dyDescent="0.25">
      <c r="A6053" s="5" t="s">
        <v>14177</v>
      </c>
      <c r="B6053" s="5">
        <v>1</v>
      </c>
      <c r="C6053" s="5">
        <v>1</v>
      </c>
    </row>
    <row r="6054" spans="1:3" hidden="1" x14ac:dyDescent="0.25">
      <c r="A6054" s="5" t="s">
        <v>14178</v>
      </c>
      <c r="B6054" s="5">
        <v>1</v>
      </c>
      <c r="C6054" s="5">
        <v>3</v>
      </c>
    </row>
    <row r="6055" spans="1:3" hidden="1" x14ac:dyDescent="0.25">
      <c r="A6055" s="5" t="s">
        <v>14179</v>
      </c>
      <c r="B6055" s="5">
        <v>1</v>
      </c>
      <c r="C6055" s="5">
        <v>1</v>
      </c>
    </row>
    <row r="6056" spans="1:3" hidden="1" x14ac:dyDescent="0.25">
      <c r="A6056" s="5" t="s">
        <v>14180</v>
      </c>
      <c r="B6056" s="5">
        <v>1</v>
      </c>
      <c r="C6056" s="5">
        <v>3</v>
      </c>
    </row>
    <row r="6057" spans="1:3" hidden="1" x14ac:dyDescent="0.25">
      <c r="A6057" s="5" t="s">
        <v>6446</v>
      </c>
      <c r="B6057" s="5">
        <v>1</v>
      </c>
      <c r="C6057" s="5">
        <v>2</v>
      </c>
    </row>
    <row r="6058" spans="1:3" hidden="1" x14ac:dyDescent="0.25">
      <c r="A6058" s="5" t="s">
        <v>14181</v>
      </c>
      <c r="B6058" s="5">
        <v>1</v>
      </c>
      <c r="C6058" s="5">
        <v>2</v>
      </c>
    </row>
    <row r="6059" spans="1:3" hidden="1" x14ac:dyDescent="0.25">
      <c r="A6059" s="5" t="s">
        <v>14182</v>
      </c>
      <c r="B6059" s="5">
        <v>1</v>
      </c>
      <c r="C6059" s="5">
        <v>3</v>
      </c>
    </row>
    <row r="6060" spans="1:3" hidden="1" x14ac:dyDescent="0.25">
      <c r="A6060" s="5" t="s">
        <v>14183</v>
      </c>
      <c r="B6060" s="5">
        <v>1</v>
      </c>
      <c r="C6060" s="5">
        <v>1</v>
      </c>
    </row>
    <row r="6061" spans="1:3" hidden="1" x14ac:dyDescent="0.25">
      <c r="A6061" s="5" t="s">
        <v>14184</v>
      </c>
      <c r="B6061" s="5">
        <v>1</v>
      </c>
      <c r="C6061" s="5">
        <v>1</v>
      </c>
    </row>
    <row r="6062" spans="1:3" hidden="1" x14ac:dyDescent="0.25">
      <c r="A6062" s="5" t="s">
        <v>14185</v>
      </c>
      <c r="B6062" s="5">
        <v>1</v>
      </c>
      <c r="C6062" s="5">
        <v>1</v>
      </c>
    </row>
    <row r="6063" spans="1:3" hidden="1" x14ac:dyDescent="0.25">
      <c r="A6063" s="5" t="s">
        <v>14186</v>
      </c>
      <c r="B6063" s="5">
        <v>1</v>
      </c>
      <c r="C6063" s="5">
        <v>2</v>
      </c>
    </row>
    <row r="6064" spans="1:3" hidden="1" x14ac:dyDescent="0.25">
      <c r="A6064" s="5" t="s">
        <v>14187</v>
      </c>
      <c r="B6064" s="5">
        <v>1</v>
      </c>
      <c r="C6064" s="5">
        <v>2</v>
      </c>
    </row>
    <row r="6065" spans="1:3" hidden="1" x14ac:dyDescent="0.25">
      <c r="A6065" s="5" t="s">
        <v>14188</v>
      </c>
      <c r="B6065" s="5">
        <v>1</v>
      </c>
      <c r="C6065" s="5">
        <v>1</v>
      </c>
    </row>
    <row r="6066" spans="1:3" hidden="1" x14ac:dyDescent="0.25">
      <c r="A6066" s="5" t="s">
        <v>14189</v>
      </c>
      <c r="B6066" s="5">
        <v>1</v>
      </c>
      <c r="C6066" s="5">
        <v>2</v>
      </c>
    </row>
    <row r="6067" spans="1:3" hidden="1" x14ac:dyDescent="0.25">
      <c r="A6067" s="5" t="s">
        <v>14190</v>
      </c>
      <c r="B6067" s="5">
        <v>1</v>
      </c>
      <c r="C6067" s="5">
        <v>2</v>
      </c>
    </row>
    <row r="6068" spans="1:3" hidden="1" x14ac:dyDescent="0.25">
      <c r="A6068" s="5" t="s">
        <v>14191</v>
      </c>
      <c r="B6068" s="5">
        <v>1</v>
      </c>
      <c r="C6068" s="5">
        <v>3</v>
      </c>
    </row>
    <row r="6069" spans="1:3" hidden="1" x14ac:dyDescent="0.25">
      <c r="A6069" s="5" t="s">
        <v>14192</v>
      </c>
      <c r="B6069" s="5">
        <v>1</v>
      </c>
      <c r="C6069" s="5">
        <v>2</v>
      </c>
    </row>
    <row r="6070" spans="1:3" hidden="1" x14ac:dyDescent="0.25">
      <c r="A6070" s="5" t="s">
        <v>14193</v>
      </c>
      <c r="B6070" s="5">
        <v>1</v>
      </c>
      <c r="C6070" s="5">
        <v>2</v>
      </c>
    </row>
    <row r="6071" spans="1:3" hidden="1" x14ac:dyDescent="0.25">
      <c r="A6071" s="5" t="s">
        <v>14194</v>
      </c>
      <c r="B6071" s="5">
        <v>1</v>
      </c>
      <c r="C6071" s="5">
        <v>1</v>
      </c>
    </row>
    <row r="6072" spans="1:3" hidden="1" x14ac:dyDescent="0.25">
      <c r="A6072" s="5" t="s">
        <v>14195</v>
      </c>
      <c r="B6072" s="5">
        <v>1</v>
      </c>
      <c r="C6072" s="5">
        <v>3</v>
      </c>
    </row>
    <row r="6073" spans="1:3" hidden="1" x14ac:dyDescent="0.25">
      <c r="A6073" s="5" t="s">
        <v>14196</v>
      </c>
      <c r="B6073" s="5">
        <v>1</v>
      </c>
      <c r="C6073" s="5">
        <v>1</v>
      </c>
    </row>
    <row r="6074" spans="1:3" hidden="1" x14ac:dyDescent="0.25">
      <c r="A6074" s="5" t="s">
        <v>14197</v>
      </c>
      <c r="B6074" s="5">
        <v>1</v>
      </c>
      <c r="C6074" s="5">
        <v>3</v>
      </c>
    </row>
    <row r="6075" spans="1:3" hidden="1" x14ac:dyDescent="0.25">
      <c r="A6075" s="5" t="s">
        <v>14198</v>
      </c>
      <c r="B6075" s="5">
        <v>1</v>
      </c>
      <c r="C6075" s="5">
        <v>2</v>
      </c>
    </row>
    <row r="6076" spans="1:3" hidden="1" x14ac:dyDescent="0.25">
      <c r="A6076" s="5" t="s">
        <v>14199</v>
      </c>
      <c r="B6076" s="5">
        <v>1</v>
      </c>
      <c r="C6076" s="5">
        <v>2</v>
      </c>
    </row>
    <row r="6077" spans="1:3" hidden="1" x14ac:dyDescent="0.25">
      <c r="A6077" s="5" t="s">
        <v>14200</v>
      </c>
      <c r="B6077" s="5">
        <v>1</v>
      </c>
      <c r="C6077" s="5">
        <v>2</v>
      </c>
    </row>
    <row r="6078" spans="1:3" hidden="1" x14ac:dyDescent="0.25">
      <c r="A6078" s="5" t="s">
        <v>14201</v>
      </c>
      <c r="B6078" s="5">
        <v>1</v>
      </c>
      <c r="C6078" s="5">
        <v>2</v>
      </c>
    </row>
    <row r="6079" spans="1:3" hidden="1" x14ac:dyDescent="0.25">
      <c r="A6079" s="5" t="s">
        <v>14202</v>
      </c>
      <c r="B6079" s="5">
        <v>1</v>
      </c>
      <c r="C6079" s="5">
        <v>1</v>
      </c>
    </row>
    <row r="6080" spans="1:3" hidden="1" x14ac:dyDescent="0.25">
      <c r="A6080" s="5" t="s">
        <v>14203</v>
      </c>
      <c r="B6080" s="5">
        <v>1</v>
      </c>
      <c r="C6080" s="5">
        <v>2</v>
      </c>
    </row>
    <row r="6081" spans="1:3" hidden="1" x14ac:dyDescent="0.25">
      <c r="A6081" s="5" t="s">
        <v>14204</v>
      </c>
      <c r="B6081" s="5">
        <v>1</v>
      </c>
      <c r="C6081" s="5">
        <v>3</v>
      </c>
    </row>
    <row r="6082" spans="1:3" hidden="1" x14ac:dyDescent="0.25">
      <c r="A6082" s="5" t="s">
        <v>14205</v>
      </c>
      <c r="B6082" s="5">
        <v>1</v>
      </c>
      <c r="C6082" s="5">
        <v>2</v>
      </c>
    </row>
    <row r="6083" spans="1:3" hidden="1" x14ac:dyDescent="0.25">
      <c r="A6083" s="5" t="s">
        <v>14206</v>
      </c>
      <c r="B6083" s="5">
        <v>1</v>
      </c>
      <c r="C6083" s="5">
        <v>2</v>
      </c>
    </row>
    <row r="6084" spans="1:3" hidden="1" x14ac:dyDescent="0.25">
      <c r="A6084" s="5" t="s">
        <v>14207</v>
      </c>
      <c r="B6084" s="5">
        <v>1</v>
      </c>
      <c r="C6084" s="5">
        <v>3</v>
      </c>
    </row>
    <row r="6085" spans="1:3" hidden="1" x14ac:dyDescent="0.25">
      <c r="A6085" s="5" t="s">
        <v>14208</v>
      </c>
      <c r="B6085" s="5">
        <v>1</v>
      </c>
      <c r="C6085" s="5">
        <v>2</v>
      </c>
    </row>
    <row r="6086" spans="1:3" hidden="1" x14ac:dyDescent="0.25">
      <c r="A6086" s="5" t="s">
        <v>14209</v>
      </c>
      <c r="B6086" s="5">
        <v>1</v>
      </c>
      <c r="C6086" s="5">
        <v>2</v>
      </c>
    </row>
    <row r="6087" spans="1:3" hidden="1" x14ac:dyDescent="0.25">
      <c r="A6087" s="5" t="s">
        <v>14210</v>
      </c>
      <c r="B6087" s="5">
        <v>1</v>
      </c>
      <c r="C6087" s="5">
        <v>1</v>
      </c>
    </row>
    <row r="6088" spans="1:3" hidden="1" x14ac:dyDescent="0.25">
      <c r="A6088" s="5" t="s">
        <v>14211</v>
      </c>
      <c r="B6088" s="5">
        <v>1</v>
      </c>
      <c r="C6088" s="5">
        <v>3</v>
      </c>
    </row>
    <row r="6089" spans="1:3" hidden="1" x14ac:dyDescent="0.25">
      <c r="A6089" s="5" t="s">
        <v>14212</v>
      </c>
      <c r="B6089" s="5">
        <v>1</v>
      </c>
      <c r="C6089" s="5">
        <v>3</v>
      </c>
    </row>
    <row r="6090" spans="1:3" hidden="1" x14ac:dyDescent="0.25">
      <c r="A6090" s="5" t="s">
        <v>14213</v>
      </c>
      <c r="B6090" s="5">
        <v>1</v>
      </c>
      <c r="C6090" s="5">
        <v>2</v>
      </c>
    </row>
    <row r="6091" spans="1:3" hidden="1" x14ac:dyDescent="0.25">
      <c r="A6091" s="5" t="s">
        <v>14214</v>
      </c>
      <c r="B6091" s="5">
        <v>1</v>
      </c>
      <c r="C6091" s="5">
        <v>3</v>
      </c>
    </row>
    <row r="6092" spans="1:3" hidden="1" x14ac:dyDescent="0.25">
      <c r="A6092" s="5" t="s">
        <v>14215</v>
      </c>
      <c r="B6092" s="5">
        <v>1</v>
      </c>
      <c r="C6092" s="5">
        <v>2</v>
      </c>
    </row>
    <row r="6093" spans="1:3" hidden="1" x14ac:dyDescent="0.25">
      <c r="A6093" s="5" t="s">
        <v>14216</v>
      </c>
      <c r="B6093" s="5">
        <v>1</v>
      </c>
      <c r="C6093" s="5">
        <v>3</v>
      </c>
    </row>
    <row r="6094" spans="1:3" hidden="1" x14ac:dyDescent="0.25">
      <c r="A6094" s="5" t="s">
        <v>14217</v>
      </c>
      <c r="B6094" s="5">
        <v>1</v>
      </c>
      <c r="C6094" s="5">
        <v>3</v>
      </c>
    </row>
    <row r="6095" spans="1:3" hidden="1" x14ac:dyDescent="0.25">
      <c r="A6095" s="5" t="s">
        <v>14218</v>
      </c>
      <c r="B6095" s="5">
        <v>1</v>
      </c>
      <c r="C6095" s="5">
        <v>2</v>
      </c>
    </row>
    <row r="6096" spans="1:3" hidden="1" x14ac:dyDescent="0.25">
      <c r="A6096" s="5" t="s">
        <v>14219</v>
      </c>
      <c r="B6096" s="5">
        <v>1</v>
      </c>
      <c r="C6096" s="5">
        <v>3</v>
      </c>
    </row>
    <row r="6097" spans="1:3" hidden="1" x14ac:dyDescent="0.25">
      <c r="A6097" s="5" t="s">
        <v>14220</v>
      </c>
      <c r="B6097" s="5">
        <v>1</v>
      </c>
      <c r="C6097" s="5">
        <v>3</v>
      </c>
    </row>
    <row r="6098" spans="1:3" hidden="1" x14ac:dyDescent="0.25">
      <c r="A6098" s="5" t="s">
        <v>14221</v>
      </c>
      <c r="B6098" s="5">
        <v>1</v>
      </c>
      <c r="C6098" s="5">
        <v>3</v>
      </c>
    </row>
    <row r="6099" spans="1:3" hidden="1" x14ac:dyDescent="0.25">
      <c r="A6099" s="5" t="s">
        <v>14222</v>
      </c>
      <c r="B6099" s="5">
        <v>1</v>
      </c>
      <c r="C6099" s="5">
        <v>1</v>
      </c>
    </row>
    <row r="6100" spans="1:3" hidden="1" x14ac:dyDescent="0.25">
      <c r="A6100" s="5" t="s">
        <v>14223</v>
      </c>
      <c r="B6100" s="5">
        <v>1</v>
      </c>
      <c r="C6100" s="5">
        <v>3</v>
      </c>
    </row>
    <row r="6101" spans="1:3" hidden="1" x14ac:dyDescent="0.25">
      <c r="A6101" s="5" t="s">
        <v>14224</v>
      </c>
      <c r="B6101" s="5">
        <v>1</v>
      </c>
      <c r="C6101" s="5">
        <v>2</v>
      </c>
    </row>
    <row r="6102" spans="1:3" hidden="1" x14ac:dyDescent="0.25">
      <c r="A6102" s="5" t="s">
        <v>14225</v>
      </c>
      <c r="B6102" s="5">
        <v>1</v>
      </c>
      <c r="C6102" s="5">
        <v>3</v>
      </c>
    </row>
    <row r="6103" spans="1:3" hidden="1" x14ac:dyDescent="0.25">
      <c r="A6103" s="5" t="s">
        <v>14226</v>
      </c>
      <c r="B6103" s="5">
        <v>1</v>
      </c>
      <c r="C6103" s="5">
        <v>1</v>
      </c>
    </row>
    <row r="6104" spans="1:3" hidden="1" x14ac:dyDescent="0.25">
      <c r="A6104" s="5" t="s">
        <v>6471</v>
      </c>
      <c r="B6104" s="5">
        <v>1</v>
      </c>
      <c r="C6104" s="5">
        <v>2</v>
      </c>
    </row>
    <row r="6105" spans="1:3" hidden="1" x14ac:dyDescent="0.25">
      <c r="A6105" s="5" t="s">
        <v>14227</v>
      </c>
      <c r="B6105" s="5">
        <v>1</v>
      </c>
      <c r="C6105" s="5">
        <v>1</v>
      </c>
    </row>
    <row r="6106" spans="1:3" hidden="1" x14ac:dyDescent="0.25">
      <c r="A6106" s="5" t="s">
        <v>14228</v>
      </c>
      <c r="B6106" s="5">
        <v>1</v>
      </c>
      <c r="C6106" s="5">
        <v>3</v>
      </c>
    </row>
    <row r="6107" spans="1:3" hidden="1" x14ac:dyDescent="0.25">
      <c r="A6107" s="5" t="s">
        <v>14229</v>
      </c>
      <c r="B6107" s="5">
        <v>1</v>
      </c>
      <c r="C6107" s="5">
        <v>2</v>
      </c>
    </row>
    <row r="6108" spans="1:3" hidden="1" x14ac:dyDescent="0.25">
      <c r="A6108" s="5" t="s">
        <v>14230</v>
      </c>
      <c r="B6108" s="5">
        <v>1</v>
      </c>
      <c r="C6108" s="5">
        <v>1</v>
      </c>
    </row>
    <row r="6109" spans="1:3" hidden="1" x14ac:dyDescent="0.25">
      <c r="A6109" s="5" t="s">
        <v>14231</v>
      </c>
      <c r="B6109" s="5">
        <v>1</v>
      </c>
      <c r="C6109" s="5">
        <v>3</v>
      </c>
    </row>
    <row r="6110" spans="1:3" hidden="1" x14ac:dyDescent="0.25">
      <c r="A6110" s="5" t="s">
        <v>14232</v>
      </c>
      <c r="B6110" s="5">
        <v>1</v>
      </c>
      <c r="C6110" s="5">
        <v>2</v>
      </c>
    </row>
    <row r="6111" spans="1:3" hidden="1" x14ac:dyDescent="0.25">
      <c r="A6111" s="5" t="s">
        <v>14233</v>
      </c>
      <c r="B6111" s="5">
        <v>1</v>
      </c>
      <c r="C6111" s="5">
        <v>1</v>
      </c>
    </row>
    <row r="6112" spans="1:3" hidden="1" x14ac:dyDescent="0.25">
      <c r="A6112" s="5" t="s">
        <v>14234</v>
      </c>
      <c r="B6112" s="5">
        <v>1</v>
      </c>
      <c r="C6112" s="5">
        <v>2</v>
      </c>
    </row>
    <row r="6113" spans="1:3" hidden="1" x14ac:dyDescent="0.25">
      <c r="A6113" s="5" t="s">
        <v>14235</v>
      </c>
      <c r="B6113" s="5">
        <v>1</v>
      </c>
      <c r="C6113" s="5">
        <v>3</v>
      </c>
    </row>
    <row r="6114" spans="1:3" hidden="1" x14ac:dyDescent="0.25">
      <c r="A6114" s="5" t="s">
        <v>14236</v>
      </c>
      <c r="B6114" s="5">
        <v>1</v>
      </c>
      <c r="C6114" s="5">
        <v>1</v>
      </c>
    </row>
    <row r="6115" spans="1:3" hidden="1" x14ac:dyDescent="0.25">
      <c r="A6115" s="5" t="s">
        <v>14237</v>
      </c>
      <c r="B6115" s="5">
        <v>1</v>
      </c>
      <c r="C6115" s="5">
        <v>3</v>
      </c>
    </row>
    <row r="6116" spans="1:3" hidden="1" x14ac:dyDescent="0.25">
      <c r="A6116" s="5" t="s">
        <v>14238</v>
      </c>
      <c r="B6116" s="5">
        <v>1</v>
      </c>
      <c r="C6116" s="5">
        <v>3</v>
      </c>
    </row>
    <row r="6117" spans="1:3" hidden="1" x14ac:dyDescent="0.25">
      <c r="A6117" s="5" t="s">
        <v>14239</v>
      </c>
      <c r="B6117" s="5">
        <v>1</v>
      </c>
      <c r="C6117" s="5">
        <v>1</v>
      </c>
    </row>
    <row r="6118" spans="1:3" hidden="1" x14ac:dyDescent="0.25">
      <c r="A6118" s="5" t="s">
        <v>14240</v>
      </c>
      <c r="B6118" s="5">
        <v>1</v>
      </c>
      <c r="C6118" s="5">
        <v>3</v>
      </c>
    </row>
    <row r="6119" spans="1:3" hidden="1" x14ac:dyDescent="0.25">
      <c r="A6119" s="5" t="s">
        <v>14241</v>
      </c>
      <c r="B6119" s="5">
        <v>1</v>
      </c>
      <c r="C6119" s="5">
        <v>3</v>
      </c>
    </row>
    <row r="6120" spans="1:3" hidden="1" x14ac:dyDescent="0.25">
      <c r="A6120" s="5" t="s">
        <v>14242</v>
      </c>
      <c r="B6120" s="5">
        <v>1</v>
      </c>
      <c r="C6120" s="5">
        <v>3</v>
      </c>
    </row>
    <row r="6121" spans="1:3" hidden="1" x14ac:dyDescent="0.25">
      <c r="A6121" s="5" t="s">
        <v>14243</v>
      </c>
      <c r="B6121" s="5">
        <v>1</v>
      </c>
      <c r="C6121" s="5">
        <v>1</v>
      </c>
    </row>
    <row r="6122" spans="1:3" hidden="1" x14ac:dyDescent="0.25">
      <c r="A6122" s="5" t="s">
        <v>14244</v>
      </c>
      <c r="B6122" s="5">
        <v>1</v>
      </c>
      <c r="C6122" s="5">
        <v>3</v>
      </c>
    </row>
    <row r="6123" spans="1:3" hidden="1" x14ac:dyDescent="0.25">
      <c r="A6123" s="5" t="s">
        <v>14245</v>
      </c>
      <c r="B6123" s="5">
        <v>1</v>
      </c>
      <c r="C6123" s="5">
        <v>2</v>
      </c>
    </row>
    <row r="6124" spans="1:3" hidden="1" x14ac:dyDescent="0.25">
      <c r="A6124" s="5" t="s">
        <v>14246</v>
      </c>
      <c r="B6124" s="5">
        <v>1</v>
      </c>
      <c r="C6124" s="5">
        <v>2</v>
      </c>
    </row>
    <row r="6125" spans="1:3" hidden="1" x14ac:dyDescent="0.25">
      <c r="A6125" s="5" t="s">
        <v>14247</v>
      </c>
      <c r="B6125" s="5">
        <v>1</v>
      </c>
      <c r="C6125" s="5">
        <v>2</v>
      </c>
    </row>
    <row r="6126" spans="1:3" hidden="1" x14ac:dyDescent="0.25">
      <c r="A6126" s="5" t="s">
        <v>14248</v>
      </c>
      <c r="B6126" s="5">
        <v>1</v>
      </c>
      <c r="C6126" s="5">
        <v>2</v>
      </c>
    </row>
    <row r="6127" spans="1:3" hidden="1" x14ac:dyDescent="0.25">
      <c r="A6127" s="5" t="s">
        <v>14249</v>
      </c>
      <c r="B6127" s="5">
        <v>1</v>
      </c>
      <c r="C6127" s="5">
        <v>2</v>
      </c>
    </row>
    <row r="6128" spans="1:3" hidden="1" x14ac:dyDescent="0.25">
      <c r="A6128" s="5" t="s">
        <v>14250</v>
      </c>
      <c r="B6128" s="5">
        <v>1</v>
      </c>
      <c r="C6128" s="5">
        <v>3</v>
      </c>
    </row>
    <row r="6129" spans="1:3" hidden="1" x14ac:dyDescent="0.25">
      <c r="A6129" s="5" t="s">
        <v>14251</v>
      </c>
      <c r="B6129" s="5">
        <v>1</v>
      </c>
      <c r="C6129" s="5">
        <v>2</v>
      </c>
    </row>
    <row r="6130" spans="1:3" hidden="1" x14ac:dyDescent="0.25">
      <c r="A6130" s="5" t="s">
        <v>14252</v>
      </c>
      <c r="B6130" s="5">
        <v>1</v>
      </c>
      <c r="C6130" s="5">
        <v>2</v>
      </c>
    </row>
    <row r="6131" spans="1:3" hidden="1" x14ac:dyDescent="0.25">
      <c r="A6131" s="5" t="s">
        <v>14253</v>
      </c>
      <c r="B6131" s="5">
        <v>1</v>
      </c>
      <c r="C6131" s="5">
        <v>3</v>
      </c>
    </row>
    <row r="6132" spans="1:3" hidden="1" x14ac:dyDescent="0.25">
      <c r="A6132" s="5" t="s">
        <v>14254</v>
      </c>
      <c r="B6132" s="5">
        <v>1</v>
      </c>
      <c r="C6132" s="5">
        <v>2</v>
      </c>
    </row>
    <row r="6133" spans="1:3" hidden="1" x14ac:dyDescent="0.25">
      <c r="A6133" s="5" t="s">
        <v>14255</v>
      </c>
      <c r="B6133" s="5">
        <v>1</v>
      </c>
      <c r="C6133" s="5">
        <v>3</v>
      </c>
    </row>
    <row r="6134" spans="1:3" hidden="1" x14ac:dyDescent="0.25">
      <c r="A6134" s="5" t="s">
        <v>14256</v>
      </c>
      <c r="B6134" s="5">
        <v>1</v>
      </c>
      <c r="C6134" s="5">
        <v>3</v>
      </c>
    </row>
    <row r="6135" spans="1:3" hidden="1" x14ac:dyDescent="0.25">
      <c r="A6135" s="5" t="s">
        <v>14257</v>
      </c>
      <c r="B6135" s="5">
        <v>1</v>
      </c>
      <c r="C6135" s="5">
        <v>3</v>
      </c>
    </row>
    <row r="6136" spans="1:3" hidden="1" x14ac:dyDescent="0.25">
      <c r="A6136" s="5" t="s">
        <v>6336</v>
      </c>
      <c r="B6136" s="5">
        <v>1</v>
      </c>
      <c r="C6136" s="5">
        <v>3</v>
      </c>
    </row>
    <row r="6137" spans="1:3" hidden="1" x14ac:dyDescent="0.25">
      <c r="A6137" s="5" t="s">
        <v>14258</v>
      </c>
      <c r="B6137" s="5">
        <v>1</v>
      </c>
      <c r="C6137" s="5">
        <v>1</v>
      </c>
    </row>
    <row r="6138" spans="1:3" hidden="1" x14ac:dyDescent="0.25">
      <c r="A6138" s="5" t="s">
        <v>14259</v>
      </c>
      <c r="B6138" s="5">
        <v>1</v>
      </c>
      <c r="C6138" s="5">
        <v>3</v>
      </c>
    </row>
    <row r="6139" spans="1:3" hidden="1" x14ac:dyDescent="0.25">
      <c r="A6139" s="5" t="s">
        <v>14260</v>
      </c>
      <c r="B6139" s="5">
        <v>1</v>
      </c>
      <c r="C6139" s="5">
        <v>2</v>
      </c>
    </row>
    <row r="6140" spans="1:3" hidden="1" x14ac:dyDescent="0.25">
      <c r="A6140" s="5" t="s">
        <v>14261</v>
      </c>
      <c r="B6140" s="5">
        <v>1</v>
      </c>
      <c r="C6140" s="5">
        <v>2</v>
      </c>
    </row>
    <row r="6141" spans="1:3" hidden="1" x14ac:dyDescent="0.25">
      <c r="A6141" s="5" t="s">
        <v>14262</v>
      </c>
      <c r="B6141" s="5">
        <v>1</v>
      </c>
      <c r="C6141" s="5">
        <v>2</v>
      </c>
    </row>
    <row r="6142" spans="1:3" hidden="1" x14ac:dyDescent="0.25">
      <c r="A6142" s="5" t="s">
        <v>14263</v>
      </c>
      <c r="B6142" s="5">
        <v>1</v>
      </c>
      <c r="C6142" s="5">
        <v>2</v>
      </c>
    </row>
    <row r="6143" spans="1:3" hidden="1" x14ac:dyDescent="0.25">
      <c r="A6143" s="5" t="s">
        <v>14264</v>
      </c>
      <c r="B6143" s="5">
        <v>1</v>
      </c>
      <c r="C6143" s="5">
        <v>3</v>
      </c>
    </row>
    <row r="6144" spans="1:3" hidden="1" x14ac:dyDescent="0.25">
      <c r="A6144" s="5" t="s">
        <v>14265</v>
      </c>
      <c r="B6144" s="5">
        <v>1</v>
      </c>
      <c r="C6144" s="5">
        <v>2</v>
      </c>
    </row>
    <row r="6145" spans="1:3" hidden="1" x14ac:dyDescent="0.25">
      <c r="A6145" s="5" t="s">
        <v>14266</v>
      </c>
      <c r="B6145" s="5">
        <v>1</v>
      </c>
      <c r="C6145" s="5">
        <v>2</v>
      </c>
    </row>
    <row r="6146" spans="1:3" hidden="1" x14ac:dyDescent="0.25">
      <c r="A6146" s="5" t="s">
        <v>14267</v>
      </c>
      <c r="B6146" s="5">
        <v>1</v>
      </c>
      <c r="C6146" s="5">
        <v>2</v>
      </c>
    </row>
    <row r="6147" spans="1:3" hidden="1" x14ac:dyDescent="0.25">
      <c r="A6147" s="5" t="s">
        <v>14268</v>
      </c>
      <c r="B6147" s="5">
        <v>1</v>
      </c>
      <c r="C6147" s="5">
        <v>2</v>
      </c>
    </row>
    <row r="6148" spans="1:3" hidden="1" x14ac:dyDescent="0.25">
      <c r="A6148" s="5" t="s">
        <v>14269</v>
      </c>
      <c r="B6148" s="5">
        <v>1</v>
      </c>
      <c r="C6148" s="5">
        <v>3</v>
      </c>
    </row>
    <row r="6149" spans="1:3" hidden="1" x14ac:dyDescent="0.25">
      <c r="A6149" s="5" t="s">
        <v>14270</v>
      </c>
      <c r="B6149" s="5">
        <v>1</v>
      </c>
      <c r="C6149" s="5">
        <v>1</v>
      </c>
    </row>
    <row r="6150" spans="1:3" hidden="1" x14ac:dyDescent="0.25">
      <c r="A6150" s="5" t="s">
        <v>14271</v>
      </c>
      <c r="B6150" s="5">
        <v>1</v>
      </c>
      <c r="C6150" s="5">
        <v>2</v>
      </c>
    </row>
    <row r="6151" spans="1:3" hidden="1" x14ac:dyDescent="0.25">
      <c r="A6151" s="5" t="s">
        <v>14272</v>
      </c>
      <c r="B6151" s="5">
        <v>1</v>
      </c>
      <c r="C6151" s="5">
        <v>2</v>
      </c>
    </row>
    <row r="6152" spans="1:3" hidden="1" x14ac:dyDescent="0.25">
      <c r="A6152" s="5" t="s">
        <v>14273</v>
      </c>
      <c r="B6152" s="5">
        <v>1</v>
      </c>
      <c r="C6152" s="5">
        <v>3</v>
      </c>
    </row>
    <row r="6153" spans="1:3" hidden="1" x14ac:dyDescent="0.25">
      <c r="A6153" s="5" t="s">
        <v>14274</v>
      </c>
      <c r="B6153" s="5">
        <v>1</v>
      </c>
      <c r="C6153" s="5">
        <v>2</v>
      </c>
    </row>
    <row r="6154" spans="1:3" hidden="1" x14ac:dyDescent="0.25">
      <c r="A6154" s="5" t="s">
        <v>14275</v>
      </c>
      <c r="B6154" s="5">
        <v>1</v>
      </c>
      <c r="C6154" s="5">
        <v>3</v>
      </c>
    </row>
    <row r="6155" spans="1:3" hidden="1" x14ac:dyDescent="0.25">
      <c r="A6155" s="5" t="s">
        <v>14276</v>
      </c>
      <c r="B6155" s="5">
        <v>1</v>
      </c>
      <c r="C6155" s="5">
        <v>1</v>
      </c>
    </row>
    <row r="6156" spans="1:3" hidden="1" x14ac:dyDescent="0.25">
      <c r="A6156" s="5" t="s">
        <v>14277</v>
      </c>
      <c r="B6156" s="5">
        <v>1</v>
      </c>
      <c r="C6156" s="5">
        <v>2</v>
      </c>
    </row>
    <row r="6157" spans="1:3" hidden="1" x14ac:dyDescent="0.25">
      <c r="A6157" s="5" t="s">
        <v>14278</v>
      </c>
      <c r="B6157" s="5">
        <v>1</v>
      </c>
      <c r="C6157" s="5">
        <v>3</v>
      </c>
    </row>
    <row r="6158" spans="1:3" hidden="1" x14ac:dyDescent="0.25">
      <c r="A6158" s="5" t="s">
        <v>14279</v>
      </c>
      <c r="B6158" s="5">
        <v>1</v>
      </c>
      <c r="C6158" s="5">
        <v>1</v>
      </c>
    </row>
    <row r="6159" spans="1:3" hidden="1" x14ac:dyDescent="0.25">
      <c r="A6159" s="5" t="s">
        <v>14280</v>
      </c>
      <c r="B6159" s="5">
        <v>1</v>
      </c>
      <c r="C6159" s="5">
        <v>3</v>
      </c>
    </row>
    <row r="6160" spans="1:3" hidden="1" x14ac:dyDescent="0.25">
      <c r="A6160" s="5" t="s">
        <v>14281</v>
      </c>
      <c r="B6160" s="5">
        <v>1</v>
      </c>
      <c r="C6160" s="5">
        <v>1</v>
      </c>
    </row>
    <row r="6161" spans="1:3" hidden="1" x14ac:dyDescent="0.25">
      <c r="A6161" s="5" t="s">
        <v>14282</v>
      </c>
      <c r="B6161" s="5">
        <v>1</v>
      </c>
      <c r="C6161" s="5">
        <v>1</v>
      </c>
    </row>
    <row r="6162" spans="1:3" hidden="1" x14ac:dyDescent="0.25">
      <c r="A6162" s="5" t="s">
        <v>14283</v>
      </c>
      <c r="B6162" s="5">
        <v>1</v>
      </c>
      <c r="C6162" s="5">
        <v>2</v>
      </c>
    </row>
    <row r="6163" spans="1:3" hidden="1" x14ac:dyDescent="0.25">
      <c r="A6163" s="5" t="s">
        <v>14284</v>
      </c>
      <c r="B6163" s="5">
        <v>1</v>
      </c>
      <c r="C6163" s="5">
        <v>1</v>
      </c>
    </row>
    <row r="6164" spans="1:3" hidden="1" x14ac:dyDescent="0.25">
      <c r="A6164" s="5" t="s">
        <v>14285</v>
      </c>
      <c r="B6164" s="5">
        <v>1</v>
      </c>
      <c r="C6164" s="5">
        <v>2</v>
      </c>
    </row>
    <row r="6165" spans="1:3" hidden="1" x14ac:dyDescent="0.25">
      <c r="A6165" s="5" t="s">
        <v>14286</v>
      </c>
      <c r="B6165" s="5">
        <v>1</v>
      </c>
      <c r="C6165" s="5">
        <v>2</v>
      </c>
    </row>
    <row r="6166" spans="1:3" hidden="1" x14ac:dyDescent="0.25">
      <c r="A6166" s="5" t="s">
        <v>14287</v>
      </c>
      <c r="B6166" s="5">
        <v>1</v>
      </c>
      <c r="C6166" s="5">
        <v>3</v>
      </c>
    </row>
    <row r="6167" spans="1:3" hidden="1" x14ac:dyDescent="0.25">
      <c r="A6167" s="5" t="s">
        <v>14288</v>
      </c>
      <c r="B6167" s="5">
        <v>1</v>
      </c>
      <c r="C6167" s="5">
        <v>3</v>
      </c>
    </row>
    <row r="6168" spans="1:3" hidden="1" x14ac:dyDescent="0.25">
      <c r="A6168" s="5" t="s">
        <v>14289</v>
      </c>
      <c r="B6168" s="5">
        <v>1</v>
      </c>
      <c r="C6168" s="5">
        <v>2</v>
      </c>
    </row>
    <row r="6169" spans="1:3" hidden="1" x14ac:dyDescent="0.25">
      <c r="A6169" s="5" t="s">
        <v>14290</v>
      </c>
      <c r="B6169" s="5">
        <v>1</v>
      </c>
      <c r="C6169" s="5">
        <v>2</v>
      </c>
    </row>
    <row r="6170" spans="1:3" hidden="1" x14ac:dyDescent="0.25">
      <c r="A6170" s="5" t="s">
        <v>14291</v>
      </c>
      <c r="B6170" s="5">
        <v>1</v>
      </c>
      <c r="C6170" s="5">
        <v>1</v>
      </c>
    </row>
    <row r="6171" spans="1:3" hidden="1" x14ac:dyDescent="0.25">
      <c r="A6171" s="5" t="s">
        <v>14292</v>
      </c>
      <c r="B6171" s="5">
        <v>1</v>
      </c>
      <c r="C6171" s="5">
        <v>1</v>
      </c>
    </row>
    <row r="6172" spans="1:3" hidden="1" x14ac:dyDescent="0.25">
      <c r="A6172" s="5" t="s">
        <v>14293</v>
      </c>
      <c r="B6172" s="5">
        <v>1</v>
      </c>
      <c r="C6172" s="5">
        <v>3</v>
      </c>
    </row>
    <row r="6173" spans="1:3" hidden="1" x14ac:dyDescent="0.25">
      <c r="A6173" s="5" t="s">
        <v>14294</v>
      </c>
      <c r="B6173" s="5">
        <v>1</v>
      </c>
      <c r="C6173" s="5">
        <v>3</v>
      </c>
    </row>
    <row r="6174" spans="1:3" hidden="1" x14ac:dyDescent="0.25">
      <c r="A6174" s="5" t="s">
        <v>14295</v>
      </c>
      <c r="B6174" s="5">
        <v>1</v>
      </c>
      <c r="C6174" s="5">
        <v>2</v>
      </c>
    </row>
    <row r="6175" spans="1:3" hidden="1" x14ac:dyDescent="0.25">
      <c r="A6175" s="5" t="s">
        <v>14296</v>
      </c>
      <c r="B6175" s="5">
        <v>1</v>
      </c>
      <c r="C6175" s="5">
        <v>3</v>
      </c>
    </row>
    <row r="6176" spans="1:3" hidden="1" x14ac:dyDescent="0.25">
      <c r="A6176" s="5" t="s">
        <v>14297</v>
      </c>
      <c r="B6176" s="5">
        <v>1</v>
      </c>
      <c r="C6176" s="5">
        <v>2</v>
      </c>
    </row>
    <row r="6177" spans="1:3" hidden="1" x14ac:dyDescent="0.25">
      <c r="A6177" s="5" t="s">
        <v>14298</v>
      </c>
      <c r="B6177" s="5">
        <v>1</v>
      </c>
      <c r="C6177" s="5">
        <v>3</v>
      </c>
    </row>
    <row r="6178" spans="1:3" hidden="1" x14ac:dyDescent="0.25">
      <c r="A6178" s="5" t="s">
        <v>14299</v>
      </c>
      <c r="B6178" s="5">
        <v>1</v>
      </c>
      <c r="C6178" s="5">
        <v>1</v>
      </c>
    </row>
    <row r="6179" spans="1:3" hidden="1" x14ac:dyDescent="0.25">
      <c r="A6179" s="5" t="s">
        <v>14300</v>
      </c>
      <c r="B6179" s="5">
        <v>1</v>
      </c>
      <c r="C6179" s="5">
        <v>1</v>
      </c>
    </row>
    <row r="6180" spans="1:3" hidden="1" x14ac:dyDescent="0.25">
      <c r="A6180" s="5" t="s">
        <v>14301</v>
      </c>
      <c r="B6180" s="5">
        <v>1</v>
      </c>
      <c r="C6180" s="5">
        <v>2</v>
      </c>
    </row>
    <row r="6181" spans="1:3" hidden="1" x14ac:dyDescent="0.25">
      <c r="A6181" s="5" t="s">
        <v>14302</v>
      </c>
      <c r="B6181" s="5">
        <v>1</v>
      </c>
      <c r="C6181" s="5">
        <v>2</v>
      </c>
    </row>
    <row r="6182" spans="1:3" hidden="1" x14ac:dyDescent="0.25">
      <c r="A6182" s="5" t="s">
        <v>14303</v>
      </c>
      <c r="B6182" s="5">
        <v>1</v>
      </c>
      <c r="C6182" s="5">
        <v>1</v>
      </c>
    </row>
    <row r="6183" spans="1:3" hidden="1" x14ac:dyDescent="0.25">
      <c r="A6183" s="5" t="s">
        <v>14304</v>
      </c>
      <c r="B6183" s="5">
        <v>1</v>
      </c>
      <c r="C6183" s="5">
        <v>3</v>
      </c>
    </row>
    <row r="6184" spans="1:3" hidden="1" x14ac:dyDescent="0.25">
      <c r="A6184" s="5" t="s">
        <v>14305</v>
      </c>
      <c r="B6184" s="5">
        <v>1</v>
      </c>
      <c r="C6184" s="5">
        <v>1</v>
      </c>
    </row>
    <row r="6185" spans="1:3" hidden="1" x14ac:dyDescent="0.25">
      <c r="A6185" s="5" t="s">
        <v>14306</v>
      </c>
      <c r="B6185" s="5">
        <v>1</v>
      </c>
      <c r="C6185" s="5">
        <v>1</v>
      </c>
    </row>
    <row r="6186" spans="1:3" hidden="1" x14ac:dyDescent="0.25">
      <c r="A6186" s="5" t="s">
        <v>14307</v>
      </c>
      <c r="B6186" s="5">
        <v>1</v>
      </c>
      <c r="C6186" s="5">
        <v>3</v>
      </c>
    </row>
    <row r="6187" spans="1:3" hidden="1" x14ac:dyDescent="0.25">
      <c r="A6187" s="5" t="s">
        <v>14308</v>
      </c>
      <c r="B6187" s="5">
        <v>1</v>
      </c>
      <c r="C6187" s="5">
        <v>1</v>
      </c>
    </row>
    <row r="6188" spans="1:3" hidden="1" x14ac:dyDescent="0.25">
      <c r="A6188" s="5" t="s">
        <v>14309</v>
      </c>
      <c r="B6188" s="5">
        <v>1</v>
      </c>
      <c r="C6188" s="5">
        <v>1</v>
      </c>
    </row>
    <row r="6189" spans="1:3" hidden="1" x14ac:dyDescent="0.25">
      <c r="A6189" s="5" t="s">
        <v>14310</v>
      </c>
      <c r="B6189" s="5">
        <v>1</v>
      </c>
      <c r="C6189" s="5">
        <v>3</v>
      </c>
    </row>
    <row r="6190" spans="1:3" hidden="1" x14ac:dyDescent="0.25">
      <c r="A6190" s="5" t="s">
        <v>14311</v>
      </c>
      <c r="B6190" s="5">
        <v>1</v>
      </c>
      <c r="C6190" s="5">
        <v>3</v>
      </c>
    </row>
    <row r="6191" spans="1:3" hidden="1" x14ac:dyDescent="0.25">
      <c r="A6191" s="5" t="s">
        <v>14312</v>
      </c>
      <c r="B6191" s="5">
        <v>1</v>
      </c>
      <c r="C6191" s="5">
        <v>3</v>
      </c>
    </row>
    <row r="6192" spans="1:3" hidden="1" x14ac:dyDescent="0.25">
      <c r="A6192" s="5" t="s">
        <v>14313</v>
      </c>
      <c r="B6192" s="5">
        <v>1</v>
      </c>
      <c r="C6192" s="5">
        <v>3</v>
      </c>
    </row>
    <row r="6193" spans="1:3" hidden="1" x14ac:dyDescent="0.25">
      <c r="A6193" s="5" t="s">
        <v>14314</v>
      </c>
      <c r="B6193" s="5">
        <v>1</v>
      </c>
      <c r="C6193" s="5">
        <v>2</v>
      </c>
    </row>
    <row r="6194" spans="1:3" hidden="1" x14ac:dyDescent="0.25">
      <c r="A6194" s="5" t="s">
        <v>14315</v>
      </c>
      <c r="B6194" s="5">
        <v>1</v>
      </c>
      <c r="C6194" s="5">
        <v>3</v>
      </c>
    </row>
    <row r="6195" spans="1:3" hidden="1" x14ac:dyDescent="0.25">
      <c r="A6195" s="5" t="s">
        <v>6454</v>
      </c>
      <c r="B6195" s="5">
        <v>1</v>
      </c>
      <c r="C6195" s="5">
        <v>1</v>
      </c>
    </row>
    <row r="6196" spans="1:3" hidden="1" x14ac:dyDescent="0.25">
      <c r="A6196" s="5" t="s">
        <v>14316</v>
      </c>
      <c r="B6196" s="5">
        <v>1</v>
      </c>
      <c r="C6196" s="5">
        <v>2</v>
      </c>
    </row>
    <row r="6197" spans="1:3" hidden="1" x14ac:dyDescent="0.25">
      <c r="A6197" s="5" t="s">
        <v>14317</v>
      </c>
      <c r="B6197" s="5">
        <v>1</v>
      </c>
      <c r="C6197" s="5">
        <v>3</v>
      </c>
    </row>
    <row r="6198" spans="1:3" hidden="1" x14ac:dyDescent="0.25">
      <c r="A6198" s="5" t="s">
        <v>14318</v>
      </c>
      <c r="B6198" s="5">
        <v>1</v>
      </c>
      <c r="C6198" s="5">
        <v>3</v>
      </c>
    </row>
    <row r="6199" spans="1:3" hidden="1" x14ac:dyDescent="0.25">
      <c r="A6199" s="5" t="s">
        <v>2599</v>
      </c>
      <c r="B6199" s="5">
        <v>1</v>
      </c>
      <c r="C6199" s="5">
        <v>2</v>
      </c>
    </row>
    <row r="6200" spans="1:3" hidden="1" x14ac:dyDescent="0.25">
      <c r="A6200" s="5" t="s">
        <v>14319</v>
      </c>
      <c r="B6200" s="5">
        <v>1</v>
      </c>
      <c r="C6200" s="5">
        <v>3</v>
      </c>
    </row>
    <row r="6201" spans="1:3" hidden="1" x14ac:dyDescent="0.25">
      <c r="A6201" s="5" t="s">
        <v>14320</v>
      </c>
      <c r="B6201" s="5">
        <v>1</v>
      </c>
      <c r="C6201" s="5">
        <v>2</v>
      </c>
    </row>
    <row r="6202" spans="1:3" hidden="1" x14ac:dyDescent="0.25">
      <c r="A6202" s="5" t="s">
        <v>14321</v>
      </c>
      <c r="B6202" s="5">
        <v>1</v>
      </c>
      <c r="C6202" s="5">
        <v>3</v>
      </c>
    </row>
    <row r="6203" spans="1:3" hidden="1" x14ac:dyDescent="0.25">
      <c r="A6203" s="5" t="s">
        <v>14322</v>
      </c>
      <c r="B6203" s="5">
        <v>1</v>
      </c>
      <c r="C6203" s="5">
        <v>2</v>
      </c>
    </row>
    <row r="6204" spans="1:3" hidden="1" x14ac:dyDescent="0.25">
      <c r="A6204" s="5" t="s">
        <v>14323</v>
      </c>
      <c r="B6204" s="5">
        <v>1</v>
      </c>
      <c r="C6204" s="5">
        <v>1</v>
      </c>
    </row>
    <row r="6205" spans="1:3" hidden="1" x14ac:dyDescent="0.25">
      <c r="A6205" s="5" t="s">
        <v>14324</v>
      </c>
      <c r="B6205" s="5">
        <v>1</v>
      </c>
      <c r="C6205" s="5">
        <v>3</v>
      </c>
    </row>
    <row r="6206" spans="1:3" hidden="1" x14ac:dyDescent="0.25">
      <c r="A6206" s="5" t="s">
        <v>14325</v>
      </c>
      <c r="B6206" s="5">
        <v>1</v>
      </c>
      <c r="C6206" s="5">
        <v>3</v>
      </c>
    </row>
    <row r="6207" spans="1:3" hidden="1" x14ac:dyDescent="0.25">
      <c r="A6207" s="5" t="s">
        <v>14326</v>
      </c>
      <c r="B6207" s="5">
        <v>1</v>
      </c>
      <c r="C6207" s="5">
        <v>1</v>
      </c>
    </row>
    <row r="6208" spans="1:3" hidden="1" x14ac:dyDescent="0.25">
      <c r="A6208" s="5" t="s">
        <v>14327</v>
      </c>
      <c r="B6208" s="5">
        <v>1</v>
      </c>
      <c r="C6208" s="5">
        <v>3</v>
      </c>
    </row>
    <row r="6209" spans="1:3" hidden="1" x14ac:dyDescent="0.25">
      <c r="A6209" s="5" t="s">
        <v>14328</v>
      </c>
      <c r="B6209" s="5">
        <v>1</v>
      </c>
      <c r="C6209" s="5">
        <v>2</v>
      </c>
    </row>
    <row r="6210" spans="1:3" hidden="1" x14ac:dyDescent="0.25">
      <c r="A6210" s="5" t="s">
        <v>14329</v>
      </c>
      <c r="B6210" s="5">
        <v>1</v>
      </c>
      <c r="C6210" s="5">
        <v>3</v>
      </c>
    </row>
    <row r="6211" spans="1:3" hidden="1" x14ac:dyDescent="0.25">
      <c r="A6211" s="5" t="s">
        <v>14330</v>
      </c>
      <c r="B6211" s="5">
        <v>1</v>
      </c>
      <c r="C6211" s="5">
        <v>1</v>
      </c>
    </row>
    <row r="6212" spans="1:3" hidden="1" x14ac:dyDescent="0.25">
      <c r="A6212" s="5" t="s">
        <v>14331</v>
      </c>
      <c r="B6212" s="5">
        <v>1</v>
      </c>
      <c r="C6212" s="5">
        <v>1</v>
      </c>
    </row>
    <row r="6213" spans="1:3" hidden="1" x14ac:dyDescent="0.25">
      <c r="A6213" s="5" t="s">
        <v>14332</v>
      </c>
      <c r="B6213" s="5">
        <v>1</v>
      </c>
      <c r="C6213" s="5">
        <v>1</v>
      </c>
    </row>
    <row r="6214" spans="1:3" hidden="1" x14ac:dyDescent="0.25">
      <c r="A6214" s="5" t="s">
        <v>14333</v>
      </c>
      <c r="B6214" s="5">
        <v>1</v>
      </c>
      <c r="C6214" s="5">
        <v>3</v>
      </c>
    </row>
    <row r="6215" spans="1:3" hidden="1" x14ac:dyDescent="0.25">
      <c r="A6215" s="5" t="s">
        <v>14334</v>
      </c>
      <c r="B6215" s="5">
        <v>1</v>
      </c>
      <c r="C6215" s="5">
        <v>3</v>
      </c>
    </row>
    <row r="6216" spans="1:3" hidden="1" x14ac:dyDescent="0.25">
      <c r="A6216" s="5" t="s">
        <v>14335</v>
      </c>
      <c r="B6216" s="5">
        <v>1</v>
      </c>
      <c r="C6216" s="5">
        <v>2</v>
      </c>
    </row>
    <row r="6217" spans="1:3" hidden="1" x14ac:dyDescent="0.25">
      <c r="A6217" s="5" t="s">
        <v>14336</v>
      </c>
      <c r="B6217" s="5">
        <v>1</v>
      </c>
      <c r="C6217" s="5">
        <v>2</v>
      </c>
    </row>
    <row r="6218" spans="1:3" hidden="1" x14ac:dyDescent="0.25">
      <c r="A6218" s="5" t="s">
        <v>14337</v>
      </c>
      <c r="B6218" s="5">
        <v>1</v>
      </c>
      <c r="C6218" s="5">
        <v>1</v>
      </c>
    </row>
    <row r="6219" spans="1:3" hidden="1" x14ac:dyDescent="0.25">
      <c r="A6219" s="5" t="s">
        <v>14338</v>
      </c>
      <c r="B6219" s="5">
        <v>1</v>
      </c>
      <c r="C6219" s="5">
        <v>1</v>
      </c>
    </row>
    <row r="6220" spans="1:3" hidden="1" x14ac:dyDescent="0.25">
      <c r="A6220" s="5" t="s">
        <v>14339</v>
      </c>
      <c r="B6220" s="5">
        <v>1</v>
      </c>
      <c r="C6220" s="5">
        <v>1</v>
      </c>
    </row>
    <row r="6221" spans="1:3" hidden="1" x14ac:dyDescent="0.25">
      <c r="A6221" s="5" t="s">
        <v>14340</v>
      </c>
      <c r="B6221" s="5">
        <v>1</v>
      </c>
      <c r="C6221" s="5">
        <v>3</v>
      </c>
    </row>
    <row r="6222" spans="1:3" hidden="1" x14ac:dyDescent="0.25">
      <c r="A6222" s="5" t="s">
        <v>14341</v>
      </c>
      <c r="B6222" s="5">
        <v>1</v>
      </c>
      <c r="C6222" s="5">
        <v>3</v>
      </c>
    </row>
    <row r="6223" spans="1:3" hidden="1" x14ac:dyDescent="0.25">
      <c r="A6223" s="5" t="s">
        <v>14342</v>
      </c>
      <c r="B6223" s="5">
        <v>1</v>
      </c>
      <c r="C6223" s="5">
        <v>2</v>
      </c>
    </row>
    <row r="6224" spans="1:3" hidden="1" x14ac:dyDescent="0.25">
      <c r="A6224" s="5" t="s">
        <v>14343</v>
      </c>
      <c r="B6224" s="5">
        <v>1</v>
      </c>
      <c r="C6224" s="5">
        <v>3</v>
      </c>
    </row>
    <row r="6225" spans="1:3" hidden="1" x14ac:dyDescent="0.25">
      <c r="A6225" s="5" t="s">
        <v>14344</v>
      </c>
      <c r="B6225" s="5">
        <v>1</v>
      </c>
      <c r="C6225" s="5">
        <v>2</v>
      </c>
    </row>
    <row r="6226" spans="1:3" hidden="1" x14ac:dyDescent="0.25">
      <c r="A6226" s="5" t="s">
        <v>14345</v>
      </c>
      <c r="B6226" s="5">
        <v>1</v>
      </c>
      <c r="C6226" s="5">
        <v>1</v>
      </c>
    </row>
    <row r="6227" spans="1:3" hidden="1" x14ac:dyDescent="0.25">
      <c r="A6227" s="5" t="s">
        <v>14346</v>
      </c>
      <c r="B6227" s="5">
        <v>1</v>
      </c>
      <c r="C6227" s="5">
        <v>2</v>
      </c>
    </row>
    <row r="6228" spans="1:3" hidden="1" x14ac:dyDescent="0.25">
      <c r="A6228" s="5" t="s">
        <v>2513</v>
      </c>
      <c r="B6228" s="5">
        <v>1</v>
      </c>
      <c r="C6228" s="5">
        <v>1</v>
      </c>
    </row>
    <row r="6229" spans="1:3" hidden="1" x14ac:dyDescent="0.25">
      <c r="A6229" s="5" t="s">
        <v>14347</v>
      </c>
      <c r="B6229" s="5">
        <v>1</v>
      </c>
      <c r="C6229" s="5">
        <v>2</v>
      </c>
    </row>
    <row r="6230" spans="1:3" hidden="1" x14ac:dyDescent="0.25">
      <c r="A6230" s="5" t="s">
        <v>14348</v>
      </c>
      <c r="B6230" s="5">
        <v>1</v>
      </c>
      <c r="C6230" s="5">
        <v>3</v>
      </c>
    </row>
    <row r="6231" spans="1:3" hidden="1" x14ac:dyDescent="0.25">
      <c r="A6231" s="5" t="s">
        <v>14349</v>
      </c>
      <c r="B6231" s="5">
        <v>1</v>
      </c>
      <c r="C6231" s="5">
        <v>1</v>
      </c>
    </row>
    <row r="6232" spans="1:3" hidden="1" x14ac:dyDescent="0.25">
      <c r="A6232" s="5" t="s">
        <v>14350</v>
      </c>
      <c r="B6232" s="5">
        <v>1</v>
      </c>
      <c r="C6232" s="5">
        <v>1</v>
      </c>
    </row>
    <row r="6233" spans="1:3" hidden="1" x14ac:dyDescent="0.25">
      <c r="A6233" s="5" t="s">
        <v>14351</v>
      </c>
      <c r="B6233" s="5">
        <v>1</v>
      </c>
      <c r="C6233" s="5">
        <v>3</v>
      </c>
    </row>
    <row r="6234" spans="1:3" hidden="1" x14ac:dyDescent="0.25">
      <c r="A6234" s="5" t="s">
        <v>14352</v>
      </c>
      <c r="B6234" s="5">
        <v>1</v>
      </c>
      <c r="C6234" s="5">
        <v>3</v>
      </c>
    </row>
    <row r="6235" spans="1:3" hidden="1" x14ac:dyDescent="0.25">
      <c r="A6235" s="5" t="s">
        <v>14353</v>
      </c>
      <c r="B6235" s="5">
        <v>1</v>
      </c>
      <c r="C6235" s="5">
        <v>1</v>
      </c>
    </row>
    <row r="6236" spans="1:3" hidden="1" x14ac:dyDescent="0.25">
      <c r="A6236" s="5" t="s">
        <v>14354</v>
      </c>
      <c r="B6236" s="5">
        <v>1</v>
      </c>
      <c r="C6236" s="5">
        <v>2</v>
      </c>
    </row>
    <row r="6237" spans="1:3" hidden="1" x14ac:dyDescent="0.25">
      <c r="A6237" s="5" t="s">
        <v>14355</v>
      </c>
      <c r="B6237" s="5">
        <v>1</v>
      </c>
      <c r="C6237" s="5">
        <v>1</v>
      </c>
    </row>
    <row r="6238" spans="1:3" hidden="1" x14ac:dyDescent="0.25">
      <c r="A6238" s="5" t="s">
        <v>14356</v>
      </c>
      <c r="B6238" s="5">
        <v>1</v>
      </c>
      <c r="C6238" s="5">
        <v>3</v>
      </c>
    </row>
    <row r="6239" spans="1:3" hidden="1" x14ac:dyDescent="0.25">
      <c r="A6239" s="5" t="s">
        <v>14357</v>
      </c>
      <c r="B6239" s="5">
        <v>1</v>
      </c>
      <c r="C6239" s="5">
        <v>3</v>
      </c>
    </row>
    <row r="6240" spans="1:3" hidden="1" x14ac:dyDescent="0.25">
      <c r="A6240" s="5" t="s">
        <v>14358</v>
      </c>
      <c r="B6240" s="5">
        <v>1</v>
      </c>
      <c r="C6240" s="5">
        <v>1</v>
      </c>
    </row>
    <row r="6241" spans="1:3" hidden="1" x14ac:dyDescent="0.25">
      <c r="A6241" s="5" t="s">
        <v>14359</v>
      </c>
      <c r="B6241" s="5">
        <v>1</v>
      </c>
      <c r="C6241" s="5">
        <v>3</v>
      </c>
    </row>
    <row r="6242" spans="1:3" hidden="1" x14ac:dyDescent="0.25">
      <c r="A6242" s="5" t="s">
        <v>14360</v>
      </c>
      <c r="B6242" s="5">
        <v>1</v>
      </c>
      <c r="C6242" s="5">
        <v>1</v>
      </c>
    </row>
    <row r="6243" spans="1:3" hidden="1" x14ac:dyDescent="0.25">
      <c r="A6243" s="5" t="s">
        <v>14361</v>
      </c>
      <c r="B6243" s="5">
        <v>1</v>
      </c>
      <c r="C6243" s="5">
        <v>1</v>
      </c>
    </row>
    <row r="6244" spans="1:3" hidden="1" x14ac:dyDescent="0.25">
      <c r="A6244" s="5" t="s">
        <v>14362</v>
      </c>
      <c r="B6244" s="5">
        <v>1</v>
      </c>
      <c r="C6244" s="5">
        <v>1</v>
      </c>
    </row>
    <row r="6245" spans="1:3" hidden="1" x14ac:dyDescent="0.25">
      <c r="A6245" s="5" t="s">
        <v>14363</v>
      </c>
      <c r="B6245" s="5">
        <v>1</v>
      </c>
      <c r="C6245" s="5">
        <v>1</v>
      </c>
    </row>
    <row r="6246" spans="1:3" hidden="1" x14ac:dyDescent="0.25">
      <c r="A6246" s="5" t="s">
        <v>14364</v>
      </c>
      <c r="B6246" s="5">
        <v>1</v>
      </c>
      <c r="C6246" s="5">
        <v>3</v>
      </c>
    </row>
    <row r="6247" spans="1:3" hidden="1" x14ac:dyDescent="0.25">
      <c r="A6247" s="5" t="s">
        <v>14365</v>
      </c>
      <c r="B6247" s="5">
        <v>1</v>
      </c>
      <c r="C6247" s="5">
        <v>2</v>
      </c>
    </row>
    <row r="6248" spans="1:3" hidden="1" x14ac:dyDescent="0.25">
      <c r="A6248" s="5" t="s">
        <v>14366</v>
      </c>
      <c r="B6248" s="5">
        <v>1</v>
      </c>
      <c r="C6248" s="5">
        <v>3</v>
      </c>
    </row>
    <row r="6249" spans="1:3" hidden="1" x14ac:dyDescent="0.25">
      <c r="A6249" s="5" t="s">
        <v>14367</v>
      </c>
      <c r="B6249" s="5">
        <v>1</v>
      </c>
      <c r="C6249" s="5">
        <v>2</v>
      </c>
    </row>
    <row r="6250" spans="1:3" hidden="1" x14ac:dyDescent="0.25">
      <c r="A6250" s="5" t="s">
        <v>14368</v>
      </c>
      <c r="B6250" s="5">
        <v>1</v>
      </c>
      <c r="C6250" s="5">
        <v>2</v>
      </c>
    </row>
    <row r="6251" spans="1:3" hidden="1" x14ac:dyDescent="0.25">
      <c r="A6251" s="5" t="s">
        <v>14369</v>
      </c>
      <c r="B6251" s="5">
        <v>1</v>
      </c>
      <c r="C6251" s="5">
        <v>2</v>
      </c>
    </row>
    <row r="6252" spans="1:3" hidden="1" x14ac:dyDescent="0.25">
      <c r="A6252" s="5" t="s">
        <v>14370</v>
      </c>
      <c r="B6252" s="5">
        <v>1</v>
      </c>
      <c r="C6252" s="5">
        <v>1</v>
      </c>
    </row>
    <row r="6253" spans="1:3" hidden="1" x14ac:dyDescent="0.25">
      <c r="A6253" s="5" t="s">
        <v>14371</v>
      </c>
      <c r="B6253" s="5">
        <v>1</v>
      </c>
      <c r="C6253" s="5">
        <v>1</v>
      </c>
    </row>
    <row r="6254" spans="1:3" hidden="1" x14ac:dyDescent="0.25">
      <c r="A6254" s="5" t="s">
        <v>14372</v>
      </c>
      <c r="B6254" s="5">
        <v>1</v>
      </c>
      <c r="C6254" s="5">
        <v>1</v>
      </c>
    </row>
    <row r="6255" spans="1:3" hidden="1" x14ac:dyDescent="0.25">
      <c r="A6255" s="5" t="s">
        <v>14373</v>
      </c>
      <c r="B6255" s="5">
        <v>1</v>
      </c>
      <c r="C6255" s="5">
        <v>2</v>
      </c>
    </row>
    <row r="6256" spans="1:3" hidden="1" x14ac:dyDescent="0.25">
      <c r="A6256" s="5" t="s">
        <v>14374</v>
      </c>
      <c r="B6256" s="5">
        <v>1</v>
      </c>
      <c r="C6256" s="5">
        <v>3</v>
      </c>
    </row>
    <row r="6257" spans="1:3" hidden="1" x14ac:dyDescent="0.25">
      <c r="A6257" s="5" t="s">
        <v>14375</v>
      </c>
      <c r="B6257" s="5">
        <v>1</v>
      </c>
      <c r="C6257" s="5">
        <v>1</v>
      </c>
    </row>
    <row r="6258" spans="1:3" hidden="1" x14ac:dyDescent="0.25">
      <c r="A6258" s="5" t="s">
        <v>14376</v>
      </c>
      <c r="B6258" s="5">
        <v>1</v>
      </c>
      <c r="C6258" s="5">
        <v>3</v>
      </c>
    </row>
    <row r="6259" spans="1:3" hidden="1" x14ac:dyDescent="0.25">
      <c r="A6259" s="5" t="s">
        <v>14377</v>
      </c>
      <c r="B6259" s="5">
        <v>1</v>
      </c>
      <c r="C6259" s="5">
        <v>2</v>
      </c>
    </row>
    <row r="6260" spans="1:3" hidden="1" x14ac:dyDescent="0.25">
      <c r="A6260" s="5" t="s">
        <v>14378</v>
      </c>
      <c r="B6260" s="5">
        <v>1</v>
      </c>
      <c r="C6260" s="5">
        <v>3</v>
      </c>
    </row>
    <row r="6261" spans="1:3" hidden="1" x14ac:dyDescent="0.25">
      <c r="A6261" s="5" t="s">
        <v>14379</v>
      </c>
      <c r="B6261" s="5">
        <v>1</v>
      </c>
      <c r="C6261" s="5">
        <v>2</v>
      </c>
    </row>
    <row r="6262" spans="1:3" hidden="1" x14ac:dyDescent="0.25">
      <c r="A6262" s="5" t="s">
        <v>14380</v>
      </c>
      <c r="B6262" s="5">
        <v>1</v>
      </c>
      <c r="C6262" s="5">
        <v>2</v>
      </c>
    </row>
    <row r="6263" spans="1:3" hidden="1" x14ac:dyDescent="0.25">
      <c r="A6263" s="5" t="s">
        <v>14381</v>
      </c>
      <c r="B6263" s="5">
        <v>1</v>
      </c>
      <c r="C6263" s="5">
        <v>1</v>
      </c>
    </row>
    <row r="6264" spans="1:3" hidden="1" x14ac:dyDescent="0.25">
      <c r="A6264" s="5" t="s">
        <v>14382</v>
      </c>
      <c r="B6264" s="5">
        <v>1</v>
      </c>
      <c r="C6264" s="5">
        <v>3</v>
      </c>
    </row>
    <row r="6265" spans="1:3" hidden="1" x14ac:dyDescent="0.25">
      <c r="A6265" s="5" t="s">
        <v>14383</v>
      </c>
      <c r="B6265" s="5">
        <v>1</v>
      </c>
      <c r="C6265" s="5">
        <v>2</v>
      </c>
    </row>
    <row r="6266" spans="1:3" hidden="1" x14ac:dyDescent="0.25">
      <c r="A6266" s="5" t="s">
        <v>14384</v>
      </c>
      <c r="B6266" s="5">
        <v>1</v>
      </c>
      <c r="C6266" s="5">
        <v>3</v>
      </c>
    </row>
    <row r="6267" spans="1:3" hidden="1" x14ac:dyDescent="0.25">
      <c r="A6267" s="5" t="s">
        <v>14385</v>
      </c>
      <c r="B6267" s="5">
        <v>1</v>
      </c>
      <c r="C6267" s="5">
        <v>3</v>
      </c>
    </row>
    <row r="6268" spans="1:3" hidden="1" x14ac:dyDescent="0.25">
      <c r="A6268" s="5" t="s">
        <v>14386</v>
      </c>
      <c r="B6268" s="5">
        <v>1</v>
      </c>
      <c r="C6268" s="5">
        <v>1</v>
      </c>
    </row>
    <row r="6269" spans="1:3" hidden="1" x14ac:dyDescent="0.25">
      <c r="A6269" s="5" t="s">
        <v>14387</v>
      </c>
      <c r="B6269" s="5">
        <v>1</v>
      </c>
      <c r="C6269" s="5">
        <v>1</v>
      </c>
    </row>
    <row r="6270" spans="1:3" hidden="1" x14ac:dyDescent="0.25">
      <c r="A6270" s="5" t="s">
        <v>14388</v>
      </c>
      <c r="B6270" s="5">
        <v>1</v>
      </c>
      <c r="C6270" s="5">
        <v>2</v>
      </c>
    </row>
    <row r="6271" spans="1:3" hidden="1" x14ac:dyDescent="0.25">
      <c r="A6271" s="5" t="s">
        <v>14389</v>
      </c>
      <c r="B6271" s="5">
        <v>1</v>
      </c>
      <c r="C6271" s="5">
        <v>1</v>
      </c>
    </row>
    <row r="6272" spans="1:3" hidden="1" x14ac:dyDescent="0.25">
      <c r="A6272" s="5" t="s">
        <v>14390</v>
      </c>
      <c r="B6272" s="5">
        <v>1</v>
      </c>
      <c r="C6272" s="5">
        <v>1</v>
      </c>
    </row>
    <row r="6273" spans="1:3" hidden="1" x14ac:dyDescent="0.25">
      <c r="A6273" s="5" t="s">
        <v>14391</v>
      </c>
      <c r="B6273" s="5">
        <v>1</v>
      </c>
      <c r="C6273" s="5">
        <v>1</v>
      </c>
    </row>
    <row r="6274" spans="1:3" hidden="1" x14ac:dyDescent="0.25">
      <c r="A6274" s="5" t="s">
        <v>14392</v>
      </c>
      <c r="B6274" s="5">
        <v>1</v>
      </c>
      <c r="C6274" s="5">
        <v>1</v>
      </c>
    </row>
    <row r="6275" spans="1:3" hidden="1" x14ac:dyDescent="0.25">
      <c r="A6275" s="5" t="s">
        <v>14393</v>
      </c>
      <c r="B6275" s="5">
        <v>1</v>
      </c>
      <c r="C6275" s="5">
        <v>2</v>
      </c>
    </row>
    <row r="6276" spans="1:3" hidden="1" x14ac:dyDescent="0.25">
      <c r="A6276" s="5" t="s">
        <v>14394</v>
      </c>
      <c r="B6276" s="5">
        <v>1</v>
      </c>
      <c r="C6276" s="5">
        <v>1</v>
      </c>
    </row>
    <row r="6277" spans="1:3" hidden="1" x14ac:dyDescent="0.25">
      <c r="A6277" s="5" t="s">
        <v>14395</v>
      </c>
      <c r="B6277" s="5">
        <v>1</v>
      </c>
      <c r="C6277" s="5">
        <v>2</v>
      </c>
    </row>
    <row r="6278" spans="1:3" hidden="1" x14ac:dyDescent="0.25">
      <c r="A6278" s="5" t="s">
        <v>14396</v>
      </c>
      <c r="B6278" s="5">
        <v>1</v>
      </c>
      <c r="C6278" s="5">
        <v>3</v>
      </c>
    </row>
    <row r="6279" spans="1:3" hidden="1" x14ac:dyDescent="0.25">
      <c r="A6279" s="5" t="s">
        <v>14397</v>
      </c>
      <c r="B6279" s="5">
        <v>1</v>
      </c>
      <c r="C6279" s="5">
        <v>1</v>
      </c>
    </row>
    <row r="6280" spans="1:3" hidden="1" x14ac:dyDescent="0.25">
      <c r="A6280" s="5" t="s">
        <v>6706</v>
      </c>
      <c r="B6280" s="5">
        <v>1</v>
      </c>
      <c r="C6280" s="5">
        <v>3</v>
      </c>
    </row>
    <row r="6281" spans="1:3" hidden="1" x14ac:dyDescent="0.25">
      <c r="A6281" s="5" t="s">
        <v>14398</v>
      </c>
      <c r="B6281" s="5">
        <v>1</v>
      </c>
      <c r="C6281" s="5">
        <v>3</v>
      </c>
    </row>
    <row r="6282" spans="1:3" hidden="1" x14ac:dyDescent="0.25">
      <c r="A6282" s="5" t="s">
        <v>14399</v>
      </c>
      <c r="B6282" s="5">
        <v>1</v>
      </c>
      <c r="C6282" s="5">
        <v>2</v>
      </c>
    </row>
    <row r="6283" spans="1:3" hidden="1" x14ac:dyDescent="0.25">
      <c r="A6283" s="5" t="s">
        <v>14400</v>
      </c>
      <c r="B6283" s="5">
        <v>1</v>
      </c>
      <c r="C6283" s="5">
        <v>1</v>
      </c>
    </row>
    <row r="6284" spans="1:3" hidden="1" x14ac:dyDescent="0.25">
      <c r="A6284" s="5" t="s">
        <v>14401</v>
      </c>
      <c r="B6284" s="5">
        <v>1</v>
      </c>
      <c r="C6284" s="5">
        <v>3</v>
      </c>
    </row>
    <row r="6285" spans="1:3" hidden="1" x14ac:dyDescent="0.25">
      <c r="A6285" s="5" t="s">
        <v>14402</v>
      </c>
      <c r="B6285" s="5">
        <v>1</v>
      </c>
      <c r="C6285" s="5">
        <v>1</v>
      </c>
    </row>
    <row r="6286" spans="1:3" hidden="1" x14ac:dyDescent="0.25">
      <c r="A6286" s="5" t="s">
        <v>14403</v>
      </c>
      <c r="B6286" s="5">
        <v>1</v>
      </c>
      <c r="C6286" s="5">
        <v>1</v>
      </c>
    </row>
    <row r="6287" spans="1:3" hidden="1" x14ac:dyDescent="0.25">
      <c r="A6287" s="5" t="s">
        <v>14404</v>
      </c>
      <c r="B6287" s="5">
        <v>1</v>
      </c>
      <c r="C6287" s="5">
        <v>2</v>
      </c>
    </row>
    <row r="6288" spans="1:3" hidden="1" x14ac:dyDescent="0.25">
      <c r="A6288" s="5" t="s">
        <v>14405</v>
      </c>
      <c r="B6288" s="5">
        <v>1</v>
      </c>
      <c r="C6288" s="5">
        <v>3</v>
      </c>
    </row>
    <row r="6289" spans="1:3" hidden="1" x14ac:dyDescent="0.25">
      <c r="A6289" s="5" t="s">
        <v>14406</v>
      </c>
      <c r="B6289" s="5">
        <v>1</v>
      </c>
      <c r="C6289" s="5">
        <v>1</v>
      </c>
    </row>
    <row r="6290" spans="1:3" hidden="1" x14ac:dyDescent="0.25">
      <c r="A6290" s="5" t="s">
        <v>14407</v>
      </c>
      <c r="B6290" s="5">
        <v>1</v>
      </c>
      <c r="C6290" s="5">
        <v>2</v>
      </c>
    </row>
    <row r="6291" spans="1:3" hidden="1" x14ac:dyDescent="0.25">
      <c r="A6291" s="5" t="s">
        <v>14408</v>
      </c>
      <c r="B6291" s="5">
        <v>1</v>
      </c>
      <c r="C6291" s="5">
        <v>2</v>
      </c>
    </row>
    <row r="6292" spans="1:3" hidden="1" x14ac:dyDescent="0.25">
      <c r="A6292" s="5" t="s">
        <v>14409</v>
      </c>
      <c r="B6292" s="5">
        <v>1</v>
      </c>
      <c r="C6292" s="5">
        <v>3</v>
      </c>
    </row>
    <row r="6293" spans="1:3" hidden="1" x14ac:dyDescent="0.25">
      <c r="A6293" s="5" t="s">
        <v>14410</v>
      </c>
      <c r="B6293" s="5">
        <v>1</v>
      </c>
      <c r="C6293" s="5">
        <v>2</v>
      </c>
    </row>
    <row r="6294" spans="1:3" hidden="1" x14ac:dyDescent="0.25">
      <c r="A6294" s="5" t="s">
        <v>14411</v>
      </c>
      <c r="B6294" s="5">
        <v>1</v>
      </c>
      <c r="C6294" s="5">
        <v>1</v>
      </c>
    </row>
    <row r="6295" spans="1:3" hidden="1" x14ac:dyDescent="0.25">
      <c r="A6295" s="5" t="s">
        <v>14412</v>
      </c>
      <c r="B6295" s="5">
        <v>1</v>
      </c>
      <c r="C6295" s="5">
        <v>1</v>
      </c>
    </row>
    <row r="6296" spans="1:3" hidden="1" x14ac:dyDescent="0.25">
      <c r="A6296" s="5" t="s">
        <v>14413</v>
      </c>
      <c r="B6296" s="5">
        <v>1</v>
      </c>
      <c r="C6296" s="5">
        <v>1</v>
      </c>
    </row>
    <row r="6297" spans="1:3" hidden="1" x14ac:dyDescent="0.25">
      <c r="A6297" s="5" t="s">
        <v>14414</v>
      </c>
      <c r="B6297" s="5">
        <v>1</v>
      </c>
      <c r="C6297" s="5">
        <v>3</v>
      </c>
    </row>
    <row r="6298" spans="1:3" hidden="1" x14ac:dyDescent="0.25">
      <c r="A6298" s="5" t="s">
        <v>14415</v>
      </c>
      <c r="B6298" s="5">
        <v>1</v>
      </c>
      <c r="C6298" s="5">
        <v>1</v>
      </c>
    </row>
    <row r="6299" spans="1:3" hidden="1" x14ac:dyDescent="0.25">
      <c r="A6299" s="5" t="s">
        <v>14416</v>
      </c>
      <c r="B6299" s="5">
        <v>1</v>
      </c>
      <c r="C6299" s="5">
        <v>1</v>
      </c>
    </row>
    <row r="6300" spans="1:3" hidden="1" x14ac:dyDescent="0.25">
      <c r="A6300" s="5" t="s">
        <v>14417</v>
      </c>
      <c r="B6300" s="5">
        <v>1</v>
      </c>
      <c r="C6300" s="5">
        <v>3</v>
      </c>
    </row>
    <row r="6301" spans="1:3" hidden="1" x14ac:dyDescent="0.25">
      <c r="A6301" s="5" t="s">
        <v>14418</v>
      </c>
      <c r="B6301" s="5">
        <v>1</v>
      </c>
      <c r="C6301" s="5">
        <v>2</v>
      </c>
    </row>
    <row r="6302" spans="1:3" hidden="1" x14ac:dyDescent="0.25">
      <c r="A6302" s="5" t="s">
        <v>14419</v>
      </c>
      <c r="B6302" s="5">
        <v>1</v>
      </c>
      <c r="C6302" s="5">
        <v>2</v>
      </c>
    </row>
    <row r="6303" spans="1:3" hidden="1" x14ac:dyDescent="0.25">
      <c r="A6303" s="5" t="s">
        <v>14420</v>
      </c>
      <c r="B6303" s="5">
        <v>1</v>
      </c>
      <c r="C6303" s="5">
        <v>1</v>
      </c>
    </row>
    <row r="6304" spans="1:3" hidden="1" x14ac:dyDescent="0.25">
      <c r="A6304" s="5" t="s">
        <v>14421</v>
      </c>
      <c r="B6304" s="5">
        <v>1</v>
      </c>
      <c r="C6304" s="5">
        <v>1</v>
      </c>
    </row>
    <row r="6305" spans="1:3" hidden="1" x14ac:dyDescent="0.25">
      <c r="A6305" s="5" t="s">
        <v>14422</v>
      </c>
      <c r="B6305" s="5">
        <v>1</v>
      </c>
      <c r="C6305" s="5">
        <v>2</v>
      </c>
    </row>
    <row r="6306" spans="1:3" hidden="1" x14ac:dyDescent="0.25">
      <c r="A6306" s="5" t="s">
        <v>14423</v>
      </c>
      <c r="B6306" s="5">
        <v>1</v>
      </c>
      <c r="C6306" s="5">
        <v>1</v>
      </c>
    </row>
    <row r="6307" spans="1:3" hidden="1" x14ac:dyDescent="0.25">
      <c r="A6307" s="5" t="s">
        <v>14424</v>
      </c>
      <c r="B6307" s="5">
        <v>1</v>
      </c>
      <c r="C6307" s="5">
        <v>1</v>
      </c>
    </row>
    <row r="6308" spans="1:3" hidden="1" x14ac:dyDescent="0.25">
      <c r="A6308" s="5" t="s">
        <v>14425</v>
      </c>
      <c r="B6308" s="5">
        <v>1</v>
      </c>
      <c r="C6308" s="5">
        <v>3</v>
      </c>
    </row>
    <row r="6309" spans="1:3" hidden="1" x14ac:dyDescent="0.25">
      <c r="A6309" s="5" t="s">
        <v>14426</v>
      </c>
      <c r="B6309" s="5">
        <v>1</v>
      </c>
      <c r="C6309" s="5">
        <v>2</v>
      </c>
    </row>
    <row r="6310" spans="1:3" hidden="1" x14ac:dyDescent="0.25">
      <c r="A6310" s="5" t="s">
        <v>14427</v>
      </c>
      <c r="B6310" s="5">
        <v>1</v>
      </c>
      <c r="C6310" s="5">
        <v>1</v>
      </c>
    </row>
    <row r="6311" spans="1:3" hidden="1" x14ac:dyDescent="0.25">
      <c r="A6311" s="5" t="s">
        <v>14428</v>
      </c>
      <c r="B6311" s="5">
        <v>1</v>
      </c>
      <c r="C6311" s="5">
        <v>1</v>
      </c>
    </row>
    <row r="6312" spans="1:3" hidden="1" x14ac:dyDescent="0.25">
      <c r="A6312" s="5" t="s">
        <v>14429</v>
      </c>
      <c r="B6312" s="5">
        <v>1</v>
      </c>
      <c r="C6312" s="5">
        <v>1</v>
      </c>
    </row>
    <row r="6313" spans="1:3" hidden="1" x14ac:dyDescent="0.25">
      <c r="A6313" s="5" t="s">
        <v>14430</v>
      </c>
      <c r="B6313" s="5">
        <v>1</v>
      </c>
      <c r="C6313" s="5">
        <v>2</v>
      </c>
    </row>
    <row r="6314" spans="1:3" hidden="1" x14ac:dyDescent="0.25">
      <c r="A6314" s="5" t="s">
        <v>14431</v>
      </c>
      <c r="B6314" s="5">
        <v>1</v>
      </c>
      <c r="C6314" s="5">
        <v>2</v>
      </c>
    </row>
    <row r="6315" spans="1:3" hidden="1" x14ac:dyDescent="0.25">
      <c r="A6315" s="5" t="s">
        <v>14432</v>
      </c>
      <c r="B6315" s="5">
        <v>1</v>
      </c>
      <c r="C6315" s="5">
        <v>3</v>
      </c>
    </row>
    <row r="6316" spans="1:3" hidden="1" x14ac:dyDescent="0.25">
      <c r="A6316" s="5" t="s">
        <v>14433</v>
      </c>
      <c r="B6316" s="5">
        <v>1</v>
      </c>
      <c r="C6316" s="5">
        <v>3</v>
      </c>
    </row>
    <row r="6317" spans="1:3" hidden="1" x14ac:dyDescent="0.25">
      <c r="A6317" s="5" t="s">
        <v>14434</v>
      </c>
      <c r="B6317" s="5">
        <v>1</v>
      </c>
      <c r="C6317" s="5">
        <v>1</v>
      </c>
    </row>
    <row r="6318" spans="1:3" hidden="1" x14ac:dyDescent="0.25">
      <c r="A6318" s="5" t="s">
        <v>14435</v>
      </c>
      <c r="B6318" s="5">
        <v>1</v>
      </c>
      <c r="C6318" s="5">
        <v>2</v>
      </c>
    </row>
    <row r="6319" spans="1:3" hidden="1" x14ac:dyDescent="0.25">
      <c r="A6319" s="5" t="s">
        <v>14436</v>
      </c>
      <c r="B6319" s="5">
        <v>1</v>
      </c>
      <c r="C6319" s="5">
        <v>3</v>
      </c>
    </row>
    <row r="6320" spans="1:3" hidden="1" x14ac:dyDescent="0.25">
      <c r="A6320" s="5" t="s">
        <v>14437</v>
      </c>
      <c r="B6320" s="5">
        <v>1</v>
      </c>
      <c r="C6320" s="5">
        <v>1</v>
      </c>
    </row>
    <row r="6321" spans="1:3" hidden="1" x14ac:dyDescent="0.25">
      <c r="A6321" s="5" t="s">
        <v>14438</v>
      </c>
      <c r="B6321" s="5">
        <v>1</v>
      </c>
      <c r="C6321" s="5">
        <v>1</v>
      </c>
    </row>
    <row r="6322" spans="1:3" hidden="1" x14ac:dyDescent="0.25">
      <c r="A6322" s="5" t="s">
        <v>14439</v>
      </c>
      <c r="B6322" s="5">
        <v>1</v>
      </c>
      <c r="C6322" s="5">
        <v>2</v>
      </c>
    </row>
    <row r="6323" spans="1:3" hidden="1" x14ac:dyDescent="0.25">
      <c r="A6323" s="5" t="s">
        <v>14440</v>
      </c>
      <c r="B6323" s="5">
        <v>1</v>
      </c>
      <c r="C6323" s="5">
        <v>1</v>
      </c>
    </row>
    <row r="6324" spans="1:3" hidden="1" x14ac:dyDescent="0.25">
      <c r="A6324" s="5" t="s">
        <v>14441</v>
      </c>
      <c r="B6324" s="5">
        <v>1</v>
      </c>
      <c r="C6324" s="5">
        <v>1</v>
      </c>
    </row>
    <row r="6325" spans="1:3" hidden="1" x14ac:dyDescent="0.25">
      <c r="A6325" s="5" t="s">
        <v>14442</v>
      </c>
      <c r="B6325" s="5">
        <v>1</v>
      </c>
      <c r="C6325" s="5">
        <v>3</v>
      </c>
    </row>
    <row r="6326" spans="1:3" hidden="1" x14ac:dyDescent="0.25">
      <c r="A6326" s="5" t="s">
        <v>14443</v>
      </c>
      <c r="B6326" s="5">
        <v>1</v>
      </c>
      <c r="C6326" s="5">
        <v>1</v>
      </c>
    </row>
    <row r="6327" spans="1:3" hidden="1" x14ac:dyDescent="0.25">
      <c r="A6327" s="5" t="s">
        <v>6484</v>
      </c>
      <c r="B6327" s="5">
        <v>1</v>
      </c>
      <c r="C6327" s="5">
        <v>1</v>
      </c>
    </row>
    <row r="6328" spans="1:3" hidden="1" x14ac:dyDescent="0.25">
      <c r="A6328" s="5" t="s">
        <v>14444</v>
      </c>
      <c r="B6328" s="5">
        <v>1</v>
      </c>
      <c r="C6328" s="5">
        <v>2</v>
      </c>
    </row>
    <row r="6329" spans="1:3" hidden="1" x14ac:dyDescent="0.25">
      <c r="A6329" s="5" t="s">
        <v>14445</v>
      </c>
      <c r="B6329" s="5">
        <v>1</v>
      </c>
      <c r="C6329" s="5">
        <v>2</v>
      </c>
    </row>
    <row r="6330" spans="1:3" hidden="1" x14ac:dyDescent="0.25">
      <c r="A6330" s="5" t="s">
        <v>14446</v>
      </c>
      <c r="B6330" s="5">
        <v>1</v>
      </c>
      <c r="C6330" s="5">
        <v>1</v>
      </c>
    </row>
    <row r="6331" spans="1:3" hidden="1" x14ac:dyDescent="0.25">
      <c r="A6331" s="5" t="s">
        <v>14447</v>
      </c>
      <c r="B6331" s="5">
        <v>1</v>
      </c>
      <c r="C6331" s="5">
        <v>2</v>
      </c>
    </row>
    <row r="6332" spans="1:3" hidden="1" x14ac:dyDescent="0.25">
      <c r="A6332" s="5" t="s">
        <v>14448</v>
      </c>
      <c r="B6332" s="5">
        <v>1</v>
      </c>
      <c r="C6332" s="5">
        <v>1</v>
      </c>
    </row>
    <row r="6333" spans="1:3" hidden="1" x14ac:dyDescent="0.25">
      <c r="A6333" s="5" t="s">
        <v>14449</v>
      </c>
      <c r="B6333" s="5">
        <v>1</v>
      </c>
      <c r="C6333" s="5">
        <v>3</v>
      </c>
    </row>
    <row r="6334" spans="1:3" hidden="1" x14ac:dyDescent="0.25">
      <c r="A6334" s="5" t="s">
        <v>14450</v>
      </c>
      <c r="B6334" s="5">
        <v>1</v>
      </c>
      <c r="C6334" s="5">
        <v>1</v>
      </c>
    </row>
    <row r="6335" spans="1:3" hidden="1" x14ac:dyDescent="0.25">
      <c r="A6335" s="5" t="s">
        <v>14451</v>
      </c>
      <c r="B6335" s="5">
        <v>1</v>
      </c>
      <c r="C6335" s="5">
        <v>1</v>
      </c>
    </row>
    <row r="6336" spans="1:3" hidden="1" x14ac:dyDescent="0.25">
      <c r="A6336" s="5" t="s">
        <v>14452</v>
      </c>
      <c r="B6336" s="5">
        <v>1</v>
      </c>
      <c r="C6336" s="5">
        <v>1</v>
      </c>
    </row>
    <row r="6337" spans="1:3" hidden="1" x14ac:dyDescent="0.25">
      <c r="A6337" s="5" t="s">
        <v>14453</v>
      </c>
      <c r="B6337" s="5">
        <v>1</v>
      </c>
      <c r="C6337" s="5">
        <v>3</v>
      </c>
    </row>
    <row r="6338" spans="1:3" hidden="1" x14ac:dyDescent="0.25">
      <c r="A6338" s="5" t="s">
        <v>14454</v>
      </c>
      <c r="B6338" s="5">
        <v>1</v>
      </c>
      <c r="C6338" s="5">
        <v>1</v>
      </c>
    </row>
    <row r="6339" spans="1:3" hidden="1" x14ac:dyDescent="0.25">
      <c r="A6339" s="5" t="s">
        <v>14455</v>
      </c>
      <c r="B6339" s="5">
        <v>1</v>
      </c>
      <c r="C6339" s="5">
        <v>2</v>
      </c>
    </row>
    <row r="6340" spans="1:3" hidden="1" x14ac:dyDescent="0.25">
      <c r="A6340" s="5" t="s">
        <v>14456</v>
      </c>
      <c r="B6340" s="5">
        <v>1</v>
      </c>
      <c r="C6340" s="5">
        <v>3</v>
      </c>
    </row>
    <row r="6341" spans="1:3" hidden="1" x14ac:dyDescent="0.25">
      <c r="A6341" s="5" t="s">
        <v>14457</v>
      </c>
      <c r="B6341" s="5">
        <v>1</v>
      </c>
      <c r="C6341" s="5">
        <v>2</v>
      </c>
    </row>
    <row r="6342" spans="1:3" hidden="1" x14ac:dyDescent="0.25">
      <c r="A6342" s="5" t="s">
        <v>14458</v>
      </c>
      <c r="B6342" s="5">
        <v>1</v>
      </c>
      <c r="C6342" s="5">
        <v>2</v>
      </c>
    </row>
    <row r="6343" spans="1:3" hidden="1" x14ac:dyDescent="0.25">
      <c r="A6343" s="5" t="s">
        <v>14459</v>
      </c>
      <c r="B6343" s="5">
        <v>1</v>
      </c>
      <c r="C6343" s="5">
        <v>1</v>
      </c>
    </row>
    <row r="6344" spans="1:3" hidden="1" x14ac:dyDescent="0.25">
      <c r="A6344" s="5" t="s">
        <v>14460</v>
      </c>
      <c r="B6344" s="5">
        <v>1</v>
      </c>
      <c r="C6344" s="5">
        <v>2</v>
      </c>
    </row>
    <row r="6345" spans="1:3" hidden="1" x14ac:dyDescent="0.25">
      <c r="A6345" s="5" t="s">
        <v>14461</v>
      </c>
      <c r="B6345" s="5">
        <v>1</v>
      </c>
      <c r="C6345" s="5">
        <v>2</v>
      </c>
    </row>
    <row r="6346" spans="1:3" hidden="1" x14ac:dyDescent="0.25">
      <c r="A6346" s="5" t="s">
        <v>14462</v>
      </c>
      <c r="B6346" s="5">
        <v>1</v>
      </c>
      <c r="C6346" s="5">
        <v>1</v>
      </c>
    </row>
    <row r="6347" spans="1:3" hidden="1" x14ac:dyDescent="0.25">
      <c r="A6347" s="5" t="s">
        <v>14463</v>
      </c>
      <c r="B6347" s="5">
        <v>1</v>
      </c>
      <c r="C6347" s="5">
        <v>3</v>
      </c>
    </row>
    <row r="6348" spans="1:3" hidden="1" x14ac:dyDescent="0.25">
      <c r="A6348" s="5" t="s">
        <v>14464</v>
      </c>
      <c r="B6348" s="5">
        <v>1</v>
      </c>
      <c r="C6348" s="5">
        <v>3</v>
      </c>
    </row>
    <row r="6349" spans="1:3" hidden="1" x14ac:dyDescent="0.25">
      <c r="A6349" s="5" t="s">
        <v>14465</v>
      </c>
      <c r="B6349" s="5">
        <v>1</v>
      </c>
      <c r="C6349" s="5">
        <v>2</v>
      </c>
    </row>
    <row r="6350" spans="1:3" hidden="1" x14ac:dyDescent="0.25">
      <c r="A6350" s="5" t="s">
        <v>14466</v>
      </c>
      <c r="B6350" s="5">
        <v>1</v>
      </c>
      <c r="C6350" s="5">
        <v>2</v>
      </c>
    </row>
    <row r="6351" spans="1:3" hidden="1" x14ac:dyDescent="0.25">
      <c r="A6351" s="5" t="s">
        <v>14467</v>
      </c>
      <c r="B6351" s="5">
        <v>1</v>
      </c>
      <c r="C6351" s="5">
        <v>2</v>
      </c>
    </row>
    <row r="6352" spans="1:3" hidden="1" x14ac:dyDescent="0.25">
      <c r="A6352" s="5" t="s">
        <v>14468</v>
      </c>
      <c r="B6352" s="5">
        <v>1</v>
      </c>
      <c r="C6352" s="5">
        <v>2</v>
      </c>
    </row>
    <row r="6353" spans="1:3" hidden="1" x14ac:dyDescent="0.25">
      <c r="A6353" s="5" t="s">
        <v>14469</v>
      </c>
      <c r="B6353" s="5">
        <v>1</v>
      </c>
      <c r="C6353" s="5">
        <v>1</v>
      </c>
    </row>
    <row r="6354" spans="1:3" hidden="1" x14ac:dyDescent="0.25">
      <c r="A6354" s="5" t="s">
        <v>14470</v>
      </c>
      <c r="B6354" s="5">
        <v>1</v>
      </c>
      <c r="C6354" s="5">
        <v>1</v>
      </c>
    </row>
    <row r="6355" spans="1:3" hidden="1" x14ac:dyDescent="0.25">
      <c r="A6355" s="5" t="s">
        <v>14471</v>
      </c>
      <c r="B6355" s="5">
        <v>1</v>
      </c>
      <c r="C6355" s="5">
        <v>2</v>
      </c>
    </row>
    <row r="6356" spans="1:3" hidden="1" x14ac:dyDescent="0.25">
      <c r="A6356" s="5" t="s">
        <v>14472</v>
      </c>
      <c r="B6356" s="5">
        <v>1</v>
      </c>
      <c r="C6356" s="5">
        <v>1</v>
      </c>
    </row>
    <row r="6357" spans="1:3" hidden="1" x14ac:dyDescent="0.25">
      <c r="A6357" s="5" t="s">
        <v>14473</v>
      </c>
      <c r="B6357" s="5">
        <v>1</v>
      </c>
      <c r="C6357" s="5">
        <v>1</v>
      </c>
    </row>
    <row r="6358" spans="1:3" hidden="1" x14ac:dyDescent="0.25">
      <c r="A6358" s="5" t="s">
        <v>14474</v>
      </c>
      <c r="B6358" s="5">
        <v>1</v>
      </c>
      <c r="C6358" s="5">
        <v>2</v>
      </c>
    </row>
    <row r="6359" spans="1:3" hidden="1" x14ac:dyDescent="0.25">
      <c r="A6359" s="5" t="s">
        <v>14475</v>
      </c>
      <c r="B6359" s="5">
        <v>1</v>
      </c>
      <c r="C6359" s="5">
        <v>1</v>
      </c>
    </row>
    <row r="6360" spans="1:3" hidden="1" x14ac:dyDescent="0.25">
      <c r="A6360" s="5" t="s">
        <v>14476</v>
      </c>
      <c r="B6360" s="5">
        <v>1</v>
      </c>
      <c r="C6360" s="5">
        <v>1</v>
      </c>
    </row>
    <row r="6361" spans="1:3" hidden="1" x14ac:dyDescent="0.25">
      <c r="A6361" s="5" t="s">
        <v>14477</v>
      </c>
      <c r="B6361" s="5">
        <v>1</v>
      </c>
      <c r="C6361" s="5">
        <v>1</v>
      </c>
    </row>
    <row r="6362" spans="1:3" hidden="1" x14ac:dyDescent="0.25">
      <c r="A6362" s="5" t="s">
        <v>14478</v>
      </c>
      <c r="B6362" s="5">
        <v>1</v>
      </c>
      <c r="C6362" s="5">
        <v>2</v>
      </c>
    </row>
    <row r="6363" spans="1:3" hidden="1" x14ac:dyDescent="0.25">
      <c r="A6363" s="5" t="s">
        <v>14479</v>
      </c>
      <c r="B6363" s="5">
        <v>1</v>
      </c>
      <c r="C6363" s="5">
        <v>2</v>
      </c>
    </row>
    <row r="6364" spans="1:3" hidden="1" x14ac:dyDescent="0.25">
      <c r="A6364" s="5" t="s">
        <v>14480</v>
      </c>
      <c r="B6364" s="5">
        <v>1</v>
      </c>
      <c r="C6364" s="5">
        <v>2</v>
      </c>
    </row>
    <row r="6365" spans="1:3" hidden="1" x14ac:dyDescent="0.25">
      <c r="A6365" s="5" t="s">
        <v>14481</v>
      </c>
      <c r="B6365" s="5">
        <v>1</v>
      </c>
      <c r="C6365" s="5">
        <v>3</v>
      </c>
    </row>
    <row r="6366" spans="1:3" hidden="1" x14ac:dyDescent="0.25">
      <c r="A6366" s="5" t="s">
        <v>14482</v>
      </c>
      <c r="B6366" s="5">
        <v>1</v>
      </c>
      <c r="C6366" s="5">
        <v>1</v>
      </c>
    </row>
    <row r="6367" spans="1:3" hidden="1" x14ac:dyDescent="0.25">
      <c r="A6367" s="5" t="s">
        <v>14483</v>
      </c>
      <c r="B6367" s="5">
        <v>1</v>
      </c>
      <c r="C6367" s="5">
        <v>2</v>
      </c>
    </row>
    <row r="6368" spans="1:3" hidden="1" x14ac:dyDescent="0.25">
      <c r="A6368" s="5" t="s">
        <v>14484</v>
      </c>
      <c r="B6368" s="5">
        <v>1</v>
      </c>
      <c r="C6368" s="5">
        <v>1</v>
      </c>
    </row>
    <row r="6369" spans="1:3" hidden="1" x14ac:dyDescent="0.25">
      <c r="A6369" s="5" t="s">
        <v>14485</v>
      </c>
      <c r="B6369" s="5">
        <v>1</v>
      </c>
      <c r="C6369" s="5">
        <v>1</v>
      </c>
    </row>
    <row r="6370" spans="1:3" hidden="1" x14ac:dyDescent="0.25">
      <c r="A6370" s="5" t="s">
        <v>14486</v>
      </c>
      <c r="B6370" s="5">
        <v>1</v>
      </c>
      <c r="C6370" s="5">
        <v>1</v>
      </c>
    </row>
    <row r="6371" spans="1:3" hidden="1" x14ac:dyDescent="0.25">
      <c r="A6371" s="5" t="s">
        <v>14487</v>
      </c>
      <c r="B6371" s="5">
        <v>1</v>
      </c>
      <c r="C6371" s="5">
        <v>1</v>
      </c>
    </row>
    <row r="6372" spans="1:3" hidden="1" x14ac:dyDescent="0.25">
      <c r="A6372" s="5" t="s">
        <v>14488</v>
      </c>
      <c r="B6372" s="5">
        <v>1</v>
      </c>
      <c r="C6372" s="5">
        <v>2</v>
      </c>
    </row>
    <row r="6373" spans="1:3" hidden="1" x14ac:dyDescent="0.25">
      <c r="A6373" s="5" t="s">
        <v>14489</v>
      </c>
      <c r="B6373" s="5">
        <v>1</v>
      </c>
      <c r="C6373" s="5">
        <v>2</v>
      </c>
    </row>
    <row r="6374" spans="1:3" hidden="1" x14ac:dyDescent="0.25">
      <c r="A6374" s="5" t="s">
        <v>14490</v>
      </c>
      <c r="B6374" s="5">
        <v>1</v>
      </c>
      <c r="C6374" s="5">
        <v>2</v>
      </c>
    </row>
    <row r="6375" spans="1:3" hidden="1" x14ac:dyDescent="0.25">
      <c r="A6375" s="5" t="s">
        <v>14491</v>
      </c>
      <c r="B6375" s="5">
        <v>1</v>
      </c>
      <c r="C6375" s="5">
        <v>2</v>
      </c>
    </row>
    <row r="6376" spans="1:3" hidden="1" x14ac:dyDescent="0.25">
      <c r="A6376" s="5" t="s">
        <v>14492</v>
      </c>
      <c r="B6376" s="5">
        <v>1</v>
      </c>
      <c r="C6376" s="5">
        <v>1</v>
      </c>
    </row>
    <row r="6377" spans="1:3" hidden="1" x14ac:dyDescent="0.25">
      <c r="A6377" s="5" t="s">
        <v>14493</v>
      </c>
      <c r="B6377" s="5">
        <v>1</v>
      </c>
      <c r="C6377" s="5">
        <v>2</v>
      </c>
    </row>
    <row r="6378" spans="1:3" hidden="1" x14ac:dyDescent="0.25">
      <c r="A6378" s="5" t="s">
        <v>14494</v>
      </c>
      <c r="B6378" s="5">
        <v>1</v>
      </c>
      <c r="C6378" s="5">
        <v>1</v>
      </c>
    </row>
    <row r="6379" spans="1:3" hidden="1" x14ac:dyDescent="0.25">
      <c r="A6379" s="5" t="s">
        <v>14495</v>
      </c>
      <c r="B6379" s="5">
        <v>1</v>
      </c>
      <c r="C6379" s="5">
        <v>1</v>
      </c>
    </row>
    <row r="6380" spans="1:3" hidden="1" x14ac:dyDescent="0.25">
      <c r="A6380" s="5" t="s">
        <v>14496</v>
      </c>
      <c r="B6380" s="5">
        <v>1</v>
      </c>
      <c r="C6380" s="5">
        <v>2</v>
      </c>
    </row>
    <row r="6381" spans="1:3" hidden="1" x14ac:dyDescent="0.25">
      <c r="A6381" s="5" t="s">
        <v>14497</v>
      </c>
      <c r="B6381" s="5">
        <v>1</v>
      </c>
      <c r="C6381" s="5">
        <v>1</v>
      </c>
    </row>
    <row r="6382" spans="1:3" hidden="1" x14ac:dyDescent="0.25">
      <c r="A6382" s="5" t="s">
        <v>14498</v>
      </c>
      <c r="B6382" s="5">
        <v>1</v>
      </c>
      <c r="C6382" s="5">
        <v>1</v>
      </c>
    </row>
    <row r="6383" spans="1:3" hidden="1" x14ac:dyDescent="0.25">
      <c r="A6383" s="5" t="s">
        <v>14499</v>
      </c>
      <c r="B6383" s="5">
        <v>1</v>
      </c>
      <c r="C6383" s="5">
        <v>1</v>
      </c>
    </row>
    <row r="6384" spans="1:3" hidden="1" x14ac:dyDescent="0.25">
      <c r="A6384" s="5" t="s">
        <v>14500</v>
      </c>
      <c r="B6384" s="5">
        <v>1</v>
      </c>
      <c r="C6384" s="5">
        <v>1</v>
      </c>
    </row>
    <row r="6385" spans="1:3" hidden="1" x14ac:dyDescent="0.25">
      <c r="A6385" s="5" t="s">
        <v>14501</v>
      </c>
      <c r="B6385" s="5">
        <v>1</v>
      </c>
      <c r="C6385" s="5">
        <v>1</v>
      </c>
    </row>
    <row r="6386" spans="1:3" hidden="1" x14ac:dyDescent="0.25">
      <c r="A6386" s="5" t="s">
        <v>14502</v>
      </c>
      <c r="B6386" s="5">
        <v>1</v>
      </c>
      <c r="C6386" s="5">
        <v>1</v>
      </c>
    </row>
    <row r="6387" spans="1:3" hidden="1" x14ac:dyDescent="0.25">
      <c r="A6387" s="5" t="s">
        <v>14503</v>
      </c>
      <c r="B6387" s="5">
        <v>1</v>
      </c>
      <c r="C6387" s="5">
        <v>1</v>
      </c>
    </row>
    <row r="6388" spans="1:3" hidden="1" x14ac:dyDescent="0.25">
      <c r="A6388" s="5" t="s">
        <v>14504</v>
      </c>
      <c r="B6388" s="5">
        <v>1</v>
      </c>
      <c r="C6388" s="5">
        <v>1</v>
      </c>
    </row>
    <row r="6389" spans="1:3" hidden="1" x14ac:dyDescent="0.25">
      <c r="A6389" s="5" t="s">
        <v>14505</v>
      </c>
      <c r="B6389" s="5">
        <v>1</v>
      </c>
      <c r="C6389" s="5">
        <v>2</v>
      </c>
    </row>
    <row r="6390" spans="1:3" hidden="1" x14ac:dyDescent="0.25">
      <c r="A6390" s="5" t="s">
        <v>14506</v>
      </c>
      <c r="B6390" s="5">
        <v>1</v>
      </c>
      <c r="C6390" s="5">
        <v>3</v>
      </c>
    </row>
    <row r="6391" spans="1:3" hidden="1" x14ac:dyDescent="0.25">
      <c r="A6391" s="5" t="s">
        <v>14507</v>
      </c>
      <c r="B6391" s="5">
        <v>1</v>
      </c>
      <c r="C6391" s="5">
        <v>2</v>
      </c>
    </row>
    <row r="6392" spans="1:3" hidden="1" x14ac:dyDescent="0.25">
      <c r="A6392" s="5" t="s">
        <v>14508</v>
      </c>
      <c r="B6392" s="5">
        <v>1</v>
      </c>
      <c r="C6392" s="5">
        <v>3</v>
      </c>
    </row>
    <row r="6393" spans="1:3" hidden="1" x14ac:dyDescent="0.25">
      <c r="A6393" s="5" t="s">
        <v>14509</v>
      </c>
      <c r="B6393" s="5">
        <v>1</v>
      </c>
      <c r="C6393" s="5">
        <v>2</v>
      </c>
    </row>
    <row r="6394" spans="1:3" hidden="1" x14ac:dyDescent="0.25">
      <c r="A6394" s="5" t="s">
        <v>14510</v>
      </c>
      <c r="B6394" s="5">
        <v>1</v>
      </c>
      <c r="C6394" s="5">
        <v>2</v>
      </c>
    </row>
    <row r="6395" spans="1:3" hidden="1" x14ac:dyDescent="0.25">
      <c r="A6395" s="5" t="s">
        <v>14511</v>
      </c>
      <c r="B6395" s="5">
        <v>1</v>
      </c>
      <c r="C6395" s="5">
        <v>3</v>
      </c>
    </row>
    <row r="6396" spans="1:3" hidden="1" x14ac:dyDescent="0.25">
      <c r="A6396" s="5" t="s">
        <v>14512</v>
      </c>
      <c r="B6396" s="5">
        <v>1</v>
      </c>
      <c r="C6396" s="5">
        <v>3</v>
      </c>
    </row>
    <row r="6397" spans="1:3" hidden="1" x14ac:dyDescent="0.25">
      <c r="A6397" s="5" t="s">
        <v>14513</v>
      </c>
      <c r="B6397" s="5">
        <v>1</v>
      </c>
      <c r="C6397" s="5">
        <v>1</v>
      </c>
    </row>
    <row r="6398" spans="1:3" hidden="1" x14ac:dyDescent="0.25">
      <c r="A6398" s="5" t="s">
        <v>7085</v>
      </c>
      <c r="B6398" s="5">
        <v>1</v>
      </c>
      <c r="C6398" s="5">
        <v>2</v>
      </c>
    </row>
    <row r="6399" spans="1:3" hidden="1" x14ac:dyDescent="0.25">
      <c r="A6399" s="5" t="s">
        <v>14514</v>
      </c>
      <c r="B6399" s="5">
        <v>1</v>
      </c>
      <c r="C6399" s="5">
        <v>2</v>
      </c>
    </row>
    <row r="6400" spans="1:3" hidden="1" x14ac:dyDescent="0.25">
      <c r="A6400" s="5" t="s">
        <v>14515</v>
      </c>
      <c r="B6400" s="5">
        <v>1</v>
      </c>
      <c r="C6400" s="5">
        <v>3</v>
      </c>
    </row>
    <row r="6401" spans="1:3" hidden="1" x14ac:dyDescent="0.25">
      <c r="A6401" s="5" t="s">
        <v>14516</v>
      </c>
      <c r="B6401" s="5">
        <v>1</v>
      </c>
      <c r="C6401" s="5">
        <v>3</v>
      </c>
    </row>
    <row r="6402" spans="1:3" hidden="1" x14ac:dyDescent="0.25">
      <c r="A6402" s="5" t="s">
        <v>14517</v>
      </c>
      <c r="B6402" s="5">
        <v>1</v>
      </c>
      <c r="C6402" s="5">
        <v>1</v>
      </c>
    </row>
    <row r="6403" spans="1:3" hidden="1" x14ac:dyDescent="0.25">
      <c r="A6403" s="5" t="s">
        <v>14518</v>
      </c>
      <c r="B6403" s="5">
        <v>1</v>
      </c>
      <c r="C6403" s="5">
        <v>3</v>
      </c>
    </row>
    <row r="6404" spans="1:3" hidden="1" x14ac:dyDescent="0.25">
      <c r="A6404" s="5" t="s">
        <v>14519</v>
      </c>
      <c r="B6404" s="5">
        <v>1</v>
      </c>
      <c r="C6404" s="5">
        <v>2</v>
      </c>
    </row>
    <row r="6405" spans="1:3" hidden="1" x14ac:dyDescent="0.25">
      <c r="A6405" s="5" t="s">
        <v>14520</v>
      </c>
      <c r="B6405" s="5">
        <v>1</v>
      </c>
      <c r="C6405" s="5">
        <v>3</v>
      </c>
    </row>
    <row r="6406" spans="1:3" hidden="1" x14ac:dyDescent="0.25">
      <c r="A6406" s="5" t="s">
        <v>14521</v>
      </c>
      <c r="B6406" s="5">
        <v>1</v>
      </c>
      <c r="C6406" s="5">
        <v>2</v>
      </c>
    </row>
    <row r="6407" spans="1:3" hidden="1" x14ac:dyDescent="0.25">
      <c r="A6407" s="5" t="s">
        <v>14522</v>
      </c>
      <c r="B6407" s="5">
        <v>1</v>
      </c>
      <c r="C6407" s="5">
        <v>3</v>
      </c>
    </row>
    <row r="6408" spans="1:3" hidden="1" x14ac:dyDescent="0.25">
      <c r="A6408" s="5" t="s">
        <v>14523</v>
      </c>
      <c r="B6408" s="5">
        <v>1</v>
      </c>
      <c r="C6408" s="5">
        <v>1</v>
      </c>
    </row>
    <row r="6409" spans="1:3" hidden="1" x14ac:dyDescent="0.25">
      <c r="A6409" s="5" t="s">
        <v>14524</v>
      </c>
      <c r="B6409" s="5">
        <v>1</v>
      </c>
      <c r="C6409" s="5">
        <v>3</v>
      </c>
    </row>
    <row r="6410" spans="1:3" hidden="1" x14ac:dyDescent="0.25">
      <c r="A6410" s="5" t="s">
        <v>14525</v>
      </c>
      <c r="B6410" s="5">
        <v>1</v>
      </c>
      <c r="C6410" s="5">
        <v>3</v>
      </c>
    </row>
    <row r="6411" spans="1:3" hidden="1" x14ac:dyDescent="0.25">
      <c r="A6411" s="5" t="s">
        <v>14526</v>
      </c>
      <c r="B6411" s="5">
        <v>1</v>
      </c>
      <c r="C6411" s="5">
        <v>1</v>
      </c>
    </row>
    <row r="6412" spans="1:3" hidden="1" x14ac:dyDescent="0.25">
      <c r="A6412" s="5" t="s">
        <v>14527</v>
      </c>
      <c r="B6412" s="5">
        <v>1</v>
      </c>
      <c r="C6412" s="5">
        <v>1</v>
      </c>
    </row>
    <row r="6413" spans="1:3" hidden="1" x14ac:dyDescent="0.25">
      <c r="A6413" s="5" t="s">
        <v>14528</v>
      </c>
      <c r="B6413" s="5">
        <v>1</v>
      </c>
      <c r="C6413" s="5">
        <v>2</v>
      </c>
    </row>
    <row r="6414" spans="1:3" hidden="1" x14ac:dyDescent="0.25">
      <c r="A6414" s="5" t="s">
        <v>14529</v>
      </c>
      <c r="B6414" s="5">
        <v>1</v>
      </c>
      <c r="C6414" s="5">
        <v>3</v>
      </c>
    </row>
    <row r="6415" spans="1:3" hidden="1" x14ac:dyDescent="0.25">
      <c r="A6415" s="5" t="s">
        <v>14530</v>
      </c>
      <c r="B6415" s="5">
        <v>1</v>
      </c>
      <c r="C6415" s="5">
        <v>2</v>
      </c>
    </row>
    <row r="6416" spans="1:3" hidden="1" x14ac:dyDescent="0.25">
      <c r="A6416" s="5" t="s">
        <v>14531</v>
      </c>
      <c r="B6416" s="5">
        <v>1</v>
      </c>
      <c r="C6416" s="5">
        <v>3</v>
      </c>
    </row>
    <row r="6417" spans="1:3" hidden="1" x14ac:dyDescent="0.25">
      <c r="A6417" s="5" t="s">
        <v>14532</v>
      </c>
      <c r="B6417" s="5">
        <v>1</v>
      </c>
      <c r="C6417" s="5">
        <v>2</v>
      </c>
    </row>
    <row r="6418" spans="1:3" hidden="1" x14ac:dyDescent="0.25">
      <c r="A6418" s="5" t="s">
        <v>14533</v>
      </c>
      <c r="B6418" s="5">
        <v>1</v>
      </c>
      <c r="C6418" s="5">
        <v>1</v>
      </c>
    </row>
    <row r="6419" spans="1:3" hidden="1" x14ac:dyDescent="0.25">
      <c r="A6419" s="5" t="s">
        <v>14534</v>
      </c>
      <c r="B6419" s="5">
        <v>1</v>
      </c>
      <c r="C6419" s="5">
        <v>1</v>
      </c>
    </row>
    <row r="6420" spans="1:3" hidden="1" x14ac:dyDescent="0.25">
      <c r="A6420" s="5" t="s">
        <v>14535</v>
      </c>
      <c r="B6420" s="5">
        <v>1</v>
      </c>
      <c r="C6420" s="5">
        <v>1</v>
      </c>
    </row>
    <row r="6421" spans="1:3" hidden="1" x14ac:dyDescent="0.25">
      <c r="A6421" s="5" t="s">
        <v>14536</v>
      </c>
      <c r="B6421" s="5">
        <v>1</v>
      </c>
      <c r="C6421" s="5">
        <v>2</v>
      </c>
    </row>
    <row r="6422" spans="1:3" hidden="1" x14ac:dyDescent="0.25">
      <c r="A6422" s="5" t="s">
        <v>14537</v>
      </c>
      <c r="B6422" s="5">
        <v>1</v>
      </c>
      <c r="C6422" s="5">
        <v>2</v>
      </c>
    </row>
    <row r="6423" spans="1:3" hidden="1" x14ac:dyDescent="0.25">
      <c r="A6423" s="5" t="s">
        <v>14538</v>
      </c>
      <c r="B6423" s="5">
        <v>1</v>
      </c>
      <c r="C6423" s="5">
        <v>1</v>
      </c>
    </row>
    <row r="6424" spans="1:3" hidden="1" x14ac:dyDescent="0.25">
      <c r="A6424" s="5" t="s">
        <v>14539</v>
      </c>
      <c r="B6424" s="5">
        <v>1</v>
      </c>
      <c r="C6424" s="5">
        <v>3</v>
      </c>
    </row>
    <row r="6425" spans="1:3" hidden="1" x14ac:dyDescent="0.25">
      <c r="A6425" s="5" t="s">
        <v>14540</v>
      </c>
      <c r="B6425" s="5">
        <v>1</v>
      </c>
      <c r="C6425" s="5">
        <v>3</v>
      </c>
    </row>
    <row r="6426" spans="1:3" hidden="1" x14ac:dyDescent="0.25">
      <c r="A6426" s="5" t="s">
        <v>14541</v>
      </c>
      <c r="B6426" s="5">
        <v>1</v>
      </c>
      <c r="C6426" s="5">
        <v>3</v>
      </c>
    </row>
    <row r="6427" spans="1:3" hidden="1" x14ac:dyDescent="0.25">
      <c r="A6427" s="5" t="s">
        <v>14542</v>
      </c>
      <c r="B6427" s="5">
        <v>1</v>
      </c>
      <c r="C6427" s="5">
        <v>2</v>
      </c>
    </row>
    <row r="6428" spans="1:3" hidden="1" x14ac:dyDescent="0.25">
      <c r="A6428" s="5" t="s">
        <v>14543</v>
      </c>
      <c r="B6428" s="5">
        <v>1</v>
      </c>
      <c r="C6428" s="5">
        <v>3</v>
      </c>
    </row>
    <row r="6429" spans="1:3" hidden="1" x14ac:dyDescent="0.25">
      <c r="A6429" s="5" t="s">
        <v>14544</v>
      </c>
      <c r="B6429" s="5">
        <v>1</v>
      </c>
      <c r="C6429" s="5">
        <v>3</v>
      </c>
    </row>
    <row r="6430" spans="1:3" hidden="1" x14ac:dyDescent="0.25">
      <c r="A6430" s="5" t="s">
        <v>14545</v>
      </c>
      <c r="B6430" s="5">
        <v>1</v>
      </c>
      <c r="C6430" s="5">
        <v>3</v>
      </c>
    </row>
    <row r="6431" spans="1:3" hidden="1" x14ac:dyDescent="0.25">
      <c r="A6431" s="5" t="s">
        <v>14546</v>
      </c>
      <c r="B6431" s="5">
        <v>1</v>
      </c>
      <c r="C6431" s="5">
        <v>1</v>
      </c>
    </row>
    <row r="6432" spans="1:3" hidden="1" x14ac:dyDescent="0.25">
      <c r="A6432" s="5" t="s">
        <v>14547</v>
      </c>
      <c r="B6432" s="5">
        <v>1</v>
      </c>
      <c r="C6432" s="5">
        <v>1</v>
      </c>
    </row>
    <row r="6433" spans="1:3" hidden="1" x14ac:dyDescent="0.25">
      <c r="A6433" s="5" t="s">
        <v>14548</v>
      </c>
      <c r="B6433" s="5">
        <v>1</v>
      </c>
      <c r="C6433" s="5">
        <v>3</v>
      </c>
    </row>
    <row r="6434" spans="1:3" hidden="1" x14ac:dyDescent="0.25">
      <c r="A6434" s="5" t="s">
        <v>14549</v>
      </c>
      <c r="B6434" s="5">
        <v>1</v>
      </c>
      <c r="C6434" s="5">
        <v>1</v>
      </c>
    </row>
    <row r="6435" spans="1:3" hidden="1" x14ac:dyDescent="0.25">
      <c r="A6435" s="5" t="s">
        <v>14550</v>
      </c>
      <c r="B6435" s="5">
        <v>1</v>
      </c>
      <c r="C6435" s="5">
        <v>2</v>
      </c>
    </row>
    <row r="6436" spans="1:3" hidden="1" x14ac:dyDescent="0.25">
      <c r="A6436" s="5" t="s">
        <v>14551</v>
      </c>
      <c r="B6436" s="5">
        <v>1</v>
      </c>
      <c r="C6436" s="5">
        <v>3</v>
      </c>
    </row>
    <row r="6437" spans="1:3" hidden="1" x14ac:dyDescent="0.25">
      <c r="A6437" s="5" t="s">
        <v>14552</v>
      </c>
      <c r="B6437" s="5">
        <v>1</v>
      </c>
      <c r="C6437" s="5">
        <v>2</v>
      </c>
    </row>
    <row r="6438" spans="1:3" hidden="1" x14ac:dyDescent="0.25">
      <c r="A6438" s="5" t="s">
        <v>14553</v>
      </c>
      <c r="B6438" s="5">
        <v>1</v>
      </c>
      <c r="C6438" s="5">
        <v>3</v>
      </c>
    </row>
    <row r="6439" spans="1:3" hidden="1" x14ac:dyDescent="0.25">
      <c r="A6439" s="5" t="s">
        <v>14554</v>
      </c>
      <c r="B6439" s="5">
        <v>1</v>
      </c>
      <c r="C6439" s="5">
        <v>2</v>
      </c>
    </row>
    <row r="6440" spans="1:3" hidden="1" x14ac:dyDescent="0.25">
      <c r="A6440" s="5" t="s">
        <v>14555</v>
      </c>
      <c r="B6440" s="5">
        <v>1</v>
      </c>
      <c r="C6440" s="5">
        <v>3</v>
      </c>
    </row>
    <row r="6441" spans="1:3" hidden="1" x14ac:dyDescent="0.25">
      <c r="A6441" s="5" t="s">
        <v>14556</v>
      </c>
      <c r="B6441" s="5">
        <v>1</v>
      </c>
      <c r="C6441" s="5">
        <v>3</v>
      </c>
    </row>
    <row r="6442" spans="1:3" hidden="1" x14ac:dyDescent="0.25">
      <c r="A6442" s="5" t="s">
        <v>14557</v>
      </c>
      <c r="B6442" s="5">
        <v>1</v>
      </c>
      <c r="C6442" s="5">
        <v>3</v>
      </c>
    </row>
    <row r="6443" spans="1:3" hidden="1" x14ac:dyDescent="0.25">
      <c r="A6443" s="5" t="s">
        <v>2357</v>
      </c>
      <c r="B6443" s="5">
        <v>1</v>
      </c>
      <c r="C6443" s="5">
        <v>1</v>
      </c>
    </row>
    <row r="6444" spans="1:3" hidden="1" x14ac:dyDescent="0.25">
      <c r="A6444" s="5" t="s">
        <v>14558</v>
      </c>
      <c r="B6444" s="5">
        <v>1</v>
      </c>
      <c r="C6444" s="5">
        <v>2</v>
      </c>
    </row>
    <row r="6445" spans="1:3" hidden="1" x14ac:dyDescent="0.25">
      <c r="A6445" s="5" t="s">
        <v>14559</v>
      </c>
      <c r="B6445" s="5">
        <v>1</v>
      </c>
      <c r="C6445" s="5">
        <v>2</v>
      </c>
    </row>
    <row r="6446" spans="1:3" hidden="1" x14ac:dyDescent="0.25">
      <c r="A6446" s="5" t="s">
        <v>14560</v>
      </c>
      <c r="B6446" s="5">
        <v>1</v>
      </c>
      <c r="C6446" s="5">
        <v>3</v>
      </c>
    </row>
    <row r="6447" spans="1:3" hidden="1" x14ac:dyDescent="0.25">
      <c r="A6447" s="5" t="s">
        <v>14561</v>
      </c>
      <c r="B6447" s="5">
        <v>1</v>
      </c>
      <c r="C6447" s="5">
        <v>3</v>
      </c>
    </row>
    <row r="6448" spans="1:3" hidden="1" x14ac:dyDescent="0.25">
      <c r="A6448" s="5" t="s">
        <v>14562</v>
      </c>
      <c r="B6448" s="5">
        <v>1</v>
      </c>
      <c r="C6448" s="5">
        <v>2</v>
      </c>
    </row>
    <row r="6449" spans="1:3" hidden="1" x14ac:dyDescent="0.25">
      <c r="A6449" s="5" t="s">
        <v>14563</v>
      </c>
      <c r="B6449" s="5">
        <v>1</v>
      </c>
      <c r="C6449" s="5">
        <v>2</v>
      </c>
    </row>
    <row r="6450" spans="1:3" hidden="1" x14ac:dyDescent="0.25">
      <c r="A6450" s="5" t="s">
        <v>14564</v>
      </c>
      <c r="B6450" s="5">
        <v>1</v>
      </c>
      <c r="C6450" s="5">
        <v>1</v>
      </c>
    </row>
    <row r="6451" spans="1:3" hidden="1" x14ac:dyDescent="0.25">
      <c r="A6451" s="5" t="s">
        <v>14565</v>
      </c>
      <c r="B6451" s="5">
        <v>1</v>
      </c>
      <c r="C6451" s="5">
        <v>1</v>
      </c>
    </row>
    <row r="6452" spans="1:3" hidden="1" x14ac:dyDescent="0.25">
      <c r="A6452" s="5" t="s">
        <v>14566</v>
      </c>
      <c r="B6452" s="5">
        <v>1</v>
      </c>
      <c r="C6452" s="5">
        <v>2</v>
      </c>
    </row>
    <row r="6453" spans="1:3" hidden="1" x14ac:dyDescent="0.25">
      <c r="A6453" s="5" t="s">
        <v>14567</v>
      </c>
      <c r="B6453" s="5">
        <v>1</v>
      </c>
      <c r="C6453" s="5">
        <v>2</v>
      </c>
    </row>
    <row r="6454" spans="1:3" hidden="1" x14ac:dyDescent="0.25">
      <c r="A6454" s="5" t="s">
        <v>14568</v>
      </c>
      <c r="B6454" s="5">
        <v>1</v>
      </c>
      <c r="C6454" s="5">
        <v>3</v>
      </c>
    </row>
    <row r="6455" spans="1:3" hidden="1" x14ac:dyDescent="0.25">
      <c r="A6455" s="5" t="s">
        <v>14569</v>
      </c>
      <c r="B6455" s="5">
        <v>1</v>
      </c>
      <c r="C6455" s="5">
        <v>2</v>
      </c>
    </row>
    <row r="6456" spans="1:3" hidden="1" x14ac:dyDescent="0.25">
      <c r="A6456" s="5" t="s">
        <v>14570</v>
      </c>
      <c r="B6456" s="5">
        <v>1</v>
      </c>
      <c r="C6456" s="5">
        <v>2</v>
      </c>
    </row>
    <row r="6457" spans="1:3" hidden="1" x14ac:dyDescent="0.25">
      <c r="A6457" s="5" t="s">
        <v>14571</v>
      </c>
      <c r="B6457" s="5">
        <v>1</v>
      </c>
      <c r="C6457" s="5">
        <v>3</v>
      </c>
    </row>
    <row r="6458" spans="1:3" hidden="1" x14ac:dyDescent="0.25">
      <c r="A6458" s="5" t="s">
        <v>14572</v>
      </c>
      <c r="B6458" s="5">
        <v>1</v>
      </c>
      <c r="C6458" s="5">
        <v>1</v>
      </c>
    </row>
    <row r="6459" spans="1:3" hidden="1" x14ac:dyDescent="0.25">
      <c r="A6459" s="5" t="s">
        <v>14573</v>
      </c>
      <c r="B6459" s="5">
        <v>1</v>
      </c>
      <c r="C6459" s="5">
        <v>2</v>
      </c>
    </row>
    <row r="6460" spans="1:3" hidden="1" x14ac:dyDescent="0.25">
      <c r="A6460" s="5" t="s">
        <v>14574</v>
      </c>
      <c r="B6460" s="5">
        <v>1</v>
      </c>
      <c r="C6460" s="5">
        <v>2</v>
      </c>
    </row>
    <row r="6461" spans="1:3" hidden="1" x14ac:dyDescent="0.25">
      <c r="A6461" s="5" t="s">
        <v>14575</v>
      </c>
      <c r="B6461" s="5">
        <v>1</v>
      </c>
      <c r="C6461" s="5">
        <v>2</v>
      </c>
    </row>
    <row r="6462" spans="1:3" hidden="1" x14ac:dyDescent="0.25">
      <c r="A6462" s="5" t="s">
        <v>14576</v>
      </c>
      <c r="B6462" s="5">
        <v>1</v>
      </c>
      <c r="C6462" s="5">
        <v>1</v>
      </c>
    </row>
    <row r="6463" spans="1:3" hidden="1" x14ac:dyDescent="0.25">
      <c r="A6463" s="5" t="s">
        <v>14577</v>
      </c>
      <c r="B6463" s="5">
        <v>1</v>
      </c>
      <c r="C6463" s="5">
        <v>3</v>
      </c>
    </row>
    <row r="6464" spans="1:3" hidden="1" x14ac:dyDescent="0.25">
      <c r="A6464" s="5" t="s">
        <v>14578</v>
      </c>
      <c r="B6464" s="5">
        <v>1</v>
      </c>
      <c r="C6464" s="5">
        <v>2</v>
      </c>
    </row>
    <row r="6465" spans="1:3" hidden="1" x14ac:dyDescent="0.25">
      <c r="A6465" s="5" t="s">
        <v>14579</v>
      </c>
      <c r="B6465" s="5">
        <v>1</v>
      </c>
      <c r="C6465" s="5">
        <v>3</v>
      </c>
    </row>
    <row r="6466" spans="1:3" hidden="1" x14ac:dyDescent="0.25">
      <c r="A6466" s="5" t="s">
        <v>14580</v>
      </c>
      <c r="B6466" s="5">
        <v>1</v>
      </c>
      <c r="C6466" s="5">
        <v>2</v>
      </c>
    </row>
    <row r="6467" spans="1:3" hidden="1" x14ac:dyDescent="0.25">
      <c r="A6467" s="5" t="s">
        <v>14581</v>
      </c>
      <c r="B6467" s="5">
        <v>1</v>
      </c>
      <c r="C6467" s="5">
        <v>2</v>
      </c>
    </row>
    <row r="6468" spans="1:3" hidden="1" x14ac:dyDescent="0.25">
      <c r="A6468" s="5" t="s">
        <v>14582</v>
      </c>
      <c r="B6468" s="5">
        <v>1</v>
      </c>
      <c r="C6468" s="5">
        <v>3</v>
      </c>
    </row>
    <row r="6469" spans="1:3" hidden="1" x14ac:dyDescent="0.25">
      <c r="A6469" s="5" t="s">
        <v>14583</v>
      </c>
      <c r="B6469" s="5">
        <v>1</v>
      </c>
      <c r="C6469" s="5">
        <v>2</v>
      </c>
    </row>
    <row r="6470" spans="1:3" hidden="1" x14ac:dyDescent="0.25">
      <c r="A6470" s="5" t="s">
        <v>14584</v>
      </c>
      <c r="B6470" s="5">
        <v>1</v>
      </c>
      <c r="C6470" s="5">
        <v>1</v>
      </c>
    </row>
    <row r="6471" spans="1:3" hidden="1" x14ac:dyDescent="0.25">
      <c r="A6471" s="5" t="s">
        <v>14585</v>
      </c>
      <c r="B6471" s="5">
        <v>1</v>
      </c>
      <c r="C6471" s="5">
        <v>1</v>
      </c>
    </row>
    <row r="6472" spans="1:3" hidden="1" x14ac:dyDescent="0.25">
      <c r="A6472" s="5" t="s">
        <v>14586</v>
      </c>
      <c r="B6472" s="5">
        <v>1</v>
      </c>
      <c r="C6472" s="5">
        <v>3</v>
      </c>
    </row>
    <row r="6473" spans="1:3" hidden="1" x14ac:dyDescent="0.25">
      <c r="A6473" s="5" t="s">
        <v>14587</v>
      </c>
      <c r="B6473" s="5">
        <v>1</v>
      </c>
      <c r="C6473" s="5">
        <v>1</v>
      </c>
    </row>
    <row r="6474" spans="1:3" hidden="1" x14ac:dyDescent="0.25">
      <c r="A6474" s="5" t="s">
        <v>14588</v>
      </c>
      <c r="B6474" s="5">
        <v>1</v>
      </c>
      <c r="C6474" s="5">
        <v>1</v>
      </c>
    </row>
    <row r="6475" spans="1:3" hidden="1" x14ac:dyDescent="0.25">
      <c r="A6475" s="5" t="s">
        <v>14589</v>
      </c>
      <c r="B6475" s="5">
        <v>1</v>
      </c>
      <c r="C6475" s="5">
        <v>2</v>
      </c>
    </row>
    <row r="6476" spans="1:3" hidden="1" x14ac:dyDescent="0.25">
      <c r="A6476" s="5" t="s">
        <v>14590</v>
      </c>
      <c r="B6476" s="5">
        <v>1</v>
      </c>
      <c r="C6476" s="5">
        <v>1</v>
      </c>
    </row>
    <row r="6477" spans="1:3" hidden="1" x14ac:dyDescent="0.25">
      <c r="A6477" s="5" t="s">
        <v>14591</v>
      </c>
      <c r="B6477" s="5">
        <v>1</v>
      </c>
      <c r="C6477" s="5">
        <v>2</v>
      </c>
    </row>
    <row r="6478" spans="1:3" hidden="1" x14ac:dyDescent="0.25">
      <c r="A6478" s="5" t="s">
        <v>14592</v>
      </c>
      <c r="B6478" s="5">
        <v>1</v>
      </c>
      <c r="C6478" s="5">
        <v>3</v>
      </c>
    </row>
    <row r="6479" spans="1:3" hidden="1" x14ac:dyDescent="0.25">
      <c r="A6479" s="5" t="s">
        <v>14593</v>
      </c>
      <c r="B6479" s="5">
        <v>1</v>
      </c>
      <c r="C6479" s="5">
        <v>2</v>
      </c>
    </row>
    <row r="6480" spans="1:3" hidden="1" x14ac:dyDescent="0.25">
      <c r="A6480" s="5" t="s">
        <v>14594</v>
      </c>
      <c r="B6480" s="5">
        <v>1</v>
      </c>
      <c r="C6480" s="5">
        <v>2</v>
      </c>
    </row>
    <row r="6481" spans="1:3" hidden="1" x14ac:dyDescent="0.25">
      <c r="A6481" s="5" t="s">
        <v>14595</v>
      </c>
      <c r="B6481" s="5">
        <v>1</v>
      </c>
      <c r="C6481" s="5">
        <v>3</v>
      </c>
    </row>
    <row r="6482" spans="1:3" hidden="1" x14ac:dyDescent="0.25">
      <c r="A6482" s="5" t="s">
        <v>14596</v>
      </c>
      <c r="B6482" s="5">
        <v>1</v>
      </c>
      <c r="C6482" s="5">
        <v>1</v>
      </c>
    </row>
    <row r="6483" spans="1:3" hidden="1" x14ac:dyDescent="0.25">
      <c r="A6483" s="5" t="s">
        <v>14597</v>
      </c>
      <c r="B6483" s="5">
        <v>1</v>
      </c>
      <c r="C6483" s="5">
        <v>1</v>
      </c>
    </row>
    <row r="6484" spans="1:3" hidden="1" x14ac:dyDescent="0.25">
      <c r="A6484" s="5" t="s">
        <v>14598</v>
      </c>
      <c r="B6484" s="5">
        <v>1</v>
      </c>
      <c r="C6484" s="5">
        <v>3</v>
      </c>
    </row>
    <row r="6485" spans="1:3" hidden="1" x14ac:dyDescent="0.25">
      <c r="A6485" s="5" t="s">
        <v>14599</v>
      </c>
      <c r="B6485" s="5">
        <v>1</v>
      </c>
      <c r="C6485" s="5">
        <v>2</v>
      </c>
    </row>
    <row r="6486" spans="1:3" hidden="1" x14ac:dyDescent="0.25">
      <c r="A6486" s="5" t="s">
        <v>14600</v>
      </c>
      <c r="B6486" s="5">
        <v>1</v>
      </c>
      <c r="C6486" s="5">
        <v>3</v>
      </c>
    </row>
    <row r="6487" spans="1:3" hidden="1" x14ac:dyDescent="0.25">
      <c r="A6487" s="5" t="s">
        <v>14601</v>
      </c>
      <c r="B6487" s="5">
        <v>1</v>
      </c>
      <c r="C6487" s="5">
        <v>1</v>
      </c>
    </row>
    <row r="6488" spans="1:3" hidden="1" x14ac:dyDescent="0.25">
      <c r="A6488" s="5" t="s">
        <v>14602</v>
      </c>
      <c r="B6488" s="5">
        <v>1</v>
      </c>
      <c r="C6488" s="5">
        <v>2</v>
      </c>
    </row>
    <row r="6489" spans="1:3" hidden="1" x14ac:dyDescent="0.25">
      <c r="A6489" s="5" t="s">
        <v>14603</v>
      </c>
      <c r="B6489" s="5">
        <v>1</v>
      </c>
      <c r="C6489" s="5">
        <v>2</v>
      </c>
    </row>
    <row r="6490" spans="1:3" hidden="1" x14ac:dyDescent="0.25">
      <c r="A6490" s="5" t="s">
        <v>7115</v>
      </c>
      <c r="B6490" s="5">
        <v>1</v>
      </c>
      <c r="C6490" s="5">
        <v>3</v>
      </c>
    </row>
    <row r="6491" spans="1:3" hidden="1" x14ac:dyDescent="0.25">
      <c r="A6491" s="5" t="s">
        <v>14604</v>
      </c>
      <c r="B6491" s="5">
        <v>1</v>
      </c>
      <c r="C6491" s="5">
        <v>3</v>
      </c>
    </row>
    <row r="6492" spans="1:3" hidden="1" x14ac:dyDescent="0.25">
      <c r="A6492" s="5" t="s">
        <v>14605</v>
      </c>
      <c r="B6492" s="5">
        <v>1</v>
      </c>
      <c r="C6492" s="5">
        <v>3</v>
      </c>
    </row>
    <row r="6493" spans="1:3" hidden="1" x14ac:dyDescent="0.25">
      <c r="A6493" s="5" t="s">
        <v>14606</v>
      </c>
      <c r="B6493" s="5">
        <v>1</v>
      </c>
      <c r="C6493" s="5">
        <v>3</v>
      </c>
    </row>
    <row r="6494" spans="1:3" hidden="1" x14ac:dyDescent="0.25">
      <c r="A6494" s="5" t="s">
        <v>14607</v>
      </c>
      <c r="B6494" s="5">
        <v>1</v>
      </c>
      <c r="C6494" s="5">
        <v>2</v>
      </c>
    </row>
    <row r="6495" spans="1:3" hidden="1" x14ac:dyDescent="0.25">
      <c r="A6495" s="5" t="s">
        <v>14608</v>
      </c>
      <c r="B6495" s="5">
        <v>1</v>
      </c>
      <c r="C6495" s="5">
        <v>2</v>
      </c>
    </row>
    <row r="6496" spans="1:3" hidden="1" x14ac:dyDescent="0.25">
      <c r="A6496" s="5" t="s">
        <v>14609</v>
      </c>
      <c r="B6496" s="5">
        <v>1</v>
      </c>
      <c r="C6496" s="5">
        <v>3</v>
      </c>
    </row>
    <row r="6497" spans="1:3" hidden="1" x14ac:dyDescent="0.25">
      <c r="A6497" s="5" t="s">
        <v>14610</v>
      </c>
      <c r="B6497" s="5">
        <v>1</v>
      </c>
      <c r="C6497" s="5">
        <v>1</v>
      </c>
    </row>
    <row r="6498" spans="1:3" hidden="1" x14ac:dyDescent="0.25">
      <c r="A6498" s="5" t="s">
        <v>14611</v>
      </c>
      <c r="B6498" s="5">
        <v>1</v>
      </c>
      <c r="C6498" s="5">
        <v>3</v>
      </c>
    </row>
    <row r="6499" spans="1:3" hidden="1" x14ac:dyDescent="0.25">
      <c r="A6499" s="5" t="s">
        <v>14612</v>
      </c>
      <c r="B6499" s="5">
        <v>1</v>
      </c>
      <c r="C6499" s="5">
        <v>2</v>
      </c>
    </row>
    <row r="6500" spans="1:3" hidden="1" x14ac:dyDescent="0.25">
      <c r="A6500" s="5" t="s">
        <v>14613</v>
      </c>
      <c r="B6500" s="5">
        <v>1</v>
      </c>
      <c r="C6500" s="5">
        <v>3</v>
      </c>
    </row>
    <row r="6501" spans="1:3" hidden="1" x14ac:dyDescent="0.25">
      <c r="A6501" s="5" t="s">
        <v>14614</v>
      </c>
      <c r="B6501" s="5">
        <v>1</v>
      </c>
      <c r="C6501" s="5">
        <v>2</v>
      </c>
    </row>
    <row r="6502" spans="1:3" hidden="1" x14ac:dyDescent="0.25">
      <c r="A6502" s="5" t="s">
        <v>14615</v>
      </c>
      <c r="B6502" s="5">
        <v>1</v>
      </c>
      <c r="C6502" s="5">
        <v>3</v>
      </c>
    </row>
    <row r="6503" spans="1:3" hidden="1" x14ac:dyDescent="0.25">
      <c r="A6503" s="5" t="s">
        <v>14616</v>
      </c>
      <c r="B6503" s="5">
        <v>1</v>
      </c>
      <c r="C6503" s="5">
        <v>3</v>
      </c>
    </row>
    <row r="6504" spans="1:3" hidden="1" x14ac:dyDescent="0.25">
      <c r="A6504" s="5" t="s">
        <v>14617</v>
      </c>
      <c r="B6504" s="5">
        <v>1</v>
      </c>
      <c r="C6504" s="5">
        <v>3</v>
      </c>
    </row>
    <row r="6505" spans="1:3" hidden="1" x14ac:dyDescent="0.25">
      <c r="A6505" s="5" t="s">
        <v>14618</v>
      </c>
      <c r="B6505" s="5">
        <v>1</v>
      </c>
      <c r="C6505" s="5">
        <v>1</v>
      </c>
    </row>
    <row r="6506" spans="1:3" hidden="1" x14ac:dyDescent="0.25">
      <c r="A6506" s="5" t="s">
        <v>14619</v>
      </c>
      <c r="B6506" s="5">
        <v>1</v>
      </c>
      <c r="C6506" s="5">
        <v>2</v>
      </c>
    </row>
    <row r="6507" spans="1:3" hidden="1" x14ac:dyDescent="0.25">
      <c r="A6507" s="5" t="s">
        <v>14620</v>
      </c>
      <c r="B6507" s="5">
        <v>1</v>
      </c>
      <c r="C6507" s="5">
        <v>3</v>
      </c>
    </row>
    <row r="6508" spans="1:3" hidden="1" x14ac:dyDescent="0.25">
      <c r="A6508" s="5" t="s">
        <v>14621</v>
      </c>
      <c r="B6508" s="5">
        <v>1</v>
      </c>
      <c r="C6508" s="5">
        <v>2</v>
      </c>
    </row>
    <row r="6509" spans="1:3" hidden="1" x14ac:dyDescent="0.25">
      <c r="A6509" s="5" t="s">
        <v>14622</v>
      </c>
      <c r="B6509" s="5">
        <v>1</v>
      </c>
      <c r="C6509" s="5">
        <v>3</v>
      </c>
    </row>
    <row r="6510" spans="1:3" hidden="1" x14ac:dyDescent="0.25">
      <c r="A6510" s="5" t="s">
        <v>14623</v>
      </c>
      <c r="B6510" s="5">
        <v>1</v>
      </c>
      <c r="C6510" s="5">
        <v>2</v>
      </c>
    </row>
    <row r="6511" spans="1:3" hidden="1" x14ac:dyDescent="0.25">
      <c r="A6511" s="5" t="s">
        <v>14624</v>
      </c>
      <c r="B6511" s="5">
        <v>1</v>
      </c>
      <c r="C6511" s="5">
        <v>2</v>
      </c>
    </row>
    <row r="6512" spans="1:3" hidden="1" x14ac:dyDescent="0.25">
      <c r="A6512" s="5" t="s">
        <v>14625</v>
      </c>
      <c r="B6512" s="5">
        <v>1</v>
      </c>
      <c r="C6512" s="5">
        <v>3</v>
      </c>
    </row>
    <row r="6513" spans="1:3" hidden="1" x14ac:dyDescent="0.25">
      <c r="A6513" s="5" t="s">
        <v>14626</v>
      </c>
      <c r="B6513" s="5">
        <v>1</v>
      </c>
      <c r="C6513" s="5">
        <v>2</v>
      </c>
    </row>
    <row r="6514" spans="1:3" hidden="1" x14ac:dyDescent="0.25">
      <c r="A6514" s="5" t="s">
        <v>14627</v>
      </c>
      <c r="B6514" s="5">
        <v>1</v>
      </c>
      <c r="C6514" s="5">
        <v>2</v>
      </c>
    </row>
    <row r="6515" spans="1:3" hidden="1" x14ac:dyDescent="0.25">
      <c r="A6515" s="5" t="s">
        <v>14628</v>
      </c>
      <c r="B6515" s="5">
        <v>1</v>
      </c>
      <c r="C6515" s="5">
        <v>1</v>
      </c>
    </row>
    <row r="6516" spans="1:3" hidden="1" x14ac:dyDescent="0.25">
      <c r="A6516" s="5" t="s">
        <v>14629</v>
      </c>
      <c r="B6516" s="5">
        <v>1</v>
      </c>
      <c r="C6516" s="5">
        <v>3</v>
      </c>
    </row>
    <row r="6517" spans="1:3" hidden="1" x14ac:dyDescent="0.25">
      <c r="A6517" s="5" t="s">
        <v>14630</v>
      </c>
      <c r="B6517" s="5">
        <v>1</v>
      </c>
      <c r="C6517" s="5">
        <v>1</v>
      </c>
    </row>
    <row r="6518" spans="1:3" hidden="1" x14ac:dyDescent="0.25">
      <c r="A6518" s="5" t="s">
        <v>14631</v>
      </c>
      <c r="B6518" s="5">
        <v>1</v>
      </c>
      <c r="C6518" s="5">
        <v>1</v>
      </c>
    </row>
    <row r="6519" spans="1:3" hidden="1" x14ac:dyDescent="0.25">
      <c r="A6519" s="5" t="s">
        <v>14632</v>
      </c>
      <c r="B6519" s="5">
        <v>1</v>
      </c>
      <c r="C6519" s="5">
        <v>2</v>
      </c>
    </row>
    <row r="6520" spans="1:3" hidden="1" x14ac:dyDescent="0.25">
      <c r="A6520" s="5" t="s">
        <v>14633</v>
      </c>
      <c r="B6520" s="5">
        <v>1</v>
      </c>
      <c r="C6520" s="5">
        <v>1</v>
      </c>
    </row>
    <row r="6521" spans="1:3" hidden="1" x14ac:dyDescent="0.25">
      <c r="A6521" s="5" t="s">
        <v>14634</v>
      </c>
      <c r="B6521" s="5">
        <v>1</v>
      </c>
      <c r="C6521" s="5">
        <v>2</v>
      </c>
    </row>
    <row r="6522" spans="1:3" hidden="1" x14ac:dyDescent="0.25">
      <c r="A6522" s="5" t="s">
        <v>14635</v>
      </c>
      <c r="B6522" s="5">
        <v>1</v>
      </c>
      <c r="C6522" s="5">
        <v>3</v>
      </c>
    </row>
    <row r="6523" spans="1:3" hidden="1" x14ac:dyDescent="0.25">
      <c r="A6523" s="5" t="s">
        <v>14636</v>
      </c>
      <c r="B6523" s="5">
        <v>1</v>
      </c>
      <c r="C6523" s="5">
        <v>2</v>
      </c>
    </row>
    <row r="6524" spans="1:3" hidden="1" x14ac:dyDescent="0.25">
      <c r="A6524" s="5" t="s">
        <v>14637</v>
      </c>
      <c r="B6524" s="5">
        <v>1</v>
      </c>
      <c r="C6524" s="5">
        <v>1</v>
      </c>
    </row>
    <row r="6525" spans="1:3" hidden="1" x14ac:dyDescent="0.25">
      <c r="A6525" s="5" t="s">
        <v>14638</v>
      </c>
      <c r="B6525" s="5">
        <v>1</v>
      </c>
      <c r="C6525" s="5">
        <v>3</v>
      </c>
    </row>
    <row r="6526" spans="1:3" hidden="1" x14ac:dyDescent="0.25">
      <c r="A6526" s="5" t="s">
        <v>14639</v>
      </c>
      <c r="B6526" s="5">
        <v>1</v>
      </c>
      <c r="C6526" s="5">
        <v>3</v>
      </c>
    </row>
    <row r="6527" spans="1:3" hidden="1" x14ac:dyDescent="0.25">
      <c r="A6527" s="5" t="s">
        <v>14640</v>
      </c>
      <c r="B6527" s="5">
        <v>1</v>
      </c>
      <c r="C6527" s="5">
        <v>2</v>
      </c>
    </row>
    <row r="6528" spans="1:3" hidden="1" x14ac:dyDescent="0.25">
      <c r="A6528" s="5" t="s">
        <v>14641</v>
      </c>
      <c r="B6528" s="5">
        <v>1</v>
      </c>
      <c r="C6528" s="5">
        <v>3</v>
      </c>
    </row>
    <row r="6529" spans="1:3" hidden="1" x14ac:dyDescent="0.25">
      <c r="A6529" s="5" t="s">
        <v>14642</v>
      </c>
      <c r="B6529" s="5">
        <v>1</v>
      </c>
      <c r="C6529" s="5">
        <v>3</v>
      </c>
    </row>
    <row r="6530" spans="1:3" hidden="1" x14ac:dyDescent="0.25">
      <c r="A6530" s="5" t="s">
        <v>14643</v>
      </c>
      <c r="B6530" s="5">
        <v>1</v>
      </c>
      <c r="C6530" s="5">
        <v>2</v>
      </c>
    </row>
    <row r="6531" spans="1:3" hidden="1" x14ac:dyDescent="0.25">
      <c r="A6531" s="5" t="s">
        <v>14644</v>
      </c>
      <c r="B6531" s="5">
        <v>1</v>
      </c>
      <c r="C6531" s="5">
        <v>1</v>
      </c>
    </row>
    <row r="6532" spans="1:3" hidden="1" x14ac:dyDescent="0.25">
      <c r="A6532" s="5" t="s">
        <v>14645</v>
      </c>
      <c r="B6532" s="5">
        <v>1</v>
      </c>
      <c r="C6532" s="5">
        <v>3</v>
      </c>
    </row>
    <row r="6533" spans="1:3" hidden="1" x14ac:dyDescent="0.25">
      <c r="A6533" s="5" t="s">
        <v>14646</v>
      </c>
      <c r="B6533" s="5">
        <v>1</v>
      </c>
      <c r="C6533" s="5">
        <v>2</v>
      </c>
    </row>
    <row r="6534" spans="1:3" hidden="1" x14ac:dyDescent="0.25">
      <c r="A6534" s="5" t="s">
        <v>14647</v>
      </c>
      <c r="B6534" s="5">
        <v>1</v>
      </c>
      <c r="C6534" s="5">
        <v>1</v>
      </c>
    </row>
    <row r="6535" spans="1:3" hidden="1" x14ac:dyDescent="0.25">
      <c r="A6535" s="5" t="s">
        <v>14648</v>
      </c>
      <c r="B6535" s="5">
        <v>1</v>
      </c>
      <c r="C6535" s="5">
        <v>2</v>
      </c>
    </row>
    <row r="6536" spans="1:3" hidden="1" x14ac:dyDescent="0.25">
      <c r="A6536" s="5" t="s">
        <v>14649</v>
      </c>
      <c r="B6536" s="5">
        <v>1</v>
      </c>
      <c r="C6536" s="5">
        <v>3</v>
      </c>
    </row>
    <row r="6537" spans="1:3" hidden="1" x14ac:dyDescent="0.25">
      <c r="A6537" s="5" t="s">
        <v>14650</v>
      </c>
      <c r="B6537" s="5">
        <v>1</v>
      </c>
      <c r="C6537" s="5">
        <v>1</v>
      </c>
    </row>
    <row r="6538" spans="1:3" hidden="1" x14ac:dyDescent="0.25">
      <c r="A6538" s="5" t="s">
        <v>14651</v>
      </c>
      <c r="B6538" s="5">
        <v>1</v>
      </c>
      <c r="C6538" s="5">
        <v>3</v>
      </c>
    </row>
    <row r="6539" spans="1:3" hidden="1" x14ac:dyDescent="0.25">
      <c r="A6539" s="5" t="s">
        <v>14652</v>
      </c>
      <c r="B6539" s="5">
        <v>1</v>
      </c>
      <c r="C6539" s="5">
        <v>3</v>
      </c>
    </row>
    <row r="6540" spans="1:3" hidden="1" x14ac:dyDescent="0.25">
      <c r="A6540" s="5" t="s">
        <v>14653</v>
      </c>
      <c r="B6540" s="5">
        <v>1</v>
      </c>
      <c r="C6540" s="5">
        <v>2</v>
      </c>
    </row>
    <row r="6541" spans="1:3" hidden="1" x14ac:dyDescent="0.25">
      <c r="A6541" s="5" t="s">
        <v>14654</v>
      </c>
      <c r="B6541" s="5">
        <v>1</v>
      </c>
      <c r="C6541" s="5">
        <v>3</v>
      </c>
    </row>
    <row r="6542" spans="1:3" hidden="1" x14ac:dyDescent="0.25">
      <c r="A6542" s="5" t="s">
        <v>14655</v>
      </c>
      <c r="B6542" s="5">
        <v>1</v>
      </c>
      <c r="C6542" s="5">
        <v>3</v>
      </c>
    </row>
    <row r="6543" spans="1:3" hidden="1" x14ac:dyDescent="0.25">
      <c r="A6543" s="5" t="s">
        <v>14656</v>
      </c>
      <c r="B6543" s="5">
        <v>1</v>
      </c>
      <c r="C6543" s="5">
        <v>1</v>
      </c>
    </row>
    <row r="6544" spans="1:3" hidden="1" x14ac:dyDescent="0.25">
      <c r="A6544" s="5" t="s">
        <v>14657</v>
      </c>
      <c r="B6544" s="5">
        <v>1</v>
      </c>
      <c r="C6544" s="5">
        <v>2</v>
      </c>
    </row>
    <row r="6545" spans="1:3" hidden="1" x14ac:dyDescent="0.25">
      <c r="A6545" s="5" t="s">
        <v>14658</v>
      </c>
      <c r="B6545" s="5">
        <v>1</v>
      </c>
      <c r="C6545" s="5">
        <v>2</v>
      </c>
    </row>
    <row r="6546" spans="1:3" hidden="1" x14ac:dyDescent="0.25">
      <c r="A6546" s="5" t="s">
        <v>14659</v>
      </c>
      <c r="B6546" s="5">
        <v>1</v>
      </c>
      <c r="C6546" s="5">
        <v>2</v>
      </c>
    </row>
    <row r="6547" spans="1:3" hidden="1" x14ac:dyDescent="0.25">
      <c r="A6547" s="5" t="s">
        <v>14660</v>
      </c>
      <c r="B6547" s="5">
        <v>1</v>
      </c>
      <c r="C6547" s="5">
        <v>2</v>
      </c>
    </row>
    <row r="6548" spans="1:3" hidden="1" x14ac:dyDescent="0.25">
      <c r="A6548" s="5" t="s">
        <v>14661</v>
      </c>
      <c r="B6548" s="5">
        <v>1</v>
      </c>
      <c r="C6548" s="5">
        <v>1</v>
      </c>
    </row>
    <row r="6549" spans="1:3" hidden="1" x14ac:dyDescent="0.25">
      <c r="A6549" s="5" t="s">
        <v>14662</v>
      </c>
      <c r="B6549" s="5">
        <v>1</v>
      </c>
      <c r="C6549" s="5">
        <v>2</v>
      </c>
    </row>
    <row r="6550" spans="1:3" hidden="1" x14ac:dyDescent="0.25">
      <c r="A6550" s="5" t="s">
        <v>14663</v>
      </c>
      <c r="B6550" s="5">
        <v>1</v>
      </c>
      <c r="C6550" s="5">
        <v>3</v>
      </c>
    </row>
    <row r="6551" spans="1:3" hidden="1" x14ac:dyDescent="0.25">
      <c r="A6551" s="5" t="s">
        <v>14664</v>
      </c>
      <c r="B6551" s="5">
        <v>1</v>
      </c>
      <c r="C6551" s="5">
        <v>1</v>
      </c>
    </row>
    <row r="6552" spans="1:3" hidden="1" x14ac:dyDescent="0.25">
      <c r="A6552" s="5" t="s">
        <v>14665</v>
      </c>
      <c r="B6552" s="5">
        <v>1</v>
      </c>
      <c r="C6552" s="5">
        <v>2</v>
      </c>
    </row>
    <row r="6553" spans="1:3" hidden="1" x14ac:dyDescent="0.25">
      <c r="A6553" s="5" t="s">
        <v>14666</v>
      </c>
      <c r="B6553" s="5">
        <v>1</v>
      </c>
      <c r="C6553" s="5">
        <v>1</v>
      </c>
    </row>
    <row r="6554" spans="1:3" hidden="1" x14ac:dyDescent="0.25">
      <c r="A6554" s="5" t="s">
        <v>14667</v>
      </c>
      <c r="B6554" s="5">
        <v>1</v>
      </c>
      <c r="C6554" s="5">
        <v>3</v>
      </c>
    </row>
    <row r="6555" spans="1:3" hidden="1" x14ac:dyDescent="0.25">
      <c r="A6555" s="5" t="s">
        <v>14668</v>
      </c>
      <c r="B6555" s="5">
        <v>1</v>
      </c>
      <c r="C6555" s="5">
        <v>1</v>
      </c>
    </row>
    <row r="6556" spans="1:3" hidden="1" x14ac:dyDescent="0.25">
      <c r="A6556" s="5" t="s">
        <v>14669</v>
      </c>
      <c r="B6556" s="5">
        <v>1</v>
      </c>
      <c r="C6556" s="5">
        <v>2</v>
      </c>
    </row>
    <row r="6557" spans="1:3" hidden="1" x14ac:dyDescent="0.25">
      <c r="A6557" s="5" t="s">
        <v>14670</v>
      </c>
      <c r="B6557" s="5">
        <v>1</v>
      </c>
      <c r="C6557" s="5">
        <v>2</v>
      </c>
    </row>
    <row r="6558" spans="1:3" hidden="1" x14ac:dyDescent="0.25">
      <c r="A6558" s="5" t="s">
        <v>14671</v>
      </c>
      <c r="B6558" s="5">
        <v>1</v>
      </c>
      <c r="C6558" s="5">
        <v>3</v>
      </c>
    </row>
    <row r="6559" spans="1:3" hidden="1" x14ac:dyDescent="0.25">
      <c r="A6559" s="5" t="s">
        <v>14672</v>
      </c>
      <c r="B6559" s="5">
        <v>1</v>
      </c>
      <c r="C6559" s="5">
        <v>2</v>
      </c>
    </row>
    <row r="6560" spans="1:3" hidden="1" x14ac:dyDescent="0.25">
      <c r="A6560" s="5" t="s">
        <v>14673</v>
      </c>
      <c r="B6560" s="5">
        <v>1</v>
      </c>
      <c r="C6560" s="5">
        <v>3</v>
      </c>
    </row>
    <row r="6561" spans="1:3" hidden="1" x14ac:dyDescent="0.25">
      <c r="A6561" s="5" t="s">
        <v>14674</v>
      </c>
      <c r="B6561" s="5">
        <v>1</v>
      </c>
      <c r="C6561" s="5">
        <v>2</v>
      </c>
    </row>
    <row r="6562" spans="1:3" hidden="1" x14ac:dyDescent="0.25">
      <c r="A6562" s="5" t="s">
        <v>14675</v>
      </c>
      <c r="B6562" s="5">
        <v>1</v>
      </c>
      <c r="C6562" s="5">
        <v>3</v>
      </c>
    </row>
    <row r="6563" spans="1:3" hidden="1" x14ac:dyDescent="0.25">
      <c r="A6563" s="5" t="s">
        <v>14676</v>
      </c>
      <c r="B6563" s="5">
        <v>1</v>
      </c>
      <c r="C6563" s="5">
        <v>1</v>
      </c>
    </row>
    <row r="6564" spans="1:3" hidden="1" x14ac:dyDescent="0.25">
      <c r="A6564" s="5" t="s">
        <v>14677</v>
      </c>
      <c r="B6564" s="5">
        <v>1</v>
      </c>
      <c r="C6564" s="5">
        <v>3</v>
      </c>
    </row>
    <row r="6565" spans="1:3" hidden="1" x14ac:dyDescent="0.25">
      <c r="A6565" s="5" t="s">
        <v>14678</v>
      </c>
      <c r="B6565" s="5">
        <v>1</v>
      </c>
      <c r="C6565" s="5">
        <v>1</v>
      </c>
    </row>
    <row r="6566" spans="1:3" hidden="1" x14ac:dyDescent="0.25">
      <c r="A6566" s="5" t="s">
        <v>14679</v>
      </c>
      <c r="B6566" s="5">
        <v>1</v>
      </c>
      <c r="C6566" s="5">
        <v>2</v>
      </c>
    </row>
    <row r="6567" spans="1:3" hidden="1" x14ac:dyDescent="0.25">
      <c r="A6567" s="5" t="s">
        <v>14680</v>
      </c>
      <c r="B6567" s="5">
        <v>1</v>
      </c>
      <c r="C6567" s="5">
        <v>3</v>
      </c>
    </row>
    <row r="6568" spans="1:3" hidden="1" x14ac:dyDescent="0.25">
      <c r="A6568" s="5" t="s">
        <v>14681</v>
      </c>
      <c r="B6568" s="5">
        <v>1</v>
      </c>
      <c r="C6568" s="5">
        <v>2</v>
      </c>
    </row>
    <row r="6569" spans="1:3" hidden="1" x14ac:dyDescent="0.25">
      <c r="A6569" s="5" t="s">
        <v>14682</v>
      </c>
      <c r="B6569" s="5">
        <v>1</v>
      </c>
      <c r="C6569" s="5">
        <v>3</v>
      </c>
    </row>
    <row r="6570" spans="1:3" hidden="1" x14ac:dyDescent="0.25">
      <c r="A6570" s="5" t="s">
        <v>14683</v>
      </c>
      <c r="B6570" s="5">
        <v>1</v>
      </c>
      <c r="C6570" s="5">
        <v>2</v>
      </c>
    </row>
    <row r="6571" spans="1:3" hidden="1" x14ac:dyDescent="0.25">
      <c r="A6571" s="5" t="s">
        <v>14684</v>
      </c>
      <c r="B6571" s="5">
        <v>1</v>
      </c>
      <c r="C6571" s="5">
        <v>3</v>
      </c>
    </row>
    <row r="6572" spans="1:3" hidden="1" x14ac:dyDescent="0.25">
      <c r="A6572" s="5" t="s">
        <v>14685</v>
      </c>
      <c r="B6572" s="5">
        <v>1</v>
      </c>
      <c r="C6572" s="5">
        <v>3</v>
      </c>
    </row>
    <row r="6573" spans="1:3" hidden="1" x14ac:dyDescent="0.25">
      <c r="A6573" s="5" t="s">
        <v>14686</v>
      </c>
      <c r="B6573" s="5">
        <v>1</v>
      </c>
      <c r="C6573" s="5">
        <v>1</v>
      </c>
    </row>
    <row r="6574" spans="1:3" hidden="1" x14ac:dyDescent="0.25">
      <c r="A6574" s="5" t="s">
        <v>14687</v>
      </c>
      <c r="B6574" s="5">
        <v>1</v>
      </c>
      <c r="C6574" s="5">
        <v>2</v>
      </c>
    </row>
    <row r="6575" spans="1:3" hidden="1" x14ac:dyDescent="0.25">
      <c r="A6575" s="5" t="s">
        <v>14688</v>
      </c>
      <c r="B6575" s="5">
        <v>1</v>
      </c>
      <c r="C6575" s="5">
        <v>1</v>
      </c>
    </row>
    <row r="6576" spans="1:3" hidden="1" x14ac:dyDescent="0.25">
      <c r="A6576" s="5" t="s">
        <v>6746</v>
      </c>
      <c r="B6576" s="5">
        <v>1</v>
      </c>
      <c r="C6576" s="5">
        <v>3</v>
      </c>
    </row>
    <row r="6577" spans="1:3" hidden="1" x14ac:dyDescent="0.25">
      <c r="A6577" s="5" t="s">
        <v>14689</v>
      </c>
      <c r="B6577" s="5">
        <v>1</v>
      </c>
      <c r="C6577" s="5">
        <v>1</v>
      </c>
    </row>
    <row r="6578" spans="1:3" hidden="1" x14ac:dyDescent="0.25">
      <c r="A6578" s="5" t="s">
        <v>14690</v>
      </c>
      <c r="B6578" s="5">
        <v>1</v>
      </c>
      <c r="C6578" s="5">
        <v>1</v>
      </c>
    </row>
    <row r="6579" spans="1:3" hidden="1" x14ac:dyDescent="0.25">
      <c r="A6579" s="5" t="s">
        <v>14691</v>
      </c>
      <c r="B6579" s="5">
        <v>1</v>
      </c>
      <c r="C6579" s="5">
        <v>2</v>
      </c>
    </row>
    <row r="6580" spans="1:3" hidden="1" x14ac:dyDescent="0.25">
      <c r="A6580" s="5" t="s">
        <v>14692</v>
      </c>
      <c r="B6580" s="5">
        <v>1</v>
      </c>
      <c r="C6580" s="5">
        <v>3</v>
      </c>
    </row>
    <row r="6581" spans="1:3" hidden="1" x14ac:dyDescent="0.25">
      <c r="A6581" s="5" t="s">
        <v>14693</v>
      </c>
      <c r="B6581" s="5">
        <v>1</v>
      </c>
      <c r="C6581" s="5">
        <v>3</v>
      </c>
    </row>
    <row r="6582" spans="1:3" hidden="1" x14ac:dyDescent="0.25">
      <c r="A6582" s="5" t="s">
        <v>7133</v>
      </c>
      <c r="B6582" s="5">
        <v>1</v>
      </c>
      <c r="C6582" s="5">
        <v>3</v>
      </c>
    </row>
    <row r="6583" spans="1:3" hidden="1" x14ac:dyDescent="0.25">
      <c r="A6583" s="5" t="s">
        <v>14694</v>
      </c>
      <c r="B6583" s="5">
        <v>1</v>
      </c>
      <c r="C6583" s="5">
        <v>3</v>
      </c>
    </row>
    <row r="6584" spans="1:3" hidden="1" x14ac:dyDescent="0.25">
      <c r="A6584" s="5" t="s">
        <v>14695</v>
      </c>
      <c r="B6584" s="5">
        <v>1</v>
      </c>
      <c r="C6584" s="5">
        <v>3</v>
      </c>
    </row>
    <row r="6585" spans="1:3" hidden="1" x14ac:dyDescent="0.25">
      <c r="A6585" s="5" t="s">
        <v>14696</v>
      </c>
      <c r="B6585" s="5">
        <v>1</v>
      </c>
      <c r="C6585" s="5">
        <v>2</v>
      </c>
    </row>
    <row r="6586" spans="1:3" hidden="1" x14ac:dyDescent="0.25">
      <c r="A6586" s="5" t="s">
        <v>14697</v>
      </c>
      <c r="B6586" s="5">
        <v>1</v>
      </c>
      <c r="C6586" s="5">
        <v>2</v>
      </c>
    </row>
    <row r="6587" spans="1:3" hidden="1" x14ac:dyDescent="0.25">
      <c r="A6587" s="5" t="s">
        <v>14698</v>
      </c>
      <c r="B6587" s="5">
        <v>1</v>
      </c>
      <c r="C6587" s="5">
        <v>1</v>
      </c>
    </row>
    <row r="6588" spans="1:3" hidden="1" x14ac:dyDescent="0.25">
      <c r="A6588" s="5" t="s">
        <v>14699</v>
      </c>
      <c r="B6588" s="5">
        <v>1</v>
      </c>
      <c r="C6588" s="5">
        <v>1</v>
      </c>
    </row>
    <row r="6589" spans="1:3" hidden="1" x14ac:dyDescent="0.25">
      <c r="A6589" s="5" t="s">
        <v>14700</v>
      </c>
      <c r="B6589" s="5">
        <v>1</v>
      </c>
      <c r="C6589" s="5">
        <v>2</v>
      </c>
    </row>
    <row r="6590" spans="1:3" hidden="1" x14ac:dyDescent="0.25">
      <c r="A6590" s="5" t="s">
        <v>14701</v>
      </c>
      <c r="B6590" s="5">
        <v>1</v>
      </c>
      <c r="C6590" s="5">
        <v>3</v>
      </c>
    </row>
    <row r="6591" spans="1:3" hidden="1" x14ac:dyDescent="0.25">
      <c r="A6591" s="5" t="s">
        <v>14702</v>
      </c>
      <c r="B6591" s="5">
        <v>1</v>
      </c>
      <c r="C6591" s="5">
        <v>3</v>
      </c>
    </row>
    <row r="6592" spans="1:3" hidden="1" x14ac:dyDescent="0.25">
      <c r="A6592" s="5" t="s">
        <v>14703</v>
      </c>
      <c r="B6592" s="5">
        <v>1</v>
      </c>
      <c r="C6592" s="5">
        <v>2</v>
      </c>
    </row>
    <row r="6593" spans="1:3" hidden="1" x14ac:dyDescent="0.25">
      <c r="A6593" s="5" t="s">
        <v>14704</v>
      </c>
      <c r="B6593" s="5">
        <v>1</v>
      </c>
      <c r="C6593" s="5">
        <v>2</v>
      </c>
    </row>
    <row r="6594" spans="1:3" hidden="1" x14ac:dyDescent="0.25">
      <c r="A6594" s="5" t="s">
        <v>14705</v>
      </c>
      <c r="B6594" s="5">
        <v>1</v>
      </c>
      <c r="C6594" s="5">
        <v>3</v>
      </c>
    </row>
    <row r="6595" spans="1:3" hidden="1" x14ac:dyDescent="0.25">
      <c r="A6595" s="5" t="s">
        <v>14706</v>
      </c>
      <c r="B6595" s="5">
        <v>1</v>
      </c>
      <c r="C6595" s="5">
        <v>3</v>
      </c>
    </row>
    <row r="6596" spans="1:3" hidden="1" x14ac:dyDescent="0.25">
      <c r="A6596" s="5" t="s">
        <v>14707</v>
      </c>
      <c r="B6596" s="5">
        <v>1</v>
      </c>
      <c r="C6596" s="5">
        <v>2</v>
      </c>
    </row>
    <row r="6597" spans="1:3" hidden="1" x14ac:dyDescent="0.25">
      <c r="A6597" s="5" t="s">
        <v>14708</v>
      </c>
      <c r="B6597" s="5">
        <v>1</v>
      </c>
      <c r="C6597" s="5">
        <v>3</v>
      </c>
    </row>
    <row r="6598" spans="1:3" hidden="1" x14ac:dyDescent="0.25">
      <c r="A6598" s="5" t="s">
        <v>14709</v>
      </c>
      <c r="B6598" s="5">
        <v>1</v>
      </c>
      <c r="C6598" s="5">
        <v>1</v>
      </c>
    </row>
    <row r="6599" spans="1:3" hidden="1" x14ac:dyDescent="0.25">
      <c r="A6599" s="5" t="s">
        <v>14710</v>
      </c>
      <c r="B6599" s="5">
        <v>1</v>
      </c>
      <c r="C6599" s="5">
        <v>2</v>
      </c>
    </row>
    <row r="6600" spans="1:3" hidden="1" x14ac:dyDescent="0.25">
      <c r="A6600" s="5" t="s">
        <v>14711</v>
      </c>
      <c r="B6600" s="5">
        <v>1</v>
      </c>
      <c r="C6600" s="5">
        <v>2</v>
      </c>
    </row>
    <row r="6601" spans="1:3" hidden="1" x14ac:dyDescent="0.25">
      <c r="A6601" s="5" t="s">
        <v>14712</v>
      </c>
      <c r="B6601" s="5">
        <v>1</v>
      </c>
      <c r="C6601" s="5">
        <v>1</v>
      </c>
    </row>
    <row r="6602" spans="1:3" hidden="1" x14ac:dyDescent="0.25">
      <c r="A6602" s="5" t="s">
        <v>14713</v>
      </c>
      <c r="B6602" s="5">
        <v>1</v>
      </c>
      <c r="C6602" s="5">
        <v>1</v>
      </c>
    </row>
    <row r="6603" spans="1:3" hidden="1" x14ac:dyDescent="0.25">
      <c r="A6603" s="5" t="s">
        <v>14714</v>
      </c>
      <c r="B6603" s="5">
        <v>1</v>
      </c>
      <c r="C6603" s="5">
        <v>2</v>
      </c>
    </row>
    <row r="6604" spans="1:3" hidden="1" x14ac:dyDescent="0.25">
      <c r="A6604" s="5" t="s">
        <v>14715</v>
      </c>
      <c r="B6604" s="5">
        <v>1</v>
      </c>
      <c r="C6604" s="5">
        <v>2</v>
      </c>
    </row>
    <row r="6605" spans="1:3" hidden="1" x14ac:dyDescent="0.25">
      <c r="A6605" s="5" t="s">
        <v>14716</v>
      </c>
      <c r="B6605" s="5">
        <v>1</v>
      </c>
      <c r="C6605" s="5">
        <v>2</v>
      </c>
    </row>
    <row r="6606" spans="1:3" hidden="1" x14ac:dyDescent="0.25">
      <c r="A6606" s="5" t="s">
        <v>14717</v>
      </c>
      <c r="B6606" s="5">
        <v>1</v>
      </c>
      <c r="C6606" s="5">
        <v>2</v>
      </c>
    </row>
    <row r="6607" spans="1:3" hidden="1" x14ac:dyDescent="0.25">
      <c r="A6607" s="5" t="s">
        <v>14718</v>
      </c>
      <c r="B6607" s="5">
        <v>1</v>
      </c>
      <c r="C6607" s="5">
        <v>1</v>
      </c>
    </row>
    <row r="6608" spans="1:3" hidden="1" x14ac:dyDescent="0.25">
      <c r="A6608" s="5" t="s">
        <v>14719</v>
      </c>
      <c r="B6608" s="5">
        <v>1</v>
      </c>
      <c r="C6608" s="5">
        <v>2</v>
      </c>
    </row>
    <row r="6609" spans="1:3" hidden="1" x14ac:dyDescent="0.25">
      <c r="A6609" s="5" t="s">
        <v>2525</v>
      </c>
      <c r="B6609" s="5">
        <v>1</v>
      </c>
      <c r="C6609" s="5">
        <v>2</v>
      </c>
    </row>
    <row r="6610" spans="1:3" hidden="1" x14ac:dyDescent="0.25">
      <c r="A6610" s="5" t="s">
        <v>14720</v>
      </c>
      <c r="B6610" s="5">
        <v>1</v>
      </c>
      <c r="C6610" s="5">
        <v>1</v>
      </c>
    </row>
    <row r="6611" spans="1:3" hidden="1" x14ac:dyDescent="0.25">
      <c r="A6611" s="5" t="s">
        <v>14721</v>
      </c>
      <c r="B6611" s="5">
        <v>1</v>
      </c>
      <c r="C6611" s="5">
        <v>2</v>
      </c>
    </row>
    <row r="6612" spans="1:3" hidden="1" x14ac:dyDescent="0.25">
      <c r="A6612" s="5" t="s">
        <v>14722</v>
      </c>
      <c r="B6612" s="5">
        <v>1</v>
      </c>
      <c r="C6612" s="5">
        <v>2</v>
      </c>
    </row>
    <row r="6613" spans="1:3" hidden="1" x14ac:dyDescent="0.25">
      <c r="A6613" s="5" t="s">
        <v>14723</v>
      </c>
      <c r="B6613" s="5">
        <v>1</v>
      </c>
      <c r="C6613" s="5">
        <v>2</v>
      </c>
    </row>
    <row r="6614" spans="1:3" hidden="1" x14ac:dyDescent="0.25">
      <c r="A6614" s="5" t="s">
        <v>14724</v>
      </c>
      <c r="B6614" s="5">
        <v>1</v>
      </c>
      <c r="C6614" s="5">
        <v>3</v>
      </c>
    </row>
    <row r="6615" spans="1:3" hidden="1" x14ac:dyDescent="0.25">
      <c r="A6615" s="5" t="s">
        <v>14725</v>
      </c>
      <c r="B6615" s="5">
        <v>1</v>
      </c>
      <c r="C6615" s="5">
        <v>2</v>
      </c>
    </row>
    <row r="6616" spans="1:3" hidden="1" x14ac:dyDescent="0.25">
      <c r="A6616" s="5" t="s">
        <v>14726</v>
      </c>
      <c r="B6616" s="5">
        <v>1</v>
      </c>
      <c r="C6616" s="5">
        <v>2</v>
      </c>
    </row>
    <row r="6617" spans="1:3" hidden="1" x14ac:dyDescent="0.25">
      <c r="A6617" s="5" t="s">
        <v>14727</v>
      </c>
      <c r="B6617" s="5">
        <v>1</v>
      </c>
      <c r="C6617" s="5">
        <v>2</v>
      </c>
    </row>
    <row r="6618" spans="1:3" hidden="1" x14ac:dyDescent="0.25">
      <c r="A6618" s="5" t="s">
        <v>14728</v>
      </c>
      <c r="B6618" s="5">
        <v>1</v>
      </c>
      <c r="C6618" s="5">
        <v>3</v>
      </c>
    </row>
    <row r="6619" spans="1:3" hidden="1" x14ac:dyDescent="0.25">
      <c r="A6619" s="5" t="s">
        <v>14729</v>
      </c>
      <c r="B6619" s="5">
        <v>1</v>
      </c>
      <c r="C6619" s="5">
        <v>1</v>
      </c>
    </row>
    <row r="6620" spans="1:3" hidden="1" x14ac:dyDescent="0.25">
      <c r="A6620" s="5" t="s">
        <v>14730</v>
      </c>
      <c r="B6620" s="5">
        <v>1</v>
      </c>
      <c r="C6620" s="5">
        <v>2</v>
      </c>
    </row>
    <row r="6621" spans="1:3" hidden="1" x14ac:dyDescent="0.25">
      <c r="A6621" s="5" t="s">
        <v>14731</v>
      </c>
      <c r="B6621" s="5">
        <v>1</v>
      </c>
      <c r="C6621" s="5">
        <v>3</v>
      </c>
    </row>
    <row r="6622" spans="1:3" hidden="1" x14ac:dyDescent="0.25">
      <c r="A6622" s="5" t="s">
        <v>14732</v>
      </c>
      <c r="B6622" s="5">
        <v>1</v>
      </c>
      <c r="C6622" s="5">
        <v>3</v>
      </c>
    </row>
    <row r="6623" spans="1:3" hidden="1" x14ac:dyDescent="0.25">
      <c r="A6623" s="5" t="s">
        <v>14733</v>
      </c>
      <c r="B6623" s="5">
        <v>1</v>
      </c>
      <c r="C6623" s="5">
        <v>2</v>
      </c>
    </row>
    <row r="6624" spans="1:3" hidden="1" x14ac:dyDescent="0.25">
      <c r="A6624" s="5" t="s">
        <v>14734</v>
      </c>
      <c r="B6624" s="5">
        <v>1</v>
      </c>
      <c r="C6624" s="5">
        <v>2</v>
      </c>
    </row>
    <row r="6625" spans="1:3" hidden="1" x14ac:dyDescent="0.25">
      <c r="A6625" s="5" t="s">
        <v>14735</v>
      </c>
      <c r="B6625" s="5">
        <v>1</v>
      </c>
      <c r="C6625" s="5">
        <v>1</v>
      </c>
    </row>
    <row r="6626" spans="1:3" hidden="1" x14ac:dyDescent="0.25">
      <c r="A6626" s="5" t="s">
        <v>14736</v>
      </c>
      <c r="B6626" s="5">
        <v>1</v>
      </c>
      <c r="C6626" s="5">
        <v>3</v>
      </c>
    </row>
    <row r="6627" spans="1:3" hidden="1" x14ac:dyDescent="0.25">
      <c r="A6627" s="5" t="s">
        <v>14737</v>
      </c>
      <c r="B6627" s="5">
        <v>1</v>
      </c>
      <c r="C6627" s="5">
        <v>1</v>
      </c>
    </row>
    <row r="6628" spans="1:3" hidden="1" x14ac:dyDescent="0.25">
      <c r="A6628" s="5" t="s">
        <v>14738</v>
      </c>
      <c r="B6628" s="5">
        <v>1</v>
      </c>
      <c r="C6628" s="5">
        <v>1</v>
      </c>
    </row>
    <row r="6629" spans="1:3" hidden="1" x14ac:dyDescent="0.25">
      <c r="A6629" s="5" t="s">
        <v>14739</v>
      </c>
      <c r="B6629" s="5">
        <v>1</v>
      </c>
      <c r="C6629" s="5">
        <v>3</v>
      </c>
    </row>
    <row r="6630" spans="1:3" hidden="1" x14ac:dyDescent="0.25">
      <c r="A6630" s="5" t="s">
        <v>14740</v>
      </c>
      <c r="B6630" s="5">
        <v>1</v>
      </c>
      <c r="C6630" s="5">
        <v>3</v>
      </c>
    </row>
    <row r="6631" spans="1:3" hidden="1" x14ac:dyDescent="0.25">
      <c r="A6631" s="5" t="s">
        <v>14741</v>
      </c>
      <c r="B6631" s="5">
        <v>1</v>
      </c>
      <c r="C6631" s="5">
        <v>2</v>
      </c>
    </row>
    <row r="6632" spans="1:3" hidden="1" x14ac:dyDescent="0.25">
      <c r="A6632" s="5" t="s">
        <v>14742</v>
      </c>
      <c r="B6632" s="5">
        <v>1</v>
      </c>
      <c r="C6632" s="5">
        <v>2</v>
      </c>
    </row>
    <row r="6633" spans="1:3" hidden="1" x14ac:dyDescent="0.25">
      <c r="A6633" s="5" t="s">
        <v>14743</v>
      </c>
      <c r="B6633" s="5">
        <v>1</v>
      </c>
      <c r="C6633" s="5">
        <v>2</v>
      </c>
    </row>
    <row r="6634" spans="1:3" hidden="1" x14ac:dyDescent="0.25">
      <c r="A6634" s="5" t="s">
        <v>14744</v>
      </c>
      <c r="B6634" s="5">
        <v>1</v>
      </c>
      <c r="C6634" s="5">
        <v>1</v>
      </c>
    </row>
    <row r="6635" spans="1:3" hidden="1" x14ac:dyDescent="0.25">
      <c r="A6635" s="5" t="s">
        <v>14745</v>
      </c>
      <c r="B6635" s="5">
        <v>1</v>
      </c>
      <c r="C6635" s="5">
        <v>1</v>
      </c>
    </row>
    <row r="6636" spans="1:3" hidden="1" x14ac:dyDescent="0.25">
      <c r="A6636" s="5" t="s">
        <v>14746</v>
      </c>
      <c r="B6636" s="5">
        <v>1</v>
      </c>
      <c r="C6636" s="5">
        <v>2</v>
      </c>
    </row>
    <row r="6637" spans="1:3" hidden="1" x14ac:dyDescent="0.25">
      <c r="A6637" s="5" t="s">
        <v>14747</v>
      </c>
      <c r="B6637" s="5">
        <v>1</v>
      </c>
      <c r="C6637" s="5">
        <v>1</v>
      </c>
    </row>
    <row r="6638" spans="1:3" hidden="1" x14ac:dyDescent="0.25">
      <c r="A6638" s="5" t="s">
        <v>14748</v>
      </c>
      <c r="B6638" s="5">
        <v>1</v>
      </c>
      <c r="C6638" s="5">
        <v>1</v>
      </c>
    </row>
    <row r="6639" spans="1:3" hidden="1" x14ac:dyDescent="0.25">
      <c r="A6639" s="5" t="s">
        <v>14749</v>
      </c>
      <c r="B6639" s="5">
        <v>1</v>
      </c>
      <c r="C6639" s="5">
        <v>3</v>
      </c>
    </row>
    <row r="6640" spans="1:3" hidden="1" x14ac:dyDescent="0.25">
      <c r="A6640" s="5" t="s">
        <v>14750</v>
      </c>
      <c r="B6640" s="5">
        <v>1</v>
      </c>
      <c r="C6640" s="5">
        <v>3</v>
      </c>
    </row>
    <row r="6641" spans="1:3" hidden="1" x14ac:dyDescent="0.25">
      <c r="A6641" s="5" t="s">
        <v>14751</v>
      </c>
      <c r="B6641" s="5">
        <v>1</v>
      </c>
      <c r="C6641" s="5">
        <v>2</v>
      </c>
    </row>
    <row r="6642" spans="1:3" hidden="1" x14ac:dyDescent="0.25">
      <c r="A6642" s="5" t="s">
        <v>14752</v>
      </c>
      <c r="B6642" s="5">
        <v>1</v>
      </c>
      <c r="C6642" s="5">
        <v>3</v>
      </c>
    </row>
    <row r="6643" spans="1:3" hidden="1" x14ac:dyDescent="0.25">
      <c r="A6643" s="5" t="s">
        <v>14753</v>
      </c>
      <c r="B6643" s="5">
        <v>1</v>
      </c>
      <c r="C6643" s="5">
        <v>2</v>
      </c>
    </row>
    <row r="6644" spans="1:3" hidden="1" x14ac:dyDescent="0.25">
      <c r="A6644" s="5" t="s">
        <v>14754</v>
      </c>
      <c r="B6644" s="5">
        <v>1</v>
      </c>
      <c r="C6644" s="5">
        <v>2</v>
      </c>
    </row>
    <row r="6645" spans="1:3" hidden="1" x14ac:dyDescent="0.25">
      <c r="A6645" s="5" t="s">
        <v>14755</v>
      </c>
      <c r="B6645" s="5">
        <v>1</v>
      </c>
      <c r="C6645" s="5">
        <v>3</v>
      </c>
    </row>
    <row r="6646" spans="1:3" hidden="1" x14ac:dyDescent="0.25">
      <c r="A6646" s="5" t="s">
        <v>14756</v>
      </c>
      <c r="B6646" s="5">
        <v>1</v>
      </c>
      <c r="C6646" s="5">
        <v>3</v>
      </c>
    </row>
    <row r="6647" spans="1:3" hidden="1" x14ac:dyDescent="0.25">
      <c r="A6647" s="5" t="s">
        <v>14757</v>
      </c>
      <c r="B6647" s="5">
        <v>1</v>
      </c>
      <c r="C6647" s="5">
        <v>2</v>
      </c>
    </row>
    <row r="6648" spans="1:3" hidden="1" x14ac:dyDescent="0.25">
      <c r="A6648" s="5" t="s">
        <v>14758</v>
      </c>
      <c r="B6648" s="5">
        <v>1</v>
      </c>
      <c r="C6648" s="5">
        <v>3</v>
      </c>
    </row>
    <row r="6649" spans="1:3" hidden="1" x14ac:dyDescent="0.25">
      <c r="A6649" s="5" t="s">
        <v>14759</v>
      </c>
      <c r="B6649" s="5">
        <v>1</v>
      </c>
      <c r="C6649" s="5">
        <v>1</v>
      </c>
    </row>
    <row r="6650" spans="1:3" hidden="1" x14ac:dyDescent="0.25">
      <c r="A6650" s="5" t="s">
        <v>14760</v>
      </c>
      <c r="B6650" s="5">
        <v>1</v>
      </c>
      <c r="C6650" s="5">
        <v>2</v>
      </c>
    </row>
    <row r="6651" spans="1:3" hidden="1" x14ac:dyDescent="0.25">
      <c r="A6651" s="5" t="s">
        <v>14761</v>
      </c>
      <c r="B6651" s="5">
        <v>1</v>
      </c>
      <c r="C6651" s="5">
        <v>1</v>
      </c>
    </row>
    <row r="6652" spans="1:3" hidden="1" x14ac:dyDescent="0.25">
      <c r="A6652" s="5" t="s">
        <v>14762</v>
      </c>
      <c r="B6652" s="5">
        <v>1</v>
      </c>
      <c r="C6652" s="5">
        <v>3</v>
      </c>
    </row>
    <row r="6653" spans="1:3" hidden="1" x14ac:dyDescent="0.25">
      <c r="A6653" s="5" t="s">
        <v>14763</v>
      </c>
      <c r="B6653" s="5">
        <v>1</v>
      </c>
      <c r="C6653" s="5">
        <v>2</v>
      </c>
    </row>
    <row r="6654" spans="1:3" hidden="1" x14ac:dyDescent="0.25">
      <c r="A6654" s="5" t="s">
        <v>14764</v>
      </c>
      <c r="B6654" s="5">
        <v>1</v>
      </c>
      <c r="C6654" s="5">
        <v>3</v>
      </c>
    </row>
    <row r="6655" spans="1:3" hidden="1" x14ac:dyDescent="0.25">
      <c r="A6655" s="5" t="s">
        <v>14765</v>
      </c>
      <c r="B6655" s="5">
        <v>1</v>
      </c>
      <c r="C6655" s="5">
        <v>2</v>
      </c>
    </row>
    <row r="6656" spans="1:3" hidden="1" x14ac:dyDescent="0.25">
      <c r="A6656" s="5" t="s">
        <v>6748</v>
      </c>
      <c r="B6656" s="5">
        <v>1</v>
      </c>
      <c r="C6656" s="5">
        <v>2</v>
      </c>
    </row>
    <row r="6657" spans="1:3" hidden="1" x14ac:dyDescent="0.25">
      <c r="A6657" s="5" t="s">
        <v>14766</v>
      </c>
      <c r="B6657" s="5">
        <v>1</v>
      </c>
      <c r="C6657" s="5">
        <v>2</v>
      </c>
    </row>
    <row r="6658" spans="1:3" hidden="1" x14ac:dyDescent="0.25">
      <c r="A6658" s="5" t="s">
        <v>14767</v>
      </c>
      <c r="B6658" s="5">
        <v>1</v>
      </c>
      <c r="C6658" s="5">
        <v>1</v>
      </c>
    </row>
    <row r="6659" spans="1:3" hidden="1" x14ac:dyDescent="0.25">
      <c r="A6659" s="5" t="s">
        <v>14768</v>
      </c>
      <c r="B6659" s="5">
        <v>1</v>
      </c>
      <c r="C6659" s="5">
        <v>2</v>
      </c>
    </row>
    <row r="6660" spans="1:3" hidden="1" x14ac:dyDescent="0.25">
      <c r="A6660" s="5" t="s">
        <v>14769</v>
      </c>
      <c r="B6660" s="5">
        <v>1</v>
      </c>
      <c r="C6660" s="5">
        <v>3</v>
      </c>
    </row>
    <row r="6661" spans="1:3" hidden="1" x14ac:dyDescent="0.25">
      <c r="A6661" s="5" t="s">
        <v>14770</v>
      </c>
      <c r="B6661" s="5">
        <v>1</v>
      </c>
      <c r="C6661" s="5">
        <v>2</v>
      </c>
    </row>
    <row r="6662" spans="1:3" hidden="1" x14ac:dyDescent="0.25">
      <c r="A6662" s="5" t="s">
        <v>14771</v>
      </c>
      <c r="B6662" s="5">
        <v>1</v>
      </c>
      <c r="C6662" s="5">
        <v>3</v>
      </c>
    </row>
    <row r="6663" spans="1:3" hidden="1" x14ac:dyDescent="0.25">
      <c r="A6663" s="5" t="s">
        <v>14772</v>
      </c>
      <c r="B6663" s="5">
        <v>1</v>
      </c>
      <c r="C6663" s="5">
        <v>2</v>
      </c>
    </row>
    <row r="6664" spans="1:3" hidden="1" x14ac:dyDescent="0.25">
      <c r="A6664" s="5" t="s">
        <v>14773</v>
      </c>
      <c r="B6664" s="5">
        <v>1</v>
      </c>
      <c r="C6664" s="5">
        <v>2</v>
      </c>
    </row>
    <row r="6665" spans="1:3" hidden="1" x14ac:dyDescent="0.25">
      <c r="A6665" s="5" t="s">
        <v>14774</v>
      </c>
      <c r="B6665" s="5">
        <v>1</v>
      </c>
      <c r="C6665" s="5">
        <v>1</v>
      </c>
    </row>
    <row r="6666" spans="1:3" hidden="1" x14ac:dyDescent="0.25">
      <c r="A6666" s="5" t="s">
        <v>14775</v>
      </c>
      <c r="B6666" s="5">
        <v>1</v>
      </c>
      <c r="C6666" s="5">
        <v>1</v>
      </c>
    </row>
    <row r="6667" spans="1:3" hidden="1" x14ac:dyDescent="0.25">
      <c r="A6667" s="5" t="s">
        <v>14776</v>
      </c>
      <c r="B6667" s="5">
        <v>1</v>
      </c>
      <c r="C6667" s="5">
        <v>2</v>
      </c>
    </row>
    <row r="6668" spans="1:3" hidden="1" x14ac:dyDescent="0.25">
      <c r="A6668" s="5" t="s">
        <v>14777</v>
      </c>
      <c r="B6668" s="5">
        <v>1</v>
      </c>
      <c r="C6668" s="5">
        <v>2</v>
      </c>
    </row>
    <row r="6669" spans="1:3" hidden="1" x14ac:dyDescent="0.25">
      <c r="A6669" s="5" t="s">
        <v>14778</v>
      </c>
      <c r="B6669" s="5">
        <v>1</v>
      </c>
      <c r="C6669" s="5">
        <v>2</v>
      </c>
    </row>
    <row r="6670" spans="1:3" hidden="1" x14ac:dyDescent="0.25">
      <c r="A6670" s="5" t="s">
        <v>14779</v>
      </c>
      <c r="B6670" s="5">
        <v>1</v>
      </c>
      <c r="C6670" s="5">
        <v>3</v>
      </c>
    </row>
    <row r="6671" spans="1:3" hidden="1" x14ac:dyDescent="0.25">
      <c r="A6671" s="5" t="s">
        <v>14780</v>
      </c>
      <c r="B6671" s="5">
        <v>1</v>
      </c>
      <c r="C6671" s="5">
        <v>3</v>
      </c>
    </row>
    <row r="6672" spans="1:3" hidden="1" x14ac:dyDescent="0.25">
      <c r="A6672" s="5" t="s">
        <v>14781</v>
      </c>
      <c r="B6672" s="5">
        <v>1</v>
      </c>
      <c r="C6672" s="5">
        <v>2</v>
      </c>
    </row>
    <row r="6673" spans="1:3" hidden="1" x14ac:dyDescent="0.25">
      <c r="A6673" s="5" t="s">
        <v>14782</v>
      </c>
      <c r="B6673" s="5">
        <v>1</v>
      </c>
      <c r="C6673" s="5">
        <v>2</v>
      </c>
    </row>
    <row r="6674" spans="1:3" hidden="1" x14ac:dyDescent="0.25">
      <c r="A6674" s="5" t="s">
        <v>14783</v>
      </c>
      <c r="B6674" s="5">
        <v>1</v>
      </c>
      <c r="C6674" s="5">
        <v>3</v>
      </c>
    </row>
    <row r="6675" spans="1:3" hidden="1" x14ac:dyDescent="0.25">
      <c r="A6675" s="5" t="s">
        <v>14784</v>
      </c>
      <c r="B6675" s="5">
        <v>1</v>
      </c>
      <c r="C6675" s="5">
        <v>3</v>
      </c>
    </row>
    <row r="6676" spans="1:3" hidden="1" x14ac:dyDescent="0.25">
      <c r="A6676" s="5" t="s">
        <v>14785</v>
      </c>
      <c r="B6676" s="5">
        <v>1</v>
      </c>
      <c r="C6676" s="5">
        <v>1</v>
      </c>
    </row>
    <row r="6677" spans="1:3" hidden="1" x14ac:dyDescent="0.25">
      <c r="A6677" s="5" t="s">
        <v>14786</v>
      </c>
      <c r="B6677" s="5">
        <v>1</v>
      </c>
      <c r="C6677" s="5">
        <v>1</v>
      </c>
    </row>
    <row r="6678" spans="1:3" hidden="1" x14ac:dyDescent="0.25">
      <c r="A6678" s="5" t="s">
        <v>14787</v>
      </c>
      <c r="B6678" s="5">
        <v>1</v>
      </c>
      <c r="C6678" s="5">
        <v>2</v>
      </c>
    </row>
    <row r="6679" spans="1:3" hidden="1" x14ac:dyDescent="0.25">
      <c r="A6679" s="5" t="s">
        <v>14788</v>
      </c>
      <c r="B6679" s="5">
        <v>1</v>
      </c>
      <c r="C6679" s="5">
        <v>3</v>
      </c>
    </row>
    <row r="6680" spans="1:3" hidden="1" x14ac:dyDescent="0.25">
      <c r="A6680" s="5" t="s">
        <v>14789</v>
      </c>
      <c r="B6680" s="5">
        <v>1</v>
      </c>
      <c r="C6680" s="5">
        <v>3</v>
      </c>
    </row>
    <row r="6681" spans="1:3" hidden="1" x14ac:dyDescent="0.25">
      <c r="A6681" s="5" t="s">
        <v>14790</v>
      </c>
      <c r="B6681" s="5">
        <v>1</v>
      </c>
      <c r="C6681" s="5">
        <v>3</v>
      </c>
    </row>
    <row r="6682" spans="1:3" hidden="1" x14ac:dyDescent="0.25">
      <c r="A6682" s="5" t="s">
        <v>14791</v>
      </c>
      <c r="B6682" s="5">
        <v>1</v>
      </c>
      <c r="C6682" s="5">
        <v>2</v>
      </c>
    </row>
    <row r="6683" spans="1:3" hidden="1" x14ac:dyDescent="0.25">
      <c r="A6683" s="5" t="s">
        <v>14792</v>
      </c>
      <c r="B6683" s="5">
        <v>1</v>
      </c>
      <c r="C6683" s="5">
        <v>3</v>
      </c>
    </row>
    <row r="6684" spans="1:3" hidden="1" x14ac:dyDescent="0.25">
      <c r="A6684" s="5" t="s">
        <v>14793</v>
      </c>
      <c r="B6684" s="5">
        <v>1</v>
      </c>
      <c r="C6684" s="5">
        <v>2</v>
      </c>
    </row>
    <row r="6685" spans="1:3" hidden="1" x14ac:dyDescent="0.25">
      <c r="A6685" s="5" t="s">
        <v>14794</v>
      </c>
      <c r="B6685" s="5">
        <v>1</v>
      </c>
      <c r="C6685" s="5">
        <v>2</v>
      </c>
    </row>
    <row r="6686" spans="1:3" hidden="1" x14ac:dyDescent="0.25">
      <c r="A6686" s="5" t="s">
        <v>14795</v>
      </c>
      <c r="B6686" s="5">
        <v>1</v>
      </c>
      <c r="C6686" s="5">
        <v>3</v>
      </c>
    </row>
    <row r="6687" spans="1:3" hidden="1" x14ac:dyDescent="0.25">
      <c r="A6687" s="5" t="s">
        <v>14796</v>
      </c>
      <c r="B6687" s="5">
        <v>1</v>
      </c>
      <c r="C6687" s="5">
        <v>1</v>
      </c>
    </row>
    <row r="6688" spans="1:3" hidden="1" x14ac:dyDescent="0.25">
      <c r="A6688" s="5" t="s">
        <v>14797</v>
      </c>
      <c r="B6688" s="5">
        <v>1</v>
      </c>
      <c r="C6688" s="5">
        <v>2</v>
      </c>
    </row>
    <row r="6689" spans="1:3" hidden="1" x14ac:dyDescent="0.25">
      <c r="A6689" s="5" t="s">
        <v>14798</v>
      </c>
      <c r="B6689" s="5">
        <v>1</v>
      </c>
      <c r="C6689" s="5">
        <v>3</v>
      </c>
    </row>
    <row r="6690" spans="1:3" hidden="1" x14ac:dyDescent="0.25">
      <c r="A6690" s="5" t="s">
        <v>14799</v>
      </c>
      <c r="B6690" s="5">
        <v>1</v>
      </c>
      <c r="C6690" s="5">
        <v>3</v>
      </c>
    </row>
    <row r="6691" spans="1:3" hidden="1" x14ac:dyDescent="0.25">
      <c r="A6691" s="5" t="s">
        <v>14800</v>
      </c>
      <c r="B6691" s="5">
        <v>1</v>
      </c>
      <c r="C6691" s="5">
        <v>3</v>
      </c>
    </row>
    <row r="6692" spans="1:3" hidden="1" x14ac:dyDescent="0.25">
      <c r="A6692" s="5" t="s">
        <v>14801</v>
      </c>
      <c r="B6692" s="5">
        <v>1</v>
      </c>
      <c r="C6692" s="5">
        <v>3</v>
      </c>
    </row>
    <row r="6693" spans="1:3" hidden="1" x14ac:dyDescent="0.25">
      <c r="A6693" s="5" t="s">
        <v>14802</v>
      </c>
      <c r="B6693" s="5">
        <v>1</v>
      </c>
      <c r="C6693" s="5">
        <v>2</v>
      </c>
    </row>
    <row r="6694" spans="1:3" hidden="1" x14ac:dyDescent="0.25">
      <c r="A6694" s="5" t="s">
        <v>14803</v>
      </c>
      <c r="B6694" s="5">
        <v>1</v>
      </c>
      <c r="C6694" s="5">
        <v>2</v>
      </c>
    </row>
    <row r="6695" spans="1:3" hidden="1" x14ac:dyDescent="0.25">
      <c r="A6695" s="5" t="s">
        <v>14804</v>
      </c>
      <c r="B6695" s="5">
        <v>1</v>
      </c>
      <c r="C6695" s="5">
        <v>3</v>
      </c>
    </row>
    <row r="6696" spans="1:3" hidden="1" x14ac:dyDescent="0.25">
      <c r="A6696" s="5" t="s">
        <v>14805</v>
      </c>
      <c r="B6696" s="5">
        <v>1</v>
      </c>
      <c r="C6696" s="5">
        <v>2</v>
      </c>
    </row>
    <row r="6697" spans="1:3" hidden="1" x14ac:dyDescent="0.25">
      <c r="A6697" s="5" t="s">
        <v>14806</v>
      </c>
      <c r="B6697" s="5">
        <v>1</v>
      </c>
      <c r="C6697" s="5">
        <v>2</v>
      </c>
    </row>
    <row r="6698" spans="1:3" hidden="1" x14ac:dyDescent="0.25">
      <c r="A6698" s="5" t="s">
        <v>14807</v>
      </c>
      <c r="B6698" s="5">
        <v>1</v>
      </c>
      <c r="C6698" s="5">
        <v>1</v>
      </c>
    </row>
    <row r="6699" spans="1:3" hidden="1" x14ac:dyDescent="0.25">
      <c r="A6699" s="5" t="s">
        <v>14808</v>
      </c>
      <c r="B6699" s="5">
        <v>1</v>
      </c>
      <c r="C6699" s="5">
        <v>1</v>
      </c>
    </row>
    <row r="6700" spans="1:3" hidden="1" x14ac:dyDescent="0.25">
      <c r="A6700" s="5" t="s">
        <v>14809</v>
      </c>
      <c r="B6700" s="5">
        <v>1</v>
      </c>
      <c r="C6700" s="5">
        <v>1</v>
      </c>
    </row>
    <row r="6701" spans="1:3" hidden="1" x14ac:dyDescent="0.25">
      <c r="A6701" s="5" t="s">
        <v>14810</v>
      </c>
      <c r="B6701" s="5">
        <v>1</v>
      </c>
      <c r="C6701" s="5">
        <v>2</v>
      </c>
    </row>
    <row r="6702" spans="1:3" hidden="1" x14ac:dyDescent="0.25">
      <c r="A6702" s="5" t="s">
        <v>14811</v>
      </c>
      <c r="B6702" s="5">
        <v>1</v>
      </c>
      <c r="C6702" s="5">
        <v>2</v>
      </c>
    </row>
    <row r="6703" spans="1:3" hidden="1" x14ac:dyDescent="0.25">
      <c r="A6703" s="5" t="s">
        <v>14812</v>
      </c>
      <c r="B6703" s="5">
        <v>1</v>
      </c>
      <c r="C6703" s="5">
        <v>1</v>
      </c>
    </row>
    <row r="6704" spans="1:3" hidden="1" x14ac:dyDescent="0.25">
      <c r="A6704" s="5" t="s">
        <v>14813</v>
      </c>
      <c r="B6704" s="5">
        <v>1</v>
      </c>
      <c r="C6704" s="5">
        <v>3</v>
      </c>
    </row>
    <row r="6705" spans="1:3" hidden="1" x14ac:dyDescent="0.25">
      <c r="A6705" s="5" t="s">
        <v>14814</v>
      </c>
      <c r="B6705" s="5">
        <v>1</v>
      </c>
      <c r="C6705" s="5">
        <v>2</v>
      </c>
    </row>
    <row r="6706" spans="1:3" hidden="1" x14ac:dyDescent="0.25">
      <c r="A6706" s="5" t="s">
        <v>14815</v>
      </c>
      <c r="B6706" s="5">
        <v>1</v>
      </c>
      <c r="C6706" s="5">
        <v>3</v>
      </c>
    </row>
    <row r="6707" spans="1:3" hidden="1" x14ac:dyDescent="0.25">
      <c r="A6707" s="5" t="s">
        <v>14816</v>
      </c>
      <c r="B6707" s="5">
        <v>1</v>
      </c>
      <c r="C6707" s="5">
        <v>2</v>
      </c>
    </row>
    <row r="6708" spans="1:3" hidden="1" x14ac:dyDescent="0.25">
      <c r="A6708" s="5" t="s">
        <v>2294</v>
      </c>
      <c r="B6708" s="5">
        <v>1</v>
      </c>
      <c r="C6708" s="5">
        <v>3</v>
      </c>
    </row>
    <row r="6709" spans="1:3" hidden="1" x14ac:dyDescent="0.25">
      <c r="A6709" s="5" t="s">
        <v>14817</v>
      </c>
      <c r="B6709" s="5">
        <v>1</v>
      </c>
      <c r="C6709" s="5">
        <v>2</v>
      </c>
    </row>
    <row r="6710" spans="1:3" hidden="1" x14ac:dyDescent="0.25">
      <c r="A6710" s="5" t="s">
        <v>14818</v>
      </c>
      <c r="B6710" s="5">
        <v>1</v>
      </c>
      <c r="C6710" s="5">
        <v>2</v>
      </c>
    </row>
    <row r="6711" spans="1:3" hidden="1" x14ac:dyDescent="0.25">
      <c r="A6711" s="5" t="s">
        <v>14819</v>
      </c>
      <c r="B6711" s="5">
        <v>1</v>
      </c>
      <c r="C6711" s="5">
        <v>3</v>
      </c>
    </row>
    <row r="6712" spans="1:3" hidden="1" x14ac:dyDescent="0.25">
      <c r="A6712" s="5" t="s">
        <v>14820</v>
      </c>
      <c r="B6712" s="5">
        <v>1</v>
      </c>
      <c r="C6712" s="5">
        <v>2</v>
      </c>
    </row>
    <row r="6713" spans="1:3" hidden="1" x14ac:dyDescent="0.25">
      <c r="A6713" s="5" t="s">
        <v>14821</v>
      </c>
      <c r="B6713" s="5">
        <v>1</v>
      </c>
      <c r="C6713" s="5">
        <v>1</v>
      </c>
    </row>
    <row r="6714" spans="1:3" hidden="1" x14ac:dyDescent="0.25">
      <c r="A6714" s="5" t="s">
        <v>14822</v>
      </c>
      <c r="B6714" s="5">
        <v>1</v>
      </c>
      <c r="C6714" s="5">
        <v>3</v>
      </c>
    </row>
    <row r="6715" spans="1:3" hidden="1" x14ac:dyDescent="0.25">
      <c r="A6715" s="5" t="s">
        <v>6499</v>
      </c>
      <c r="B6715" s="5">
        <v>1</v>
      </c>
      <c r="C6715" s="5">
        <v>3</v>
      </c>
    </row>
    <row r="6716" spans="1:3" hidden="1" x14ac:dyDescent="0.25">
      <c r="A6716" s="5" t="s">
        <v>14823</v>
      </c>
      <c r="B6716" s="5">
        <v>1</v>
      </c>
      <c r="C6716" s="5">
        <v>3</v>
      </c>
    </row>
    <row r="6717" spans="1:3" hidden="1" x14ac:dyDescent="0.25">
      <c r="A6717" s="5" t="s">
        <v>14824</v>
      </c>
      <c r="B6717" s="5">
        <v>1</v>
      </c>
      <c r="C6717" s="5">
        <v>3</v>
      </c>
    </row>
    <row r="6718" spans="1:3" hidden="1" x14ac:dyDescent="0.25">
      <c r="A6718" s="5" t="s">
        <v>14825</v>
      </c>
      <c r="B6718" s="5">
        <v>1</v>
      </c>
      <c r="C6718" s="5">
        <v>1</v>
      </c>
    </row>
    <row r="6719" spans="1:3" hidden="1" x14ac:dyDescent="0.25">
      <c r="A6719" s="5" t="s">
        <v>14826</v>
      </c>
      <c r="B6719" s="5">
        <v>1</v>
      </c>
      <c r="C6719" s="5">
        <v>1</v>
      </c>
    </row>
    <row r="6720" spans="1:3" hidden="1" x14ac:dyDescent="0.25">
      <c r="A6720" s="5" t="s">
        <v>14827</v>
      </c>
      <c r="B6720" s="5">
        <v>1</v>
      </c>
      <c r="C6720" s="5">
        <v>2</v>
      </c>
    </row>
    <row r="6721" spans="1:3" hidden="1" x14ac:dyDescent="0.25">
      <c r="A6721" s="5" t="s">
        <v>14828</v>
      </c>
      <c r="B6721" s="5">
        <v>1</v>
      </c>
      <c r="C6721" s="5">
        <v>1</v>
      </c>
    </row>
    <row r="6722" spans="1:3" hidden="1" x14ac:dyDescent="0.25">
      <c r="A6722" s="5" t="s">
        <v>14829</v>
      </c>
      <c r="B6722" s="5">
        <v>1</v>
      </c>
      <c r="C6722" s="5">
        <v>3</v>
      </c>
    </row>
    <row r="6723" spans="1:3" hidden="1" x14ac:dyDescent="0.25">
      <c r="A6723" s="5" t="s">
        <v>14830</v>
      </c>
      <c r="B6723" s="5">
        <v>1</v>
      </c>
      <c r="C6723" s="5">
        <v>3</v>
      </c>
    </row>
    <row r="6724" spans="1:3" hidden="1" x14ac:dyDescent="0.25">
      <c r="A6724" s="5" t="s">
        <v>14831</v>
      </c>
      <c r="B6724" s="5">
        <v>1</v>
      </c>
      <c r="C6724" s="5">
        <v>1</v>
      </c>
    </row>
    <row r="6725" spans="1:3" hidden="1" x14ac:dyDescent="0.25">
      <c r="A6725" s="5" t="s">
        <v>14832</v>
      </c>
      <c r="B6725" s="5">
        <v>1</v>
      </c>
      <c r="C6725" s="5">
        <v>1</v>
      </c>
    </row>
    <row r="6726" spans="1:3" hidden="1" x14ac:dyDescent="0.25">
      <c r="A6726" s="5" t="s">
        <v>14833</v>
      </c>
      <c r="B6726" s="5">
        <v>1</v>
      </c>
      <c r="C6726" s="5">
        <v>2</v>
      </c>
    </row>
    <row r="6727" spans="1:3" hidden="1" x14ac:dyDescent="0.25">
      <c r="A6727" s="5" t="s">
        <v>14834</v>
      </c>
      <c r="B6727" s="5">
        <v>1</v>
      </c>
      <c r="C6727" s="5">
        <v>1</v>
      </c>
    </row>
    <row r="6728" spans="1:3" hidden="1" x14ac:dyDescent="0.25">
      <c r="A6728" s="5" t="s">
        <v>14835</v>
      </c>
      <c r="B6728" s="5">
        <v>1</v>
      </c>
      <c r="C6728" s="5">
        <v>2</v>
      </c>
    </row>
    <row r="6729" spans="1:3" hidden="1" x14ac:dyDescent="0.25">
      <c r="A6729" s="5" t="s">
        <v>14836</v>
      </c>
      <c r="B6729" s="5">
        <v>1</v>
      </c>
      <c r="C6729" s="5">
        <v>3</v>
      </c>
    </row>
    <row r="6730" spans="1:3" hidden="1" x14ac:dyDescent="0.25">
      <c r="A6730" s="5" t="s">
        <v>14837</v>
      </c>
      <c r="B6730" s="5">
        <v>1</v>
      </c>
      <c r="C6730" s="5">
        <v>3</v>
      </c>
    </row>
    <row r="6731" spans="1:3" hidden="1" x14ac:dyDescent="0.25">
      <c r="A6731" s="5" t="s">
        <v>14838</v>
      </c>
      <c r="B6731" s="5">
        <v>1</v>
      </c>
      <c r="C6731" s="5">
        <v>1</v>
      </c>
    </row>
    <row r="6732" spans="1:3" hidden="1" x14ac:dyDescent="0.25">
      <c r="A6732" s="5" t="s">
        <v>14839</v>
      </c>
      <c r="B6732" s="5">
        <v>1</v>
      </c>
      <c r="C6732" s="5">
        <v>2</v>
      </c>
    </row>
    <row r="6733" spans="1:3" hidden="1" x14ac:dyDescent="0.25">
      <c r="A6733" s="5" t="s">
        <v>14840</v>
      </c>
      <c r="B6733" s="5">
        <v>1</v>
      </c>
      <c r="C6733" s="5">
        <v>3</v>
      </c>
    </row>
    <row r="6734" spans="1:3" hidden="1" x14ac:dyDescent="0.25">
      <c r="A6734" s="5" t="s">
        <v>14841</v>
      </c>
      <c r="B6734" s="5">
        <v>1</v>
      </c>
      <c r="C6734" s="5">
        <v>2</v>
      </c>
    </row>
    <row r="6735" spans="1:3" hidden="1" x14ac:dyDescent="0.25">
      <c r="A6735" s="5" t="s">
        <v>14842</v>
      </c>
      <c r="B6735" s="5">
        <v>1</v>
      </c>
      <c r="C6735" s="5">
        <v>2</v>
      </c>
    </row>
    <row r="6736" spans="1:3" hidden="1" x14ac:dyDescent="0.25">
      <c r="A6736" s="5" t="s">
        <v>14843</v>
      </c>
      <c r="B6736" s="5">
        <v>1</v>
      </c>
      <c r="C6736" s="5">
        <v>1</v>
      </c>
    </row>
    <row r="6737" spans="1:3" hidden="1" x14ac:dyDescent="0.25">
      <c r="A6737" s="5" t="s">
        <v>2741</v>
      </c>
      <c r="B6737" s="5">
        <v>1</v>
      </c>
      <c r="C6737" s="5">
        <v>2</v>
      </c>
    </row>
    <row r="6738" spans="1:3" hidden="1" x14ac:dyDescent="0.25">
      <c r="A6738" s="5" t="s">
        <v>14844</v>
      </c>
      <c r="B6738" s="5">
        <v>1</v>
      </c>
      <c r="C6738" s="5">
        <v>3</v>
      </c>
    </row>
    <row r="6739" spans="1:3" hidden="1" x14ac:dyDescent="0.25">
      <c r="A6739" s="5" t="s">
        <v>14845</v>
      </c>
      <c r="B6739" s="5">
        <v>1</v>
      </c>
      <c r="C6739" s="5">
        <v>3</v>
      </c>
    </row>
    <row r="6740" spans="1:3" hidden="1" x14ac:dyDescent="0.25">
      <c r="A6740" s="5" t="s">
        <v>14846</v>
      </c>
      <c r="B6740" s="5">
        <v>1</v>
      </c>
      <c r="C6740" s="5">
        <v>2</v>
      </c>
    </row>
    <row r="6741" spans="1:3" hidden="1" x14ac:dyDescent="0.25">
      <c r="A6741" s="5" t="s">
        <v>14847</v>
      </c>
      <c r="B6741" s="5">
        <v>1</v>
      </c>
      <c r="C6741" s="5">
        <v>2</v>
      </c>
    </row>
    <row r="6742" spans="1:3" hidden="1" x14ac:dyDescent="0.25">
      <c r="A6742" s="5" t="s">
        <v>14848</v>
      </c>
      <c r="B6742" s="5">
        <v>1</v>
      </c>
      <c r="C6742" s="5">
        <v>1</v>
      </c>
    </row>
    <row r="6743" spans="1:3" hidden="1" x14ac:dyDescent="0.25">
      <c r="A6743" s="5" t="s">
        <v>14849</v>
      </c>
      <c r="B6743" s="5">
        <v>1</v>
      </c>
      <c r="C6743" s="5">
        <v>3</v>
      </c>
    </row>
    <row r="6744" spans="1:3" hidden="1" x14ac:dyDescent="0.25">
      <c r="A6744" s="5" t="s">
        <v>14850</v>
      </c>
      <c r="B6744" s="5">
        <v>1</v>
      </c>
      <c r="C6744" s="5">
        <v>1</v>
      </c>
    </row>
    <row r="6745" spans="1:3" hidden="1" x14ac:dyDescent="0.25">
      <c r="A6745" s="5" t="s">
        <v>14851</v>
      </c>
      <c r="B6745" s="5">
        <v>1</v>
      </c>
      <c r="C6745" s="5">
        <v>3</v>
      </c>
    </row>
    <row r="6746" spans="1:3" hidden="1" x14ac:dyDescent="0.25">
      <c r="A6746" s="5" t="s">
        <v>14852</v>
      </c>
      <c r="B6746" s="5">
        <v>1</v>
      </c>
      <c r="C6746" s="5">
        <v>2</v>
      </c>
    </row>
    <row r="6747" spans="1:3" hidden="1" x14ac:dyDescent="0.25">
      <c r="A6747" s="5" t="s">
        <v>14853</v>
      </c>
      <c r="B6747" s="5">
        <v>1</v>
      </c>
      <c r="C6747" s="5">
        <v>1</v>
      </c>
    </row>
    <row r="6748" spans="1:3" hidden="1" x14ac:dyDescent="0.25">
      <c r="A6748" s="5" t="s">
        <v>14854</v>
      </c>
      <c r="B6748" s="5">
        <v>1</v>
      </c>
      <c r="C6748" s="5">
        <v>1</v>
      </c>
    </row>
    <row r="6749" spans="1:3" hidden="1" x14ac:dyDescent="0.25">
      <c r="A6749" s="5" t="s">
        <v>14855</v>
      </c>
      <c r="B6749" s="5">
        <v>1</v>
      </c>
      <c r="C6749" s="5">
        <v>3</v>
      </c>
    </row>
    <row r="6750" spans="1:3" hidden="1" x14ac:dyDescent="0.25">
      <c r="A6750" s="5" t="s">
        <v>14856</v>
      </c>
      <c r="B6750" s="5">
        <v>1</v>
      </c>
      <c r="C6750" s="5">
        <v>2</v>
      </c>
    </row>
    <row r="6751" spans="1:3" hidden="1" x14ac:dyDescent="0.25">
      <c r="A6751" s="5" t="s">
        <v>14857</v>
      </c>
      <c r="B6751" s="5">
        <v>1</v>
      </c>
      <c r="C6751" s="5">
        <v>2</v>
      </c>
    </row>
    <row r="6752" spans="1:3" hidden="1" x14ac:dyDescent="0.25">
      <c r="A6752" s="5" t="s">
        <v>14858</v>
      </c>
      <c r="B6752" s="5">
        <v>1</v>
      </c>
      <c r="C6752" s="5">
        <v>3</v>
      </c>
    </row>
    <row r="6753" spans="1:3" hidden="1" x14ac:dyDescent="0.25">
      <c r="A6753" s="5" t="s">
        <v>14859</v>
      </c>
      <c r="B6753" s="5">
        <v>1</v>
      </c>
      <c r="C6753" s="5">
        <v>1</v>
      </c>
    </row>
    <row r="6754" spans="1:3" hidden="1" x14ac:dyDescent="0.25">
      <c r="A6754" s="5" t="s">
        <v>14860</v>
      </c>
      <c r="B6754" s="5">
        <v>1</v>
      </c>
      <c r="C6754" s="5">
        <v>1</v>
      </c>
    </row>
    <row r="6755" spans="1:3" hidden="1" x14ac:dyDescent="0.25">
      <c r="A6755" s="5" t="s">
        <v>14861</v>
      </c>
      <c r="B6755" s="5">
        <v>1</v>
      </c>
      <c r="C6755" s="5">
        <v>2</v>
      </c>
    </row>
    <row r="6756" spans="1:3" hidden="1" x14ac:dyDescent="0.25">
      <c r="A6756" s="5" t="s">
        <v>14862</v>
      </c>
      <c r="B6756" s="5">
        <v>1</v>
      </c>
      <c r="C6756" s="5">
        <v>1</v>
      </c>
    </row>
    <row r="6757" spans="1:3" hidden="1" x14ac:dyDescent="0.25">
      <c r="A6757" s="5" t="s">
        <v>14863</v>
      </c>
      <c r="B6757" s="5">
        <v>1</v>
      </c>
      <c r="C6757" s="5">
        <v>1</v>
      </c>
    </row>
    <row r="6758" spans="1:3" hidden="1" x14ac:dyDescent="0.25">
      <c r="A6758" s="5" t="s">
        <v>14864</v>
      </c>
      <c r="B6758" s="5">
        <v>1</v>
      </c>
      <c r="C6758" s="5">
        <v>3</v>
      </c>
    </row>
    <row r="6759" spans="1:3" hidden="1" x14ac:dyDescent="0.25">
      <c r="A6759" s="5" t="s">
        <v>14865</v>
      </c>
      <c r="B6759" s="5">
        <v>1</v>
      </c>
      <c r="C6759" s="5">
        <v>2</v>
      </c>
    </row>
    <row r="6760" spans="1:3" hidden="1" x14ac:dyDescent="0.25">
      <c r="A6760" s="5" t="s">
        <v>14866</v>
      </c>
      <c r="B6760" s="5">
        <v>1</v>
      </c>
      <c r="C6760" s="5">
        <v>1</v>
      </c>
    </row>
    <row r="6761" spans="1:3" hidden="1" x14ac:dyDescent="0.25">
      <c r="A6761" s="5" t="s">
        <v>14867</v>
      </c>
      <c r="B6761" s="5">
        <v>1</v>
      </c>
      <c r="C6761" s="5">
        <v>2</v>
      </c>
    </row>
    <row r="6762" spans="1:3" hidden="1" x14ac:dyDescent="0.25">
      <c r="A6762" s="5" t="s">
        <v>14868</v>
      </c>
      <c r="B6762" s="5">
        <v>1</v>
      </c>
      <c r="C6762" s="5">
        <v>3</v>
      </c>
    </row>
    <row r="6763" spans="1:3" hidden="1" x14ac:dyDescent="0.25">
      <c r="A6763" s="5" t="s">
        <v>14869</v>
      </c>
      <c r="B6763" s="5">
        <v>1</v>
      </c>
      <c r="C6763" s="5">
        <v>2</v>
      </c>
    </row>
    <row r="6764" spans="1:3" hidden="1" x14ac:dyDescent="0.25">
      <c r="A6764" s="5" t="s">
        <v>14870</v>
      </c>
      <c r="B6764" s="5">
        <v>1</v>
      </c>
      <c r="C6764" s="5">
        <v>3</v>
      </c>
    </row>
    <row r="6765" spans="1:3" hidden="1" x14ac:dyDescent="0.25">
      <c r="A6765" s="5" t="s">
        <v>14871</v>
      </c>
      <c r="B6765" s="5">
        <v>1</v>
      </c>
      <c r="C6765" s="5">
        <v>2</v>
      </c>
    </row>
    <row r="6766" spans="1:3" hidden="1" x14ac:dyDescent="0.25">
      <c r="A6766" s="5" t="s">
        <v>14872</v>
      </c>
      <c r="B6766" s="5">
        <v>1</v>
      </c>
      <c r="C6766" s="5">
        <v>1</v>
      </c>
    </row>
    <row r="6767" spans="1:3" hidden="1" x14ac:dyDescent="0.25">
      <c r="A6767" s="5" t="s">
        <v>14873</v>
      </c>
      <c r="B6767" s="5">
        <v>1</v>
      </c>
      <c r="C6767" s="5">
        <v>3</v>
      </c>
    </row>
    <row r="6768" spans="1:3" hidden="1" x14ac:dyDescent="0.25">
      <c r="A6768" s="5" t="s">
        <v>14874</v>
      </c>
      <c r="B6768" s="5">
        <v>1</v>
      </c>
      <c r="C6768" s="5">
        <v>2</v>
      </c>
    </row>
    <row r="6769" spans="1:3" hidden="1" x14ac:dyDescent="0.25">
      <c r="A6769" s="5" t="s">
        <v>14875</v>
      </c>
      <c r="B6769" s="5">
        <v>1</v>
      </c>
      <c r="C6769" s="5">
        <v>1</v>
      </c>
    </row>
    <row r="6770" spans="1:3" hidden="1" x14ac:dyDescent="0.25">
      <c r="A6770" s="5" t="s">
        <v>14876</v>
      </c>
      <c r="B6770" s="5">
        <v>1</v>
      </c>
      <c r="C6770" s="5">
        <v>1</v>
      </c>
    </row>
    <row r="6771" spans="1:3" hidden="1" x14ac:dyDescent="0.25">
      <c r="A6771" s="5" t="s">
        <v>14877</v>
      </c>
      <c r="B6771" s="5">
        <v>1</v>
      </c>
      <c r="C6771" s="5">
        <v>1</v>
      </c>
    </row>
    <row r="6772" spans="1:3" hidden="1" x14ac:dyDescent="0.25">
      <c r="A6772" s="5" t="s">
        <v>14878</v>
      </c>
      <c r="B6772" s="5">
        <v>1</v>
      </c>
      <c r="C6772" s="5">
        <v>1</v>
      </c>
    </row>
    <row r="6773" spans="1:3" hidden="1" x14ac:dyDescent="0.25">
      <c r="A6773" s="5" t="s">
        <v>14879</v>
      </c>
      <c r="B6773" s="5">
        <v>1</v>
      </c>
      <c r="C6773" s="5">
        <v>2</v>
      </c>
    </row>
    <row r="6774" spans="1:3" hidden="1" x14ac:dyDescent="0.25">
      <c r="A6774" s="5" t="s">
        <v>14880</v>
      </c>
      <c r="B6774" s="5">
        <v>1</v>
      </c>
      <c r="C6774" s="5">
        <v>1</v>
      </c>
    </row>
    <row r="6775" spans="1:3" hidden="1" x14ac:dyDescent="0.25">
      <c r="A6775" s="5" t="s">
        <v>14881</v>
      </c>
      <c r="B6775" s="5">
        <v>1</v>
      </c>
      <c r="C6775" s="5">
        <v>1</v>
      </c>
    </row>
    <row r="6776" spans="1:3" hidden="1" x14ac:dyDescent="0.25">
      <c r="A6776" s="5" t="s">
        <v>14882</v>
      </c>
      <c r="B6776" s="5">
        <v>1</v>
      </c>
      <c r="C6776" s="5">
        <v>1</v>
      </c>
    </row>
    <row r="6777" spans="1:3" hidden="1" x14ac:dyDescent="0.25">
      <c r="A6777" s="5" t="s">
        <v>14883</v>
      </c>
      <c r="B6777" s="5">
        <v>1</v>
      </c>
      <c r="C6777" s="5">
        <v>2</v>
      </c>
    </row>
    <row r="6778" spans="1:3" hidden="1" x14ac:dyDescent="0.25">
      <c r="A6778" s="5" t="s">
        <v>6849</v>
      </c>
      <c r="B6778" s="5">
        <v>1</v>
      </c>
      <c r="C6778" s="5">
        <v>1</v>
      </c>
    </row>
    <row r="6779" spans="1:3" hidden="1" x14ac:dyDescent="0.25">
      <c r="A6779" s="5" t="s">
        <v>14884</v>
      </c>
      <c r="B6779" s="5">
        <v>1</v>
      </c>
      <c r="C6779" s="5">
        <v>3</v>
      </c>
    </row>
    <row r="6780" spans="1:3" hidden="1" x14ac:dyDescent="0.25">
      <c r="A6780" s="5" t="s">
        <v>14885</v>
      </c>
      <c r="B6780" s="5">
        <v>1</v>
      </c>
      <c r="C6780" s="5">
        <v>3</v>
      </c>
    </row>
    <row r="6781" spans="1:3" hidden="1" x14ac:dyDescent="0.25">
      <c r="A6781" s="5" t="s">
        <v>14886</v>
      </c>
      <c r="B6781" s="5">
        <v>1</v>
      </c>
      <c r="C6781" s="5">
        <v>2</v>
      </c>
    </row>
    <row r="6782" spans="1:3" hidden="1" x14ac:dyDescent="0.25">
      <c r="A6782" s="5" t="s">
        <v>14887</v>
      </c>
      <c r="B6782" s="5">
        <v>1</v>
      </c>
      <c r="C6782" s="5">
        <v>3</v>
      </c>
    </row>
    <row r="6783" spans="1:3" hidden="1" x14ac:dyDescent="0.25">
      <c r="A6783" s="5" t="s">
        <v>14888</v>
      </c>
      <c r="B6783" s="5">
        <v>1</v>
      </c>
      <c r="C6783" s="5">
        <v>2</v>
      </c>
    </row>
    <row r="6784" spans="1:3" hidden="1" x14ac:dyDescent="0.25">
      <c r="A6784" s="5" t="s">
        <v>14889</v>
      </c>
      <c r="B6784" s="5">
        <v>1</v>
      </c>
      <c r="C6784" s="5">
        <v>3</v>
      </c>
    </row>
    <row r="6785" spans="1:3" hidden="1" x14ac:dyDescent="0.25">
      <c r="A6785" s="5" t="s">
        <v>14890</v>
      </c>
      <c r="B6785" s="5">
        <v>1</v>
      </c>
      <c r="C6785" s="5">
        <v>2</v>
      </c>
    </row>
    <row r="6786" spans="1:3" hidden="1" x14ac:dyDescent="0.25">
      <c r="A6786" s="5" t="s">
        <v>14891</v>
      </c>
      <c r="B6786" s="5">
        <v>1</v>
      </c>
      <c r="C6786" s="5">
        <v>2</v>
      </c>
    </row>
    <row r="6787" spans="1:3" hidden="1" x14ac:dyDescent="0.25">
      <c r="A6787" s="5" t="s">
        <v>14892</v>
      </c>
      <c r="B6787" s="5">
        <v>1</v>
      </c>
      <c r="C6787" s="5">
        <v>1</v>
      </c>
    </row>
    <row r="6788" spans="1:3" hidden="1" x14ac:dyDescent="0.25">
      <c r="A6788" s="5" t="s">
        <v>14893</v>
      </c>
      <c r="B6788" s="5">
        <v>1</v>
      </c>
      <c r="C6788" s="5">
        <v>1</v>
      </c>
    </row>
    <row r="6789" spans="1:3" hidden="1" x14ac:dyDescent="0.25">
      <c r="A6789" s="5" t="s">
        <v>14894</v>
      </c>
      <c r="B6789" s="5">
        <v>1</v>
      </c>
      <c r="C6789" s="5">
        <v>3</v>
      </c>
    </row>
    <row r="6790" spans="1:3" hidden="1" x14ac:dyDescent="0.25">
      <c r="A6790" s="5" t="s">
        <v>14895</v>
      </c>
      <c r="B6790" s="5">
        <v>1</v>
      </c>
      <c r="C6790" s="5">
        <v>1</v>
      </c>
    </row>
    <row r="6791" spans="1:3" hidden="1" x14ac:dyDescent="0.25">
      <c r="A6791" s="5" t="s">
        <v>14896</v>
      </c>
      <c r="B6791" s="5">
        <v>1</v>
      </c>
      <c r="C6791" s="5">
        <v>2</v>
      </c>
    </row>
    <row r="6792" spans="1:3" hidden="1" x14ac:dyDescent="0.25">
      <c r="A6792" s="5" t="s">
        <v>14897</v>
      </c>
      <c r="B6792" s="5">
        <v>1</v>
      </c>
      <c r="C6792" s="5">
        <v>1</v>
      </c>
    </row>
    <row r="6793" spans="1:3" hidden="1" x14ac:dyDescent="0.25">
      <c r="A6793" s="5" t="s">
        <v>14898</v>
      </c>
      <c r="B6793" s="5">
        <v>1</v>
      </c>
      <c r="C6793" s="5">
        <v>1</v>
      </c>
    </row>
    <row r="6794" spans="1:3" hidden="1" x14ac:dyDescent="0.25">
      <c r="A6794" s="5" t="s">
        <v>14899</v>
      </c>
      <c r="B6794" s="5">
        <v>1</v>
      </c>
      <c r="C6794" s="5">
        <v>1</v>
      </c>
    </row>
    <row r="6795" spans="1:3" hidden="1" x14ac:dyDescent="0.25">
      <c r="A6795" s="5" t="s">
        <v>14900</v>
      </c>
      <c r="B6795" s="5">
        <v>1</v>
      </c>
      <c r="C6795" s="5">
        <v>2</v>
      </c>
    </row>
    <row r="6796" spans="1:3" hidden="1" x14ac:dyDescent="0.25">
      <c r="A6796" s="5" t="s">
        <v>14901</v>
      </c>
      <c r="B6796" s="5">
        <v>1</v>
      </c>
      <c r="C6796" s="5">
        <v>2</v>
      </c>
    </row>
    <row r="6797" spans="1:3" hidden="1" x14ac:dyDescent="0.25">
      <c r="A6797" s="5" t="s">
        <v>14902</v>
      </c>
      <c r="B6797" s="5">
        <v>1</v>
      </c>
      <c r="C6797" s="5">
        <v>1</v>
      </c>
    </row>
    <row r="6798" spans="1:3" hidden="1" x14ac:dyDescent="0.25">
      <c r="A6798" s="5" t="s">
        <v>14903</v>
      </c>
      <c r="B6798" s="5">
        <v>1</v>
      </c>
      <c r="C6798" s="5">
        <v>3</v>
      </c>
    </row>
    <row r="6799" spans="1:3" hidden="1" x14ac:dyDescent="0.25">
      <c r="A6799" s="5" t="s">
        <v>14904</v>
      </c>
      <c r="B6799" s="5">
        <v>1</v>
      </c>
      <c r="C6799" s="5">
        <v>2</v>
      </c>
    </row>
    <row r="6800" spans="1:3" hidden="1" x14ac:dyDescent="0.25">
      <c r="A6800" s="5" t="s">
        <v>14905</v>
      </c>
      <c r="B6800" s="5">
        <v>1</v>
      </c>
      <c r="C6800" s="5">
        <v>1</v>
      </c>
    </row>
    <row r="6801" spans="1:3" hidden="1" x14ac:dyDescent="0.25">
      <c r="A6801" s="5" t="s">
        <v>14906</v>
      </c>
      <c r="B6801" s="5">
        <v>1</v>
      </c>
      <c r="C6801" s="5">
        <v>2</v>
      </c>
    </row>
    <row r="6802" spans="1:3" hidden="1" x14ac:dyDescent="0.25">
      <c r="A6802" s="5" t="s">
        <v>14907</v>
      </c>
      <c r="B6802" s="5">
        <v>1</v>
      </c>
      <c r="C6802" s="5">
        <v>1</v>
      </c>
    </row>
    <row r="6803" spans="1:3" hidden="1" x14ac:dyDescent="0.25">
      <c r="A6803" s="5" t="s">
        <v>14908</v>
      </c>
      <c r="B6803" s="5">
        <v>1</v>
      </c>
      <c r="C6803" s="5">
        <v>3</v>
      </c>
    </row>
    <row r="6804" spans="1:3" hidden="1" x14ac:dyDescent="0.25">
      <c r="A6804" s="5" t="s">
        <v>14909</v>
      </c>
      <c r="B6804" s="5">
        <v>1</v>
      </c>
      <c r="C6804" s="5">
        <v>3</v>
      </c>
    </row>
    <row r="6805" spans="1:3" hidden="1" x14ac:dyDescent="0.25">
      <c r="A6805" s="5" t="s">
        <v>14910</v>
      </c>
      <c r="B6805" s="5">
        <v>1</v>
      </c>
      <c r="C6805" s="5">
        <v>2</v>
      </c>
    </row>
    <row r="6806" spans="1:3" hidden="1" x14ac:dyDescent="0.25">
      <c r="A6806" s="5" t="s">
        <v>14911</v>
      </c>
      <c r="B6806" s="5">
        <v>1</v>
      </c>
      <c r="C6806" s="5">
        <v>2</v>
      </c>
    </row>
    <row r="6807" spans="1:3" hidden="1" x14ac:dyDescent="0.25">
      <c r="A6807" s="5" t="s">
        <v>7222</v>
      </c>
      <c r="B6807" s="5">
        <v>1</v>
      </c>
      <c r="C6807" s="5">
        <v>3</v>
      </c>
    </row>
    <row r="6808" spans="1:3" hidden="1" x14ac:dyDescent="0.25">
      <c r="A6808" s="5" t="s">
        <v>14912</v>
      </c>
      <c r="B6808" s="5">
        <v>1</v>
      </c>
      <c r="C6808" s="5">
        <v>3</v>
      </c>
    </row>
    <row r="6809" spans="1:3" hidden="1" x14ac:dyDescent="0.25">
      <c r="A6809" s="5" t="s">
        <v>14913</v>
      </c>
      <c r="B6809" s="5">
        <v>1</v>
      </c>
      <c r="C6809" s="5">
        <v>2</v>
      </c>
    </row>
    <row r="6810" spans="1:3" hidden="1" x14ac:dyDescent="0.25">
      <c r="A6810" s="5" t="s">
        <v>14914</v>
      </c>
      <c r="B6810" s="5">
        <v>1</v>
      </c>
      <c r="C6810" s="5">
        <v>3</v>
      </c>
    </row>
    <row r="6811" spans="1:3" hidden="1" x14ac:dyDescent="0.25">
      <c r="A6811" s="5" t="s">
        <v>14915</v>
      </c>
      <c r="B6811" s="5">
        <v>1</v>
      </c>
      <c r="C6811" s="5">
        <v>3</v>
      </c>
    </row>
    <row r="6812" spans="1:3" hidden="1" x14ac:dyDescent="0.25">
      <c r="A6812" s="5" t="s">
        <v>14916</v>
      </c>
      <c r="B6812" s="5">
        <v>1</v>
      </c>
      <c r="C6812" s="5">
        <v>1</v>
      </c>
    </row>
    <row r="6813" spans="1:3" hidden="1" x14ac:dyDescent="0.25">
      <c r="A6813" s="5" t="s">
        <v>14917</v>
      </c>
      <c r="B6813" s="5">
        <v>1</v>
      </c>
      <c r="C6813" s="5">
        <v>2</v>
      </c>
    </row>
    <row r="6814" spans="1:3" hidden="1" x14ac:dyDescent="0.25">
      <c r="A6814" s="5" t="s">
        <v>14918</v>
      </c>
      <c r="B6814" s="5">
        <v>1</v>
      </c>
      <c r="C6814" s="5">
        <v>1</v>
      </c>
    </row>
    <row r="6815" spans="1:3" hidden="1" x14ac:dyDescent="0.25">
      <c r="A6815" s="5" t="s">
        <v>14919</v>
      </c>
      <c r="B6815" s="5">
        <v>1</v>
      </c>
      <c r="C6815" s="5">
        <v>1</v>
      </c>
    </row>
    <row r="6816" spans="1:3" hidden="1" x14ac:dyDescent="0.25">
      <c r="A6816" s="5" t="s">
        <v>14920</v>
      </c>
      <c r="B6816" s="5">
        <v>1</v>
      </c>
      <c r="C6816" s="5">
        <v>3</v>
      </c>
    </row>
    <row r="6817" spans="1:3" hidden="1" x14ac:dyDescent="0.25">
      <c r="A6817" s="5" t="s">
        <v>14921</v>
      </c>
      <c r="B6817" s="5">
        <v>1</v>
      </c>
      <c r="C6817" s="5">
        <v>1</v>
      </c>
    </row>
    <row r="6818" spans="1:3" hidden="1" x14ac:dyDescent="0.25">
      <c r="A6818" s="5" t="s">
        <v>14922</v>
      </c>
      <c r="B6818" s="5">
        <v>1</v>
      </c>
      <c r="C6818" s="5">
        <v>1</v>
      </c>
    </row>
    <row r="6819" spans="1:3" hidden="1" x14ac:dyDescent="0.25">
      <c r="A6819" s="5" t="s">
        <v>14923</v>
      </c>
      <c r="B6819" s="5">
        <v>1</v>
      </c>
      <c r="C6819" s="5">
        <v>2</v>
      </c>
    </row>
    <row r="6820" spans="1:3" hidden="1" x14ac:dyDescent="0.25">
      <c r="A6820" s="5" t="s">
        <v>14924</v>
      </c>
      <c r="B6820" s="5">
        <v>1</v>
      </c>
      <c r="C6820" s="5">
        <v>1</v>
      </c>
    </row>
    <row r="6821" spans="1:3" hidden="1" x14ac:dyDescent="0.25">
      <c r="A6821" s="5" t="s">
        <v>14925</v>
      </c>
      <c r="B6821" s="5">
        <v>1</v>
      </c>
      <c r="C6821" s="5">
        <v>2</v>
      </c>
    </row>
    <row r="6822" spans="1:3" hidden="1" x14ac:dyDescent="0.25">
      <c r="A6822" s="5" t="s">
        <v>14926</v>
      </c>
      <c r="B6822" s="5">
        <v>1</v>
      </c>
      <c r="C6822" s="5">
        <v>1</v>
      </c>
    </row>
    <row r="6823" spans="1:3" hidden="1" x14ac:dyDescent="0.25">
      <c r="A6823" s="5" t="s">
        <v>14927</v>
      </c>
      <c r="B6823" s="5">
        <v>1</v>
      </c>
      <c r="C6823" s="5">
        <v>3</v>
      </c>
    </row>
    <row r="6824" spans="1:3" hidden="1" x14ac:dyDescent="0.25">
      <c r="A6824" s="5" t="s">
        <v>6940</v>
      </c>
      <c r="B6824" s="5">
        <v>1</v>
      </c>
      <c r="C6824" s="5">
        <v>2</v>
      </c>
    </row>
    <row r="6825" spans="1:3" hidden="1" x14ac:dyDescent="0.25">
      <c r="A6825" s="5" t="s">
        <v>14928</v>
      </c>
      <c r="B6825" s="5">
        <v>1</v>
      </c>
      <c r="C6825" s="5">
        <v>2</v>
      </c>
    </row>
    <row r="6826" spans="1:3" hidden="1" x14ac:dyDescent="0.25">
      <c r="A6826" s="5" t="s">
        <v>14929</v>
      </c>
      <c r="B6826" s="5">
        <v>1</v>
      </c>
      <c r="C6826" s="5">
        <v>1</v>
      </c>
    </row>
    <row r="6827" spans="1:3" hidden="1" x14ac:dyDescent="0.25">
      <c r="A6827" s="5" t="s">
        <v>14930</v>
      </c>
      <c r="B6827" s="5">
        <v>1</v>
      </c>
      <c r="C6827" s="5">
        <v>3</v>
      </c>
    </row>
    <row r="6828" spans="1:3" hidden="1" x14ac:dyDescent="0.25">
      <c r="A6828" s="5" t="s">
        <v>14931</v>
      </c>
      <c r="B6828" s="5">
        <v>1</v>
      </c>
      <c r="C6828" s="5">
        <v>1</v>
      </c>
    </row>
    <row r="6829" spans="1:3" hidden="1" x14ac:dyDescent="0.25">
      <c r="A6829" s="5" t="s">
        <v>14932</v>
      </c>
      <c r="B6829" s="5">
        <v>1</v>
      </c>
      <c r="C6829" s="5">
        <v>3</v>
      </c>
    </row>
    <row r="6830" spans="1:3" hidden="1" x14ac:dyDescent="0.25">
      <c r="A6830" s="5" t="s">
        <v>14933</v>
      </c>
      <c r="B6830" s="5">
        <v>1</v>
      </c>
      <c r="C6830" s="5">
        <v>2</v>
      </c>
    </row>
    <row r="6831" spans="1:3" hidden="1" x14ac:dyDescent="0.25">
      <c r="A6831" s="5" t="s">
        <v>6087</v>
      </c>
      <c r="B6831" s="5">
        <v>1</v>
      </c>
      <c r="C6831" s="5">
        <v>2</v>
      </c>
    </row>
    <row r="6832" spans="1:3" hidden="1" x14ac:dyDescent="0.25">
      <c r="A6832" s="5" t="s">
        <v>14934</v>
      </c>
      <c r="B6832" s="5">
        <v>1</v>
      </c>
      <c r="C6832" s="5">
        <v>2</v>
      </c>
    </row>
    <row r="6833" spans="1:3" hidden="1" x14ac:dyDescent="0.25">
      <c r="A6833" s="5" t="s">
        <v>14935</v>
      </c>
      <c r="B6833" s="5">
        <v>1</v>
      </c>
      <c r="C6833" s="5">
        <v>2</v>
      </c>
    </row>
    <row r="6834" spans="1:3" hidden="1" x14ac:dyDescent="0.25">
      <c r="A6834" s="5" t="s">
        <v>14936</v>
      </c>
      <c r="B6834" s="5">
        <v>1</v>
      </c>
      <c r="C6834" s="5">
        <v>1</v>
      </c>
    </row>
    <row r="6835" spans="1:3" hidden="1" x14ac:dyDescent="0.25">
      <c r="A6835" s="5" t="s">
        <v>14937</v>
      </c>
      <c r="B6835" s="5">
        <v>1</v>
      </c>
      <c r="C6835" s="5">
        <v>2</v>
      </c>
    </row>
    <row r="6836" spans="1:3" hidden="1" x14ac:dyDescent="0.25">
      <c r="A6836" s="5" t="s">
        <v>14938</v>
      </c>
      <c r="B6836" s="5">
        <v>1</v>
      </c>
      <c r="C6836" s="5">
        <v>3</v>
      </c>
    </row>
    <row r="6837" spans="1:3" hidden="1" x14ac:dyDescent="0.25">
      <c r="A6837" s="5" t="s">
        <v>14939</v>
      </c>
      <c r="B6837" s="5">
        <v>1</v>
      </c>
      <c r="C6837" s="5">
        <v>2</v>
      </c>
    </row>
    <row r="6838" spans="1:3" hidden="1" x14ac:dyDescent="0.25">
      <c r="A6838" s="5" t="s">
        <v>14940</v>
      </c>
      <c r="B6838" s="5">
        <v>1</v>
      </c>
      <c r="C6838" s="5">
        <v>3</v>
      </c>
    </row>
    <row r="6839" spans="1:3" hidden="1" x14ac:dyDescent="0.25">
      <c r="A6839" s="5" t="s">
        <v>14941</v>
      </c>
      <c r="B6839" s="5">
        <v>1</v>
      </c>
      <c r="C6839" s="5">
        <v>3</v>
      </c>
    </row>
    <row r="6840" spans="1:3" hidden="1" x14ac:dyDescent="0.25">
      <c r="A6840" s="5" t="s">
        <v>14942</v>
      </c>
      <c r="B6840" s="5">
        <v>1</v>
      </c>
      <c r="C6840" s="5">
        <v>3</v>
      </c>
    </row>
    <row r="6841" spans="1:3" hidden="1" x14ac:dyDescent="0.25">
      <c r="A6841" s="5" t="s">
        <v>14943</v>
      </c>
      <c r="B6841" s="5">
        <v>1</v>
      </c>
      <c r="C6841" s="5">
        <v>3</v>
      </c>
    </row>
    <row r="6842" spans="1:3" hidden="1" x14ac:dyDescent="0.25">
      <c r="A6842" s="5" t="s">
        <v>14944</v>
      </c>
      <c r="B6842" s="5">
        <v>1</v>
      </c>
      <c r="C6842" s="5">
        <v>1</v>
      </c>
    </row>
    <row r="6843" spans="1:3" hidden="1" x14ac:dyDescent="0.25">
      <c r="A6843" s="5" t="s">
        <v>14945</v>
      </c>
      <c r="B6843" s="5">
        <v>1</v>
      </c>
      <c r="C6843" s="5">
        <v>2</v>
      </c>
    </row>
    <row r="6844" spans="1:3" hidden="1" x14ac:dyDescent="0.25">
      <c r="A6844" s="5" t="s">
        <v>14946</v>
      </c>
      <c r="B6844" s="5">
        <v>1</v>
      </c>
      <c r="C6844" s="5">
        <v>2</v>
      </c>
    </row>
    <row r="6845" spans="1:3" hidden="1" x14ac:dyDescent="0.25">
      <c r="A6845" s="5" t="s">
        <v>14947</v>
      </c>
      <c r="B6845" s="5">
        <v>1</v>
      </c>
      <c r="C6845" s="5">
        <v>2</v>
      </c>
    </row>
    <row r="6846" spans="1:3" hidden="1" x14ac:dyDescent="0.25">
      <c r="A6846" s="5" t="s">
        <v>14948</v>
      </c>
      <c r="B6846" s="5">
        <v>1</v>
      </c>
      <c r="C6846" s="5">
        <v>3</v>
      </c>
    </row>
    <row r="6847" spans="1:3" hidden="1" x14ac:dyDescent="0.25">
      <c r="A6847" s="5" t="s">
        <v>14949</v>
      </c>
      <c r="B6847" s="5">
        <v>1</v>
      </c>
      <c r="C6847" s="5">
        <v>2</v>
      </c>
    </row>
    <row r="6848" spans="1:3" hidden="1" x14ac:dyDescent="0.25">
      <c r="A6848" s="5" t="s">
        <v>14950</v>
      </c>
      <c r="B6848" s="5">
        <v>1</v>
      </c>
      <c r="C6848" s="5">
        <v>1</v>
      </c>
    </row>
    <row r="6849" spans="1:3" hidden="1" x14ac:dyDescent="0.25">
      <c r="A6849" s="5" t="s">
        <v>14951</v>
      </c>
      <c r="B6849" s="5">
        <v>1</v>
      </c>
      <c r="C6849" s="5">
        <v>3</v>
      </c>
    </row>
    <row r="6850" spans="1:3" hidden="1" x14ac:dyDescent="0.25">
      <c r="A6850" s="5" t="s">
        <v>14952</v>
      </c>
      <c r="B6850" s="5">
        <v>1</v>
      </c>
      <c r="C6850" s="5">
        <v>2</v>
      </c>
    </row>
    <row r="6851" spans="1:3" hidden="1" x14ac:dyDescent="0.25">
      <c r="A6851" s="5" t="s">
        <v>14953</v>
      </c>
      <c r="B6851" s="5">
        <v>1</v>
      </c>
      <c r="C6851" s="5">
        <v>1</v>
      </c>
    </row>
    <row r="6852" spans="1:3" hidden="1" x14ac:dyDescent="0.25">
      <c r="A6852" s="5" t="s">
        <v>14954</v>
      </c>
      <c r="B6852" s="5">
        <v>1</v>
      </c>
      <c r="C6852" s="5">
        <v>3</v>
      </c>
    </row>
    <row r="6853" spans="1:3" hidden="1" x14ac:dyDescent="0.25">
      <c r="A6853" s="5" t="s">
        <v>14955</v>
      </c>
      <c r="B6853" s="5">
        <v>1</v>
      </c>
      <c r="C6853" s="5">
        <v>3</v>
      </c>
    </row>
    <row r="6854" spans="1:3" hidden="1" x14ac:dyDescent="0.25">
      <c r="A6854" s="5" t="s">
        <v>14956</v>
      </c>
      <c r="B6854" s="5">
        <v>1</v>
      </c>
      <c r="C6854" s="5">
        <v>2</v>
      </c>
    </row>
    <row r="6855" spans="1:3" hidden="1" x14ac:dyDescent="0.25">
      <c r="A6855" s="5" t="s">
        <v>14957</v>
      </c>
      <c r="B6855" s="5">
        <v>1</v>
      </c>
      <c r="C6855" s="5">
        <v>2</v>
      </c>
    </row>
    <row r="6856" spans="1:3" hidden="1" x14ac:dyDescent="0.25">
      <c r="A6856" s="5" t="s">
        <v>14958</v>
      </c>
      <c r="B6856" s="5">
        <v>1</v>
      </c>
      <c r="C6856" s="5">
        <v>2</v>
      </c>
    </row>
    <row r="6857" spans="1:3" hidden="1" x14ac:dyDescent="0.25">
      <c r="A6857" s="5" t="s">
        <v>14959</v>
      </c>
      <c r="B6857" s="5">
        <v>1</v>
      </c>
      <c r="C6857" s="5">
        <v>2</v>
      </c>
    </row>
    <row r="6858" spans="1:3" hidden="1" x14ac:dyDescent="0.25">
      <c r="A6858" s="5" t="s">
        <v>14960</v>
      </c>
      <c r="B6858" s="5">
        <v>1</v>
      </c>
      <c r="C6858" s="5">
        <v>2</v>
      </c>
    </row>
    <row r="6859" spans="1:3" hidden="1" x14ac:dyDescent="0.25">
      <c r="A6859" s="5" t="s">
        <v>14961</v>
      </c>
      <c r="B6859" s="5">
        <v>1</v>
      </c>
      <c r="C6859" s="5">
        <v>2</v>
      </c>
    </row>
    <row r="6860" spans="1:3" hidden="1" x14ac:dyDescent="0.25">
      <c r="A6860" s="5" t="s">
        <v>14962</v>
      </c>
      <c r="B6860" s="5">
        <v>1</v>
      </c>
      <c r="C6860" s="5">
        <v>1</v>
      </c>
    </row>
    <row r="6861" spans="1:3" hidden="1" x14ac:dyDescent="0.25">
      <c r="A6861" s="5" t="s">
        <v>14963</v>
      </c>
      <c r="B6861" s="5">
        <v>1</v>
      </c>
      <c r="C6861" s="5">
        <v>2</v>
      </c>
    </row>
    <row r="6862" spans="1:3" hidden="1" x14ac:dyDescent="0.25">
      <c r="A6862" s="5" t="s">
        <v>14964</v>
      </c>
      <c r="B6862" s="5">
        <v>1</v>
      </c>
      <c r="C6862" s="5">
        <v>2</v>
      </c>
    </row>
    <row r="6863" spans="1:3" hidden="1" x14ac:dyDescent="0.25">
      <c r="A6863" s="5" t="s">
        <v>14965</v>
      </c>
      <c r="B6863" s="5">
        <v>1</v>
      </c>
      <c r="C6863" s="5">
        <v>2</v>
      </c>
    </row>
    <row r="6864" spans="1:3" hidden="1" x14ac:dyDescent="0.25">
      <c r="A6864" s="5" t="s">
        <v>14966</v>
      </c>
      <c r="B6864" s="5">
        <v>1</v>
      </c>
      <c r="C6864" s="5">
        <v>1</v>
      </c>
    </row>
    <row r="6865" spans="1:3" hidden="1" x14ac:dyDescent="0.25">
      <c r="A6865" s="5" t="s">
        <v>14967</v>
      </c>
      <c r="B6865" s="5">
        <v>1</v>
      </c>
      <c r="C6865" s="5">
        <v>1</v>
      </c>
    </row>
    <row r="6866" spans="1:3" hidden="1" x14ac:dyDescent="0.25">
      <c r="A6866" s="5" t="s">
        <v>14968</v>
      </c>
      <c r="B6866" s="5">
        <v>1</v>
      </c>
      <c r="C6866" s="5">
        <v>1</v>
      </c>
    </row>
    <row r="6867" spans="1:3" hidden="1" x14ac:dyDescent="0.25">
      <c r="A6867" s="5" t="s">
        <v>14969</v>
      </c>
      <c r="B6867" s="5">
        <v>1</v>
      </c>
      <c r="C6867" s="5">
        <v>3</v>
      </c>
    </row>
    <row r="6868" spans="1:3" hidden="1" x14ac:dyDescent="0.25">
      <c r="A6868" s="5" t="s">
        <v>14970</v>
      </c>
      <c r="B6868" s="5">
        <v>1</v>
      </c>
      <c r="C6868" s="5">
        <v>3</v>
      </c>
    </row>
    <row r="6869" spans="1:3" hidden="1" x14ac:dyDescent="0.25">
      <c r="A6869" s="5" t="s">
        <v>14971</v>
      </c>
      <c r="B6869" s="5">
        <v>1</v>
      </c>
      <c r="C6869" s="5">
        <v>2</v>
      </c>
    </row>
    <row r="6870" spans="1:3" hidden="1" x14ac:dyDescent="0.25">
      <c r="A6870" s="5" t="s">
        <v>14972</v>
      </c>
      <c r="B6870" s="5">
        <v>1</v>
      </c>
      <c r="C6870" s="5">
        <v>1</v>
      </c>
    </row>
    <row r="6871" spans="1:3" hidden="1" x14ac:dyDescent="0.25">
      <c r="A6871" s="5" t="s">
        <v>14973</v>
      </c>
      <c r="B6871" s="5">
        <v>1</v>
      </c>
      <c r="C6871" s="5">
        <v>3</v>
      </c>
    </row>
    <row r="6872" spans="1:3" hidden="1" x14ac:dyDescent="0.25">
      <c r="A6872" s="5" t="s">
        <v>14974</v>
      </c>
      <c r="B6872" s="5">
        <v>1</v>
      </c>
      <c r="C6872" s="5">
        <v>3</v>
      </c>
    </row>
    <row r="6873" spans="1:3" hidden="1" x14ac:dyDescent="0.25">
      <c r="A6873" s="5" t="s">
        <v>14975</v>
      </c>
      <c r="B6873" s="5">
        <v>1</v>
      </c>
      <c r="C6873" s="5">
        <v>1</v>
      </c>
    </row>
    <row r="6874" spans="1:3" hidden="1" x14ac:dyDescent="0.25">
      <c r="A6874" s="5" t="s">
        <v>14976</v>
      </c>
      <c r="B6874" s="5">
        <v>1</v>
      </c>
      <c r="C6874" s="5">
        <v>3</v>
      </c>
    </row>
    <row r="6875" spans="1:3" hidden="1" x14ac:dyDescent="0.25">
      <c r="A6875" s="5" t="s">
        <v>14977</v>
      </c>
      <c r="B6875" s="5">
        <v>1</v>
      </c>
      <c r="C6875" s="5">
        <v>2</v>
      </c>
    </row>
    <row r="6876" spans="1:3" hidden="1" x14ac:dyDescent="0.25">
      <c r="A6876" s="5" t="s">
        <v>14978</v>
      </c>
      <c r="B6876" s="5">
        <v>1</v>
      </c>
      <c r="C6876" s="5">
        <v>2</v>
      </c>
    </row>
    <row r="6877" spans="1:3" hidden="1" x14ac:dyDescent="0.25">
      <c r="A6877" s="5" t="s">
        <v>14979</v>
      </c>
      <c r="B6877" s="5">
        <v>1</v>
      </c>
      <c r="C6877" s="5">
        <v>3</v>
      </c>
    </row>
    <row r="6878" spans="1:3" hidden="1" x14ac:dyDescent="0.25">
      <c r="A6878" s="5" t="s">
        <v>14980</v>
      </c>
      <c r="B6878" s="5">
        <v>1</v>
      </c>
      <c r="C6878" s="5">
        <v>2</v>
      </c>
    </row>
    <row r="6879" spans="1:3" hidden="1" x14ac:dyDescent="0.25">
      <c r="A6879" s="5" t="s">
        <v>14981</v>
      </c>
      <c r="B6879" s="5">
        <v>1</v>
      </c>
      <c r="C6879" s="5">
        <v>3</v>
      </c>
    </row>
    <row r="6880" spans="1:3" hidden="1" x14ac:dyDescent="0.25">
      <c r="A6880" s="5" t="s">
        <v>14982</v>
      </c>
      <c r="B6880" s="5">
        <v>1</v>
      </c>
      <c r="C6880" s="5">
        <v>3</v>
      </c>
    </row>
    <row r="6881" spans="1:3" hidden="1" x14ac:dyDescent="0.25">
      <c r="A6881" s="5" t="s">
        <v>14983</v>
      </c>
      <c r="B6881" s="5">
        <v>1</v>
      </c>
      <c r="C6881" s="5">
        <v>2</v>
      </c>
    </row>
    <row r="6882" spans="1:3" hidden="1" x14ac:dyDescent="0.25">
      <c r="A6882" s="5" t="s">
        <v>14984</v>
      </c>
      <c r="B6882" s="5">
        <v>1</v>
      </c>
      <c r="C6882" s="5">
        <v>1</v>
      </c>
    </row>
    <row r="6883" spans="1:3" hidden="1" x14ac:dyDescent="0.25">
      <c r="A6883" s="5" t="s">
        <v>14985</v>
      </c>
      <c r="B6883" s="5">
        <v>1</v>
      </c>
      <c r="C6883" s="5">
        <v>3</v>
      </c>
    </row>
    <row r="6884" spans="1:3" hidden="1" x14ac:dyDescent="0.25">
      <c r="A6884" s="5" t="s">
        <v>14986</v>
      </c>
      <c r="B6884" s="5">
        <v>1</v>
      </c>
      <c r="C6884" s="5">
        <v>3</v>
      </c>
    </row>
    <row r="6885" spans="1:3" hidden="1" x14ac:dyDescent="0.25">
      <c r="A6885" s="5" t="s">
        <v>14987</v>
      </c>
      <c r="B6885" s="5">
        <v>1</v>
      </c>
      <c r="C6885" s="5">
        <v>3</v>
      </c>
    </row>
    <row r="6886" spans="1:3" hidden="1" x14ac:dyDescent="0.25">
      <c r="A6886" s="5" t="s">
        <v>14988</v>
      </c>
      <c r="B6886" s="5">
        <v>1</v>
      </c>
      <c r="C6886" s="5">
        <v>2</v>
      </c>
    </row>
    <row r="6887" spans="1:3" hidden="1" x14ac:dyDescent="0.25">
      <c r="A6887" s="5" t="s">
        <v>14989</v>
      </c>
      <c r="B6887" s="5">
        <v>1</v>
      </c>
      <c r="C6887" s="5">
        <v>2</v>
      </c>
    </row>
    <row r="6888" spans="1:3" hidden="1" x14ac:dyDescent="0.25">
      <c r="A6888" s="5" t="s">
        <v>14990</v>
      </c>
      <c r="B6888" s="5">
        <v>1</v>
      </c>
      <c r="C6888" s="5">
        <v>3</v>
      </c>
    </row>
    <row r="6889" spans="1:3" hidden="1" x14ac:dyDescent="0.25">
      <c r="A6889" s="5" t="s">
        <v>14991</v>
      </c>
      <c r="B6889" s="5">
        <v>1</v>
      </c>
      <c r="C6889" s="5">
        <v>1</v>
      </c>
    </row>
    <row r="6890" spans="1:3" hidden="1" x14ac:dyDescent="0.25">
      <c r="A6890" s="5" t="s">
        <v>14992</v>
      </c>
      <c r="B6890" s="5">
        <v>1</v>
      </c>
      <c r="C6890" s="5">
        <v>3</v>
      </c>
    </row>
    <row r="6891" spans="1:3" hidden="1" x14ac:dyDescent="0.25">
      <c r="A6891" s="5" t="s">
        <v>14993</v>
      </c>
      <c r="B6891" s="5">
        <v>1</v>
      </c>
      <c r="C6891" s="5">
        <v>3</v>
      </c>
    </row>
    <row r="6892" spans="1:3" hidden="1" x14ac:dyDescent="0.25">
      <c r="A6892" s="5" t="s">
        <v>14994</v>
      </c>
      <c r="B6892" s="5">
        <v>1</v>
      </c>
      <c r="C6892" s="5">
        <v>2</v>
      </c>
    </row>
    <row r="6893" spans="1:3" hidden="1" x14ac:dyDescent="0.25">
      <c r="A6893" s="5" t="s">
        <v>14995</v>
      </c>
      <c r="B6893" s="5">
        <v>1</v>
      </c>
      <c r="C6893" s="5">
        <v>2</v>
      </c>
    </row>
    <row r="6894" spans="1:3" hidden="1" x14ac:dyDescent="0.25">
      <c r="A6894" s="5" t="s">
        <v>14996</v>
      </c>
      <c r="B6894" s="5">
        <v>1</v>
      </c>
      <c r="C6894" s="5">
        <v>2</v>
      </c>
    </row>
    <row r="6895" spans="1:3" hidden="1" x14ac:dyDescent="0.25">
      <c r="A6895" s="5" t="s">
        <v>14997</v>
      </c>
      <c r="B6895" s="5">
        <v>1</v>
      </c>
      <c r="C6895" s="5">
        <v>2</v>
      </c>
    </row>
    <row r="6896" spans="1:3" hidden="1" x14ac:dyDescent="0.25">
      <c r="A6896" s="5" t="s">
        <v>14998</v>
      </c>
      <c r="B6896" s="5">
        <v>1</v>
      </c>
      <c r="C6896" s="5">
        <v>2</v>
      </c>
    </row>
    <row r="6897" spans="1:3" hidden="1" x14ac:dyDescent="0.25">
      <c r="A6897" s="5" t="s">
        <v>14999</v>
      </c>
      <c r="B6897" s="5">
        <v>1</v>
      </c>
      <c r="C6897" s="5">
        <v>1</v>
      </c>
    </row>
    <row r="6898" spans="1:3" hidden="1" x14ac:dyDescent="0.25">
      <c r="A6898" s="5" t="s">
        <v>15000</v>
      </c>
      <c r="B6898" s="5">
        <v>1</v>
      </c>
      <c r="C6898" s="5">
        <v>3</v>
      </c>
    </row>
    <row r="6899" spans="1:3" hidden="1" x14ac:dyDescent="0.25">
      <c r="A6899" s="5" t="s">
        <v>3171</v>
      </c>
      <c r="B6899" s="5">
        <v>1</v>
      </c>
      <c r="C6899" s="5">
        <v>3</v>
      </c>
    </row>
    <row r="6900" spans="1:3" hidden="1" x14ac:dyDescent="0.25">
      <c r="A6900" s="5" t="s">
        <v>15001</v>
      </c>
      <c r="B6900" s="5">
        <v>1</v>
      </c>
      <c r="C6900" s="5">
        <v>3</v>
      </c>
    </row>
    <row r="6901" spans="1:3" hidden="1" x14ac:dyDescent="0.25">
      <c r="A6901" s="5" t="s">
        <v>15002</v>
      </c>
      <c r="B6901" s="5">
        <v>1</v>
      </c>
      <c r="C6901" s="5">
        <v>1</v>
      </c>
    </row>
    <row r="6902" spans="1:3" hidden="1" x14ac:dyDescent="0.25">
      <c r="A6902" s="5" t="s">
        <v>15003</v>
      </c>
      <c r="B6902" s="5">
        <v>1</v>
      </c>
      <c r="C6902" s="5">
        <v>1</v>
      </c>
    </row>
    <row r="6903" spans="1:3" hidden="1" x14ac:dyDescent="0.25">
      <c r="A6903" s="5" t="s">
        <v>15004</v>
      </c>
      <c r="B6903" s="5">
        <v>1</v>
      </c>
      <c r="C6903" s="5">
        <v>2</v>
      </c>
    </row>
    <row r="6904" spans="1:3" hidden="1" x14ac:dyDescent="0.25">
      <c r="A6904" s="5" t="s">
        <v>15005</v>
      </c>
      <c r="B6904" s="5">
        <v>1</v>
      </c>
      <c r="C6904" s="5">
        <v>3</v>
      </c>
    </row>
    <row r="6905" spans="1:3" hidden="1" x14ac:dyDescent="0.25">
      <c r="A6905" s="5" t="s">
        <v>15006</v>
      </c>
      <c r="B6905" s="5">
        <v>1</v>
      </c>
      <c r="C6905" s="5">
        <v>3</v>
      </c>
    </row>
    <row r="6906" spans="1:3" hidden="1" x14ac:dyDescent="0.25">
      <c r="A6906" s="5" t="s">
        <v>15007</v>
      </c>
      <c r="B6906" s="5">
        <v>1</v>
      </c>
      <c r="C6906" s="5">
        <v>1</v>
      </c>
    </row>
    <row r="6907" spans="1:3" hidden="1" x14ac:dyDescent="0.25">
      <c r="A6907" s="5" t="s">
        <v>15008</v>
      </c>
      <c r="B6907" s="5">
        <v>1</v>
      </c>
      <c r="C6907" s="5">
        <v>2</v>
      </c>
    </row>
    <row r="6908" spans="1:3" hidden="1" x14ac:dyDescent="0.25">
      <c r="A6908" s="5" t="s">
        <v>15009</v>
      </c>
      <c r="B6908" s="5">
        <v>1</v>
      </c>
      <c r="C6908" s="5">
        <v>2</v>
      </c>
    </row>
    <row r="6909" spans="1:3" hidden="1" x14ac:dyDescent="0.25">
      <c r="A6909" s="5" t="s">
        <v>15010</v>
      </c>
      <c r="B6909" s="5">
        <v>1</v>
      </c>
      <c r="C6909" s="5">
        <v>1</v>
      </c>
    </row>
    <row r="6910" spans="1:3" hidden="1" x14ac:dyDescent="0.25">
      <c r="A6910" s="5" t="s">
        <v>15011</v>
      </c>
      <c r="B6910" s="5">
        <v>1</v>
      </c>
      <c r="C6910" s="5">
        <v>2</v>
      </c>
    </row>
    <row r="6911" spans="1:3" hidden="1" x14ac:dyDescent="0.25">
      <c r="A6911" s="5" t="s">
        <v>15012</v>
      </c>
      <c r="B6911" s="5">
        <v>1</v>
      </c>
      <c r="C6911" s="5">
        <v>2</v>
      </c>
    </row>
    <row r="6912" spans="1:3" hidden="1" x14ac:dyDescent="0.25">
      <c r="A6912" s="5" t="s">
        <v>15013</v>
      </c>
      <c r="B6912" s="5">
        <v>1</v>
      </c>
      <c r="C6912" s="5">
        <v>2</v>
      </c>
    </row>
    <row r="6913" spans="1:3" hidden="1" x14ac:dyDescent="0.25">
      <c r="A6913" s="5" t="s">
        <v>15014</v>
      </c>
      <c r="B6913" s="5">
        <v>1</v>
      </c>
      <c r="C6913" s="5">
        <v>3</v>
      </c>
    </row>
    <row r="6914" spans="1:3" hidden="1" x14ac:dyDescent="0.25">
      <c r="A6914" s="5" t="s">
        <v>15015</v>
      </c>
      <c r="B6914" s="5">
        <v>1</v>
      </c>
      <c r="C6914" s="5">
        <v>1</v>
      </c>
    </row>
    <row r="6915" spans="1:3" hidden="1" x14ac:dyDescent="0.25">
      <c r="A6915" s="5" t="s">
        <v>15016</v>
      </c>
      <c r="B6915" s="5">
        <v>1</v>
      </c>
      <c r="C6915" s="5">
        <v>2</v>
      </c>
    </row>
    <row r="6916" spans="1:3" hidden="1" x14ac:dyDescent="0.25">
      <c r="A6916" s="5" t="s">
        <v>15017</v>
      </c>
      <c r="B6916" s="5">
        <v>1</v>
      </c>
      <c r="C6916" s="5">
        <v>3</v>
      </c>
    </row>
    <row r="6917" spans="1:3" hidden="1" x14ac:dyDescent="0.25">
      <c r="A6917" s="5" t="s">
        <v>6862</v>
      </c>
      <c r="B6917" s="5">
        <v>1</v>
      </c>
      <c r="C6917" s="5">
        <v>3</v>
      </c>
    </row>
    <row r="6918" spans="1:3" hidden="1" x14ac:dyDescent="0.25">
      <c r="A6918" s="5" t="s">
        <v>15018</v>
      </c>
      <c r="B6918" s="5">
        <v>1</v>
      </c>
      <c r="C6918" s="5">
        <v>2</v>
      </c>
    </row>
    <row r="6919" spans="1:3" hidden="1" x14ac:dyDescent="0.25">
      <c r="A6919" s="5" t="s">
        <v>15019</v>
      </c>
      <c r="B6919" s="5">
        <v>1</v>
      </c>
      <c r="C6919" s="5">
        <v>1</v>
      </c>
    </row>
    <row r="6920" spans="1:3" hidden="1" x14ac:dyDescent="0.25">
      <c r="A6920" s="5" t="s">
        <v>15020</v>
      </c>
      <c r="B6920" s="5">
        <v>1</v>
      </c>
      <c r="C6920" s="5">
        <v>2</v>
      </c>
    </row>
    <row r="6921" spans="1:3" hidden="1" x14ac:dyDescent="0.25">
      <c r="A6921" s="5" t="s">
        <v>15021</v>
      </c>
      <c r="B6921" s="5">
        <v>1</v>
      </c>
      <c r="C6921" s="5">
        <v>1</v>
      </c>
    </row>
    <row r="6922" spans="1:3" hidden="1" x14ac:dyDescent="0.25">
      <c r="A6922" s="5" t="s">
        <v>15022</v>
      </c>
      <c r="B6922" s="5">
        <v>1</v>
      </c>
      <c r="C6922" s="5">
        <v>2</v>
      </c>
    </row>
    <row r="6923" spans="1:3" hidden="1" x14ac:dyDescent="0.25">
      <c r="A6923" s="5" t="s">
        <v>15023</v>
      </c>
      <c r="B6923" s="5">
        <v>1</v>
      </c>
      <c r="C6923" s="5">
        <v>1</v>
      </c>
    </row>
    <row r="6924" spans="1:3" hidden="1" x14ac:dyDescent="0.25">
      <c r="A6924" s="5" t="s">
        <v>15024</v>
      </c>
      <c r="B6924" s="5">
        <v>1</v>
      </c>
      <c r="C6924" s="5">
        <v>3</v>
      </c>
    </row>
    <row r="6925" spans="1:3" hidden="1" x14ac:dyDescent="0.25">
      <c r="A6925" s="5" t="s">
        <v>15025</v>
      </c>
      <c r="B6925" s="5">
        <v>1</v>
      </c>
      <c r="C6925" s="5">
        <v>3</v>
      </c>
    </row>
    <row r="6926" spans="1:3" hidden="1" x14ac:dyDescent="0.25">
      <c r="A6926" s="5" t="s">
        <v>15026</v>
      </c>
      <c r="B6926" s="5">
        <v>1</v>
      </c>
      <c r="C6926" s="5">
        <v>1</v>
      </c>
    </row>
    <row r="6927" spans="1:3" hidden="1" x14ac:dyDescent="0.25">
      <c r="A6927" s="5" t="s">
        <v>15027</v>
      </c>
      <c r="B6927" s="5">
        <v>1</v>
      </c>
      <c r="C6927" s="5">
        <v>3</v>
      </c>
    </row>
    <row r="6928" spans="1:3" hidden="1" x14ac:dyDescent="0.25">
      <c r="A6928" s="5" t="s">
        <v>15028</v>
      </c>
      <c r="B6928" s="5">
        <v>1</v>
      </c>
      <c r="C6928" s="5">
        <v>2</v>
      </c>
    </row>
    <row r="6929" spans="1:3" hidden="1" x14ac:dyDescent="0.25">
      <c r="A6929" s="5" t="s">
        <v>15029</v>
      </c>
      <c r="B6929" s="5">
        <v>1</v>
      </c>
      <c r="C6929" s="5">
        <v>2</v>
      </c>
    </row>
    <row r="6930" spans="1:3" hidden="1" x14ac:dyDescent="0.25">
      <c r="A6930" s="5" t="s">
        <v>15030</v>
      </c>
      <c r="B6930" s="5">
        <v>1</v>
      </c>
      <c r="C6930" s="5">
        <v>2</v>
      </c>
    </row>
    <row r="6931" spans="1:3" hidden="1" x14ac:dyDescent="0.25">
      <c r="A6931" s="5" t="s">
        <v>15031</v>
      </c>
      <c r="B6931" s="5">
        <v>1</v>
      </c>
      <c r="C6931" s="5">
        <v>3</v>
      </c>
    </row>
    <row r="6932" spans="1:3" hidden="1" x14ac:dyDescent="0.25">
      <c r="A6932" s="5" t="s">
        <v>15032</v>
      </c>
      <c r="B6932" s="5">
        <v>1</v>
      </c>
      <c r="C6932" s="5">
        <v>1</v>
      </c>
    </row>
    <row r="6933" spans="1:3" hidden="1" x14ac:dyDescent="0.25">
      <c r="A6933" s="5" t="s">
        <v>15033</v>
      </c>
      <c r="B6933" s="5">
        <v>1</v>
      </c>
      <c r="C6933" s="5">
        <v>3</v>
      </c>
    </row>
    <row r="6934" spans="1:3" hidden="1" x14ac:dyDescent="0.25">
      <c r="A6934" s="5" t="s">
        <v>15034</v>
      </c>
      <c r="B6934" s="5">
        <v>1</v>
      </c>
      <c r="C6934" s="5">
        <v>1</v>
      </c>
    </row>
    <row r="6935" spans="1:3" hidden="1" x14ac:dyDescent="0.25">
      <c r="A6935" s="5" t="s">
        <v>15035</v>
      </c>
      <c r="B6935" s="5">
        <v>1</v>
      </c>
      <c r="C6935" s="5">
        <v>1</v>
      </c>
    </row>
    <row r="6936" spans="1:3" hidden="1" x14ac:dyDescent="0.25">
      <c r="A6936" s="5" t="s">
        <v>15036</v>
      </c>
      <c r="B6936" s="5">
        <v>1</v>
      </c>
      <c r="C6936" s="5">
        <v>1</v>
      </c>
    </row>
    <row r="6937" spans="1:3" hidden="1" x14ac:dyDescent="0.25">
      <c r="A6937" s="5" t="s">
        <v>15037</v>
      </c>
      <c r="B6937" s="5">
        <v>1</v>
      </c>
      <c r="C6937" s="5">
        <v>1</v>
      </c>
    </row>
    <row r="6938" spans="1:3" hidden="1" x14ac:dyDescent="0.25">
      <c r="A6938" s="5" t="s">
        <v>15038</v>
      </c>
      <c r="B6938" s="5">
        <v>1</v>
      </c>
      <c r="C6938" s="5">
        <v>1</v>
      </c>
    </row>
    <row r="6939" spans="1:3" hidden="1" x14ac:dyDescent="0.25">
      <c r="A6939" s="5" t="s">
        <v>15039</v>
      </c>
      <c r="B6939" s="5">
        <v>1</v>
      </c>
      <c r="C6939" s="5">
        <v>1</v>
      </c>
    </row>
    <row r="6940" spans="1:3" hidden="1" x14ac:dyDescent="0.25">
      <c r="A6940" s="5" t="s">
        <v>15040</v>
      </c>
      <c r="B6940" s="5">
        <v>1</v>
      </c>
      <c r="C6940" s="5">
        <v>1</v>
      </c>
    </row>
    <row r="6941" spans="1:3" hidden="1" x14ac:dyDescent="0.25">
      <c r="A6941" s="5" t="s">
        <v>15041</v>
      </c>
      <c r="B6941" s="5">
        <v>1</v>
      </c>
      <c r="C6941" s="5">
        <v>1</v>
      </c>
    </row>
    <row r="6942" spans="1:3" hidden="1" x14ac:dyDescent="0.25">
      <c r="A6942" s="5" t="s">
        <v>15042</v>
      </c>
      <c r="B6942" s="5">
        <v>1</v>
      </c>
      <c r="C6942" s="5">
        <v>2</v>
      </c>
    </row>
    <row r="6943" spans="1:3" hidden="1" x14ac:dyDescent="0.25">
      <c r="A6943" s="5" t="s">
        <v>15043</v>
      </c>
      <c r="B6943" s="5">
        <v>1</v>
      </c>
      <c r="C6943" s="5">
        <v>3</v>
      </c>
    </row>
    <row r="6944" spans="1:3" hidden="1" x14ac:dyDescent="0.25">
      <c r="A6944" s="5" t="s">
        <v>15044</v>
      </c>
      <c r="B6944" s="5">
        <v>1</v>
      </c>
      <c r="C6944" s="5">
        <v>2</v>
      </c>
    </row>
    <row r="6945" spans="1:3" hidden="1" x14ac:dyDescent="0.25">
      <c r="A6945" s="5" t="s">
        <v>15045</v>
      </c>
      <c r="B6945" s="5">
        <v>1</v>
      </c>
      <c r="C6945" s="5">
        <v>1</v>
      </c>
    </row>
    <row r="6946" spans="1:3" hidden="1" x14ac:dyDescent="0.25">
      <c r="A6946" s="5" t="s">
        <v>15046</v>
      </c>
      <c r="B6946" s="5">
        <v>1</v>
      </c>
      <c r="C6946" s="5">
        <v>1</v>
      </c>
    </row>
    <row r="6947" spans="1:3" hidden="1" x14ac:dyDescent="0.25">
      <c r="A6947" s="5" t="s">
        <v>15047</v>
      </c>
      <c r="B6947" s="5">
        <v>1</v>
      </c>
      <c r="C6947" s="5">
        <v>1</v>
      </c>
    </row>
    <row r="6948" spans="1:3" hidden="1" x14ac:dyDescent="0.25">
      <c r="A6948" s="5" t="s">
        <v>6768</v>
      </c>
      <c r="B6948" s="5">
        <v>1</v>
      </c>
      <c r="C6948" s="5">
        <v>3</v>
      </c>
    </row>
    <row r="6949" spans="1:3" hidden="1" x14ac:dyDescent="0.25">
      <c r="A6949" s="5" t="s">
        <v>15048</v>
      </c>
      <c r="B6949" s="5">
        <v>1</v>
      </c>
      <c r="C6949" s="5">
        <v>1</v>
      </c>
    </row>
    <row r="6950" spans="1:3" hidden="1" x14ac:dyDescent="0.25">
      <c r="A6950" s="5" t="s">
        <v>15049</v>
      </c>
      <c r="B6950" s="5">
        <v>1</v>
      </c>
      <c r="C6950" s="5">
        <v>2</v>
      </c>
    </row>
    <row r="6951" spans="1:3" hidden="1" x14ac:dyDescent="0.25">
      <c r="A6951" s="5" t="s">
        <v>15050</v>
      </c>
      <c r="B6951" s="5">
        <v>1</v>
      </c>
      <c r="C6951" s="5">
        <v>3</v>
      </c>
    </row>
    <row r="6952" spans="1:3" hidden="1" x14ac:dyDescent="0.25">
      <c r="A6952" s="5" t="s">
        <v>15051</v>
      </c>
      <c r="B6952" s="5">
        <v>1</v>
      </c>
      <c r="C6952" s="5">
        <v>3</v>
      </c>
    </row>
    <row r="6953" spans="1:3" hidden="1" x14ac:dyDescent="0.25">
      <c r="A6953" s="5" t="s">
        <v>15052</v>
      </c>
      <c r="B6953" s="5">
        <v>1</v>
      </c>
      <c r="C6953" s="5">
        <v>1</v>
      </c>
    </row>
    <row r="6954" spans="1:3" hidden="1" x14ac:dyDescent="0.25">
      <c r="A6954" s="5" t="s">
        <v>15053</v>
      </c>
      <c r="B6954" s="5">
        <v>1</v>
      </c>
      <c r="C6954" s="5">
        <v>2</v>
      </c>
    </row>
    <row r="6955" spans="1:3" hidden="1" x14ac:dyDescent="0.25">
      <c r="A6955" s="5" t="s">
        <v>15054</v>
      </c>
      <c r="B6955" s="5">
        <v>1</v>
      </c>
      <c r="C6955" s="5">
        <v>3</v>
      </c>
    </row>
    <row r="6956" spans="1:3" hidden="1" x14ac:dyDescent="0.25">
      <c r="A6956" s="5" t="s">
        <v>15055</v>
      </c>
      <c r="B6956" s="5">
        <v>1</v>
      </c>
      <c r="C6956" s="5">
        <v>3</v>
      </c>
    </row>
    <row r="6957" spans="1:3" hidden="1" x14ac:dyDescent="0.25">
      <c r="A6957" s="5" t="s">
        <v>15056</v>
      </c>
      <c r="B6957" s="5">
        <v>1</v>
      </c>
      <c r="C6957" s="5">
        <v>3</v>
      </c>
    </row>
    <row r="6958" spans="1:3" hidden="1" x14ac:dyDescent="0.25">
      <c r="A6958" s="5" t="s">
        <v>15057</v>
      </c>
      <c r="B6958" s="5">
        <v>1</v>
      </c>
      <c r="C6958" s="5">
        <v>2</v>
      </c>
    </row>
    <row r="6959" spans="1:3" hidden="1" x14ac:dyDescent="0.25">
      <c r="A6959" s="5" t="s">
        <v>15058</v>
      </c>
      <c r="B6959" s="5">
        <v>1</v>
      </c>
      <c r="C6959" s="5">
        <v>2</v>
      </c>
    </row>
    <row r="6960" spans="1:3" hidden="1" x14ac:dyDescent="0.25">
      <c r="A6960" s="5" t="s">
        <v>15059</v>
      </c>
      <c r="B6960" s="5">
        <v>1</v>
      </c>
      <c r="C6960" s="5">
        <v>3</v>
      </c>
    </row>
    <row r="6961" spans="1:3" hidden="1" x14ac:dyDescent="0.25">
      <c r="A6961" s="5" t="s">
        <v>6907</v>
      </c>
      <c r="B6961" s="5">
        <v>1</v>
      </c>
      <c r="C6961" s="5">
        <v>3</v>
      </c>
    </row>
    <row r="6962" spans="1:3" hidden="1" x14ac:dyDescent="0.25">
      <c r="A6962" s="5" t="s">
        <v>15060</v>
      </c>
      <c r="B6962" s="5">
        <v>1</v>
      </c>
      <c r="C6962" s="5">
        <v>3</v>
      </c>
    </row>
    <row r="6963" spans="1:3" hidden="1" x14ac:dyDescent="0.25">
      <c r="A6963" s="5" t="s">
        <v>15061</v>
      </c>
      <c r="B6963" s="5">
        <v>1</v>
      </c>
      <c r="C6963" s="5">
        <v>3</v>
      </c>
    </row>
    <row r="6964" spans="1:3" hidden="1" x14ac:dyDescent="0.25">
      <c r="A6964" s="5" t="s">
        <v>15062</v>
      </c>
      <c r="B6964" s="5">
        <v>1</v>
      </c>
      <c r="C6964" s="5">
        <v>2</v>
      </c>
    </row>
    <row r="6965" spans="1:3" hidden="1" x14ac:dyDescent="0.25">
      <c r="A6965" s="5" t="s">
        <v>15063</v>
      </c>
      <c r="B6965" s="5">
        <v>1</v>
      </c>
      <c r="C6965" s="5">
        <v>1</v>
      </c>
    </row>
    <row r="6966" spans="1:3" hidden="1" x14ac:dyDescent="0.25">
      <c r="A6966" s="5" t="s">
        <v>15064</v>
      </c>
      <c r="B6966" s="5">
        <v>1</v>
      </c>
      <c r="C6966" s="5">
        <v>1</v>
      </c>
    </row>
    <row r="6967" spans="1:3" hidden="1" x14ac:dyDescent="0.25">
      <c r="A6967" s="5" t="s">
        <v>15065</v>
      </c>
      <c r="B6967" s="5">
        <v>1</v>
      </c>
      <c r="C6967" s="5">
        <v>3</v>
      </c>
    </row>
    <row r="6968" spans="1:3" hidden="1" x14ac:dyDescent="0.25">
      <c r="A6968" s="5" t="s">
        <v>15066</v>
      </c>
      <c r="B6968" s="5">
        <v>1</v>
      </c>
      <c r="C6968" s="5">
        <v>3</v>
      </c>
    </row>
    <row r="6969" spans="1:3" hidden="1" x14ac:dyDescent="0.25">
      <c r="A6969" s="5" t="s">
        <v>15067</v>
      </c>
      <c r="B6969" s="5">
        <v>1</v>
      </c>
      <c r="C6969" s="5">
        <v>2</v>
      </c>
    </row>
    <row r="6970" spans="1:3" hidden="1" x14ac:dyDescent="0.25">
      <c r="A6970" s="5" t="s">
        <v>15068</v>
      </c>
      <c r="B6970" s="5">
        <v>1</v>
      </c>
      <c r="C6970" s="5">
        <v>2</v>
      </c>
    </row>
    <row r="6971" spans="1:3" hidden="1" x14ac:dyDescent="0.25">
      <c r="A6971" s="5" t="s">
        <v>15069</v>
      </c>
      <c r="B6971" s="5">
        <v>1</v>
      </c>
      <c r="C6971" s="5">
        <v>2</v>
      </c>
    </row>
    <row r="6972" spans="1:3" hidden="1" x14ac:dyDescent="0.25">
      <c r="A6972" s="5" t="s">
        <v>15070</v>
      </c>
      <c r="B6972" s="5">
        <v>1</v>
      </c>
      <c r="C6972" s="5">
        <v>2</v>
      </c>
    </row>
    <row r="6973" spans="1:3" hidden="1" x14ac:dyDescent="0.25">
      <c r="A6973" s="5" t="s">
        <v>15071</v>
      </c>
      <c r="B6973" s="5">
        <v>1</v>
      </c>
      <c r="C6973" s="5">
        <v>2</v>
      </c>
    </row>
    <row r="6974" spans="1:3" hidden="1" x14ac:dyDescent="0.25">
      <c r="A6974" s="5" t="s">
        <v>15072</v>
      </c>
      <c r="B6974" s="5">
        <v>1</v>
      </c>
      <c r="C6974" s="5">
        <v>2</v>
      </c>
    </row>
    <row r="6975" spans="1:3" hidden="1" x14ac:dyDescent="0.25">
      <c r="A6975" s="5" t="s">
        <v>15073</v>
      </c>
      <c r="B6975" s="5">
        <v>1</v>
      </c>
      <c r="C6975" s="5">
        <v>3</v>
      </c>
    </row>
    <row r="6976" spans="1:3" hidden="1" x14ac:dyDescent="0.25">
      <c r="A6976" s="5" t="s">
        <v>15074</v>
      </c>
      <c r="B6976" s="5">
        <v>1</v>
      </c>
      <c r="C6976" s="5">
        <v>2</v>
      </c>
    </row>
    <row r="6977" spans="1:3" hidden="1" x14ac:dyDescent="0.25">
      <c r="A6977" s="5" t="s">
        <v>15075</v>
      </c>
      <c r="B6977" s="5">
        <v>1</v>
      </c>
      <c r="C6977" s="5">
        <v>3</v>
      </c>
    </row>
    <row r="6978" spans="1:3" hidden="1" x14ac:dyDescent="0.25">
      <c r="A6978" s="5" t="s">
        <v>15076</v>
      </c>
      <c r="B6978" s="5">
        <v>1</v>
      </c>
      <c r="C6978" s="5">
        <v>2</v>
      </c>
    </row>
    <row r="6979" spans="1:3" hidden="1" x14ac:dyDescent="0.25">
      <c r="A6979" s="5" t="s">
        <v>15077</v>
      </c>
      <c r="B6979" s="5">
        <v>1</v>
      </c>
      <c r="C6979" s="5">
        <v>3</v>
      </c>
    </row>
    <row r="6980" spans="1:3" hidden="1" x14ac:dyDescent="0.25">
      <c r="A6980" s="5" t="s">
        <v>15078</v>
      </c>
      <c r="B6980" s="5">
        <v>1</v>
      </c>
      <c r="C6980" s="5">
        <v>3</v>
      </c>
    </row>
    <row r="6981" spans="1:3" hidden="1" x14ac:dyDescent="0.25">
      <c r="A6981" s="5" t="s">
        <v>15079</v>
      </c>
      <c r="B6981" s="5">
        <v>1</v>
      </c>
      <c r="C6981" s="5">
        <v>3</v>
      </c>
    </row>
    <row r="6982" spans="1:3" hidden="1" x14ac:dyDescent="0.25">
      <c r="A6982" s="5" t="s">
        <v>15080</v>
      </c>
      <c r="B6982" s="5">
        <v>1</v>
      </c>
      <c r="C6982" s="5">
        <v>2</v>
      </c>
    </row>
    <row r="6983" spans="1:3" hidden="1" x14ac:dyDescent="0.25">
      <c r="A6983" s="5" t="s">
        <v>15081</v>
      </c>
      <c r="B6983" s="5">
        <v>1</v>
      </c>
      <c r="C6983" s="5">
        <v>2</v>
      </c>
    </row>
    <row r="6984" spans="1:3" hidden="1" x14ac:dyDescent="0.25">
      <c r="A6984" s="5" t="s">
        <v>15082</v>
      </c>
      <c r="B6984" s="5">
        <v>1</v>
      </c>
      <c r="C6984" s="5">
        <v>1</v>
      </c>
    </row>
    <row r="6985" spans="1:3" hidden="1" x14ac:dyDescent="0.25">
      <c r="A6985" s="5" t="s">
        <v>15083</v>
      </c>
      <c r="B6985" s="5">
        <v>1</v>
      </c>
      <c r="C6985" s="5">
        <v>2</v>
      </c>
    </row>
    <row r="6986" spans="1:3" hidden="1" x14ac:dyDescent="0.25">
      <c r="A6986" s="5" t="s">
        <v>15084</v>
      </c>
      <c r="B6986" s="5">
        <v>1</v>
      </c>
      <c r="C6986" s="5">
        <v>2</v>
      </c>
    </row>
    <row r="6987" spans="1:3" hidden="1" x14ac:dyDescent="0.25">
      <c r="A6987" s="5" t="s">
        <v>15085</v>
      </c>
      <c r="B6987" s="5">
        <v>1</v>
      </c>
      <c r="C6987" s="5">
        <v>3</v>
      </c>
    </row>
    <row r="6988" spans="1:3" hidden="1" x14ac:dyDescent="0.25">
      <c r="A6988" s="5" t="s">
        <v>15086</v>
      </c>
      <c r="B6988" s="5">
        <v>1</v>
      </c>
      <c r="C6988" s="5">
        <v>1</v>
      </c>
    </row>
    <row r="6989" spans="1:3" hidden="1" x14ac:dyDescent="0.25">
      <c r="A6989" s="5" t="s">
        <v>15087</v>
      </c>
      <c r="B6989" s="5">
        <v>1</v>
      </c>
      <c r="C6989" s="5">
        <v>3</v>
      </c>
    </row>
    <row r="6990" spans="1:3" hidden="1" x14ac:dyDescent="0.25">
      <c r="A6990" s="5" t="s">
        <v>15088</v>
      </c>
      <c r="B6990" s="5">
        <v>1</v>
      </c>
      <c r="C6990" s="5">
        <v>2</v>
      </c>
    </row>
    <row r="6991" spans="1:3" hidden="1" x14ac:dyDescent="0.25">
      <c r="A6991" s="5" t="s">
        <v>15089</v>
      </c>
      <c r="B6991" s="5">
        <v>1</v>
      </c>
      <c r="C6991" s="5">
        <v>1</v>
      </c>
    </row>
    <row r="6992" spans="1:3" hidden="1" x14ac:dyDescent="0.25">
      <c r="A6992" s="5" t="s">
        <v>2605</v>
      </c>
      <c r="B6992" s="5">
        <v>1</v>
      </c>
      <c r="C6992" s="5">
        <v>3</v>
      </c>
    </row>
    <row r="6993" spans="1:3" hidden="1" x14ac:dyDescent="0.25">
      <c r="A6993" s="5" t="s">
        <v>15090</v>
      </c>
      <c r="B6993" s="5">
        <v>1</v>
      </c>
      <c r="C6993" s="5">
        <v>2</v>
      </c>
    </row>
    <row r="6994" spans="1:3" hidden="1" x14ac:dyDescent="0.25">
      <c r="A6994" s="5" t="s">
        <v>15091</v>
      </c>
      <c r="B6994" s="5">
        <v>1</v>
      </c>
      <c r="C6994" s="5">
        <v>1</v>
      </c>
    </row>
    <row r="6995" spans="1:3" hidden="1" x14ac:dyDescent="0.25">
      <c r="A6995" s="5" t="s">
        <v>15092</v>
      </c>
      <c r="B6995" s="5">
        <v>1</v>
      </c>
      <c r="C6995" s="5">
        <v>2</v>
      </c>
    </row>
    <row r="6996" spans="1:3" hidden="1" x14ac:dyDescent="0.25">
      <c r="A6996" s="5" t="s">
        <v>15093</v>
      </c>
      <c r="B6996" s="5">
        <v>1</v>
      </c>
      <c r="C6996" s="5">
        <v>1</v>
      </c>
    </row>
    <row r="6997" spans="1:3" hidden="1" x14ac:dyDescent="0.25">
      <c r="A6997" s="5" t="s">
        <v>15094</v>
      </c>
      <c r="B6997" s="5">
        <v>1</v>
      </c>
      <c r="C6997" s="5">
        <v>2</v>
      </c>
    </row>
    <row r="6998" spans="1:3" hidden="1" x14ac:dyDescent="0.25">
      <c r="A6998" s="5" t="s">
        <v>15095</v>
      </c>
      <c r="B6998" s="5">
        <v>1</v>
      </c>
      <c r="C6998" s="5">
        <v>2</v>
      </c>
    </row>
    <row r="6999" spans="1:3" hidden="1" x14ac:dyDescent="0.25">
      <c r="A6999" s="5" t="s">
        <v>15096</v>
      </c>
      <c r="B6999" s="5">
        <v>1</v>
      </c>
      <c r="C6999" s="5">
        <v>2</v>
      </c>
    </row>
    <row r="7000" spans="1:3" hidden="1" x14ac:dyDescent="0.25">
      <c r="A7000" s="5" t="s">
        <v>15097</v>
      </c>
      <c r="B7000" s="5">
        <v>1</v>
      </c>
      <c r="C7000" s="5">
        <v>1</v>
      </c>
    </row>
    <row r="7001" spans="1:3" hidden="1" x14ac:dyDescent="0.25">
      <c r="A7001" s="5" t="s">
        <v>15098</v>
      </c>
      <c r="B7001" s="5">
        <v>1</v>
      </c>
      <c r="C7001" s="5">
        <v>1</v>
      </c>
    </row>
    <row r="7002" spans="1:3" hidden="1" x14ac:dyDescent="0.25">
      <c r="A7002" s="5" t="s">
        <v>15099</v>
      </c>
      <c r="B7002" s="5">
        <v>1</v>
      </c>
      <c r="C7002" s="5">
        <v>1</v>
      </c>
    </row>
    <row r="7003" spans="1:3" hidden="1" x14ac:dyDescent="0.25">
      <c r="A7003" s="5" t="s">
        <v>15100</v>
      </c>
      <c r="B7003" s="5">
        <v>1</v>
      </c>
      <c r="C7003" s="5">
        <v>2</v>
      </c>
    </row>
    <row r="7004" spans="1:3" hidden="1" x14ac:dyDescent="0.25">
      <c r="A7004" s="5" t="s">
        <v>15101</v>
      </c>
      <c r="B7004" s="5">
        <v>1</v>
      </c>
      <c r="C7004" s="5">
        <v>1</v>
      </c>
    </row>
    <row r="7005" spans="1:3" hidden="1" x14ac:dyDescent="0.25">
      <c r="A7005" s="5" t="s">
        <v>15102</v>
      </c>
      <c r="B7005" s="5">
        <v>1</v>
      </c>
      <c r="C7005" s="5">
        <v>1</v>
      </c>
    </row>
    <row r="7006" spans="1:3" hidden="1" x14ac:dyDescent="0.25">
      <c r="A7006" s="5" t="s">
        <v>15103</v>
      </c>
      <c r="B7006" s="5">
        <v>1</v>
      </c>
      <c r="C7006" s="5">
        <v>1</v>
      </c>
    </row>
    <row r="7007" spans="1:3" hidden="1" x14ac:dyDescent="0.25">
      <c r="A7007" s="5" t="s">
        <v>15104</v>
      </c>
      <c r="B7007" s="5">
        <v>1</v>
      </c>
      <c r="C7007" s="5">
        <v>1</v>
      </c>
    </row>
    <row r="7008" spans="1:3" hidden="1" x14ac:dyDescent="0.25">
      <c r="A7008" s="5" t="s">
        <v>15105</v>
      </c>
      <c r="B7008" s="5">
        <v>1</v>
      </c>
      <c r="C7008" s="5">
        <v>1</v>
      </c>
    </row>
    <row r="7009" spans="1:3" hidden="1" x14ac:dyDescent="0.25">
      <c r="A7009" s="5" t="s">
        <v>15106</v>
      </c>
      <c r="B7009" s="5">
        <v>1</v>
      </c>
      <c r="C7009" s="5">
        <v>1</v>
      </c>
    </row>
    <row r="7010" spans="1:3" hidden="1" x14ac:dyDescent="0.25">
      <c r="A7010" s="5" t="s">
        <v>3151</v>
      </c>
      <c r="B7010" s="5">
        <v>1</v>
      </c>
      <c r="C7010" s="5">
        <v>3</v>
      </c>
    </row>
    <row r="7011" spans="1:3" hidden="1" x14ac:dyDescent="0.25">
      <c r="A7011" s="5" t="s">
        <v>15107</v>
      </c>
      <c r="B7011" s="5">
        <v>1</v>
      </c>
      <c r="C7011" s="5">
        <v>1</v>
      </c>
    </row>
    <row r="7012" spans="1:3" hidden="1" x14ac:dyDescent="0.25">
      <c r="A7012" s="5" t="s">
        <v>3161</v>
      </c>
      <c r="B7012" s="5">
        <v>1</v>
      </c>
      <c r="C7012" s="5">
        <v>3</v>
      </c>
    </row>
    <row r="7013" spans="1:3" hidden="1" x14ac:dyDescent="0.25">
      <c r="A7013" s="5" t="s">
        <v>15108</v>
      </c>
      <c r="B7013" s="5">
        <v>1</v>
      </c>
      <c r="C7013" s="5">
        <v>3</v>
      </c>
    </row>
    <row r="7014" spans="1:3" hidden="1" x14ac:dyDescent="0.25">
      <c r="A7014" s="5" t="s">
        <v>15109</v>
      </c>
      <c r="B7014" s="5">
        <v>1</v>
      </c>
      <c r="C7014" s="5">
        <v>3</v>
      </c>
    </row>
    <row r="7015" spans="1:3" hidden="1" x14ac:dyDescent="0.25">
      <c r="A7015" s="5" t="s">
        <v>15110</v>
      </c>
      <c r="B7015" s="5">
        <v>1</v>
      </c>
      <c r="C7015" s="5">
        <v>1</v>
      </c>
    </row>
    <row r="7016" spans="1:3" hidden="1" x14ac:dyDescent="0.25">
      <c r="A7016" s="5" t="s">
        <v>15111</v>
      </c>
      <c r="B7016" s="5">
        <v>1</v>
      </c>
      <c r="C7016" s="5">
        <v>2</v>
      </c>
    </row>
    <row r="7017" spans="1:3" hidden="1" x14ac:dyDescent="0.25">
      <c r="A7017" s="5" t="s">
        <v>15112</v>
      </c>
      <c r="B7017" s="5">
        <v>1</v>
      </c>
      <c r="C7017" s="5">
        <v>2</v>
      </c>
    </row>
    <row r="7018" spans="1:3" hidden="1" x14ac:dyDescent="0.25">
      <c r="A7018" s="5" t="s">
        <v>7209</v>
      </c>
      <c r="B7018" s="5">
        <v>1</v>
      </c>
      <c r="C7018" s="5">
        <v>1</v>
      </c>
    </row>
    <row r="7019" spans="1:3" hidden="1" x14ac:dyDescent="0.25">
      <c r="A7019" s="5" t="s">
        <v>15113</v>
      </c>
      <c r="B7019" s="5">
        <v>1</v>
      </c>
      <c r="C7019" s="5">
        <v>2</v>
      </c>
    </row>
    <row r="7020" spans="1:3" hidden="1" x14ac:dyDescent="0.25">
      <c r="A7020" s="5" t="s">
        <v>15114</v>
      </c>
      <c r="B7020" s="5">
        <v>1</v>
      </c>
      <c r="C7020" s="5">
        <v>1</v>
      </c>
    </row>
    <row r="7021" spans="1:3" hidden="1" x14ac:dyDescent="0.25">
      <c r="A7021" s="5" t="s">
        <v>15115</v>
      </c>
      <c r="B7021" s="5">
        <v>1</v>
      </c>
      <c r="C7021" s="5">
        <v>3</v>
      </c>
    </row>
    <row r="7022" spans="1:3" hidden="1" x14ac:dyDescent="0.25">
      <c r="A7022" s="5" t="s">
        <v>15116</v>
      </c>
      <c r="B7022" s="5">
        <v>1</v>
      </c>
      <c r="C7022" s="5">
        <v>1</v>
      </c>
    </row>
    <row r="7023" spans="1:3" hidden="1" x14ac:dyDescent="0.25">
      <c r="A7023" s="5" t="s">
        <v>15117</v>
      </c>
      <c r="B7023" s="5">
        <v>1</v>
      </c>
      <c r="C7023" s="5">
        <v>3</v>
      </c>
    </row>
    <row r="7024" spans="1:3" hidden="1" x14ac:dyDescent="0.25">
      <c r="A7024" s="5" t="s">
        <v>15118</v>
      </c>
      <c r="B7024" s="5">
        <v>1</v>
      </c>
      <c r="C7024" s="5">
        <v>1</v>
      </c>
    </row>
    <row r="7025" spans="1:3" hidden="1" x14ac:dyDescent="0.25">
      <c r="A7025" s="5" t="s">
        <v>15119</v>
      </c>
      <c r="B7025" s="5">
        <v>1</v>
      </c>
      <c r="C7025" s="5">
        <v>3</v>
      </c>
    </row>
    <row r="7026" spans="1:3" hidden="1" x14ac:dyDescent="0.25">
      <c r="A7026" s="5" t="s">
        <v>15120</v>
      </c>
      <c r="B7026" s="5">
        <v>1</v>
      </c>
      <c r="C7026" s="5">
        <v>3</v>
      </c>
    </row>
    <row r="7027" spans="1:3" hidden="1" x14ac:dyDescent="0.25">
      <c r="A7027" s="5" t="s">
        <v>15121</v>
      </c>
      <c r="B7027" s="5">
        <v>1</v>
      </c>
      <c r="C7027" s="5">
        <v>1</v>
      </c>
    </row>
    <row r="7028" spans="1:3" hidden="1" x14ac:dyDescent="0.25">
      <c r="A7028" s="5" t="s">
        <v>15122</v>
      </c>
      <c r="B7028" s="5">
        <v>1</v>
      </c>
      <c r="C7028" s="5">
        <v>2</v>
      </c>
    </row>
    <row r="7029" spans="1:3" hidden="1" x14ac:dyDescent="0.25">
      <c r="A7029" s="5" t="s">
        <v>15123</v>
      </c>
      <c r="B7029" s="5">
        <v>1</v>
      </c>
      <c r="C7029" s="5">
        <v>3</v>
      </c>
    </row>
    <row r="7030" spans="1:3" hidden="1" x14ac:dyDescent="0.25">
      <c r="A7030" s="5" t="s">
        <v>15124</v>
      </c>
      <c r="B7030" s="5">
        <v>1</v>
      </c>
      <c r="C7030" s="5">
        <v>3</v>
      </c>
    </row>
    <row r="7031" spans="1:3" hidden="1" x14ac:dyDescent="0.25">
      <c r="A7031" s="5" t="s">
        <v>15125</v>
      </c>
      <c r="B7031" s="5">
        <v>1</v>
      </c>
      <c r="C7031" s="5">
        <v>3</v>
      </c>
    </row>
    <row r="7032" spans="1:3" hidden="1" x14ac:dyDescent="0.25">
      <c r="A7032" s="5" t="s">
        <v>6801</v>
      </c>
      <c r="B7032" s="5">
        <v>1</v>
      </c>
      <c r="C7032" s="5">
        <v>2</v>
      </c>
    </row>
    <row r="7033" spans="1:3" hidden="1" x14ac:dyDescent="0.25">
      <c r="A7033" s="5" t="s">
        <v>15126</v>
      </c>
      <c r="B7033" s="5">
        <v>1</v>
      </c>
      <c r="C7033" s="5">
        <v>3</v>
      </c>
    </row>
    <row r="7034" spans="1:3" hidden="1" x14ac:dyDescent="0.25">
      <c r="A7034" s="5" t="s">
        <v>15127</v>
      </c>
      <c r="B7034" s="5">
        <v>1</v>
      </c>
      <c r="C7034" s="5">
        <v>3</v>
      </c>
    </row>
    <row r="7035" spans="1:3" hidden="1" x14ac:dyDescent="0.25">
      <c r="A7035" s="5" t="s">
        <v>15128</v>
      </c>
      <c r="B7035" s="5">
        <v>1</v>
      </c>
      <c r="C7035" s="5">
        <v>3</v>
      </c>
    </row>
    <row r="7036" spans="1:3" hidden="1" x14ac:dyDescent="0.25">
      <c r="A7036" s="5" t="s">
        <v>15129</v>
      </c>
      <c r="B7036" s="5">
        <v>1</v>
      </c>
      <c r="C7036" s="5">
        <v>1</v>
      </c>
    </row>
    <row r="7037" spans="1:3" hidden="1" x14ac:dyDescent="0.25">
      <c r="A7037" s="5" t="s">
        <v>15130</v>
      </c>
      <c r="B7037" s="5">
        <v>1</v>
      </c>
      <c r="C7037" s="5">
        <v>1</v>
      </c>
    </row>
    <row r="7038" spans="1:3" hidden="1" x14ac:dyDescent="0.25">
      <c r="A7038" s="5" t="s">
        <v>15131</v>
      </c>
      <c r="B7038" s="5">
        <v>1</v>
      </c>
      <c r="C7038" s="5">
        <v>3</v>
      </c>
    </row>
    <row r="7039" spans="1:3" hidden="1" x14ac:dyDescent="0.25">
      <c r="A7039" s="5" t="s">
        <v>15132</v>
      </c>
      <c r="B7039" s="5">
        <v>1</v>
      </c>
      <c r="C7039" s="5">
        <v>2</v>
      </c>
    </row>
    <row r="7040" spans="1:3" hidden="1" x14ac:dyDescent="0.25">
      <c r="A7040" s="5" t="s">
        <v>15133</v>
      </c>
      <c r="B7040" s="5">
        <v>1</v>
      </c>
      <c r="C7040" s="5">
        <v>1</v>
      </c>
    </row>
    <row r="7041" spans="1:3" hidden="1" x14ac:dyDescent="0.25">
      <c r="A7041" s="5" t="s">
        <v>15134</v>
      </c>
      <c r="B7041" s="5">
        <v>1</v>
      </c>
      <c r="C7041" s="5">
        <v>1</v>
      </c>
    </row>
    <row r="7042" spans="1:3" hidden="1" x14ac:dyDescent="0.25">
      <c r="A7042" s="5" t="s">
        <v>15135</v>
      </c>
      <c r="B7042" s="5">
        <v>1</v>
      </c>
      <c r="C7042" s="5">
        <v>1</v>
      </c>
    </row>
    <row r="7043" spans="1:3" hidden="1" x14ac:dyDescent="0.25">
      <c r="A7043" s="5" t="s">
        <v>2455</v>
      </c>
      <c r="B7043" s="5">
        <v>1</v>
      </c>
      <c r="C7043" s="5">
        <v>3</v>
      </c>
    </row>
    <row r="7044" spans="1:3" hidden="1" x14ac:dyDescent="0.25">
      <c r="A7044" s="5" t="s">
        <v>15136</v>
      </c>
      <c r="B7044" s="5">
        <v>1</v>
      </c>
      <c r="C7044" s="5">
        <v>1</v>
      </c>
    </row>
    <row r="7045" spans="1:3" hidden="1" x14ac:dyDescent="0.25">
      <c r="A7045" s="5" t="s">
        <v>15137</v>
      </c>
      <c r="B7045" s="5">
        <v>1</v>
      </c>
      <c r="C7045" s="5">
        <v>2</v>
      </c>
    </row>
    <row r="7046" spans="1:3" hidden="1" x14ac:dyDescent="0.25">
      <c r="A7046" s="5" t="s">
        <v>15138</v>
      </c>
      <c r="B7046" s="5">
        <v>1</v>
      </c>
      <c r="C7046" s="5">
        <v>1</v>
      </c>
    </row>
    <row r="7047" spans="1:3" hidden="1" x14ac:dyDescent="0.25">
      <c r="A7047" s="5" t="s">
        <v>15139</v>
      </c>
      <c r="B7047" s="5">
        <v>1</v>
      </c>
      <c r="C7047" s="5">
        <v>2</v>
      </c>
    </row>
    <row r="7048" spans="1:3" hidden="1" x14ac:dyDescent="0.25">
      <c r="A7048" s="5" t="s">
        <v>15140</v>
      </c>
      <c r="B7048" s="5">
        <v>1</v>
      </c>
      <c r="C7048" s="5">
        <v>1</v>
      </c>
    </row>
    <row r="7049" spans="1:3" hidden="1" x14ac:dyDescent="0.25">
      <c r="A7049" s="5" t="s">
        <v>15141</v>
      </c>
      <c r="B7049" s="5">
        <v>1</v>
      </c>
      <c r="C7049" s="5">
        <v>1</v>
      </c>
    </row>
    <row r="7050" spans="1:3" hidden="1" x14ac:dyDescent="0.25">
      <c r="A7050" s="5" t="s">
        <v>15142</v>
      </c>
      <c r="B7050" s="5">
        <v>1</v>
      </c>
      <c r="C7050" s="5">
        <v>2</v>
      </c>
    </row>
    <row r="7051" spans="1:3" hidden="1" x14ac:dyDescent="0.25">
      <c r="A7051" s="5" t="s">
        <v>15143</v>
      </c>
      <c r="B7051" s="5">
        <v>1</v>
      </c>
      <c r="C7051" s="5">
        <v>1</v>
      </c>
    </row>
    <row r="7052" spans="1:3" hidden="1" x14ac:dyDescent="0.25">
      <c r="A7052" s="5" t="s">
        <v>15144</v>
      </c>
      <c r="B7052" s="5">
        <v>1</v>
      </c>
      <c r="C7052" s="5">
        <v>3</v>
      </c>
    </row>
    <row r="7053" spans="1:3" hidden="1" x14ac:dyDescent="0.25">
      <c r="A7053" s="5" t="s">
        <v>15145</v>
      </c>
      <c r="B7053" s="5">
        <v>1</v>
      </c>
      <c r="C7053" s="5">
        <v>1</v>
      </c>
    </row>
    <row r="7054" spans="1:3" hidden="1" x14ac:dyDescent="0.25">
      <c r="A7054" s="5" t="s">
        <v>15146</v>
      </c>
      <c r="B7054" s="5">
        <v>1</v>
      </c>
      <c r="C7054" s="5">
        <v>3</v>
      </c>
    </row>
    <row r="7055" spans="1:3" hidden="1" x14ac:dyDescent="0.25">
      <c r="A7055" s="5" t="s">
        <v>15147</v>
      </c>
      <c r="B7055" s="5">
        <v>1</v>
      </c>
      <c r="C7055" s="5">
        <v>2</v>
      </c>
    </row>
    <row r="7056" spans="1:3" hidden="1" x14ac:dyDescent="0.25">
      <c r="A7056" s="5" t="s">
        <v>15148</v>
      </c>
      <c r="B7056" s="5">
        <v>1</v>
      </c>
      <c r="C7056" s="5">
        <v>1</v>
      </c>
    </row>
    <row r="7057" spans="1:3" hidden="1" x14ac:dyDescent="0.25">
      <c r="A7057" s="5" t="s">
        <v>15149</v>
      </c>
      <c r="B7057" s="5">
        <v>1</v>
      </c>
      <c r="C7057" s="5">
        <v>1</v>
      </c>
    </row>
    <row r="7058" spans="1:3" hidden="1" x14ac:dyDescent="0.25">
      <c r="A7058" s="5" t="s">
        <v>15150</v>
      </c>
      <c r="B7058" s="5">
        <v>1</v>
      </c>
      <c r="C7058" s="5">
        <v>1</v>
      </c>
    </row>
    <row r="7059" spans="1:3" hidden="1" x14ac:dyDescent="0.25">
      <c r="A7059" s="5" t="s">
        <v>15151</v>
      </c>
      <c r="B7059" s="5">
        <v>1</v>
      </c>
      <c r="C7059" s="5">
        <v>1</v>
      </c>
    </row>
    <row r="7060" spans="1:3" hidden="1" x14ac:dyDescent="0.25">
      <c r="A7060" s="5" t="s">
        <v>15152</v>
      </c>
      <c r="B7060" s="5">
        <v>1</v>
      </c>
      <c r="C7060" s="5">
        <v>1</v>
      </c>
    </row>
    <row r="7061" spans="1:3" hidden="1" x14ac:dyDescent="0.25">
      <c r="A7061" s="5" t="s">
        <v>15153</v>
      </c>
      <c r="B7061" s="5">
        <v>1</v>
      </c>
      <c r="C7061" s="5">
        <v>2</v>
      </c>
    </row>
    <row r="7062" spans="1:3" hidden="1" x14ac:dyDescent="0.25">
      <c r="A7062" s="5" t="s">
        <v>15154</v>
      </c>
      <c r="B7062" s="5">
        <v>1</v>
      </c>
      <c r="C7062" s="5">
        <v>1</v>
      </c>
    </row>
    <row r="7063" spans="1:3" hidden="1" x14ac:dyDescent="0.25">
      <c r="A7063" s="5" t="s">
        <v>15155</v>
      </c>
      <c r="B7063" s="5">
        <v>1</v>
      </c>
      <c r="C7063" s="5">
        <v>2</v>
      </c>
    </row>
    <row r="7064" spans="1:3" hidden="1" x14ac:dyDescent="0.25">
      <c r="A7064" s="5" t="s">
        <v>15156</v>
      </c>
      <c r="B7064" s="5">
        <v>1</v>
      </c>
      <c r="C7064" s="5">
        <v>2</v>
      </c>
    </row>
    <row r="7065" spans="1:3" hidden="1" x14ac:dyDescent="0.25">
      <c r="A7065" s="5" t="s">
        <v>6792</v>
      </c>
      <c r="B7065" s="5">
        <v>1</v>
      </c>
      <c r="C7065" s="5">
        <v>1</v>
      </c>
    </row>
    <row r="7066" spans="1:3" hidden="1" x14ac:dyDescent="0.25">
      <c r="A7066" s="5" t="s">
        <v>15157</v>
      </c>
      <c r="B7066" s="5">
        <v>1</v>
      </c>
      <c r="C7066" s="5">
        <v>2</v>
      </c>
    </row>
    <row r="7067" spans="1:3" hidden="1" x14ac:dyDescent="0.25">
      <c r="A7067" s="5" t="s">
        <v>15158</v>
      </c>
      <c r="B7067" s="5">
        <v>1</v>
      </c>
      <c r="C7067" s="5">
        <v>3</v>
      </c>
    </row>
    <row r="7068" spans="1:3" hidden="1" x14ac:dyDescent="0.25">
      <c r="A7068" s="5" t="s">
        <v>15159</v>
      </c>
      <c r="B7068" s="5">
        <v>1</v>
      </c>
      <c r="C7068" s="5">
        <v>2</v>
      </c>
    </row>
    <row r="7069" spans="1:3" hidden="1" x14ac:dyDescent="0.25">
      <c r="A7069" s="5" t="s">
        <v>15160</v>
      </c>
      <c r="B7069" s="5">
        <v>1</v>
      </c>
      <c r="C7069" s="5">
        <v>3</v>
      </c>
    </row>
    <row r="7070" spans="1:3" hidden="1" x14ac:dyDescent="0.25">
      <c r="A7070" s="5" t="s">
        <v>15161</v>
      </c>
      <c r="B7070" s="5">
        <v>1</v>
      </c>
      <c r="C7070" s="5">
        <v>1</v>
      </c>
    </row>
    <row r="7071" spans="1:3" hidden="1" x14ac:dyDescent="0.25">
      <c r="A7071" s="5" t="s">
        <v>15162</v>
      </c>
      <c r="B7071" s="5">
        <v>1</v>
      </c>
      <c r="C7071" s="5">
        <v>3</v>
      </c>
    </row>
    <row r="7072" spans="1:3" hidden="1" x14ac:dyDescent="0.25">
      <c r="A7072" s="5" t="s">
        <v>15163</v>
      </c>
      <c r="B7072" s="5">
        <v>1</v>
      </c>
      <c r="C7072" s="5">
        <v>3</v>
      </c>
    </row>
    <row r="7073" spans="1:3" hidden="1" x14ac:dyDescent="0.25">
      <c r="A7073" s="5" t="s">
        <v>15164</v>
      </c>
      <c r="B7073" s="5">
        <v>1</v>
      </c>
      <c r="C7073" s="5">
        <v>2</v>
      </c>
    </row>
    <row r="7074" spans="1:3" hidden="1" x14ac:dyDescent="0.25">
      <c r="A7074" s="5" t="s">
        <v>15165</v>
      </c>
      <c r="B7074" s="5">
        <v>1</v>
      </c>
      <c r="C7074" s="5">
        <v>2</v>
      </c>
    </row>
    <row r="7075" spans="1:3" hidden="1" x14ac:dyDescent="0.25">
      <c r="A7075" s="5" t="s">
        <v>15166</v>
      </c>
      <c r="B7075" s="5">
        <v>1</v>
      </c>
      <c r="C7075" s="5">
        <v>1</v>
      </c>
    </row>
    <row r="7076" spans="1:3" hidden="1" x14ac:dyDescent="0.25">
      <c r="A7076" s="5" t="s">
        <v>15167</v>
      </c>
      <c r="B7076" s="5">
        <v>1</v>
      </c>
      <c r="C7076" s="5">
        <v>2</v>
      </c>
    </row>
    <row r="7077" spans="1:3" hidden="1" x14ac:dyDescent="0.25">
      <c r="A7077" s="5" t="s">
        <v>15168</v>
      </c>
      <c r="B7077" s="5">
        <v>1</v>
      </c>
      <c r="C7077" s="5">
        <v>2</v>
      </c>
    </row>
    <row r="7078" spans="1:3" hidden="1" x14ac:dyDescent="0.25">
      <c r="A7078" s="5" t="s">
        <v>15169</v>
      </c>
      <c r="B7078" s="5">
        <v>1</v>
      </c>
      <c r="C7078" s="5">
        <v>1</v>
      </c>
    </row>
    <row r="7079" spans="1:3" hidden="1" x14ac:dyDescent="0.25">
      <c r="A7079" s="5" t="s">
        <v>15170</v>
      </c>
      <c r="B7079" s="5">
        <v>1</v>
      </c>
      <c r="C7079" s="5">
        <v>3</v>
      </c>
    </row>
    <row r="7080" spans="1:3" hidden="1" x14ac:dyDescent="0.25">
      <c r="A7080" s="5" t="s">
        <v>15171</v>
      </c>
      <c r="B7080" s="5">
        <v>1</v>
      </c>
      <c r="C7080" s="5">
        <v>2</v>
      </c>
    </row>
    <row r="7081" spans="1:3" hidden="1" x14ac:dyDescent="0.25">
      <c r="A7081" s="5" t="s">
        <v>15172</v>
      </c>
      <c r="B7081" s="5">
        <v>1</v>
      </c>
      <c r="C7081" s="5">
        <v>1</v>
      </c>
    </row>
    <row r="7082" spans="1:3" hidden="1" x14ac:dyDescent="0.25">
      <c r="A7082" s="5" t="s">
        <v>15173</v>
      </c>
      <c r="B7082" s="5">
        <v>1</v>
      </c>
      <c r="C7082" s="5">
        <v>1</v>
      </c>
    </row>
    <row r="7083" spans="1:3" hidden="1" x14ac:dyDescent="0.25">
      <c r="A7083" s="5" t="s">
        <v>15174</v>
      </c>
      <c r="B7083" s="5">
        <v>1</v>
      </c>
      <c r="C7083" s="5">
        <v>3</v>
      </c>
    </row>
    <row r="7084" spans="1:3" hidden="1" x14ac:dyDescent="0.25">
      <c r="A7084" s="5" t="s">
        <v>15175</v>
      </c>
      <c r="B7084" s="5">
        <v>1</v>
      </c>
      <c r="C7084" s="5">
        <v>2</v>
      </c>
    </row>
    <row r="7085" spans="1:3" hidden="1" x14ac:dyDescent="0.25">
      <c r="A7085" s="5" t="s">
        <v>15176</v>
      </c>
      <c r="B7085" s="5">
        <v>1</v>
      </c>
      <c r="C7085" s="5">
        <v>2</v>
      </c>
    </row>
    <row r="7086" spans="1:3" hidden="1" x14ac:dyDescent="0.25">
      <c r="A7086" s="5" t="s">
        <v>15177</v>
      </c>
      <c r="B7086" s="5">
        <v>1</v>
      </c>
      <c r="C7086" s="5">
        <v>1</v>
      </c>
    </row>
    <row r="7087" spans="1:3" hidden="1" x14ac:dyDescent="0.25">
      <c r="A7087" s="5" t="s">
        <v>15178</v>
      </c>
      <c r="B7087" s="5">
        <v>1</v>
      </c>
      <c r="C7087" s="5">
        <v>3</v>
      </c>
    </row>
    <row r="7088" spans="1:3" hidden="1" x14ac:dyDescent="0.25">
      <c r="A7088" s="5" t="s">
        <v>15179</v>
      </c>
      <c r="B7088" s="5">
        <v>1</v>
      </c>
      <c r="C7088" s="5">
        <v>3</v>
      </c>
    </row>
    <row r="7089" spans="1:3" hidden="1" x14ac:dyDescent="0.25">
      <c r="A7089" s="5" t="s">
        <v>15180</v>
      </c>
      <c r="B7089" s="5">
        <v>1</v>
      </c>
      <c r="C7089" s="5">
        <v>3</v>
      </c>
    </row>
    <row r="7090" spans="1:3" hidden="1" x14ac:dyDescent="0.25">
      <c r="A7090" s="5" t="s">
        <v>15181</v>
      </c>
      <c r="B7090" s="5">
        <v>1</v>
      </c>
      <c r="C7090" s="5">
        <v>2</v>
      </c>
    </row>
    <row r="7091" spans="1:3" hidden="1" x14ac:dyDescent="0.25">
      <c r="A7091" s="5" t="s">
        <v>7077</v>
      </c>
      <c r="B7091" s="5">
        <v>1</v>
      </c>
      <c r="C7091" s="5">
        <v>2</v>
      </c>
    </row>
    <row r="7092" spans="1:3" hidden="1" x14ac:dyDescent="0.25">
      <c r="A7092" s="5" t="s">
        <v>15182</v>
      </c>
      <c r="B7092" s="5">
        <v>1</v>
      </c>
      <c r="C7092" s="5">
        <v>2</v>
      </c>
    </row>
    <row r="7093" spans="1:3" hidden="1" x14ac:dyDescent="0.25">
      <c r="A7093" s="5" t="s">
        <v>15183</v>
      </c>
      <c r="B7093" s="5">
        <v>1</v>
      </c>
      <c r="C7093" s="5">
        <v>1</v>
      </c>
    </row>
    <row r="7094" spans="1:3" hidden="1" x14ac:dyDescent="0.25">
      <c r="A7094" s="5" t="s">
        <v>15184</v>
      </c>
      <c r="B7094" s="5">
        <v>1</v>
      </c>
      <c r="C7094" s="5">
        <v>2</v>
      </c>
    </row>
    <row r="7095" spans="1:3" hidden="1" x14ac:dyDescent="0.25">
      <c r="A7095" s="5" t="s">
        <v>15185</v>
      </c>
      <c r="B7095" s="5">
        <v>1</v>
      </c>
      <c r="C7095" s="5">
        <v>1</v>
      </c>
    </row>
    <row r="7096" spans="1:3" hidden="1" x14ac:dyDescent="0.25">
      <c r="A7096" s="5" t="s">
        <v>15186</v>
      </c>
      <c r="B7096" s="5">
        <v>1</v>
      </c>
      <c r="C7096" s="5">
        <v>3</v>
      </c>
    </row>
    <row r="7097" spans="1:3" hidden="1" x14ac:dyDescent="0.25">
      <c r="A7097" s="5" t="s">
        <v>15187</v>
      </c>
      <c r="B7097" s="5">
        <v>1</v>
      </c>
      <c r="C7097" s="5">
        <v>2</v>
      </c>
    </row>
    <row r="7098" spans="1:3" hidden="1" x14ac:dyDescent="0.25">
      <c r="A7098" s="5" t="s">
        <v>15188</v>
      </c>
      <c r="B7098" s="5">
        <v>1</v>
      </c>
      <c r="C7098" s="5">
        <v>2</v>
      </c>
    </row>
    <row r="7099" spans="1:3" hidden="1" x14ac:dyDescent="0.25">
      <c r="A7099" s="5" t="s">
        <v>15189</v>
      </c>
      <c r="B7099" s="5">
        <v>1</v>
      </c>
      <c r="C7099" s="5">
        <v>2</v>
      </c>
    </row>
    <row r="7100" spans="1:3" hidden="1" x14ac:dyDescent="0.25">
      <c r="A7100" s="5" t="s">
        <v>15190</v>
      </c>
      <c r="B7100" s="5">
        <v>1</v>
      </c>
      <c r="C7100" s="5">
        <v>3</v>
      </c>
    </row>
    <row r="7101" spans="1:3" hidden="1" x14ac:dyDescent="0.25">
      <c r="A7101" s="5" t="s">
        <v>15191</v>
      </c>
      <c r="B7101" s="5">
        <v>1</v>
      </c>
      <c r="C7101" s="5">
        <v>1</v>
      </c>
    </row>
    <row r="7102" spans="1:3" hidden="1" x14ac:dyDescent="0.25">
      <c r="A7102" s="5" t="s">
        <v>15192</v>
      </c>
      <c r="B7102" s="5">
        <v>1</v>
      </c>
      <c r="C7102" s="5">
        <v>2</v>
      </c>
    </row>
    <row r="7103" spans="1:3" hidden="1" x14ac:dyDescent="0.25">
      <c r="A7103" s="5" t="s">
        <v>15193</v>
      </c>
      <c r="B7103" s="5">
        <v>1</v>
      </c>
      <c r="C7103" s="5">
        <v>2</v>
      </c>
    </row>
    <row r="7104" spans="1:3" hidden="1" x14ac:dyDescent="0.25">
      <c r="A7104" s="5" t="s">
        <v>15194</v>
      </c>
      <c r="B7104" s="5">
        <v>1</v>
      </c>
      <c r="C7104" s="5">
        <v>1</v>
      </c>
    </row>
    <row r="7105" spans="1:3" hidden="1" x14ac:dyDescent="0.25">
      <c r="A7105" s="5" t="s">
        <v>15195</v>
      </c>
      <c r="B7105" s="5">
        <v>1</v>
      </c>
      <c r="C7105" s="5">
        <v>2</v>
      </c>
    </row>
    <row r="7106" spans="1:3" hidden="1" x14ac:dyDescent="0.25">
      <c r="A7106" s="5" t="s">
        <v>15196</v>
      </c>
      <c r="B7106" s="5">
        <v>1</v>
      </c>
      <c r="C7106" s="5">
        <v>2</v>
      </c>
    </row>
    <row r="7107" spans="1:3" hidden="1" x14ac:dyDescent="0.25">
      <c r="A7107" s="5" t="s">
        <v>15197</v>
      </c>
      <c r="B7107" s="5">
        <v>1</v>
      </c>
      <c r="C7107" s="5">
        <v>3</v>
      </c>
    </row>
    <row r="7108" spans="1:3" hidden="1" x14ac:dyDescent="0.25">
      <c r="A7108" s="5" t="s">
        <v>15198</v>
      </c>
      <c r="B7108" s="5">
        <v>1</v>
      </c>
      <c r="C7108" s="5">
        <v>1</v>
      </c>
    </row>
    <row r="7109" spans="1:3" hidden="1" x14ac:dyDescent="0.25">
      <c r="A7109" s="5" t="s">
        <v>15199</v>
      </c>
      <c r="B7109" s="5">
        <v>1</v>
      </c>
      <c r="C7109" s="5">
        <v>3</v>
      </c>
    </row>
    <row r="7110" spans="1:3" hidden="1" x14ac:dyDescent="0.25">
      <c r="A7110" s="5" t="s">
        <v>15200</v>
      </c>
      <c r="B7110" s="5">
        <v>1</v>
      </c>
      <c r="C7110" s="5">
        <v>2</v>
      </c>
    </row>
    <row r="7111" spans="1:3" hidden="1" x14ac:dyDescent="0.25">
      <c r="A7111" s="5" t="s">
        <v>15201</v>
      </c>
      <c r="B7111" s="5">
        <v>1</v>
      </c>
      <c r="C7111" s="5">
        <v>1</v>
      </c>
    </row>
    <row r="7112" spans="1:3" hidden="1" x14ac:dyDescent="0.25">
      <c r="A7112" s="5" t="s">
        <v>15202</v>
      </c>
      <c r="B7112" s="5">
        <v>1</v>
      </c>
      <c r="C7112" s="5">
        <v>2</v>
      </c>
    </row>
    <row r="7113" spans="1:3" hidden="1" x14ac:dyDescent="0.25">
      <c r="A7113" s="5" t="s">
        <v>15203</v>
      </c>
      <c r="B7113" s="5">
        <v>1</v>
      </c>
      <c r="C7113" s="5">
        <v>2</v>
      </c>
    </row>
    <row r="7114" spans="1:3" hidden="1" x14ac:dyDescent="0.25">
      <c r="A7114" s="5" t="s">
        <v>15204</v>
      </c>
      <c r="B7114" s="5">
        <v>1</v>
      </c>
      <c r="C7114" s="5">
        <v>3</v>
      </c>
    </row>
    <row r="7115" spans="1:3" hidden="1" x14ac:dyDescent="0.25">
      <c r="A7115" s="5" t="s">
        <v>15205</v>
      </c>
      <c r="B7115" s="5">
        <v>1</v>
      </c>
      <c r="C7115" s="5">
        <v>3</v>
      </c>
    </row>
    <row r="7116" spans="1:3" hidden="1" x14ac:dyDescent="0.25">
      <c r="A7116" s="5" t="s">
        <v>15206</v>
      </c>
      <c r="B7116" s="5">
        <v>1</v>
      </c>
      <c r="C7116" s="5">
        <v>2</v>
      </c>
    </row>
    <row r="7117" spans="1:3" hidden="1" x14ac:dyDescent="0.25">
      <c r="A7117" s="5" t="s">
        <v>15207</v>
      </c>
      <c r="B7117" s="5">
        <v>1</v>
      </c>
      <c r="C7117" s="5">
        <v>3</v>
      </c>
    </row>
    <row r="7118" spans="1:3" hidden="1" x14ac:dyDescent="0.25">
      <c r="A7118" s="5" t="s">
        <v>15208</v>
      </c>
      <c r="B7118" s="5">
        <v>1</v>
      </c>
      <c r="C7118" s="5">
        <v>2</v>
      </c>
    </row>
    <row r="7119" spans="1:3" hidden="1" x14ac:dyDescent="0.25">
      <c r="A7119" s="5" t="s">
        <v>15209</v>
      </c>
      <c r="B7119" s="5">
        <v>1</v>
      </c>
      <c r="C7119" s="5">
        <v>1</v>
      </c>
    </row>
    <row r="7120" spans="1:3" hidden="1" x14ac:dyDescent="0.25">
      <c r="A7120" s="5" t="s">
        <v>15210</v>
      </c>
      <c r="B7120" s="5">
        <v>1</v>
      </c>
      <c r="C7120" s="5">
        <v>1</v>
      </c>
    </row>
    <row r="7121" spans="1:3" hidden="1" x14ac:dyDescent="0.25">
      <c r="A7121" s="5" t="s">
        <v>15211</v>
      </c>
      <c r="B7121" s="5">
        <v>1</v>
      </c>
      <c r="C7121" s="5">
        <v>3</v>
      </c>
    </row>
    <row r="7122" spans="1:3" hidden="1" x14ac:dyDescent="0.25">
      <c r="A7122" s="5" t="s">
        <v>15212</v>
      </c>
      <c r="B7122" s="5">
        <v>1</v>
      </c>
      <c r="C7122" s="5">
        <v>1</v>
      </c>
    </row>
    <row r="7123" spans="1:3" hidden="1" x14ac:dyDescent="0.25">
      <c r="A7123" s="5" t="s">
        <v>15213</v>
      </c>
      <c r="B7123" s="5">
        <v>1</v>
      </c>
      <c r="C7123" s="5">
        <v>1</v>
      </c>
    </row>
    <row r="7124" spans="1:3" hidden="1" x14ac:dyDescent="0.25">
      <c r="A7124" s="5" t="s">
        <v>15214</v>
      </c>
      <c r="B7124" s="5">
        <v>1</v>
      </c>
      <c r="C7124" s="5">
        <v>3</v>
      </c>
    </row>
    <row r="7125" spans="1:3" hidden="1" x14ac:dyDescent="0.25">
      <c r="A7125" s="5" t="s">
        <v>15215</v>
      </c>
      <c r="B7125" s="5">
        <v>1</v>
      </c>
      <c r="C7125" s="5">
        <v>3</v>
      </c>
    </row>
    <row r="7126" spans="1:3" hidden="1" x14ac:dyDescent="0.25">
      <c r="A7126" s="5" t="s">
        <v>15216</v>
      </c>
      <c r="B7126" s="5">
        <v>1</v>
      </c>
      <c r="C7126" s="5">
        <v>3</v>
      </c>
    </row>
    <row r="7127" spans="1:3" hidden="1" x14ac:dyDescent="0.25">
      <c r="A7127" s="5" t="s">
        <v>15217</v>
      </c>
      <c r="B7127" s="5">
        <v>1</v>
      </c>
      <c r="C7127" s="5">
        <v>3</v>
      </c>
    </row>
    <row r="7128" spans="1:3" hidden="1" x14ac:dyDescent="0.25">
      <c r="A7128" s="5" t="s">
        <v>15218</v>
      </c>
      <c r="B7128" s="5">
        <v>1</v>
      </c>
      <c r="C7128" s="5">
        <v>2</v>
      </c>
    </row>
    <row r="7129" spans="1:3" hidden="1" x14ac:dyDescent="0.25">
      <c r="A7129" s="5" t="s">
        <v>15219</v>
      </c>
      <c r="B7129" s="5">
        <v>1</v>
      </c>
      <c r="C7129" s="5">
        <v>1</v>
      </c>
    </row>
    <row r="7130" spans="1:3" hidden="1" x14ac:dyDescent="0.25">
      <c r="A7130" s="5" t="s">
        <v>15220</v>
      </c>
      <c r="B7130" s="5">
        <v>1</v>
      </c>
      <c r="C7130" s="5">
        <v>2</v>
      </c>
    </row>
    <row r="7131" spans="1:3" hidden="1" x14ac:dyDescent="0.25">
      <c r="A7131" s="5" t="s">
        <v>15221</v>
      </c>
      <c r="B7131" s="5">
        <v>1</v>
      </c>
      <c r="C7131" s="5">
        <v>2</v>
      </c>
    </row>
    <row r="7132" spans="1:3" hidden="1" x14ac:dyDescent="0.25">
      <c r="A7132" s="5" t="s">
        <v>15222</v>
      </c>
      <c r="B7132" s="5">
        <v>1</v>
      </c>
      <c r="C7132" s="5">
        <v>2</v>
      </c>
    </row>
    <row r="7133" spans="1:3" hidden="1" x14ac:dyDescent="0.25">
      <c r="A7133" s="5" t="s">
        <v>15223</v>
      </c>
      <c r="B7133" s="5">
        <v>1</v>
      </c>
      <c r="C7133" s="5">
        <v>3</v>
      </c>
    </row>
    <row r="7134" spans="1:3" hidden="1" x14ac:dyDescent="0.25">
      <c r="A7134" s="5" t="s">
        <v>15224</v>
      </c>
      <c r="B7134" s="5">
        <v>1</v>
      </c>
      <c r="C7134" s="5">
        <v>1</v>
      </c>
    </row>
    <row r="7135" spans="1:3" hidden="1" x14ac:dyDescent="0.25">
      <c r="A7135" s="5" t="s">
        <v>15225</v>
      </c>
      <c r="B7135" s="5">
        <v>1</v>
      </c>
      <c r="C7135" s="5">
        <v>2</v>
      </c>
    </row>
    <row r="7136" spans="1:3" hidden="1" x14ac:dyDescent="0.25">
      <c r="A7136" s="5" t="s">
        <v>15226</v>
      </c>
      <c r="B7136" s="5">
        <v>1</v>
      </c>
      <c r="C7136" s="5">
        <v>1</v>
      </c>
    </row>
    <row r="7137" spans="1:3" hidden="1" x14ac:dyDescent="0.25">
      <c r="A7137" s="5" t="s">
        <v>15227</v>
      </c>
      <c r="B7137" s="5">
        <v>1</v>
      </c>
      <c r="C7137" s="5">
        <v>2</v>
      </c>
    </row>
    <row r="7138" spans="1:3" hidden="1" x14ac:dyDescent="0.25">
      <c r="A7138" s="5" t="s">
        <v>15228</v>
      </c>
      <c r="B7138" s="5">
        <v>1</v>
      </c>
      <c r="C7138" s="5">
        <v>2</v>
      </c>
    </row>
    <row r="7139" spans="1:3" hidden="1" x14ac:dyDescent="0.25">
      <c r="A7139" s="5" t="s">
        <v>15229</v>
      </c>
      <c r="B7139" s="5">
        <v>1</v>
      </c>
      <c r="C7139" s="5">
        <v>2</v>
      </c>
    </row>
    <row r="7140" spans="1:3" hidden="1" x14ac:dyDescent="0.25">
      <c r="A7140" s="5" t="s">
        <v>15230</v>
      </c>
      <c r="B7140" s="5">
        <v>1</v>
      </c>
      <c r="C7140" s="5">
        <v>1</v>
      </c>
    </row>
    <row r="7141" spans="1:3" hidden="1" x14ac:dyDescent="0.25">
      <c r="A7141" s="5" t="s">
        <v>15231</v>
      </c>
      <c r="B7141" s="5">
        <v>1</v>
      </c>
      <c r="C7141" s="5">
        <v>3</v>
      </c>
    </row>
    <row r="7142" spans="1:3" hidden="1" x14ac:dyDescent="0.25">
      <c r="A7142" s="5" t="s">
        <v>15232</v>
      </c>
      <c r="B7142" s="5">
        <v>1</v>
      </c>
      <c r="C7142" s="5">
        <v>1</v>
      </c>
    </row>
    <row r="7143" spans="1:3" hidden="1" x14ac:dyDescent="0.25">
      <c r="A7143" s="5" t="s">
        <v>15233</v>
      </c>
      <c r="B7143" s="5">
        <v>1</v>
      </c>
      <c r="C7143" s="5">
        <v>3</v>
      </c>
    </row>
    <row r="7144" spans="1:3" hidden="1" x14ac:dyDescent="0.25">
      <c r="A7144" s="5" t="s">
        <v>15234</v>
      </c>
      <c r="B7144" s="5">
        <v>1</v>
      </c>
      <c r="C7144" s="5">
        <v>2</v>
      </c>
    </row>
    <row r="7145" spans="1:3" hidden="1" x14ac:dyDescent="0.25">
      <c r="A7145" s="5" t="s">
        <v>15235</v>
      </c>
      <c r="B7145" s="5">
        <v>1</v>
      </c>
      <c r="C7145" s="5">
        <v>2</v>
      </c>
    </row>
    <row r="7146" spans="1:3" hidden="1" x14ac:dyDescent="0.25">
      <c r="A7146" s="5" t="s">
        <v>7221</v>
      </c>
      <c r="B7146" s="5">
        <v>1</v>
      </c>
      <c r="C7146" s="5">
        <v>1</v>
      </c>
    </row>
    <row r="7147" spans="1:3" hidden="1" x14ac:dyDescent="0.25">
      <c r="A7147" s="5" t="s">
        <v>15236</v>
      </c>
      <c r="B7147" s="5">
        <v>1</v>
      </c>
      <c r="C7147" s="5">
        <v>2</v>
      </c>
    </row>
    <row r="7148" spans="1:3" hidden="1" x14ac:dyDescent="0.25">
      <c r="A7148" s="5" t="s">
        <v>15237</v>
      </c>
      <c r="B7148" s="5">
        <v>1</v>
      </c>
      <c r="C7148" s="5">
        <v>1</v>
      </c>
    </row>
    <row r="7149" spans="1:3" hidden="1" x14ac:dyDescent="0.25">
      <c r="A7149" s="5" t="s">
        <v>15238</v>
      </c>
      <c r="B7149" s="5">
        <v>1</v>
      </c>
      <c r="C7149" s="5">
        <v>2</v>
      </c>
    </row>
    <row r="7150" spans="1:3" hidden="1" x14ac:dyDescent="0.25">
      <c r="A7150" s="5" t="s">
        <v>15239</v>
      </c>
      <c r="B7150" s="5">
        <v>1</v>
      </c>
      <c r="C7150" s="5">
        <v>1</v>
      </c>
    </row>
    <row r="7151" spans="1:3" hidden="1" x14ac:dyDescent="0.25">
      <c r="A7151" s="5" t="s">
        <v>15240</v>
      </c>
      <c r="B7151" s="5">
        <v>1</v>
      </c>
      <c r="C7151" s="5">
        <v>3</v>
      </c>
    </row>
    <row r="7152" spans="1:3" hidden="1" x14ac:dyDescent="0.25">
      <c r="A7152" s="5" t="s">
        <v>15241</v>
      </c>
      <c r="B7152" s="5">
        <v>1</v>
      </c>
      <c r="C7152" s="5">
        <v>3</v>
      </c>
    </row>
    <row r="7153" spans="1:3" hidden="1" x14ac:dyDescent="0.25">
      <c r="A7153" s="5" t="s">
        <v>15242</v>
      </c>
      <c r="B7153" s="5">
        <v>1</v>
      </c>
      <c r="C7153" s="5">
        <v>1</v>
      </c>
    </row>
    <row r="7154" spans="1:3" hidden="1" x14ac:dyDescent="0.25">
      <c r="A7154" s="5" t="s">
        <v>15243</v>
      </c>
      <c r="B7154" s="5">
        <v>1</v>
      </c>
      <c r="C7154" s="5">
        <v>1</v>
      </c>
    </row>
    <row r="7155" spans="1:3" hidden="1" x14ac:dyDescent="0.25">
      <c r="A7155" s="5" t="s">
        <v>15244</v>
      </c>
      <c r="B7155" s="5">
        <v>1</v>
      </c>
      <c r="C7155" s="5">
        <v>2</v>
      </c>
    </row>
    <row r="7156" spans="1:3" hidden="1" x14ac:dyDescent="0.25">
      <c r="A7156" s="5" t="s">
        <v>15245</v>
      </c>
      <c r="B7156" s="5">
        <v>1</v>
      </c>
      <c r="C7156" s="5">
        <v>1</v>
      </c>
    </row>
    <row r="7157" spans="1:3" hidden="1" x14ac:dyDescent="0.25">
      <c r="A7157" s="5" t="s">
        <v>15246</v>
      </c>
      <c r="B7157" s="5">
        <v>1</v>
      </c>
      <c r="C7157" s="5">
        <v>1</v>
      </c>
    </row>
    <row r="7158" spans="1:3" hidden="1" x14ac:dyDescent="0.25">
      <c r="A7158" s="5" t="s">
        <v>15247</v>
      </c>
      <c r="B7158" s="5">
        <v>1</v>
      </c>
      <c r="C7158" s="5">
        <v>1</v>
      </c>
    </row>
    <row r="7159" spans="1:3" hidden="1" x14ac:dyDescent="0.25">
      <c r="A7159" s="5" t="s">
        <v>15248</v>
      </c>
      <c r="B7159" s="5">
        <v>1</v>
      </c>
      <c r="C7159" s="5">
        <v>3</v>
      </c>
    </row>
    <row r="7160" spans="1:3" hidden="1" x14ac:dyDescent="0.25">
      <c r="A7160" s="5" t="s">
        <v>15249</v>
      </c>
      <c r="B7160" s="5">
        <v>1</v>
      </c>
      <c r="C7160" s="5">
        <v>2</v>
      </c>
    </row>
    <row r="7161" spans="1:3" hidden="1" x14ac:dyDescent="0.25">
      <c r="A7161" s="5" t="s">
        <v>15250</v>
      </c>
      <c r="B7161" s="5">
        <v>1</v>
      </c>
      <c r="C7161" s="5">
        <v>2</v>
      </c>
    </row>
    <row r="7162" spans="1:3" hidden="1" x14ac:dyDescent="0.25">
      <c r="A7162" s="5" t="s">
        <v>15251</v>
      </c>
      <c r="B7162" s="5">
        <v>1</v>
      </c>
      <c r="C7162" s="5">
        <v>2</v>
      </c>
    </row>
    <row r="7163" spans="1:3" hidden="1" x14ac:dyDescent="0.25">
      <c r="A7163" s="5" t="s">
        <v>15252</v>
      </c>
      <c r="B7163" s="5">
        <v>1</v>
      </c>
      <c r="C7163" s="5">
        <v>3</v>
      </c>
    </row>
    <row r="7164" spans="1:3" hidden="1" x14ac:dyDescent="0.25">
      <c r="A7164" s="5" t="s">
        <v>15253</v>
      </c>
      <c r="B7164" s="5">
        <v>1</v>
      </c>
      <c r="C7164" s="5">
        <v>3</v>
      </c>
    </row>
    <row r="7165" spans="1:3" hidden="1" x14ac:dyDescent="0.25">
      <c r="A7165" s="5" t="s">
        <v>15254</v>
      </c>
      <c r="B7165" s="5">
        <v>1</v>
      </c>
      <c r="C7165" s="5">
        <v>2</v>
      </c>
    </row>
    <row r="7166" spans="1:3" hidden="1" x14ac:dyDescent="0.25">
      <c r="A7166" s="5" t="s">
        <v>15255</v>
      </c>
      <c r="B7166" s="5">
        <v>1</v>
      </c>
      <c r="C7166" s="5">
        <v>2</v>
      </c>
    </row>
    <row r="7167" spans="1:3" hidden="1" x14ac:dyDescent="0.25">
      <c r="A7167" s="5" t="s">
        <v>15256</v>
      </c>
      <c r="B7167" s="5">
        <v>1</v>
      </c>
      <c r="C7167" s="5">
        <v>3</v>
      </c>
    </row>
    <row r="7168" spans="1:3" hidden="1" x14ac:dyDescent="0.25">
      <c r="A7168" s="5" t="s">
        <v>15257</v>
      </c>
      <c r="B7168" s="5">
        <v>1</v>
      </c>
      <c r="C7168" s="5">
        <v>3</v>
      </c>
    </row>
    <row r="7169" spans="1:3" hidden="1" x14ac:dyDescent="0.25">
      <c r="A7169" s="5" t="s">
        <v>15258</v>
      </c>
      <c r="B7169" s="5">
        <v>1</v>
      </c>
      <c r="C7169" s="5">
        <v>2</v>
      </c>
    </row>
    <row r="7170" spans="1:3" hidden="1" x14ac:dyDescent="0.25">
      <c r="A7170" s="5" t="s">
        <v>15259</v>
      </c>
      <c r="B7170" s="5">
        <v>1</v>
      </c>
      <c r="C7170" s="5">
        <v>3</v>
      </c>
    </row>
    <row r="7171" spans="1:3" hidden="1" x14ac:dyDescent="0.25">
      <c r="A7171" s="5" t="s">
        <v>15260</v>
      </c>
      <c r="B7171" s="5">
        <v>1</v>
      </c>
      <c r="C7171" s="5">
        <v>2</v>
      </c>
    </row>
    <row r="7172" spans="1:3" hidden="1" x14ac:dyDescent="0.25">
      <c r="A7172" s="5" t="s">
        <v>15261</v>
      </c>
      <c r="B7172" s="5">
        <v>1</v>
      </c>
      <c r="C7172" s="5">
        <v>1</v>
      </c>
    </row>
    <row r="7173" spans="1:3" hidden="1" x14ac:dyDescent="0.25">
      <c r="A7173" s="5" t="s">
        <v>15262</v>
      </c>
      <c r="B7173" s="5">
        <v>1</v>
      </c>
      <c r="C7173" s="5">
        <v>2</v>
      </c>
    </row>
    <row r="7174" spans="1:3" hidden="1" x14ac:dyDescent="0.25">
      <c r="A7174" s="5" t="s">
        <v>15263</v>
      </c>
      <c r="B7174" s="5">
        <v>1</v>
      </c>
      <c r="C7174" s="5">
        <v>1</v>
      </c>
    </row>
    <row r="7175" spans="1:3" hidden="1" x14ac:dyDescent="0.25">
      <c r="A7175" s="5" t="s">
        <v>15264</v>
      </c>
      <c r="B7175" s="5">
        <v>1</v>
      </c>
      <c r="C7175" s="5">
        <v>1</v>
      </c>
    </row>
    <row r="7176" spans="1:3" hidden="1" x14ac:dyDescent="0.25">
      <c r="A7176" s="5" t="s">
        <v>15265</v>
      </c>
      <c r="B7176" s="5">
        <v>1</v>
      </c>
      <c r="C7176" s="5">
        <v>2</v>
      </c>
    </row>
    <row r="7177" spans="1:3" hidden="1" x14ac:dyDescent="0.25">
      <c r="A7177" s="5" t="s">
        <v>15266</v>
      </c>
      <c r="B7177" s="5">
        <v>1</v>
      </c>
      <c r="C7177" s="5">
        <v>2</v>
      </c>
    </row>
    <row r="7178" spans="1:3" hidden="1" x14ac:dyDescent="0.25">
      <c r="A7178" s="5" t="s">
        <v>15267</v>
      </c>
      <c r="B7178" s="5">
        <v>1</v>
      </c>
      <c r="C7178" s="5">
        <v>1</v>
      </c>
    </row>
    <row r="7179" spans="1:3" hidden="1" x14ac:dyDescent="0.25">
      <c r="A7179" s="5" t="s">
        <v>15268</v>
      </c>
      <c r="B7179" s="5">
        <v>1</v>
      </c>
      <c r="C7179" s="5">
        <v>1</v>
      </c>
    </row>
    <row r="7180" spans="1:3" hidden="1" x14ac:dyDescent="0.25">
      <c r="A7180" s="5" t="s">
        <v>15269</v>
      </c>
      <c r="B7180" s="5">
        <v>1</v>
      </c>
      <c r="C7180" s="5">
        <v>3</v>
      </c>
    </row>
    <row r="7181" spans="1:3" hidden="1" x14ac:dyDescent="0.25">
      <c r="A7181" s="5" t="s">
        <v>15270</v>
      </c>
      <c r="B7181" s="5">
        <v>1</v>
      </c>
      <c r="C7181" s="5">
        <v>2</v>
      </c>
    </row>
    <row r="7182" spans="1:3" hidden="1" x14ac:dyDescent="0.25">
      <c r="A7182" s="5" t="s">
        <v>15271</v>
      </c>
      <c r="B7182" s="5">
        <v>1</v>
      </c>
      <c r="C7182" s="5">
        <v>2</v>
      </c>
    </row>
    <row r="7183" spans="1:3" hidden="1" x14ac:dyDescent="0.25">
      <c r="A7183" s="5" t="s">
        <v>15272</v>
      </c>
      <c r="B7183" s="5">
        <v>1</v>
      </c>
      <c r="C7183" s="5">
        <v>1</v>
      </c>
    </row>
    <row r="7184" spans="1:3" hidden="1" x14ac:dyDescent="0.25">
      <c r="A7184" s="5" t="s">
        <v>15273</v>
      </c>
      <c r="B7184" s="5">
        <v>1</v>
      </c>
      <c r="C7184" s="5">
        <v>3</v>
      </c>
    </row>
    <row r="7185" spans="1:3" hidden="1" x14ac:dyDescent="0.25">
      <c r="A7185" s="5" t="s">
        <v>7103</v>
      </c>
      <c r="B7185" s="5">
        <v>1</v>
      </c>
      <c r="C7185" s="5">
        <v>3</v>
      </c>
    </row>
    <row r="7186" spans="1:3" hidden="1" x14ac:dyDescent="0.25">
      <c r="A7186" s="5" t="s">
        <v>15274</v>
      </c>
      <c r="B7186" s="5">
        <v>1</v>
      </c>
      <c r="C7186" s="5">
        <v>2</v>
      </c>
    </row>
    <row r="7187" spans="1:3" hidden="1" x14ac:dyDescent="0.25">
      <c r="A7187" s="5" t="s">
        <v>15275</v>
      </c>
      <c r="B7187" s="5">
        <v>1</v>
      </c>
      <c r="C7187" s="5">
        <v>2</v>
      </c>
    </row>
    <row r="7188" spans="1:3" hidden="1" x14ac:dyDescent="0.25">
      <c r="A7188" s="5" t="s">
        <v>15276</v>
      </c>
      <c r="B7188" s="5">
        <v>1</v>
      </c>
      <c r="C7188" s="5">
        <v>1</v>
      </c>
    </row>
    <row r="7189" spans="1:3" hidden="1" x14ac:dyDescent="0.25">
      <c r="A7189" s="5" t="s">
        <v>15277</v>
      </c>
      <c r="B7189" s="5">
        <v>1</v>
      </c>
      <c r="C7189" s="5">
        <v>1</v>
      </c>
    </row>
    <row r="7190" spans="1:3" hidden="1" x14ac:dyDescent="0.25">
      <c r="A7190" s="5" t="s">
        <v>15278</v>
      </c>
      <c r="B7190" s="5">
        <v>1</v>
      </c>
      <c r="C7190" s="5">
        <v>1</v>
      </c>
    </row>
    <row r="7191" spans="1:3" hidden="1" x14ac:dyDescent="0.25">
      <c r="A7191" s="5" t="s">
        <v>15279</v>
      </c>
      <c r="B7191" s="5">
        <v>1</v>
      </c>
      <c r="C7191" s="5">
        <v>1</v>
      </c>
    </row>
    <row r="7192" spans="1:3" hidden="1" x14ac:dyDescent="0.25">
      <c r="A7192" s="5" t="s">
        <v>15280</v>
      </c>
      <c r="B7192" s="5">
        <v>1</v>
      </c>
      <c r="C7192" s="5">
        <v>1</v>
      </c>
    </row>
    <row r="7193" spans="1:3" hidden="1" x14ac:dyDescent="0.25">
      <c r="A7193" s="5" t="s">
        <v>15281</v>
      </c>
      <c r="B7193" s="5">
        <v>1</v>
      </c>
      <c r="C7193" s="5">
        <v>3</v>
      </c>
    </row>
    <row r="7194" spans="1:3" hidden="1" x14ac:dyDescent="0.25">
      <c r="A7194" s="5" t="s">
        <v>15282</v>
      </c>
      <c r="B7194" s="5">
        <v>1</v>
      </c>
      <c r="C7194" s="5">
        <v>3</v>
      </c>
    </row>
    <row r="7195" spans="1:3" hidden="1" x14ac:dyDescent="0.25">
      <c r="A7195" s="5" t="s">
        <v>15283</v>
      </c>
      <c r="B7195" s="5">
        <v>1</v>
      </c>
      <c r="C7195" s="5">
        <v>1</v>
      </c>
    </row>
    <row r="7196" spans="1:3" hidden="1" x14ac:dyDescent="0.25">
      <c r="A7196" s="5" t="s">
        <v>15284</v>
      </c>
      <c r="B7196" s="5">
        <v>1</v>
      </c>
      <c r="C7196" s="5">
        <v>2</v>
      </c>
    </row>
    <row r="7197" spans="1:3" hidden="1" x14ac:dyDescent="0.25">
      <c r="A7197" s="5" t="s">
        <v>15285</v>
      </c>
      <c r="B7197" s="5">
        <v>1</v>
      </c>
      <c r="C7197" s="5">
        <v>3</v>
      </c>
    </row>
    <row r="7198" spans="1:3" hidden="1" x14ac:dyDescent="0.25">
      <c r="A7198" s="5" t="s">
        <v>15286</v>
      </c>
      <c r="B7198" s="5">
        <v>1</v>
      </c>
      <c r="C7198" s="5">
        <v>3</v>
      </c>
    </row>
    <row r="7199" spans="1:3" hidden="1" x14ac:dyDescent="0.25">
      <c r="A7199" s="5" t="s">
        <v>15287</v>
      </c>
      <c r="B7199" s="5">
        <v>1</v>
      </c>
      <c r="C7199" s="5">
        <v>3</v>
      </c>
    </row>
    <row r="7200" spans="1:3" hidden="1" x14ac:dyDescent="0.25">
      <c r="A7200" s="5" t="s">
        <v>15288</v>
      </c>
      <c r="B7200" s="5">
        <v>1</v>
      </c>
      <c r="C7200" s="5">
        <v>3</v>
      </c>
    </row>
    <row r="7201" spans="1:3" hidden="1" x14ac:dyDescent="0.25">
      <c r="A7201" s="5" t="s">
        <v>15289</v>
      </c>
      <c r="B7201" s="5">
        <v>1</v>
      </c>
      <c r="C7201" s="5">
        <v>2</v>
      </c>
    </row>
    <row r="7202" spans="1:3" hidden="1" x14ac:dyDescent="0.25">
      <c r="A7202" s="5" t="s">
        <v>15290</v>
      </c>
      <c r="B7202" s="5">
        <v>1</v>
      </c>
      <c r="C7202" s="5">
        <v>3</v>
      </c>
    </row>
    <row r="7203" spans="1:3" hidden="1" x14ac:dyDescent="0.25">
      <c r="A7203" s="5" t="s">
        <v>15291</v>
      </c>
      <c r="B7203" s="5">
        <v>1</v>
      </c>
      <c r="C7203" s="5">
        <v>3</v>
      </c>
    </row>
    <row r="7204" spans="1:3" hidden="1" x14ac:dyDescent="0.25">
      <c r="A7204" s="5" t="s">
        <v>15292</v>
      </c>
      <c r="B7204" s="5">
        <v>1</v>
      </c>
      <c r="C7204" s="5">
        <v>3</v>
      </c>
    </row>
    <row r="7205" spans="1:3" hidden="1" x14ac:dyDescent="0.25">
      <c r="A7205" s="5" t="s">
        <v>15293</v>
      </c>
      <c r="B7205" s="5">
        <v>1</v>
      </c>
      <c r="C7205" s="5">
        <v>3</v>
      </c>
    </row>
    <row r="7206" spans="1:3" hidden="1" x14ac:dyDescent="0.25">
      <c r="A7206" s="5" t="s">
        <v>15294</v>
      </c>
      <c r="B7206" s="5">
        <v>1</v>
      </c>
      <c r="C7206" s="5">
        <v>2</v>
      </c>
    </row>
    <row r="7207" spans="1:3" hidden="1" x14ac:dyDescent="0.25">
      <c r="A7207" s="5" t="s">
        <v>15295</v>
      </c>
      <c r="B7207" s="5">
        <v>1</v>
      </c>
      <c r="C7207" s="5">
        <v>3</v>
      </c>
    </row>
    <row r="7208" spans="1:3" hidden="1" x14ac:dyDescent="0.25">
      <c r="A7208" s="5" t="s">
        <v>15296</v>
      </c>
      <c r="B7208" s="5">
        <v>1</v>
      </c>
      <c r="C7208" s="5">
        <v>1</v>
      </c>
    </row>
    <row r="7209" spans="1:3" hidden="1" x14ac:dyDescent="0.25">
      <c r="A7209" s="5" t="s">
        <v>15297</v>
      </c>
      <c r="B7209" s="5">
        <v>1</v>
      </c>
      <c r="C7209" s="5">
        <v>2</v>
      </c>
    </row>
    <row r="7210" spans="1:3" hidden="1" x14ac:dyDescent="0.25">
      <c r="A7210" s="5" t="s">
        <v>15298</v>
      </c>
      <c r="B7210" s="5">
        <v>1</v>
      </c>
      <c r="C7210" s="5">
        <v>1</v>
      </c>
    </row>
    <row r="7211" spans="1:3" hidden="1" x14ac:dyDescent="0.25">
      <c r="A7211" s="5" t="s">
        <v>15299</v>
      </c>
      <c r="B7211" s="5">
        <v>1</v>
      </c>
      <c r="C7211" s="5">
        <v>1</v>
      </c>
    </row>
    <row r="7212" spans="1:3" hidden="1" x14ac:dyDescent="0.25">
      <c r="A7212" s="5" t="s">
        <v>15300</v>
      </c>
      <c r="B7212" s="5">
        <v>1</v>
      </c>
      <c r="C7212" s="5">
        <v>1</v>
      </c>
    </row>
    <row r="7213" spans="1:3" hidden="1" x14ac:dyDescent="0.25">
      <c r="A7213" s="5" t="s">
        <v>15301</v>
      </c>
      <c r="B7213" s="5">
        <v>1</v>
      </c>
      <c r="C7213" s="5">
        <v>3</v>
      </c>
    </row>
    <row r="7214" spans="1:3" hidden="1" x14ac:dyDescent="0.25">
      <c r="A7214" s="5" t="s">
        <v>15302</v>
      </c>
      <c r="B7214" s="5">
        <v>1</v>
      </c>
      <c r="C7214" s="5">
        <v>2</v>
      </c>
    </row>
    <row r="7215" spans="1:3" hidden="1" x14ac:dyDescent="0.25">
      <c r="A7215" s="5" t="s">
        <v>15303</v>
      </c>
      <c r="B7215" s="5">
        <v>1</v>
      </c>
      <c r="C7215" s="5">
        <v>2</v>
      </c>
    </row>
    <row r="7216" spans="1:3" hidden="1" x14ac:dyDescent="0.25">
      <c r="A7216" s="5" t="s">
        <v>15304</v>
      </c>
      <c r="B7216" s="5">
        <v>1</v>
      </c>
      <c r="C7216" s="5">
        <v>2</v>
      </c>
    </row>
    <row r="7217" spans="1:3" hidden="1" x14ac:dyDescent="0.25">
      <c r="A7217" s="5" t="s">
        <v>15305</v>
      </c>
      <c r="B7217" s="5">
        <v>1</v>
      </c>
      <c r="C7217" s="5">
        <v>1</v>
      </c>
    </row>
    <row r="7218" spans="1:3" hidden="1" x14ac:dyDescent="0.25">
      <c r="A7218" s="5" t="s">
        <v>15306</v>
      </c>
      <c r="B7218" s="5">
        <v>1</v>
      </c>
      <c r="C7218" s="5">
        <v>2</v>
      </c>
    </row>
    <row r="7219" spans="1:3" hidden="1" x14ac:dyDescent="0.25">
      <c r="A7219" s="5" t="s">
        <v>15307</v>
      </c>
      <c r="B7219" s="5">
        <v>1</v>
      </c>
      <c r="C7219" s="5">
        <v>3</v>
      </c>
    </row>
    <row r="7220" spans="1:3" hidden="1" x14ac:dyDescent="0.25">
      <c r="A7220" s="5" t="s">
        <v>15308</v>
      </c>
      <c r="B7220" s="5">
        <v>1</v>
      </c>
      <c r="C7220" s="5">
        <v>2</v>
      </c>
    </row>
    <row r="7221" spans="1:3" hidden="1" x14ac:dyDescent="0.25">
      <c r="A7221" s="5" t="s">
        <v>15309</v>
      </c>
      <c r="B7221" s="5">
        <v>1</v>
      </c>
      <c r="C7221" s="5">
        <v>3</v>
      </c>
    </row>
    <row r="7222" spans="1:3" hidden="1" x14ac:dyDescent="0.25">
      <c r="A7222" s="5" t="s">
        <v>15310</v>
      </c>
      <c r="B7222" s="5">
        <v>1</v>
      </c>
      <c r="C7222" s="5">
        <v>3</v>
      </c>
    </row>
    <row r="7223" spans="1:3" hidden="1" x14ac:dyDescent="0.25">
      <c r="A7223" s="5" t="s">
        <v>15311</v>
      </c>
      <c r="B7223" s="5">
        <v>1</v>
      </c>
      <c r="C7223" s="5">
        <v>1</v>
      </c>
    </row>
    <row r="7224" spans="1:3" hidden="1" x14ac:dyDescent="0.25">
      <c r="A7224" s="5" t="s">
        <v>15312</v>
      </c>
      <c r="B7224" s="5">
        <v>1</v>
      </c>
      <c r="C7224" s="5">
        <v>2</v>
      </c>
    </row>
    <row r="7225" spans="1:3" hidden="1" x14ac:dyDescent="0.25">
      <c r="A7225" s="5" t="s">
        <v>15313</v>
      </c>
      <c r="B7225" s="5">
        <v>1</v>
      </c>
      <c r="C7225" s="5">
        <v>1</v>
      </c>
    </row>
    <row r="7226" spans="1:3" hidden="1" x14ac:dyDescent="0.25">
      <c r="A7226" s="5" t="s">
        <v>15314</v>
      </c>
      <c r="B7226" s="5">
        <v>1</v>
      </c>
      <c r="C7226" s="5">
        <v>3</v>
      </c>
    </row>
    <row r="7227" spans="1:3" hidden="1" x14ac:dyDescent="0.25">
      <c r="A7227" s="5" t="s">
        <v>15315</v>
      </c>
      <c r="B7227" s="5">
        <v>1</v>
      </c>
      <c r="C7227" s="5">
        <v>2</v>
      </c>
    </row>
    <row r="7228" spans="1:3" hidden="1" x14ac:dyDescent="0.25">
      <c r="A7228" s="5" t="s">
        <v>15316</v>
      </c>
      <c r="B7228" s="5">
        <v>1</v>
      </c>
      <c r="C7228" s="5">
        <v>3</v>
      </c>
    </row>
    <row r="7229" spans="1:3" hidden="1" x14ac:dyDescent="0.25">
      <c r="A7229" s="5" t="s">
        <v>6063</v>
      </c>
      <c r="B7229" s="5">
        <v>1</v>
      </c>
      <c r="C7229" s="5">
        <v>2</v>
      </c>
    </row>
    <row r="7230" spans="1:3" hidden="1" x14ac:dyDescent="0.25">
      <c r="A7230" s="5" t="s">
        <v>15317</v>
      </c>
      <c r="B7230" s="5">
        <v>1</v>
      </c>
      <c r="C7230" s="5">
        <v>3</v>
      </c>
    </row>
    <row r="7231" spans="1:3" hidden="1" x14ac:dyDescent="0.25">
      <c r="A7231" s="5" t="s">
        <v>15318</v>
      </c>
      <c r="B7231" s="5">
        <v>1</v>
      </c>
      <c r="C7231" s="5">
        <v>1</v>
      </c>
    </row>
    <row r="7232" spans="1:3" hidden="1" x14ac:dyDescent="0.25">
      <c r="A7232" s="5" t="s">
        <v>15319</v>
      </c>
      <c r="B7232" s="5">
        <v>1</v>
      </c>
      <c r="C7232" s="5">
        <v>1</v>
      </c>
    </row>
    <row r="7233" spans="1:3" hidden="1" x14ac:dyDescent="0.25">
      <c r="A7233" s="5" t="s">
        <v>15320</v>
      </c>
      <c r="B7233" s="5">
        <v>1</v>
      </c>
      <c r="C7233" s="5">
        <v>1</v>
      </c>
    </row>
    <row r="7234" spans="1:3" hidden="1" x14ac:dyDescent="0.25">
      <c r="A7234" s="5" t="s">
        <v>15321</v>
      </c>
      <c r="B7234" s="5">
        <v>1</v>
      </c>
      <c r="C7234" s="5">
        <v>3</v>
      </c>
    </row>
    <row r="7235" spans="1:3" hidden="1" x14ac:dyDescent="0.25">
      <c r="A7235" s="5" t="s">
        <v>15322</v>
      </c>
      <c r="B7235" s="5">
        <v>1</v>
      </c>
      <c r="C7235" s="5">
        <v>2</v>
      </c>
    </row>
    <row r="7236" spans="1:3" hidden="1" x14ac:dyDescent="0.25">
      <c r="A7236" s="5" t="s">
        <v>15323</v>
      </c>
      <c r="B7236" s="5">
        <v>1</v>
      </c>
      <c r="C7236" s="5">
        <v>3</v>
      </c>
    </row>
    <row r="7237" spans="1:3" hidden="1" x14ac:dyDescent="0.25">
      <c r="A7237" s="5" t="s">
        <v>15324</v>
      </c>
      <c r="B7237" s="5">
        <v>1</v>
      </c>
      <c r="C7237" s="5">
        <v>3</v>
      </c>
    </row>
    <row r="7238" spans="1:3" hidden="1" x14ac:dyDescent="0.25">
      <c r="A7238" s="5" t="s">
        <v>15325</v>
      </c>
      <c r="B7238" s="5">
        <v>1</v>
      </c>
      <c r="C7238" s="5">
        <v>1</v>
      </c>
    </row>
    <row r="7239" spans="1:3" hidden="1" x14ac:dyDescent="0.25">
      <c r="A7239" s="5" t="s">
        <v>15326</v>
      </c>
      <c r="B7239" s="5">
        <v>1</v>
      </c>
      <c r="C7239" s="5">
        <v>2</v>
      </c>
    </row>
    <row r="7240" spans="1:3" hidden="1" x14ac:dyDescent="0.25">
      <c r="A7240" s="5" t="s">
        <v>15327</v>
      </c>
      <c r="B7240" s="5">
        <v>1</v>
      </c>
      <c r="C7240" s="5">
        <v>2</v>
      </c>
    </row>
    <row r="7241" spans="1:3" hidden="1" x14ac:dyDescent="0.25">
      <c r="A7241" s="5" t="s">
        <v>15328</v>
      </c>
      <c r="B7241" s="5">
        <v>1</v>
      </c>
      <c r="C7241" s="5">
        <v>3</v>
      </c>
    </row>
    <row r="7242" spans="1:3" hidden="1" x14ac:dyDescent="0.25">
      <c r="A7242" s="5" t="s">
        <v>15329</v>
      </c>
      <c r="B7242" s="5">
        <v>1</v>
      </c>
      <c r="C7242" s="5">
        <v>1</v>
      </c>
    </row>
    <row r="7243" spans="1:3" hidden="1" x14ac:dyDescent="0.25">
      <c r="A7243" s="5" t="s">
        <v>15330</v>
      </c>
      <c r="B7243" s="5">
        <v>1</v>
      </c>
      <c r="C7243" s="5">
        <v>2</v>
      </c>
    </row>
    <row r="7244" spans="1:3" hidden="1" x14ac:dyDescent="0.25">
      <c r="A7244" s="5" t="s">
        <v>15331</v>
      </c>
      <c r="B7244" s="5">
        <v>1</v>
      </c>
      <c r="C7244" s="5">
        <v>1</v>
      </c>
    </row>
    <row r="7245" spans="1:3" hidden="1" x14ac:dyDescent="0.25">
      <c r="A7245" s="5" t="s">
        <v>2341</v>
      </c>
      <c r="B7245" s="5">
        <v>1</v>
      </c>
      <c r="C7245" s="5">
        <v>3</v>
      </c>
    </row>
    <row r="7246" spans="1:3" hidden="1" x14ac:dyDescent="0.25">
      <c r="A7246" s="5" t="s">
        <v>15332</v>
      </c>
      <c r="B7246" s="5">
        <v>1</v>
      </c>
      <c r="C7246" s="5">
        <v>2</v>
      </c>
    </row>
    <row r="7247" spans="1:3" hidden="1" x14ac:dyDescent="0.25">
      <c r="A7247" s="5" t="s">
        <v>15333</v>
      </c>
      <c r="B7247" s="5">
        <v>1</v>
      </c>
      <c r="C7247" s="5">
        <v>3</v>
      </c>
    </row>
    <row r="7248" spans="1:3" hidden="1" x14ac:dyDescent="0.25">
      <c r="A7248" s="5" t="s">
        <v>15334</v>
      </c>
      <c r="B7248" s="5">
        <v>1</v>
      </c>
      <c r="C7248" s="5">
        <v>2</v>
      </c>
    </row>
    <row r="7249" spans="1:3" hidden="1" x14ac:dyDescent="0.25">
      <c r="A7249" s="5" t="s">
        <v>15335</v>
      </c>
      <c r="B7249" s="5">
        <v>1</v>
      </c>
      <c r="C7249" s="5">
        <v>3</v>
      </c>
    </row>
    <row r="7250" spans="1:3" hidden="1" x14ac:dyDescent="0.25">
      <c r="A7250" s="5" t="s">
        <v>15336</v>
      </c>
      <c r="B7250" s="5">
        <v>1</v>
      </c>
      <c r="C7250" s="5">
        <v>2</v>
      </c>
    </row>
    <row r="7251" spans="1:3" hidden="1" x14ac:dyDescent="0.25">
      <c r="A7251" s="5" t="s">
        <v>15337</v>
      </c>
      <c r="B7251" s="5">
        <v>1</v>
      </c>
      <c r="C7251" s="5">
        <v>1</v>
      </c>
    </row>
    <row r="7252" spans="1:3" hidden="1" x14ac:dyDescent="0.25">
      <c r="A7252" s="5" t="s">
        <v>15338</v>
      </c>
      <c r="B7252" s="5">
        <v>1</v>
      </c>
      <c r="C7252" s="5">
        <v>2</v>
      </c>
    </row>
    <row r="7253" spans="1:3" hidden="1" x14ac:dyDescent="0.25">
      <c r="A7253" s="5" t="s">
        <v>15339</v>
      </c>
      <c r="B7253" s="5">
        <v>1</v>
      </c>
      <c r="C7253" s="5">
        <v>2</v>
      </c>
    </row>
    <row r="7254" spans="1:3" hidden="1" x14ac:dyDescent="0.25">
      <c r="A7254" s="5" t="s">
        <v>15340</v>
      </c>
      <c r="B7254" s="5">
        <v>1</v>
      </c>
      <c r="C7254" s="5">
        <v>2</v>
      </c>
    </row>
    <row r="7255" spans="1:3" hidden="1" x14ac:dyDescent="0.25">
      <c r="A7255" s="5" t="s">
        <v>15341</v>
      </c>
      <c r="B7255" s="5">
        <v>1</v>
      </c>
      <c r="C7255" s="5">
        <v>3</v>
      </c>
    </row>
    <row r="7256" spans="1:3" hidden="1" x14ac:dyDescent="0.25">
      <c r="A7256" s="5" t="s">
        <v>15342</v>
      </c>
      <c r="B7256" s="5">
        <v>1</v>
      </c>
      <c r="C7256" s="5">
        <v>1</v>
      </c>
    </row>
    <row r="7257" spans="1:3" hidden="1" x14ac:dyDescent="0.25">
      <c r="A7257" s="5" t="s">
        <v>15343</v>
      </c>
      <c r="B7257" s="5">
        <v>1</v>
      </c>
      <c r="C7257" s="5">
        <v>2</v>
      </c>
    </row>
    <row r="7258" spans="1:3" hidden="1" x14ac:dyDescent="0.25">
      <c r="A7258" s="5" t="s">
        <v>15344</v>
      </c>
      <c r="B7258" s="5">
        <v>1</v>
      </c>
      <c r="C7258" s="5">
        <v>1</v>
      </c>
    </row>
    <row r="7259" spans="1:3" hidden="1" x14ac:dyDescent="0.25">
      <c r="A7259" s="5" t="s">
        <v>15345</v>
      </c>
      <c r="B7259" s="5">
        <v>1</v>
      </c>
      <c r="C7259" s="5">
        <v>3</v>
      </c>
    </row>
    <row r="7260" spans="1:3" hidden="1" x14ac:dyDescent="0.25">
      <c r="A7260" s="5" t="s">
        <v>15346</v>
      </c>
      <c r="B7260" s="5">
        <v>1</v>
      </c>
      <c r="C7260" s="5">
        <v>3</v>
      </c>
    </row>
    <row r="7261" spans="1:3" hidden="1" x14ac:dyDescent="0.25">
      <c r="A7261" s="5" t="s">
        <v>15347</v>
      </c>
      <c r="B7261" s="5">
        <v>1</v>
      </c>
      <c r="C7261" s="5">
        <v>2</v>
      </c>
    </row>
    <row r="7262" spans="1:3" hidden="1" x14ac:dyDescent="0.25">
      <c r="A7262" s="5" t="s">
        <v>15348</v>
      </c>
      <c r="B7262" s="5">
        <v>1</v>
      </c>
      <c r="C7262" s="5">
        <v>1</v>
      </c>
    </row>
    <row r="7263" spans="1:3" hidden="1" x14ac:dyDescent="0.25">
      <c r="A7263" s="5" t="s">
        <v>15349</v>
      </c>
      <c r="B7263" s="5">
        <v>1</v>
      </c>
      <c r="C7263" s="5">
        <v>1</v>
      </c>
    </row>
    <row r="7264" spans="1:3" hidden="1" x14ac:dyDescent="0.25">
      <c r="A7264" s="5" t="s">
        <v>15350</v>
      </c>
      <c r="B7264" s="5">
        <v>1</v>
      </c>
      <c r="C7264" s="5">
        <v>2</v>
      </c>
    </row>
    <row r="7265" spans="1:3" hidden="1" x14ac:dyDescent="0.25">
      <c r="A7265" s="5" t="s">
        <v>7266</v>
      </c>
      <c r="B7265" s="5">
        <v>1</v>
      </c>
      <c r="C7265" s="5">
        <v>1</v>
      </c>
    </row>
    <row r="7266" spans="1:3" hidden="1" x14ac:dyDescent="0.25">
      <c r="A7266" s="5" t="s">
        <v>7233</v>
      </c>
      <c r="B7266" s="5">
        <v>1</v>
      </c>
      <c r="C7266" s="5">
        <v>2</v>
      </c>
    </row>
    <row r="7267" spans="1:3" hidden="1" x14ac:dyDescent="0.25">
      <c r="A7267" s="5" t="s">
        <v>15351</v>
      </c>
      <c r="B7267" s="5">
        <v>1</v>
      </c>
      <c r="C7267" s="5">
        <v>3</v>
      </c>
    </row>
    <row r="7268" spans="1:3" hidden="1" x14ac:dyDescent="0.25">
      <c r="A7268" s="5" t="s">
        <v>15352</v>
      </c>
      <c r="B7268" s="5">
        <v>1</v>
      </c>
      <c r="C7268" s="5">
        <v>2</v>
      </c>
    </row>
    <row r="7269" spans="1:3" hidden="1" x14ac:dyDescent="0.25">
      <c r="A7269" s="5" t="s">
        <v>15353</v>
      </c>
      <c r="B7269" s="5">
        <v>1</v>
      </c>
      <c r="C7269" s="5">
        <v>2</v>
      </c>
    </row>
    <row r="7270" spans="1:3" hidden="1" x14ac:dyDescent="0.25">
      <c r="A7270" s="5" t="s">
        <v>15354</v>
      </c>
      <c r="B7270" s="5">
        <v>1</v>
      </c>
      <c r="C7270" s="5">
        <v>2</v>
      </c>
    </row>
    <row r="7271" spans="1:3" hidden="1" x14ac:dyDescent="0.25">
      <c r="A7271" s="5" t="s">
        <v>7280</v>
      </c>
      <c r="B7271" s="5">
        <v>1</v>
      </c>
      <c r="C7271" s="5">
        <v>3</v>
      </c>
    </row>
    <row r="7272" spans="1:3" hidden="1" x14ac:dyDescent="0.25">
      <c r="A7272" s="5" t="s">
        <v>15355</v>
      </c>
      <c r="B7272" s="5">
        <v>1</v>
      </c>
      <c r="C7272" s="5">
        <v>2</v>
      </c>
    </row>
    <row r="7273" spans="1:3" hidden="1" x14ac:dyDescent="0.25">
      <c r="A7273" s="5" t="s">
        <v>15356</v>
      </c>
      <c r="B7273" s="5">
        <v>1</v>
      </c>
      <c r="C7273" s="5">
        <v>3</v>
      </c>
    </row>
    <row r="7274" spans="1:3" hidden="1" x14ac:dyDescent="0.25">
      <c r="A7274" s="5" t="s">
        <v>15357</v>
      </c>
      <c r="B7274" s="5">
        <v>1</v>
      </c>
      <c r="C7274" s="5">
        <v>3</v>
      </c>
    </row>
    <row r="7275" spans="1:3" hidden="1" x14ac:dyDescent="0.25">
      <c r="A7275" s="5" t="s">
        <v>15358</v>
      </c>
      <c r="B7275" s="5">
        <v>1</v>
      </c>
      <c r="C7275" s="5">
        <v>1</v>
      </c>
    </row>
    <row r="7276" spans="1:3" hidden="1" x14ac:dyDescent="0.25">
      <c r="A7276" s="5" t="s">
        <v>15359</v>
      </c>
      <c r="B7276" s="5">
        <v>1</v>
      </c>
      <c r="C7276" s="5">
        <v>3</v>
      </c>
    </row>
    <row r="7277" spans="1:3" hidden="1" x14ac:dyDescent="0.25">
      <c r="A7277" s="5" t="s">
        <v>15360</v>
      </c>
      <c r="B7277" s="5">
        <v>1</v>
      </c>
      <c r="C7277" s="5">
        <v>1</v>
      </c>
    </row>
    <row r="7278" spans="1:3" hidden="1" x14ac:dyDescent="0.25">
      <c r="A7278" s="5" t="s">
        <v>15361</v>
      </c>
      <c r="B7278" s="5">
        <v>1</v>
      </c>
      <c r="C7278" s="5">
        <v>1</v>
      </c>
    </row>
    <row r="7279" spans="1:3" hidden="1" x14ac:dyDescent="0.25">
      <c r="A7279" s="5" t="s">
        <v>15362</v>
      </c>
      <c r="B7279" s="5">
        <v>1</v>
      </c>
      <c r="C7279" s="5">
        <v>2</v>
      </c>
    </row>
    <row r="7280" spans="1:3" hidden="1" x14ac:dyDescent="0.25">
      <c r="A7280" s="5" t="s">
        <v>15363</v>
      </c>
      <c r="B7280" s="5">
        <v>1</v>
      </c>
      <c r="C7280" s="5">
        <v>3</v>
      </c>
    </row>
    <row r="7281" spans="1:3" hidden="1" x14ac:dyDescent="0.25">
      <c r="A7281" s="5" t="s">
        <v>15364</v>
      </c>
      <c r="B7281" s="5">
        <v>1</v>
      </c>
      <c r="C7281" s="5">
        <v>2</v>
      </c>
    </row>
    <row r="7282" spans="1:3" hidden="1" x14ac:dyDescent="0.25">
      <c r="A7282" s="5" t="s">
        <v>15365</v>
      </c>
      <c r="B7282" s="5">
        <v>1</v>
      </c>
      <c r="C7282" s="5">
        <v>3</v>
      </c>
    </row>
    <row r="7283" spans="1:3" hidden="1" x14ac:dyDescent="0.25">
      <c r="A7283" s="5" t="s">
        <v>15366</v>
      </c>
      <c r="B7283" s="5">
        <v>1</v>
      </c>
      <c r="C7283" s="5">
        <v>3</v>
      </c>
    </row>
    <row r="7284" spans="1:3" hidden="1" x14ac:dyDescent="0.25">
      <c r="A7284" s="5" t="s">
        <v>15367</v>
      </c>
      <c r="B7284" s="5">
        <v>1</v>
      </c>
      <c r="C7284" s="5">
        <v>1</v>
      </c>
    </row>
    <row r="7285" spans="1:3" hidden="1" x14ac:dyDescent="0.25">
      <c r="A7285" s="5" t="s">
        <v>15368</v>
      </c>
      <c r="B7285" s="5">
        <v>1</v>
      </c>
      <c r="C7285" s="5">
        <v>3</v>
      </c>
    </row>
    <row r="7286" spans="1:3" hidden="1" x14ac:dyDescent="0.25">
      <c r="A7286" s="5" t="s">
        <v>15369</v>
      </c>
      <c r="B7286" s="5">
        <v>1</v>
      </c>
      <c r="C7286" s="5">
        <v>2</v>
      </c>
    </row>
    <row r="7287" spans="1:3" hidden="1" x14ac:dyDescent="0.25">
      <c r="A7287" s="5" t="s">
        <v>15370</v>
      </c>
      <c r="B7287" s="5">
        <v>1</v>
      </c>
      <c r="C7287" s="5">
        <v>2</v>
      </c>
    </row>
    <row r="7288" spans="1:3" hidden="1" x14ac:dyDescent="0.25">
      <c r="A7288" s="5" t="s">
        <v>15371</v>
      </c>
      <c r="B7288" s="5">
        <v>1</v>
      </c>
      <c r="C7288" s="5">
        <v>2</v>
      </c>
    </row>
    <row r="7289" spans="1:3" hidden="1" x14ac:dyDescent="0.25">
      <c r="A7289" s="5" t="s">
        <v>15372</v>
      </c>
      <c r="B7289" s="5">
        <v>1</v>
      </c>
      <c r="C7289" s="5">
        <v>2</v>
      </c>
    </row>
    <row r="7290" spans="1:3" hidden="1" x14ac:dyDescent="0.25">
      <c r="A7290" s="5" t="s">
        <v>15373</v>
      </c>
      <c r="B7290" s="5">
        <v>1</v>
      </c>
      <c r="C7290" s="5">
        <v>2</v>
      </c>
    </row>
    <row r="7291" spans="1:3" hidden="1" x14ac:dyDescent="0.25">
      <c r="A7291" s="5" t="s">
        <v>15374</v>
      </c>
      <c r="B7291" s="5">
        <v>1</v>
      </c>
      <c r="C7291" s="5">
        <v>2</v>
      </c>
    </row>
    <row r="7292" spans="1:3" hidden="1" x14ac:dyDescent="0.25">
      <c r="A7292" s="5" t="s">
        <v>15375</v>
      </c>
      <c r="B7292" s="5">
        <v>1</v>
      </c>
      <c r="C7292" s="5">
        <v>2</v>
      </c>
    </row>
    <row r="7293" spans="1:3" hidden="1" x14ac:dyDescent="0.25">
      <c r="A7293" s="5" t="s">
        <v>15376</v>
      </c>
      <c r="B7293" s="5">
        <v>1</v>
      </c>
      <c r="C7293" s="5">
        <v>1</v>
      </c>
    </row>
    <row r="7294" spans="1:3" hidden="1" x14ac:dyDescent="0.25">
      <c r="A7294" s="5" t="s">
        <v>15377</v>
      </c>
      <c r="B7294" s="5">
        <v>1</v>
      </c>
      <c r="C7294" s="5">
        <v>1</v>
      </c>
    </row>
    <row r="7295" spans="1:3" hidden="1" x14ac:dyDescent="0.25">
      <c r="A7295" s="5" t="s">
        <v>2356</v>
      </c>
      <c r="B7295" s="5">
        <v>1</v>
      </c>
      <c r="C7295" s="5">
        <v>1</v>
      </c>
    </row>
    <row r="7296" spans="1:3" hidden="1" x14ac:dyDescent="0.25">
      <c r="A7296" s="5" t="s">
        <v>15378</v>
      </c>
      <c r="B7296" s="5">
        <v>1</v>
      </c>
      <c r="C7296" s="5">
        <v>1</v>
      </c>
    </row>
    <row r="7297" spans="1:3" hidden="1" x14ac:dyDescent="0.25">
      <c r="A7297" s="5" t="s">
        <v>15379</v>
      </c>
      <c r="B7297" s="5">
        <v>1</v>
      </c>
      <c r="C7297" s="5">
        <v>2</v>
      </c>
    </row>
    <row r="7298" spans="1:3" hidden="1" x14ac:dyDescent="0.25">
      <c r="A7298" s="5" t="s">
        <v>15380</v>
      </c>
      <c r="B7298" s="5">
        <v>1</v>
      </c>
      <c r="C7298" s="5">
        <v>1</v>
      </c>
    </row>
    <row r="7299" spans="1:3" hidden="1" x14ac:dyDescent="0.25">
      <c r="A7299" s="5" t="s">
        <v>7288</v>
      </c>
      <c r="B7299" s="5">
        <v>1</v>
      </c>
      <c r="C7299" s="5">
        <v>1</v>
      </c>
    </row>
    <row r="7300" spans="1:3" hidden="1" x14ac:dyDescent="0.25">
      <c r="A7300" s="5" t="s">
        <v>15381</v>
      </c>
      <c r="B7300" s="5">
        <v>1</v>
      </c>
      <c r="C7300" s="5">
        <v>3</v>
      </c>
    </row>
    <row r="7301" spans="1:3" hidden="1" x14ac:dyDescent="0.25">
      <c r="A7301" s="5" t="s">
        <v>15382</v>
      </c>
      <c r="B7301" s="5">
        <v>1</v>
      </c>
      <c r="C7301" s="5">
        <v>3</v>
      </c>
    </row>
    <row r="7302" spans="1:3" hidden="1" x14ac:dyDescent="0.25">
      <c r="A7302" s="5" t="s">
        <v>15383</v>
      </c>
      <c r="B7302" s="5">
        <v>1</v>
      </c>
      <c r="C7302" s="5">
        <v>2</v>
      </c>
    </row>
    <row r="7303" spans="1:3" hidden="1" x14ac:dyDescent="0.25">
      <c r="A7303" s="5" t="s">
        <v>15384</v>
      </c>
      <c r="B7303" s="5">
        <v>1</v>
      </c>
      <c r="C7303" s="5">
        <v>2</v>
      </c>
    </row>
    <row r="7304" spans="1:3" hidden="1" x14ac:dyDescent="0.25">
      <c r="A7304" s="5" t="s">
        <v>15385</v>
      </c>
      <c r="B7304" s="5">
        <v>1</v>
      </c>
      <c r="C7304" s="5">
        <v>3</v>
      </c>
    </row>
    <row r="7305" spans="1:3" hidden="1" x14ac:dyDescent="0.25">
      <c r="A7305" s="5" t="s">
        <v>15386</v>
      </c>
      <c r="B7305" s="5">
        <v>1</v>
      </c>
      <c r="C7305" s="5">
        <v>2</v>
      </c>
    </row>
    <row r="7306" spans="1:3" hidden="1" x14ac:dyDescent="0.25">
      <c r="A7306" s="5" t="s">
        <v>15387</v>
      </c>
      <c r="B7306" s="5">
        <v>1</v>
      </c>
      <c r="C7306" s="5">
        <v>1</v>
      </c>
    </row>
    <row r="7307" spans="1:3" hidden="1" x14ac:dyDescent="0.25">
      <c r="A7307" s="5" t="s">
        <v>15388</v>
      </c>
      <c r="B7307" s="5">
        <v>1</v>
      </c>
      <c r="C7307" s="5">
        <v>1</v>
      </c>
    </row>
    <row r="7308" spans="1:3" hidden="1" x14ac:dyDescent="0.25">
      <c r="A7308" s="5" t="s">
        <v>15389</v>
      </c>
      <c r="B7308" s="5">
        <v>1</v>
      </c>
      <c r="C7308" s="5">
        <v>1</v>
      </c>
    </row>
    <row r="7309" spans="1:3" hidden="1" x14ac:dyDescent="0.25">
      <c r="A7309" s="5" t="s">
        <v>15390</v>
      </c>
      <c r="B7309" s="5">
        <v>1</v>
      </c>
      <c r="C7309" s="5">
        <v>1</v>
      </c>
    </row>
    <row r="7310" spans="1:3" hidden="1" x14ac:dyDescent="0.25">
      <c r="A7310" s="5" t="s">
        <v>15391</v>
      </c>
      <c r="B7310" s="5">
        <v>1</v>
      </c>
      <c r="C7310" s="5">
        <v>2</v>
      </c>
    </row>
    <row r="7311" spans="1:3" hidden="1" x14ac:dyDescent="0.25">
      <c r="A7311" s="5" t="s">
        <v>15392</v>
      </c>
      <c r="B7311" s="5">
        <v>1</v>
      </c>
      <c r="C7311" s="5">
        <v>1</v>
      </c>
    </row>
    <row r="7312" spans="1:3" hidden="1" x14ac:dyDescent="0.25">
      <c r="A7312" s="5" t="s">
        <v>15393</v>
      </c>
      <c r="B7312" s="5">
        <v>1</v>
      </c>
      <c r="C7312" s="5">
        <v>3</v>
      </c>
    </row>
    <row r="7313" spans="1:3" hidden="1" x14ac:dyDescent="0.25">
      <c r="A7313" s="5" t="s">
        <v>15394</v>
      </c>
      <c r="B7313" s="5">
        <v>1</v>
      </c>
      <c r="C7313" s="5">
        <v>1</v>
      </c>
    </row>
    <row r="7314" spans="1:3" hidden="1" x14ac:dyDescent="0.25">
      <c r="A7314" s="5" t="s">
        <v>15395</v>
      </c>
      <c r="B7314" s="5">
        <v>1</v>
      </c>
      <c r="C7314" s="5">
        <v>3</v>
      </c>
    </row>
    <row r="7315" spans="1:3" hidden="1" x14ac:dyDescent="0.25">
      <c r="A7315" s="5" t="s">
        <v>15396</v>
      </c>
      <c r="B7315" s="5">
        <v>1</v>
      </c>
      <c r="C7315" s="5">
        <v>1</v>
      </c>
    </row>
    <row r="7316" spans="1:3" hidden="1" x14ac:dyDescent="0.25">
      <c r="A7316" s="5" t="s">
        <v>15397</v>
      </c>
      <c r="B7316" s="5">
        <v>1</v>
      </c>
      <c r="C7316" s="5">
        <v>3</v>
      </c>
    </row>
    <row r="7317" spans="1:3" hidden="1" x14ac:dyDescent="0.25">
      <c r="A7317" s="5" t="s">
        <v>15398</v>
      </c>
      <c r="B7317" s="5">
        <v>1</v>
      </c>
      <c r="C7317" s="5">
        <v>2</v>
      </c>
    </row>
    <row r="7318" spans="1:3" hidden="1" x14ac:dyDescent="0.25">
      <c r="A7318" s="5" t="s">
        <v>15399</v>
      </c>
      <c r="B7318" s="5">
        <v>1</v>
      </c>
      <c r="C7318" s="5">
        <v>2</v>
      </c>
    </row>
    <row r="7319" spans="1:3" hidden="1" x14ac:dyDescent="0.25">
      <c r="A7319" s="5" t="s">
        <v>15400</v>
      </c>
      <c r="B7319" s="5">
        <v>1</v>
      </c>
      <c r="C7319" s="5">
        <v>3</v>
      </c>
    </row>
    <row r="7320" spans="1:3" hidden="1" x14ac:dyDescent="0.25">
      <c r="A7320" s="5" t="s">
        <v>15401</v>
      </c>
      <c r="B7320" s="5">
        <v>1</v>
      </c>
      <c r="C7320" s="5">
        <v>3</v>
      </c>
    </row>
    <row r="7321" spans="1:3" hidden="1" x14ac:dyDescent="0.25">
      <c r="A7321" s="5" t="s">
        <v>15402</v>
      </c>
      <c r="B7321" s="5">
        <v>1</v>
      </c>
      <c r="C7321" s="5">
        <v>1</v>
      </c>
    </row>
    <row r="7322" spans="1:3" hidden="1" x14ac:dyDescent="0.25">
      <c r="A7322" s="5" t="s">
        <v>15403</v>
      </c>
      <c r="B7322" s="5">
        <v>1</v>
      </c>
      <c r="C7322" s="5">
        <v>3</v>
      </c>
    </row>
    <row r="7323" spans="1:3" hidden="1" x14ac:dyDescent="0.25">
      <c r="A7323" s="5" t="s">
        <v>15404</v>
      </c>
      <c r="B7323" s="5">
        <v>1</v>
      </c>
      <c r="C7323" s="5">
        <v>1</v>
      </c>
    </row>
    <row r="7324" spans="1:3" hidden="1" x14ac:dyDescent="0.25">
      <c r="A7324" s="5" t="s">
        <v>15405</v>
      </c>
      <c r="B7324" s="5">
        <v>1</v>
      </c>
      <c r="C7324" s="5">
        <v>3</v>
      </c>
    </row>
    <row r="7325" spans="1:3" hidden="1" x14ac:dyDescent="0.25">
      <c r="A7325" s="5" t="s">
        <v>15406</v>
      </c>
      <c r="B7325" s="5">
        <v>1</v>
      </c>
      <c r="C7325" s="5">
        <v>2</v>
      </c>
    </row>
    <row r="7326" spans="1:3" hidden="1" x14ac:dyDescent="0.25">
      <c r="A7326" s="5" t="s">
        <v>15407</v>
      </c>
      <c r="B7326" s="5">
        <v>1</v>
      </c>
      <c r="C7326" s="5">
        <v>2</v>
      </c>
    </row>
    <row r="7327" spans="1:3" hidden="1" x14ac:dyDescent="0.25">
      <c r="A7327" s="5" t="s">
        <v>15408</v>
      </c>
      <c r="B7327" s="5">
        <v>1</v>
      </c>
      <c r="C7327" s="5">
        <v>2</v>
      </c>
    </row>
    <row r="7328" spans="1:3" hidden="1" x14ac:dyDescent="0.25">
      <c r="A7328" s="5" t="s">
        <v>15409</v>
      </c>
      <c r="B7328" s="5">
        <v>1</v>
      </c>
      <c r="C7328" s="5">
        <v>2</v>
      </c>
    </row>
    <row r="7329" spans="1:3" hidden="1" x14ac:dyDescent="0.25">
      <c r="A7329" s="5" t="s">
        <v>15410</v>
      </c>
      <c r="B7329" s="5">
        <v>1</v>
      </c>
      <c r="C7329" s="5">
        <v>1</v>
      </c>
    </row>
    <row r="7330" spans="1:3" hidden="1" x14ac:dyDescent="0.25">
      <c r="A7330" s="5" t="s">
        <v>15411</v>
      </c>
      <c r="B7330" s="5">
        <v>1</v>
      </c>
      <c r="C7330" s="5">
        <v>3</v>
      </c>
    </row>
    <row r="7331" spans="1:3" hidden="1" x14ac:dyDescent="0.25">
      <c r="A7331" s="5" t="s">
        <v>15412</v>
      </c>
      <c r="B7331" s="5">
        <v>1</v>
      </c>
      <c r="C7331" s="5">
        <v>1</v>
      </c>
    </row>
    <row r="7332" spans="1:3" hidden="1" x14ac:dyDescent="0.25">
      <c r="A7332" s="5" t="s">
        <v>15413</v>
      </c>
      <c r="B7332" s="5">
        <v>1</v>
      </c>
      <c r="C7332" s="5">
        <v>2</v>
      </c>
    </row>
    <row r="7333" spans="1:3" hidden="1" x14ac:dyDescent="0.25">
      <c r="A7333" s="5" t="s">
        <v>15414</v>
      </c>
      <c r="B7333" s="5">
        <v>1</v>
      </c>
      <c r="C7333" s="5">
        <v>3</v>
      </c>
    </row>
    <row r="7334" spans="1:3" hidden="1" x14ac:dyDescent="0.25">
      <c r="A7334" s="5" t="s">
        <v>15415</v>
      </c>
      <c r="B7334" s="5">
        <v>1</v>
      </c>
      <c r="C7334" s="5">
        <v>3</v>
      </c>
    </row>
    <row r="7335" spans="1:3" hidden="1" x14ac:dyDescent="0.25">
      <c r="A7335" s="5" t="s">
        <v>15416</v>
      </c>
      <c r="B7335" s="5">
        <v>1</v>
      </c>
      <c r="C7335" s="5">
        <v>1</v>
      </c>
    </row>
    <row r="7336" spans="1:3" hidden="1" x14ac:dyDescent="0.25">
      <c r="A7336" s="5" t="s">
        <v>15417</v>
      </c>
      <c r="B7336" s="5">
        <v>1</v>
      </c>
      <c r="C7336" s="5">
        <v>2</v>
      </c>
    </row>
    <row r="7337" spans="1:3" hidden="1" x14ac:dyDescent="0.25">
      <c r="A7337" s="5" t="s">
        <v>15418</v>
      </c>
      <c r="B7337" s="5">
        <v>1</v>
      </c>
      <c r="C7337" s="5">
        <v>3</v>
      </c>
    </row>
    <row r="7338" spans="1:3" hidden="1" x14ac:dyDescent="0.25">
      <c r="A7338" s="5" t="s">
        <v>15419</v>
      </c>
      <c r="B7338" s="5">
        <v>1</v>
      </c>
      <c r="C7338" s="5">
        <v>1</v>
      </c>
    </row>
    <row r="7339" spans="1:3" hidden="1" x14ac:dyDescent="0.25">
      <c r="A7339" s="5" t="s">
        <v>15420</v>
      </c>
      <c r="B7339" s="5">
        <v>1</v>
      </c>
      <c r="C7339" s="5">
        <v>1</v>
      </c>
    </row>
    <row r="7340" spans="1:3" hidden="1" x14ac:dyDescent="0.25">
      <c r="A7340" s="5" t="s">
        <v>15421</v>
      </c>
      <c r="B7340" s="5">
        <v>1</v>
      </c>
      <c r="C7340" s="5">
        <v>1</v>
      </c>
    </row>
    <row r="7341" spans="1:3" hidden="1" x14ac:dyDescent="0.25">
      <c r="A7341" s="5" t="s">
        <v>15422</v>
      </c>
      <c r="B7341" s="5">
        <v>1</v>
      </c>
      <c r="C7341" s="5">
        <v>2</v>
      </c>
    </row>
    <row r="7342" spans="1:3" hidden="1" x14ac:dyDescent="0.25">
      <c r="A7342" s="5" t="s">
        <v>15423</v>
      </c>
      <c r="B7342" s="5">
        <v>1</v>
      </c>
      <c r="C7342" s="5">
        <v>2</v>
      </c>
    </row>
    <row r="7343" spans="1:3" hidden="1" x14ac:dyDescent="0.25">
      <c r="A7343" s="5" t="s">
        <v>15424</v>
      </c>
      <c r="B7343" s="5">
        <v>1</v>
      </c>
      <c r="C7343" s="5">
        <v>2</v>
      </c>
    </row>
    <row r="7344" spans="1:3" hidden="1" x14ac:dyDescent="0.25">
      <c r="A7344" s="5" t="s">
        <v>15425</v>
      </c>
      <c r="B7344" s="5">
        <v>1</v>
      </c>
      <c r="C7344" s="5">
        <v>2</v>
      </c>
    </row>
    <row r="7345" spans="1:3" hidden="1" x14ac:dyDescent="0.25">
      <c r="A7345" s="5" t="s">
        <v>15426</v>
      </c>
      <c r="B7345" s="5">
        <v>1</v>
      </c>
      <c r="C7345" s="5">
        <v>1</v>
      </c>
    </row>
    <row r="7346" spans="1:3" hidden="1" x14ac:dyDescent="0.25">
      <c r="A7346" s="5" t="s">
        <v>15427</v>
      </c>
      <c r="B7346" s="5">
        <v>1</v>
      </c>
      <c r="C7346" s="5">
        <v>3</v>
      </c>
    </row>
    <row r="7347" spans="1:3" hidden="1" x14ac:dyDescent="0.25">
      <c r="A7347" s="5" t="s">
        <v>15428</v>
      </c>
      <c r="B7347" s="5">
        <v>1</v>
      </c>
      <c r="C7347" s="5">
        <v>1</v>
      </c>
    </row>
    <row r="7348" spans="1:3" hidden="1" x14ac:dyDescent="0.25">
      <c r="A7348" s="5" t="s">
        <v>15429</v>
      </c>
      <c r="B7348" s="5">
        <v>1</v>
      </c>
      <c r="C7348" s="5">
        <v>3</v>
      </c>
    </row>
    <row r="7349" spans="1:3" hidden="1" x14ac:dyDescent="0.25">
      <c r="A7349" s="5" t="s">
        <v>15430</v>
      </c>
      <c r="B7349" s="5">
        <v>1</v>
      </c>
      <c r="C7349" s="5">
        <v>2</v>
      </c>
    </row>
    <row r="7350" spans="1:3" hidden="1" x14ac:dyDescent="0.25">
      <c r="A7350" s="5" t="s">
        <v>15431</v>
      </c>
      <c r="B7350" s="5">
        <v>1</v>
      </c>
      <c r="C7350" s="5">
        <v>1</v>
      </c>
    </row>
    <row r="7351" spans="1:3" hidden="1" x14ac:dyDescent="0.25">
      <c r="A7351" s="5" t="s">
        <v>15432</v>
      </c>
      <c r="B7351" s="5">
        <v>1</v>
      </c>
      <c r="C7351" s="5">
        <v>3</v>
      </c>
    </row>
    <row r="7352" spans="1:3" hidden="1" x14ac:dyDescent="0.25">
      <c r="A7352" s="5" t="s">
        <v>15433</v>
      </c>
      <c r="B7352" s="5">
        <v>1</v>
      </c>
      <c r="C7352" s="5">
        <v>3</v>
      </c>
    </row>
    <row r="7353" spans="1:3" hidden="1" x14ac:dyDescent="0.25">
      <c r="A7353" s="5" t="s">
        <v>15434</v>
      </c>
      <c r="B7353" s="5">
        <v>1</v>
      </c>
      <c r="C7353" s="5">
        <v>1</v>
      </c>
    </row>
    <row r="7354" spans="1:3" hidden="1" x14ac:dyDescent="0.25">
      <c r="A7354" s="5" t="s">
        <v>15435</v>
      </c>
      <c r="B7354" s="5">
        <v>1</v>
      </c>
      <c r="C7354" s="5">
        <v>1</v>
      </c>
    </row>
    <row r="7355" spans="1:3" hidden="1" x14ac:dyDescent="0.25">
      <c r="A7355" s="5" t="s">
        <v>15436</v>
      </c>
      <c r="B7355" s="5">
        <v>1</v>
      </c>
      <c r="C7355" s="5">
        <v>1</v>
      </c>
    </row>
    <row r="7356" spans="1:3" hidden="1" x14ac:dyDescent="0.25">
      <c r="A7356" s="5" t="s">
        <v>2278</v>
      </c>
      <c r="B7356" s="5">
        <v>1</v>
      </c>
      <c r="C7356" s="5">
        <v>1</v>
      </c>
    </row>
    <row r="7357" spans="1:3" hidden="1" x14ac:dyDescent="0.25">
      <c r="A7357" s="5" t="s">
        <v>15437</v>
      </c>
      <c r="B7357" s="5">
        <v>1</v>
      </c>
      <c r="C7357" s="5">
        <v>2</v>
      </c>
    </row>
    <row r="7358" spans="1:3" hidden="1" x14ac:dyDescent="0.25">
      <c r="A7358" s="5" t="s">
        <v>15438</v>
      </c>
      <c r="B7358" s="5">
        <v>1</v>
      </c>
      <c r="C7358" s="5">
        <v>1</v>
      </c>
    </row>
    <row r="7359" spans="1:3" hidden="1" x14ac:dyDescent="0.25">
      <c r="A7359" s="5" t="s">
        <v>15439</v>
      </c>
      <c r="B7359" s="5">
        <v>1</v>
      </c>
      <c r="C7359" s="5">
        <v>2</v>
      </c>
    </row>
    <row r="7360" spans="1:3" hidden="1" x14ac:dyDescent="0.25">
      <c r="A7360" s="5" t="s">
        <v>15440</v>
      </c>
      <c r="B7360" s="5">
        <v>1</v>
      </c>
      <c r="C7360" s="5">
        <v>1</v>
      </c>
    </row>
    <row r="7361" spans="1:3" hidden="1" x14ac:dyDescent="0.25">
      <c r="A7361" s="5" t="s">
        <v>15441</v>
      </c>
      <c r="B7361" s="5">
        <v>1</v>
      </c>
      <c r="C7361" s="5">
        <v>1</v>
      </c>
    </row>
    <row r="7362" spans="1:3" hidden="1" x14ac:dyDescent="0.25">
      <c r="A7362" s="5" t="s">
        <v>15442</v>
      </c>
      <c r="B7362" s="5">
        <v>1</v>
      </c>
      <c r="C7362" s="5">
        <v>1</v>
      </c>
    </row>
    <row r="7363" spans="1:3" hidden="1" x14ac:dyDescent="0.25">
      <c r="A7363" s="5" t="s">
        <v>15443</v>
      </c>
      <c r="B7363" s="5">
        <v>1</v>
      </c>
      <c r="C7363" s="5">
        <v>2</v>
      </c>
    </row>
    <row r="7364" spans="1:3" hidden="1" x14ac:dyDescent="0.25">
      <c r="A7364" s="5" t="s">
        <v>15444</v>
      </c>
      <c r="B7364" s="5">
        <v>1</v>
      </c>
      <c r="C7364" s="5">
        <v>3</v>
      </c>
    </row>
    <row r="7365" spans="1:3" hidden="1" x14ac:dyDescent="0.25">
      <c r="A7365" s="5" t="s">
        <v>15445</v>
      </c>
      <c r="B7365" s="5">
        <v>1</v>
      </c>
      <c r="C7365" s="5">
        <v>2</v>
      </c>
    </row>
    <row r="7366" spans="1:3" hidden="1" x14ac:dyDescent="0.25">
      <c r="A7366" s="5" t="s">
        <v>15446</v>
      </c>
      <c r="B7366" s="5">
        <v>1</v>
      </c>
      <c r="C7366" s="5">
        <v>2</v>
      </c>
    </row>
    <row r="7367" spans="1:3" hidden="1" x14ac:dyDescent="0.25">
      <c r="A7367" s="5" t="s">
        <v>15447</v>
      </c>
      <c r="B7367" s="5">
        <v>1</v>
      </c>
      <c r="C7367" s="5">
        <v>3</v>
      </c>
    </row>
    <row r="7368" spans="1:3" hidden="1" x14ac:dyDescent="0.25">
      <c r="A7368" s="5" t="s">
        <v>15448</v>
      </c>
      <c r="B7368" s="5">
        <v>1</v>
      </c>
      <c r="C7368" s="5">
        <v>1</v>
      </c>
    </row>
    <row r="7369" spans="1:3" hidden="1" x14ac:dyDescent="0.25">
      <c r="A7369" s="5" t="s">
        <v>15449</v>
      </c>
      <c r="B7369" s="5">
        <v>1</v>
      </c>
      <c r="C7369" s="5">
        <v>3</v>
      </c>
    </row>
    <row r="7370" spans="1:3" hidden="1" x14ac:dyDescent="0.25">
      <c r="A7370" s="5" t="s">
        <v>15450</v>
      </c>
      <c r="B7370" s="5">
        <v>1</v>
      </c>
      <c r="C7370" s="5">
        <v>1</v>
      </c>
    </row>
    <row r="7371" spans="1:3" hidden="1" x14ac:dyDescent="0.25">
      <c r="A7371" s="5" t="s">
        <v>15451</v>
      </c>
      <c r="B7371" s="5">
        <v>1</v>
      </c>
      <c r="C7371" s="5">
        <v>1</v>
      </c>
    </row>
    <row r="7372" spans="1:3" hidden="1" x14ac:dyDescent="0.25">
      <c r="A7372" s="5" t="s">
        <v>15452</v>
      </c>
      <c r="B7372" s="5">
        <v>1</v>
      </c>
      <c r="C7372" s="5">
        <v>2</v>
      </c>
    </row>
    <row r="7373" spans="1:3" hidden="1" x14ac:dyDescent="0.25">
      <c r="A7373" s="5" t="s">
        <v>15453</v>
      </c>
      <c r="B7373" s="5">
        <v>1</v>
      </c>
      <c r="C7373" s="5">
        <v>2</v>
      </c>
    </row>
    <row r="7374" spans="1:3" hidden="1" x14ac:dyDescent="0.25">
      <c r="A7374" s="5" t="s">
        <v>15454</v>
      </c>
      <c r="B7374" s="5">
        <v>1</v>
      </c>
      <c r="C7374" s="5">
        <v>2</v>
      </c>
    </row>
    <row r="7375" spans="1:3" hidden="1" x14ac:dyDescent="0.25">
      <c r="A7375" s="5" t="s">
        <v>15455</v>
      </c>
      <c r="B7375" s="5">
        <v>1</v>
      </c>
      <c r="C7375" s="5">
        <v>1</v>
      </c>
    </row>
    <row r="7376" spans="1:3" hidden="1" x14ac:dyDescent="0.25">
      <c r="A7376" s="5" t="s">
        <v>15456</v>
      </c>
      <c r="B7376" s="5">
        <v>1</v>
      </c>
      <c r="C7376" s="5">
        <v>1</v>
      </c>
    </row>
    <row r="7377" spans="1:3" hidden="1" x14ac:dyDescent="0.25">
      <c r="A7377" s="5" t="s">
        <v>15457</v>
      </c>
      <c r="B7377" s="5">
        <v>1</v>
      </c>
      <c r="C7377" s="5">
        <v>1</v>
      </c>
    </row>
    <row r="7378" spans="1:3" hidden="1" x14ac:dyDescent="0.25">
      <c r="A7378" s="5" t="s">
        <v>15458</v>
      </c>
      <c r="B7378" s="5">
        <v>1</v>
      </c>
      <c r="C7378" s="5">
        <v>3</v>
      </c>
    </row>
    <row r="7379" spans="1:3" hidden="1" x14ac:dyDescent="0.25">
      <c r="A7379" s="5" t="s">
        <v>15459</v>
      </c>
      <c r="B7379" s="5">
        <v>1</v>
      </c>
      <c r="C7379" s="5">
        <v>3</v>
      </c>
    </row>
    <row r="7380" spans="1:3" hidden="1" x14ac:dyDescent="0.25">
      <c r="A7380" s="5" t="s">
        <v>15460</v>
      </c>
      <c r="B7380" s="5">
        <v>1</v>
      </c>
      <c r="C7380" s="5">
        <v>1</v>
      </c>
    </row>
    <row r="7381" spans="1:3" hidden="1" x14ac:dyDescent="0.25">
      <c r="A7381" s="5" t="s">
        <v>15461</v>
      </c>
      <c r="B7381" s="5">
        <v>1</v>
      </c>
      <c r="C7381" s="5">
        <v>2</v>
      </c>
    </row>
    <row r="7382" spans="1:3" hidden="1" x14ac:dyDescent="0.25">
      <c r="A7382" s="5" t="s">
        <v>15462</v>
      </c>
      <c r="B7382" s="5">
        <v>1</v>
      </c>
      <c r="C7382" s="5">
        <v>3</v>
      </c>
    </row>
    <row r="7383" spans="1:3" hidden="1" x14ac:dyDescent="0.25">
      <c r="A7383" s="5" t="s">
        <v>15463</v>
      </c>
      <c r="B7383" s="5">
        <v>1</v>
      </c>
      <c r="C7383" s="5">
        <v>2</v>
      </c>
    </row>
    <row r="7384" spans="1:3" hidden="1" x14ac:dyDescent="0.25">
      <c r="A7384" s="5" t="s">
        <v>15464</v>
      </c>
      <c r="B7384" s="5">
        <v>1</v>
      </c>
      <c r="C7384" s="5">
        <v>1</v>
      </c>
    </row>
    <row r="7385" spans="1:3" hidden="1" x14ac:dyDescent="0.25">
      <c r="A7385" s="5" t="s">
        <v>15465</v>
      </c>
      <c r="B7385" s="5">
        <v>1</v>
      </c>
      <c r="C7385" s="5">
        <v>3</v>
      </c>
    </row>
    <row r="7386" spans="1:3" hidden="1" x14ac:dyDescent="0.25">
      <c r="A7386" s="5" t="s">
        <v>15466</v>
      </c>
      <c r="B7386" s="5">
        <v>1</v>
      </c>
      <c r="C7386" s="5">
        <v>1</v>
      </c>
    </row>
    <row r="7387" spans="1:3" hidden="1" x14ac:dyDescent="0.25">
      <c r="A7387" s="5" t="s">
        <v>15467</v>
      </c>
      <c r="B7387" s="5">
        <v>1</v>
      </c>
      <c r="C7387" s="5">
        <v>3</v>
      </c>
    </row>
    <row r="7388" spans="1:3" hidden="1" x14ac:dyDescent="0.25">
      <c r="A7388" s="5" t="s">
        <v>15468</v>
      </c>
      <c r="B7388" s="5">
        <v>1</v>
      </c>
      <c r="C7388" s="5">
        <v>3</v>
      </c>
    </row>
    <row r="7389" spans="1:3" hidden="1" x14ac:dyDescent="0.25">
      <c r="A7389" s="5" t="s">
        <v>15469</v>
      </c>
      <c r="B7389" s="5">
        <v>1</v>
      </c>
      <c r="C7389" s="5">
        <v>2</v>
      </c>
    </row>
    <row r="7390" spans="1:3" hidden="1" x14ac:dyDescent="0.25">
      <c r="A7390" s="5" t="s">
        <v>15470</v>
      </c>
      <c r="B7390" s="5">
        <v>1</v>
      </c>
      <c r="C7390" s="5">
        <v>3</v>
      </c>
    </row>
    <row r="7391" spans="1:3" hidden="1" x14ac:dyDescent="0.25">
      <c r="A7391" s="5" t="s">
        <v>15471</v>
      </c>
      <c r="B7391" s="5">
        <v>1</v>
      </c>
      <c r="C7391" s="5">
        <v>2</v>
      </c>
    </row>
    <row r="7392" spans="1:3" hidden="1" x14ac:dyDescent="0.25">
      <c r="A7392" s="5" t="s">
        <v>15472</v>
      </c>
      <c r="B7392" s="5">
        <v>1</v>
      </c>
      <c r="C7392" s="5">
        <v>2</v>
      </c>
    </row>
    <row r="7393" spans="1:3" hidden="1" x14ac:dyDescent="0.25">
      <c r="A7393" s="5" t="s">
        <v>15473</v>
      </c>
      <c r="B7393" s="5">
        <v>1</v>
      </c>
      <c r="C7393" s="5">
        <v>2</v>
      </c>
    </row>
    <row r="7394" spans="1:3" hidden="1" x14ac:dyDescent="0.25">
      <c r="A7394" s="5" t="s">
        <v>7076</v>
      </c>
      <c r="B7394" s="5">
        <v>1</v>
      </c>
      <c r="C7394" s="5">
        <v>3</v>
      </c>
    </row>
    <row r="7395" spans="1:3" hidden="1" x14ac:dyDescent="0.25">
      <c r="A7395" s="5" t="s">
        <v>15474</v>
      </c>
      <c r="B7395" s="5">
        <v>1</v>
      </c>
      <c r="C7395" s="5">
        <v>3</v>
      </c>
    </row>
    <row r="7396" spans="1:3" hidden="1" x14ac:dyDescent="0.25">
      <c r="A7396" s="5" t="s">
        <v>15475</v>
      </c>
      <c r="B7396" s="5">
        <v>1</v>
      </c>
      <c r="C7396" s="5">
        <v>3</v>
      </c>
    </row>
    <row r="7397" spans="1:3" hidden="1" x14ac:dyDescent="0.25">
      <c r="A7397" s="5" t="s">
        <v>15476</v>
      </c>
      <c r="B7397" s="5">
        <v>1</v>
      </c>
      <c r="C7397" s="5">
        <v>2</v>
      </c>
    </row>
    <row r="7398" spans="1:3" hidden="1" x14ac:dyDescent="0.25">
      <c r="A7398" s="5" t="s">
        <v>15477</v>
      </c>
      <c r="B7398" s="5">
        <v>1</v>
      </c>
      <c r="C7398" s="5">
        <v>2</v>
      </c>
    </row>
    <row r="7399" spans="1:3" hidden="1" x14ac:dyDescent="0.25">
      <c r="A7399" s="5" t="s">
        <v>15478</v>
      </c>
      <c r="B7399" s="5">
        <v>1</v>
      </c>
      <c r="C7399" s="5">
        <v>2</v>
      </c>
    </row>
    <row r="7400" spans="1:3" hidden="1" x14ac:dyDescent="0.25">
      <c r="A7400" s="5" t="s">
        <v>15479</v>
      </c>
      <c r="B7400" s="5">
        <v>1</v>
      </c>
      <c r="C7400" s="5">
        <v>1</v>
      </c>
    </row>
    <row r="7401" spans="1:3" hidden="1" x14ac:dyDescent="0.25">
      <c r="A7401" s="5" t="s">
        <v>15480</v>
      </c>
      <c r="B7401" s="5">
        <v>1</v>
      </c>
      <c r="C7401" s="5">
        <v>2</v>
      </c>
    </row>
    <row r="7402" spans="1:3" hidden="1" x14ac:dyDescent="0.25">
      <c r="A7402" s="5" t="s">
        <v>15481</v>
      </c>
      <c r="B7402" s="5">
        <v>1</v>
      </c>
      <c r="C7402" s="5">
        <v>3</v>
      </c>
    </row>
    <row r="7403" spans="1:3" hidden="1" x14ac:dyDescent="0.25">
      <c r="A7403" s="5" t="s">
        <v>15482</v>
      </c>
      <c r="B7403" s="5">
        <v>1</v>
      </c>
      <c r="C7403" s="5">
        <v>2</v>
      </c>
    </row>
    <row r="7404" spans="1:3" hidden="1" x14ac:dyDescent="0.25">
      <c r="A7404" s="5" t="s">
        <v>15483</v>
      </c>
      <c r="B7404" s="5">
        <v>1</v>
      </c>
      <c r="C7404" s="5">
        <v>2</v>
      </c>
    </row>
    <row r="7405" spans="1:3" hidden="1" x14ac:dyDescent="0.25">
      <c r="A7405" s="5" t="s">
        <v>15484</v>
      </c>
      <c r="B7405" s="5">
        <v>1</v>
      </c>
      <c r="C7405" s="5">
        <v>3</v>
      </c>
    </row>
    <row r="7406" spans="1:3" hidden="1" x14ac:dyDescent="0.25">
      <c r="A7406" s="5" t="s">
        <v>15485</v>
      </c>
      <c r="B7406" s="5">
        <v>1</v>
      </c>
      <c r="C7406" s="5">
        <v>1</v>
      </c>
    </row>
    <row r="7407" spans="1:3" hidden="1" x14ac:dyDescent="0.25">
      <c r="A7407" s="5" t="s">
        <v>15486</v>
      </c>
      <c r="B7407" s="5">
        <v>1</v>
      </c>
      <c r="C7407" s="5">
        <v>1</v>
      </c>
    </row>
    <row r="7408" spans="1:3" hidden="1" x14ac:dyDescent="0.25">
      <c r="A7408" s="5" t="s">
        <v>15487</v>
      </c>
      <c r="B7408" s="5">
        <v>1</v>
      </c>
      <c r="C7408" s="5">
        <v>1</v>
      </c>
    </row>
    <row r="7409" spans="1:3" hidden="1" x14ac:dyDescent="0.25">
      <c r="A7409" s="5" t="s">
        <v>15488</v>
      </c>
      <c r="B7409" s="5">
        <v>1</v>
      </c>
      <c r="C7409" s="5">
        <v>2</v>
      </c>
    </row>
    <row r="7410" spans="1:3" hidden="1" x14ac:dyDescent="0.25">
      <c r="A7410" s="5" t="s">
        <v>15489</v>
      </c>
      <c r="B7410" s="5">
        <v>1</v>
      </c>
      <c r="C7410" s="5">
        <v>3</v>
      </c>
    </row>
    <row r="7411" spans="1:3" hidden="1" x14ac:dyDescent="0.25">
      <c r="A7411" s="5" t="s">
        <v>15490</v>
      </c>
      <c r="B7411" s="5">
        <v>1</v>
      </c>
      <c r="C7411" s="5">
        <v>2</v>
      </c>
    </row>
    <row r="7412" spans="1:3" hidden="1" x14ac:dyDescent="0.25">
      <c r="A7412" s="5" t="s">
        <v>15491</v>
      </c>
      <c r="B7412" s="5">
        <v>1</v>
      </c>
      <c r="C7412" s="5">
        <v>1</v>
      </c>
    </row>
    <row r="7413" spans="1:3" hidden="1" x14ac:dyDescent="0.25">
      <c r="A7413" s="5" t="s">
        <v>3172</v>
      </c>
      <c r="B7413" s="5">
        <v>1</v>
      </c>
      <c r="C7413" s="5">
        <v>1</v>
      </c>
    </row>
    <row r="7414" spans="1:3" hidden="1" x14ac:dyDescent="0.25">
      <c r="A7414" s="5" t="s">
        <v>15492</v>
      </c>
      <c r="B7414" s="5">
        <v>1</v>
      </c>
      <c r="C7414" s="5">
        <v>3</v>
      </c>
    </row>
    <row r="7415" spans="1:3" hidden="1" x14ac:dyDescent="0.25">
      <c r="A7415" s="5" t="s">
        <v>15493</v>
      </c>
      <c r="B7415" s="5">
        <v>1</v>
      </c>
      <c r="C7415" s="5">
        <v>3</v>
      </c>
    </row>
    <row r="7416" spans="1:3" hidden="1" x14ac:dyDescent="0.25">
      <c r="A7416" s="5" t="s">
        <v>15494</v>
      </c>
      <c r="B7416" s="5">
        <v>1</v>
      </c>
      <c r="C7416" s="5">
        <v>2</v>
      </c>
    </row>
    <row r="7417" spans="1:3" hidden="1" x14ac:dyDescent="0.25">
      <c r="A7417" s="5" t="s">
        <v>15495</v>
      </c>
      <c r="B7417" s="5">
        <v>1</v>
      </c>
      <c r="C7417" s="5">
        <v>1</v>
      </c>
    </row>
    <row r="7418" spans="1:3" hidden="1" x14ac:dyDescent="0.25">
      <c r="A7418" s="5" t="s">
        <v>15496</v>
      </c>
      <c r="B7418" s="5">
        <v>1</v>
      </c>
      <c r="C7418" s="5">
        <v>1</v>
      </c>
    </row>
    <row r="7419" spans="1:3" hidden="1" x14ac:dyDescent="0.25">
      <c r="A7419" s="5" t="s">
        <v>15497</v>
      </c>
      <c r="B7419" s="5">
        <v>1</v>
      </c>
      <c r="C7419" s="5">
        <v>1</v>
      </c>
    </row>
    <row r="7420" spans="1:3" hidden="1" x14ac:dyDescent="0.25">
      <c r="A7420" s="5" t="s">
        <v>15498</v>
      </c>
      <c r="B7420" s="5">
        <v>1</v>
      </c>
      <c r="C7420" s="5">
        <v>2</v>
      </c>
    </row>
    <row r="7421" spans="1:3" hidden="1" x14ac:dyDescent="0.25">
      <c r="A7421" s="5" t="s">
        <v>15499</v>
      </c>
      <c r="B7421" s="5">
        <v>1</v>
      </c>
      <c r="C7421" s="5">
        <v>2</v>
      </c>
    </row>
    <row r="7422" spans="1:3" hidden="1" x14ac:dyDescent="0.25">
      <c r="A7422" s="5" t="s">
        <v>15500</v>
      </c>
      <c r="B7422" s="5">
        <v>1</v>
      </c>
      <c r="C7422" s="5">
        <v>1</v>
      </c>
    </row>
    <row r="7423" spans="1:3" hidden="1" x14ac:dyDescent="0.25">
      <c r="A7423" s="5" t="s">
        <v>15501</v>
      </c>
      <c r="B7423" s="5">
        <v>1</v>
      </c>
      <c r="C7423" s="5">
        <v>1</v>
      </c>
    </row>
    <row r="7424" spans="1:3" hidden="1" x14ac:dyDescent="0.25">
      <c r="A7424" s="5" t="s">
        <v>15502</v>
      </c>
      <c r="B7424" s="5">
        <v>1</v>
      </c>
      <c r="C7424" s="5">
        <v>2</v>
      </c>
    </row>
    <row r="7425" spans="1:3" hidden="1" x14ac:dyDescent="0.25">
      <c r="A7425" s="5" t="s">
        <v>15503</v>
      </c>
      <c r="B7425" s="5">
        <v>1</v>
      </c>
      <c r="C7425" s="5">
        <v>1</v>
      </c>
    </row>
    <row r="7426" spans="1:3" hidden="1" x14ac:dyDescent="0.25">
      <c r="A7426" s="5" t="s">
        <v>15504</v>
      </c>
      <c r="B7426" s="5">
        <v>1</v>
      </c>
      <c r="C7426" s="5">
        <v>2</v>
      </c>
    </row>
    <row r="7427" spans="1:3" hidden="1" x14ac:dyDescent="0.25">
      <c r="A7427" s="5" t="s">
        <v>15505</v>
      </c>
      <c r="B7427" s="5">
        <v>1</v>
      </c>
      <c r="C7427" s="5">
        <v>1</v>
      </c>
    </row>
    <row r="7428" spans="1:3" hidden="1" x14ac:dyDescent="0.25">
      <c r="A7428" s="5" t="s">
        <v>15506</v>
      </c>
      <c r="B7428" s="5">
        <v>1</v>
      </c>
      <c r="C7428" s="5">
        <v>2</v>
      </c>
    </row>
    <row r="7429" spans="1:3" hidden="1" x14ac:dyDescent="0.25">
      <c r="A7429" s="5" t="s">
        <v>15507</v>
      </c>
      <c r="B7429" s="5">
        <v>1</v>
      </c>
      <c r="C7429" s="5">
        <v>1</v>
      </c>
    </row>
    <row r="7430" spans="1:3" hidden="1" x14ac:dyDescent="0.25">
      <c r="A7430" s="5" t="s">
        <v>15508</v>
      </c>
      <c r="B7430" s="5">
        <v>1</v>
      </c>
      <c r="C7430" s="5">
        <v>1</v>
      </c>
    </row>
    <row r="7431" spans="1:3" hidden="1" x14ac:dyDescent="0.25">
      <c r="A7431" s="5" t="s">
        <v>15509</v>
      </c>
      <c r="B7431" s="5">
        <v>1</v>
      </c>
      <c r="C7431" s="5">
        <v>1</v>
      </c>
    </row>
    <row r="7432" spans="1:3" hidden="1" x14ac:dyDescent="0.25">
      <c r="A7432" s="5" t="s">
        <v>7297</v>
      </c>
      <c r="B7432" s="5">
        <v>1</v>
      </c>
      <c r="C7432" s="5">
        <v>2</v>
      </c>
    </row>
    <row r="7433" spans="1:3" hidden="1" x14ac:dyDescent="0.25">
      <c r="A7433" s="5" t="s">
        <v>15510</v>
      </c>
      <c r="B7433" s="5">
        <v>1</v>
      </c>
      <c r="C7433" s="5">
        <v>3</v>
      </c>
    </row>
    <row r="7434" spans="1:3" hidden="1" x14ac:dyDescent="0.25">
      <c r="A7434" s="5" t="s">
        <v>15511</v>
      </c>
      <c r="B7434" s="5">
        <v>1</v>
      </c>
      <c r="C7434" s="5">
        <v>2</v>
      </c>
    </row>
    <row r="7435" spans="1:3" hidden="1" x14ac:dyDescent="0.25">
      <c r="A7435" s="5" t="s">
        <v>15512</v>
      </c>
      <c r="B7435" s="5">
        <v>1</v>
      </c>
      <c r="C7435" s="5">
        <v>2</v>
      </c>
    </row>
    <row r="7436" spans="1:3" hidden="1" x14ac:dyDescent="0.25">
      <c r="A7436" s="5" t="s">
        <v>15513</v>
      </c>
      <c r="B7436" s="5">
        <v>1</v>
      </c>
      <c r="C7436" s="5">
        <v>2</v>
      </c>
    </row>
    <row r="7437" spans="1:3" hidden="1" x14ac:dyDescent="0.25">
      <c r="A7437" s="5" t="s">
        <v>15514</v>
      </c>
      <c r="B7437" s="5">
        <v>1</v>
      </c>
      <c r="C7437" s="5">
        <v>2</v>
      </c>
    </row>
    <row r="7438" spans="1:3" hidden="1" x14ac:dyDescent="0.25">
      <c r="A7438" s="5" t="s">
        <v>15515</v>
      </c>
      <c r="B7438" s="5">
        <v>1</v>
      </c>
      <c r="C7438" s="5">
        <v>1</v>
      </c>
    </row>
    <row r="7439" spans="1:3" hidden="1" x14ac:dyDescent="0.25">
      <c r="A7439" s="5" t="s">
        <v>15516</v>
      </c>
      <c r="B7439" s="5">
        <v>1</v>
      </c>
      <c r="C7439" s="5">
        <v>1</v>
      </c>
    </row>
    <row r="7440" spans="1:3" hidden="1" x14ac:dyDescent="0.25">
      <c r="A7440" s="5" t="s">
        <v>15517</v>
      </c>
      <c r="B7440" s="5">
        <v>1</v>
      </c>
      <c r="C7440" s="5">
        <v>1</v>
      </c>
    </row>
    <row r="7441" spans="1:3" hidden="1" x14ac:dyDescent="0.25">
      <c r="A7441" s="5" t="s">
        <v>15518</v>
      </c>
      <c r="B7441" s="5">
        <v>1</v>
      </c>
      <c r="C7441" s="5">
        <v>2</v>
      </c>
    </row>
    <row r="7442" spans="1:3" hidden="1" x14ac:dyDescent="0.25">
      <c r="A7442" s="5" t="s">
        <v>15519</v>
      </c>
      <c r="B7442" s="5">
        <v>1</v>
      </c>
      <c r="C7442" s="5">
        <v>1</v>
      </c>
    </row>
    <row r="7443" spans="1:3" hidden="1" x14ac:dyDescent="0.25">
      <c r="A7443" s="5" t="s">
        <v>15520</v>
      </c>
      <c r="B7443" s="5">
        <v>1</v>
      </c>
      <c r="C7443" s="5">
        <v>3</v>
      </c>
    </row>
    <row r="7444" spans="1:3" hidden="1" x14ac:dyDescent="0.25">
      <c r="A7444" s="5" t="s">
        <v>15521</v>
      </c>
      <c r="B7444" s="5">
        <v>1</v>
      </c>
      <c r="C7444" s="5">
        <v>2</v>
      </c>
    </row>
    <row r="7445" spans="1:3" hidden="1" x14ac:dyDescent="0.25">
      <c r="A7445" s="5" t="s">
        <v>15522</v>
      </c>
      <c r="B7445" s="5">
        <v>1</v>
      </c>
      <c r="C7445" s="5">
        <v>1</v>
      </c>
    </row>
    <row r="7446" spans="1:3" hidden="1" x14ac:dyDescent="0.25">
      <c r="A7446" s="5" t="s">
        <v>15523</v>
      </c>
      <c r="B7446" s="5">
        <v>1</v>
      </c>
      <c r="C7446" s="5">
        <v>1</v>
      </c>
    </row>
    <row r="7447" spans="1:3" hidden="1" x14ac:dyDescent="0.25">
      <c r="A7447" s="5" t="s">
        <v>15524</v>
      </c>
      <c r="B7447" s="5">
        <v>1</v>
      </c>
      <c r="C7447" s="5">
        <v>2</v>
      </c>
    </row>
    <row r="7448" spans="1:3" hidden="1" x14ac:dyDescent="0.25">
      <c r="A7448" s="5" t="s">
        <v>15525</v>
      </c>
      <c r="B7448" s="5">
        <v>1</v>
      </c>
      <c r="C7448" s="5">
        <v>1</v>
      </c>
    </row>
    <row r="7449" spans="1:3" hidden="1" x14ac:dyDescent="0.25">
      <c r="A7449" s="5" t="s">
        <v>15526</v>
      </c>
      <c r="B7449" s="5">
        <v>1</v>
      </c>
      <c r="C7449" s="5">
        <v>1</v>
      </c>
    </row>
    <row r="7450" spans="1:3" hidden="1" x14ac:dyDescent="0.25">
      <c r="A7450" s="5" t="s">
        <v>15527</v>
      </c>
      <c r="B7450" s="5">
        <v>1</v>
      </c>
      <c r="C7450" s="5">
        <v>3</v>
      </c>
    </row>
    <row r="7451" spans="1:3" hidden="1" x14ac:dyDescent="0.25">
      <c r="A7451" s="5" t="s">
        <v>15528</v>
      </c>
      <c r="B7451" s="5">
        <v>1</v>
      </c>
      <c r="C7451" s="5">
        <v>3</v>
      </c>
    </row>
    <row r="7452" spans="1:3" hidden="1" x14ac:dyDescent="0.25">
      <c r="A7452" s="5" t="s">
        <v>15529</v>
      </c>
      <c r="B7452" s="5">
        <v>1</v>
      </c>
      <c r="C7452" s="5">
        <v>1</v>
      </c>
    </row>
    <row r="7453" spans="1:3" hidden="1" x14ac:dyDescent="0.25">
      <c r="A7453" s="5" t="s">
        <v>15530</v>
      </c>
      <c r="B7453" s="5">
        <v>1</v>
      </c>
      <c r="C7453" s="5">
        <v>1</v>
      </c>
    </row>
    <row r="7454" spans="1:3" hidden="1" x14ac:dyDescent="0.25">
      <c r="A7454" s="5" t="s">
        <v>15531</v>
      </c>
      <c r="B7454" s="5">
        <v>1</v>
      </c>
      <c r="C7454" s="5">
        <v>1</v>
      </c>
    </row>
    <row r="7455" spans="1:3" hidden="1" x14ac:dyDescent="0.25">
      <c r="A7455" s="5" t="s">
        <v>15532</v>
      </c>
      <c r="B7455" s="5">
        <v>1</v>
      </c>
      <c r="C7455" s="5">
        <v>2</v>
      </c>
    </row>
    <row r="7456" spans="1:3" hidden="1" x14ac:dyDescent="0.25">
      <c r="A7456" s="5" t="s">
        <v>15533</v>
      </c>
      <c r="B7456" s="5">
        <v>1</v>
      </c>
      <c r="C7456" s="5">
        <v>1</v>
      </c>
    </row>
    <row r="7457" spans="1:3" hidden="1" x14ac:dyDescent="0.25">
      <c r="A7457" s="5" t="s">
        <v>15534</v>
      </c>
      <c r="B7457" s="5">
        <v>1</v>
      </c>
      <c r="C7457" s="5">
        <v>1</v>
      </c>
    </row>
    <row r="7458" spans="1:3" hidden="1" x14ac:dyDescent="0.25">
      <c r="A7458" s="5" t="s">
        <v>15535</v>
      </c>
      <c r="B7458" s="5">
        <v>1</v>
      </c>
      <c r="C7458" s="5">
        <v>2</v>
      </c>
    </row>
    <row r="7459" spans="1:3" hidden="1" x14ac:dyDescent="0.25">
      <c r="A7459" s="5" t="s">
        <v>15536</v>
      </c>
      <c r="B7459" s="5">
        <v>1</v>
      </c>
      <c r="C7459" s="5">
        <v>1</v>
      </c>
    </row>
    <row r="7460" spans="1:3" hidden="1" x14ac:dyDescent="0.25">
      <c r="A7460" s="5" t="s">
        <v>15537</v>
      </c>
      <c r="B7460" s="5">
        <v>1</v>
      </c>
      <c r="C7460" s="5">
        <v>3</v>
      </c>
    </row>
    <row r="7461" spans="1:3" hidden="1" x14ac:dyDescent="0.25">
      <c r="A7461" s="5" t="s">
        <v>15538</v>
      </c>
      <c r="B7461" s="5">
        <v>1</v>
      </c>
      <c r="C7461" s="5">
        <v>2</v>
      </c>
    </row>
    <row r="7462" spans="1:3" hidden="1" x14ac:dyDescent="0.25">
      <c r="A7462" s="5" t="s">
        <v>15539</v>
      </c>
      <c r="B7462" s="5">
        <v>1</v>
      </c>
      <c r="C7462" s="5">
        <v>1</v>
      </c>
    </row>
    <row r="7463" spans="1:3" hidden="1" x14ac:dyDescent="0.25">
      <c r="A7463" s="5" t="s">
        <v>15540</v>
      </c>
      <c r="B7463" s="5">
        <v>1</v>
      </c>
      <c r="C7463" s="5">
        <v>1</v>
      </c>
    </row>
    <row r="7464" spans="1:3" hidden="1" x14ac:dyDescent="0.25">
      <c r="A7464" s="5" t="s">
        <v>15541</v>
      </c>
      <c r="B7464" s="5">
        <v>1</v>
      </c>
      <c r="C7464" s="5">
        <v>3</v>
      </c>
    </row>
    <row r="7465" spans="1:3" hidden="1" x14ac:dyDescent="0.25">
      <c r="A7465" s="5" t="s">
        <v>15542</v>
      </c>
      <c r="B7465" s="5">
        <v>1</v>
      </c>
      <c r="C7465" s="5">
        <v>1</v>
      </c>
    </row>
    <row r="7466" spans="1:3" hidden="1" x14ac:dyDescent="0.25">
      <c r="A7466" s="5" t="s">
        <v>15543</v>
      </c>
      <c r="B7466" s="5">
        <v>1</v>
      </c>
      <c r="C7466" s="5">
        <v>1</v>
      </c>
    </row>
    <row r="7467" spans="1:3" hidden="1" x14ac:dyDescent="0.25">
      <c r="A7467" s="5" t="s">
        <v>15544</v>
      </c>
      <c r="B7467" s="5">
        <v>1</v>
      </c>
      <c r="C7467" s="5">
        <v>2</v>
      </c>
    </row>
    <row r="7468" spans="1:3" hidden="1" x14ac:dyDescent="0.25">
      <c r="A7468" s="5" t="s">
        <v>15545</v>
      </c>
      <c r="B7468" s="5">
        <v>1</v>
      </c>
      <c r="C7468" s="5">
        <v>1</v>
      </c>
    </row>
    <row r="7469" spans="1:3" hidden="1" x14ac:dyDescent="0.25">
      <c r="A7469" s="5" t="s">
        <v>15546</v>
      </c>
      <c r="B7469" s="5">
        <v>1</v>
      </c>
      <c r="C7469" s="5">
        <v>2</v>
      </c>
    </row>
    <row r="7470" spans="1:3" hidden="1" x14ac:dyDescent="0.25">
      <c r="A7470" s="5" t="s">
        <v>15547</v>
      </c>
      <c r="B7470" s="5">
        <v>1</v>
      </c>
      <c r="C7470" s="5">
        <v>2</v>
      </c>
    </row>
    <row r="7471" spans="1:3" hidden="1" x14ac:dyDescent="0.25">
      <c r="A7471" s="5" t="s">
        <v>15548</v>
      </c>
      <c r="B7471" s="5">
        <v>1</v>
      </c>
      <c r="C7471" s="5">
        <v>3</v>
      </c>
    </row>
    <row r="7472" spans="1:3" hidden="1" x14ac:dyDescent="0.25">
      <c r="A7472" s="5" t="s">
        <v>15549</v>
      </c>
      <c r="B7472" s="5">
        <v>1</v>
      </c>
      <c r="C7472" s="5">
        <v>3</v>
      </c>
    </row>
    <row r="7473" spans="1:3" hidden="1" x14ac:dyDescent="0.25">
      <c r="A7473" s="5" t="s">
        <v>15550</v>
      </c>
      <c r="B7473" s="5">
        <v>1</v>
      </c>
      <c r="C7473" s="5">
        <v>1</v>
      </c>
    </row>
    <row r="7474" spans="1:3" hidden="1" x14ac:dyDescent="0.25">
      <c r="A7474" s="5" t="s">
        <v>15551</v>
      </c>
      <c r="B7474" s="5">
        <v>1</v>
      </c>
      <c r="C7474" s="5">
        <v>1</v>
      </c>
    </row>
    <row r="7475" spans="1:3" hidden="1" x14ac:dyDescent="0.25">
      <c r="A7475" s="5" t="s">
        <v>15552</v>
      </c>
      <c r="B7475" s="5">
        <v>1</v>
      </c>
      <c r="C7475" s="5">
        <v>1</v>
      </c>
    </row>
    <row r="7476" spans="1:3" hidden="1" x14ac:dyDescent="0.25">
      <c r="A7476" s="5" t="s">
        <v>15553</v>
      </c>
      <c r="B7476" s="5">
        <v>1</v>
      </c>
      <c r="C7476" s="5">
        <v>1</v>
      </c>
    </row>
    <row r="7477" spans="1:3" hidden="1" x14ac:dyDescent="0.25">
      <c r="A7477" s="5" t="s">
        <v>15554</v>
      </c>
      <c r="B7477" s="5">
        <v>1</v>
      </c>
      <c r="C7477" s="5">
        <v>3</v>
      </c>
    </row>
    <row r="7478" spans="1:3" hidden="1" x14ac:dyDescent="0.25">
      <c r="A7478" s="5" t="s">
        <v>15555</v>
      </c>
      <c r="B7478" s="5">
        <v>1</v>
      </c>
      <c r="C7478" s="5">
        <v>3</v>
      </c>
    </row>
    <row r="7479" spans="1:3" hidden="1" x14ac:dyDescent="0.25">
      <c r="A7479" s="5" t="s">
        <v>15556</v>
      </c>
      <c r="B7479" s="5">
        <v>1</v>
      </c>
      <c r="C7479" s="5">
        <v>1</v>
      </c>
    </row>
    <row r="7480" spans="1:3" hidden="1" x14ac:dyDescent="0.25">
      <c r="A7480" s="5" t="s">
        <v>15557</v>
      </c>
      <c r="B7480" s="5">
        <v>1</v>
      </c>
      <c r="C7480" s="5">
        <v>1</v>
      </c>
    </row>
    <row r="7481" spans="1:3" hidden="1" x14ac:dyDescent="0.25">
      <c r="A7481" s="5" t="s">
        <v>15558</v>
      </c>
      <c r="B7481" s="5">
        <v>1</v>
      </c>
      <c r="C7481" s="5">
        <v>1</v>
      </c>
    </row>
    <row r="7482" spans="1:3" hidden="1" x14ac:dyDescent="0.25">
      <c r="A7482" s="5" t="s">
        <v>15559</v>
      </c>
      <c r="B7482" s="5">
        <v>1</v>
      </c>
      <c r="C7482" s="5">
        <v>2</v>
      </c>
    </row>
    <row r="7483" spans="1:3" hidden="1" x14ac:dyDescent="0.25">
      <c r="A7483" s="5" t="s">
        <v>15560</v>
      </c>
      <c r="B7483" s="5">
        <v>1</v>
      </c>
      <c r="C7483" s="5">
        <v>1</v>
      </c>
    </row>
    <row r="7484" spans="1:3" hidden="1" x14ac:dyDescent="0.25">
      <c r="A7484" s="5" t="s">
        <v>15561</v>
      </c>
      <c r="B7484" s="5">
        <v>1</v>
      </c>
      <c r="C7484" s="5">
        <v>2</v>
      </c>
    </row>
    <row r="7485" spans="1:3" hidden="1" x14ac:dyDescent="0.25">
      <c r="A7485" s="5" t="s">
        <v>15562</v>
      </c>
      <c r="B7485" s="5">
        <v>1</v>
      </c>
      <c r="C7485" s="5">
        <v>1</v>
      </c>
    </row>
    <row r="7486" spans="1:3" hidden="1" x14ac:dyDescent="0.25">
      <c r="A7486" s="5" t="s">
        <v>15563</v>
      </c>
      <c r="B7486" s="5">
        <v>1</v>
      </c>
      <c r="C7486" s="5">
        <v>2</v>
      </c>
    </row>
    <row r="7487" spans="1:3" hidden="1" x14ac:dyDescent="0.25">
      <c r="A7487" s="5" t="s">
        <v>15564</v>
      </c>
      <c r="B7487" s="5">
        <v>1</v>
      </c>
      <c r="C7487" s="5">
        <v>1</v>
      </c>
    </row>
    <row r="7488" spans="1:3" hidden="1" x14ac:dyDescent="0.25">
      <c r="A7488" s="5" t="s">
        <v>15565</v>
      </c>
      <c r="B7488" s="5">
        <v>1</v>
      </c>
      <c r="C7488" s="5">
        <v>1</v>
      </c>
    </row>
    <row r="7489" spans="1:3" hidden="1" x14ac:dyDescent="0.25">
      <c r="A7489" s="5" t="s">
        <v>15566</v>
      </c>
      <c r="B7489" s="5">
        <v>1</v>
      </c>
      <c r="C7489" s="5">
        <v>2</v>
      </c>
    </row>
    <row r="7490" spans="1:3" hidden="1" x14ac:dyDescent="0.25">
      <c r="A7490" s="5" t="s">
        <v>15567</v>
      </c>
      <c r="B7490" s="5">
        <v>1</v>
      </c>
      <c r="C7490" s="5">
        <v>3</v>
      </c>
    </row>
    <row r="7491" spans="1:3" hidden="1" x14ac:dyDescent="0.25">
      <c r="A7491" s="5" t="s">
        <v>15568</v>
      </c>
      <c r="B7491" s="5">
        <v>1</v>
      </c>
      <c r="C7491" s="5">
        <v>3</v>
      </c>
    </row>
    <row r="7492" spans="1:3" hidden="1" x14ac:dyDescent="0.25">
      <c r="A7492" s="5" t="s">
        <v>15569</v>
      </c>
      <c r="B7492" s="5">
        <v>1</v>
      </c>
      <c r="C7492" s="5">
        <v>3</v>
      </c>
    </row>
    <row r="7493" spans="1:3" hidden="1" x14ac:dyDescent="0.25">
      <c r="A7493" s="5" t="s">
        <v>15570</v>
      </c>
      <c r="B7493" s="5">
        <v>1</v>
      </c>
      <c r="C7493" s="5">
        <v>1</v>
      </c>
    </row>
    <row r="7494" spans="1:3" hidden="1" x14ac:dyDescent="0.25">
      <c r="A7494" s="5" t="s">
        <v>15571</v>
      </c>
      <c r="B7494" s="5">
        <v>1</v>
      </c>
      <c r="C7494" s="5">
        <v>3</v>
      </c>
    </row>
    <row r="7495" spans="1:3" hidden="1" x14ac:dyDescent="0.25">
      <c r="A7495" s="5" t="s">
        <v>15572</v>
      </c>
      <c r="B7495" s="5">
        <v>1</v>
      </c>
      <c r="C7495" s="5">
        <v>1</v>
      </c>
    </row>
    <row r="7496" spans="1:3" hidden="1" x14ac:dyDescent="0.25">
      <c r="A7496" s="5" t="s">
        <v>15573</v>
      </c>
      <c r="B7496" s="5">
        <v>1</v>
      </c>
      <c r="C7496" s="5">
        <v>2</v>
      </c>
    </row>
    <row r="7497" spans="1:3" hidden="1" x14ac:dyDescent="0.25">
      <c r="A7497" s="5" t="s">
        <v>15574</v>
      </c>
      <c r="B7497" s="5">
        <v>1</v>
      </c>
      <c r="C7497" s="5">
        <v>2</v>
      </c>
    </row>
    <row r="7498" spans="1:3" hidden="1" x14ac:dyDescent="0.25">
      <c r="A7498" s="5" t="s">
        <v>15575</v>
      </c>
      <c r="B7498" s="5">
        <v>1</v>
      </c>
      <c r="C7498" s="5">
        <v>3</v>
      </c>
    </row>
    <row r="7499" spans="1:3" hidden="1" x14ac:dyDescent="0.25">
      <c r="A7499" s="5" t="s">
        <v>15576</v>
      </c>
      <c r="B7499" s="5">
        <v>1</v>
      </c>
      <c r="C7499" s="5">
        <v>1</v>
      </c>
    </row>
    <row r="7500" spans="1:3" hidden="1" x14ac:dyDescent="0.25">
      <c r="A7500" s="5" t="s">
        <v>15577</v>
      </c>
      <c r="B7500" s="5">
        <v>1</v>
      </c>
      <c r="C7500" s="5">
        <v>2</v>
      </c>
    </row>
    <row r="7501" spans="1:3" hidden="1" x14ac:dyDescent="0.25">
      <c r="A7501" s="5" t="s">
        <v>15578</v>
      </c>
      <c r="B7501" s="5">
        <v>1</v>
      </c>
      <c r="C7501" s="5">
        <v>1</v>
      </c>
    </row>
    <row r="7502" spans="1:3" hidden="1" x14ac:dyDescent="0.25">
      <c r="A7502" s="5" t="s">
        <v>15579</v>
      </c>
      <c r="B7502" s="5">
        <v>1</v>
      </c>
      <c r="C7502" s="5">
        <v>2</v>
      </c>
    </row>
    <row r="7503" spans="1:3" hidden="1" x14ac:dyDescent="0.25">
      <c r="A7503" s="5" t="s">
        <v>15580</v>
      </c>
      <c r="B7503" s="5">
        <v>1</v>
      </c>
      <c r="C7503" s="5">
        <v>3</v>
      </c>
    </row>
    <row r="7504" spans="1:3" hidden="1" x14ac:dyDescent="0.25">
      <c r="A7504" s="5" t="s">
        <v>15581</v>
      </c>
      <c r="B7504" s="5">
        <v>1</v>
      </c>
      <c r="C7504" s="5">
        <v>3</v>
      </c>
    </row>
    <row r="7505" spans="1:3" hidden="1" x14ac:dyDescent="0.25">
      <c r="A7505" s="5" t="s">
        <v>6167</v>
      </c>
      <c r="B7505" s="5">
        <v>1</v>
      </c>
      <c r="C7505" s="5">
        <v>3</v>
      </c>
    </row>
    <row r="7506" spans="1:3" hidden="1" x14ac:dyDescent="0.25">
      <c r="A7506" s="5" t="s">
        <v>15582</v>
      </c>
      <c r="B7506" s="5">
        <v>1</v>
      </c>
      <c r="C7506" s="5">
        <v>2</v>
      </c>
    </row>
    <row r="7507" spans="1:3" hidden="1" x14ac:dyDescent="0.25">
      <c r="A7507" s="5" t="s">
        <v>15583</v>
      </c>
      <c r="B7507" s="5">
        <v>1</v>
      </c>
      <c r="C7507" s="5">
        <v>2</v>
      </c>
    </row>
    <row r="7508" spans="1:3" hidden="1" x14ac:dyDescent="0.25">
      <c r="A7508" s="5" t="s">
        <v>15584</v>
      </c>
      <c r="B7508" s="5">
        <v>1</v>
      </c>
      <c r="C7508" s="5">
        <v>2</v>
      </c>
    </row>
    <row r="7509" spans="1:3" hidden="1" x14ac:dyDescent="0.25">
      <c r="A7509" s="5" t="s">
        <v>15585</v>
      </c>
      <c r="B7509" s="5">
        <v>1</v>
      </c>
      <c r="C7509" s="5">
        <v>3</v>
      </c>
    </row>
    <row r="7510" spans="1:3" hidden="1" x14ac:dyDescent="0.25">
      <c r="A7510" s="5" t="s">
        <v>15586</v>
      </c>
      <c r="B7510" s="5">
        <v>1</v>
      </c>
      <c r="C7510" s="5">
        <v>2</v>
      </c>
    </row>
    <row r="7511" spans="1:3" hidden="1" x14ac:dyDescent="0.25">
      <c r="A7511" s="5" t="s">
        <v>2603</v>
      </c>
      <c r="B7511" s="5">
        <v>1</v>
      </c>
      <c r="C7511" s="5">
        <v>3</v>
      </c>
    </row>
    <row r="7512" spans="1:3" hidden="1" x14ac:dyDescent="0.25">
      <c r="A7512" s="5" t="s">
        <v>15587</v>
      </c>
      <c r="B7512" s="5">
        <v>1</v>
      </c>
      <c r="C7512" s="5">
        <v>3</v>
      </c>
    </row>
    <row r="7513" spans="1:3" hidden="1" x14ac:dyDescent="0.25">
      <c r="A7513" s="5" t="s">
        <v>2465</v>
      </c>
      <c r="B7513" s="5">
        <v>1</v>
      </c>
      <c r="C7513" s="5">
        <v>3</v>
      </c>
    </row>
    <row r="7514" spans="1:3" hidden="1" x14ac:dyDescent="0.25">
      <c r="A7514" s="5" t="s">
        <v>15588</v>
      </c>
      <c r="B7514" s="5">
        <v>1</v>
      </c>
      <c r="C7514" s="5">
        <v>3</v>
      </c>
    </row>
    <row r="7515" spans="1:3" hidden="1" x14ac:dyDescent="0.25">
      <c r="A7515" s="5" t="s">
        <v>15589</v>
      </c>
      <c r="B7515" s="5">
        <v>1</v>
      </c>
      <c r="C7515" s="5">
        <v>3</v>
      </c>
    </row>
    <row r="7516" spans="1:3" hidden="1" x14ac:dyDescent="0.25">
      <c r="A7516" s="5" t="s">
        <v>15590</v>
      </c>
      <c r="B7516" s="5">
        <v>1</v>
      </c>
      <c r="C7516" s="5">
        <v>3</v>
      </c>
    </row>
    <row r="7517" spans="1:3" hidden="1" x14ac:dyDescent="0.25">
      <c r="A7517" s="5" t="s">
        <v>15591</v>
      </c>
      <c r="B7517" s="5">
        <v>1</v>
      </c>
      <c r="C7517" s="5">
        <v>1</v>
      </c>
    </row>
    <row r="7518" spans="1:3" hidden="1" x14ac:dyDescent="0.25">
      <c r="A7518" s="5" t="s">
        <v>15592</v>
      </c>
      <c r="B7518" s="5">
        <v>1</v>
      </c>
      <c r="C7518" s="5">
        <v>3</v>
      </c>
    </row>
    <row r="7519" spans="1:3" hidden="1" x14ac:dyDescent="0.25">
      <c r="A7519" s="5" t="s">
        <v>15593</v>
      </c>
      <c r="B7519" s="5">
        <v>1</v>
      </c>
      <c r="C7519" s="5">
        <v>2</v>
      </c>
    </row>
    <row r="7520" spans="1:3" hidden="1" x14ac:dyDescent="0.25">
      <c r="A7520" s="5" t="s">
        <v>15594</v>
      </c>
      <c r="B7520" s="5">
        <v>1</v>
      </c>
      <c r="C7520" s="5">
        <v>3</v>
      </c>
    </row>
    <row r="7521" spans="1:3" hidden="1" x14ac:dyDescent="0.25">
      <c r="A7521" s="5" t="s">
        <v>15595</v>
      </c>
      <c r="B7521" s="5">
        <v>1</v>
      </c>
      <c r="C7521" s="5">
        <v>2</v>
      </c>
    </row>
    <row r="7522" spans="1:3" hidden="1" x14ac:dyDescent="0.25">
      <c r="A7522" s="5" t="s">
        <v>15596</v>
      </c>
      <c r="B7522" s="5">
        <v>1</v>
      </c>
      <c r="C7522" s="5">
        <v>2</v>
      </c>
    </row>
    <row r="7523" spans="1:3" hidden="1" x14ac:dyDescent="0.25">
      <c r="A7523" s="5" t="s">
        <v>15597</v>
      </c>
      <c r="B7523" s="5">
        <v>1</v>
      </c>
      <c r="C7523" s="5">
        <v>2</v>
      </c>
    </row>
    <row r="7524" spans="1:3" hidden="1" x14ac:dyDescent="0.25">
      <c r="A7524" s="5" t="s">
        <v>15598</v>
      </c>
      <c r="B7524" s="5">
        <v>1</v>
      </c>
      <c r="C7524" s="5">
        <v>2</v>
      </c>
    </row>
    <row r="7525" spans="1:3" hidden="1" x14ac:dyDescent="0.25">
      <c r="A7525" s="5" t="s">
        <v>15599</v>
      </c>
      <c r="B7525" s="5">
        <v>1</v>
      </c>
      <c r="C7525" s="5">
        <v>2</v>
      </c>
    </row>
    <row r="7526" spans="1:3" hidden="1" x14ac:dyDescent="0.25">
      <c r="A7526" s="5" t="s">
        <v>15600</v>
      </c>
      <c r="B7526" s="5">
        <v>1</v>
      </c>
      <c r="C7526" s="5">
        <v>2</v>
      </c>
    </row>
    <row r="7527" spans="1:3" hidden="1" x14ac:dyDescent="0.25">
      <c r="A7527" s="5" t="s">
        <v>15601</v>
      </c>
      <c r="B7527" s="5">
        <v>1</v>
      </c>
      <c r="C7527" s="5">
        <v>2</v>
      </c>
    </row>
    <row r="7528" spans="1:3" hidden="1" x14ac:dyDescent="0.25">
      <c r="A7528" s="5" t="s">
        <v>6991</v>
      </c>
      <c r="B7528" s="5">
        <v>1</v>
      </c>
      <c r="C7528" s="5">
        <v>2</v>
      </c>
    </row>
    <row r="7529" spans="1:3" hidden="1" x14ac:dyDescent="0.25">
      <c r="A7529" s="5" t="s">
        <v>15602</v>
      </c>
      <c r="B7529" s="5">
        <v>1</v>
      </c>
      <c r="C7529" s="5">
        <v>3</v>
      </c>
    </row>
    <row r="7530" spans="1:3" hidden="1" x14ac:dyDescent="0.25">
      <c r="A7530" s="5" t="s">
        <v>15603</v>
      </c>
      <c r="B7530" s="5">
        <v>1</v>
      </c>
      <c r="C7530" s="5">
        <v>1</v>
      </c>
    </row>
    <row r="7531" spans="1:3" hidden="1" x14ac:dyDescent="0.25">
      <c r="A7531" s="5" t="s">
        <v>15604</v>
      </c>
      <c r="B7531" s="5">
        <v>1</v>
      </c>
      <c r="C7531" s="5">
        <v>1</v>
      </c>
    </row>
    <row r="7532" spans="1:3" hidden="1" x14ac:dyDescent="0.25">
      <c r="A7532" s="5" t="s">
        <v>15605</v>
      </c>
      <c r="B7532" s="5">
        <v>1</v>
      </c>
      <c r="C7532" s="5">
        <v>3</v>
      </c>
    </row>
    <row r="7533" spans="1:3" hidden="1" x14ac:dyDescent="0.25">
      <c r="A7533" s="5" t="s">
        <v>15606</v>
      </c>
      <c r="B7533" s="5">
        <v>1</v>
      </c>
      <c r="C7533" s="5">
        <v>2</v>
      </c>
    </row>
    <row r="7534" spans="1:3" hidden="1" x14ac:dyDescent="0.25">
      <c r="A7534" s="5" t="s">
        <v>15607</v>
      </c>
      <c r="B7534" s="5">
        <v>1</v>
      </c>
      <c r="C7534" s="5">
        <v>3</v>
      </c>
    </row>
    <row r="7535" spans="1:3" hidden="1" x14ac:dyDescent="0.25">
      <c r="A7535" s="5" t="s">
        <v>15608</v>
      </c>
      <c r="B7535" s="5">
        <v>1</v>
      </c>
      <c r="C7535" s="5">
        <v>3</v>
      </c>
    </row>
    <row r="7536" spans="1:3" hidden="1" x14ac:dyDescent="0.25">
      <c r="A7536" s="5" t="s">
        <v>15609</v>
      </c>
      <c r="B7536" s="5">
        <v>1</v>
      </c>
      <c r="C7536" s="5">
        <v>2</v>
      </c>
    </row>
    <row r="7537" spans="1:3" hidden="1" x14ac:dyDescent="0.25">
      <c r="A7537" s="5" t="s">
        <v>15610</v>
      </c>
      <c r="B7537" s="5">
        <v>1</v>
      </c>
      <c r="C7537" s="5">
        <v>1</v>
      </c>
    </row>
    <row r="7538" spans="1:3" hidden="1" x14ac:dyDescent="0.25">
      <c r="A7538" s="5" t="s">
        <v>15611</v>
      </c>
      <c r="B7538" s="5">
        <v>1</v>
      </c>
      <c r="C7538" s="5">
        <v>3</v>
      </c>
    </row>
    <row r="7539" spans="1:3" hidden="1" x14ac:dyDescent="0.25">
      <c r="A7539" s="5" t="s">
        <v>15612</v>
      </c>
      <c r="B7539" s="5">
        <v>1</v>
      </c>
      <c r="C7539" s="5">
        <v>3</v>
      </c>
    </row>
    <row r="7540" spans="1:3" hidden="1" x14ac:dyDescent="0.25">
      <c r="A7540" s="5" t="s">
        <v>15613</v>
      </c>
      <c r="B7540" s="5">
        <v>1</v>
      </c>
      <c r="C7540" s="5">
        <v>3</v>
      </c>
    </row>
    <row r="7541" spans="1:3" hidden="1" x14ac:dyDescent="0.25">
      <c r="A7541" s="5" t="s">
        <v>15614</v>
      </c>
      <c r="B7541" s="5">
        <v>1</v>
      </c>
      <c r="C7541" s="5">
        <v>2</v>
      </c>
    </row>
    <row r="7542" spans="1:3" hidden="1" x14ac:dyDescent="0.25">
      <c r="A7542" s="5" t="s">
        <v>15615</v>
      </c>
      <c r="B7542" s="5">
        <v>1</v>
      </c>
      <c r="C7542" s="5">
        <v>3</v>
      </c>
    </row>
    <row r="7543" spans="1:3" hidden="1" x14ac:dyDescent="0.25">
      <c r="A7543" s="5" t="s">
        <v>15616</v>
      </c>
      <c r="B7543" s="5">
        <v>1</v>
      </c>
      <c r="C7543" s="5">
        <v>2</v>
      </c>
    </row>
    <row r="7544" spans="1:3" hidden="1" x14ac:dyDescent="0.25">
      <c r="A7544" s="5" t="s">
        <v>15617</v>
      </c>
      <c r="B7544" s="5">
        <v>1</v>
      </c>
      <c r="C7544" s="5">
        <v>3</v>
      </c>
    </row>
    <row r="7545" spans="1:3" hidden="1" x14ac:dyDescent="0.25">
      <c r="A7545" s="5" t="s">
        <v>15618</v>
      </c>
      <c r="B7545" s="5">
        <v>1</v>
      </c>
      <c r="C7545" s="5">
        <v>2</v>
      </c>
    </row>
    <row r="7546" spans="1:3" hidden="1" x14ac:dyDescent="0.25">
      <c r="A7546" s="5" t="s">
        <v>15619</v>
      </c>
      <c r="B7546" s="5">
        <v>1</v>
      </c>
      <c r="C7546" s="5">
        <v>2</v>
      </c>
    </row>
    <row r="7547" spans="1:3" hidden="1" x14ac:dyDescent="0.25">
      <c r="A7547" s="5" t="s">
        <v>15620</v>
      </c>
      <c r="B7547" s="5">
        <v>1</v>
      </c>
      <c r="C7547" s="5">
        <v>2</v>
      </c>
    </row>
    <row r="7548" spans="1:3" hidden="1" x14ac:dyDescent="0.25">
      <c r="A7548" s="5" t="s">
        <v>15621</v>
      </c>
      <c r="B7548" s="5">
        <v>1</v>
      </c>
      <c r="C7548" s="5">
        <v>1</v>
      </c>
    </row>
    <row r="7549" spans="1:3" hidden="1" x14ac:dyDescent="0.25">
      <c r="A7549" s="5" t="s">
        <v>15622</v>
      </c>
      <c r="B7549" s="5">
        <v>1</v>
      </c>
      <c r="C7549" s="5">
        <v>2</v>
      </c>
    </row>
    <row r="7550" spans="1:3" hidden="1" x14ac:dyDescent="0.25">
      <c r="A7550" s="5" t="s">
        <v>15623</v>
      </c>
      <c r="B7550" s="5">
        <v>1</v>
      </c>
      <c r="C7550" s="5">
        <v>2</v>
      </c>
    </row>
    <row r="7551" spans="1:3" hidden="1" x14ac:dyDescent="0.25">
      <c r="A7551" s="5" t="s">
        <v>15624</v>
      </c>
      <c r="B7551" s="5">
        <v>1</v>
      </c>
      <c r="C7551" s="5">
        <v>2</v>
      </c>
    </row>
    <row r="7552" spans="1:3" hidden="1" x14ac:dyDescent="0.25">
      <c r="A7552" s="5" t="s">
        <v>15625</v>
      </c>
      <c r="B7552" s="5">
        <v>1</v>
      </c>
      <c r="C7552" s="5">
        <v>2</v>
      </c>
    </row>
    <row r="7553" spans="1:3" hidden="1" x14ac:dyDescent="0.25">
      <c r="A7553" s="5" t="s">
        <v>15626</v>
      </c>
      <c r="B7553" s="5">
        <v>1</v>
      </c>
      <c r="C7553" s="5">
        <v>1</v>
      </c>
    </row>
    <row r="7554" spans="1:3" hidden="1" x14ac:dyDescent="0.25">
      <c r="A7554" s="5" t="s">
        <v>15627</v>
      </c>
      <c r="B7554" s="5">
        <v>1</v>
      </c>
      <c r="C7554" s="5">
        <v>3</v>
      </c>
    </row>
    <row r="7555" spans="1:3" hidden="1" x14ac:dyDescent="0.25">
      <c r="A7555" s="5" t="s">
        <v>15628</v>
      </c>
      <c r="B7555" s="5">
        <v>1</v>
      </c>
      <c r="C7555" s="5">
        <v>1</v>
      </c>
    </row>
    <row r="7556" spans="1:3" hidden="1" x14ac:dyDescent="0.25">
      <c r="A7556" s="5" t="s">
        <v>15629</v>
      </c>
      <c r="B7556" s="5">
        <v>1</v>
      </c>
      <c r="C7556" s="5">
        <v>2</v>
      </c>
    </row>
    <row r="7557" spans="1:3" hidden="1" x14ac:dyDescent="0.25">
      <c r="A7557" s="5" t="s">
        <v>15630</v>
      </c>
      <c r="B7557" s="5">
        <v>1</v>
      </c>
      <c r="C7557" s="5">
        <v>3</v>
      </c>
    </row>
    <row r="7558" spans="1:3" hidden="1" x14ac:dyDescent="0.25">
      <c r="A7558" s="5" t="s">
        <v>15631</v>
      </c>
      <c r="B7558" s="5">
        <v>1</v>
      </c>
      <c r="C7558" s="5">
        <v>1</v>
      </c>
    </row>
    <row r="7559" spans="1:3" hidden="1" x14ac:dyDescent="0.25">
      <c r="A7559" s="5" t="s">
        <v>15632</v>
      </c>
      <c r="B7559" s="5">
        <v>1</v>
      </c>
      <c r="C7559" s="5">
        <v>2</v>
      </c>
    </row>
    <row r="7560" spans="1:3" hidden="1" x14ac:dyDescent="0.25">
      <c r="A7560" s="5" t="s">
        <v>15633</v>
      </c>
      <c r="B7560" s="5">
        <v>1</v>
      </c>
      <c r="C7560" s="5">
        <v>3</v>
      </c>
    </row>
    <row r="7561" spans="1:3" hidden="1" x14ac:dyDescent="0.25">
      <c r="A7561" s="5" t="s">
        <v>15634</v>
      </c>
      <c r="B7561" s="5">
        <v>1</v>
      </c>
      <c r="C7561" s="5">
        <v>3</v>
      </c>
    </row>
    <row r="7562" spans="1:3" hidden="1" x14ac:dyDescent="0.25">
      <c r="A7562" s="5" t="s">
        <v>15635</v>
      </c>
      <c r="B7562" s="5">
        <v>1</v>
      </c>
      <c r="C7562" s="5">
        <v>1</v>
      </c>
    </row>
    <row r="7563" spans="1:3" hidden="1" x14ac:dyDescent="0.25">
      <c r="A7563" s="5" t="s">
        <v>15636</v>
      </c>
      <c r="B7563" s="5">
        <v>1</v>
      </c>
      <c r="C7563" s="5">
        <v>3</v>
      </c>
    </row>
    <row r="7564" spans="1:3" hidden="1" x14ac:dyDescent="0.25">
      <c r="A7564" s="5" t="s">
        <v>15637</v>
      </c>
      <c r="B7564" s="5">
        <v>1</v>
      </c>
      <c r="C7564" s="5">
        <v>3</v>
      </c>
    </row>
    <row r="7565" spans="1:3" hidden="1" x14ac:dyDescent="0.25">
      <c r="A7565" s="5" t="s">
        <v>15638</v>
      </c>
      <c r="B7565" s="5">
        <v>1</v>
      </c>
      <c r="C7565" s="5">
        <v>3</v>
      </c>
    </row>
    <row r="7566" spans="1:3" hidden="1" x14ac:dyDescent="0.25">
      <c r="A7566" s="5" t="s">
        <v>15639</v>
      </c>
      <c r="B7566" s="5">
        <v>1</v>
      </c>
      <c r="C7566" s="5">
        <v>2</v>
      </c>
    </row>
    <row r="7567" spans="1:3" hidden="1" x14ac:dyDescent="0.25">
      <c r="A7567" s="5" t="s">
        <v>15640</v>
      </c>
      <c r="B7567" s="5">
        <v>1</v>
      </c>
      <c r="C7567" s="5">
        <v>2</v>
      </c>
    </row>
    <row r="7568" spans="1:3" hidden="1" x14ac:dyDescent="0.25">
      <c r="A7568" s="5" t="s">
        <v>15641</v>
      </c>
      <c r="B7568" s="5">
        <v>1</v>
      </c>
      <c r="C7568" s="5">
        <v>3</v>
      </c>
    </row>
    <row r="7569" spans="1:3" hidden="1" x14ac:dyDescent="0.25">
      <c r="A7569" s="5" t="s">
        <v>15642</v>
      </c>
      <c r="B7569" s="5">
        <v>1</v>
      </c>
      <c r="C7569" s="5">
        <v>1</v>
      </c>
    </row>
    <row r="7570" spans="1:3" hidden="1" x14ac:dyDescent="0.25">
      <c r="A7570" s="5" t="s">
        <v>15643</v>
      </c>
      <c r="B7570" s="5">
        <v>1</v>
      </c>
      <c r="C7570" s="5">
        <v>2</v>
      </c>
    </row>
    <row r="7571" spans="1:3" hidden="1" x14ac:dyDescent="0.25">
      <c r="A7571" s="5" t="s">
        <v>15644</v>
      </c>
      <c r="B7571" s="5">
        <v>1</v>
      </c>
      <c r="C7571" s="5">
        <v>3</v>
      </c>
    </row>
    <row r="7572" spans="1:3" hidden="1" x14ac:dyDescent="0.25">
      <c r="A7572" s="5" t="s">
        <v>15645</v>
      </c>
      <c r="B7572" s="5">
        <v>1</v>
      </c>
      <c r="C7572" s="5">
        <v>3</v>
      </c>
    </row>
    <row r="7573" spans="1:3" hidden="1" x14ac:dyDescent="0.25">
      <c r="A7573" s="5" t="s">
        <v>15646</v>
      </c>
      <c r="B7573" s="5">
        <v>1</v>
      </c>
      <c r="C7573" s="5">
        <v>2</v>
      </c>
    </row>
    <row r="7574" spans="1:3" hidden="1" x14ac:dyDescent="0.25">
      <c r="A7574" s="5" t="s">
        <v>15647</v>
      </c>
      <c r="B7574" s="5">
        <v>1</v>
      </c>
      <c r="C7574" s="5">
        <v>2</v>
      </c>
    </row>
    <row r="7575" spans="1:3" hidden="1" x14ac:dyDescent="0.25">
      <c r="A7575" s="5" t="s">
        <v>15648</v>
      </c>
      <c r="B7575" s="5">
        <v>1</v>
      </c>
      <c r="C7575" s="5">
        <v>1</v>
      </c>
    </row>
    <row r="7576" spans="1:3" hidden="1" x14ac:dyDescent="0.25">
      <c r="A7576" s="5" t="s">
        <v>15649</v>
      </c>
      <c r="B7576" s="5">
        <v>1</v>
      </c>
      <c r="C7576" s="5">
        <v>3</v>
      </c>
    </row>
    <row r="7577" spans="1:3" hidden="1" x14ac:dyDescent="0.25">
      <c r="A7577" s="5" t="s">
        <v>15650</v>
      </c>
      <c r="B7577" s="5">
        <v>1</v>
      </c>
      <c r="C7577" s="5">
        <v>1</v>
      </c>
    </row>
    <row r="7578" spans="1:3" hidden="1" x14ac:dyDescent="0.25">
      <c r="A7578" s="5" t="s">
        <v>15651</v>
      </c>
      <c r="B7578" s="5">
        <v>1</v>
      </c>
      <c r="C7578" s="5">
        <v>3</v>
      </c>
    </row>
    <row r="7579" spans="1:3" hidden="1" x14ac:dyDescent="0.25">
      <c r="A7579" s="5" t="s">
        <v>15652</v>
      </c>
      <c r="B7579" s="5">
        <v>1</v>
      </c>
      <c r="C7579" s="5">
        <v>2</v>
      </c>
    </row>
    <row r="7580" spans="1:3" hidden="1" x14ac:dyDescent="0.25">
      <c r="A7580" s="5" t="s">
        <v>15653</v>
      </c>
      <c r="B7580" s="5">
        <v>1</v>
      </c>
      <c r="C7580" s="5">
        <v>3</v>
      </c>
    </row>
    <row r="7581" spans="1:3" hidden="1" x14ac:dyDescent="0.25">
      <c r="A7581" s="5" t="s">
        <v>15654</v>
      </c>
      <c r="B7581" s="5">
        <v>1</v>
      </c>
      <c r="C7581" s="5">
        <v>3</v>
      </c>
    </row>
    <row r="7582" spans="1:3" hidden="1" x14ac:dyDescent="0.25">
      <c r="A7582" s="5" t="s">
        <v>15655</v>
      </c>
      <c r="B7582" s="5">
        <v>1</v>
      </c>
      <c r="C7582" s="5">
        <v>1</v>
      </c>
    </row>
    <row r="7583" spans="1:3" hidden="1" x14ac:dyDescent="0.25">
      <c r="A7583" s="5" t="s">
        <v>15656</v>
      </c>
      <c r="B7583" s="5">
        <v>1</v>
      </c>
      <c r="C7583" s="5">
        <v>2</v>
      </c>
    </row>
    <row r="7584" spans="1:3" hidden="1" x14ac:dyDescent="0.25">
      <c r="A7584" s="5" t="s">
        <v>15657</v>
      </c>
      <c r="B7584" s="5">
        <v>1</v>
      </c>
      <c r="C7584" s="5">
        <v>3</v>
      </c>
    </row>
    <row r="7585" spans="1:3" hidden="1" x14ac:dyDescent="0.25">
      <c r="A7585" s="5" t="s">
        <v>15658</v>
      </c>
      <c r="B7585" s="5">
        <v>1</v>
      </c>
      <c r="C7585" s="5">
        <v>1</v>
      </c>
    </row>
    <row r="7586" spans="1:3" hidden="1" x14ac:dyDescent="0.25">
      <c r="A7586" s="5" t="s">
        <v>15659</v>
      </c>
      <c r="B7586" s="5">
        <v>1</v>
      </c>
      <c r="C7586" s="5">
        <v>3</v>
      </c>
    </row>
    <row r="7587" spans="1:3" hidden="1" x14ac:dyDescent="0.25">
      <c r="A7587" s="5" t="s">
        <v>15660</v>
      </c>
      <c r="B7587" s="5">
        <v>1</v>
      </c>
      <c r="C7587" s="5">
        <v>1</v>
      </c>
    </row>
    <row r="7588" spans="1:3" hidden="1" x14ac:dyDescent="0.25">
      <c r="A7588" s="5" t="s">
        <v>15661</v>
      </c>
      <c r="B7588" s="5">
        <v>1</v>
      </c>
      <c r="C7588" s="5">
        <v>2</v>
      </c>
    </row>
    <row r="7589" spans="1:3" hidden="1" x14ac:dyDescent="0.25">
      <c r="A7589" s="5" t="s">
        <v>15662</v>
      </c>
      <c r="B7589" s="5">
        <v>1</v>
      </c>
      <c r="C7589" s="5">
        <v>3</v>
      </c>
    </row>
    <row r="7590" spans="1:3" hidden="1" x14ac:dyDescent="0.25">
      <c r="A7590" s="5" t="s">
        <v>15663</v>
      </c>
      <c r="B7590" s="5">
        <v>1</v>
      </c>
      <c r="C7590" s="5">
        <v>2</v>
      </c>
    </row>
    <row r="7591" spans="1:3" hidden="1" x14ac:dyDescent="0.25">
      <c r="A7591" s="5" t="s">
        <v>15664</v>
      </c>
      <c r="B7591" s="5">
        <v>1</v>
      </c>
      <c r="C7591" s="5">
        <v>2</v>
      </c>
    </row>
    <row r="7592" spans="1:3" hidden="1" x14ac:dyDescent="0.25">
      <c r="A7592" s="5" t="s">
        <v>15665</v>
      </c>
      <c r="B7592" s="5">
        <v>1</v>
      </c>
      <c r="C7592" s="5">
        <v>3</v>
      </c>
    </row>
    <row r="7593" spans="1:3" hidden="1" x14ac:dyDescent="0.25">
      <c r="A7593" s="5" t="s">
        <v>15666</v>
      </c>
      <c r="B7593" s="5">
        <v>1</v>
      </c>
      <c r="C7593" s="5">
        <v>1</v>
      </c>
    </row>
    <row r="7594" spans="1:3" hidden="1" x14ac:dyDescent="0.25">
      <c r="A7594" s="5" t="s">
        <v>15667</v>
      </c>
      <c r="B7594" s="5">
        <v>1</v>
      </c>
      <c r="C7594" s="5">
        <v>1</v>
      </c>
    </row>
    <row r="7595" spans="1:3" hidden="1" x14ac:dyDescent="0.25">
      <c r="A7595" s="5" t="s">
        <v>15668</v>
      </c>
      <c r="B7595" s="5">
        <v>1</v>
      </c>
      <c r="C7595" s="5">
        <v>3</v>
      </c>
    </row>
    <row r="7596" spans="1:3" hidden="1" x14ac:dyDescent="0.25">
      <c r="A7596" s="5" t="s">
        <v>15669</v>
      </c>
      <c r="B7596" s="5">
        <v>1</v>
      </c>
      <c r="C7596" s="5">
        <v>3</v>
      </c>
    </row>
    <row r="7597" spans="1:3" hidden="1" x14ac:dyDescent="0.25">
      <c r="A7597" s="5" t="s">
        <v>15670</v>
      </c>
      <c r="B7597" s="5">
        <v>1</v>
      </c>
      <c r="C7597" s="5">
        <v>1</v>
      </c>
    </row>
    <row r="7598" spans="1:3" hidden="1" x14ac:dyDescent="0.25">
      <c r="A7598" s="5" t="s">
        <v>15671</v>
      </c>
      <c r="B7598" s="5">
        <v>1</v>
      </c>
      <c r="C7598" s="5">
        <v>3</v>
      </c>
    </row>
    <row r="7599" spans="1:3" hidden="1" x14ac:dyDescent="0.25">
      <c r="A7599" s="5" t="s">
        <v>15672</v>
      </c>
      <c r="B7599" s="5">
        <v>1</v>
      </c>
      <c r="C7599" s="5">
        <v>1</v>
      </c>
    </row>
    <row r="7600" spans="1:3" hidden="1" x14ac:dyDescent="0.25">
      <c r="A7600" s="5" t="s">
        <v>15673</v>
      </c>
      <c r="B7600" s="5">
        <v>1</v>
      </c>
      <c r="C7600" s="5">
        <v>2</v>
      </c>
    </row>
    <row r="7601" spans="1:3" hidden="1" x14ac:dyDescent="0.25">
      <c r="A7601" s="5" t="s">
        <v>2785</v>
      </c>
      <c r="B7601" s="5">
        <v>1</v>
      </c>
      <c r="C7601" s="5">
        <v>3</v>
      </c>
    </row>
    <row r="7602" spans="1:3" hidden="1" x14ac:dyDescent="0.25">
      <c r="A7602" s="5" t="s">
        <v>15674</v>
      </c>
      <c r="B7602" s="5">
        <v>1</v>
      </c>
      <c r="C7602" s="5">
        <v>3</v>
      </c>
    </row>
    <row r="7603" spans="1:3" hidden="1" x14ac:dyDescent="0.25">
      <c r="A7603" s="5" t="s">
        <v>15675</v>
      </c>
      <c r="B7603" s="5">
        <v>1</v>
      </c>
      <c r="C7603" s="5">
        <v>1</v>
      </c>
    </row>
    <row r="7604" spans="1:3" hidden="1" x14ac:dyDescent="0.25">
      <c r="A7604" s="5" t="s">
        <v>15676</v>
      </c>
      <c r="B7604" s="5">
        <v>1</v>
      </c>
      <c r="C7604" s="5">
        <v>2</v>
      </c>
    </row>
    <row r="7605" spans="1:3" hidden="1" x14ac:dyDescent="0.25">
      <c r="A7605" s="5" t="s">
        <v>15677</v>
      </c>
      <c r="B7605" s="5">
        <v>1</v>
      </c>
      <c r="C7605" s="5">
        <v>1</v>
      </c>
    </row>
    <row r="7606" spans="1:3" hidden="1" x14ac:dyDescent="0.25">
      <c r="A7606" s="5" t="s">
        <v>15678</v>
      </c>
      <c r="B7606" s="5">
        <v>1</v>
      </c>
      <c r="C7606" s="5">
        <v>2</v>
      </c>
    </row>
    <row r="7607" spans="1:3" hidden="1" x14ac:dyDescent="0.25">
      <c r="A7607" s="5" t="s">
        <v>15679</v>
      </c>
      <c r="B7607" s="5">
        <v>1</v>
      </c>
      <c r="C7607" s="5">
        <v>2</v>
      </c>
    </row>
    <row r="7608" spans="1:3" hidden="1" x14ac:dyDescent="0.25">
      <c r="A7608" s="5" t="s">
        <v>15680</v>
      </c>
      <c r="B7608" s="5">
        <v>1</v>
      </c>
      <c r="C7608" s="5">
        <v>2</v>
      </c>
    </row>
    <row r="7609" spans="1:3" hidden="1" x14ac:dyDescent="0.25">
      <c r="A7609" s="5" t="s">
        <v>15681</v>
      </c>
      <c r="B7609" s="5">
        <v>1</v>
      </c>
      <c r="C7609" s="5">
        <v>1</v>
      </c>
    </row>
    <row r="7610" spans="1:3" hidden="1" x14ac:dyDescent="0.25">
      <c r="A7610" s="5" t="s">
        <v>15682</v>
      </c>
      <c r="B7610" s="5">
        <v>1</v>
      </c>
      <c r="C7610" s="5">
        <v>2</v>
      </c>
    </row>
    <row r="7611" spans="1:3" hidden="1" x14ac:dyDescent="0.25">
      <c r="A7611" s="5" t="s">
        <v>15683</v>
      </c>
      <c r="B7611" s="5">
        <v>1</v>
      </c>
      <c r="C7611" s="5">
        <v>2</v>
      </c>
    </row>
    <row r="7612" spans="1:3" hidden="1" x14ac:dyDescent="0.25">
      <c r="A7612" s="5" t="s">
        <v>15684</v>
      </c>
      <c r="B7612" s="5">
        <v>1</v>
      </c>
      <c r="C7612" s="5">
        <v>3</v>
      </c>
    </row>
    <row r="7613" spans="1:3" hidden="1" x14ac:dyDescent="0.25">
      <c r="A7613" s="5" t="s">
        <v>15685</v>
      </c>
      <c r="B7613" s="5">
        <v>1</v>
      </c>
      <c r="C7613" s="5">
        <v>1</v>
      </c>
    </row>
    <row r="7614" spans="1:3" hidden="1" x14ac:dyDescent="0.25">
      <c r="A7614" s="5" t="s">
        <v>15686</v>
      </c>
      <c r="B7614" s="5">
        <v>1</v>
      </c>
      <c r="C7614" s="5">
        <v>3</v>
      </c>
    </row>
    <row r="7615" spans="1:3" hidden="1" x14ac:dyDescent="0.25">
      <c r="A7615" s="5" t="s">
        <v>15687</v>
      </c>
      <c r="B7615" s="5">
        <v>1</v>
      </c>
      <c r="C7615" s="5">
        <v>2</v>
      </c>
    </row>
    <row r="7616" spans="1:3" hidden="1" x14ac:dyDescent="0.25">
      <c r="A7616" s="5" t="s">
        <v>15688</v>
      </c>
      <c r="B7616" s="5">
        <v>1</v>
      </c>
      <c r="C7616" s="5">
        <v>3</v>
      </c>
    </row>
    <row r="7617" spans="1:3" hidden="1" x14ac:dyDescent="0.25">
      <c r="A7617" s="5" t="s">
        <v>15689</v>
      </c>
      <c r="B7617" s="5">
        <v>1</v>
      </c>
      <c r="C7617" s="5">
        <v>2</v>
      </c>
    </row>
    <row r="7618" spans="1:3" hidden="1" x14ac:dyDescent="0.25">
      <c r="A7618" s="5" t="s">
        <v>15690</v>
      </c>
      <c r="B7618" s="5">
        <v>1</v>
      </c>
      <c r="C7618" s="5">
        <v>3</v>
      </c>
    </row>
    <row r="7619" spans="1:3" hidden="1" x14ac:dyDescent="0.25">
      <c r="A7619" s="5" t="s">
        <v>15691</v>
      </c>
      <c r="B7619" s="5">
        <v>1</v>
      </c>
      <c r="C7619" s="5">
        <v>1</v>
      </c>
    </row>
    <row r="7620" spans="1:3" hidden="1" x14ac:dyDescent="0.25">
      <c r="A7620" s="5" t="s">
        <v>15692</v>
      </c>
      <c r="B7620" s="5">
        <v>1</v>
      </c>
      <c r="C7620" s="5">
        <v>2</v>
      </c>
    </row>
    <row r="7621" spans="1:3" hidden="1" x14ac:dyDescent="0.25">
      <c r="A7621" s="5" t="s">
        <v>15693</v>
      </c>
      <c r="B7621" s="5">
        <v>1</v>
      </c>
      <c r="C7621" s="5">
        <v>3</v>
      </c>
    </row>
    <row r="7622" spans="1:3" hidden="1" x14ac:dyDescent="0.25">
      <c r="A7622" s="5" t="s">
        <v>15694</v>
      </c>
      <c r="B7622" s="5">
        <v>1</v>
      </c>
      <c r="C7622" s="5">
        <v>1</v>
      </c>
    </row>
    <row r="7623" spans="1:3" hidden="1" x14ac:dyDescent="0.25">
      <c r="A7623" s="5" t="s">
        <v>15695</v>
      </c>
      <c r="B7623" s="5">
        <v>1</v>
      </c>
      <c r="C7623" s="5">
        <v>2</v>
      </c>
    </row>
    <row r="7624" spans="1:3" hidden="1" x14ac:dyDescent="0.25">
      <c r="A7624" s="5" t="s">
        <v>15696</v>
      </c>
      <c r="B7624" s="5">
        <v>1</v>
      </c>
      <c r="C7624" s="5">
        <v>2</v>
      </c>
    </row>
    <row r="7625" spans="1:3" hidden="1" x14ac:dyDescent="0.25">
      <c r="A7625" s="5" t="s">
        <v>15697</v>
      </c>
      <c r="B7625" s="5">
        <v>1</v>
      </c>
      <c r="C7625" s="5">
        <v>1</v>
      </c>
    </row>
    <row r="7626" spans="1:3" hidden="1" x14ac:dyDescent="0.25">
      <c r="A7626" s="5" t="s">
        <v>15698</v>
      </c>
      <c r="B7626" s="5">
        <v>1</v>
      </c>
      <c r="C7626" s="5">
        <v>1</v>
      </c>
    </row>
    <row r="7627" spans="1:3" hidden="1" x14ac:dyDescent="0.25">
      <c r="A7627" s="5" t="s">
        <v>15699</v>
      </c>
      <c r="B7627" s="5">
        <v>1</v>
      </c>
      <c r="C7627" s="5">
        <v>3</v>
      </c>
    </row>
    <row r="7628" spans="1:3" hidden="1" x14ac:dyDescent="0.25">
      <c r="A7628" s="5" t="s">
        <v>15700</v>
      </c>
      <c r="B7628" s="5">
        <v>1</v>
      </c>
      <c r="C7628" s="5">
        <v>2</v>
      </c>
    </row>
    <row r="7629" spans="1:3" hidden="1" x14ac:dyDescent="0.25">
      <c r="A7629" s="5" t="s">
        <v>15701</v>
      </c>
      <c r="B7629" s="5">
        <v>1</v>
      </c>
      <c r="C7629" s="5">
        <v>1</v>
      </c>
    </row>
    <row r="7630" spans="1:3" hidden="1" x14ac:dyDescent="0.25">
      <c r="A7630" s="5" t="s">
        <v>15702</v>
      </c>
      <c r="B7630" s="5">
        <v>1</v>
      </c>
      <c r="C7630" s="5">
        <v>3</v>
      </c>
    </row>
    <row r="7631" spans="1:3" hidden="1" x14ac:dyDescent="0.25">
      <c r="A7631" s="5" t="s">
        <v>15703</v>
      </c>
      <c r="B7631" s="5">
        <v>1</v>
      </c>
      <c r="C7631" s="5">
        <v>3</v>
      </c>
    </row>
    <row r="7632" spans="1:3" hidden="1" x14ac:dyDescent="0.25">
      <c r="A7632" s="5" t="s">
        <v>15704</v>
      </c>
      <c r="B7632" s="5">
        <v>1</v>
      </c>
      <c r="C7632" s="5">
        <v>3</v>
      </c>
    </row>
    <row r="7633" spans="1:3" hidden="1" x14ac:dyDescent="0.25">
      <c r="A7633" s="5" t="s">
        <v>15705</v>
      </c>
      <c r="B7633" s="5">
        <v>1</v>
      </c>
      <c r="C7633" s="5">
        <v>1</v>
      </c>
    </row>
    <row r="7634" spans="1:3" hidden="1" x14ac:dyDescent="0.25">
      <c r="A7634" s="5" t="s">
        <v>15706</v>
      </c>
      <c r="B7634" s="5">
        <v>1</v>
      </c>
      <c r="C7634" s="5">
        <v>2</v>
      </c>
    </row>
    <row r="7635" spans="1:3" hidden="1" x14ac:dyDescent="0.25">
      <c r="A7635" s="5" t="s">
        <v>15707</v>
      </c>
      <c r="B7635" s="5">
        <v>1</v>
      </c>
      <c r="C7635" s="5">
        <v>1</v>
      </c>
    </row>
    <row r="7636" spans="1:3" hidden="1" x14ac:dyDescent="0.25">
      <c r="A7636" s="5" t="s">
        <v>15708</v>
      </c>
      <c r="B7636" s="5">
        <v>1</v>
      </c>
      <c r="C7636" s="5">
        <v>2</v>
      </c>
    </row>
    <row r="7637" spans="1:3" hidden="1" x14ac:dyDescent="0.25">
      <c r="A7637" s="5" t="s">
        <v>15709</v>
      </c>
      <c r="B7637" s="5">
        <v>1</v>
      </c>
      <c r="C7637" s="5">
        <v>2</v>
      </c>
    </row>
    <row r="7638" spans="1:3" hidden="1" x14ac:dyDescent="0.25">
      <c r="A7638" s="5" t="s">
        <v>15710</v>
      </c>
      <c r="B7638" s="5">
        <v>1</v>
      </c>
      <c r="C7638" s="5">
        <v>2</v>
      </c>
    </row>
    <row r="7639" spans="1:3" hidden="1" x14ac:dyDescent="0.25">
      <c r="A7639" s="5" t="s">
        <v>15711</v>
      </c>
      <c r="B7639" s="5">
        <v>1</v>
      </c>
      <c r="C7639" s="5">
        <v>2</v>
      </c>
    </row>
    <row r="7640" spans="1:3" hidden="1" x14ac:dyDescent="0.25">
      <c r="A7640" s="5" t="s">
        <v>15712</v>
      </c>
      <c r="B7640" s="5">
        <v>1</v>
      </c>
      <c r="C7640" s="5">
        <v>3</v>
      </c>
    </row>
    <row r="7641" spans="1:3" hidden="1" x14ac:dyDescent="0.25">
      <c r="A7641" s="5" t="s">
        <v>15713</v>
      </c>
      <c r="B7641" s="5">
        <v>1</v>
      </c>
      <c r="C7641" s="5">
        <v>3</v>
      </c>
    </row>
    <row r="7642" spans="1:3" hidden="1" x14ac:dyDescent="0.25">
      <c r="A7642" s="5" t="s">
        <v>15714</v>
      </c>
      <c r="B7642" s="5">
        <v>1</v>
      </c>
      <c r="C7642" s="5">
        <v>3</v>
      </c>
    </row>
    <row r="7643" spans="1:3" hidden="1" x14ac:dyDescent="0.25">
      <c r="A7643" s="5" t="s">
        <v>15715</v>
      </c>
      <c r="B7643" s="5">
        <v>1</v>
      </c>
      <c r="C7643" s="5">
        <v>2</v>
      </c>
    </row>
    <row r="7644" spans="1:3" hidden="1" x14ac:dyDescent="0.25">
      <c r="A7644" s="5" t="s">
        <v>15716</v>
      </c>
      <c r="B7644" s="5">
        <v>1</v>
      </c>
      <c r="C7644" s="5">
        <v>2</v>
      </c>
    </row>
    <row r="7645" spans="1:3" hidden="1" x14ac:dyDescent="0.25">
      <c r="A7645" s="5" t="s">
        <v>15717</v>
      </c>
      <c r="B7645" s="5">
        <v>1</v>
      </c>
      <c r="C7645" s="5">
        <v>1</v>
      </c>
    </row>
    <row r="7646" spans="1:3" hidden="1" x14ac:dyDescent="0.25">
      <c r="A7646" s="5" t="s">
        <v>15718</v>
      </c>
      <c r="B7646" s="5">
        <v>1</v>
      </c>
      <c r="C7646" s="5">
        <v>2</v>
      </c>
    </row>
    <row r="7647" spans="1:3" hidden="1" x14ac:dyDescent="0.25">
      <c r="A7647" s="5" t="s">
        <v>15719</v>
      </c>
      <c r="B7647" s="5">
        <v>1</v>
      </c>
      <c r="C7647" s="5">
        <v>3</v>
      </c>
    </row>
    <row r="7648" spans="1:3" hidden="1" x14ac:dyDescent="0.25">
      <c r="A7648" s="5" t="s">
        <v>15720</v>
      </c>
      <c r="B7648" s="5">
        <v>1</v>
      </c>
      <c r="C7648" s="5">
        <v>2</v>
      </c>
    </row>
    <row r="7649" spans="1:3" hidden="1" x14ac:dyDescent="0.25">
      <c r="A7649" s="5" t="s">
        <v>15721</v>
      </c>
      <c r="B7649" s="5">
        <v>1</v>
      </c>
      <c r="C7649" s="5">
        <v>1</v>
      </c>
    </row>
    <row r="7650" spans="1:3" hidden="1" x14ac:dyDescent="0.25">
      <c r="A7650" s="5" t="s">
        <v>15722</v>
      </c>
      <c r="B7650" s="5">
        <v>1</v>
      </c>
      <c r="C7650" s="5">
        <v>3</v>
      </c>
    </row>
    <row r="7651" spans="1:3" hidden="1" x14ac:dyDescent="0.25">
      <c r="A7651" s="5" t="s">
        <v>15723</v>
      </c>
      <c r="B7651" s="5">
        <v>1</v>
      </c>
      <c r="C7651" s="5">
        <v>1</v>
      </c>
    </row>
    <row r="7652" spans="1:3" hidden="1" x14ac:dyDescent="0.25">
      <c r="A7652" s="5" t="s">
        <v>15724</v>
      </c>
      <c r="B7652" s="5">
        <v>1</v>
      </c>
      <c r="C7652" s="5">
        <v>2</v>
      </c>
    </row>
    <row r="7653" spans="1:3" hidden="1" x14ac:dyDescent="0.25">
      <c r="A7653" s="5" t="s">
        <v>15725</v>
      </c>
      <c r="B7653" s="5">
        <v>1</v>
      </c>
      <c r="C7653" s="5">
        <v>3</v>
      </c>
    </row>
    <row r="7654" spans="1:3" hidden="1" x14ac:dyDescent="0.25">
      <c r="A7654" s="5" t="s">
        <v>15726</v>
      </c>
      <c r="B7654" s="5">
        <v>1</v>
      </c>
      <c r="C7654" s="5">
        <v>1</v>
      </c>
    </row>
    <row r="7655" spans="1:3" hidden="1" x14ac:dyDescent="0.25">
      <c r="A7655" s="5" t="s">
        <v>15727</v>
      </c>
      <c r="B7655" s="5">
        <v>1</v>
      </c>
      <c r="C7655" s="5">
        <v>3</v>
      </c>
    </row>
    <row r="7656" spans="1:3" hidden="1" x14ac:dyDescent="0.25">
      <c r="A7656" s="5" t="s">
        <v>15728</v>
      </c>
      <c r="B7656" s="5">
        <v>1</v>
      </c>
      <c r="C7656" s="5">
        <v>1</v>
      </c>
    </row>
    <row r="7657" spans="1:3" hidden="1" x14ac:dyDescent="0.25">
      <c r="A7657" s="5" t="s">
        <v>15729</v>
      </c>
      <c r="B7657" s="5">
        <v>1</v>
      </c>
      <c r="C7657" s="5">
        <v>1</v>
      </c>
    </row>
    <row r="7658" spans="1:3" hidden="1" x14ac:dyDescent="0.25">
      <c r="A7658" s="5" t="s">
        <v>15730</v>
      </c>
      <c r="B7658" s="5">
        <v>1</v>
      </c>
      <c r="C7658" s="5">
        <v>3</v>
      </c>
    </row>
    <row r="7659" spans="1:3" hidden="1" x14ac:dyDescent="0.25">
      <c r="A7659" s="5" t="s">
        <v>15731</v>
      </c>
      <c r="B7659" s="5">
        <v>1</v>
      </c>
      <c r="C7659" s="5">
        <v>3</v>
      </c>
    </row>
    <row r="7660" spans="1:3" hidden="1" x14ac:dyDescent="0.25">
      <c r="A7660" s="5" t="s">
        <v>15732</v>
      </c>
      <c r="B7660" s="5">
        <v>1</v>
      </c>
      <c r="C7660" s="5">
        <v>2</v>
      </c>
    </row>
    <row r="7661" spans="1:3" hidden="1" x14ac:dyDescent="0.25">
      <c r="A7661" s="5" t="s">
        <v>8075</v>
      </c>
      <c r="B7661" s="5">
        <v>1</v>
      </c>
      <c r="C7661" s="5">
        <v>1</v>
      </c>
    </row>
    <row r="7662" spans="1:3" hidden="1" x14ac:dyDescent="0.25">
      <c r="A7662" s="5" t="s">
        <v>15733</v>
      </c>
      <c r="B7662" s="5">
        <v>1</v>
      </c>
      <c r="C7662" s="5">
        <v>2</v>
      </c>
    </row>
    <row r="7663" spans="1:3" hidden="1" x14ac:dyDescent="0.25">
      <c r="A7663" s="5" t="s">
        <v>15734</v>
      </c>
      <c r="B7663" s="5">
        <v>1</v>
      </c>
      <c r="C7663" s="5">
        <v>2</v>
      </c>
    </row>
    <row r="7664" spans="1:3" hidden="1" x14ac:dyDescent="0.25">
      <c r="A7664" s="5" t="s">
        <v>15735</v>
      </c>
      <c r="B7664" s="5">
        <v>1</v>
      </c>
      <c r="C7664" s="5">
        <v>2</v>
      </c>
    </row>
    <row r="7665" spans="1:3" hidden="1" x14ac:dyDescent="0.25">
      <c r="A7665" s="5" t="s">
        <v>15736</v>
      </c>
      <c r="B7665" s="5">
        <v>1</v>
      </c>
      <c r="C7665" s="5">
        <v>1</v>
      </c>
    </row>
    <row r="7666" spans="1:3" hidden="1" x14ac:dyDescent="0.25">
      <c r="A7666" s="5" t="s">
        <v>15737</v>
      </c>
      <c r="B7666" s="5">
        <v>1</v>
      </c>
      <c r="C7666" s="5">
        <v>1</v>
      </c>
    </row>
    <row r="7667" spans="1:3" hidden="1" x14ac:dyDescent="0.25">
      <c r="A7667" s="5" t="s">
        <v>15738</v>
      </c>
      <c r="B7667" s="5">
        <v>1</v>
      </c>
      <c r="C7667" s="5">
        <v>2</v>
      </c>
    </row>
    <row r="7668" spans="1:3" hidden="1" x14ac:dyDescent="0.25">
      <c r="A7668" s="5" t="s">
        <v>15739</v>
      </c>
      <c r="B7668" s="5">
        <v>1</v>
      </c>
      <c r="C7668" s="5">
        <v>1</v>
      </c>
    </row>
    <row r="7669" spans="1:3" hidden="1" x14ac:dyDescent="0.25">
      <c r="A7669" s="5" t="s">
        <v>7234</v>
      </c>
      <c r="B7669" s="5">
        <v>1</v>
      </c>
      <c r="C7669" s="5">
        <v>3</v>
      </c>
    </row>
    <row r="7670" spans="1:3" hidden="1" x14ac:dyDescent="0.25">
      <c r="A7670" s="5" t="s">
        <v>15740</v>
      </c>
      <c r="B7670" s="5">
        <v>1</v>
      </c>
      <c r="C7670" s="5">
        <v>3</v>
      </c>
    </row>
    <row r="7671" spans="1:3" hidden="1" x14ac:dyDescent="0.25">
      <c r="A7671" s="5" t="s">
        <v>15741</v>
      </c>
      <c r="B7671" s="5">
        <v>1</v>
      </c>
      <c r="C7671" s="5">
        <v>2</v>
      </c>
    </row>
    <row r="7672" spans="1:3" hidden="1" x14ac:dyDescent="0.25">
      <c r="A7672" s="5" t="s">
        <v>15742</v>
      </c>
      <c r="B7672" s="5">
        <v>1</v>
      </c>
      <c r="C7672" s="5">
        <v>2</v>
      </c>
    </row>
    <row r="7673" spans="1:3" hidden="1" x14ac:dyDescent="0.25">
      <c r="A7673" s="5" t="s">
        <v>15743</v>
      </c>
      <c r="B7673" s="5">
        <v>1</v>
      </c>
      <c r="C7673" s="5">
        <v>2</v>
      </c>
    </row>
    <row r="7674" spans="1:3" hidden="1" x14ac:dyDescent="0.25">
      <c r="A7674" s="5" t="s">
        <v>15744</v>
      </c>
      <c r="B7674" s="5">
        <v>1</v>
      </c>
      <c r="C7674" s="5">
        <v>2</v>
      </c>
    </row>
    <row r="7675" spans="1:3" hidden="1" x14ac:dyDescent="0.25">
      <c r="A7675" s="5" t="s">
        <v>15745</v>
      </c>
      <c r="B7675" s="5">
        <v>1</v>
      </c>
      <c r="C7675" s="5">
        <v>1</v>
      </c>
    </row>
    <row r="7676" spans="1:3" hidden="1" x14ac:dyDescent="0.25">
      <c r="A7676" s="5" t="s">
        <v>15746</v>
      </c>
      <c r="B7676" s="5">
        <v>1</v>
      </c>
      <c r="C7676" s="5">
        <v>2</v>
      </c>
    </row>
    <row r="7677" spans="1:3" hidden="1" x14ac:dyDescent="0.25">
      <c r="A7677" s="5" t="s">
        <v>15747</v>
      </c>
      <c r="B7677" s="5">
        <v>1</v>
      </c>
      <c r="C7677" s="5">
        <v>2</v>
      </c>
    </row>
    <row r="7678" spans="1:3" hidden="1" x14ac:dyDescent="0.25">
      <c r="A7678" s="5" t="s">
        <v>15748</v>
      </c>
      <c r="B7678" s="5">
        <v>1</v>
      </c>
      <c r="C7678" s="5">
        <v>2</v>
      </c>
    </row>
    <row r="7679" spans="1:3" hidden="1" x14ac:dyDescent="0.25">
      <c r="A7679" s="5" t="s">
        <v>15749</v>
      </c>
      <c r="B7679" s="5">
        <v>1</v>
      </c>
      <c r="C7679" s="5">
        <v>2</v>
      </c>
    </row>
    <row r="7680" spans="1:3" hidden="1" x14ac:dyDescent="0.25">
      <c r="A7680" s="5" t="s">
        <v>15750</v>
      </c>
      <c r="B7680" s="5">
        <v>1</v>
      </c>
      <c r="C7680" s="5">
        <v>2</v>
      </c>
    </row>
    <row r="7681" spans="1:3" hidden="1" x14ac:dyDescent="0.25">
      <c r="A7681" s="5" t="s">
        <v>15751</v>
      </c>
      <c r="B7681" s="5">
        <v>1</v>
      </c>
      <c r="C7681" s="5">
        <v>2</v>
      </c>
    </row>
    <row r="7682" spans="1:3" hidden="1" x14ac:dyDescent="0.25">
      <c r="A7682" s="5" t="s">
        <v>15752</v>
      </c>
      <c r="B7682" s="5">
        <v>1</v>
      </c>
      <c r="C7682" s="5">
        <v>1</v>
      </c>
    </row>
    <row r="7683" spans="1:3" hidden="1" x14ac:dyDescent="0.25">
      <c r="A7683" s="5" t="s">
        <v>15753</v>
      </c>
      <c r="B7683" s="5">
        <v>1</v>
      </c>
      <c r="C7683" s="5">
        <v>2</v>
      </c>
    </row>
    <row r="7684" spans="1:3" hidden="1" x14ac:dyDescent="0.25">
      <c r="A7684" s="5" t="s">
        <v>15754</v>
      </c>
      <c r="B7684" s="5">
        <v>1</v>
      </c>
      <c r="C7684" s="5">
        <v>2</v>
      </c>
    </row>
    <row r="7685" spans="1:3" hidden="1" x14ac:dyDescent="0.25">
      <c r="A7685" s="5" t="s">
        <v>15755</v>
      </c>
      <c r="B7685" s="5">
        <v>1</v>
      </c>
      <c r="C7685" s="5">
        <v>1</v>
      </c>
    </row>
    <row r="7686" spans="1:3" hidden="1" x14ac:dyDescent="0.25">
      <c r="A7686" s="5" t="s">
        <v>15756</v>
      </c>
      <c r="B7686" s="5">
        <v>1</v>
      </c>
      <c r="C7686" s="5">
        <v>3</v>
      </c>
    </row>
    <row r="7687" spans="1:3" hidden="1" x14ac:dyDescent="0.25">
      <c r="A7687" s="5" t="s">
        <v>15757</v>
      </c>
      <c r="B7687" s="5">
        <v>1</v>
      </c>
      <c r="C7687" s="5">
        <v>1</v>
      </c>
    </row>
    <row r="7688" spans="1:3" hidden="1" x14ac:dyDescent="0.25">
      <c r="A7688" s="5" t="s">
        <v>15758</v>
      </c>
      <c r="B7688" s="5">
        <v>1</v>
      </c>
      <c r="C7688" s="5">
        <v>2</v>
      </c>
    </row>
    <row r="7689" spans="1:3" hidden="1" x14ac:dyDescent="0.25">
      <c r="A7689" s="5" t="s">
        <v>15759</v>
      </c>
      <c r="B7689" s="5">
        <v>1</v>
      </c>
      <c r="C7689" s="5">
        <v>1</v>
      </c>
    </row>
    <row r="7690" spans="1:3" hidden="1" x14ac:dyDescent="0.25">
      <c r="A7690" s="5" t="s">
        <v>15760</v>
      </c>
      <c r="B7690" s="5">
        <v>1</v>
      </c>
      <c r="C7690" s="5">
        <v>3</v>
      </c>
    </row>
    <row r="7691" spans="1:3" hidden="1" x14ac:dyDescent="0.25">
      <c r="A7691" s="5" t="s">
        <v>15761</v>
      </c>
      <c r="B7691" s="5">
        <v>1</v>
      </c>
      <c r="C7691" s="5">
        <v>2</v>
      </c>
    </row>
    <row r="7692" spans="1:3" hidden="1" x14ac:dyDescent="0.25">
      <c r="A7692" s="5" t="s">
        <v>15762</v>
      </c>
      <c r="B7692" s="5">
        <v>1</v>
      </c>
      <c r="C7692" s="5">
        <v>1</v>
      </c>
    </row>
    <row r="7693" spans="1:3" hidden="1" x14ac:dyDescent="0.25">
      <c r="A7693" s="5" t="s">
        <v>15763</v>
      </c>
      <c r="B7693" s="5">
        <v>1</v>
      </c>
      <c r="C7693" s="5">
        <v>2</v>
      </c>
    </row>
    <row r="7694" spans="1:3" hidden="1" x14ac:dyDescent="0.25">
      <c r="A7694" s="5" t="s">
        <v>15764</v>
      </c>
      <c r="B7694" s="5">
        <v>1</v>
      </c>
      <c r="C7694" s="5">
        <v>2</v>
      </c>
    </row>
    <row r="7695" spans="1:3" hidden="1" x14ac:dyDescent="0.25">
      <c r="A7695" s="5" t="s">
        <v>15765</v>
      </c>
      <c r="B7695" s="5">
        <v>1</v>
      </c>
      <c r="C7695" s="5">
        <v>2</v>
      </c>
    </row>
    <row r="7696" spans="1:3" hidden="1" x14ac:dyDescent="0.25">
      <c r="A7696" s="5" t="s">
        <v>15766</v>
      </c>
      <c r="B7696" s="5">
        <v>1</v>
      </c>
      <c r="C7696" s="5">
        <v>2</v>
      </c>
    </row>
    <row r="7697" spans="1:3" hidden="1" x14ac:dyDescent="0.25">
      <c r="A7697" s="5" t="s">
        <v>15767</v>
      </c>
      <c r="B7697" s="5">
        <v>1</v>
      </c>
      <c r="C7697" s="5">
        <v>3</v>
      </c>
    </row>
    <row r="7698" spans="1:3" hidden="1" x14ac:dyDescent="0.25">
      <c r="A7698" s="5" t="s">
        <v>15768</v>
      </c>
      <c r="B7698" s="5">
        <v>1</v>
      </c>
      <c r="C7698" s="5">
        <v>1</v>
      </c>
    </row>
    <row r="7699" spans="1:3" hidden="1" x14ac:dyDescent="0.25">
      <c r="A7699" s="5" t="s">
        <v>15769</v>
      </c>
      <c r="B7699" s="5">
        <v>1</v>
      </c>
      <c r="C7699" s="5">
        <v>3</v>
      </c>
    </row>
    <row r="7700" spans="1:3" hidden="1" x14ac:dyDescent="0.25">
      <c r="A7700" s="5" t="s">
        <v>15770</v>
      </c>
      <c r="B7700" s="5">
        <v>1</v>
      </c>
      <c r="C7700" s="5">
        <v>2</v>
      </c>
    </row>
    <row r="7701" spans="1:3" hidden="1" x14ac:dyDescent="0.25">
      <c r="A7701" s="5" t="s">
        <v>15771</v>
      </c>
      <c r="B7701" s="5">
        <v>1</v>
      </c>
      <c r="C7701" s="5">
        <v>3</v>
      </c>
    </row>
    <row r="7702" spans="1:3" hidden="1" x14ac:dyDescent="0.25">
      <c r="A7702" s="5" t="s">
        <v>15772</v>
      </c>
      <c r="B7702" s="5">
        <v>1</v>
      </c>
      <c r="C7702" s="5">
        <v>3</v>
      </c>
    </row>
    <row r="7703" spans="1:3" hidden="1" x14ac:dyDescent="0.25">
      <c r="A7703" s="5" t="s">
        <v>15773</v>
      </c>
      <c r="B7703" s="5">
        <v>1</v>
      </c>
      <c r="C7703" s="5">
        <v>1</v>
      </c>
    </row>
    <row r="7704" spans="1:3" hidden="1" x14ac:dyDescent="0.25">
      <c r="A7704" s="5" t="s">
        <v>15774</v>
      </c>
      <c r="B7704" s="5">
        <v>1</v>
      </c>
      <c r="C7704" s="5">
        <v>2</v>
      </c>
    </row>
    <row r="7705" spans="1:3" hidden="1" x14ac:dyDescent="0.25">
      <c r="A7705" s="5" t="s">
        <v>15775</v>
      </c>
      <c r="B7705" s="5">
        <v>1</v>
      </c>
      <c r="C7705" s="5">
        <v>1</v>
      </c>
    </row>
    <row r="7706" spans="1:3" hidden="1" x14ac:dyDescent="0.25">
      <c r="A7706" s="5" t="s">
        <v>15776</v>
      </c>
      <c r="B7706" s="5">
        <v>1</v>
      </c>
      <c r="C7706" s="5">
        <v>1</v>
      </c>
    </row>
    <row r="7707" spans="1:3" hidden="1" x14ac:dyDescent="0.25">
      <c r="A7707" s="5" t="s">
        <v>15777</v>
      </c>
      <c r="B7707" s="5">
        <v>1</v>
      </c>
      <c r="C7707" s="5">
        <v>2</v>
      </c>
    </row>
    <row r="7708" spans="1:3" hidden="1" x14ac:dyDescent="0.25">
      <c r="A7708" s="5" t="s">
        <v>15778</v>
      </c>
      <c r="B7708" s="5">
        <v>1</v>
      </c>
      <c r="C7708" s="5">
        <v>1</v>
      </c>
    </row>
    <row r="7709" spans="1:3" hidden="1" x14ac:dyDescent="0.25">
      <c r="A7709" s="5" t="s">
        <v>15779</v>
      </c>
      <c r="B7709" s="5">
        <v>1</v>
      </c>
      <c r="C7709" s="5">
        <v>2</v>
      </c>
    </row>
    <row r="7710" spans="1:3" hidden="1" x14ac:dyDescent="0.25">
      <c r="A7710" s="5" t="s">
        <v>15780</v>
      </c>
      <c r="B7710" s="5">
        <v>1</v>
      </c>
      <c r="C7710" s="5">
        <v>2</v>
      </c>
    </row>
    <row r="7711" spans="1:3" hidden="1" x14ac:dyDescent="0.25">
      <c r="A7711" s="5" t="s">
        <v>15781</v>
      </c>
      <c r="B7711" s="5">
        <v>1</v>
      </c>
      <c r="C7711" s="5">
        <v>1</v>
      </c>
    </row>
    <row r="7712" spans="1:3" hidden="1" x14ac:dyDescent="0.25">
      <c r="A7712" s="5" t="s">
        <v>15782</v>
      </c>
      <c r="B7712" s="5">
        <v>1</v>
      </c>
      <c r="C7712" s="5">
        <v>2</v>
      </c>
    </row>
    <row r="7713" spans="1:3" hidden="1" x14ac:dyDescent="0.25">
      <c r="A7713" s="5" t="s">
        <v>15783</v>
      </c>
      <c r="B7713" s="5">
        <v>1</v>
      </c>
      <c r="C7713" s="5">
        <v>2</v>
      </c>
    </row>
    <row r="7714" spans="1:3" hidden="1" x14ac:dyDescent="0.25">
      <c r="A7714" s="5" t="s">
        <v>15784</v>
      </c>
      <c r="B7714" s="5">
        <v>1</v>
      </c>
      <c r="C7714" s="5">
        <v>3</v>
      </c>
    </row>
    <row r="7715" spans="1:3" hidden="1" x14ac:dyDescent="0.25">
      <c r="A7715" s="5" t="s">
        <v>15785</v>
      </c>
      <c r="B7715" s="5">
        <v>1</v>
      </c>
      <c r="C7715" s="5">
        <v>2</v>
      </c>
    </row>
    <row r="7716" spans="1:3" hidden="1" x14ac:dyDescent="0.25">
      <c r="A7716" s="5" t="s">
        <v>15786</v>
      </c>
      <c r="B7716" s="5">
        <v>1</v>
      </c>
      <c r="C7716" s="5">
        <v>2</v>
      </c>
    </row>
    <row r="7717" spans="1:3" hidden="1" x14ac:dyDescent="0.25">
      <c r="A7717" s="5" t="s">
        <v>15787</v>
      </c>
      <c r="B7717" s="5">
        <v>1</v>
      </c>
      <c r="C7717" s="5">
        <v>1</v>
      </c>
    </row>
    <row r="7718" spans="1:3" hidden="1" x14ac:dyDescent="0.25">
      <c r="A7718" s="5" t="s">
        <v>15788</v>
      </c>
      <c r="B7718" s="5">
        <v>1</v>
      </c>
      <c r="C7718" s="5">
        <v>2</v>
      </c>
    </row>
    <row r="7719" spans="1:3" hidden="1" x14ac:dyDescent="0.25">
      <c r="A7719" s="5" t="s">
        <v>15789</v>
      </c>
      <c r="B7719" s="5">
        <v>1</v>
      </c>
      <c r="C7719" s="5">
        <v>3</v>
      </c>
    </row>
    <row r="7720" spans="1:3" hidden="1" x14ac:dyDescent="0.25">
      <c r="A7720" s="5" t="s">
        <v>15790</v>
      </c>
      <c r="B7720" s="5">
        <v>1</v>
      </c>
      <c r="C7720" s="5">
        <v>2</v>
      </c>
    </row>
    <row r="7721" spans="1:3" hidden="1" x14ac:dyDescent="0.25">
      <c r="A7721" s="5" t="s">
        <v>15791</v>
      </c>
      <c r="B7721" s="5">
        <v>1</v>
      </c>
      <c r="C7721" s="5">
        <v>1</v>
      </c>
    </row>
    <row r="7722" spans="1:3" hidden="1" x14ac:dyDescent="0.25">
      <c r="A7722" s="5" t="s">
        <v>15792</v>
      </c>
      <c r="B7722" s="5">
        <v>1</v>
      </c>
      <c r="C7722" s="5">
        <v>2</v>
      </c>
    </row>
    <row r="7723" spans="1:3" hidden="1" x14ac:dyDescent="0.25">
      <c r="A7723" s="5" t="s">
        <v>7889</v>
      </c>
      <c r="B7723" s="5">
        <v>1</v>
      </c>
      <c r="C7723" s="5">
        <v>2</v>
      </c>
    </row>
    <row r="7724" spans="1:3" hidden="1" x14ac:dyDescent="0.25">
      <c r="A7724" s="5" t="s">
        <v>15793</v>
      </c>
      <c r="B7724" s="5">
        <v>1</v>
      </c>
      <c r="C7724" s="5">
        <v>2</v>
      </c>
    </row>
    <row r="7725" spans="1:3" hidden="1" x14ac:dyDescent="0.25">
      <c r="A7725" s="5" t="s">
        <v>15794</v>
      </c>
      <c r="B7725" s="5">
        <v>1</v>
      </c>
      <c r="C7725" s="5">
        <v>2</v>
      </c>
    </row>
    <row r="7726" spans="1:3" hidden="1" x14ac:dyDescent="0.25">
      <c r="A7726" s="5" t="s">
        <v>15795</v>
      </c>
      <c r="B7726" s="5">
        <v>1</v>
      </c>
      <c r="C7726" s="5">
        <v>1</v>
      </c>
    </row>
    <row r="7727" spans="1:3" hidden="1" x14ac:dyDescent="0.25">
      <c r="A7727" s="5" t="s">
        <v>15796</v>
      </c>
      <c r="B7727" s="5">
        <v>1</v>
      </c>
      <c r="C7727" s="5">
        <v>3</v>
      </c>
    </row>
    <row r="7728" spans="1:3" hidden="1" x14ac:dyDescent="0.25">
      <c r="A7728" s="5" t="s">
        <v>15797</v>
      </c>
      <c r="B7728" s="5">
        <v>1</v>
      </c>
      <c r="C7728" s="5">
        <v>3</v>
      </c>
    </row>
    <row r="7729" spans="1:3" hidden="1" x14ac:dyDescent="0.25">
      <c r="A7729" s="5" t="s">
        <v>15798</v>
      </c>
      <c r="B7729" s="5">
        <v>1</v>
      </c>
      <c r="C7729" s="5">
        <v>1</v>
      </c>
    </row>
    <row r="7730" spans="1:3" hidden="1" x14ac:dyDescent="0.25">
      <c r="A7730" s="5" t="s">
        <v>15799</v>
      </c>
      <c r="B7730" s="5">
        <v>1</v>
      </c>
      <c r="C7730" s="5">
        <v>3</v>
      </c>
    </row>
    <row r="7731" spans="1:3" hidden="1" x14ac:dyDescent="0.25">
      <c r="A7731" s="5" t="s">
        <v>15800</v>
      </c>
      <c r="B7731" s="5">
        <v>1</v>
      </c>
      <c r="C7731" s="5">
        <v>1</v>
      </c>
    </row>
    <row r="7732" spans="1:3" hidden="1" x14ac:dyDescent="0.25">
      <c r="A7732" s="5" t="s">
        <v>15801</v>
      </c>
      <c r="B7732" s="5">
        <v>1</v>
      </c>
      <c r="C7732" s="5">
        <v>3</v>
      </c>
    </row>
    <row r="7733" spans="1:3" hidden="1" x14ac:dyDescent="0.25">
      <c r="A7733" s="5" t="s">
        <v>15802</v>
      </c>
      <c r="B7733" s="5">
        <v>1</v>
      </c>
      <c r="C7733" s="5">
        <v>2</v>
      </c>
    </row>
    <row r="7734" spans="1:3" hidden="1" x14ac:dyDescent="0.25">
      <c r="A7734" s="5" t="s">
        <v>15803</v>
      </c>
      <c r="B7734" s="5">
        <v>1</v>
      </c>
      <c r="C7734" s="5">
        <v>2</v>
      </c>
    </row>
    <row r="7735" spans="1:3" hidden="1" x14ac:dyDescent="0.25">
      <c r="A7735" s="5" t="s">
        <v>15804</v>
      </c>
      <c r="B7735" s="5">
        <v>1</v>
      </c>
      <c r="C7735" s="5">
        <v>3</v>
      </c>
    </row>
    <row r="7736" spans="1:3" hidden="1" x14ac:dyDescent="0.25">
      <c r="A7736" s="5" t="s">
        <v>15805</v>
      </c>
      <c r="B7736" s="5">
        <v>1</v>
      </c>
      <c r="C7736" s="5">
        <v>3</v>
      </c>
    </row>
    <row r="7737" spans="1:3" hidden="1" x14ac:dyDescent="0.25">
      <c r="A7737" s="5" t="s">
        <v>15806</v>
      </c>
      <c r="B7737" s="5">
        <v>1</v>
      </c>
      <c r="C7737" s="5">
        <v>1</v>
      </c>
    </row>
    <row r="7738" spans="1:3" hidden="1" x14ac:dyDescent="0.25">
      <c r="A7738" s="5" t="s">
        <v>15807</v>
      </c>
      <c r="B7738" s="5">
        <v>1</v>
      </c>
      <c r="C7738" s="5">
        <v>3</v>
      </c>
    </row>
    <row r="7739" spans="1:3" hidden="1" x14ac:dyDescent="0.25">
      <c r="A7739" s="5" t="s">
        <v>15808</v>
      </c>
      <c r="B7739" s="5">
        <v>1</v>
      </c>
      <c r="C7739" s="5">
        <v>3</v>
      </c>
    </row>
    <row r="7740" spans="1:3" hidden="1" x14ac:dyDescent="0.25">
      <c r="A7740" s="5" t="s">
        <v>15809</v>
      </c>
      <c r="B7740" s="5">
        <v>1</v>
      </c>
      <c r="C7740" s="5">
        <v>2</v>
      </c>
    </row>
    <row r="7741" spans="1:3" hidden="1" x14ac:dyDescent="0.25">
      <c r="A7741" s="5" t="s">
        <v>15810</v>
      </c>
      <c r="B7741" s="5">
        <v>1</v>
      </c>
      <c r="C7741" s="5">
        <v>1</v>
      </c>
    </row>
    <row r="7742" spans="1:3" hidden="1" x14ac:dyDescent="0.25">
      <c r="A7742" s="5" t="s">
        <v>15811</v>
      </c>
      <c r="B7742" s="5">
        <v>1</v>
      </c>
      <c r="C7742" s="5">
        <v>2</v>
      </c>
    </row>
    <row r="7743" spans="1:3" hidden="1" x14ac:dyDescent="0.25">
      <c r="A7743" s="5" t="s">
        <v>15812</v>
      </c>
      <c r="B7743" s="5">
        <v>1</v>
      </c>
      <c r="C7743" s="5">
        <v>2</v>
      </c>
    </row>
    <row r="7744" spans="1:3" hidden="1" x14ac:dyDescent="0.25">
      <c r="A7744" s="5" t="s">
        <v>15813</v>
      </c>
      <c r="B7744" s="5">
        <v>1</v>
      </c>
      <c r="C7744" s="5">
        <v>3</v>
      </c>
    </row>
    <row r="7745" spans="1:3" hidden="1" x14ac:dyDescent="0.25">
      <c r="A7745" s="5" t="s">
        <v>15814</v>
      </c>
      <c r="B7745" s="5">
        <v>1</v>
      </c>
      <c r="C7745" s="5">
        <v>3</v>
      </c>
    </row>
    <row r="7746" spans="1:3" hidden="1" x14ac:dyDescent="0.25">
      <c r="A7746" s="5" t="s">
        <v>15815</v>
      </c>
      <c r="B7746" s="5">
        <v>1</v>
      </c>
      <c r="C7746" s="5">
        <v>3</v>
      </c>
    </row>
    <row r="7747" spans="1:3" hidden="1" x14ac:dyDescent="0.25">
      <c r="A7747" s="5" t="s">
        <v>15816</v>
      </c>
      <c r="B7747" s="5">
        <v>1</v>
      </c>
      <c r="C7747" s="5">
        <v>1</v>
      </c>
    </row>
    <row r="7748" spans="1:3" hidden="1" x14ac:dyDescent="0.25">
      <c r="A7748" s="5" t="s">
        <v>15817</v>
      </c>
      <c r="B7748" s="5">
        <v>1</v>
      </c>
      <c r="C7748" s="5">
        <v>2</v>
      </c>
    </row>
    <row r="7749" spans="1:3" hidden="1" x14ac:dyDescent="0.25">
      <c r="A7749" s="5" t="s">
        <v>15818</v>
      </c>
      <c r="B7749" s="5">
        <v>1</v>
      </c>
      <c r="C7749" s="5">
        <v>1</v>
      </c>
    </row>
    <row r="7750" spans="1:3" hidden="1" x14ac:dyDescent="0.25">
      <c r="A7750" s="5" t="s">
        <v>15819</v>
      </c>
      <c r="B7750" s="5">
        <v>1</v>
      </c>
      <c r="C7750" s="5">
        <v>3</v>
      </c>
    </row>
    <row r="7751" spans="1:3" hidden="1" x14ac:dyDescent="0.25">
      <c r="A7751" s="5" t="s">
        <v>15820</v>
      </c>
      <c r="B7751" s="5">
        <v>1</v>
      </c>
      <c r="C7751" s="5">
        <v>1</v>
      </c>
    </row>
    <row r="7752" spans="1:3" hidden="1" x14ac:dyDescent="0.25">
      <c r="A7752" s="5" t="s">
        <v>15821</v>
      </c>
      <c r="B7752" s="5">
        <v>1</v>
      </c>
      <c r="C7752" s="5">
        <v>3</v>
      </c>
    </row>
    <row r="7753" spans="1:3" hidden="1" x14ac:dyDescent="0.25">
      <c r="A7753" s="5" t="s">
        <v>15822</v>
      </c>
      <c r="B7753" s="5">
        <v>1</v>
      </c>
      <c r="C7753" s="5">
        <v>1</v>
      </c>
    </row>
    <row r="7754" spans="1:3" hidden="1" x14ac:dyDescent="0.25">
      <c r="A7754" s="5" t="s">
        <v>15823</v>
      </c>
      <c r="B7754" s="5">
        <v>1</v>
      </c>
      <c r="C7754" s="5">
        <v>3</v>
      </c>
    </row>
    <row r="7755" spans="1:3" hidden="1" x14ac:dyDescent="0.25">
      <c r="A7755" s="5" t="s">
        <v>15824</v>
      </c>
      <c r="B7755" s="5">
        <v>1</v>
      </c>
      <c r="C7755" s="5">
        <v>2</v>
      </c>
    </row>
    <row r="7756" spans="1:3" hidden="1" x14ac:dyDescent="0.25">
      <c r="A7756" s="5" t="s">
        <v>15825</v>
      </c>
      <c r="B7756" s="5">
        <v>1</v>
      </c>
      <c r="C7756" s="5">
        <v>1</v>
      </c>
    </row>
    <row r="7757" spans="1:3" hidden="1" x14ac:dyDescent="0.25">
      <c r="A7757" s="5" t="s">
        <v>15826</v>
      </c>
      <c r="B7757" s="5">
        <v>1</v>
      </c>
      <c r="C7757" s="5">
        <v>2</v>
      </c>
    </row>
    <row r="7758" spans="1:3" hidden="1" x14ac:dyDescent="0.25">
      <c r="A7758" s="5" t="s">
        <v>15827</v>
      </c>
      <c r="B7758" s="5">
        <v>1</v>
      </c>
      <c r="C7758" s="5">
        <v>2</v>
      </c>
    </row>
    <row r="7759" spans="1:3" hidden="1" x14ac:dyDescent="0.25">
      <c r="A7759" s="5" t="s">
        <v>15828</v>
      </c>
      <c r="B7759" s="5">
        <v>1</v>
      </c>
      <c r="C7759" s="5">
        <v>1</v>
      </c>
    </row>
    <row r="7760" spans="1:3" hidden="1" x14ac:dyDescent="0.25">
      <c r="A7760" s="5" t="s">
        <v>15829</v>
      </c>
      <c r="B7760" s="5">
        <v>1</v>
      </c>
      <c r="C7760" s="5">
        <v>2</v>
      </c>
    </row>
    <row r="7761" spans="1:3" hidden="1" x14ac:dyDescent="0.25">
      <c r="A7761" s="5" t="s">
        <v>15830</v>
      </c>
      <c r="B7761" s="5">
        <v>1</v>
      </c>
      <c r="C7761" s="5">
        <v>1</v>
      </c>
    </row>
    <row r="7762" spans="1:3" hidden="1" x14ac:dyDescent="0.25">
      <c r="A7762" s="5" t="s">
        <v>15831</v>
      </c>
      <c r="B7762" s="5">
        <v>1</v>
      </c>
      <c r="C7762" s="5">
        <v>1</v>
      </c>
    </row>
    <row r="7763" spans="1:3" hidden="1" x14ac:dyDescent="0.25">
      <c r="A7763" s="5" t="s">
        <v>15832</v>
      </c>
      <c r="B7763" s="5">
        <v>1</v>
      </c>
      <c r="C7763" s="5">
        <v>1</v>
      </c>
    </row>
    <row r="7764" spans="1:3" hidden="1" x14ac:dyDescent="0.25">
      <c r="A7764" s="5" t="s">
        <v>15833</v>
      </c>
      <c r="B7764" s="5">
        <v>1</v>
      </c>
      <c r="C7764" s="5">
        <v>2</v>
      </c>
    </row>
    <row r="7765" spans="1:3" hidden="1" x14ac:dyDescent="0.25">
      <c r="A7765" s="5" t="s">
        <v>15834</v>
      </c>
      <c r="B7765" s="5">
        <v>1</v>
      </c>
      <c r="C7765" s="5">
        <v>2</v>
      </c>
    </row>
    <row r="7766" spans="1:3" hidden="1" x14ac:dyDescent="0.25">
      <c r="A7766" s="5" t="s">
        <v>15835</v>
      </c>
      <c r="B7766" s="5">
        <v>1</v>
      </c>
      <c r="C7766" s="5">
        <v>3</v>
      </c>
    </row>
    <row r="7767" spans="1:3" hidden="1" x14ac:dyDescent="0.25">
      <c r="A7767" s="5" t="s">
        <v>15836</v>
      </c>
      <c r="B7767" s="5">
        <v>1</v>
      </c>
      <c r="C7767" s="5">
        <v>1</v>
      </c>
    </row>
    <row r="7768" spans="1:3" hidden="1" x14ac:dyDescent="0.25">
      <c r="A7768" s="5" t="s">
        <v>15837</v>
      </c>
      <c r="B7768" s="5">
        <v>1</v>
      </c>
      <c r="C7768" s="5">
        <v>1</v>
      </c>
    </row>
    <row r="7769" spans="1:3" hidden="1" x14ac:dyDescent="0.25">
      <c r="A7769" s="5" t="s">
        <v>15838</v>
      </c>
      <c r="B7769" s="5">
        <v>1</v>
      </c>
      <c r="C7769" s="5">
        <v>1</v>
      </c>
    </row>
    <row r="7770" spans="1:3" hidden="1" x14ac:dyDescent="0.25">
      <c r="A7770" s="5" t="s">
        <v>15839</v>
      </c>
      <c r="B7770" s="5">
        <v>1</v>
      </c>
      <c r="C7770" s="5">
        <v>2</v>
      </c>
    </row>
    <row r="7771" spans="1:3" hidden="1" x14ac:dyDescent="0.25">
      <c r="A7771" s="5" t="s">
        <v>15840</v>
      </c>
      <c r="B7771" s="5">
        <v>1</v>
      </c>
      <c r="C7771" s="5">
        <v>1</v>
      </c>
    </row>
    <row r="7772" spans="1:3" hidden="1" x14ac:dyDescent="0.25">
      <c r="A7772" s="5" t="s">
        <v>15841</v>
      </c>
      <c r="B7772" s="5">
        <v>1</v>
      </c>
      <c r="C7772" s="5">
        <v>2</v>
      </c>
    </row>
    <row r="7773" spans="1:3" hidden="1" x14ac:dyDescent="0.25">
      <c r="A7773" s="5" t="s">
        <v>15842</v>
      </c>
      <c r="B7773" s="5">
        <v>1</v>
      </c>
      <c r="C7773" s="5">
        <v>2</v>
      </c>
    </row>
    <row r="7774" spans="1:3" hidden="1" x14ac:dyDescent="0.25">
      <c r="A7774" s="5" t="s">
        <v>15843</v>
      </c>
      <c r="B7774" s="5">
        <v>1</v>
      </c>
      <c r="C7774" s="5">
        <v>2</v>
      </c>
    </row>
    <row r="7775" spans="1:3" hidden="1" x14ac:dyDescent="0.25">
      <c r="A7775" s="5" t="s">
        <v>15844</v>
      </c>
      <c r="B7775" s="5">
        <v>1</v>
      </c>
      <c r="C7775" s="5">
        <v>1</v>
      </c>
    </row>
    <row r="7776" spans="1:3" hidden="1" x14ac:dyDescent="0.25">
      <c r="A7776" s="5" t="s">
        <v>15845</v>
      </c>
      <c r="B7776" s="5">
        <v>1</v>
      </c>
      <c r="C7776" s="5">
        <v>3</v>
      </c>
    </row>
    <row r="7777" spans="1:3" hidden="1" x14ac:dyDescent="0.25">
      <c r="A7777" s="5" t="s">
        <v>15846</v>
      </c>
      <c r="B7777" s="5">
        <v>1</v>
      </c>
      <c r="C7777" s="5">
        <v>3</v>
      </c>
    </row>
    <row r="7778" spans="1:3" hidden="1" x14ac:dyDescent="0.25">
      <c r="A7778" s="5" t="s">
        <v>15847</v>
      </c>
      <c r="B7778" s="5">
        <v>1</v>
      </c>
      <c r="C7778" s="5">
        <v>1</v>
      </c>
    </row>
    <row r="7779" spans="1:3" hidden="1" x14ac:dyDescent="0.25">
      <c r="A7779" s="5" t="s">
        <v>15848</v>
      </c>
      <c r="B7779" s="5">
        <v>1</v>
      </c>
      <c r="C7779" s="5">
        <v>2</v>
      </c>
    </row>
    <row r="7780" spans="1:3" hidden="1" x14ac:dyDescent="0.25">
      <c r="A7780" s="5" t="s">
        <v>15849</v>
      </c>
      <c r="B7780" s="5">
        <v>1</v>
      </c>
      <c r="C7780" s="5">
        <v>1</v>
      </c>
    </row>
    <row r="7781" spans="1:3" hidden="1" x14ac:dyDescent="0.25">
      <c r="A7781" s="5" t="s">
        <v>15850</v>
      </c>
      <c r="B7781" s="5">
        <v>1</v>
      </c>
      <c r="C7781" s="5">
        <v>2</v>
      </c>
    </row>
    <row r="7782" spans="1:3" hidden="1" x14ac:dyDescent="0.25">
      <c r="A7782" s="5" t="s">
        <v>15851</v>
      </c>
      <c r="B7782" s="5">
        <v>1</v>
      </c>
      <c r="C7782" s="5">
        <v>1</v>
      </c>
    </row>
    <row r="7783" spans="1:3" hidden="1" x14ac:dyDescent="0.25">
      <c r="A7783" s="5" t="s">
        <v>8091</v>
      </c>
      <c r="B7783" s="5">
        <v>1</v>
      </c>
      <c r="C7783" s="5">
        <v>3</v>
      </c>
    </row>
    <row r="7784" spans="1:3" hidden="1" x14ac:dyDescent="0.25">
      <c r="A7784" s="5" t="s">
        <v>15852</v>
      </c>
      <c r="B7784" s="5">
        <v>1</v>
      </c>
      <c r="C7784" s="5">
        <v>3</v>
      </c>
    </row>
    <row r="7785" spans="1:3" hidden="1" x14ac:dyDescent="0.25">
      <c r="A7785" s="5" t="s">
        <v>15853</v>
      </c>
      <c r="B7785" s="5">
        <v>1</v>
      </c>
      <c r="C7785" s="5">
        <v>2</v>
      </c>
    </row>
    <row r="7786" spans="1:3" hidden="1" x14ac:dyDescent="0.25">
      <c r="A7786" s="5" t="s">
        <v>15854</v>
      </c>
      <c r="B7786" s="5">
        <v>1</v>
      </c>
      <c r="C7786" s="5">
        <v>3</v>
      </c>
    </row>
    <row r="7787" spans="1:3" hidden="1" x14ac:dyDescent="0.25">
      <c r="A7787" s="5" t="s">
        <v>15855</v>
      </c>
      <c r="B7787" s="5">
        <v>1</v>
      </c>
      <c r="C7787" s="5">
        <v>3</v>
      </c>
    </row>
    <row r="7788" spans="1:3" hidden="1" x14ac:dyDescent="0.25">
      <c r="A7788" s="5" t="s">
        <v>15856</v>
      </c>
      <c r="B7788" s="5">
        <v>1</v>
      </c>
      <c r="C7788" s="5">
        <v>1</v>
      </c>
    </row>
    <row r="7789" spans="1:3" hidden="1" x14ac:dyDescent="0.25">
      <c r="A7789" s="5" t="s">
        <v>15857</v>
      </c>
      <c r="B7789" s="5">
        <v>1</v>
      </c>
      <c r="C7789" s="5">
        <v>1</v>
      </c>
    </row>
    <row r="7790" spans="1:3" hidden="1" x14ac:dyDescent="0.25">
      <c r="A7790" s="5" t="s">
        <v>15858</v>
      </c>
      <c r="B7790" s="5">
        <v>1</v>
      </c>
      <c r="C7790" s="5">
        <v>1</v>
      </c>
    </row>
    <row r="7791" spans="1:3" hidden="1" x14ac:dyDescent="0.25">
      <c r="A7791" s="5" t="s">
        <v>15859</v>
      </c>
      <c r="B7791" s="5">
        <v>1</v>
      </c>
      <c r="C7791" s="5">
        <v>2</v>
      </c>
    </row>
    <row r="7792" spans="1:3" hidden="1" x14ac:dyDescent="0.25">
      <c r="A7792" s="5" t="s">
        <v>15860</v>
      </c>
      <c r="B7792" s="5">
        <v>1</v>
      </c>
      <c r="C7792" s="5">
        <v>3</v>
      </c>
    </row>
    <row r="7793" spans="1:3" hidden="1" x14ac:dyDescent="0.25">
      <c r="A7793" s="5" t="s">
        <v>15861</v>
      </c>
      <c r="B7793" s="5">
        <v>1</v>
      </c>
      <c r="C7793" s="5">
        <v>1</v>
      </c>
    </row>
    <row r="7794" spans="1:3" hidden="1" x14ac:dyDescent="0.25">
      <c r="A7794" s="5" t="s">
        <v>15862</v>
      </c>
      <c r="B7794" s="5">
        <v>1</v>
      </c>
      <c r="C7794" s="5">
        <v>1</v>
      </c>
    </row>
    <row r="7795" spans="1:3" hidden="1" x14ac:dyDescent="0.25">
      <c r="A7795" s="5" t="s">
        <v>15863</v>
      </c>
      <c r="B7795" s="5">
        <v>1</v>
      </c>
      <c r="C7795" s="5">
        <v>2</v>
      </c>
    </row>
    <row r="7796" spans="1:3" hidden="1" x14ac:dyDescent="0.25">
      <c r="A7796" s="5" t="s">
        <v>15864</v>
      </c>
      <c r="B7796" s="5">
        <v>1</v>
      </c>
      <c r="C7796" s="5">
        <v>1</v>
      </c>
    </row>
    <row r="7797" spans="1:3" hidden="1" x14ac:dyDescent="0.25">
      <c r="A7797" s="5" t="s">
        <v>15865</v>
      </c>
      <c r="B7797" s="5">
        <v>1</v>
      </c>
      <c r="C7797" s="5">
        <v>3</v>
      </c>
    </row>
    <row r="7798" spans="1:3" hidden="1" x14ac:dyDescent="0.25">
      <c r="A7798" s="5" t="s">
        <v>15866</v>
      </c>
      <c r="B7798" s="5">
        <v>1</v>
      </c>
      <c r="C7798" s="5">
        <v>2</v>
      </c>
    </row>
    <row r="7799" spans="1:3" hidden="1" x14ac:dyDescent="0.25">
      <c r="A7799" s="5" t="s">
        <v>15867</v>
      </c>
      <c r="B7799" s="5">
        <v>1</v>
      </c>
      <c r="C7799" s="5">
        <v>1</v>
      </c>
    </row>
    <row r="7800" spans="1:3" hidden="1" x14ac:dyDescent="0.25">
      <c r="A7800" s="5" t="s">
        <v>15868</v>
      </c>
      <c r="B7800" s="5">
        <v>1</v>
      </c>
      <c r="C7800" s="5">
        <v>2</v>
      </c>
    </row>
    <row r="7801" spans="1:3" hidden="1" x14ac:dyDescent="0.25">
      <c r="A7801" s="5" t="s">
        <v>15869</v>
      </c>
      <c r="B7801" s="5">
        <v>1</v>
      </c>
      <c r="C7801" s="5">
        <v>2</v>
      </c>
    </row>
    <row r="7802" spans="1:3" hidden="1" x14ac:dyDescent="0.25">
      <c r="A7802" s="5" t="s">
        <v>15870</v>
      </c>
      <c r="B7802" s="5">
        <v>1</v>
      </c>
      <c r="C7802" s="5">
        <v>3</v>
      </c>
    </row>
    <row r="7803" spans="1:3" hidden="1" x14ac:dyDescent="0.25">
      <c r="A7803" s="5" t="s">
        <v>15871</v>
      </c>
      <c r="B7803" s="5">
        <v>1</v>
      </c>
      <c r="C7803" s="5">
        <v>3</v>
      </c>
    </row>
    <row r="7804" spans="1:3" hidden="1" x14ac:dyDescent="0.25">
      <c r="A7804" s="5" t="s">
        <v>15872</v>
      </c>
      <c r="B7804" s="5">
        <v>1</v>
      </c>
      <c r="C7804" s="5">
        <v>3</v>
      </c>
    </row>
    <row r="7805" spans="1:3" hidden="1" x14ac:dyDescent="0.25">
      <c r="A7805" s="5" t="s">
        <v>15873</v>
      </c>
      <c r="B7805" s="5">
        <v>1</v>
      </c>
      <c r="C7805" s="5">
        <v>1</v>
      </c>
    </row>
    <row r="7806" spans="1:3" hidden="1" x14ac:dyDescent="0.25">
      <c r="A7806" s="5" t="s">
        <v>15874</v>
      </c>
      <c r="B7806" s="5">
        <v>1</v>
      </c>
      <c r="C7806" s="5">
        <v>3</v>
      </c>
    </row>
    <row r="7807" spans="1:3" hidden="1" x14ac:dyDescent="0.25">
      <c r="A7807" s="5" t="s">
        <v>15875</v>
      </c>
      <c r="B7807" s="5">
        <v>1</v>
      </c>
      <c r="C7807" s="5">
        <v>1</v>
      </c>
    </row>
    <row r="7808" spans="1:3" hidden="1" x14ac:dyDescent="0.25">
      <c r="A7808" s="5" t="s">
        <v>15876</v>
      </c>
      <c r="B7808" s="5">
        <v>1</v>
      </c>
      <c r="C7808" s="5">
        <v>3</v>
      </c>
    </row>
    <row r="7809" spans="1:3" hidden="1" x14ac:dyDescent="0.25">
      <c r="A7809" s="5" t="s">
        <v>15877</v>
      </c>
      <c r="B7809" s="5">
        <v>1</v>
      </c>
      <c r="C7809" s="5">
        <v>3</v>
      </c>
    </row>
    <row r="7810" spans="1:3" hidden="1" x14ac:dyDescent="0.25">
      <c r="A7810" s="5" t="s">
        <v>15878</v>
      </c>
      <c r="B7810" s="5">
        <v>1</v>
      </c>
      <c r="C7810" s="5">
        <v>3</v>
      </c>
    </row>
    <row r="7811" spans="1:3" hidden="1" x14ac:dyDescent="0.25">
      <c r="A7811" s="5" t="s">
        <v>7651</v>
      </c>
      <c r="B7811" s="5">
        <v>1</v>
      </c>
      <c r="C7811" s="5">
        <v>2</v>
      </c>
    </row>
    <row r="7812" spans="1:3" hidden="1" x14ac:dyDescent="0.25">
      <c r="A7812" s="5" t="s">
        <v>15879</v>
      </c>
      <c r="B7812" s="5">
        <v>1</v>
      </c>
      <c r="C7812" s="5">
        <v>2</v>
      </c>
    </row>
    <row r="7813" spans="1:3" hidden="1" x14ac:dyDescent="0.25">
      <c r="A7813" s="5" t="s">
        <v>15880</v>
      </c>
      <c r="B7813" s="5">
        <v>1</v>
      </c>
      <c r="C7813" s="5">
        <v>3</v>
      </c>
    </row>
    <row r="7814" spans="1:3" hidden="1" x14ac:dyDescent="0.25">
      <c r="A7814" s="5" t="s">
        <v>15881</v>
      </c>
      <c r="B7814" s="5">
        <v>1</v>
      </c>
      <c r="C7814" s="5">
        <v>3</v>
      </c>
    </row>
    <row r="7815" spans="1:3" hidden="1" x14ac:dyDescent="0.25">
      <c r="A7815" s="5" t="s">
        <v>15882</v>
      </c>
      <c r="B7815" s="5">
        <v>1</v>
      </c>
      <c r="C7815" s="5">
        <v>3</v>
      </c>
    </row>
    <row r="7816" spans="1:3" hidden="1" x14ac:dyDescent="0.25">
      <c r="A7816" s="5" t="s">
        <v>15883</v>
      </c>
      <c r="B7816" s="5">
        <v>1</v>
      </c>
      <c r="C7816" s="5">
        <v>2</v>
      </c>
    </row>
    <row r="7817" spans="1:3" hidden="1" x14ac:dyDescent="0.25">
      <c r="A7817" s="5" t="s">
        <v>15884</v>
      </c>
      <c r="B7817" s="5">
        <v>1</v>
      </c>
      <c r="C7817" s="5">
        <v>1</v>
      </c>
    </row>
    <row r="7818" spans="1:3" hidden="1" x14ac:dyDescent="0.25">
      <c r="A7818" s="5" t="s">
        <v>15885</v>
      </c>
      <c r="B7818" s="5">
        <v>1</v>
      </c>
      <c r="C7818" s="5">
        <v>1</v>
      </c>
    </row>
    <row r="7819" spans="1:3" hidden="1" x14ac:dyDescent="0.25">
      <c r="A7819" s="5" t="s">
        <v>15886</v>
      </c>
      <c r="B7819" s="5">
        <v>1</v>
      </c>
      <c r="C7819" s="5">
        <v>1</v>
      </c>
    </row>
    <row r="7820" spans="1:3" hidden="1" x14ac:dyDescent="0.25">
      <c r="A7820" s="5" t="s">
        <v>15887</v>
      </c>
      <c r="B7820" s="5">
        <v>1</v>
      </c>
      <c r="C7820" s="5">
        <v>1</v>
      </c>
    </row>
    <row r="7821" spans="1:3" hidden="1" x14ac:dyDescent="0.25">
      <c r="A7821" s="5" t="s">
        <v>15888</v>
      </c>
      <c r="B7821" s="5">
        <v>1</v>
      </c>
      <c r="C7821" s="5">
        <v>2</v>
      </c>
    </row>
    <row r="7822" spans="1:3" hidden="1" x14ac:dyDescent="0.25">
      <c r="A7822" s="5" t="s">
        <v>15889</v>
      </c>
      <c r="B7822" s="5">
        <v>1</v>
      </c>
      <c r="C7822" s="5">
        <v>3</v>
      </c>
    </row>
    <row r="7823" spans="1:3" hidden="1" x14ac:dyDescent="0.25">
      <c r="A7823" s="5" t="s">
        <v>15890</v>
      </c>
      <c r="B7823" s="5">
        <v>1</v>
      </c>
      <c r="C7823" s="5">
        <v>2</v>
      </c>
    </row>
    <row r="7824" spans="1:3" hidden="1" x14ac:dyDescent="0.25">
      <c r="A7824" s="5" t="s">
        <v>15891</v>
      </c>
      <c r="B7824" s="5">
        <v>1</v>
      </c>
      <c r="C7824" s="5">
        <v>3</v>
      </c>
    </row>
    <row r="7825" spans="1:3" hidden="1" x14ac:dyDescent="0.25">
      <c r="A7825" s="5" t="s">
        <v>15892</v>
      </c>
      <c r="B7825" s="5">
        <v>1</v>
      </c>
      <c r="C7825" s="5">
        <v>2</v>
      </c>
    </row>
    <row r="7826" spans="1:3" hidden="1" x14ac:dyDescent="0.25">
      <c r="A7826" s="5" t="s">
        <v>15893</v>
      </c>
      <c r="B7826" s="5">
        <v>1</v>
      </c>
      <c r="C7826" s="5">
        <v>1</v>
      </c>
    </row>
    <row r="7827" spans="1:3" hidden="1" x14ac:dyDescent="0.25">
      <c r="A7827" s="5" t="s">
        <v>15894</v>
      </c>
      <c r="B7827" s="5">
        <v>1</v>
      </c>
      <c r="C7827" s="5">
        <v>2</v>
      </c>
    </row>
    <row r="7828" spans="1:3" hidden="1" x14ac:dyDescent="0.25">
      <c r="A7828" s="5" t="s">
        <v>15895</v>
      </c>
      <c r="B7828" s="5">
        <v>1</v>
      </c>
      <c r="C7828" s="5">
        <v>1</v>
      </c>
    </row>
    <row r="7829" spans="1:3" hidden="1" x14ac:dyDescent="0.25">
      <c r="A7829" s="5" t="s">
        <v>15896</v>
      </c>
      <c r="B7829" s="5">
        <v>1</v>
      </c>
      <c r="C7829" s="5">
        <v>2</v>
      </c>
    </row>
    <row r="7830" spans="1:3" hidden="1" x14ac:dyDescent="0.25">
      <c r="A7830" s="5" t="s">
        <v>15897</v>
      </c>
      <c r="B7830" s="5">
        <v>1</v>
      </c>
      <c r="C7830" s="5">
        <v>1</v>
      </c>
    </row>
    <row r="7831" spans="1:3" hidden="1" x14ac:dyDescent="0.25">
      <c r="A7831" s="5" t="s">
        <v>15898</v>
      </c>
      <c r="B7831" s="5">
        <v>1</v>
      </c>
      <c r="C7831" s="5">
        <v>2</v>
      </c>
    </row>
    <row r="7832" spans="1:3" hidden="1" x14ac:dyDescent="0.25">
      <c r="A7832" s="5" t="s">
        <v>15899</v>
      </c>
      <c r="B7832" s="5">
        <v>1</v>
      </c>
      <c r="C7832" s="5">
        <v>3</v>
      </c>
    </row>
    <row r="7833" spans="1:3" hidden="1" x14ac:dyDescent="0.25">
      <c r="A7833" s="5" t="s">
        <v>15900</v>
      </c>
      <c r="B7833" s="5">
        <v>1</v>
      </c>
      <c r="C7833" s="5">
        <v>2</v>
      </c>
    </row>
    <row r="7834" spans="1:3" hidden="1" x14ac:dyDescent="0.25">
      <c r="A7834" s="5" t="s">
        <v>15901</v>
      </c>
      <c r="B7834" s="5">
        <v>1</v>
      </c>
      <c r="C7834" s="5">
        <v>2</v>
      </c>
    </row>
    <row r="7835" spans="1:3" hidden="1" x14ac:dyDescent="0.25">
      <c r="A7835" s="5" t="s">
        <v>15902</v>
      </c>
      <c r="B7835" s="5">
        <v>1</v>
      </c>
      <c r="C7835" s="5">
        <v>1</v>
      </c>
    </row>
    <row r="7836" spans="1:3" hidden="1" x14ac:dyDescent="0.25">
      <c r="A7836" s="5" t="s">
        <v>15903</v>
      </c>
      <c r="B7836" s="5">
        <v>1</v>
      </c>
      <c r="C7836" s="5">
        <v>3</v>
      </c>
    </row>
    <row r="7837" spans="1:3" hidden="1" x14ac:dyDescent="0.25">
      <c r="A7837" s="5" t="s">
        <v>15904</v>
      </c>
      <c r="B7837" s="5">
        <v>1</v>
      </c>
      <c r="C7837" s="5">
        <v>1</v>
      </c>
    </row>
    <row r="7838" spans="1:3" hidden="1" x14ac:dyDescent="0.25">
      <c r="A7838" s="5" t="s">
        <v>15905</v>
      </c>
      <c r="B7838" s="5">
        <v>1</v>
      </c>
      <c r="C7838" s="5">
        <v>2</v>
      </c>
    </row>
    <row r="7839" spans="1:3" hidden="1" x14ac:dyDescent="0.25">
      <c r="A7839" s="5" t="s">
        <v>15906</v>
      </c>
      <c r="B7839" s="5">
        <v>1</v>
      </c>
      <c r="C7839" s="5">
        <v>2</v>
      </c>
    </row>
    <row r="7840" spans="1:3" hidden="1" x14ac:dyDescent="0.25">
      <c r="A7840" s="5" t="s">
        <v>15907</v>
      </c>
      <c r="B7840" s="5">
        <v>1</v>
      </c>
      <c r="C7840" s="5">
        <v>3</v>
      </c>
    </row>
    <row r="7841" spans="1:3" hidden="1" x14ac:dyDescent="0.25">
      <c r="A7841" s="5" t="s">
        <v>15908</v>
      </c>
      <c r="B7841" s="5">
        <v>1</v>
      </c>
      <c r="C7841" s="5">
        <v>1</v>
      </c>
    </row>
    <row r="7842" spans="1:3" hidden="1" x14ac:dyDescent="0.25">
      <c r="A7842" s="5" t="s">
        <v>15909</v>
      </c>
      <c r="B7842" s="5">
        <v>1</v>
      </c>
      <c r="C7842" s="5">
        <v>1</v>
      </c>
    </row>
    <row r="7843" spans="1:3" hidden="1" x14ac:dyDescent="0.25">
      <c r="A7843" s="5" t="s">
        <v>15910</v>
      </c>
      <c r="B7843" s="5">
        <v>1</v>
      </c>
      <c r="C7843" s="5">
        <v>1</v>
      </c>
    </row>
    <row r="7844" spans="1:3" hidden="1" x14ac:dyDescent="0.25">
      <c r="A7844" s="5" t="s">
        <v>15911</v>
      </c>
      <c r="B7844" s="5">
        <v>1</v>
      </c>
      <c r="C7844" s="5">
        <v>3</v>
      </c>
    </row>
    <row r="7845" spans="1:3" hidden="1" x14ac:dyDescent="0.25">
      <c r="A7845" s="5" t="s">
        <v>15912</v>
      </c>
      <c r="B7845" s="5">
        <v>1</v>
      </c>
      <c r="C7845" s="5">
        <v>2</v>
      </c>
    </row>
    <row r="7846" spans="1:3" hidden="1" x14ac:dyDescent="0.25">
      <c r="A7846" s="5" t="s">
        <v>15913</v>
      </c>
      <c r="B7846" s="5">
        <v>1</v>
      </c>
      <c r="C7846" s="5">
        <v>2</v>
      </c>
    </row>
    <row r="7847" spans="1:3" hidden="1" x14ac:dyDescent="0.25">
      <c r="A7847" s="5" t="s">
        <v>15914</v>
      </c>
      <c r="B7847" s="5">
        <v>1</v>
      </c>
      <c r="C7847" s="5">
        <v>2</v>
      </c>
    </row>
    <row r="7848" spans="1:3" hidden="1" x14ac:dyDescent="0.25">
      <c r="A7848" s="5" t="s">
        <v>15915</v>
      </c>
      <c r="B7848" s="5">
        <v>1</v>
      </c>
      <c r="C7848" s="5">
        <v>3</v>
      </c>
    </row>
    <row r="7849" spans="1:3" hidden="1" x14ac:dyDescent="0.25">
      <c r="A7849" s="5" t="s">
        <v>15916</v>
      </c>
      <c r="B7849" s="5">
        <v>1</v>
      </c>
      <c r="C7849" s="5">
        <v>3</v>
      </c>
    </row>
    <row r="7850" spans="1:3" hidden="1" x14ac:dyDescent="0.25">
      <c r="A7850" s="5" t="s">
        <v>15917</v>
      </c>
      <c r="B7850" s="5">
        <v>1</v>
      </c>
      <c r="C7850" s="5">
        <v>3</v>
      </c>
    </row>
    <row r="7851" spans="1:3" hidden="1" x14ac:dyDescent="0.25">
      <c r="A7851" s="5" t="s">
        <v>15918</v>
      </c>
      <c r="B7851" s="5">
        <v>1</v>
      </c>
      <c r="C7851" s="5">
        <v>2</v>
      </c>
    </row>
    <row r="7852" spans="1:3" hidden="1" x14ac:dyDescent="0.25">
      <c r="A7852" s="5" t="s">
        <v>15919</v>
      </c>
      <c r="B7852" s="5">
        <v>1</v>
      </c>
      <c r="C7852" s="5">
        <v>3</v>
      </c>
    </row>
    <row r="7853" spans="1:3" hidden="1" x14ac:dyDescent="0.25">
      <c r="A7853" s="5" t="s">
        <v>15920</v>
      </c>
      <c r="B7853" s="5">
        <v>1</v>
      </c>
      <c r="C7853" s="5">
        <v>1</v>
      </c>
    </row>
    <row r="7854" spans="1:3" hidden="1" x14ac:dyDescent="0.25">
      <c r="A7854" s="5" t="s">
        <v>15921</v>
      </c>
      <c r="B7854" s="5">
        <v>1</v>
      </c>
      <c r="C7854" s="5">
        <v>2</v>
      </c>
    </row>
    <row r="7855" spans="1:3" hidden="1" x14ac:dyDescent="0.25">
      <c r="A7855" s="5" t="s">
        <v>15922</v>
      </c>
      <c r="B7855" s="5">
        <v>1</v>
      </c>
      <c r="C7855" s="5">
        <v>2</v>
      </c>
    </row>
    <row r="7856" spans="1:3" hidden="1" x14ac:dyDescent="0.25">
      <c r="A7856" s="5" t="s">
        <v>15923</v>
      </c>
      <c r="B7856" s="5">
        <v>1</v>
      </c>
      <c r="C7856" s="5">
        <v>3</v>
      </c>
    </row>
    <row r="7857" spans="1:3" hidden="1" x14ac:dyDescent="0.25">
      <c r="A7857" s="5" t="s">
        <v>15924</v>
      </c>
      <c r="B7857" s="5">
        <v>1</v>
      </c>
      <c r="C7857" s="5">
        <v>2</v>
      </c>
    </row>
    <row r="7858" spans="1:3" hidden="1" x14ac:dyDescent="0.25">
      <c r="A7858" s="5" t="s">
        <v>15925</v>
      </c>
      <c r="B7858" s="5">
        <v>1</v>
      </c>
      <c r="C7858" s="5">
        <v>2</v>
      </c>
    </row>
    <row r="7859" spans="1:3" hidden="1" x14ac:dyDescent="0.25">
      <c r="A7859" s="5" t="s">
        <v>15926</v>
      </c>
      <c r="B7859" s="5">
        <v>1</v>
      </c>
      <c r="C7859" s="5">
        <v>3</v>
      </c>
    </row>
    <row r="7860" spans="1:3" hidden="1" x14ac:dyDescent="0.25">
      <c r="A7860" s="5" t="s">
        <v>15927</v>
      </c>
      <c r="B7860" s="5">
        <v>1</v>
      </c>
      <c r="C7860" s="5">
        <v>3</v>
      </c>
    </row>
    <row r="7861" spans="1:3" hidden="1" x14ac:dyDescent="0.25">
      <c r="A7861" s="5" t="s">
        <v>15928</v>
      </c>
      <c r="B7861" s="5">
        <v>1</v>
      </c>
      <c r="C7861" s="5">
        <v>3</v>
      </c>
    </row>
    <row r="7862" spans="1:3" hidden="1" x14ac:dyDescent="0.25">
      <c r="A7862" s="5" t="s">
        <v>15929</v>
      </c>
      <c r="B7862" s="5">
        <v>1</v>
      </c>
      <c r="C7862" s="5">
        <v>2</v>
      </c>
    </row>
    <row r="7863" spans="1:3" hidden="1" x14ac:dyDescent="0.25">
      <c r="A7863" s="5" t="s">
        <v>15930</v>
      </c>
      <c r="B7863" s="5">
        <v>1</v>
      </c>
      <c r="C7863" s="5">
        <v>3</v>
      </c>
    </row>
    <row r="7864" spans="1:3" hidden="1" x14ac:dyDescent="0.25">
      <c r="A7864" s="5" t="s">
        <v>15931</v>
      </c>
      <c r="B7864" s="5">
        <v>1</v>
      </c>
      <c r="C7864" s="5">
        <v>3</v>
      </c>
    </row>
    <row r="7865" spans="1:3" hidden="1" x14ac:dyDescent="0.25">
      <c r="A7865" s="5" t="s">
        <v>15932</v>
      </c>
      <c r="B7865" s="5">
        <v>1</v>
      </c>
      <c r="C7865" s="5">
        <v>2</v>
      </c>
    </row>
    <row r="7866" spans="1:3" hidden="1" x14ac:dyDescent="0.25">
      <c r="A7866" s="5" t="s">
        <v>15933</v>
      </c>
      <c r="B7866" s="5">
        <v>1</v>
      </c>
      <c r="C7866" s="5">
        <v>1</v>
      </c>
    </row>
    <row r="7867" spans="1:3" hidden="1" x14ac:dyDescent="0.25">
      <c r="A7867" s="5" t="s">
        <v>15934</v>
      </c>
      <c r="B7867" s="5">
        <v>1</v>
      </c>
      <c r="C7867" s="5">
        <v>2</v>
      </c>
    </row>
    <row r="7868" spans="1:3" hidden="1" x14ac:dyDescent="0.25">
      <c r="A7868" s="5" t="s">
        <v>15935</v>
      </c>
      <c r="B7868" s="5">
        <v>1</v>
      </c>
      <c r="C7868" s="5">
        <v>2</v>
      </c>
    </row>
    <row r="7869" spans="1:3" hidden="1" x14ac:dyDescent="0.25">
      <c r="A7869" s="5" t="s">
        <v>15936</v>
      </c>
      <c r="B7869" s="5">
        <v>1</v>
      </c>
      <c r="C7869" s="5">
        <v>2</v>
      </c>
    </row>
    <row r="7870" spans="1:3" hidden="1" x14ac:dyDescent="0.25">
      <c r="A7870" s="5" t="s">
        <v>15937</v>
      </c>
      <c r="B7870" s="5">
        <v>1</v>
      </c>
      <c r="C7870" s="5">
        <v>3</v>
      </c>
    </row>
    <row r="7871" spans="1:3" hidden="1" x14ac:dyDescent="0.25">
      <c r="A7871" s="5" t="s">
        <v>15938</v>
      </c>
      <c r="B7871" s="5">
        <v>1</v>
      </c>
      <c r="C7871" s="5">
        <v>3</v>
      </c>
    </row>
    <row r="7872" spans="1:3" hidden="1" x14ac:dyDescent="0.25">
      <c r="A7872" s="5" t="s">
        <v>15939</v>
      </c>
      <c r="B7872" s="5">
        <v>1</v>
      </c>
      <c r="C7872" s="5">
        <v>2</v>
      </c>
    </row>
    <row r="7873" spans="1:3" hidden="1" x14ac:dyDescent="0.25">
      <c r="A7873" s="5" t="s">
        <v>15940</v>
      </c>
      <c r="B7873" s="5">
        <v>1</v>
      </c>
      <c r="C7873" s="5">
        <v>2</v>
      </c>
    </row>
    <row r="7874" spans="1:3" hidden="1" x14ac:dyDescent="0.25">
      <c r="A7874" s="5" t="s">
        <v>15941</v>
      </c>
      <c r="B7874" s="5">
        <v>1</v>
      </c>
      <c r="C7874" s="5">
        <v>2</v>
      </c>
    </row>
    <row r="7875" spans="1:3" hidden="1" x14ac:dyDescent="0.25">
      <c r="A7875" s="5" t="s">
        <v>15942</v>
      </c>
      <c r="B7875" s="5">
        <v>1</v>
      </c>
      <c r="C7875" s="5">
        <v>1</v>
      </c>
    </row>
    <row r="7876" spans="1:3" hidden="1" x14ac:dyDescent="0.25">
      <c r="A7876" s="5" t="s">
        <v>15943</v>
      </c>
      <c r="B7876" s="5">
        <v>1</v>
      </c>
      <c r="C7876" s="5">
        <v>3</v>
      </c>
    </row>
    <row r="7877" spans="1:3" hidden="1" x14ac:dyDescent="0.25">
      <c r="A7877" s="5" t="s">
        <v>15944</v>
      </c>
      <c r="B7877" s="5">
        <v>1</v>
      </c>
      <c r="C7877" s="5">
        <v>2</v>
      </c>
    </row>
    <row r="7878" spans="1:3" hidden="1" x14ac:dyDescent="0.25">
      <c r="A7878" s="5" t="s">
        <v>15945</v>
      </c>
      <c r="B7878" s="5">
        <v>1</v>
      </c>
      <c r="C7878" s="5">
        <v>1</v>
      </c>
    </row>
    <row r="7879" spans="1:3" hidden="1" x14ac:dyDescent="0.25">
      <c r="A7879" s="5" t="s">
        <v>15946</v>
      </c>
      <c r="B7879" s="5">
        <v>1</v>
      </c>
      <c r="C7879" s="5">
        <v>2</v>
      </c>
    </row>
    <row r="7880" spans="1:3" hidden="1" x14ac:dyDescent="0.25">
      <c r="A7880" s="5" t="s">
        <v>15947</v>
      </c>
      <c r="B7880" s="5">
        <v>1</v>
      </c>
      <c r="C7880" s="5">
        <v>3</v>
      </c>
    </row>
    <row r="7881" spans="1:3" hidden="1" x14ac:dyDescent="0.25">
      <c r="A7881" s="5" t="s">
        <v>15948</v>
      </c>
      <c r="B7881" s="5">
        <v>1</v>
      </c>
      <c r="C7881" s="5">
        <v>2</v>
      </c>
    </row>
    <row r="7882" spans="1:3" hidden="1" x14ac:dyDescent="0.25">
      <c r="A7882" s="5" t="s">
        <v>15949</v>
      </c>
      <c r="B7882" s="5">
        <v>1</v>
      </c>
      <c r="C7882" s="5">
        <v>3</v>
      </c>
    </row>
    <row r="7883" spans="1:3" hidden="1" x14ac:dyDescent="0.25">
      <c r="A7883" s="5" t="s">
        <v>15950</v>
      </c>
      <c r="B7883" s="5">
        <v>1</v>
      </c>
      <c r="C7883" s="5">
        <v>3</v>
      </c>
    </row>
    <row r="7884" spans="1:3" hidden="1" x14ac:dyDescent="0.25">
      <c r="A7884" s="5" t="s">
        <v>15951</v>
      </c>
      <c r="B7884" s="5">
        <v>1</v>
      </c>
      <c r="C7884" s="5">
        <v>3</v>
      </c>
    </row>
    <row r="7885" spans="1:3" hidden="1" x14ac:dyDescent="0.25">
      <c r="A7885" s="5" t="s">
        <v>15952</v>
      </c>
      <c r="B7885" s="5">
        <v>1</v>
      </c>
      <c r="C7885" s="5">
        <v>1</v>
      </c>
    </row>
    <row r="7886" spans="1:3" hidden="1" x14ac:dyDescent="0.25">
      <c r="A7886" s="5" t="s">
        <v>15953</v>
      </c>
      <c r="B7886" s="5">
        <v>1</v>
      </c>
      <c r="C7886" s="5">
        <v>1</v>
      </c>
    </row>
    <row r="7887" spans="1:3" hidden="1" x14ac:dyDescent="0.25">
      <c r="A7887" s="5" t="s">
        <v>15954</v>
      </c>
      <c r="B7887" s="5">
        <v>1</v>
      </c>
      <c r="C7887" s="5">
        <v>1</v>
      </c>
    </row>
    <row r="7888" spans="1:3" hidden="1" x14ac:dyDescent="0.25">
      <c r="A7888" s="5" t="s">
        <v>15955</v>
      </c>
      <c r="B7888" s="5">
        <v>1</v>
      </c>
      <c r="C7888" s="5">
        <v>2</v>
      </c>
    </row>
    <row r="7889" spans="1:3" hidden="1" x14ac:dyDescent="0.25">
      <c r="A7889" s="5" t="s">
        <v>15956</v>
      </c>
      <c r="B7889" s="5">
        <v>1</v>
      </c>
      <c r="C7889" s="5">
        <v>2</v>
      </c>
    </row>
    <row r="7890" spans="1:3" hidden="1" x14ac:dyDescent="0.25">
      <c r="A7890" s="5" t="s">
        <v>15957</v>
      </c>
      <c r="B7890" s="5">
        <v>1</v>
      </c>
      <c r="C7890" s="5">
        <v>2</v>
      </c>
    </row>
    <row r="7891" spans="1:3" hidden="1" x14ac:dyDescent="0.25">
      <c r="A7891" s="5" t="s">
        <v>15958</v>
      </c>
      <c r="B7891" s="5">
        <v>1</v>
      </c>
      <c r="C7891" s="5">
        <v>1</v>
      </c>
    </row>
    <row r="7892" spans="1:3" hidden="1" x14ac:dyDescent="0.25">
      <c r="A7892" s="5" t="s">
        <v>15959</v>
      </c>
      <c r="B7892" s="5">
        <v>1</v>
      </c>
      <c r="C7892" s="5">
        <v>2</v>
      </c>
    </row>
    <row r="7893" spans="1:3" hidden="1" x14ac:dyDescent="0.25">
      <c r="A7893" s="5" t="s">
        <v>15960</v>
      </c>
      <c r="B7893" s="5">
        <v>1</v>
      </c>
      <c r="C7893" s="5">
        <v>2</v>
      </c>
    </row>
    <row r="7894" spans="1:3" hidden="1" x14ac:dyDescent="0.25">
      <c r="A7894" s="5" t="s">
        <v>15961</v>
      </c>
      <c r="B7894" s="5">
        <v>1</v>
      </c>
      <c r="C7894" s="5">
        <v>2</v>
      </c>
    </row>
    <row r="7895" spans="1:3" hidden="1" x14ac:dyDescent="0.25">
      <c r="A7895" s="5" t="s">
        <v>15962</v>
      </c>
      <c r="B7895" s="5">
        <v>1</v>
      </c>
      <c r="C7895" s="5">
        <v>1</v>
      </c>
    </row>
    <row r="7896" spans="1:3" hidden="1" x14ac:dyDescent="0.25">
      <c r="A7896" s="5" t="s">
        <v>15963</v>
      </c>
      <c r="B7896" s="5">
        <v>1</v>
      </c>
      <c r="C7896" s="5">
        <v>2</v>
      </c>
    </row>
    <row r="7897" spans="1:3" hidden="1" x14ac:dyDescent="0.25">
      <c r="A7897" s="5" t="s">
        <v>15964</v>
      </c>
      <c r="B7897" s="5">
        <v>1</v>
      </c>
      <c r="C7897" s="5">
        <v>1</v>
      </c>
    </row>
    <row r="7898" spans="1:3" hidden="1" x14ac:dyDescent="0.25">
      <c r="A7898" s="5" t="s">
        <v>15965</v>
      </c>
      <c r="B7898" s="5">
        <v>1</v>
      </c>
      <c r="C7898" s="5">
        <v>3</v>
      </c>
    </row>
    <row r="7899" spans="1:3" hidden="1" x14ac:dyDescent="0.25">
      <c r="A7899" s="5" t="s">
        <v>15966</v>
      </c>
      <c r="B7899" s="5">
        <v>1</v>
      </c>
      <c r="C7899" s="5">
        <v>2</v>
      </c>
    </row>
    <row r="7900" spans="1:3" hidden="1" x14ac:dyDescent="0.25">
      <c r="A7900" s="5" t="s">
        <v>15967</v>
      </c>
      <c r="B7900" s="5">
        <v>1</v>
      </c>
      <c r="C7900" s="5">
        <v>3</v>
      </c>
    </row>
    <row r="7901" spans="1:3" hidden="1" x14ac:dyDescent="0.25">
      <c r="A7901" s="5" t="s">
        <v>15968</v>
      </c>
      <c r="B7901" s="5">
        <v>1</v>
      </c>
      <c r="C7901" s="5">
        <v>2</v>
      </c>
    </row>
    <row r="7902" spans="1:3" hidden="1" x14ac:dyDescent="0.25">
      <c r="A7902" s="5" t="s">
        <v>15969</v>
      </c>
      <c r="B7902" s="5">
        <v>1</v>
      </c>
      <c r="C7902" s="5">
        <v>1</v>
      </c>
    </row>
    <row r="7903" spans="1:3" hidden="1" x14ac:dyDescent="0.25">
      <c r="A7903" s="5" t="s">
        <v>15970</v>
      </c>
      <c r="B7903" s="5">
        <v>1</v>
      </c>
      <c r="C7903" s="5">
        <v>1</v>
      </c>
    </row>
    <row r="7904" spans="1:3" hidden="1" x14ac:dyDescent="0.25">
      <c r="A7904" s="5" t="s">
        <v>15971</v>
      </c>
      <c r="B7904" s="5">
        <v>1</v>
      </c>
      <c r="C7904" s="5">
        <v>2</v>
      </c>
    </row>
    <row r="7905" spans="1:3" hidden="1" x14ac:dyDescent="0.25">
      <c r="A7905" s="5" t="s">
        <v>15972</v>
      </c>
      <c r="B7905" s="5">
        <v>1</v>
      </c>
      <c r="C7905" s="5">
        <v>1</v>
      </c>
    </row>
    <row r="7906" spans="1:3" hidden="1" x14ac:dyDescent="0.25">
      <c r="A7906" s="5" t="s">
        <v>15973</v>
      </c>
      <c r="B7906" s="5">
        <v>1</v>
      </c>
      <c r="C7906" s="5">
        <v>2</v>
      </c>
    </row>
    <row r="7907" spans="1:3" hidden="1" x14ac:dyDescent="0.25">
      <c r="A7907" s="5" t="s">
        <v>15974</v>
      </c>
      <c r="B7907" s="5">
        <v>1</v>
      </c>
      <c r="C7907" s="5">
        <v>3</v>
      </c>
    </row>
    <row r="7908" spans="1:3" hidden="1" x14ac:dyDescent="0.25">
      <c r="A7908" s="5" t="s">
        <v>15975</v>
      </c>
      <c r="B7908" s="5">
        <v>1</v>
      </c>
      <c r="C7908" s="5">
        <v>3</v>
      </c>
    </row>
    <row r="7909" spans="1:3" hidden="1" x14ac:dyDescent="0.25">
      <c r="A7909" s="5" t="s">
        <v>15976</v>
      </c>
      <c r="B7909" s="5">
        <v>1</v>
      </c>
      <c r="C7909" s="5">
        <v>3</v>
      </c>
    </row>
    <row r="7910" spans="1:3" hidden="1" x14ac:dyDescent="0.25">
      <c r="A7910" s="5" t="s">
        <v>15977</v>
      </c>
      <c r="B7910" s="5">
        <v>1</v>
      </c>
      <c r="C7910" s="5">
        <v>3</v>
      </c>
    </row>
    <row r="7911" spans="1:3" hidden="1" x14ac:dyDescent="0.25">
      <c r="A7911" s="5" t="s">
        <v>15978</v>
      </c>
      <c r="B7911" s="5">
        <v>1</v>
      </c>
      <c r="C7911" s="5">
        <v>2</v>
      </c>
    </row>
    <row r="7912" spans="1:3" hidden="1" x14ac:dyDescent="0.25">
      <c r="A7912" s="5" t="s">
        <v>15979</v>
      </c>
      <c r="B7912" s="5">
        <v>1</v>
      </c>
      <c r="C7912" s="5">
        <v>2</v>
      </c>
    </row>
    <row r="7913" spans="1:3" hidden="1" x14ac:dyDescent="0.25">
      <c r="A7913" s="5" t="s">
        <v>15980</v>
      </c>
      <c r="B7913" s="5">
        <v>1</v>
      </c>
      <c r="C7913" s="5">
        <v>1</v>
      </c>
    </row>
    <row r="7914" spans="1:3" hidden="1" x14ac:dyDescent="0.25">
      <c r="A7914" s="5" t="s">
        <v>15981</v>
      </c>
      <c r="B7914" s="5">
        <v>1</v>
      </c>
      <c r="C7914" s="5">
        <v>2</v>
      </c>
    </row>
    <row r="7915" spans="1:3" hidden="1" x14ac:dyDescent="0.25">
      <c r="A7915" s="5" t="s">
        <v>15982</v>
      </c>
      <c r="B7915" s="5">
        <v>1</v>
      </c>
      <c r="C7915" s="5">
        <v>1</v>
      </c>
    </row>
    <row r="7916" spans="1:3" hidden="1" x14ac:dyDescent="0.25">
      <c r="A7916" s="5" t="s">
        <v>15983</v>
      </c>
      <c r="B7916" s="5">
        <v>1</v>
      </c>
      <c r="C7916" s="5">
        <v>1</v>
      </c>
    </row>
    <row r="7917" spans="1:3" hidden="1" x14ac:dyDescent="0.25">
      <c r="A7917" s="5" t="s">
        <v>15984</v>
      </c>
      <c r="B7917" s="5">
        <v>1</v>
      </c>
      <c r="C7917" s="5">
        <v>3</v>
      </c>
    </row>
    <row r="7918" spans="1:3" hidden="1" x14ac:dyDescent="0.25">
      <c r="A7918" s="5" t="s">
        <v>15985</v>
      </c>
      <c r="B7918" s="5">
        <v>1</v>
      </c>
      <c r="C7918" s="5">
        <v>1</v>
      </c>
    </row>
    <row r="7919" spans="1:3" hidden="1" x14ac:dyDescent="0.25">
      <c r="A7919" s="5" t="s">
        <v>15986</v>
      </c>
      <c r="B7919" s="5">
        <v>1</v>
      </c>
      <c r="C7919" s="5">
        <v>1</v>
      </c>
    </row>
    <row r="7920" spans="1:3" hidden="1" x14ac:dyDescent="0.25">
      <c r="A7920" s="5" t="s">
        <v>15987</v>
      </c>
      <c r="B7920" s="5">
        <v>1</v>
      </c>
      <c r="C7920" s="5">
        <v>3</v>
      </c>
    </row>
    <row r="7921" spans="1:3" hidden="1" x14ac:dyDescent="0.25">
      <c r="A7921" s="5" t="s">
        <v>15988</v>
      </c>
      <c r="B7921" s="5">
        <v>1</v>
      </c>
      <c r="C7921" s="5">
        <v>2</v>
      </c>
    </row>
    <row r="7922" spans="1:3" hidden="1" x14ac:dyDescent="0.25">
      <c r="A7922" s="5" t="s">
        <v>15989</v>
      </c>
      <c r="B7922" s="5">
        <v>1</v>
      </c>
      <c r="C7922" s="5">
        <v>1</v>
      </c>
    </row>
    <row r="7923" spans="1:3" hidden="1" x14ac:dyDescent="0.25">
      <c r="A7923" s="5" t="s">
        <v>15990</v>
      </c>
      <c r="B7923" s="5">
        <v>1</v>
      </c>
      <c r="C7923" s="5">
        <v>3</v>
      </c>
    </row>
    <row r="7924" spans="1:3" hidden="1" x14ac:dyDescent="0.25">
      <c r="A7924" s="5" t="s">
        <v>15991</v>
      </c>
      <c r="B7924" s="5">
        <v>1</v>
      </c>
      <c r="C7924" s="5">
        <v>1</v>
      </c>
    </row>
    <row r="7925" spans="1:3" hidden="1" x14ac:dyDescent="0.25">
      <c r="A7925" s="5" t="s">
        <v>15992</v>
      </c>
      <c r="B7925" s="5">
        <v>1</v>
      </c>
      <c r="C7925" s="5">
        <v>1</v>
      </c>
    </row>
    <row r="7926" spans="1:3" hidden="1" x14ac:dyDescent="0.25">
      <c r="A7926" s="5" t="s">
        <v>15993</v>
      </c>
      <c r="B7926" s="5">
        <v>1</v>
      </c>
      <c r="C7926" s="5">
        <v>1</v>
      </c>
    </row>
    <row r="7927" spans="1:3" hidden="1" x14ac:dyDescent="0.25">
      <c r="A7927" s="5" t="s">
        <v>15994</v>
      </c>
      <c r="B7927" s="5">
        <v>1</v>
      </c>
      <c r="C7927" s="5">
        <v>2</v>
      </c>
    </row>
    <row r="7928" spans="1:3" hidden="1" x14ac:dyDescent="0.25">
      <c r="A7928" s="5" t="s">
        <v>15995</v>
      </c>
      <c r="B7928" s="5">
        <v>1</v>
      </c>
      <c r="C7928" s="5">
        <v>2</v>
      </c>
    </row>
    <row r="7929" spans="1:3" hidden="1" x14ac:dyDescent="0.25">
      <c r="A7929" s="5" t="s">
        <v>15996</v>
      </c>
      <c r="B7929" s="5">
        <v>1</v>
      </c>
      <c r="C7929" s="5">
        <v>3</v>
      </c>
    </row>
    <row r="7930" spans="1:3" hidden="1" x14ac:dyDescent="0.25">
      <c r="A7930" s="5" t="s">
        <v>15997</v>
      </c>
      <c r="B7930" s="5">
        <v>1</v>
      </c>
      <c r="C7930" s="5">
        <v>1</v>
      </c>
    </row>
    <row r="7931" spans="1:3" hidden="1" x14ac:dyDescent="0.25">
      <c r="A7931" s="5" t="s">
        <v>15998</v>
      </c>
      <c r="B7931" s="5">
        <v>1</v>
      </c>
      <c r="C7931" s="5">
        <v>3</v>
      </c>
    </row>
    <row r="7932" spans="1:3" hidden="1" x14ac:dyDescent="0.25">
      <c r="A7932" s="5" t="s">
        <v>15999</v>
      </c>
      <c r="B7932" s="5">
        <v>1</v>
      </c>
      <c r="C7932" s="5">
        <v>2</v>
      </c>
    </row>
    <row r="7933" spans="1:3" hidden="1" x14ac:dyDescent="0.25">
      <c r="A7933" s="5" t="s">
        <v>16000</v>
      </c>
      <c r="B7933" s="5">
        <v>1</v>
      </c>
      <c r="C7933" s="5">
        <v>3</v>
      </c>
    </row>
    <row r="7934" spans="1:3" hidden="1" x14ac:dyDescent="0.25">
      <c r="A7934" s="5" t="s">
        <v>16001</v>
      </c>
      <c r="B7934" s="5">
        <v>1</v>
      </c>
      <c r="C7934" s="5">
        <v>2</v>
      </c>
    </row>
    <row r="7935" spans="1:3" hidden="1" x14ac:dyDescent="0.25">
      <c r="A7935" s="5" t="s">
        <v>16002</v>
      </c>
      <c r="B7935" s="5">
        <v>1</v>
      </c>
      <c r="C7935" s="5">
        <v>3</v>
      </c>
    </row>
    <row r="7936" spans="1:3" hidden="1" x14ac:dyDescent="0.25">
      <c r="A7936" s="5" t="s">
        <v>16003</v>
      </c>
      <c r="B7936" s="5">
        <v>1</v>
      </c>
      <c r="C7936" s="5">
        <v>1</v>
      </c>
    </row>
    <row r="7937" spans="1:3" hidden="1" x14ac:dyDescent="0.25">
      <c r="A7937" s="5" t="s">
        <v>16004</v>
      </c>
      <c r="B7937" s="5">
        <v>1</v>
      </c>
      <c r="C7937" s="5">
        <v>2</v>
      </c>
    </row>
    <row r="7938" spans="1:3" hidden="1" x14ac:dyDescent="0.25">
      <c r="A7938" s="5" t="s">
        <v>16005</v>
      </c>
      <c r="B7938" s="5">
        <v>1</v>
      </c>
      <c r="C7938" s="5">
        <v>1</v>
      </c>
    </row>
    <row r="7939" spans="1:3" hidden="1" x14ac:dyDescent="0.25">
      <c r="A7939" s="5" t="s">
        <v>16006</v>
      </c>
      <c r="B7939" s="5">
        <v>1</v>
      </c>
      <c r="C7939" s="5">
        <v>3</v>
      </c>
    </row>
    <row r="7940" spans="1:3" hidden="1" x14ac:dyDescent="0.25">
      <c r="A7940" s="5" t="s">
        <v>16007</v>
      </c>
      <c r="B7940" s="5">
        <v>1</v>
      </c>
      <c r="C7940" s="5">
        <v>3</v>
      </c>
    </row>
    <row r="7941" spans="1:3" hidden="1" x14ac:dyDescent="0.25">
      <c r="A7941" s="5" t="s">
        <v>16008</v>
      </c>
      <c r="B7941" s="5">
        <v>1</v>
      </c>
      <c r="C7941" s="5">
        <v>3</v>
      </c>
    </row>
    <row r="7942" spans="1:3" hidden="1" x14ac:dyDescent="0.25">
      <c r="A7942" s="5" t="s">
        <v>16009</v>
      </c>
      <c r="B7942" s="5">
        <v>1</v>
      </c>
      <c r="C7942" s="5">
        <v>2</v>
      </c>
    </row>
    <row r="7943" spans="1:3" hidden="1" x14ac:dyDescent="0.25">
      <c r="A7943" s="5" t="s">
        <v>16010</v>
      </c>
      <c r="B7943" s="5">
        <v>1</v>
      </c>
      <c r="C7943" s="5">
        <v>2</v>
      </c>
    </row>
    <row r="7944" spans="1:3" hidden="1" x14ac:dyDescent="0.25">
      <c r="A7944" s="5" t="s">
        <v>16011</v>
      </c>
      <c r="B7944" s="5">
        <v>1</v>
      </c>
      <c r="C7944" s="5">
        <v>2</v>
      </c>
    </row>
    <row r="7945" spans="1:3" hidden="1" x14ac:dyDescent="0.25">
      <c r="A7945" s="5" t="s">
        <v>16012</v>
      </c>
      <c r="B7945" s="5">
        <v>1</v>
      </c>
      <c r="C7945" s="5">
        <v>1</v>
      </c>
    </row>
    <row r="7946" spans="1:3" hidden="1" x14ac:dyDescent="0.25">
      <c r="A7946" s="5" t="s">
        <v>16013</v>
      </c>
      <c r="B7946" s="5">
        <v>1</v>
      </c>
      <c r="C7946" s="5">
        <v>2</v>
      </c>
    </row>
    <row r="7947" spans="1:3" hidden="1" x14ac:dyDescent="0.25">
      <c r="A7947" s="5" t="s">
        <v>16014</v>
      </c>
      <c r="B7947" s="5">
        <v>1</v>
      </c>
      <c r="C7947" s="5">
        <v>2</v>
      </c>
    </row>
    <row r="7948" spans="1:3" hidden="1" x14ac:dyDescent="0.25">
      <c r="A7948" s="5" t="s">
        <v>16015</v>
      </c>
      <c r="B7948" s="5">
        <v>1</v>
      </c>
      <c r="C7948" s="5">
        <v>2</v>
      </c>
    </row>
    <row r="7949" spans="1:3" hidden="1" x14ac:dyDescent="0.25">
      <c r="A7949" s="5" t="s">
        <v>16016</v>
      </c>
      <c r="B7949" s="5">
        <v>1</v>
      </c>
      <c r="C7949" s="5">
        <v>2</v>
      </c>
    </row>
    <row r="7950" spans="1:3" hidden="1" x14ac:dyDescent="0.25">
      <c r="A7950" s="5" t="s">
        <v>16017</v>
      </c>
      <c r="B7950" s="5">
        <v>1</v>
      </c>
      <c r="C7950" s="5">
        <v>2</v>
      </c>
    </row>
    <row r="7951" spans="1:3" hidden="1" x14ac:dyDescent="0.25">
      <c r="A7951" s="5" t="s">
        <v>16018</v>
      </c>
      <c r="B7951" s="5">
        <v>1</v>
      </c>
      <c r="C7951" s="5">
        <v>3</v>
      </c>
    </row>
    <row r="7952" spans="1:3" hidden="1" x14ac:dyDescent="0.25">
      <c r="A7952" s="5" t="s">
        <v>16019</v>
      </c>
      <c r="B7952" s="5">
        <v>1</v>
      </c>
      <c r="C7952" s="5">
        <v>2</v>
      </c>
    </row>
    <row r="7953" spans="1:3" hidden="1" x14ac:dyDescent="0.25">
      <c r="A7953" s="5" t="s">
        <v>16020</v>
      </c>
      <c r="B7953" s="5">
        <v>1</v>
      </c>
      <c r="C7953" s="5">
        <v>3</v>
      </c>
    </row>
    <row r="7954" spans="1:3" hidden="1" x14ac:dyDescent="0.25">
      <c r="A7954" s="5" t="s">
        <v>16021</v>
      </c>
      <c r="B7954" s="5">
        <v>1</v>
      </c>
      <c r="C7954" s="5">
        <v>2</v>
      </c>
    </row>
    <row r="7955" spans="1:3" hidden="1" x14ac:dyDescent="0.25">
      <c r="A7955" s="5" t="s">
        <v>16022</v>
      </c>
      <c r="B7955" s="5">
        <v>1</v>
      </c>
      <c r="C7955" s="5">
        <v>2</v>
      </c>
    </row>
    <row r="7956" spans="1:3" hidden="1" x14ac:dyDescent="0.25">
      <c r="A7956" s="5" t="s">
        <v>16023</v>
      </c>
      <c r="B7956" s="5">
        <v>1</v>
      </c>
      <c r="C7956" s="5">
        <v>1</v>
      </c>
    </row>
    <row r="7957" spans="1:3" hidden="1" x14ac:dyDescent="0.25">
      <c r="A7957" s="5" t="s">
        <v>16024</v>
      </c>
      <c r="B7957" s="5">
        <v>1</v>
      </c>
      <c r="C7957" s="5">
        <v>1</v>
      </c>
    </row>
    <row r="7958" spans="1:3" hidden="1" x14ac:dyDescent="0.25">
      <c r="A7958" s="5" t="s">
        <v>16025</v>
      </c>
      <c r="B7958" s="5">
        <v>1</v>
      </c>
      <c r="C7958" s="5">
        <v>2</v>
      </c>
    </row>
    <row r="7959" spans="1:3" hidden="1" x14ac:dyDescent="0.25">
      <c r="A7959" s="5" t="s">
        <v>16026</v>
      </c>
      <c r="B7959" s="5">
        <v>1</v>
      </c>
      <c r="C7959" s="5">
        <v>3</v>
      </c>
    </row>
    <row r="7960" spans="1:3" hidden="1" x14ac:dyDescent="0.25">
      <c r="A7960" s="5" t="s">
        <v>16027</v>
      </c>
      <c r="B7960" s="5">
        <v>1</v>
      </c>
      <c r="C7960" s="5">
        <v>2</v>
      </c>
    </row>
    <row r="7961" spans="1:3" hidden="1" x14ac:dyDescent="0.25">
      <c r="A7961" s="5" t="s">
        <v>16028</v>
      </c>
      <c r="B7961" s="5">
        <v>1</v>
      </c>
      <c r="C7961" s="5">
        <v>1</v>
      </c>
    </row>
    <row r="7962" spans="1:3" hidden="1" x14ac:dyDescent="0.25">
      <c r="A7962" s="5" t="s">
        <v>16029</v>
      </c>
      <c r="B7962" s="5">
        <v>1</v>
      </c>
      <c r="C7962" s="5">
        <v>3</v>
      </c>
    </row>
    <row r="7963" spans="1:3" hidden="1" x14ac:dyDescent="0.25">
      <c r="A7963" s="5" t="s">
        <v>16030</v>
      </c>
      <c r="B7963" s="5">
        <v>1</v>
      </c>
      <c r="C7963" s="5">
        <v>1</v>
      </c>
    </row>
    <row r="7964" spans="1:3" hidden="1" x14ac:dyDescent="0.25">
      <c r="A7964" s="5" t="s">
        <v>16031</v>
      </c>
      <c r="B7964" s="5">
        <v>1</v>
      </c>
      <c r="C7964" s="5">
        <v>3</v>
      </c>
    </row>
    <row r="7965" spans="1:3" hidden="1" x14ac:dyDescent="0.25">
      <c r="A7965" s="5" t="s">
        <v>16032</v>
      </c>
      <c r="B7965" s="5">
        <v>1</v>
      </c>
      <c r="C7965" s="5">
        <v>1</v>
      </c>
    </row>
    <row r="7966" spans="1:3" hidden="1" x14ac:dyDescent="0.25">
      <c r="A7966" s="5" t="s">
        <v>16033</v>
      </c>
      <c r="B7966" s="5">
        <v>1</v>
      </c>
      <c r="C7966" s="5">
        <v>3</v>
      </c>
    </row>
    <row r="7967" spans="1:3" hidden="1" x14ac:dyDescent="0.25">
      <c r="A7967" s="5" t="s">
        <v>16034</v>
      </c>
      <c r="B7967" s="5">
        <v>1</v>
      </c>
      <c r="C7967" s="5">
        <v>1</v>
      </c>
    </row>
    <row r="7968" spans="1:3" hidden="1" x14ac:dyDescent="0.25">
      <c r="A7968" s="5" t="s">
        <v>16035</v>
      </c>
      <c r="B7968" s="5">
        <v>1</v>
      </c>
      <c r="C7968" s="5">
        <v>3</v>
      </c>
    </row>
    <row r="7969" spans="1:3" hidden="1" x14ac:dyDescent="0.25">
      <c r="A7969" s="5" t="s">
        <v>16036</v>
      </c>
      <c r="B7969" s="5">
        <v>1</v>
      </c>
      <c r="C7969" s="5">
        <v>1</v>
      </c>
    </row>
    <row r="7970" spans="1:3" hidden="1" x14ac:dyDescent="0.25">
      <c r="A7970" s="5" t="s">
        <v>16037</v>
      </c>
      <c r="B7970" s="5">
        <v>1</v>
      </c>
      <c r="C7970" s="5">
        <v>1</v>
      </c>
    </row>
    <row r="7971" spans="1:3" hidden="1" x14ac:dyDescent="0.25">
      <c r="A7971" s="5" t="s">
        <v>16038</v>
      </c>
      <c r="B7971" s="5">
        <v>1</v>
      </c>
      <c r="C7971" s="5">
        <v>3</v>
      </c>
    </row>
    <row r="7972" spans="1:3" hidden="1" x14ac:dyDescent="0.25">
      <c r="A7972" s="5" t="s">
        <v>16039</v>
      </c>
      <c r="B7972" s="5">
        <v>1</v>
      </c>
      <c r="C7972" s="5">
        <v>1</v>
      </c>
    </row>
    <row r="7973" spans="1:3" hidden="1" x14ac:dyDescent="0.25">
      <c r="A7973" s="5" t="s">
        <v>16040</v>
      </c>
      <c r="B7973" s="5">
        <v>1</v>
      </c>
      <c r="C7973" s="5">
        <v>2</v>
      </c>
    </row>
    <row r="7974" spans="1:3" hidden="1" x14ac:dyDescent="0.25">
      <c r="A7974" s="5" t="s">
        <v>16041</v>
      </c>
      <c r="B7974" s="5">
        <v>1</v>
      </c>
      <c r="C7974" s="5">
        <v>1</v>
      </c>
    </row>
    <row r="7975" spans="1:3" hidden="1" x14ac:dyDescent="0.25">
      <c r="A7975" s="5" t="s">
        <v>16042</v>
      </c>
      <c r="B7975" s="5">
        <v>1</v>
      </c>
      <c r="C7975" s="5">
        <v>1</v>
      </c>
    </row>
    <row r="7976" spans="1:3" hidden="1" x14ac:dyDescent="0.25">
      <c r="A7976" s="5" t="s">
        <v>16043</v>
      </c>
      <c r="B7976" s="5">
        <v>1</v>
      </c>
      <c r="C7976" s="5">
        <v>2</v>
      </c>
    </row>
    <row r="7977" spans="1:3" hidden="1" x14ac:dyDescent="0.25">
      <c r="A7977" s="5" t="s">
        <v>16044</v>
      </c>
      <c r="B7977" s="5">
        <v>1</v>
      </c>
      <c r="C7977" s="5">
        <v>3</v>
      </c>
    </row>
    <row r="7978" spans="1:3" hidden="1" x14ac:dyDescent="0.25">
      <c r="A7978" s="5" t="s">
        <v>16045</v>
      </c>
      <c r="B7978" s="5">
        <v>1</v>
      </c>
      <c r="C7978" s="5">
        <v>3</v>
      </c>
    </row>
    <row r="7979" spans="1:3" hidden="1" x14ac:dyDescent="0.25">
      <c r="A7979" s="5" t="s">
        <v>16046</v>
      </c>
      <c r="B7979" s="5">
        <v>1</v>
      </c>
      <c r="C7979" s="5">
        <v>1</v>
      </c>
    </row>
    <row r="7980" spans="1:3" hidden="1" x14ac:dyDescent="0.25">
      <c r="A7980" s="5" t="s">
        <v>16047</v>
      </c>
      <c r="B7980" s="5">
        <v>1</v>
      </c>
      <c r="C7980" s="5">
        <v>1</v>
      </c>
    </row>
    <row r="7981" spans="1:3" hidden="1" x14ac:dyDescent="0.25">
      <c r="A7981" s="5" t="s">
        <v>16048</v>
      </c>
      <c r="B7981" s="5">
        <v>1</v>
      </c>
      <c r="C7981" s="5">
        <v>1</v>
      </c>
    </row>
    <row r="7982" spans="1:3" hidden="1" x14ac:dyDescent="0.25">
      <c r="A7982" s="5" t="s">
        <v>16049</v>
      </c>
      <c r="B7982" s="5">
        <v>1</v>
      </c>
      <c r="C7982" s="5">
        <v>3</v>
      </c>
    </row>
    <row r="7983" spans="1:3" hidden="1" x14ac:dyDescent="0.25">
      <c r="A7983" s="5" t="s">
        <v>16050</v>
      </c>
      <c r="B7983" s="5">
        <v>1</v>
      </c>
      <c r="C7983" s="5">
        <v>1</v>
      </c>
    </row>
    <row r="7984" spans="1:3" hidden="1" x14ac:dyDescent="0.25">
      <c r="A7984" s="5" t="s">
        <v>16051</v>
      </c>
      <c r="B7984" s="5">
        <v>1</v>
      </c>
      <c r="C7984" s="5">
        <v>3</v>
      </c>
    </row>
    <row r="7985" spans="1:3" hidden="1" x14ac:dyDescent="0.25">
      <c r="A7985" s="5" t="s">
        <v>16052</v>
      </c>
      <c r="B7985" s="5">
        <v>1</v>
      </c>
      <c r="C7985" s="5">
        <v>1</v>
      </c>
    </row>
    <row r="7986" spans="1:3" hidden="1" x14ac:dyDescent="0.25">
      <c r="A7986" s="5" t="s">
        <v>16053</v>
      </c>
      <c r="B7986" s="5">
        <v>1</v>
      </c>
      <c r="C7986" s="5">
        <v>3</v>
      </c>
    </row>
    <row r="7987" spans="1:3" hidden="1" x14ac:dyDescent="0.25">
      <c r="A7987" s="5" t="s">
        <v>16054</v>
      </c>
      <c r="B7987" s="5">
        <v>1</v>
      </c>
      <c r="C7987" s="5">
        <v>2</v>
      </c>
    </row>
    <row r="7988" spans="1:3" hidden="1" x14ac:dyDescent="0.25">
      <c r="A7988" s="5" t="s">
        <v>16055</v>
      </c>
      <c r="B7988" s="5">
        <v>1</v>
      </c>
      <c r="C7988" s="5">
        <v>3</v>
      </c>
    </row>
    <row r="7989" spans="1:3" hidden="1" x14ac:dyDescent="0.25">
      <c r="A7989" s="5" t="s">
        <v>16056</v>
      </c>
      <c r="B7989" s="5">
        <v>1</v>
      </c>
      <c r="C7989" s="5">
        <v>2</v>
      </c>
    </row>
    <row r="7990" spans="1:3" hidden="1" x14ac:dyDescent="0.25">
      <c r="A7990" s="5" t="s">
        <v>16057</v>
      </c>
      <c r="B7990" s="5">
        <v>1</v>
      </c>
      <c r="C7990" s="5">
        <v>3</v>
      </c>
    </row>
    <row r="7991" spans="1:3" hidden="1" x14ac:dyDescent="0.25">
      <c r="A7991" s="5" t="s">
        <v>16058</v>
      </c>
      <c r="B7991" s="5">
        <v>1</v>
      </c>
      <c r="C7991" s="5">
        <v>2</v>
      </c>
    </row>
    <row r="7992" spans="1:3" hidden="1" x14ac:dyDescent="0.25">
      <c r="A7992" s="5" t="s">
        <v>16059</v>
      </c>
      <c r="B7992" s="5">
        <v>1</v>
      </c>
      <c r="C7992" s="5">
        <v>3</v>
      </c>
    </row>
    <row r="7993" spans="1:3" hidden="1" x14ac:dyDescent="0.25">
      <c r="A7993" s="5" t="s">
        <v>16060</v>
      </c>
      <c r="B7993" s="5">
        <v>1</v>
      </c>
      <c r="C7993" s="5">
        <v>1</v>
      </c>
    </row>
    <row r="7994" spans="1:3" hidden="1" x14ac:dyDescent="0.25">
      <c r="A7994" s="5" t="s">
        <v>16061</v>
      </c>
      <c r="B7994" s="5">
        <v>1</v>
      </c>
      <c r="C7994" s="5">
        <v>1</v>
      </c>
    </row>
    <row r="7995" spans="1:3" hidden="1" x14ac:dyDescent="0.25">
      <c r="A7995" s="5" t="s">
        <v>16062</v>
      </c>
      <c r="B7995" s="5">
        <v>1</v>
      </c>
      <c r="C7995" s="5">
        <v>1</v>
      </c>
    </row>
    <row r="7996" spans="1:3" hidden="1" x14ac:dyDescent="0.25">
      <c r="A7996" s="5" t="s">
        <v>16063</v>
      </c>
      <c r="B7996" s="5">
        <v>1</v>
      </c>
      <c r="C7996" s="5">
        <v>2</v>
      </c>
    </row>
    <row r="7997" spans="1:3" hidden="1" x14ac:dyDescent="0.25">
      <c r="A7997" s="5" t="s">
        <v>16064</v>
      </c>
      <c r="B7997" s="5">
        <v>1</v>
      </c>
      <c r="C7997" s="5">
        <v>2</v>
      </c>
    </row>
    <row r="7998" spans="1:3" hidden="1" x14ac:dyDescent="0.25">
      <c r="A7998" s="5" t="s">
        <v>16065</v>
      </c>
      <c r="B7998" s="5">
        <v>1</v>
      </c>
      <c r="C7998" s="5">
        <v>2</v>
      </c>
    </row>
    <row r="7999" spans="1:3" hidden="1" x14ac:dyDescent="0.25">
      <c r="A7999" s="5" t="s">
        <v>16066</v>
      </c>
      <c r="B7999" s="5">
        <v>1</v>
      </c>
      <c r="C7999" s="5">
        <v>2</v>
      </c>
    </row>
    <row r="8000" spans="1:3" hidden="1" x14ac:dyDescent="0.25">
      <c r="A8000" s="5" t="s">
        <v>16067</v>
      </c>
      <c r="B8000" s="5">
        <v>1</v>
      </c>
      <c r="C8000" s="5">
        <v>2</v>
      </c>
    </row>
    <row r="8001" spans="1:3" hidden="1" x14ac:dyDescent="0.25">
      <c r="A8001" s="5" t="s">
        <v>16068</v>
      </c>
      <c r="B8001" s="5">
        <v>1</v>
      </c>
      <c r="C8001" s="5">
        <v>2</v>
      </c>
    </row>
    <row r="8002" spans="1:3" hidden="1" x14ac:dyDescent="0.25">
      <c r="A8002" s="5" t="s">
        <v>16069</v>
      </c>
      <c r="B8002" s="5">
        <v>1</v>
      </c>
      <c r="C8002" s="5">
        <v>3</v>
      </c>
    </row>
    <row r="8003" spans="1:3" hidden="1" x14ac:dyDescent="0.25">
      <c r="A8003" s="5" t="s">
        <v>16070</v>
      </c>
      <c r="B8003" s="5">
        <v>1</v>
      </c>
      <c r="C8003" s="5">
        <v>3</v>
      </c>
    </row>
    <row r="8004" spans="1:3" hidden="1" x14ac:dyDescent="0.25">
      <c r="A8004" s="5" t="s">
        <v>16071</v>
      </c>
      <c r="B8004" s="5">
        <v>1</v>
      </c>
      <c r="C8004" s="5">
        <v>1</v>
      </c>
    </row>
    <row r="8005" spans="1:3" hidden="1" x14ac:dyDescent="0.25">
      <c r="A8005" s="5" t="s">
        <v>16072</v>
      </c>
      <c r="B8005" s="5">
        <v>1</v>
      </c>
      <c r="C8005" s="5">
        <v>2</v>
      </c>
    </row>
    <row r="8006" spans="1:3" hidden="1" x14ac:dyDescent="0.25">
      <c r="A8006" s="5" t="s">
        <v>16073</v>
      </c>
      <c r="B8006" s="5">
        <v>1</v>
      </c>
      <c r="C8006" s="5">
        <v>3</v>
      </c>
    </row>
    <row r="8007" spans="1:3" hidden="1" x14ac:dyDescent="0.25">
      <c r="A8007" s="5" t="s">
        <v>16074</v>
      </c>
      <c r="B8007" s="5">
        <v>1</v>
      </c>
      <c r="C8007" s="5">
        <v>1</v>
      </c>
    </row>
    <row r="8008" spans="1:3" hidden="1" x14ac:dyDescent="0.25">
      <c r="A8008" s="5" t="s">
        <v>2783</v>
      </c>
      <c r="B8008" s="5">
        <v>1</v>
      </c>
      <c r="C8008" s="5">
        <v>1</v>
      </c>
    </row>
    <row r="8009" spans="1:3" hidden="1" x14ac:dyDescent="0.25">
      <c r="A8009" s="5" t="s">
        <v>16075</v>
      </c>
      <c r="B8009" s="5">
        <v>1</v>
      </c>
      <c r="C8009" s="5">
        <v>1</v>
      </c>
    </row>
    <row r="8010" spans="1:3" hidden="1" x14ac:dyDescent="0.25">
      <c r="A8010" s="5" t="s">
        <v>16076</v>
      </c>
      <c r="B8010" s="5">
        <v>1</v>
      </c>
      <c r="C8010" s="5">
        <v>3</v>
      </c>
    </row>
    <row r="8011" spans="1:3" hidden="1" x14ac:dyDescent="0.25">
      <c r="A8011" s="5" t="s">
        <v>16077</v>
      </c>
      <c r="B8011" s="5">
        <v>1</v>
      </c>
      <c r="C8011" s="5">
        <v>3</v>
      </c>
    </row>
    <row r="8012" spans="1:3" hidden="1" x14ac:dyDescent="0.25">
      <c r="A8012" s="5" t="s">
        <v>16078</v>
      </c>
      <c r="B8012" s="5">
        <v>1</v>
      </c>
      <c r="C8012" s="5">
        <v>2</v>
      </c>
    </row>
    <row r="8013" spans="1:3" hidden="1" x14ac:dyDescent="0.25">
      <c r="A8013" s="5" t="s">
        <v>16079</v>
      </c>
      <c r="B8013" s="5">
        <v>1</v>
      </c>
      <c r="C8013" s="5">
        <v>3</v>
      </c>
    </row>
    <row r="8014" spans="1:3" hidden="1" x14ac:dyDescent="0.25">
      <c r="A8014" s="5" t="s">
        <v>16080</v>
      </c>
      <c r="B8014" s="5">
        <v>1</v>
      </c>
      <c r="C8014" s="5">
        <v>3</v>
      </c>
    </row>
    <row r="8015" spans="1:3" hidden="1" x14ac:dyDescent="0.25">
      <c r="A8015" s="5" t="s">
        <v>16081</v>
      </c>
      <c r="B8015" s="5">
        <v>1</v>
      </c>
      <c r="C8015" s="5">
        <v>3</v>
      </c>
    </row>
    <row r="8016" spans="1:3" hidden="1" x14ac:dyDescent="0.25">
      <c r="A8016" s="5" t="s">
        <v>16082</v>
      </c>
      <c r="B8016" s="5">
        <v>1</v>
      </c>
      <c r="C8016" s="5">
        <v>3</v>
      </c>
    </row>
    <row r="8017" spans="1:3" hidden="1" x14ac:dyDescent="0.25">
      <c r="A8017" s="5" t="s">
        <v>16083</v>
      </c>
      <c r="B8017" s="5">
        <v>1</v>
      </c>
      <c r="C8017" s="5">
        <v>3</v>
      </c>
    </row>
    <row r="8018" spans="1:3" hidden="1" x14ac:dyDescent="0.25">
      <c r="A8018" s="5" t="s">
        <v>16084</v>
      </c>
      <c r="B8018" s="5">
        <v>1</v>
      </c>
      <c r="C8018" s="5">
        <v>3</v>
      </c>
    </row>
    <row r="8019" spans="1:3" hidden="1" x14ac:dyDescent="0.25">
      <c r="A8019" s="5" t="s">
        <v>16085</v>
      </c>
      <c r="B8019" s="5">
        <v>1</v>
      </c>
      <c r="C8019" s="5">
        <v>3</v>
      </c>
    </row>
    <row r="8020" spans="1:3" hidden="1" x14ac:dyDescent="0.25">
      <c r="A8020" s="5" t="s">
        <v>16086</v>
      </c>
      <c r="B8020" s="5">
        <v>1</v>
      </c>
      <c r="C8020" s="5">
        <v>1</v>
      </c>
    </row>
    <row r="8021" spans="1:3" hidden="1" x14ac:dyDescent="0.25">
      <c r="A8021" s="5" t="s">
        <v>16087</v>
      </c>
      <c r="B8021" s="5">
        <v>1</v>
      </c>
      <c r="C8021" s="5">
        <v>2</v>
      </c>
    </row>
    <row r="8022" spans="1:3" hidden="1" x14ac:dyDescent="0.25">
      <c r="A8022" s="5" t="s">
        <v>16088</v>
      </c>
      <c r="B8022" s="5">
        <v>1</v>
      </c>
      <c r="C8022" s="5">
        <v>1</v>
      </c>
    </row>
    <row r="8023" spans="1:3" hidden="1" x14ac:dyDescent="0.25">
      <c r="A8023" s="5" t="s">
        <v>16089</v>
      </c>
      <c r="B8023" s="5">
        <v>1</v>
      </c>
      <c r="C8023" s="5">
        <v>3</v>
      </c>
    </row>
    <row r="8024" spans="1:3" hidden="1" x14ac:dyDescent="0.25">
      <c r="A8024" s="5" t="s">
        <v>16090</v>
      </c>
      <c r="B8024" s="5">
        <v>1</v>
      </c>
      <c r="C8024" s="5">
        <v>2</v>
      </c>
    </row>
    <row r="8025" spans="1:3" hidden="1" x14ac:dyDescent="0.25">
      <c r="A8025" s="5" t="s">
        <v>7519</v>
      </c>
      <c r="B8025" s="5">
        <v>1</v>
      </c>
      <c r="C8025" s="5">
        <v>1</v>
      </c>
    </row>
    <row r="8026" spans="1:3" hidden="1" x14ac:dyDescent="0.25">
      <c r="A8026" s="5" t="s">
        <v>16091</v>
      </c>
      <c r="B8026" s="5">
        <v>1</v>
      </c>
      <c r="C8026" s="5">
        <v>3</v>
      </c>
    </row>
    <row r="8027" spans="1:3" hidden="1" x14ac:dyDescent="0.25">
      <c r="A8027" s="5" t="s">
        <v>16092</v>
      </c>
      <c r="B8027" s="5">
        <v>1</v>
      </c>
      <c r="C8027" s="5">
        <v>1</v>
      </c>
    </row>
    <row r="8028" spans="1:3" hidden="1" x14ac:dyDescent="0.25">
      <c r="A8028" s="5" t="s">
        <v>16093</v>
      </c>
      <c r="B8028" s="5">
        <v>1</v>
      </c>
      <c r="C8028" s="5">
        <v>1</v>
      </c>
    </row>
    <row r="8029" spans="1:3" hidden="1" x14ac:dyDescent="0.25">
      <c r="A8029" s="5" t="s">
        <v>16094</v>
      </c>
      <c r="B8029" s="5">
        <v>1</v>
      </c>
      <c r="C8029" s="5">
        <v>1</v>
      </c>
    </row>
    <row r="8030" spans="1:3" hidden="1" x14ac:dyDescent="0.25">
      <c r="A8030" s="5" t="s">
        <v>16095</v>
      </c>
      <c r="B8030" s="5">
        <v>1</v>
      </c>
      <c r="C8030" s="5">
        <v>2</v>
      </c>
    </row>
    <row r="8031" spans="1:3" hidden="1" x14ac:dyDescent="0.25">
      <c r="A8031" s="5" t="s">
        <v>16096</v>
      </c>
      <c r="B8031" s="5">
        <v>1</v>
      </c>
      <c r="C8031" s="5">
        <v>3</v>
      </c>
    </row>
    <row r="8032" spans="1:3" hidden="1" x14ac:dyDescent="0.25">
      <c r="A8032" s="5" t="s">
        <v>16097</v>
      </c>
      <c r="B8032" s="5">
        <v>1</v>
      </c>
      <c r="C8032" s="5">
        <v>3</v>
      </c>
    </row>
    <row r="8033" spans="1:3" hidden="1" x14ac:dyDescent="0.25">
      <c r="A8033" s="5" t="s">
        <v>16098</v>
      </c>
      <c r="B8033" s="5">
        <v>1</v>
      </c>
      <c r="C8033" s="5">
        <v>2</v>
      </c>
    </row>
    <row r="8034" spans="1:3" hidden="1" x14ac:dyDescent="0.25">
      <c r="A8034" s="5" t="s">
        <v>16099</v>
      </c>
      <c r="B8034" s="5">
        <v>1</v>
      </c>
      <c r="C8034" s="5">
        <v>3</v>
      </c>
    </row>
    <row r="8035" spans="1:3" hidden="1" x14ac:dyDescent="0.25">
      <c r="A8035" s="5" t="s">
        <v>16100</v>
      </c>
      <c r="B8035" s="5">
        <v>1</v>
      </c>
      <c r="C8035" s="5">
        <v>1</v>
      </c>
    </row>
    <row r="8036" spans="1:3" hidden="1" x14ac:dyDescent="0.25">
      <c r="A8036" s="5" t="s">
        <v>16101</v>
      </c>
      <c r="B8036" s="5">
        <v>1</v>
      </c>
      <c r="C8036" s="5">
        <v>2</v>
      </c>
    </row>
    <row r="8037" spans="1:3" hidden="1" x14ac:dyDescent="0.25">
      <c r="A8037" s="5" t="s">
        <v>16102</v>
      </c>
      <c r="B8037" s="5">
        <v>1</v>
      </c>
      <c r="C8037" s="5">
        <v>3</v>
      </c>
    </row>
    <row r="8038" spans="1:3" hidden="1" x14ac:dyDescent="0.25">
      <c r="A8038" s="5" t="s">
        <v>16103</v>
      </c>
      <c r="B8038" s="5">
        <v>1</v>
      </c>
      <c r="C8038" s="5">
        <v>3</v>
      </c>
    </row>
    <row r="8039" spans="1:3" hidden="1" x14ac:dyDescent="0.25">
      <c r="A8039" s="5" t="s">
        <v>16104</v>
      </c>
      <c r="B8039" s="5">
        <v>1</v>
      </c>
      <c r="C8039" s="5">
        <v>1</v>
      </c>
    </row>
    <row r="8040" spans="1:3" hidden="1" x14ac:dyDescent="0.25">
      <c r="A8040" s="5" t="s">
        <v>16105</v>
      </c>
      <c r="B8040" s="5">
        <v>1</v>
      </c>
      <c r="C8040" s="5">
        <v>3</v>
      </c>
    </row>
    <row r="8041" spans="1:3" hidden="1" x14ac:dyDescent="0.25">
      <c r="A8041" s="5" t="s">
        <v>16106</v>
      </c>
      <c r="B8041" s="5">
        <v>1</v>
      </c>
      <c r="C8041" s="5">
        <v>2</v>
      </c>
    </row>
    <row r="8042" spans="1:3" hidden="1" x14ac:dyDescent="0.25">
      <c r="A8042" s="5" t="s">
        <v>16107</v>
      </c>
      <c r="B8042" s="5">
        <v>1</v>
      </c>
      <c r="C8042" s="5">
        <v>2</v>
      </c>
    </row>
    <row r="8043" spans="1:3" hidden="1" x14ac:dyDescent="0.25">
      <c r="A8043" s="5" t="s">
        <v>16108</v>
      </c>
      <c r="B8043" s="5">
        <v>1</v>
      </c>
      <c r="C8043" s="5">
        <v>2</v>
      </c>
    </row>
    <row r="8044" spans="1:3" hidden="1" x14ac:dyDescent="0.25">
      <c r="A8044" s="5" t="s">
        <v>16109</v>
      </c>
      <c r="B8044" s="5">
        <v>1</v>
      </c>
      <c r="C8044" s="5">
        <v>2</v>
      </c>
    </row>
    <row r="8045" spans="1:3" hidden="1" x14ac:dyDescent="0.25">
      <c r="A8045" s="5" t="s">
        <v>16110</v>
      </c>
      <c r="B8045" s="5">
        <v>1</v>
      </c>
      <c r="C8045" s="5">
        <v>3</v>
      </c>
    </row>
    <row r="8046" spans="1:3" hidden="1" x14ac:dyDescent="0.25">
      <c r="A8046" s="5" t="s">
        <v>16111</v>
      </c>
      <c r="B8046" s="5">
        <v>1</v>
      </c>
      <c r="C8046" s="5">
        <v>3</v>
      </c>
    </row>
    <row r="8047" spans="1:3" hidden="1" x14ac:dyDescent="0.25">
      <c r="A8047" s="5" t="s">
        <v>16112</v>
      </c>
      <c r="B8047" s="5">
        <v>1</v>
      </c>
      <c r="C8047" s="5">
        <v>3</v>
      </c>
    </row>
    <row r="8048" spans="1:3" hidden="1" x14ac:dyDescent="0.25">
      <c r="A8048" s="5" t="s">
        <v>16113</v>
      </c>
      <c r="B8048" s="5">
        <v>1</v>
      </c>
      <c r="C8048" s="5">
        <v>1</v>
      </c>
    </row>
    <row r="8049" spans="1:3" hidden="1" x14ac:dyDescent="0.25">
      <c r="A8049" s="5" t="s">
        <v>16114</v>
      </c>
      <c r="B8049" s="5">
        <v>1</v>
      </c>
      <c r="C8049" s="5">
        <v>2</v>
      </c>
    </row>
    <row r="8050" spans="1:3" hidden="1" x14ac:dyDescent="0.25">
      <c r="A8050" s="5" t="s">
        <v>16115</v>
      </c>
      <c r="B8050" s="5">
        <v>1</v>
      </c>
      <c r="C8050" s="5">
        <v>2</v>
      </c>
    </row>
    <row r="8051" spans="1:3" hidden="1" x14ac:dyDescent="0.25">
      <c r="A8051" s="5" t="s">
        <v>16116</v>
      </c>
      <c r="B8051" s="5">
        <v>1</v>
      </c>
      <c r="C8051" s="5">
        <v>1</v>
      </c>
    </row>
    <row r="8052" spans="1:3" hidden="1" x14ac:dyDescent="0.25">
      <c r="A8052" s="5" t="s">
        <v>16117</v>
      </c>
      <c r="B8052" s="5">
        <v>1</v>
      </c>
      <c r="C8052" s="5">
        <v>1</v>
      </c>
    </row>
    <row r="8053" spans="1:3" hidden="1" x14ac:dyDescent="0.25">
      <c r="A8053" s="5" t="s">
        <v>16118</v>
      </c>
      <c r="B8053" s="5">
        <v>1</v>
      </c>
      <c r="C8053" s="5">
        <v>3</v>
      </c>
    </row>
    <row r="8054" spans="1:3" hidden="1" x14ac:dyDescent="0.25">
      <c r="A8054" s="5" t="s">
        <v>16119</v>
      </c>
      <c r="B8054" s="5">
        <v>1</v>
      </c>
      <c r="C8054" s="5">
        <v>3</v>
      </c>
    </row>
    <row r="8055" spans="1:3" hidden="1" x14ac:dyDescent="0.25">
      <c r="A8055" s="5" t="s">
        <v>16120</v>
      </c>
      <c r="B8055" s="5">
        <v>1</v>
      </c>
      <c r="C8055" s="5">
        <v>2</v>
      </c>
    </row>
    <row r="8056" spans="1:3" hidden="1" x14ac:dyDescent="0.25">
      <c r="A8056" s="5" t="s">
        <v>16121</v>
      </c>
      <c r="B8056" s="5">
        <v>1</v>
      </c>
      <c r="C8056" s="5">
        <v>3</v>
      </c>
    </row>
    <row r="8057" spans="1:3" hidden="1" x14ac:dyDescent="0.25">
      <c r="A8057" s="5" t="s">
        <v>16122</v>
      </c>
      <c r="B8057" s="5">
        <v>1</v>
      </c>
      <c r="C8057" s="5">
        <v>2</v>
      </c>
    </row>
    <row r="8058" spans="1:3" hidden="1" x14ac:dyDescent="0.25">
      <c r="A8058" s="5" t="s">
        <v>16123</v>
      </c>
      <c r="B8058" s="5">
        <v>1</v>
      </c>
      <c r="C8058" s="5">
        <v>1</v>
      </c>
    </row>
    <row r="8059" spans="1:3" hidden="1" x14ac:dyDescent="0.25">
      <c r="A8059" s="5" t="s">
        <v>16124</v>
      </c>
      <c r="B8059" s="5">
        <v>1</v>
      </c>
      <c r="C8059" s="5">
        <v>2</v>
      </c>
    </row>
    <row r="8060" spans="1:3" hidden="1" x14ac:dyDescent="0.25">
      <c r="A8060" s="5" t="s">
        <v>16125</v>
      </c>
      <c r="B8060" s="5">
        <v>1</v>
      </c>
      <c r="C8060" s="5">
        <v>3</v>
      </c>
    </row>
    <row r="8061" spans="1:3" hidden="1" x14ac:dyDescent="0.25">
      <c r="A8061" s="5" t="s">
        <v>16126</v>
      </c>
      <c r="B8061" s="5">
        <v>1</v>
      </c>
      <c r="C8061" s="5">
        <v>1</v>
      </c>
    </row>
    <row r="8062" spans="1:3" hidden="1" x14ac:dyDescent="0.25">
      <c r="A8062" s="5" t="s">
        <v>16127</v>
      </c>
      <c r="B8062" s="5">
        <v>1</v>
      </c>
      <c r="C8062" s="5">
        <v>2</v>
      </c>
    </row>
    <row r="8063" spans="1:3" hidden="1" x14ac:dyDescent="0.25">
      <c r="A8063" s="5" t="s">
        <v>16128</v>
      </c>
      <c r="B8063" s="5">
        <v>1</v>
      </c>
      <c r="C8063" s="5">
        <v>2</v>
      </c>
    </row>
    <row r="8064" spans="1:3" hidden="1" x14ac:dyDescent="0.25">
      <c r="A8064" s="5" t="s">
        <v>16129</v>
      </c>
      <c r="B8064" s="5">
        <v>1</v>
      </c>
      <c r="C8064" s="5">
        <v>3</v>
      </c>
    </row>
    <row r="8065" spans="1:3" hidden="1" x14ac:dyDescent="0.25">
      <c r="A8065" s="5" t="s">
        <v>16130</v>
      </c>
      <c r="B8065" s="5">
        <v>1</v>
      </c>
      <c r="C8065" s="5">
        <v>2</v>
      </c>
    </row>
    <row r="8066" spans="1:3" hidden="1" x14ac:dyDescent="0.25">
      <c r="A8066" s="5" t="s">
        <v>16131</v>
      </c>
      <c r="B8066" s="5">
        <v>1</v>
      </c>
      <c r="C8066" s="5">
        <v>1</v>
      </c>
    </row>
    <row r="8067" spans="1:3" hidden="1" x14ac:dyDescent="0.25">
      <c r="A8067" s="5" t="s">
        <v>16132</v>
      </c>
      <c r="B8067" s="5">
        <v>1</v>
      </c>
      <c r="C8067" s="5">
        <v>1</v>
      </c>
    </row>
    <row r="8068" spans="1:3" hidden="1" x14ac:dyDescent="0.25">
      <c r="A8068" s="5" t="s">
        <v>16133</v>
      </c>
      <c r="B8068" s="5">
        <v>1</v>
      </c>
      <c r="C8068" s="5">
        <v>3</v>
      </c>
    </row>
    <row r="8069" spans="1:3" hidden="1" x14ac:dyDescent="0.25">
      <c r="A8069" s="5" t="s">
        <v>16134</v>
      </c>
      <c r="B8069" s="5">
        <v>1</v>
      </c>
      <c r="C8069" s="5">
        <v>1</v>
      </c>
    </row>
    <row r="8070" spans="1:3" hidden="1" x14ac:dyDescent="0.25">
      <c r="A8070" s="5" t="s">
        <v>16135</v>
      </c>
      <c r="B8070" s="5">
        <v>1</v>
      </c>
      <c r="C8070" s="5">
        <v>2</v>
      </c>
    </row>
    <row r="8071" spans="1:3" hidden="1" x14ac:dyDescent="0.25">
      <c r="A8071" s="5" t="s">
        <v>16136</v>
      </c>
      <c r="B8071" s="5">
        <v>1</v>
      </c>
      <c r="C8071" s="5">
        <v>2</v>
      </c>
    </row>
    <row r="8072" spans="1:3" hidden="1" x14ac:dyDescent="0.25">
      <c r="A8072" s="5" t="s">
        <v>16137</v>
      </c>
      <c r="B8072" s="5">
        <v>1</v>
      </c>
      <c r="C8072" s="5">
        <v>3</v>
      </c>
    </row>
    <row r="8073" spans="1:3" hidden="1" x14ac:dyDescent="0.25">
      <c r="A8073" s="5" t="s">
        <v>16138</v>
      </c>
      <c r="B8073" s="5">
        <v>1</v>
      </c>
      <c r="C8073" s="5">
        <v>1</v>
      </c>
    </row>
    <row r="8074" spans="1:3" hidden="1" x14ac:dyDescent="0.25">
      <c r="A8074" s="5" t="s">
        <v>16139</v>
      </c>
      <c r="B8074" s="5">
        <v>1</v>
      </c>
      <c r="C8074" s="5">
        <v>3</v>
      </c>
    </row>
    <row r="8075" spans="1:3" hidden="1" x14ac:dyDescent="0.25">
      <c r="A8075" s="5" t="s">
        <v>16140</v>
      </c>
      <c r="B8075" s="5">
        <v>1</v>
      </c>
      <c r="C8075" s="5">
        <v>3</v>
      </c>
    </row>
    <row r="8076" spans="1:3" hidden="1" x14ac:dyDescent="0.25">
      <c r="A8076" s="5" t="s">
        <v>16141</v>
      </c>
      <c r="B8076" s="5">
        <v>1</v>
      </c>
      <c r="C8076" s="5">
        <v>1</v>
      </c>
    </row>
    <row r="8077" spans="1:3" hidden="1" x14ac:dyDescent="0.25">
      <c r="A8077" s="5" t="s">
        <v>16142</v>
      </c>
      <c r="B8077" s="5">
        <v>1</v>
      </c>
      <c r="C8077" s="5">
        <v>2</v>
      </c>
    </row>
    <row r="8078" spans="1:3" hidden="1" x14ac:dyDescent="0.25">
      <c r="A8078" s="5" t="s">
        <v>16143</v>
      </c>
      <c r="B8078" s="5">
        <v>1</v>
      </c>
      <c r="C8078" s="5">
        <v>2</v>
      </c>
    </row>
    <row r="8079" spans="1:3" hidden="1" x14ac:dyDescent="0.25">
      <c r="A8079" s="5" t="s">
        <v>16144</v>
      </c>
      <c r="B8079" s="5">
        <v>1</v>
      </c>
      <c r="C8079" s="5">
        <v>3</v>
      </c>
    </row>
    <row r="8080" spans="1:3" hidden="1" x14ac:dyDescent="0.25">
      <c r="A8080" s="5" t="s">
        <v>16145</v>
      </c>
      <c r="B8080" s="5">
        <v>1</v>
      </c>
      <c r="C8080" s="5">
        <v>3</v>
      </c>
    </row>
    <row r="8081" spans="1:3" hidden="1" x14ac:dyDescent="0.25">
      <c r="A8081" s="5" t="s">
        <v>16146</v>
      </c>
      <c r="B8081" s="5">
        <v>1</v>
      </c>
      <c r="C8081" s="5">
        <v>3</v>
      </c>
    </row>
    <row r="8082" spans="1:3" hidden="1" x14ac:dyDescent="0.25">
      <c r="A8082" s="5" t="s">
        <v>16147</v>
      </c>
      <c r="B8082" s="5">
        <v>1</v>
      </c>
      <c r="C8082" s="5">
        <v>3</v>
      </c>
    </row>
    <row r="8083" spans="1:3" hidden="1" x14ac:dyDescent="0.25">
      <c r="A8083" s="5" t="s">
        <v>16148</v>
      </c>
      <c r="B8083" s="5">
        <v>1</v>
      </c>
      <c r="C8083" s="5">
        <v>3</v>
      </c>
    </row>
    <row r="8084" spans="1:3" hidden="1" x14ac:dyDescent="0.25">
      <c r="A8084" s="5" t="s">
        <v>16149</v>
      </c>
      <c r="B8084" s="5">
        <v>1</v>
      </c>
      <c r="C8084" s="5">
        <v>3</v>
      </c>
    </row>
    <row r="8085" spans="1:3" hidden="1" x14ac:dyDescent="0.25">
      <c r="A8085" s="5" t="s">
        <v>16150</v>
      </c>
      <c r="B8085" s="5">
        <v>1</v>
      </c>
      <c r="C8085" s="5">
        <v>3</v>
      </c>
    </row>
    <row r="8086" spans="1:3" hidden="1" x14ac:dyDescent="0.25">
      <c r="A8086" s="5" t="s">
        <v>16151</v>
      </c>
      <c r="B8086" s="5">
        <v>1</v>
      </c>
      <c r="C8086" s="5">
        <v>3</v>
      </c>
    </row>
    <row r="8087" spans="1:3" hidden="1" x14ac:dyDescent="0.25">
      <c r="A8087" s="5" t="s">
        <v>16152</v>
      </c>
      <c r="B8087" s="5">
        <v>1</v>
      </c>
      <c r="C8087" s="5">
        <v>2</v>
      </c>
    </row>
    <row r="8088" spans="1:3" hidden="1" x14ac:dyDescent="0.25">
      <c r="A8088" s="5" t="s">
        <v>16153</v>
      </c>
      <c r="B8088" s="5">
        <v>1</v>
      </c>
      <c r="C8088" s="5">
        <v>2</v>
      </c>
    </row>
    <row r="8089" spans="1:3" hidden="1" x14ac:dyDescent="0.25">
      <c r="A8089" s="5" t="s">
        <v>16154</v>
      </c>
      <c r="B8089" s="5">
        <v>1</v>
      </c>
      <c r="C8089" s="5">
        <v>3</v>
      </c>
    </row>
    <row r="8090" spans="1:3" hidden="1" x14ac:dyDescent="0.25">
      <c r="A8090" s="5" t="s">
        <v>16155</v>
      </c>
      <c r="B8090" s="5">
        <v>1</v>
      </c>
      <c r="C8090" s="5">
        <v>2</v>
      </c>
    </row>
    <row r="8091" spans="1:3" hidden="1" x14ac:dyDescent="0.25">
      <c r="A8091" s="5" t="s">
        <v>16156</v>
      </c>
      <c r="B8091" s="5">
        <v>1</v>
      </c>
      <c r="C8091" s="5">
        <v>2</v>
      </c>
    </row>
    <row r="8092" spans="1:3" hidden="1" x14ac:dyDescent="0.25">
      <c r="A8092" s="5" t="s">
        <v>16157</v>
      </c>
      <c r="B8092" s="5">
        <v>1</v>
      </c>
      <c r="C8092" s="5">
        <v>3</v>
      </c>
    </row>
    <row r="8093" spans="1:3" hidden="1" x14ac:dyDescent="0.25">
      <c r="A8093" s="5" t="s">
        <v>16158</v>
      </c>
      <c r="B8093" s="5">
        <v>1</v>
      </c>
      <c r="C8093" s="5">
        <v>3</v>
      </c>
    </row>
    <row r="8094" spans="1:3" hidden="1" x14ac:dyDescent="0.25">
      <c r="A8094" s="5" t="s">
        <v>16159</v>
      </c>
      <c r="B8094" s="5">
        <v>1</v>
      </c>
      <c r="C8094" s="5">
        <v>2</v>
      </c>
    </row>
    <row r="8095" spans="1:3" hidden="1" x14ac:dyDescent="0.25">
      <c r="A8095" s="5" t="s">
        <v>16160</v>
      </c>
      <c r="B8095" s="5">
        <v>1</v>
      </c>
      <c r="C8095" s="5">
        <v>2</v>
      </c>
    </row>
    <row r="8096" spans="1:3" hidden="1" x14ac:dyDescent="0.25">
      <c r="A8096" s="5" t="s">
        <v>16161</v>
      </c>
      <c r="B8096" s="5">
        <v>1</v>
      </c>
      <c r="C8096" s="5">
        <v>3</v>
      </c>
    </row>
    <row r="8097" spans="1:3" hidden="1" x14ac:dyDescent="0.25">
      <c r="A8097" s="5" t="s">
        <v>16162</v>
      </c>
      <c r="B8097" s="5">
        <v>1</v>
      </c>
      <c r="C8097" s="5">
        <v>3</v>
      </c>
    </row>
    <row r="8098" spans="1:3" hidden="1" x14ac:dyDescent="0.25">
      <c r="A8098" s="5" t="s">
        <v>16163</v>
      </c>
      <c r="B8098" s="5">
        <v>1</v>
      </c>
      <c r="C8098" s="5">
        <v>2</v>
      </c>
    </row>
    <row r="8099" spans="1:3" hidden="1" x14ac:dyDescent="0.25">
      <c r="A8099" s="5" t="s">
        <v>16164</v>
      </c>
      <c r="B8099" s="5">
        <v>1</v>
      </c>
      <c r="C8099" s="5">
        <v>2</v>
      </c>
    </row>
    <row r="8100" spans="1:3" hidden="1" x14ac:dyDescent="0.25">
      <c r="A8100" s="5" t="s">
        <v>16165</v>
      </c>
      <c r="B8100" s="5">
        <v>1</v>
      </c>
      <c r="C8100" s="5">
        <v>2</v>
      </c>
    </row>
    <row r="8101" spans="1:3" hidden="1" x14ac:dyDescent="0.25">
      <c r="A8101" s="5" t="s">
        <v>16166</v>
      </c>
      <c r="B8101" s="5">
        <v>1</v>
      </c>
      <c r="C8101" s="5">
        <v>1</v>
      </c>
    </row>
    <row r="8102" spans="1:3" hidden="1" x14ac:dyDescent="0.25">
      <c r="A8102" s="5" t="s">
        <v>16167</v>
      </c>
      <c r="B8102" s="5">
        <v>1</v>
      </c>
      <c r="C8102" s="5">
        <v>3</v>
      </c>
    </row>
    <row r="8103" spans="1:3" hidden="1" x14ac:dyDescent="0.25">
      <c r="A8103" s="5" t="s">
        <v>16168</v>
      </c>
      <c r="B8103" s="5">
        <v>1</v>
      </c>
      <c r="C8103" s="5">
        <v>3</v>
      </c>
    </row>
    <row r="8104" spans="1:3" hidden="1" x14ac:dyDescent="0.25">
      <c r="A8104" s="5" t="s">
        <v>16169</v>
      </c>
      <c r="B8104" s="5">
        <v>1</v>
      </c>
      <c r="C8104" s="5">
        <v>2</v>
      </c>
    </row>
    <row r="8105" spans="1:3" hidden="1" x14ac:dyDescent="0.25">
      <c r="A8105" s="5" t="s">
        <v>16170</v>
      </c>
      <c r="B8105" s="5">
        <v>1</v>
      </c>
      <c r="C8105" s="5">
        <v>3</v>
      </c>
    </row>
    <row r="8106" spans="1:3" hidden="1" x14ac:dyDescent="0.25">
      <c r="A8106" s="5" t="s">
        <v>16171</v>
      </c>
      <c r="B8106" s="5">
        <v>1</v>
      </c>
      <c r="C8106" s="5">
        <v>1</v>
      </c>
    </row>
    <row r="8107" spans="1:3" hidden="1" x14ac:dyDescent="0.25">
      <c r="A8107" s="5" t="s">
        <v>16172</v>
      </c>
      <c r="B8107" s="5">
        <v>1</v>
      </c>
      <c r="C8107" s="5">
        <v>2</v>
      </c>
    </row>
    <row r="8108" spans="1:3" hidden="1" x14ac:dyDescent="0.25">
      <c r="A8108" s="5" t="s">
        <v>16173</v>
      </c>
      <c r="B8108" s="5">
        <v>1</v>
      </c>
      <c r="C8108" s="5">
        <v>1</v>
      </c>
    </row>
    <row r="8109" spans="1:3" hidden="1" x14ac:dyDescent="0.25">
      <c r="A8109" s="5" t="s">
        <v>16174</v>
      </c>
      <c r="B8109" s="5">
        <v>1</v>
      </c>
      <c r="C8109" s="5">
        <v>2</v>
      </c>
    </row>
    <row r="8110" spans="1:3" hidden="1" x14ac:dyDescent="0.25">
      <c r="A8110" s="5" t="s">
        <v>16175</v>
      </c>
      <c r="B8110" s="5">
        <v>1</v>
      </c>
      <c r="C8110" s="5">
        <v>1</v>
      </c>
    </row>
    <row r="8111" spans="1:3" hidden="1" x14ac:dyDescent="0.25">
      <c r="A8111" s="5" t="s">
        <v>16176</v>
      </c>
      <c r="B8111" s="5">
        <v>1</v>
      </c>
      <c r="C8111" s="5">
        <v>2</v>
      </c>
    </row>
    <row r="8112" spans="1:3" hidden="1" x14ac:dyDescent="0.25">
      <c r="A8112" s="5" t="s">
        <v>16177</v>
      </c>
      <c r="B8112" s="5">
        <v>1</v>
      </c>
      <c r="C8112" s="5">
        <v>3</v>
      </c>
    </row>
    <row r="8113" spans="1:3" hidden="1" x14ac:dyDescent="0.25">
      <c r="A8113" s="5" t="s">
        <v>16178</v>
      </c>
      <c r="B8113" s="5">
        <v>1</v>
      </c>
      <c r="C8113" s="5">
        <v>2</v>
      </c>
    </row>
    <row r="8114" spans="1:3" hidden="1" x14ac:dyDescent="0.25">
      <c r="A8114" s="5" t="s">
        <v>16179</v>
      </c>
      <c r="B8114" s="5">
        <v>1</v>
      </c>
      <c r="C8114" s="5">
        <v>2</v>
      </c>
    </row>
    <row r="8115" spans="1:3" hidden="1" x14ac:dyDescent="0.25">
      <c r="A8115" s="5" t="s">
        <v>16180</v>
      </c>
      <c r="B8115" s="5">
        <v>1</v>
      </c>
      <c r="C8115" s="5">
        <v>2</v>
      </c>
    </row>
    <row r="8116" spans="1:3" hidden="1" x14ac:dyDescent="0.25">
      <c r="A8116" s="5" t="s">
        <v>16181</v>
      </c>
      <c r="B8116" s="5">
        <v>1</v>
      </c>
      <c r="C8116" s="5">
        <v>1</v>
      </c>
    </row>
    <row r="8117" spans="1:3" hidden="1" x14ac:dyDescent="0.25">
      <c r="A8117" s="5" t="s">
        <v>16182</v>
      </c>
      <c r="B8117" s="5">
        <v>1</v>
      </c>
      <c r="C8117" s="5">
        <v>2</v>
      </c>
    </row>
    <row r="8118" spans="1:3" hidden="1" x14ac:dyDescent="0.25">
      <c r="A8118" s="5" t="s">
        <v>16183</v>
      </c>
      <c r="B8118" s="5">
        <v>1</v>
      </c>
      <c r="C8118" s="5">
        <v>2</v>
      </c>
    </row>
    <row r="8119" spans="1:3" hidden="1" x14ac:dyDescent="0.25">
      <c r="A8119" s="5" t="s">
        <v>16184</v>
      </c>
      <c r="B8119" s="5">
        <v>1</v>
      </c>
      <c r="C8119" s="5">
        <v>2</v>
      </c>
    </row>
    <row r="8120" spans="1:3" hidden="1" x14ac:dyDescent="0.25">
      <c r="A8120" s="5" t="s">
        <v>16185</v>
      </c>
      <c r="B8120" s="5">
        <v>1</v>
      </c>
      <c r="C8120" s="5">
        <v>3</v>
      </c>
    </row>
    <row r="8121" spans="1:3" hidden="1" x14ac:dyDescent="0.25">
      <c r="A8121" s="5" t="s">
        <v>16186</v>
      </c>
      <c r="B8121" s="5">
        <v>1</v>
      </c>
      <c r="C8121" s="5">
        <v>2</v>
      </c>
    </row>
    <row r="8122" spans="1:3" hidden="1" x14ac:dyDescent="0.25">
      <c r="A8122" s="5" t="s">
        <v>16187</v>
      </c>
      <c r="B8122" s="5">
        <v>1</v>
      </c>
      <c r="C8122" s="5">
        <v>2</v>
      </c>
    </row>
    <row r="8123" spans="1:3" hidden="1" x14ac:dyDescent="0.25">
      <c r="A8123" s="5" t="s">
        <v>16188</v>
      </c>
      <c r="B8123" s="5">
        <v>1</v>
      </c>
      <c r="C8123" s="5">
        <v>1</v>
      </c>
    </row>
    <row r="8124" spans="1:3" hidden="1" x14ac:dyDescent="0.25">
      <c r="A8124" s="5" t="s">
        <v>16189</v>
      </c>
      <c r="B8124" s="5">
        <v>1</v>
      </c>
      <c r="C8124" s="5">
        <v>3</v>
      </c>
    </row>
    <row r="8125" spans="1:3" hidden="1" x14ac:dyDescent="0.25">
      <c r="A8125" s="5" t="s">
        <v>16190</v>
      </c>
      <c r="B8125" s="5">
        <v>1</v>
      </c>
      <c r="C8125" s="5">
        <v>2</v>
      </c>
    </row>
    <row r="8126" spans="1:3" hidden="1" x14ac:dyDescent="0.25">
      <c r="A8126" s="5" t="s">
        <v>16191</v>
      </c>
      <c r="B8126" s="5">
        <v>1</v>
      </c>
      <c r="C8126" s="5">
        <v>2</v>
      </c>
    </row>
    <row r="8127" spans="1:3" hidden="1" x14ac:dyDescent="0.25">
      <c r="A8127" s="5" t="s">
        <v>16192</v>
      </c>
      <c r="B8127" s="5">
        <v>1</v>
      </c>
      <c r="C8127" s="5">
        <v>2</v>
      </c>
    </row>
    <row r="8128" spans="1:3" hidden="1" x14ac:dyDescent="0.25">
      <c r="A8128" s="5" t="s">
        <v>16193</v>
      </c>
      <c r="B8128" s="5">
        <v>1</v>
      </c>
      <c r="C8128" s="5">
        <v>2</v>
      </c>
    </row>
    <row r="8129" spans="1:3" hidden="1" x14ac:dyDescent="0.25">
      <c r="A8129" s="5" t="s">
        <v>16194</v>
      </c>
      <c r="B8129" s="5">
        <v>1</v>
      </c>
      <c r="C8129" s="5">
        <v>2</v>
      </c>
    </row>
    <row r="8130" spans="1:3" hidden="1" x14ac:dyDescent="0.25">
      <c r="A8130" s="5" t="s">
        <v>16195</v>
      </c>
      <c r="B8130" s="5">
        <v>1</v>
      </c>
      <c r="C8130" s="5">
        <v>2</v>
      </c>
    </row>
    <row r="8131" spans="1:3" hidden="1" x14ac:dyDescent="0.25">
      <c r="A8131" s="5" t="s">
        <v>16196</v>
      </c>
      <c r="B8131" s="5">
        <v>1</v>
      </c>
      <c r="C8131" s="5">
        <v>2</v>
      </c>
    </row>
    <row r="8132" spans="1:3" hidden="1" x14ac:dyDescent="0.25">
      <c r="A8132" s="5" t="s">
        <v>16197</v>
      </c>
      <c r="B8132" s="5">
        <v>1</v>
      </c>
      <c r="C8132" s="5">
        <v>2</v>
      </c>
    </row>
    <row r="8133" spans="1:3" hidden="1" x14ac:dyDescent="0.25">
      <c r="A8133" s="5" t="s">
        <v>16198</v>
      </c>
      <c r="B8133" s="5">
        <v>1</v>
      </c>
      <c r="C8133" s="5">
        <v>3</v>
      </c>
    </row>
    <row r="8134" spans="1:3" hidden="1" x14ac:dyDescent="0.25">
      <c r="A8134" s="5" t="s">
        <v>16199</v>
      </c>
      <c r="B8134" s="5">
        <v>1</v>
      </c>
      <c r="C8134" s="5">
        <v>1</v>
      </c>
    </row>
    <row r="8135" spans="1:3" hidden="1" x14ac:dyDescent="0.25">
      <c r="A8135" s="5" t="s">
        <v>16200</v>
      </c>
      <c r="B8135" s="5">
        <v>1</v>
      </c>
      <c r="C8135" s="5">
        <v>3</v>
      </c>
    </row>
    <row r="8136" spans="1:3" hidden="1" x14ac:dyDescent="0.25">
      <c r="A8136" s="5" t="s">
        <v>16201</v>
      </c>
      <c r="B8136" s="5">
        <v>1</v>
      </c>
      <c r="C8136" s="5">
        <v>3</v>
      </c>
    </row>
    <row r="8137" spans="1:3" hidden="1" x14ac:dyDescent="0.25">
      <c r="A8137" s="5" t="s">
        <v>16202</v>
      </c>
      <c r="B8137" s="5">
        <v>1</v>
      </c>
      <c r="C8137" s="5">
        <v>2</v>
      </c>
    </row>
    <row r="8138" spans="1:3" hidden="1" x14ac:dyDescent="0.25">
      <c r="A8138" s="5" t="s">
        <v>16203</v>
      </c>
      <c r="B8138" s="5">
        <v>1</v>
      </c>
      <c r="C8138" s="5">
        <v>2</v>
      </c>
    </row>
    <row r="8139" spans="1:3" hidden="1" x14ac:dyDescent="0.25">
      <c r="A8139" s="5" t="s">
        <v>16204</v>
      </c>
      <c r="B8139" s="5">
        <v>1</v>
      </c>
      <c r="C8139" s="5">
        <v>1</v>
      </c>
    </row>
    <row r="8140" spans="1:3" hidden="1" x14ac:dyDescent="0.25">
      <c r="A8140" s="5" t="s">
        <v>16205</v>
      </c>
      <c r="B8140" s="5">
        <v>1</v>
      </c>
      <c r="C8140" s="5">
        <v>3</v>
      </c>
    </row>
    <row r="8141" spans="1:3" hidden="1" x14ac:dyDescent="0.25">
      <c r="A8141" s="5" t="s">
        <v>16206</v>
      </c>
      <c r="B8141" s="5">
        <v>1</v>
      </c>
      <c r="C8141" s="5">
        <v>1</v>
      </c>
    </row>
    <row r="8142" spans="1:3" hidden="1" x14ac:dyDescent="0.25">
      <c r="A8142" s="5" t="s">
        <v>16207</v>
      </c>
      <c r="B8142" s="5">
        <v>1</v>
      </c>
      <c r="C8142" s="5">
        <v>3</v>
      </c>
    </row>
    <row r="8143" spans="1:3" hidden="1" x14ac:dyDescent="0.25">
      <c r="A8143" s="5" t="s">
        <v>16208</v>
      </c>
      <c r="B8143" s="5">
        <v>1</v>
      </c>
      <c r="C8143" s="5">
        <v>1</v>
      </c>
    </row>
    <row r="8144" spans="1:3" hidden="1" x14ac:dyDescent="0.25">
      <c r="A8144" s="5" t="s">
        <v>16209</v>
      </c>
      <c r="B8144" s="5">
        <v>1</v>
      </c>
      <c r="C8144" s="5">
        <v>1</v>
      </c>
    </row>
    <row r="8145" spans="1:3" hidden="1" x14ac:dyDescent="0.25">
      <c r="A8145" s="5" t="s">
        <v>16210</v>
      </c>
      <c r="B8145" s="5">
        <v>1</v>
      </c>
      <c r="C8145" s="5">
        <v>3</v>
      </c>
    </row>
    <row r="8146" spans="1:3" hidden="1" x14ac:dyDescent="0.25">
      <c r="A8146" s="5" t="s">
        <v>16211</v>
      </c>
      <c r="B8146" s="5">
        <v>1</v>
      </c>
      <c r="C8146" s="5">
        <v>3</v>
      </c>
    </row>
    <row r="8147" spans="1:3" hidden="1" x14ac:dyDescent="0.25">
      <c r="A8147" s="5" t="s">
        <v>16212</v>
      </c>
      <c r="B8147" s="5">
        <v>1</v>
      </c>
      <c r="C8147" s="5">
        <v>2</v>
      </c>
    </row>
    <row r="8148" spans="1:3" hidden="1" x14ac:dyDescent="0.25">
      <c r="A8148" s="5" t="s">
        <v>16213</v>
      </c>
      <c r="B8148" s="5">
        <v>1</v>
      </c>
      <c r="C8148" s="5">
        <v>3</v>
      </c>
    </row>
    <row r="8149" spans="1:3" hidden="1" x14ac:dyDescent="0.25">
      <c r="A8149" s="5" t="s">
        <v>16214</v>
      </c>
      <c r="B8149" s="5">
        <v>1</v>
      </c>
      <c r="C8149" s="5">
        <v>2</v>
      </c>
    </row>
    <row r="8150" spans="1:3" hidden="1" x14ac:dyDescent="0.25">
      <c r="A8150" s="5" t="s">
        <v>16215</v>
      </c>
      <c r="B8150" s="5">
        <v>1</v>
      </c>
      <c r="C8150" s="5">
        <v>2</v>
      </c>
    </row>
    <row r="8151" spans="1:3" hidden="1" x14ac:dyDescent="0.25">
      <c r="A8151" s="5" t="s">
        <v>16216</v>
      </c>
      <c r="B8151" s="5">
        <v>1</v>
      </c>
      <c r="C8151" s="5">
        <v>3</v>
      </c>
    </row>
    <row r="8152" spans="1:3" hidden="1" x14ac:dyDescent="0.25">
      <c r="A8152" s="5" t="s">
        <v>16217</v>
      </c>
      <c r="B8152" s="5">
        <v>1</v>
      </c>
      <c r="C8152" s="5">
        <v>2</v>
      </c>
    </row>
    <row r="8153" spans="1:3" hidden="1" x14ac:dyDescent="0.25">
      <c r="A8153" s="5" t="s">
        <v>16218</v>
      </c>
      <c r="B8153" s="5">
        <v>1</v>
      </c>
      <c r="C8153" s="5">
        <v>2</v>
      </c>
    </row>
    <row r="8154" spans="1:3" hidden="1" x14ac:dyDescent="0.25">
      <c r="A8154" s="5" t="s">
        <v>16219</v>
      </c>
      <c r="B8154" s="5">
        <v>1</v>
      </c>
      <c r="C8154" s="5">
        <v>3</v>
      </c>
    </row>
    <row r="8155" spans="1:3" hidden="1" x14ac:dyDescent="0.25">
      <c r="A8155" s="5" t="s">
        <v>16220</v>
      </c>
      <c r="B8155" s="5">
        <v>1</v>
      </c>
      <c r="C8155" s="5">
        <v>2</v>
      </c>
    </row>
    <row r="8156" spans="1:3" hidden="1" x14ac:dyDescent="0.25">
      <c r="A8156" s="5" t="s">
        <v>16221</v>
      </c>
      <c r="B8156" s="5">
        <v>1</v>
      </c>
      <c r="C8156" s="5">
        <v>2</v>
      </c>
    </row>
    <row r="8157" spans="1:3" hidden="1" x14ac:dyDescent="0.25">
      <c r="A8157" s="5" t="s">
        <v>16222</v>
      </c>
      <c r="B8157" s="5">
        <v>1</v>
      </c>
      <c r="C8157" s="5">
        <v>2</v>
      </c>
    </row>
    <row r="8158" spans="1:3" hidden="1" x14ac:dyDescent="0.25">
      <c r="A8158" s="5" t="s">
        <v>16223</v>
      </c>
      <c r="B8158" s="5">
        <v>1</v>
      </c>
      <c r="C8158" s="5">
        <v>1</v>
      </c>
    </row>
    <row r="8159" spans="1:3" hidden="1" x14ac:dyDescent="0.25">
      <c r="A8159" s="5" t="s">
        <v>16224</v>
      </c>
      <c r="B8159" s="5">
        <v>1</v>
      </c>
      <c r="C8159" s="5">
        <v>2</v>
      </c>
    </row>
    <row r="8160" spans="1:3" hidden="1" x14ac:dyDescent="0.25">
      <c r="A8160" s="5" t="s">
        <v>16225</v>
      </c>
      <c r="B8160" s="5">
        <v>1</v>
      </c>
      <c r="C8160" s="5">
        <v>3</v>
      </c>
    </row>
    <row r="8161" spans="1:3" hidden="1" x14ac:dyDescent="0.25">
      <c r="A8161" s="5" t="s">
        <v>16226</v>
      </c>
      <c r="B8161" s="5">
        <v>1</v>
      </c>
      <c r="C8161" s="5">
        <v>2</v>
      </c>
    </row>
    <row r="8162" spans="1:3" hidden="1" x14ac:dyDescent="0.25">
      <c r="A8162" s="5" t="s">
        <v>16227</v>
      </c>
      <c r="B8162" s="5">
        <v>1</v>
      </c>
      <c r="C8162" s="5">
        <v>2</v>
      </c>
    </row>
    <row r="8163" spans="1:3" hidden="1" x14ac:dyDescent="0.25">
      <c r="A8163" s="5" t="s">
        <v>16228</v>
      </c>
      <c r="B8163" s="5">
        <v>1</v>
      </c>
      <c r="C8163" s="5">
        <v>3</v>
      </c>
    </row>
    <row r="8164" spans="1:3" hidden="1" x14ac:dyDescent="0.25">
      <c r="A8164" s="5" t="s">
        <v>16229</v>
      </c>
      <c r="B8164" s="5">
        <v>1</v>
      </c>
      <c r="C8164" s="5">
        <v>2</v>
      </c>
    </row>
    <row r="8165" spans="1:3" hidden="1" x14ac:dyDescent="0.25">
      <c r="A8165" s="5" t="s">
        <v>16230</v>
      </c>
      <c r="B8165" s="5">
        <v>1</v>
      </c>
      <c r="C8165" s="5">
        <v>2</v>
      </c>
    </row>
    <row r="8166" spans="1:3" hidden="1" x14ac:dyDescent="0.25">
      <c r="A8166" s="5" t="s">
        <v>16231</v>
      </c>
      <c r="B8166" s="5">
        <v>1</v>
      </c>
      <c r="C8166" s="5">
        <v>3</v>
      </c>
    </row>
    <row r="8167" spans="1:3" hidden="1" x14ac:dyDescent="0.25">
      <c r="A8167" s="5" t="s">
        <v>16232</v>
      </c>
      <c r="B8167" s="5">
        <v>1</v>
      </c>
      <c r="C8167" s="5">
        <v>2</v>
      </c>
    </row>
    <row r="8168" spans="1:3" hidden="1" x14ac:dyDescent="0.25">
      <c r="A8168" s="5" t="s">
        <v>16233</v>
      </c>
      <c r="B8168" s="5">
        <v>1</v>
      </c>
      <c r="C8168" s="5">
        <v>3</v>
      </c>
    </row>
    <row r="8169" spans="1:3" hidden="1" x14ac:dyDescent="0.25">
      <c r="A8169" s="5" t="s">
        <v>16234</v>
      </c>
      <c r="B8169" s="5">
        <v>1</v>
      </c>
      <c r="C8169" s="5">
        <v>1</v>
      </c>
    </row>
    <row r="8170" spans="1:3" hidden="1" x14ac:dyDescent="0.25">
      <c r="A8170" s="5" t="s">
        <v>16235</v>
      </c>
      <c r="B8170" s="5">
        <v>1</v>
      </c>
      <c r="C8170" s="5">
        <v>2</v>
      </c>
    </row>
    <row r="8171" spans="1:3" hidden="1" x14ac:dyDescent="0.25">
      <c r="A8171" s="5" t="s">
        <v>16236</v>
      </c>
      <c r="B8171" s="5">
        <v>1</v>
      </c>
      <c r="C8171" s="5">
        <v>1</v>
      </c>
    </row>
    <row r="8172" spans="1:3" hidden="1" x14ac:dyDescent="0.25">
      <c r="A8172" s="5" t="s">
        <v>16237</v>
      </c>
      <c r="B8172" s="5">
        <v>1</v>
      </c>
      <c r="C8172" s="5">
        <v>3</v>
      </c>
    </row>
    <row r="8173" spans="1:3" hidden="1" x14ac:dyDescent="0.25">
      <c r="A8173" s="5" t="s">
        <v>16238</v>
      </c>
      <c r="B8173" s="5">
        <v>1</v>
      </c>
      <c r="C8173" s="5">
        <v>1</v>
      </c>
    </row>
    <row r="8174" spans="1:3" hidden="1" x14ac:dyDescent="0.25">
      <c r="A8174" s="5" t="s">
        <v>16239</v>
      </c>
      <c r="B8174" s="5">
        <v>1</v>
      </c>
      <c r="C8174" s="5">
        <v>3</v>
      </c>
    </row>
    <row r="8175" spans="1:3" hidden="1" x14ac:dyDescent="0.25">
      <c r="A8175" s="5" t="s">
        <v>16240</v>
      </c>
      <c r="B8175" s="5">
        <v>1</v>
      </c>
      <c r="C8175" s="5">
        <v>1</v>
      </c>
    </row>
    <row r="8176" spans="1:3" hidden="1" x14ac:dyDescent="0.25">
      <c r="A8176" s="5" t="s">
        <v>16241</v>
      </c>
      <c r="B8176" s="5">
        <v>1</v>
      </c>
      <c r="C8176" s="5">
        <v>1</v>
      </c>
    </row>
    <row r="8177" spans="1:3" hidden="1" x14ac:dyDescent="0.25">
      <c r="A8177" s="5" t="s">
        <v>16242</v>
      </c>
      <c r="B8177" s="5">
        <v>1</v>
      </c>
      <c r="C8177" s="5">
        <v>3</v>
      </c>
    </row>
    <row r="8178" spans="1:3" hidden="1" x14ac:dyDescent="0.25">
      <c r="A8178" s="5" t="s">
        <v>16243</v>
      </c>
      <c r="B8178" s="5">
        <v>1</v>
      </c>
      <c r="C8178" s="5">
        <v>3</v>
      </c>
    </row>
    <row r="8179" spans="1:3" hidden="1" x14ac:dyDescent="0.25">
      <c r="A8179" s="5" t="s">
        <v>16244</v>
      </c>
      <c r="B8179" s="5">
        <v>1</v>
      </c>
      <c r="C8179" s="5">
        <v>2</v>
      </c>
    </row>
    <row r="8180" spans="1:3" hidden="1" x14ac:dyDescent="0.25">
      <c r="A8180" s="5" t="s">
        <v>16245</v>
      </c>
      <c r="B8180" s="5">
        <v>1</v>
      </c>
      <c r="C8180" s="5">
        <v>2</v>
      </c>
    </row>
    <row r="8181" spans="1:3" hidden="1" x14ac:dyDescent="0.25">
      <c r="A8181" s="5" t="s">
        <v>16246</v>
      </c>
      <c r="B8181" s="5">
        <v>1</v>
      </c>
      <c r="C8181" s="5">
        <v>3</v>
      </c>
    </row>
    <row r="8182" spans="1:3" hidden="1" x14ac:dyDescent="0.25">
      <c r="A8182" s="5" t="s">
        <v>16247</v>
      </c>
      <c r="B8182" s="5">
        <v>1</v>
      </c>
      <c r="C8182" s="5">
        <v>2</v>
      </c>
    </row>
    <row r="8183" spans="1:3" hidden="1" x14ac:dyDescent="0.25">
      <c r="A8183" s="5" t="s">
        <v>16248</v>
      </c>
      <c r="B8183" s="5">
        <v>1</v>
      </c>
      <c r="C8183" s="5">
        <v>3</v>
      </c>
    </row>
    <row r="8184" spans="1:3" hidden="1" x14ac:dyDescent="0.25">
      <c r="A8184" s="5" t="s">
        <v>16249</v>
      </c>
      <c r="B8184" s="5">
        <v>1</v>
      </c>
      <c r="C8184" s="5">
        <v>1</v>
      </c>
    </row>
    <row r="8185" spans="1:3" hidden="1" x14ac:dyDescent="0.25">
      <c r="A8185" s="5" t="s">
        <v>16250</v>
      </c>
      <c r="B8185" s="5">
        <v>1</v>
      </c>
      <c r="C8185" s="5">
        <v>3</v>
      </c>
    </row>
    <row r="8186" spans="1:3" hidden="1" x14ac:dyDescent="0.25">
      <c r="A8186" s="5" t="s">
        <v>16251</v>
      </c>
      <c r="B8186" s="5">
        <v>1</v>
      </c>
      <c r="C8186" s="5">
        <v>3</v>
      </c>
    </row>
    <row r="8187" spans="1:3" hidden="1" x14ac:dyDescent="0.25">
      <c r="A8187" s="5" t="s">
        <v>16252</v>
      </c>
      <c r="B8187" s="5">
        <v>1</v>
      </c>
      <c r="C8187" s="5">
        <v>1</v>
      </c>
    </row>
    <row r="8188" spans="1:3" hidden="1" x14ac:dyDescent="0.25">
      <c r="A8188" s="5" t="s">
        <v>16253</v>
      </c>
      <c r="B8188" s="5">
        <v>1</v>
      </c>
      <c r="C8188" s="5">
        <v>1</v>
      </c>
    </row>
    <row r="8189" spans="1:3" hidden="1" x14ac:dyDescent="0.25">
      <c r="A8189" s="5" t="s">
        <v>16254</v>
      </c>
      <c r="B8189" s="5">
        <v>1</v>
      </c>
      <c r="C8189" s="5">
        <v>3</v>
      </c>
    </row>
    <row r="8190" spans="1:3" hidden="1" x14ac:dyDescent="0.25">
      <c r="A8190" s="5" t="s">
        <v>16255</v>
      </c>
      <c r="B8190" s="5">
        <v>1</v>
      </c>
      <c r="C8190" s="5">
        <v>2</v>
      </c>
    </row>
    <row r="8191" spans="1:3" hidden="1" x14ac:dyDescent="0.25">
      <c r="A8191" s="5" t="s">
        <v>16256</v>
      </c>
      <c r="B8191" s="5">
        <v>1</v>
      </c>
      <c r="C8191" s="5">
        <v>3</v>
      </c>
    </row>
    <row r="8192" spans="1:3" hidden="1" x14ac:dyDescent="0.25">
      <c r="A8192" s="5" t="s">
        <v>16257</v>
      </c>
      <c r="B8192" s="5">
        <v>1</v>
      </c>
      <c r="C8192" s="5">
        <v>2</v>
      </c>
    </row>
    <row r="8193" spans="1:3" hidden="1" x14ac:dyDescent="0.25">
      <c r="A8193" s="5" t="s">
        <v>16258</v>
      </c>
      <c r="B8193" s="5">
        <v>1</v>
      </c>
      <c r="C8193" s="5">
        <v>1</v>
      </c>
    </row>
    <row r="8194" spans="1:3" hidden="1" x14ac:dyDescent="0.25">
      <c r="A8194" s="5" t="s">
        <v>16259</v>
      </c>
      <c r="B8194" s="5">
        <v>1</v>
      </c>
      <c r="C8194" s="5">
        <v>3</v>
      </c>
    </row>
    <row r="8195" spans="1:3" hidden="1" x14ac:dyDescent="0.25">
      <c r="A8195" s="5" t="s">
        <v>16260</v>
      </c>
      <c r="B8195" s="5">
        <v>1</v>
      </c>
      <c r="C8195" s="5">
        <v>3</v>
      </c>
    </row>
    <row r="8196" spans="1:3" hidden="1" x14ac:dyDescent="0.25">
      <c r="A8196" s="5" t="s">
        <v>16261</v>
      </c>
      <c r="B8196" s="5">
        <v>1</v>
      </c>
      <c r="C8196" s="5">
        <v>2</v>
      </c>
    </row>
    <row r="8197" spans="1:3" hidden="1" x14ac:dyDescent="0.25">
      <c r="A8197" s="5" t="s">
        <v>16262</v>
      </c>
      <c r="B8197" s="5">
        <v>1</v>
      </c>
      <c r="C8197" s="5">
        <v>2</v>
      </c>
    </row>
    <row r="8198" spans="1:3" hidden="1" x14ac:dyDescent="0.25">
      <c r="A8198" s="5" t="s">
        <v>16263</v>
      </c>
      <c r="B8198" s="5">
        <v>1</v>
      </c>
      <c r="C8198" s="5">
        <v>1</v>
      </c>
    </row>
    <row r="8199" spans="1:3" hidden="1" x14ac:dyDescent="0.25">
      <c r="A8199" s="5" t="s">
        <v>16264</v>
      </c>
      <c r="B8199" s="5">
        <v>1</v>
      </c>
      <c r="C8199" s="5">
        <v>2</v>
      </c>
    </row>
    <row r="8200" spans="1:3" hidden="1" x14ac:dyDescent="0.25">
      <c r="A8200" s="5" t="s">
        <v>16265</v>
      </c>
      <c r="B8200" s="5">
        <v>1</v>
      </c>
      <c r="C8200" s="5">
        <v>1</v>
      </c>
    </row>
    <row r="8201" spans="1:3" hidden="1" x14ac:dyDescent="0.25">
      <c r="A8201" s="5" t="s">
        <v>16266</v>
      </c>
      <c r="B8201" s="5">
        <v>1</v>
      </c>
      <c r="C8201" s="5">
        <v>3</v>
      </c>
    </row>
    <row r="8202" spans="1:3" hidden="1" x14ac:dyDescent="0.25">
      <c r="A8202" s="5" t="s">
        <v>16267</v>
      </c>
      <c r="B8202" s="5">
        <v>1</v>
      </c>
      <c r="C8202" s="5">
        <v>3</v>
      </c>
    </row>
    <row r="8203" spans="1:3" hidden="1" x14ac:dyDescent="0.25">
      <c r="A8203" s="5" t="s">
        <v>16268</v>
      </c>
      <c r="B8203" s="5">
        <v>1</v>
      </c>
      <c r="C8203" s="5">
        <v>1</v>
      </c>
    </row>
    <row r="8204" spans="1:3" hidden="1" x14ac:dyDescent="0.25">
      <c r="A8204" s="5" t="s">
        <v>16269</v>
      </c>
      <c r="B8204" s="5">
        <v>1</v>
      </c>
      <c r="C8204" s="5">
        <v>1</v>
      </c>
    </row>
    <row r="8205" spans="1:3" hidden="1" x14ac:dyDescent="0.25">
      <c r="A8205" s="5" t="s">
        <v>16270</v>
      </c>
      <c r="B8205" s="5">
        <v>1</v>
      </c>
      <c r="C8205" s="5">
        <v>3</v>
      </c>
    </row>
    <row r="8206" spans="1:3" hidden="1" x14ac:dyDescent="0.25">
      <c r="A8206" s="5" t="s">
        <v>16271</v>
      </c>
      <c r="B8206" s="5">
        <v>1</v>
      </c>
      <c r="C8206" s="5">
        <v>2</v>
      </c>
    </row>
    <row r="8207" spans="1:3" hidden="1" x14ac:dyDescent="0.25">
      <c r="A8207" s="5" t="s">
        <v>16272</v>
      </c>
      <c r="B8207" s="5">
        <v>1</v>
      </c>
      <c r="C8207" s="5">
        <v>2</v>
      </c>
    </row>
    <row r="8208" spans="1:3" hidden="1" x14ac:dyDescent="0.25">
      <c r="A8208" s="5" t="s">
        <v>16273</v>
      </c>
      <c r="B8208" s="5">
        <v>1</v>
      </c>
      <c r="C8208" s="5">
        <v>2</v>
      </c>
    </row>
    <row r="8209" spans="1:3" hidden="1" x14ac:dyDescent="0.25">
      <c r="A8209" s="5" t="s">
        <v>16274</v>
      </c>
      <c r="B8209" s="5">
        <v>1</v>
      </c>
      <c r="C8209" s="5">
        <v>2</v>
      </c>
    </row>
    <row r="8210" spans="1:3" hidden="1" x14ac:dyDescent="0.25">
      <c r="A8210" s="5" t="s">
        <v>16275</v>
      </c>
      <c r="B8210" s="5">
        <v>1</v>
      </c>
      <c r="C8210" s="5">
        <v>2</v>
      </c>
    </row>
    <row r="8211" spans="1:3" hidden="1" x14ac:dyDescent="0.25">
      <c r="A8211" s="5" t="s">
        <v>16276</v>
      </c>
      <c r="B8211" s="5">
        <v>1</v>
      </c>
      <c r="C8211" s="5">
        <v>2</v>
      </c>
    </row>
    <row r="8212" spans="1:3" hidden="1" x14ac:dyDescent="0.25">
      <c r="A8212" s="5" t="s">
        <v>16277</v>
      </c>
      <c r="B8212" s="5">
        <v>1</v>
      </c>
      <c r="C8212" s="5">
        <v>1</v>
      </c>
    </row>
    <row r="8213" spans="1:3" hidden="1" x14ac:dyDescent="0.25">
      <c r="A8213" s="5" t="s">
        <v>16278</v>
      </c>
      <c r="B8213" s="5">
        <v>1</v>
      </c>
      <c r="C8213" s="5">
        <v>1</v>
      </c>
    </row>
    <row r="8214" spans="1:3" hidden="1" x14ac:dyDescent="0.25">
      <c r="A8214" s="5" t="s">
        <v>16279</v>
      </c>
      <c r="B8214" s="5">
        <v>1</v>
      </c>
      <c r="C8214" s="5">
        <v>2</v>
      </c>
    </row>
    <row r="8215" spans="1:3" hidden="1" x14ac:dyDescent="0.25">
      <c r="A8215" s="5" t="s">
        <v>16280</v>
      </c>
      <c r="B8215" s="5">
        <v>1</v>
      </c>
      <c r="C8215" s="5">
        <v>1</v>
      </c>
    </row>
    <row r="8216" spans="1:3" hidden="1" x14ac:dyDescent="0.25">
      <c r="A8216" s="5" t="s">
        <v>16281</v>
      </c>
      <c r="B8216" s="5">
        <v>1</v>
      </c>
      <c r="C8216" s="5">
        <v>2</v>
      </c>
    </row>
    <row r="8217" spans="1:3" hidden="1" x14ac:dyDescent="0.25">
      <c r="A8217" s="5" t="s">
        <v>16282</v>
      </c>
      <c r="B8217" s="5">
        <v>1</v>
      </c>
      <c r="C8217" s="5">
        <v>1</v>
      </c>
    </row>
    <row r="8218" spans="1:3" hidden="1" x14ac:dyDescent="0.25">
      <c r="A8218" s="5" t="s">
        <v>16283</v>
      </c>
      <c r="B8218" s="5">
        <v>1</v>
      </c>
      <c r="C8218" s="5">
        <v>1</v>
      </c>
    </row>
    <row r="8219" spans="1:3" hidden="1" x14ac:dyDescent="0.25">
      <c r="A8219" s="5" t="s">
        <v>16284</v>
      </c>
      <c r="B8219" s="5">
        <v>1</v>
      </c>
      <c r="C8219" s="5">
        <v>1</v>
      </c>
    </row>
    <row r="8220" spans="1:3" hidden="1" x14ac:dyDescent="0.25">
      <c r="A8220" s="5" t="s">
        <v>16285</v>
      </c>
      <c r="B8220" s="5">
        <v>1</v>
      </c>
      <c r="C8220" s="5">
        <v>3</v>
      </c>
    </row>
    <row r="8221" spans="1:3" hidden="1" x14ac:dyDescent="0.25">
      <c r="A8221" s="5" t="s">
        <v>16286</v>
      </c>
      <c r="B8221" s="5">
        <v>1</v>
      </c>
      <c r="C8221" s="5">
        <v>1</v>
      </c>
    </row>
    <row r="8222" spans="1:3" hidden="1" x14ac:dyDescent="0.25">
      <c r="A8222" s="5" t="s">
        <v>16287</v>
      </c>
      <c r="B8222" s="5">
        <v>1</v>
      </c>
      <c r="C8222" s="5">
        <v>2</v>
      </c>
    </row>
    <row r="8223" spans="1:3" hidden="1" x14ac:dyDescent="0.25">
      <c r="A8223" s="5" t="s">
        <v>16288</v>
      </c>
      <c r="B8223" s="5">
        <v>1</v>
      </c>
      <c r="C8223" s="5">
        <v>2</v>
      </c>
    </row>
    <row r="8224" spans="1:3" hidden="1" x14ac:dyDescent="0.25">
      <c r="A8224" s="5" t="s">
        <v>16289</v>
      </c>
      <c r="B8224" s="5">
        <v>1</v>
      </c>
      <c r="C8224" s="5">
        <v>2</v>
      </c>
    </row>
    <row r="8225" spans="1:3" hidden="1" x14ac:dyDescent="0.25">
      <c r="A8225" s="5" t="s">
        <v>16290</v>
      </c>
      <c r="B8225" s="5">
        <v>1</v>
      </c>
      <c r="C8225" s="5">
        <v>1</v>
      </c>
    </row>
    <row r="8226" spans="1:3" hidden="1" x14ac:dyDescent="0.25">
      <c r="A8226" s="5" t="s">
        <v>16291</v>
      </c>
      <c r="B8226" s="5">
        <v>1</v>
      </c>
      <c r="C8226" s="5">
        <v>2</v>
      </c>
    </row>
    <row r="8227" spans="1:3" hidden="1" x14ac:dyDescent="0.25">
      <c r="A8227" s="5" t="s">
        <v>16292</v>
      </c>
      <c r="B8227" s="5">
        <v>1</v>
      </c>
      <c r="C8227" s="5">
        <v>3</v>
      </c>
    </row>
    <row r="8228" spans="1:3" hidden="1" x14ac:dyDescent="0.25">
      <c r="A8228" s="5" t="s">
        <v>16293</v>
      </c>
      <c r="B8228" s="5">
        <v>1</v>
      </c>
      <c r="C8228" s="5">
        <v>1</v>
      </c>
    </row>
    <row r="8229" spans="1:3" hidden="1" x14ac:dyDescent="0.25">
      <c r="A8229" s="5" t="s">
        <v>16294</v>
      </c>
      <c r="B8229" s="5">
        <v>1</v>
      </c>
      <c r="C8229" s="5">
        <v>1</v>
      </c>
    </row>
    <row r="8230" spans="1:3" hidden="1" x14ac:dyDescent="0.25">
      <c r="A8230" s="5" t="s">
        <v>16295</v>
      </c>
      <c r="B8230" s="5">
        <v>1</v>
      </c>
      <c r="C8230" s="5">
        <v>2</v>
      </c>
    </row>
    <row r="8231" spans="1:3" hidden="1" x14ac:dyDescent="0.25">
      <c r="A8231" s="5" t="s">
        <v>16296</v>
      </c>
      <c r="B8231" s="5">
        <v>1</v>
      </c>
      <c r="C8231" s="5">
        <v>2</v>
      </c>
    </row>
    <row r="8232" spans="1:3" hidden="1" x14ac:dyDescent="0.25">
      <c r="A8232" s="5" t="s">
        <v>16297</v>
      </c>
      <c r="B8232" s="5">
        <v>1</v>
      </c>
      <c r="C8232" s="5">
        <v>2</v>
      </c>
    </row>
    <row r="8233" spans="1:3" hidden="1" x14ac:dyDescent="0.25">
      <c r="A8233" s="5" t="s">
        <v>16298</v>
      </c>
      <c r="B8233" s="5">
        <v>1</v>
      </c>
      <c r="C8233" s="5">
        <v>3</v>
      </c>
    </row>
    <row r="8234" spans="1:3" hidden="1" x14ac:dyDescent="0.25">
      <c r="A8234" s="5" t="s">
        <v>16299</v>
      </c>
      <c r="B8234" s="5">
        <v>1</v>
      </c>
      <c r="C8234" s="5">
        <v>3</v>
      </c>
    </row>
    <row r="8235" spans="1:3" hidden="1" x14ac:dyDescent="0.25">
      <c r="A8235" s="5" t="s">
        <v>16300</v>
      </c>
      <c r="B8235" s="5">
        <v>1</v>
      </c>
      <c r="C8235" s="5">
        <v>2</v>
      </c>
    </row>
    <row r="8236" spans="1:3" hidden="1" x14ac:dyDescent="0.25">
      <c r="A8236" s="5" t="s">
        <v>16301</v>
      </c>
      <c r="B8236" s="5">
        <v>1</v>
      </c>
      <c r="C8236" s="5">
        <v>2</v>
      </c>
    </row>
    <row r="8237" spans="1:3" hidden="1" x14ac:dyDescent="0.25">
      <c r="A8237" s="5" t="s">
        <v>16302</v>
      </c>
      <c r="B8237" s="5">
        <v>1</v>
      </c>
      <c r="C8237" s="5">
        <v>1</v>
      </c>
    </row>
    <row r="8238" spans="1:3" hidden="1" x14ac:dyDescent="0.25">
      <c r="A8238" s="5" t="s">
        <v>16303</v>
      </c>
      <c r="B8238" s="5">
        <v>1</v>
      </c>
      <c r="C8238" s="5">
        <v>3</v>
      </c>
    </row>
    <row r="8239" spans="1:3" hidden="1" x14ac:dyDescent="0.25">
      <c r="A8239" s="5" t="s">
        <v>16304</v>
      </c>
      <c r="B8239" s="5">
        <v>1</v>
      </c>
      <c r="C8239" s="5">
        <v>1</v>
      </c>
    </row>
    <row r="8240" spans="1:3" hidden="1" x14ac:dyDescent="0.25">
      <c r="A8240" s="5" t="s">
        <v>16305</v>
      </c>
      <c r="B8240" s="5">
        <v>1</v>
      </c>
      <c r="C8240" s="5">
        <v>1</v>
      </c>
    </row>
    <row r="8241" spans="1:3" hidden="1" x14ac:dyDescent="0.25">
      <c r="A8241" s="5" t="s">
        <v>16306</v>
      </c>
      <c r="B8241" s="5">
        <v>1</v>
      </c>
      <c r="C8241" s="5">
        <v>3</v>
      </c>
    </row>
    <row r="8242" spans="1:3" hidden="1" x14ac:dyDescent="0.25">
      <c r="A8242" s="5" t="s">
        <v>16307</v>
      </c>
      <c r="B8242" s="5">
        <v>1</v>
      </c>
      <c r="C8242" s="5">
        <v>2</v>
      </c>
    </row>
    <row r="8243" spans="1:3" hidden="1" x14ac:dyDescent="0.25">
      <c r="A8243" s="5" t="s">
        <v>16308</v>
      </c>
      <c r="B8243" s="5">
        <v>1</v>
      </c>
      <c r="C8243" s="5">
        <v>1</v>
      </c>
    </row>
    <row r="8244" spans="1:3" hidden="1" x14ac:dyDescent="0.25">
      <c r="A8244" s="5" t="s">
        <v>16309</v>
      </c>
      <c r="B8244" s="5">
        <v>1</v>
      </c>
      <c r="C8244" s="5">
        <v>3</v>
      </c>
    </row>
    <row r="8245" spans="1:3" hidden="1" x14ac:dyDescent="0.25">
      <c r="A8245" s="5" t="s">
        <v>16310</v>
      </c>
      <c r="B8245" s="5">
        <v>1</v>
      </c>
      <c r="C8245" s="5">
        <v>1</v>
      </c>
    </row>
    <row r="8246" spans="1:3" hidden="1" x14ac:dyDescent="0.25">
      <c r="A8246" s="5" t="s">
        <v>16311</v>
      </c>
      <c r="B8246" s="5">
        <v>1</v>
      </c>
      <c r="C8246" s="5">
        <v>1</v>
      </c>
    </row>
    <row r="8247" spans="1:3" hidden="1" x14ac:dyDescent="0.25">
      <c r="A8247" s="5" t="s">
        <v>16312</v>
      </c>
      <c r="B8247" s="5">
        <v>1</v>
      </c>
      <c r="C8247" s="5">
        <v>2</v>
      </c>
    </row>
    <row r="8248" spans="1:3" hidden="1" x14ac:dyDescent="0.25">
      <c r="A8248" s="5" t="s">
        <v>16313</v>
      </c>
      <c r="B8248" s="5">
        <v>1</v>
      </c>
      <c r="C8248" s="5">
        <v>2</v>
      </c>
    </row>
    <row r="8249" spans="1:3" hidden="1" x14ac:dyDescent="0.25">
      <c r="A8249" s="5" t="s">
        <v>16314</v>
      </c>
      <c r="B8249" s="5">
        <v>1</v>
      </c>
      <c r="C8249" s="5">
        <v>2</v>
      </c>
    </row>
    <row r="8250" spans="1:3" hidden="1" x14ac:dyDescent="0.25">
      <c r="A8250" s="5" t="s">
        <v>16315</v>
      </c>
      <c r="B8250" s="5">
        <v>1</v>
      </c>
      <c r="C8250" s="5">
        <v>2</v>
      </c>
    </row>
    <row r="8251" spans="1:3" hidden="1" x14ac:dyDescent="0.25">
      <c r="A8251" s="5" t="s">
        <v>16316</v>
      </c>
      <c r="B8251" s="5">
        <v>1</v>
      </c>
      <c r="C8251" s="5">
        <v>2</v>
      </c>
    </row>
    <row r="8252" spans="1:3" hidden="1" x14ac:dyDescent="0.25">
      <c r="A8252" s="5" t="s">
        <v>16317</v>
      </c>
      <c r="B8252" s="5">
        <v>1</v>
      </c>
      <c r="C8252" s="5">
        <v>3</v>
      </c>
    </row>
    <row r="8253" spans="1:3" hidden="1" x14ac:dyDescent="0.25">
      <c r="A8253" s="5" t="s">
        <v>16318</v>
      </c>
      <c r="B8253" s="5">
        <v>1</v>
      </c>
      <c r="C8253" s="5">
        <v>2</v>
      </c>
    </row>
    <row r="8254" spans="1:3" hidden="1" x14ac:dyDescent="0.25">
      <c r="A8254" s="5" t="s">
        <v>16319</v>
      </c>
      <c r="B8254" s="5">
        <v>1</v>
      </c>
      <c r="C8254" s="5">
        <v>2</v>
      </c>
    </row>
    <row r="8255" spans="1:3" hidden="1" x14ac:dyDescent="0.25">
      <c r="A8255" s="5" t="s">
        <v>16320</v>
      </c>
      <c r="B8255" s="5">
        <v>1</v>
      </c>
      <c r="C8255" s="5">
        <v>2</v>
      </c>
    </row>
    <row r="8256" spans="1:3" hidden="1" x14ac:dyDescent="0.25">
      <c r="A8256" s="5" t="s">
        <v>16321</v>
      </c>
      <c r="B8256" s="5">
        <v>1</v>
      </c>
      <c r="C8256" s="5">
        <v>3</v>
      </c>
    </row>
    <row r="8257" spans="1:3" hidden="1" x14ac:dyDescent="0.25">
      <c r="A8257" s="5" t="s">
        <v>16322</v>
      </c>
      <c r="B8257" s="5">
        <v>1</v>
      </c>
      <c r="C8257" s="5">
        <v>2</v>
      </c>
    </row>
    <row r="8258" spans="1:3" hidden="1" x14ac:dyDescent="0.25">
      <c r="A8258" s="5" t="s">
        <v>16323</v>
      </c>
      <c r="B8258" s="5">
        <v>1</v>
      </c>
      <c r="C8258" s="5">
        <v>1</v>
      </c>
    </row>
    <row r="8259" spans="1:3" hidden="1" x14ac:dyDescent="0.25">
      <c r="A8259" s="5" t="s">
        <v>16324</v>
      </c>
      <c r="B8259" s="5">
        <v>1</v>
      </c>
      <c r="C8259" s="5">
        <v>1</v>
      </c>
    </row>
    <row r="8260" spans="1:3" hidden="1" x14ac:dyDescent="0.25">
      <c r="A8260" s="5" t="s">
        <v>16325</v>
      </c>
      <c r="B8260" s="5">
        <v>1</v>
      </c>
      <c r="C8260" s="5">
        <v>3</v>
      </c>
    </row>
    <row r="8261" spans="1:3" hidden="1" x14ac:dyDescent="0.25">
      <c r="A8261" s="5" t="s">
        <v>16326</v>
      </c>
      <c r="B8261" s="5">
        <v>1</v>
      </c>
      <c r="C8261" s="5">
        <v>2</v>
      </c>
    </row>
    <row r="8262" spans="1:3" hidden="1" x14ac:dyDescent="0.25">
      <c r="A8262" s="5" t="s">
        <v>16327</v>
      </c>
      <c r="B8262" s="5">
        <v>1</v>
      </c>
      <c r="C8262" s="5">
        <v>3</v>
      </c>
    </row>
    <row r="8263" spans="1:3" hidden="1" x14ac:dyDescent="0.25">
      <c r="A8263" s="5" t="s">
        <v>16328</v>
      </c>
      <c r="B8263" s="5">
        <v>1</v>
      </c>
      <c r="C8263" s="5">
        <v>2</v>
      </c>
    </row>
    <row r="8264" spans="1:3" hidden="1" x14ac:dyDescent="0.25">
      <c r="A8264" s="5" t="s">
        <v>16329</v>
      </c>
      <c r="B8264" s="5">
        <v>1</v>
      </c>
      <c r="C8264" s="5">
        <v>3</v>
      </c>
    </row>
    <row r="8265" spans="1:3" hidden="1" x14ac:dyDescent="0.25">
      <c r="A8265" s="5" t="s">
        <v>16330</v>
      </c>
      <c r="B8265" s="5">
        <v>1</v>
      </c>
      <c r="C8265" s="5">
        <v>2</v>
      </c>
    </row>
    <row r="8266" spans="1:3" hidden="1" x14ac:dyDescent="0.25">
      <c r="A8266" s="5" t="s">
        <v>16331</v>
      </c>
      <c r="B8266" s="5">
        <v>1</v>
      </c>
      <c r="C8266" s="5">
        <v>3</v>
      </c>
    </row>
    <row r="8267" spans="1:3" hidden="1" x14ac:dyDescent="0.25">
      <c r="A8267" s="5" t="s">
        <v>16332</v>
      </c>
      <c r="B8267" s="5">
        <v>1</v>
      </c>
      <c r="C8267" s="5">
        <v>2</v>
      </c>
    </row>
    <row r="8268" spans="1:3" hidden="1" x14ac:dyDescent="0.25">
      <c r="A8268" s="5" t="s">
        <v>16333</v>
      </c>
      <c r="B8268" s="5">
        <v>1</v>
      </c>
      <c r="C8268" s="5">
        <v>3</v>
      </c>
    </row>
    <row r="8269" spans="1:3" hidden="1" x14ac:dyDescent="0.25">
      <c r="A8269" s="5" t="s">
        <v>16334</v>
      </c>
      <c r="B8269" s="5">
        <v>1</v>
      </c>
      <c r="C8269" s="5">
        <v>3</v>
      </c>
    </row>
    <row r="8270" spans="1:3" hidden="1" x14ac:dyDescent="0.25">
      <c r="A8270" s="5" t="s">
        <v>16335</v>
      </c>
      <c r="B8270" s="5">
        <v>1</v>
      </c>
      <c r="C8270" s="5">
        <v>3</v>
      </c>
    </row>
    <row r="8271" spans="1:3" hidden="1" x14ac:dyDescent="0.25">
      <c r="A8271" s="5" t="s">
        <v>16336</v>
      </c>
      <c r="B8271" s="5">
        <v>1</v>
      </c>
      <c r="C8271" s="5">
        <v>3</v>
      </c>
    </row>
    <row r="8272" spans="1:3" hidden="1" x14ac:dyDescent="0.25">
      <c r="A8272" s="5" t="s">
        <v>16337</v>
      </c>
      <c r="B8272" s="5">
        <v>1</v>
      </c>
      <c r="C8272" s="5">
        <v>1</v>
      </c>
    </row>
    <row r="8273" spans="1:3" hidden="1" x14ac:dyDescent="0.25">
      <c r="A8273" s="5" t="s">
        <v>16338</v>
      </c>
      <c r="B8273" s="5">
        <v>1</v>
      </c>
      <c r="C8273" s="5">
        <v>1</v>
      </c>
    </row>
    <row r="8274" spans="1:3" hidden="1" x14ac:dyDescent="0.25">
      <c r="A8274" s="5" t="s">
        <v>16339</v>
      </c>
      <c r="B8274" s="5">
        <v>1</v>
      </c>
      <c r="C8274" s="5">
        <v>1</v>
      </c>
    </row>
    <row r="8275" spans="1:3" hidden="1" x14ac:dyDescent="0.25">
      <c r="A8275" s="5" t="s">
        <v>16340</v>
      </c>
      <c r="B8275" s="5">
        <v>1</v>
      </c>
      <c r="C8275" s="5">
        <v>2</v>
      </c>
    </row>
    <row r="8276" spans="1:3" hidden="1" x14ac:dyDescent="0.25">
      <c r="A8276" s="5" t="s">
        <v>16341</v>
      </c>
      <c r="B8276" s="5">
        <v>1</v>
      </c>
      <c r="C8276" s="5">
        <v>3</v>
      </c>
    </row>
    <row r="8277" spans="1:3" hidden="1" x14ac:dyDescent="0.25">
      <c r="A8277" s="5" t="s">
        <v>16342</v>
      </c>
      <c r="B8277" s="5">
        <v>1</v>
      </c>
      <c r="C8277" s="5">
        <v>3</v>
      </c>
    </row>
    <row r="8278" spans="1:3" hidden="1" x14ac:dyDescent="0.25">
      <c r="A8278" s="5" t="s">
        <v>16343</v>
      </c>
      <c r="B8278" s="5">
        <v>1</v>
      </c>
      <c r="C8278" s="5">
        <v>3</v>
      </c>
    </row>
    <row r="8279" spans="1:3" hidden="1" x14ac:dyDescent="0.25">
      <c r="A8279" s="5" t="s">
        <v>16344</v>
      </c>
      <c r="B8279" s="5">
        <v>1</v>
      </c>
      <c r="C8279" s="5">
        <v>3</v>
      </c>
    </row>
    <row r="8280" spans="1:3" hidden="1" x14ac:dyDescent="0.25">
      <c r="A8280" s="5" t="s">
        <v>16345</v>
      </c>
      <c r="B8280" s="5">
        <v>1</v>
      </c>
      <c r="C8280" s="5">
        <v>1</v>
      </c>
    </row>
    <row r="8281" spans="1:3" hidden="1" x14ac:dyDescent="0.25">
      <c r="A8281" s="5" t="s">
        <v>16346</v>
      </c>
      <c r="B8281" s="5">
        <v>1</v>
      </c>
      <c r="C8281" s="5">
        <v>2</v>
      </c>
    </row>
    <row r="8282" spans="1:3" hidden="1" x14ac:dyDescent="0.25">
      <c r="A8282" s="5" t="s">
        <v>16347</v>
      </c>
      <c r="B8282" s="5">
        <v>1</v>
      </c>
      <c r="C8282" s="5">
        <v>3</v>
      </c>
    </row>
    <row r="8283" spans="1:3" hidden="1" x14ac:dyDescent="0.25">
      <c r="A8283" s="5" t="s">
        <v>16348</v>
      </c>
      <c r="B8283" s="5">
        <v>1</v>
      </c>
      <c r="C8283" s="5">
        <v>2</v>
      </c>
    </row>
    <row r="8284" spans="1:3" hidden="1" x14ac:dyDescent="0.25">
      <c r="A8284" s="5" t="s">
        <v>16349</v>
      </c>
      <c r="B8284" s="5">
        <v>1</v>
      </c>
      <c r="C8284" s="5">
        <v>2</v>
      </c>
    </row>
    <row r="8285" spans="1:3" hidden="1" x14ac:dyDescent="0.25">
      <c r="A8285" s="5" t="s">
        <v>16350</v>
      </c>
      <c r="B8285" s="5">
        <v>1</v>
      </c>
      <c r="C8285" s="5">
        <v>1</v>
      </c>
    </row>
    <row r="8286" spans="1:3" hidden="1" x14ac:dyDescent="0.25">
      <c r="A8286" s="5" t="s">
        <v>16351</v>
      </c>
      <c r="B8286" s="5">
        <v>1</v>
      </c>
      <c r="C8286" s="5">
        <v>2</v>
      </c>
    </row>
    <row r="8287" spans="1:3" hidden="1" x14ac:dyDescent="0.25">
      <c r="A8287" s="5" t="s">
        <v>16352</v>
      </c>
      <c r="B8287" s="5">
        <v>1</v>
      </c>
      <c r="C8287" s="5">
        <v>1</v>
      </c>
    </row>
    <row r="8288" spans="1:3" hidden="1" x14ac:dyDescent="0.25">
      <c r="A8288" s="5" t="s">
        <v>16353</v>
      </c>
      <c r="B8288" s="5">
        <v>1</v>
      </c>
      <c r="C8288" s="5">
        <v>1</v>
      </c>
    </row>
    <row r="8289" spans="1:3" hidden="1" x14ac:dyDescent="0.25">
      <c r="A8289" s="5" t="s">
        <v>16354</v>
      </c>
      <c r="B8289" s="5">
        <v>1</v>
      </c>
      <c r="C8289" s="5">
        <v>2</v>
      </c>
    </row>
    <row r="8290" spans="1:3" hidden="1" x14ac:dyDescent="0.25">
      <c r="A8290" s="5" t="s">
        <v>16355</v>
      </c>
      <c r="B8290" s="5">
        <v>1</v>
      </c>
      <c r="C8290" s="5">
        <v>3</v>
      </c>
    </row>
    <row r="8291" spans="1:3" hidden="1" x14ac:dyDescent="0.25">
      <c r="A8291" s="5" t="s">
        <v>16356</v>
      </c>
      <c r="B8291" s="5">
        <v>1</v>
      </c>
      <c r="C8291" s="5">
        <v>3</v>
      </c>
    </row>
    <row r="8292" spans="1:3" hidden="1" x14ac:dyDescent="0.25">
      <c r="A8292" s="5" t="s">
        <v>16357</v>
      </c>
      <c r="B8292" s="5">
        <v>1</v>
      </c>
      <c r="C8292" s="5">
        <v>3</v>
      </c>
    </row>
    <row r="8293" spans="1:3" hidden="1" x14ac:dyDescent="0.25">
      <c r="A8293" s="5" t="s">
        <v>16358</v>
      </c>
      <c r="B8293" s="5">
        <v>1</v>
      </c>
      <c r="C8293" s="5">
        <v>3</v>
      </c>
    </row>
    <row r="8294" spans="1:3" hidden="1" x14ac:dyDescent="0.25">
      <c r="A8294" s="5" t="s">
        <v>16359</v>
      </c>
      <c r="B8294" s="5">
        <v>1</v>
      </c>
      <c r="C8294" s="5">
        <v>2</v>
      </c>
    </row>
    <row r="8295" spans="1:3" hidden="1" x14ac:dyDescent="0.25">
      <c r="A8295" s="5" t="s">
        <v>16360</v>
      </c>
      <c r="B8295" s="5">
        <v>1</v>
      </c>
      <c r="C8295" s="5">
        <v>1</v>
      </c>
    </row>
    <row r="8296" spans="1:3" hidden="1" x14ac:dyDescent="0.25">
      <c r="A8296" s="5" t="s">
        <v>16361</v>
      </c>
      <c r="B8296" s="5">
        <v>1</v>
      </c>
      <c r="C8296" s="5">
        <v>1</v>
      </c>
    </row>
    <row r="8297" spans="1:3" hidden="1" x14ac:dyDescent="0.25">
      <c r="A8297" s="5" t="s">
        <v>16362</v>
      </c>
      <c r="B8297" s="5">
        <v>1</v>
      </c>
      <c r="C8297" s="5">
        <v>1</v>
      </c>
    </row>
    <row r="8298" spans="1:3" hidden="1" x14ac:dyDescent="0.25">
      <c r="A8298" s="5" t="s">
        <v>16363</v>
      </c>
      <c r="B8298" s="5">
        <v>1</v>
      </c>
      <c r="C8298" s="5">
        <v>2</v>
      </c>
    </row>
    <row r="8299" spans="1:3" hidden="1" x14ac:dyDescent="0.25">
      <c r="A8299" s="5" t="s">
        <v>16364</v>
      </c>
      <c r="B8299" s="5">
        <v>1</v>
      </c>
      <c r="C8299" s="5">
        <v>3</v>
      </c>
    </row>
    <row r="8300" spans="1:3" hidden="1" x14ac:dyDescent="0.25">
      <c r="A8300" s="5" t="s">
        <v>16365</v>
      </c>
      <c r="B8300" s="5">
        <v>1</v>
      </c>
      <c r="C8300" s="5">
        <v>2</v>
      </c>
    </row>
    <row r="8301" spans="1:3" hidden="1" x14ac:dyDescent="0.25">
      <c r="A8301" s="5" t="s">
        <v>16366</v>
      </c>
      <c r="B8301" s="5">
        <v>1</v>
      </c>
      <c r="C8301" s="5">
        <v>3</v>
      </c>
    </row>
    <row r="8302" spans="1:3" hidden="1" x14ac:dyDescent="0.25">
      <c r="A8302" s="5" t="s">
        <v>16367</v>
      </c>
      <c r="B8302" s="5">
        <v>1</v>
      </c>
      <c r="C8302" s="5">
        <v>1</v>
      </c>
    </row>
    <row r="8303" spans="1:3" hidden="1" x14ac:dyDescent="0.25">
      <c r="A8303" s="5" t="s">
        <v>16368</v>
      </c>
      <c r="B8303" s="5">
        <v>1</v>
      </c>
      <c r="C8303" s="5">
        <v>1</v>
      </c>
    </row>
    <row r="8304" spans="1:3" hidden="1" x14ac:dyDescent="0.25">
      <c r="A8304" s="5" t="s">
        <v>16369</v>
      </c>
      <c r="B8304" s="5">
        <v>1</v>
      </c>
      <c r="C8304" s="5">
        <v>3</v>
      </c>
    </row>
    <row r="8305" spans="1:3" hidden="1" x14ac:dyDescent="0.25">
      <c r="A8305" s="5" t="s">
        <v>16370</v>
      </c>
      <c r="B8305" s="5">
        <v>1</v>
      </c>
      <c r="C8305" s="5">
        <v>1</v>
      </c>
    </row>
    <row r="8306" spans="1:3" hidden="1" x14ac:dyDescent="0.25">
      <c r="A8306" s="5" t="s">
        <v>16371</v>
      </c>
      <c r="B8306" s="5">
        <v>1</v>
      </c>
      <c r="C8306" s="5">
        <v>1</v>
      </c>
    </row>
    <row r="8307" spans="1:3" hidden="1" x14ac:dyDescent="0.25">
      <c r="A8307" s="5" t="s">
        <v>16372</v>
      </c>
      <c r="B8307" s="5">
        <v>1</v>
      </c>
      <c r="C8307" s="5">
        <v>2</v>
      </c>
    </row>
    <row r="8308" spans="1:3" hidden="1" x14ac:dyDescent="0.25">
      <c r="A8308" s="5" t="s">
        <v>16373</v>
      </c>
      <c r="B8308" s="5">
        <v>1</v>
      </c>
      <c r="C8308" s="5">
        <v>1</v>
      </c>
    </row>
    <row r="8309" spans="1:3" hidden="1" x14ac:dyDescent="0.25">
      <c r="A8309" s="5" t="s">
        <v>16374</v>
      </c>
      <c r="B8309" s="5">
        <v>1</v>
      </c>
      <c r="C8309" s="5">
        <v>1</v>
      </c>
    </row>
    <row r="8310" spans="1:3" hidden="1" x14ac:dyDescent="0.25">
      <c r="A8310" s="5" t="s">
        <v>16375</v>
      </c>
      <c r="B8310" s="5">
        <v>1</v>
      </c>
      <c r="C8310" s="5">
        <v>1</v>
      </c>
    </row>
    <row r="8311" spans="1:3" hidden="1" x14ac:dyDescent="0.25">
      <c r="A8311" s="5" t="s">
        <v>16376</v>
      </c>
      <c r="B8311" s="5">
        <v>1</v>
      </c>
      <c r="C8311" s="5">
        <v>3</v>
      </c>
    </row>
    <row r="8312" spans="1:3" hidden="1" x14ac:dyDescent="0.25">
      <c r="A8312" s="5" t="s">
        <v>16377</v>
      </c>
      <c r="B8312" s="5">
        <v>1</v>
      </c>
      <c r="C8312" s="5">
        <v>2</v>
      </c>
    </row>
    <row r="8313" spans="1:3" hidden="1" x14ac:dyDescent="0.25">
      <c r="A8313" s="5" t="s">
        <v>16378</v>
      </c>
      <c r="B8313" s="5">
        <v>1</v>
      </c>
      <c r="C8313" s="5">
        <v>3</v>
      </c>
    </row>
    <row r="8314" spans="1:3" hidden="1" x14ac:dyDescent="0.25">
      <c r="A8314" s="5" t="s">
        <v>16379</v>
      </c>
      <c r="B8314" s="5">
        <v>1</v>
      </c>
      <c r="C8314" s="5">
        <v>3</v>
      </c>
    </row>
    <row r="8315" spans="1:3" hidden="1" x14ac:dyDescent="0.25">
      <c r="A8315" s="5" t="s">
        <v>16380</v>
      </c>
      <c r="B8315" s="5">
        <v>1</v>
      </c>
      <c r="C8315" s="5">
        <v>3</v>
      </c>
    </row>
    <row r="8316" spans="1:3" hidden="1" x14ac:dyDescent="0.25">
      <c r="A8316" s="5" t="s">
        <v>16381</v>
      </c>
      <c r="B8316" s="5">
        <v>1</v>
      </c>
      <c r="C8316" s="5">
        <v>2</v>
      </c>
    </row>
    <row r="8317" spans="1:3" hidden="1" x14ac:dyDescent="0.25">
      <c r="A8317" s="5" t="s">
        <v>16382</v>
      </c>
      <c r="B8317" s="5">
        <v>1</v>
      </c>
      <c r="C8317" s="5">
        <v>3</v>
      </c>
    </row>
    <row r="8318" spans="1:3" hidden="1" x14ac:dyDescent="0.25">
      <c r="A8318" s="5" t="s">
        <v>16383</v>
      </c>
      <c r="B8318" s="5">
        <v>1</v>
      </c>
      <c r="C8318" s="5">
        <v>1</v>
      </c>
    </row>
    <row r="8319" spans="1:3" hidden="1" x14ac:dyDescent="0.25">
      <c r="A8319" s="5" t="s">
        <v>16384</v>
      </c>
      <c r="B8319" s="5">
        <v>1</v>
      </c>
      <c r="C8319" s="5">
        <v>2</v>
      </c>
    </row>
    <row r="8320" spans="1:3" hidden="1" x14ac:dyDescent="0.25">
      <c r="A8320" s="5" t="s">
        <v>16385</v>
      </c>
      <c r="B8320" s="5">
        <v>1</v>
      </c>
      <c r="C8320" s="5">
        <v>1</v>
      </c>
    </row>
    <row r="8321" spans="1:3" hidden="1" x14ac:dyDescent="0.25">
      <c r="A8321" s="5" t="s">
        <v>16386</v>
      </c>
      <c r="B8321" s="5">
        <v>1</v>
      </c>
      <c r="C8321" s="5">
        <v>3</v>
      </c>
    </row>
    <row r="8322" spans="1:3" hidden="1" x14ac:dyDescent="0.25">
      <c r="A8322" s="5" t="s">
        <v>16387</v>
      </c>
      <c r="B8322" s="5">
        <v>1</v>
      </c>
      <c r="C8322" s="5">
        <v>1</v>
      </c>
    </row>
    <row r="8323" spans="1:3" hidden="1" x14ac:dyDescent="0.25">
      <c r="A8323" s="5" t="s">
        <v>16388</v>
      </c>
      <c r="B8323" s="5">
        <v>1</v>
      </c>
      <c r="C8323" s="5">
        <v>2</v>
      </c>
    </row>
    <row r="8324" spans="1:3" hidden="1" x14ac:dyDescent="0.25">
      <c r="A8324" s="5" t="s">
        <v>16389</v>
      </c>
      <c r="B8324" s="5">
        <v>1</v>
      </c>
      <c r="C8324" s="5">
        <v>1</v>
      </c>
    </row>
    <row r="8325" spans="1:3" hidden="1" x14ac:dyDescent="0.25">
      <c r="A8325" s="5" t="s">
        <v>16390</v>
      </c>
      <c r="B8325" s="5">
        <v>1</v>
      </c>
      <c r="C8325" s="5">
        <v>2</v>
      </c>
    </row>
    <row r="8326" spans="1:3" hidden="1" x14ac:dyDescent="0.25">
      <c r="A8326" s="5" t="s">
        <v>16391</v>
      </c>
      <c r="B8326" s="5">
        <v>1</v>
      </c>
      <c r="C8326" s="5">
        <v>1</v>
      </c>
    </row>
    <row r="8327" spans="1:3" hidden="1" x14ac:dyDescent="0.25">
      <c r="A8327" s="5" t="s">
        <v>16392</v>
      </c>
      <c r="B8327" s="5">
        <v>1</v>
      </c>
      <c r="C8327" s="5">
        <v>2</v>
      </c>
    </row>
    <row r="8328" spans="1:3" hidden="1" x14ac:dyDescent="0.25">
      <c r="A8328" s="5" t="s">
        <v>7525</v>
      </c>
      <c r="B8328" s="5">
        <v>1</v>
      </c>
      <c r="C8328" s="5">
        <v>3</v>
      </c>
    </row>
    <row r="8329" spans="1:3" hidden="1" x14ac:dyDescent="0.25">
      <c r="A8329" s="5" t="s">
        <v>16393</v>
      </c>
      <c r="B8329" s="5">
        <v>1</v>
      </c>
      <c r="C8329" s="5">
        <v>3</v>
      </c>
    </row>
    <row r="8330" spans="1:3" hidden="1" x14ac:dyDescent="0.25">
      <c r="A8330" s="5" t="s">
        <v>16394</v>
      </c>
      <c r="B8330" s="5">
        <v>1</v>
      </c>
      <c r="C8330" s="5">
        <v>3</v>
      </c>
    </row>
    <row r="8331" spans="1:3" hidden="1" x14ac:dyDescent="0.25">
      <c r="A8331" s="5" t="s">
        <v>16395</v>
      </c>
      <c r="B8331" s="5">
        <v>1</v>
      </c>
      <c r="C8331" s="5">
        <v>2</v>
      </c>
    </row>
    <row r="8332" spans="1:3" hidden="1" x14ac:dyDescent="0.25">
      <c r="A8332" s="5" t="s">
        <v>16396</v>
      </c>
      <c r="B8332" s="5">
        <v>1</v>
      </c>
      <c r="C8332" s="5">
        <v>2</v>
      </c>
    </row>
    <row r="8333" spans="1:3" hidden="1" x14ac:dyDescent="0.25">
      <c r="A8333" s="5" t="s">
        <v>16397</v>
      </c>
      <c r="B8333" s="5">
        <v>1</v>
      </c>
      <c r="C8333" s="5">
        <v>3</v>
      </c>
    </row>
    <row r="8334" spans="1:3" hidden="1" x14ac:dyDescent="0.25">
      <c r="A8334" s="5" t="s">
        <v>16398</v>
      </c>
      <c r="B8334" s="5">
        <v>1</v>
      </c>
      <c r="C8334" s="5">
        <v>1</v>
      </c>
    </row>
    <row r="8335" spans="1:3" hidden="1" x14ac:dyDescent="0.25">
      <c r="A8335" s="5" t="s">
        <v>16399</v>
      </c>
      <c r="B8335" s="5">
        <v>1</v>
      </c>
      <c r="C8335" s="5">
        <v>2</v>
      </c>
    </row>
    <row r="8336" spans="1:3" hidden="1" x14ac:dyDescent="0.25">
      <c r="A8336" s="5" t="s">
        <v>16400</v>
      </c>
      <c r="B8336" s="5">
        <v>1</v>
      </c>
      <c r="C8336" s="5">
        <v>1</v>
      </c>
    </row>
    <row r="8337" spans="1:3" hidden="1" x14ac:dyDescent="0.25">
      <c r="A8337" s="5" t="s">
        <v>16401</v>
      </c>
      <c r="B8337" s="5">
        <v>1</v>
      </c>
      <c r="C8337" s="5">
        <v>3</v>
      </c>
    </row>
    <row r="8338" spans="1:3" hidden="1" x14ac:dyDescent="0.25">
      <c r="A8338" s="5" t="s">
        <v>16402</v>
      </c>
      <c r="B8338" s="5">
        <v>1</v>
      </c>
      <c r="C8338" s="5">
        <v>2</v>
      </c>
    </row>
    <row r="8339" spans="1:3" hidden="1" x14ac:dyDescent="0.25">
      <c r="A8339" s="5" t="s">
        <v>16403</v>
      </c>
      <c r="B8339" s="5">
        <v>1</v>
      </c>
      <c r="C8339" s="5">
        <v>2</v>
      </c>
    </row>
    <row r="8340" spans="1:3" hidden="1" x14ac:dyDescent="0.25">
      <c r="A8340" s="5" t="s">
        <v>16404</v>
      </c>
      <c r="B8340" s="5">
        <v>1</v>
      </c>
      <c r="C8340" s="5">
        <v>1</v>
      </c>
    </row>
    <row r="8341" spans="1:3" hidden="1" x14ac:dyDescent="0.25">
      <c r="A8341" s="5" t="s">
        <v>16405</v>
      </c>
      <c r="B8341" s="5">
        <v>1</v>
      </c>
      <c r="C8341" s="5">
        <v>3</v>
      </c>
    </row>
    <row r="8342" spans="1:3" hidden="1" x14ac:dyDescent="0.25">
      <c r="A8342" s="5" t="s">
        <v>16406</v>
      </c>
      <c r="B8342" s="5">
        <v>1</v>
      </c>
      <c r="C8342" s="5">
        <v>1</v>
      </c>
    </row>
    <row r="8343" spans="1:3" hidden="1" x14ac:dyDescent="0.25">
      <c r="A8343" s="5" t="s">
        <v>16407</v>
      </c>
      <c r="B8343" s="5">
        <v>1</v>
      </c>
      <c r="C8343" s="5">
        <v>3</v>
      </c>
    </row>
    <row r="8344" spans="1:3" hidden="1" x14ac:dyDescent="0.25">
      <c r="A8344" s="5" t="s">
        <v>16408</v>
      </c>
      <c r="B8344" s="5">
        <v>1</v>
      </c>
      <c r="C8344" s="5">
        <v>1</v>
      </c>
    </row>
    <row r="8345" spans="1:3" hidden="1" x14ac:dyDescent="0.25">
      <c r="A8345" s="5" t="s">
        <v>16409</v>
      </c>
      <c r="B8345" s="5">
        <v>1</v>
      </c>
      <c r="C8345" s="5">
        <v>3</v>
      </c>
    </row>
    <row r="8346" spans="1:3" hidden="1" x14ac:dyDescent="0.25">
      <c r="A8346" s="5" t="s">
        <v>16410</v>
      </c>
      <c r="B8346" s="5">
        <v>1</v>
      </c>
      <c r="C8346" s="5">
        <v>1</v>
      </c>
    </row>
    <row r="8347" spans="1:3" hidden="1" x14ac:dyDescent="0.25">
      <c r="A8347" s="5" t="s">
        <v>16411</v>
      </c>
      <c r="B8347" s="5">
        <v>1</v>
      </c>
      <c r="C8347" s="5">
        <v>1</v>
      </c>
    </row>
    <row r="8348" spans="1:3" hidden="1" x14ac:dyDescent="0.25">
      <c r="A8348" s="5" t="s">
        <v>16412</v>
      </c>
      <c r="B8348" s="5">
        <v>1</v>
      </c>
      <c r="C8348" s="5">
        <v>1</v>
      </c>
    </row>
    <row r="8349" spans="1:3" hidden="1" x14ac:dyDescent="0.25">
      <c r="A8349" s="5" t="s">
        <v>16413</v>
      </c>
      <c r="B8349" s="5">
        <v>1</v>
      </c>
      <c r="C8349" s="5">
        <v>3</v>
      </c>
    </row>
    <row r="8350" spans="1:3" hidden="1" x14ac:dyDescent="0.25">
      <c r="A8350" s="5" t="s">
        <v>16414</v>
      </c>
      <c r="B8350" s="5">
        <v>1</v>
      </c>
      <c r="C8350" s="5">
        <v>1</v>
      </c>
    </row>
    <row r="8351" spans="1:3" hidden="1" x14ac:dyDescent="0.25">
      <c r="A8351" s="5" t="s">
        <v>16415</v>
      </c>
      <c r="B8351" s="5">
        <v>1</v>
      </c>
      <c r="C8351" s="5">
        <v>1</v>
      </c>
    </row>
    <row r="8352" spans="1:3" hidden="1" x14ac:dyDescent="0.25">
      <c r="A8352" s="5" t="s">
        <v>16416</v>
      </c>
      <c r="B8352" s="5">
        <v>1</v>
      </c>
      <c r="C8352" s="5">
        <v>1</v>
      </c>
    </row>
    <row r="8353" spans="1:3" hidden="1" x14ac:dyDescent="0.25">
      <c r="A8353" s="5" t="s">
        <v>16417</v>
      </c>
      <c r="B8353" s="5">
        <v>1</v>
      </c>
      <c r="C8353" s="5">
        <v>3</v>
      </c>
    </row>
    <row r="8354" spans="1:3" hidden="1" x14ac:dyDescent="0.25">
      <c r="A8354" s="5" t="s">
        <v>16418</v>
      </c>
      <c r="B8354" s="5">
        <v>1</v>
      </c>
      <c r="C8354" s="5">
        <v>2</v>
      </c>
    </row>
    <row r="8355" spans="1:3" hidden="1" x14ac:dyDescent="0.25">
      <c r="A8355" s="5" t="s">
        <v>16419</v>
      </c>
      <c r="B8355" s="5">
        <v>1</v>
      </c>
      <c r="C8355" s="5">
        <v>2</v>
      </c>
    </row>
    <row r="8356" spans="1:3" hidden="1" x14ac:dyDescent="0.25">
      <c r="A8356" s="5" t="s">
        <v>16420</v>
      </c>
      <c r="B8356" s="5">
        <v>1</v>
      </c>
      <c r="C8356" s="5">
        <v>2</v>
      </c>
    </row>
    <row r="8357" spans="1:3" hidden="1" x14ac:dyDescent="0.25">
      <c r="A8357" s="5" t="s">
        <v>16421</v>
      </c>
      <c r="B8357" s="5">
        <v>1</v>
      </c>
      <c r="C8357" s="5">
        <v>1</v>
      </c>
    </row>
    <row r="8358" spans="1:3" hidden="1" x14ac:dyDescent="0.25">
      <c r="A8358" s="5" t="s">
        <v>16422</v>
      </c>
      <c r="B8358" s="5">
        <v>1</v>
      </c>
      <c r="C8358" s="5">
        <v>2</v>
      </c>
    </row>
    <row r="8359" spans="1:3" hidden="1" x14ac:dyDescent="0.25">
      <c r="A8359" s="5" t="s">
        <v>16423</v>
      </c>
      <c r="B8359" s="5">
        <v>1</v>
      </c>
      <c r="C8359" s="5">
        <v>1</v>
      </c>
    </row>
    <row r="8360" spans="1:3" hidden="1" x14ac:dyDescent="0.25">
      <c r="A8360" s="5" t="s">
        <v>16424</v>
      </c>
      <c r="B8360" s="5">
        <v>1</v>
      </c>
      <c r="C8360" s="5">
        <v>1</v>
      </c>
    </row>
    <row r="8361" spans="1:3" hidden="1" x14ac:dyDescent="0.25">
      <c r="A8361" s="5" t="s">
        <v>16425</v>
      </c>
      <c r="B8361" s="5">
        <v>1</v>
      </c>
      <c r="C8361" s="5">
        <v>3</v>
      </c>
    </row>
    <row r="8362" spans="1:3" hidden="1" x14ac:dyDescent="0.25">
      <c r="A8362" s="5" t="s">
        <v>16426</v>
      </c>
      <c r="B8362" s="5">
        <v>1</v>
      </c>
      <c r="C8362" s="5">
        <v>1</v>
      </c>
    </row>
    <row r="8363" spans="1:3" hidden="1" x14ac:dyDescent="0.25">
      <c r="A8363" s="5" t="s">
        <v>16427</v>
      </c>
      <c r="B8363" s="5">
        <v>1</v>
      </c>
      <c r="C8363" s="5">
        <v>2</v>
      </c>
    </row>
    <row r="8364" spans="1:3" hidden="1" x14ac:dyDescent="0.25">
      <c r="A8364" s="5" t="s">
        <v>16428</v>
      </c>
      <c r="B8364" s="5">
        <v>1</v>
      </c>
      <c r="C8364" s="5">
        <v>1</v>
      </c>
    </row>
    <row r="8365" spans="1:3" hidden="1" x14ac:dyDescent="0.25">
      <c r="A8365" s="5" t="s">
        <v>16429</v>
      </c>
      <c r="B8365" s="5">
        <v>1</v>
      </c>
      <c r="C8365" s="5">
        <v>2</v>
      </c>
    </row>
    <row r="8366" spans="1:3" hidden="1" x14ac:dyDescent="0.25">
      <c r="A8366" s="5" t="s">
        <v>16430</v>
      </c>
      <c r="B8366" s="5">
        <v>1</v>
      </c>
      <c r="C8366" s="5">
        <v>2</v>
      </c>
    </row>
    <row r="8367" spans="1:3" hidden="1" x14ac:dyDescent="0.25">
      <c r="A8367" s="5" t="s">
        <v>16431</v>
      </c>
      <c r="B8367" s="5">
        <v>1</v>
      </c>
      <c r="C8367" s="5">
        <v>2</v>
      </c>
    </row>
    <row r="8368" spans="1:3" hidden="1" x14ac:dyDescent="0.25">
      <c r="A8368" s="5" t="s">
        <v>16432</v>
      </c>
      <c r="B8368" s="5">
        <v>1</v>
      </c>
      <c r="C8368" s="5">
        <v>3</v>
      </c>
    </row>
    <row r="8369" spans="1:3" hidden="1" x14ac:dyDescent="0.25">
      <c r="A8369" s="5" t="s">
        <v>16433</v>
      </c>
      <c r="B8369" s="5">
        <v>1</v>
      </c>
      <c r="C8369" s="5">
        <v>2</v>
      </c>
    </row>
    <row r="8370" spans="1:3" hidden="1" x14ac:dyDescent="0.25">
      <c r="A8370" s="5" t="s">
        <v>16434</v>
      </c>
      <c r="B8370" s="5">
        <v>1</v>
      </c>
      <c r="C8370" s="5">
        <v>2</v>
      </c>
    </row>
    <row r="8371" spans="1:3" hidden="1" x14ac:dyDescent="0.25">
      <c r="A8371" s="5" t="s">
        <v>16435</v>
      </c>
      <c r="B8371" s="5">
        <v>1</v>
      </c>
      <c r="C8371" s="5">
        <v>1</v>
      </c>
    </row>
    <row r="8372" spans="1:3" hidden="1" x14ac:dyDescent="0.25">
      <c r="A8372" s="5" t="s">
        <v>16436</v>
      </c>
      <c r="B8372" s="5">
        <v>1</v>
      </c>
      <c r="C8372" s="5">
        <v>2</v>
      </c>
    </row>
    <row r="8373" spans="1:3" hidden="1" x14ac:dyDescent="0.25">
      <c r="A8373" s="5" t="s">
        <v>16437</v>
      </c>
      <c r="B8373" s="5">
        <v>1</v>
      </c>
      <c r="C8373" s="5">
        <v>1</v>
      </c>
    </row>
    <row r="8374" spans="1:3" hidden="1" x14ac:dyDescent="0.25">
      <c r="A8374" s="5" t="s">
        <v>16438</v>
      </c>
      <c r="B8374" s="5">
        <v>1</v>
      </c>
      <c r="C8374" s="5">
        <v>1</v>
      </c>
    </row>
    <row r="8375" spans="1:3" hidden="1" x14ac:dyDescent="0.25">
      <c r="A8375" s="5" t="s">
        <v>16439</v>
      </c>
      <c r="B8375" s="5">
        <v>1</v>
      </c>
      <c r="C8375" s="5">
        <v>1</v>
      </c>
    </row>
    <row r="8376" spans="1:3" hidden="1" x14ac:dyDescent="0.25">
      <c r="A8376" s="5" t="s">
        <v>16440</v>
      </c>
      <c r="B8376" s="5">
        <v>1</v>
      </c>
      <c r="C8376" s="5">
        <v>1</v>
      </c>
    </row>
    <row r="8377" spans="1:3" hidden="1" x14ac:dyDescent="0.25">
      <c r="A8377" s="5" t="s">
        <v>16441</v>
      </c>
      <c r="B8377" s="5">
        <v>1</v>
      </c>
      <c r="C8377" s="5">
        <v>2</v>
      </c>
    </row>
    <row r="8378" spans="1:3" hidden="1" x14ac:dyDescent="0.25">
      <c r="A8378" s="5" t="s">
        <v>16442</v>
      </c>
      <c r="B8378" s="5">
        <v>1</v>
      </c>
      <c r="C8378" s="5">
        <v>2</v>
      </c>
    </row>
    <row r="8379" spans="1:3" hidden="1" x14ac:dyDescent="0.25">
      <c r="A8379" s="5" t="s">
        <v>16443</v>
      </c>
      <c r="B8379" s="5">
        <v>1</v>
      </c>
      <c r="C8379" s="5">
        <v>3</v>
      </c>
    </row>
    <row r="8380" spans="1:3" hidden="1" x14ac:dyDescent="0.25">
      <c r="A8380" s="5" t="s">
        <v>16444</v>
      </c>
      <c r="B8380" s="5">
        <v>1</v>
      </c>
      <c r="C8380" s="5">
        <v>2</v>
      </c>
    </row>
    <row r="8381" spans="1:3" hidden="1" x14ac:dyDescent="0.25">
      <c r="A8381" s="5" t="s">
        <v>16445</v>
      </c>
      <c r="B8381" s="5">
        <v>1</v>
      </c>
      <c r="C8381" s="5">
        <v>1</v>
      </c>
    </row>
    <row r="8382" spans="1:3" hidden="1" x14ac:dyDescent="0.25">
      <c r="A8382" s="5" t="s">
        <v>16446</v>
      </c>
      <c r="B8382" s="5">
        <v>1</v>
      </c>
      <c r="C8382" s="5">
        <v>3</v>
      </c>
    </row>
    <row r="8383" spans="1:3" hidden="1" x14ac:dyDescent="0.25">
      <c r="A8383" s="5" t="s">
        <v>16447</v>
      </c>
      <c r="B8383" s="5">
        <v>1</v>
      </c>
      <c r="C8383" s="5">
        <v>1</v>
      </c>
    </row>
    <row r="8384" spans="1:3" hidden="1" x14ac:dyDescent="0.25">
      <c r="A8384" s="5" t="s">
        <v>16448</v>
      </c>
      <c r="B8384" s="5">
        <v>1</v>
      </c>
      <c r="C8384" s="5">
        <v>1</v>
      </c>
    </row>
    <row r="8385" spans="1:3" hidden="1" x14ac:dyDescent="0.25">
      <c r="A8385" s="5" t="s">
        <v>7685</v>
      </c>
      <c r="B8385" s="5">
        <v>1</v>
      </c>
      <c r="C8385" s="5">
        <v>3</v>
      </c>
    </row>
    <row r="8386" spans="1:3" hidden="1" x14ac:dyDescent="0.25">
      <c r="A8386" s="5" t="s">
        <v>16449</v>
      </c>
      <c r="B8386" s="5">
        <v>1</v>
      </c>
      <c r="C8386" s="5">
        <v>1</v>
      </c>
    </row>
    <row r="8387" spans="1:3" hidden="1" x14ac:dyDescent="0.25">
      <c r="A8387" s="5" t="s">
        <v>16450</v>
      </c>
      <c r="B8387" s="5">
        <v>1</v>
      </c>
      <c r="C8387" s="5">
        <v>2</v>
      </c>
    </row>
    <row r="8388" spans="1:3" hidden="1" x14ac:dyDescent="0.25">
      <c r="A8388" s="5" t="s">
        <v>16451</v>
      </c>
      <c r="B8388" s="5">
        <v>1</v>
      </c>
      <c r="C8388" s="5">
        <v>3</v>
      </c>
    </row>
    <row r="8389" spans="1:3" hidden="1" x14ac:dyDescent="0.25">
      <c r="A8389" s="5" t="s">
        <v>16452</v>
      </c>
      <c r="B8389" s="5">
        <v>1</v>
      </c>
      <c r="C8389" s="5">
        <v>1</v>
      </c>
    </row>
    <row r="8390" spans="1:3" hidden="1" x14ac:dyDescent="0.25">
      <c r="A8390" s="5" t="s">
        <v>16453</v>
      </c>
      <c r="B8390" s="5">
        <v>1</v>
      </c>
      <c r="C8390" s="5">
        <v>1</v>
      </c>
    </row>
    <row r="8391" spans="1:3" hidden="1" x14ac:dyDescent="0.25">
      <c r="A8391" s="5" t="s">
        <v>16454</v>
      </c>
      <c r="B8391" s="5">
        <v>1</v>
      </c>
      <c r="C8391" s="5">
        <v>1</v>
      </c>
    </row>
    <row r="8392" spans="1:3" hidden="1" x14ac:dyDescent="0.25">
      <c r="A8392" s="5" t="s">
        <v>16455</v>
      </c>
      <c r="B8392" s="5">
        <v>1</v>
      </c>
      <c r="C8392" s="5">
        <v>3</v>
      </c>
    </row>
    <row r="8393" spans="1:3" hidden="1" x14ac:dyDescent="0.25">
      <c r="A8393" s="5" t="s">
        <v>16456</v>
      </c>
      <c r="B8393" s="5">
        <v>1</v>
      </c>
      <c r="C8393" s="5">
        <v>3</v>
      </c>
    </row>
    <row r="8394" spans="1:3" hidden="1" x14ac:dyDescent="0.25">
      <c r="A8394" s="5" t="s">
        <v>16457</v>
      </c>
      <c r="B8394" s="5">
        <v>1</v>
      </c>
      <c r="C8394" s="5">
        <v>2</v>
      </c>
    </row>
    <row r="8395" spans="1:3" hidden="1" x14ac:dyDescent="0.25">
      <c r="A8395" s="5" t="s">
        <v>16458</v>
      </c>
      <c r="B8395" s="5">
        <v>1</v>
      </c>
      <c r="C8395" s="5">
        <v>2</v>
      </c>
    </row>
    <row r="8396" spans="1:3" hidden="1" x14ac:dyDescent="0.25">
      <c r="A8396" s="5" t="s">
        <v>16459</v>
      </c>
      <c r="B8396" s="5">
        <v>1</v>
      </c>
      <c r="C8396" s="5">
        <v>2</v>
      </c>
    </row>
    <row r="8397" spans="1:3" hidden="1" x14ac:dyDescent="0.25">
      <c r="A8397" s="5" t="s">
        <v>16460</v>
      </c>
      <c r="B8397" s="5">
        <v>1</v>
      </c>
      <c r="C8397" s="5">
        <v>3</v>
      </c>
    </row>
    <row r="8398" spans="1:3" hidden="1" x14ac:dyDescent="0.25">
      <c r="A8398" s="5" t="s">
        <v>16461</v>
      </c>
      <c r="B8398" s="5">
        <v>1</v>
      </c>
      <c r="C8398" s="5">
        <v>2</v>
      </c>
    </row>
    <row r="8399" spans="1:3" hidden="1" x14ac:dyDescent="0.25">
      <c r="A8399" s="5" t="s">
        <v>16462</v>
      </c>
      <c r="B8399" s="5">
        <v>1</v>
      </c>
      <c r="C8399" s="5">
        <v>2</v>
      </c>
    </row>
    <row r="8400" spans="1:3" hidden="1" x14ac:dyDescent="0.25">
      <c r="A8400" s="5" t="s">
        <v>16463</v>
      </c>
      <c r="B8400" s="5">
        <v>1</v>
      </c>
      <c r="C8400" s="5">
        <v>3</v>
      </c>
    </row>
    <row r="8401" spans="1:3" hidden="1" x14ac:dyDescent="0.25">
      <c r="A8401" s="5" t="s">
        <v>16464</v>
      </c>
      <c r="B8401" s="5">
        <v>1</v>
      </c>
      <c r="C8401" s="5">
        <v>2</v>
      </c>
    </row>
    <row r="8402" spans="1:3" hidden="1" x14ac:dyDescent="0.25">
      <c r="A8402" s="5" t="s">
        <v>16465</v>
      </c>
      <c r="B8402" s="5">
        <v>1</v>
      </c>
      <c r="C8402" s="5">
        <v>3</v>
      </c>
    </row>
    <row r="8403" spans="1:3" hidden="1" x14ac:dyDescent="0.25">
      <c r="A8403" s="5" t="s">
        <v>16466</v>
      </c>
      <c r="B8403" s="5">
        <v>1</v>
      </c>
      <c r="C8403" s="5">
        <v>2</v>
      </c>
    </row>
    <row r="8404" spans="1:3" hidden="1" x14ac:dyDescent="0.25">
      <c r="A8404" s="5" t="s">
        <v>16467</v>
      </c>
      <c r="B8404" s="5">
        <v>1</v>
      </c>
      <c r="C8404" s="5">
        <v>1</v>
      </c>
    </row>
    <row r="8405" spans="1:3" hidden="1" x14ac:dyDescent="0.25">
      <c r="A8405" s="5" t="s">
        <v>16468</v>
      </c>
      <c r="B8405" s="5">
        <v>1</v>
      </c>
      <c r="C8405" s="5">
        <v>1</v>
      </c>
    </row>
    <row r="8406" spans="1:3" hidden="1" x14ac:dyDescent="0.25">
      <c r="A8406" s="5" t="s">
        <v>16469</v>
      </c>
      <c r="B8406" s="5">
        <v>1</v>
      </c>
      <c r="C8406" s="5">
        <v>1</v>
      </c>
    </row>
    <row r="8407" spans="1:3" hidden="1" x14ac:dyDescent="0.25">
      <c r="A8407" s="5" t="s">
        <v>16470</v>
      </c>
      <c r="B8407" s="5">
        <v>1</v>
      </c>
      <c r="C8407" s="5">
        <v>1</v>
      </c>
    </row>
    <row r="8408" spans="1:3" hidden="1" x14ac:dyDescent="0.25">
      <c r="A8408" s="5" t="s">
        <v>16471</v>
      </c>
      <c r="B8408" s="5">
        <v>1</v>
      </c>
      <c r="C8408" s="5">
        <v>1</v>
      </c>
    </row>
    <row r="8409" spans="1:3" hidden="1" x14ac:dyDescent="0.25">
      <c r="A8409" s="5" t="s">
        <v>16472</v>
      </c>
      <c r="B8409" s="5">
        <v>1</v>
      </c>
      <c r="C8409" s="5">
        <v>3</v>
      </c>
    </row>
    <row r="8410" spans="1:3" hidden="1" x14ac:dyDescent="0.25">
      <c r="A8410" s="5" t="s">
        <v>16473</v>
      </c>
      <c r="B8410" s="5">
        <v>1</v>
      </c>
      <c r="C8410" s="5">
        <v>3</v>
      </c>
    </row>
    <row r="8411" spans="1:3" hidden="1" x14ac:dyDescent="0.25">
      <c r="A8411" s="5" t="s">
        <v>16474</v>
      </c>
      <c r="B8411" s="5">
        <v>1</v>
      </c>
      <c r="C8411" s="5">
        <v>1</v>
      </c>
    </row>
    <row r="8412" spans="1:3" hidden="1" x14ac:dyDescent="0.25">
      <c r="A8412" s="5" t="s">
        <v>16475</v>
      </c>
      <c r="B8412" s="5">
        <v>1</v>
      </c>
      <c r="C8412" s="5">
        <v>2</v>
      </c>
    </row>
    <row r="8413" spans="1:3" hidden="1" x14ac:dyDescent="0.25">
      <c r="A8413" s="5" t="s">
        <v>16476</v>
      </c>
      <c r="B8413" s="5">
        <v>1</v>
      </c>
      <c r="C8413" s="5">
        <v>1</v>
      </c>
    </row>
    <row r="8414" spans="1:3" hidden="1" x14ac:dyDescent="0.25">
      <c r="A8414" s="5" t="s">
        <v>7819</v>
      </c>
      <c r="B8414" s="5">
        <v>1</v>
      </c>
      <c r="C8414" s="5">
        <v>3</v>
      </c>
    </row>
    <row r="8415" spans="1:3" hidden="1" x14ac:dyDescent="0.25">
      <c r="A8415" s="5" t="s">
        <v>16477</v>
      </c>
      <c r="B8415" s="5">
        <v>1</v>
      </c>
      <c r="C8415" s="5">
        <v>3</v>
      </c>
    </row>
    <row r="8416" spans="1:3" hidden="1" x14ac:dyDescent="0.25">
      <c r="A8416" s="5" t="s">
        <v>16478</v>
      </c>
      <c r="B8416" s="5">
        <v>1</v>
      </c>
      <c r="C8416" s="5">
        <v>3</v>
      </c>
    </row>
    <row r="8417" spans="1:3" hidden="1" x14ac:dyDescent="0.25">
      <c r="A8417" s="5" t="s">
        <v>16479</v>
      </c>
      <c r="B8417" s="5">
        <v>1</v>
      </c>
      <c r="C8417" s="5">
        <v>2</v>
      </c>
    </row>
    <row r="8418" spans="1:3" hidden="1" x14ac:dyDescent="0.25">
      <c r="A8418" s="5" t="s">
        <v>16480</v>
      </c>
      <c r="B8418" s="5">
        <v>1</v>
      </c>
      <c r="C8418" s="5">
        <v>2</v>
      </c>
    </row>
    <row r="8419" spans="1:3" hidden="1" x14ac:dyDescent="0.25">
      <c r="A8419" s="5" t="s">
        <v>16481</v>
      </c>
      <c r="B8419" s="5">
        <v>1</v>
      </c>
      <c r="C8419" s="5">
        <v>2</v>
      </c>
    </row>
    <row r="8420" spans="1:3" hidden="1" x14ac:dyDescent="0.25">
      <c r="A8420" s="5" t="s">
        <v>16482</v>
      </c>
      <c r="B8420" s="5">
        <v>1</v>
      </c>
      <c r="C8420" s="5">
        <v>2</v>
      </c>
    </row>
    <row r="8421" spans="1:3" hidden="1" x14ac:dyDescent="0.25">
      <c r="A8421" s="5" t="s">
        <v>16483</v>
      </c>
      <c r="B8421" s="5">
        <v>1</v>
      </c>
      <c r="C8421" s="5">
        <v>2</v>
      </c>
    </row>
    <row r="8422" spans="1:3" hidden="1" x14ac:dyDescent="0.25">
      <c r="A8422" s="5" t="s">
        <v>16484</v>
      </c>
      <c r="B8422" s="5">
        <v>1</v>
      </c>
      <c r="C8422" s="5">
        <v>1</v>
      </c>
    </row>
    <row r="8423" spans="1:3" hidden="1" x14ac:dyDescent="0.25">
      <c r="A8423" s="5" t="s">
        <v>16485</v>
      </c>
      <c r="B8423" s="5">
        <v>1</v>
      </c>
      <c r="C8423" s="5">
        <v>1</v>
      </c>
    </row>
    <row r="8424" spans="1:3" hidden="1" x14ac:dyDescent="0.25">
      <c r="A8424" s="5" t="s">
        <v>16486</v>
      </c>
      <c r="B8424" s="5">
        <v>1</v>
      </c>
      <c r="C8424" s="5">
        <v>3</v>
      </c>
    </row>
    <row r="8425" spans="1:3" hidden="1" x14ac:dyDescent="0.25">
      <c r="A8425" s="5" t="s">
        <v>16487</v>
      </c>
      <c r="B8425" s="5">
        <v>1</v>
      </c>
      <c r="C8425" s="5">
        <v>2</v>
      </c>
    </row>
    <row r="8426" spans="1:3" hidden="1" x14ac:dyDescent="0.25">
      <c r="A8426" s="5" t="s">
        <v>16488</v>
      </c>
      <c r="B8426" s="5">
        <v>1</v>
      </c>
      <c r="C8426" s="5">
        <v>2</v>
      </c>
    </row>
    <row r="8427" spans="1:3" hidden="1" x14ac:dyDescent="0.25">
      <c r="A8427" s="5" t="s">
        <v>16489</v>
      </c>
      <c r="B8427" s="5">
        <v>1</v>
      </c>
      <c r="C8427" s="5">
        <v>2</v>
      </c>
    </row>
    <row r="8428" spans="1:3" hidden="1" x14ac:dyDescent="0.25">
      <c r="A8428" s="5" t="s">
        <v>16490</v>
      </c>
      <c r="B8428" s="5">
        <v>1</v>
      </c>
      <c r="C8428" s="5">
        <v>3</v>
      </c>
    </row>
    <row r="8429" spans="1:3" hidden="1" x14ac:dyDescent="0.25">
      <c r="A8429" s="5" t="s">
        <v>16491</v>
      </c>
      <c r="B8429" s="5">
        <v>1</v>
      </c>
      <c r="C8429" s="5">
        <v>1</v>
      </c>
    </row>
    <row r="8430" spans="1:3" hidden="1" x14ac:dyDescent="0.25">
      <c r="A8430" s="5" t="s">
        <v>16492</v>
      </c>
      <c r="B8430" s="5">
        <v>1</v>
      </c>
      <c r="C8430" s="5">
        <v>3</v>
      </c>
    </row>
    <row r="8431" spans="1:3" hidden="1" x14ac:dyDescent="0.25">
      <c r="A8431" s="5" t="s">
        <v>16493</v>
      </c>
      <c r="B8431" s="5">
        <v>1</v>
      </c>
      <c r="C8431" s="5">
        <v>2</v>
      </c>
    </row>
    <row r="8432" spans="1:3" hidden="1" x14ac:dyDescent="0.25">
      <c r="A8432" s="5" t="s">
        <v>16494</v>
      </c>
      <c r="B8432" s="5">
        <v>1</v>
      </c>
      <c r="C8432" s="5">
        <v>3</v>
      </c>
    </row>
    <row r="8433" spans="1:3" hidden="1" x14ac:dyDescent="0.25">
      <c r="A8433" s="5" t="s">
        <v>16495</v>
      </c>
      <c r="B8433" s="5">
        <v>1</v>
      </c>
      <c r="C8433" s="5">
        <v>1</v>
      </c>
    </row>
    <row r="8434" spans="1:3" hidden="1" x14ac:dyDescent="0.25">
      <c r="A8434" s="5" t="s">
        <v>16496</v>
      </c>
      <c r="B8434" s="5">
        <v>1</v>
      </c>
      <c r="C8434" s="5">
        <v>2</v>
      </c>
    </row>
    <row r="8435" spans="1:3" hidden="1" x14ac:dyDescent="0.25">
      <c r="A8435" s="5" t="s">
        <v>16497</v>
      </c>
      <c r="B8435" s="5">
        <v>1</v>
      </c>
      <c r="C8435" s="5">
        <v>3</v>
      </c>
    </row>
    <row r="8436" spans="1:3" hidden="1" x14ac:dyDescent="0.25">
      <c r="A8436" s="5" t="s">
        <v>16498</v>
      </c>
      <c r="B8436" s="5">
        <v>1</v>
      </c>
      <c r="C8436" s="5">
        <v>2</v>
      </c>
    </row>
    <row r="8437" spans="1:3" hidden="1" x14ac:dyDescent="0.25">
      <c r="A8437" s="5" t="s">
        <v>16499</v>
      </c>
      <c r="B8437" s="5">
        <v>1</v>
      </c>
      <c r="C8437" s="5">
        <v>1</v>
      </c>
    </row>
    <row r="8438" spans="1:3" hidden="1" x14ac:dyDescent="0.25">
      <c r="A8438" s="5" t="s">
        <v>16500</v>
      </c>
      <c r="B8438" s="5">
        <v>1</v>
      </c>
      <c r="C8438" s="5">
        <v>2</v>
      </c>
    </row>
    <row r="8439" spans="1:3" hidden="1" x14ac:dyDescent="0.25">
      <c r="A8439" s="5" t="s">
        <v>16501</v>
      </c>
      <c r="B8439" s="5">
        <v>1</v>
      </c>
      <c r="C8439" s="5">
        <v>1</v>
      </c>
    </row>
    <row r="8440" spans="1:3" hidden="1" x14ac:dyDescent="0.25">
      <c r="A8440" s="5" t="s">
        <v>16502</v>
      </c>
      <c r="B8440" s="5">
        <v>1</v>
      </c>
      <c r="C8440" s="5">
        <v>1</v>
      </c>
    </row>
    <row r="8441" spans="1:3" hidden="1" x14ac:dyDescent="0.25">
      <c r="A8441" s="5" t="s">
        <v>16503</v>
      </c>
      <c r="B8441" s="5">
        <v>1</v>
      </c>
      <c r="C8441" s="5">
        <v>1</v>
      </c>
    </row>
    <row r="8442" spans="1:3" hidden="1" x14ac:dyDescent="0.25">
      <c r="A8442" s="5" t="s">
        <v>16504</v>
      </c>
      <c r="B8442" s="5">
        <v>1</v>
      </c>
      <c r="C8442" s="5">
        <v>1</v>
      </c>
    </row>
    <row r="8443" spans="1:3" hidden="1" x14ac:dyDescent="0.25">
      <c r="A8443" s="5" t="s">
        <v>16505</v>
      </c>
      <c r="B8443" s="5">
        <v>1</v>
      </c>
      <c r="C8443" s="5">
        <v>2</v>
      </c>
    </row>
    <row r="8444" spans="1:3" hidden="1" x14ac:dyDescent="0.25">
      <c r="A8444" s="5" t="s">
        <v>16506</v>
      </c>
      <c r="B8444" s="5">
        <v>1</v>
      </c>
      <c r="C8444" s="5">
        <v>3</v>
      </c>
    </row>
    <row r="8445" spans="1:3" hidden="1" x14ac:dyDescent="0.25">
      <c r="A8445" s="5" t="s">
        <v>16507</v>
      </c>
      <c r="B8445" s="5">
        <v>1</v>
      </c>
      <c r="C8445" s="5">
        <v>1</v>
      </c>
    </row>
    <row r="8446" spans="1:3" hidden="1" x14ac:dyDescent="0.25">
      <c r="A8446" s="5" t="s">
        <v>16508</v>
      </c>
      <c r="B8446" s="5">
        <v>1</v>
      </c>
      <c r="C8446" s="5">
        <v>2</v>
      </c>
    </row>
    <row r="8447" spans="1:3" hidden="1" x14ac:dyDescent="0.25">
      <c r="A8447" s="5" t="s">
        <v>16509</v>
      </c>
      <c r="B8447" s="5">
        <v>1</v>
      </c>
      <c r="C8447" s="5">
        <v>2</v>
      </c>
    </row>
    <row r="8448" spans="1:3" hidden="1" x14ac:dyDescent="0.25">
      <c r="A8448" s="5" t="s">
        <v>16510</v>
      </c>
      <c r="B8448" s="5">
        <v>1</v>
      </c>
      <c r="C8448" s="5">
        <v>1</v>
      </c>
    </row>
    <row r="8449" spans="1:3" hidden="1" x14ac:dyDescent="0.25">
      <c r="A8449" s="5" t="s">
        <v>16511</v>
      </c>
      <c r="B8449" s="5">
        <v>1</v>
      </c>
      <c r="C8449" s="5">
        <v>2</v>
      </c>
    </row>
    <row r="8450" spans="1:3" hidden="1" x14ac:dyDescent="0.25">
      <c r="A8450" s="5" t="s">
        <v>16512</v>
      </c>
      <c r="B8450" s="5">
        <v>1</v>
      </c>
      <c r="C8450" s="5">
        <v>2</v>
      </c>
    </row>
    <row r="8451" spans="1:3" hidden="1" x14ac:dyDescent="0.25">
      <c r="A8451" s="5" t="s">
        <v>16513</v>
      </c>
      <c r="B8451" s="5">
        <v>1</v>
      </c>
      <c r="C8451" s="5">
        <v>2</v>
      </c>
    </row>
    <row r="8452" spans="1:3" hidden="1" x14ac:dyDescent="0.25">
      <c r="A8452" s="5" t="s">
        <v>16514</v>
      </c>
      <c r="B8452" s="5">
        <v>1</v>
      </c>
      <c r="C8452" s="5">
        <v>1</v>
      </c>
    </row>
    <row r="8453" spans="1:3" hidden="1" x14ac:dyDescent="0.25">
      <c r="A8453" s="5" t="s">
        <v>16515</v>
      </c>
      <c r="B8453" s="5">
        <v>1</v>
      </c>
      <c r="C8453" s="5">
        <v>2</v>
      </c>
    </row>
    <row r="8454" spans="1:3" hidden="1" x14ac:dyDescent="0.25">
      <c r="A8454" s="5" t="s">
        <v>16516</v>
      </c>
      <c r="B8454" s="5">
        <v>1</v>
      </c>
      <c r="C8454" s="5">
        <v>2</v>
      </c>
    </row>
    <row r="8455" spans="1:3" hidden="1" x14ac:dyDescent="0.25">
      <c r="A8455" s="5" t="s">
        <v>16517</v>
      </c>
      <c r="B8455" s="5">
        <v>1</v>
      </c>
      <c r="C8455" s="5">
        <v>1</v>
      </c>
    </row>
    <row r="8456" spans="1:3" hidden="1" x14ac:dyDescent="0.25">
      <c r="A8456" s="5" t="s">
        <v>16518</v>
      </c>
      <c r="B8456" s="5">
        <v>1</v>
      </c>
      <c r="C8456" s="5">
        <v>2</v>
      </c>
    </row>
    <row r="8457" spans="1:3" hidden="1" x14ac:dyDescent="0.25">
      <c r="A8457" s="5" t="s">
        <v>16519</v>
      </c>
      <c r="B8457" s="5">
        <v>1</v>
      </c>
      <c r="C8457" s="5">
        <v>2</v>
      </c>
    </row>
    <row r="8458" spans="1:3" hidden="1" x14ac:dyDescent="0.25">
      <c r="A8458" s="5" t="s">
        <v>16520</v>
      </c>
      <c r="B8458" s="5">
        <v>1</v>
      </c>
      <c r="C8458" s="5">
        <v>3</v>
      </c>
    </row>
    <row r="8459" spans="1:3" hidden="1" x14ac:dyDescent="0.25">
      <c r="A8459" s="5" t="s">
        <v>16521</v>
      </c>
      <c r="B8459" s="5">
        <v>1</v>
      </c>
      <c r="C8459" s="5">
        <v>1</v>
      </c>
    </row>
    <row r="8460" spans="1:3" hidden="1" x14ac:dyDescent="0.25">
      <c r="A8460" s="5" t="s">
        <v>16522</v>
      </c>
      <c r="B8460" s="5">
        <v>1</v>
      </c>
      <c r="C8460" s="5">
        <v>1</v>
      </c>
    </row>
    <row r="8461" spans="1:3" hidden="1" x14ac:dyDescent="0.25">
      <c r="A8461" s="5" t="s">
        <v>16523</v>
      </c>
      <c r="B8461" s="5">
        <v>1</v>
      </c>
      <c r="C8461" s="5">
        <v>1</v>
      </c>
    </row>
    <row r="8462" spans="1:3" hidden="1" x14ac:dyDescent="0.25">
      <c r="A8462" s="5" t="s">
        <v>16524</v>
      </c>
      <c r="B8462" s="5">
        <v>1</v>
      </c>
      <c r="C8462" s="5">
        <v>2</v>
      </c>
    </row>
    <row r="8463" spans="1:3" hidden="1" x14ac:dyDescent="0.25">
      <c r="A8463" s="5" t="s">
        <v>16525</v>
      </c>
      <c r="B8463" s="5">
        <v>1</v>
      </c>
      <c r="C8463" s="5">
        <v>2</v>
      </c>
    </row>
    <row r="8464" spans="1:3" hidden="1" x14ac:dyDescent="0.25">
      <c r="A8464" s="5" t="s">
        <v>16526</v>
      </c>
      <c r="B8464" s="5">
        <v>1</v>
      </c>
      <c r="C8464" s="5">
        <v>1</v>
      </c>
    </row>
    <row r="8465" spans="1:3" hidden="1" x14ac:dyDescent="0.25">
      <c r="A8465" s="5" t="s">
        <v>16527</v>
      </c>
      <c r="B8465" s="5">
        <v>1</v>
      </c>
      <c r="C8465" s="5">
        <v>1</v>
      </c>
    </row>
    <row r="8466" spans="1:3" hidden="1" x14ac:dyDescent="0.25">
      <c r="A8466" s="5" t="s">
        <v>16528</v>
      </c>
      <c r="B8466" s="5">
        <v>1</v>
      </c>
      <c r="C8466" s="5">
        <v>1</v>
      </c>
    </row>
    <row r="8467" spans="1:3" hidden="1" x14ac:dyDescent="0.25">
      <c r="A8467" s="5" t="s">
        <v>16529</v>
      </c>
      <c r="B8467" s="5">
        <v>1</v>
      </c>
      <c r="C8467" s="5">
        <v>2</v>
      </c>
    </row>
    <row r="8468" spans="1:3" hidden="1" x14ac:dyDescent="0.25">
      <c r="A8468" s="5" t="s">
        <v>16530</v>
      </c>
      <c r="B8468" s="5">
        <v>1</v>
      </c>
      <c r="C8468" s="5">
        <v>1</v>
      </c>
    </row>
    <row r="8469" spans="1:3" hidden="1" x14ac:dyDescent="0.25">
      <c r="A8469" s="5" t="s">
        <v>16531</v>
      </c>
      <c r="B8469" s="5">
        <v>1</v>
      </c>
      <c r="C8469" s="5">
        <v>2</v>
      </c>
    </row>
    <row r="8470" spans="1:3" hidden="1" x14ac:dyDescent="0.25">
      <c r="A8470" s="5" t="s">
        <v>16532</v>
      </c>
      <c r="B8470" s="5">
        <v>1</v>
      </c>
      <c r="C8470" s="5">
        <v>3</v>
      </c>
    </row>
    <row r="8471" spans="1:3" hidden="1" x14ac:dyDescent="0.25">
      <c r="A8471" s="5" t="s">
        <v>16533</v>
      </c>
      <c r="B8471" s="5">
        <v>1</v>
      </c>
      <c r="C8471" s="5">
        <v>1</v>
      </c>
    </row>
    <row r="8472" spans="1:3" hidden="1" x14ac:dyDescent="0.25">
      <c r="A8472" s="5" t="s">
        <v>16534</v>
      </c>
      <c r="B8472" s="5">
        <v>1</v>
      </c>
      <c r="C8472" s="5">
        <v>3</v>
      </c>
    </row>
    <row r="8473" spans="1:3" hidden="1" x14ac:dyDescent="0.25">
      <c r="A8473" s="5" t="s">
        <v>16535</v>
      </c>
      <c r="B8473" s="5">
        <v>1</v>
      </c>
      <c r="C8473" s="5">
        <v>1</v>
      </c>
    </row>
    <row r="8474" spans="1:3" hidden="1" x14ac:dyDescent="0.25">
      <c r="A8474" s="5" t="s">
        <v>16536</v>
      </c>
      <c r="B8474" s="5">
        <v>1</v>
      </c>
      <c r="C8474" s="5">
        <v>3</v>
      </c>
    </row>
    <row r="8475" spans="1:3" hidden="1" x14ac:dyDescent="0.25">
      <c r="A8475" s="5" t="s">
        <v>16537</v>
      </c>
      <c r="B8475" s="5">
        <v>1</v>
      </c>
      <c r="C8475" s="5">
        <v>3</v>
      </c>
    </row>
    <row r="8476" spans="1:3" hidden="1" x14ac:dyDescent="0.25">
      <c r="A8476" s="5" t="s">
        <v>16538</v>
      </c>
      <c r="B8476" s="5">
        <v>1</v>
      </c>
      <c r="C8476" s="5">
        <v>2</v>
      </c>
    </row>
    <row r="8477" spans="1:3" hidden="1" x14ac:dyDescent="0.25">
      <c r="A8477" s="5" t="s">
        <v>16539</v>
      </c>
      <c r="B8477" s="5">
        <v>1</v>
      </c>
      <c r="C8477" s="5">
        <v>2</v>
      </c>
    </row>
    <row r="8478" spans="1:3" hidden="1" x14ac:dyDescent="0.25">
      <c r="A8478" s="5" t="s">
        <v>16540</v>
      </c>
      <c r="B8478" s="5">
        <v>1</v>
      </c>
      <c r="C8478" s="5">
        <v>1</v>
      </c>
    </row>
    <row r="8479" spans="1:3" hidden="1" x14ac:dyDescent="0.25">
      <c r="A8479" s="5" t="s">
        <v>16541</v>
      </c>
      <c r="B8479" s="5">
        <v>1</v>
      </c>
      <c r="C8479" s="5">
        <v>2</v>
      </c>
    </row>
    <row r="8480" spans="1:3" hidden="1" x14ac:dyDescent="0.25">
      <c r="A8480" s="5" t="s">
        <v>16542</v>
      </c>
      <c r="B8480" s="5">
        <v>1</v>
      </c>
      <c r="C8480" s="5">
        <v>1</v>
      </c>
    </row>
    <row r="8481" spans="1:3" hidden="1" x14ac:dyDescent="0.25">
      <c r="A8481" s="5" t="s">
        <v>16543</v>
      </c>
      <c r="B8481" s="5">
        <v>1</v>
      </c>
      <c r="C8481" s="5">
        <v>3</v>
      </c>
    </row>
    <row r="8482" spans="1:3" hidden="1" x14ac:dyDescent="0.25">
      <c r="A8482" s="5" t="s">
        <v>16544</v>
      </c>
      <c r="B8482" s="5">
        <v>1</v>
      </c>
      <c r="C8482" s="5">
        <v>2</v>
      </c>
    </row>
    <row r="8483" spans="1:3" hidden="1" x14ac:dyDescent="0.25">
      <c r="A8483" s="5" t="s">
        <v>16545</v>
      </c>
      <c r="B8483" s="5">
        <v>1</v>
      </c>
      <c r="C8483" s="5">
        <v>3</v>
      </c>
    </row>
    <row r="8484" spans="1:3" hidden="1" x14ac:dyDescent="0.25">
      <c r="A8484" s="5" t="s">
        <v>16546</v>
      </c>
      <c r="B8484" s="5">
        <v>1</v>
      </c>
      <c r="C8484" s="5">
        <v>1</v>
      </c>
    </row>
    <row r="8485" spans="1:3" hidden="1" x14ac:dyDescent="0.25">
      <c r="A8485" s="5" t="s">
        <v>3220</v>
      </c>
      <c r="B8485" s="5">
        <v>1</v>
      </c>
      <c r="C8485" s="5">
        <v>3</v>
      </c>
    </row>
    <row r="8486" spans="1:3" hidden="1" x14ac:dyDescent="0.25">
      <c r="A8486" s="5" t="s">
        <v>16547</v>
      </c>
      <c r="B8486" s="5">
        <v>1</v>
      </c>
      <c r="C8486" s="5">
        <v>3</v>
      </c>
    </row>
    <row r="8487" spans="1:3" hidden="1" x14ac:dyDescent="0.25">
      <c r="A8487" s="5" t="s">
        <v>16548</v>
      </c>
      <c r="B8487" s="5">
        <v>1</v>
      </c>
      <c r="C8487" s="5">
        <v>3</v>
      </c>
    </row>
    <row r="8488" spans="1:3" hidden="1" x14ac:dyDescent="0.25">
      <c r="A8488" s="5" t="s">
        <v>16549</v>
      </c>
      <c r="B8488" s="5">
        <v>1</v>
      </c>
      <c r="C8488" s="5">
        <v>1</v>
      </c>
    </row>
    <row r="8489" spans="1:3" hidden="1" x14ac:dyDescent="0.25">
      <c r="A8489" s="5" t="s">
        <v>16550</v>
      </c>
      <c r="B8489" s="5">
        <v>1</v>
      </c>
      <c r="C8489" s="5">
        <v>1</v>
      </c>
    </row>
    <row r="8490" spans="1:3" hidden="1" x14ac:dyDescent="0.25">
      <c r="A8490" s="5" t="s">
        <v>16551</v>
      </c>
      <c r="B8490" s="5">
        <v>1</v>
      </c>
      <c r="C8490" s="5">
        <v>3</v>
      </c>
    </row>
    <row r="8491" spans="1:3" hidden="1" x14ac:dyDescent="0.25">
      <c r="A8491" s="5" t="s">
        <v>16552</v>
      </c>
      <c r="B8491" s="5">
        <v>1</v>
      </c>
      <c r="C8491" s="5">
        <v>3</v>
      </c>
    </row>
    <row r="8492" spans="1:3" hidden="1" x14ac:dyDescent="0.25">
      <c r="A8492" s="5" t="s">
        <v>16553</v>
      </c>
      <c r="B8492" s="5">
        <v>1</v>
      </c>
      <c r="C8492" s="5">
        <v>1</v>
      </c>
    </row>
    <row r="8493" spans="1:3" hidden="1" x14ac:dyDescent="0.25">
      <c r="A8493" s="5" t="s">
        <v>16554</v>
      </c>
      <c r="B8493" s="5">
        <v>1</v>
      </c>
      <c r="C8493" s="5">
        <v>1</v>
      </c>
    </row>
    <row r="8494" spans="1:3" hidden="1" x14ac:dyDescent="0.25">
      <c r="A8494" s="5" t="s">
        <v>7633</v>
      </c>
      <c r="B8494" s="5">
        <v>1</v>
      </c>
      <c r="C8494" s="5">
        <v>1</v>
      </c>
    </row>
    <row r="8495" spans="1:3" hidden="1" x14ac:dyDescent="0.25">
      <c r="A8495" s="5" t="s">
        <v>16555</v>
      </c>
      <c r="B8495" s="5">
        <v>1</v>
      </c>
      <c r="C8495" s="5">
        <v>2</v>
      </c>
    </row>
    <row r="8496" spans="1:3" hidden="1" x14ac:dyDescent="0.25">
      <c r="A8496" s="5" t="s">
        <v>16556</v>
      </c>
      <c r="B8496" s="5">
        <v>1</v>
      </c>
      <c r="C8496" s="5">
        <v>2</v>
      </c>
    </row>
    <row r="8497" spans="1:3" hidden="1" x14ac:dyDescent="0.25">
      <c r="A8497" s="5" t="s">
        <v>16557</v>
      </c>
      <c r="B8497" s="5">
        <v>1</v>
      </c>
      <c r="C8497" s="5">
        <v>3</v>
      </c>
    </row>
    <row r="8498" spans="1:3" hidden="1" x14ac:dyDescent="0.25">
      <c r="A8498" s="5" t="s">
        <v>16558</v>
      </c>
      <c r="B8498" s="5">
        <v>1</v>
      </c>
      <c r="C8498" s="5">
        <v>3</v>
      </c>
    </row>
    <row r="8499" spans="1:3" hidden="1" x14ac:dyDescent="0.25">
      <c r="A8499" s="5" t="s">
        <v>16559</v>
      </c>
      <c r="B8499" s="5">
        <v>1</v>
      </c>
      <c r="C8499" s="5">
        <v>2</v>
      </c>
    </row>
    <row r="8500" spans="1:3" hidden="1" x14ac:dyDescent="0.25">
      <c r="A8500" s="5" t="s">
        <v>16560</v>
      </c>
      <c r="B8500" s="5">
        <v>1</v>
      </c>
      <c r="C8500" s="5">
        <v>3</v>
      </c>
    </row>
    <row r="8501" spans="1:3" hidden="1" x14ac:dyDescent="0.25">
      <c r="A8501" s="5" t="s">
        <v>16561</v>
      </c>
      <c r="B8501" s="5">
        <v>1</v>
      </c>
      <c r="C8501" s="5">
        <v>3</v>
      </c>
    </row>
    <row r="8502" spans="1:3" hidden="1" x14ac:dyDescent="0.25">
      <c r="A8502" s="5" t="s">
        <v>16562</v>
      </c>
      <c r="B8502" s="5">
        <v>1</v>
      </c>
      <c r="C8502" s="5">
        <v>2</v>
      </c>
    </row>
    <row r="8503" spans="1:3" hidden="1" x14ac:dyDescent="0.25">
      <c r="A8503" s="5" t="s">
        <v>16563</v>
      </c>
      <c r="B8503" s="5">
        <v>1</v>
      </c>
      <c r="C8503" s="5">
        <v>2</v>
      </c>
    </row>
    <row r="8504" spans="1:3" hidden="1" x14ac:dyDescent="0.25">
      <c r="A8504" s="5" t="s">
        <v>16564</v>
      </c>
      <c r="B8504" s="5">
        <v>1</v>
      </c>
      <c r="C8504" s="5">
        <v>2</v>
      </c>
    </row>
    <row r="8505" spans="1:3" hidden="1" x14ac:dyDescent="0.25">
      <c r="A8505" s="5" t="s">
        <v>16565</v>
      </c>
      <c r="B8505" s="5">
        <v>1</v>
      </c>
      <c r="C8505" s="5">
        <v>2</v>
      </c>
    </row>
    <row r="8506" spans="1:3" hidden="1" x14ac:dyDescent="0.25">
      <c r="A8506" s="5" t="s">
        <v>16566</v>
      </c>
      <c r="B8506" s="5">
        <v>1</v>
      </c>
      <c r="C8506" s="5">
        <v>2</v>
      </c>
    </row>
    <row r="8507" spans="1:3" hidden="1" x14ac:dyDescent="0.25">
      <c r="A8507" s="5" t="s">
        <v>16567</v>
      </c>
      <c r="B8507" s="5">
        <v>1</v>
      </c>
      <c r="C8507" s="5">
        <v>2</v>
      </c>
    </row>
    <row r="8508" spans="1:3" hidden="1" x14ac:dyDescent="0.25">
      <c r="A8508" s="5" t="s">
        <v>16568</v>
      </c>
      <c r="B8508" s="5">
        <v>1</v>
      </c>
      <c r="C8508" s="5">
        <v>2</v>
      </c>
    </row>
    <row r="8509" spans="1:3" hidden="1" x14ac:dyDescent="0.25">
      <c r="A8509" s="5" t="s">
        <v>16569</v>
      </c>
      <c r="B8509" s="5">
        <v>1</v>
      </c>
      <c r="C8509" s="5">
        <v>1</v>
      </c>
    </row>
    <row r="8510" spans="1:3" hidden="1" x14ac:dyDescent="0.25">
      <c r="A8510" s="5" t="s">
        <v>16570</v>
      </c>
      <c r="B8510" s="5">
        <v>1</v>
      </c>
      <c r="C8510" s="5">
        <v>3</v>
      </c>
    </row>
    <row r="8511" spans="1:3" hidden="1" x14ac:dyDescent="0.25">
      <c r="A8511" s="5" t="s">
        <v>16571</v>
      </c>
      <c r="B8511" s="5">
        <v>1</v>
      </c>
      <c r="C8511" s="5">
        <v>3</v>
      </c>
    </row>
    <row r="8512" spans="1:3" hidden="1" x14ac:dyDescent="0.25">
      <c r="A8512" s="5" t="s">
        <v>16572</v>
      </c>
      <c r="B8512" s="5">
        <v>1</v>
      </c>
      <c r="C8512" s="5">
        <v>2</v>
      </c>
    </row>
    <row r="8513" spans="1:3" hidden="1" x14ac:dyDescent="0.25">
      <c r="A8513" s="5" t="s">
        <v>8095</v>
      </c>
      <c r="B8513" s="5">
        <v>1</v>
      </c>
      <c r="C8513" s="5">
        <v>3</v>
      </c>
    </row>
    <row r="8514" spans="1:3" hidden="1" x14ac:dyDescent="0.25">
      <c r="A8514" s="5" t="s">
        <v>16573</v>
      </c>
      <c r="B8514" s="5">
        <v>1</v>
      </c>
      <c r="C8514" s="5">
        <v>2</v>
      </c>
    </row>
    <row r="8515" spans="1:3" hidden="1" x14ac:dyDescent="0.25">
      <c r="A8515" s="5" t="s">
        <v>16574</v>
      </c>
      <c r="B8515" s="5">
        <v>1</v>
      </c>
      <c r="C8515" s="5">
        <v>3</v>
      </c>
    </row>
    <row r="8516" spans="1:3" hidden="1" x14ac:dyDescent="0.25">
      <c r="A8516" s="5" t="s">
        <v>16575</v>
      </c>
      <c r="B8516" s="5">
        <v>1</v>
      </c>
      <c r="C8516" s="5">
        <v>1</v>
      </c>
    </row>
    <row r="8517" spans="1:3" hidden="1" x14ac:dyDescent="0.25">
      <c r="A8517" s="5" t="s">
        <v>16576</v>
      </c>
      <c r="B8517" s="5">
        <v>1</v>
      </c>
      <c r="C8517" s="5">
        <v>3</v>
      </c>
    </row>
    <row r="8518" spans="1:3" hidden="1" x14ac:dyDescent="0.25">
      <c r="A8518" s="5" t="s">
        <v>16577</v>
      </c>
      <c r="B8518" s="5">
        <v>1</v>
      </c>
      <c r="C8518" s="5">
        <v>2</v>
      </c>
    </row>
    <row r="8519" spans="1:3" hidden="1" x14ac:dyDescent="0.25">
      <c r="A8519" s="5" t="s">
        <v>16578</v>
      </c>
      <c r="B8519" s="5">
        <v>1</v>
      </c>
      <c r="C8519" s="5">
        <v>2</v>
      </c>
    </row>
    <row r="8520" spans="1:3" hidden="1" x14ac:dyDescent="0.25">
      <c r="A8520" s="5" t="s">
        <v>16579</v>
      </c>
      <c r="B8520" s="5">
        <v>1</v>
      </c>
      <c r="C8520" s="5">
        <v>2</v>
      </c>
    </row>
    <row r="8521" spans="1:3" hidden="1" x14ac:dyDescent="0.25">
      <c r="A8521" s="5" t="s">
        <v>16580</v>
      </c>
      <c r="B8521" s="5">
        <v>1</v>
      </c>
      <c r="C8521" s="5">
        <v>2</v>
      </c>
    </row>
    <row r="8522" spans="1:3" hidden="1" x14ac:dyDescent="0.25">
      <c r="A8522" s="5" t="s">
        <v>16581</v>
      </c>
      <c r="B8522" s="5">
        <v>1</v>
      </c>
      <c r="C8522" s="5">
        <v>2</v>
      </c>
    </row>
    <row r="8523" spans="1:3" hidden="1" x14ac:dyDescent="0.25">
      <c r="A8523" s="5" t="s">
        <v>16582</v>
      </c>
      <c r="B8523" s="5">
        <v>1</v>
      </c>
      <c r="C8523" s="5">
        <v>3</v>
      </c>
    </row>
    <row r="8524" spans="1:3" hidden="1" x14ac:dyDescent="0.25">
      <c r="A8524" s="5" t="s">
        <v>16583</v>
      </c>
      <c r="B8524" s="5">
        <v>1</v>
      </c>
      <c r="C8524" s="5">
        <v>3</v>
      </c>
    </row>
    <row r="8525" spans="1:3" hidden="1" x14ac:dyDescent="0.25">
      <c r="A8525" s="5" t="s">
        <v>16584</v>
      </c>
      <c r="B8525" s="5">
        <v>1</v>
      </c>
      <c r="C8525" s="5">
        <v>2</v>
      </c>
    </row>
    <row r="8526" spans="1:3" hidden="1" x14ac:dyDescent="0.25">
      <c r="A8526" s="5" t="s">
        <v>16585</v>
      </c>
      <c r="B8526" s="5">
        <v>1</v>
      </c>
      <c r="C8526" s="5">
        <v>1</v>
      </c>
    </row>
    <row r="8527" spans="1:3" hidden="1" x14ac:dyDescent="0.25">
      <c r="A8527" s="5" t="s">
        <v>16586</v>
      </c>
      <c r="B8527" s="5">
        <v>1</v>
      </c>
      <c r="C8527" s="5">
        <v>1</v>
      </c>
    </row>
    <row r="8528" spans="1:3" hidden="1" x14ac:dyDescent="0.25">
      <c r="A8528" s="5" t="s">
        <v>16587</v>
      </c>
      <c r="B8528" s="5">
        <v>1</v>
      </c>
      <c r="C8528" s="5">
        <v>2</v>
      </c>
    </row>
    <row r="8529" spans="1:3" hidden="1" x14ac:dyDescent="0.25">
      <c r="A8529" s="5" t="s">
        <v>16588</v>
      </c>
      <c r="B8529" s="5">
        <v>1</v>
      </c>
      <c r="C8529" s="5">
        <v>2</v>
      </c>
    </row>
    <row r="8530" spans="1:3" hidden="1" x14ac:dyDescent="0.25">
      <c r="A8530" s="5" t="s">
        <v>16589</v>
      </c>
      <c r="B8530" s="5">
        <v>1</v>
      </c>
      <c r="C8530" s="5">
        <v>1</v>
      </c>
    </row>
    <row r="8531" spans="1:3" hidden="1" x14ac:dyDescent="0.25">
      <c r="A8531" s="5" t="s">
        <v>16590</v>
      </c>
      <c r="B8531" s="5">
        <v>1</v>
      </c>
      <c r="C8531" s="5">
        <v>2</v>
      </c>
    </row>
    <row r="8532" spans="1:3" hidden="1" x14ac:dyDescent="0.25">
      <c r="A8532" s="5" t="s">
        <v>16591</v>
      </c>
      <c r="B8532" s="5">
        <v>1</v>
      </c>
      <c r="C8532" s="5">
        <v>3</v>
      </c>
    </row>
    <row r="8533" spans="1:3" hidden="1" x14ac:dyDescent="0.25">
      <c r="A8533" s="5" t="s">
        <v>16592</v>
      </c>
      <c r="B8533" s="5">
        <v>1</v>
      </c>
      <c r="C8533" s="5">
        <v>3</v>
      </c>
    </row>
    <row r="8534" spans="1:3" hidden="1" x14ac:dyDescent="0.25">
      <c r="A8534" s="5" t="s">
        <v>16593</v>
      </c>
      <c r="B8534" s="5">
        <v>1</v>
      </c>
      <c r="C8534" s="5">
        <v>1</v>
      </c>
    </row>
    <row r="8535" spans="1:3" hidden="1" x14ac:dyDescent="0.25">
      <c r="A8535" s="5" t="s">
        <v>16594</v>
      </c>
      <c r="B8535" s="5">
        <v>1</v>
      </c>
      <c r="C8535" s="5">
        <v>1</v>
      </c>
    </row>
    <row r="8536" spans="1:3" hidden="1" x14ac:dyDescent="0.25">
      <c r="A8536" s="5" t="s">
        <v>16595</v>
      </c>
      <c r="B8536" s="5">
        <v>1</v>
      </c>
      <c r="C8536" s="5">
        <v>2</v>
      </c>
    </row>
    <row r="8537" spans="1:3" hidden="1" x14ac:dyDescent="0.25">
      <c r="A8537" s="5" t="s">
        <v>16596</v>
      </c>
      <c r="B8537" s="5">
        <v>1</v>
      </c>
      <c r="C8537" s="5">
        <v>2</v>
      </c>
    </row>
    <row r="8538" spans="1:3" hidden="1" x14ac:dyDescent="0.25">
      <c r="A8538" s="5" t="s">
        <v>16597</v>
      </c>
      <c r="B8538" s="5">
        <v>1</v>
      </c>
      <c r="C8538" s="5">
        <v>1</v>
      </c>
    </row>
    <row r="8539" spans="1:3" hidden="1" x14ac:dyDescent="0.25">
      <c r="A8539" s="5" t="s">
        <v>16598</v>
      </c>
      <c r="B8539" s="5">
        <v>1</v>
      </c>
      <c r="C8539" s="5">
        <v>1</v>
      </c>
    </row>
    <row r="8540" spans="1:3" hidden="1" x14ac:dyDescent="0.25">
      <c r="A8540" s="5" t="s">
        <v>16599</v>
      </c>
      <c r="B8540" s="5">
        <v>1</v>
      </c>
      <c r="C8540" s="5">
        <v>2</v>
      </c>
    </row>
    <row r="8541" spans="1:3" hidden="1" x14ac:dyDescent="0.25">
      <c r="A8541" s="5" t="s">
        <v>16600</v>
      </c>
      <c r="B8541" s="5">
        <v>1</v>
      </c>
      <c r="C8541" s="5">
        <v>1</v>
      </c>
    </row>
    <row r="8542" spans="1:3" hidden="1" x14ac:dyDescent="0.25">
      <c r="A8542" s="5" t="s">
        <v>16601</v>
      </c>
      <c r="B8542" s="5">
        <v>1</v>
      </c>
      <c r="C8542" s="5">
        <v>3</v>
      </c>
    </row>
    <row r="8543" spans="1:3" hidden="1" x14ac:dyDescent="0.25">
      <c r="A8543" s="5" t="s">
        <v>16602</v>
      </c>
      <c r="B8543" s="5">
        <v>1</v>
      </c>
      <c r="C8543" s="5">
        <v>1</v>
      </c>
    </row>
    <row r="8544" spans="1:3" hidden="1" x14ac:dyDescent="0.25">
      <c r="A8544" s="5" t="s">
        <v>16603</v>
      </c>
      <c r="B8544" s="5">
        <v>1</v>
      </c>
      <c r="C8544" s="5">
        <v>2</v>
      </c>
    </row>
    <row r="8545" spans="1:3" hidden="1" x14ac:dyDescent="0.25">
      <c r="A8545" s="5" t="s">
        <v>16604</v>
      </c>
      <c r="B8545" s="5">
        <v>1</v>
      </c>
      <c r="C8545" s="5">
        <v>2</v>
      </c>
    </row>
    <row r="8546" spans="1:3" hidden="1" x14ac:dyDescent="0.25">
      <c r="A8546" s="5" t="s">
        <v>16605</v>
      </c>
      <c r="B8546" s="5">
        <v>1</v>
      </c>
      <c r="C8546" s="5">
        <v>1</v>
      </c>
    </row>
    <row r="8547" spans="1:3" hidden="1" x14ac:dyDescent="0.25">
      <c r="A8547" s="5" t="s">
        <v>16606</v>
      </c>
      <c r="B8547" s="5">
        <v>1</v>
      </c>
      <c r="C8547" s="5">
        <v>2</v>
      </c>
    </row>
    <row r="8548" spans="1:3" hidden="1" x14ac:dyDescent="0.25">
      <c r="A8548" s="5" t="s">
        <v>7831</v>
      </c>
      <c r="B8548" s="5">
        <v>1</v>
      </c>
      <c r="C8548" s="5">
        <v>1</v>
      </c>
    </row>
    <row r="8549" spans="1:3" hidden="1" x14ac:dyDescent="0.25">
      <c r="A8549" s="5" t="s">
        <v>16607</v>
      </c>
      <c r="B8549" s="5">
        <v>1</v>
      </c>
      <c r="C8549" s="5">
        <v>2</v>
      </c>
    </row>
    <row r="8550" spans="1:3" hidden="1" x14ac:dyDescent="0.25">
      <c r="A8550" s="5" t="s">
        <v>16608</v>
      </c>
      <c r="B8550" s="5">
        <v>1</v>
      </c>
      <c r="C8550" s="5">
        <v>2</v>
      </c>
    </row>
    <row r="8551" spans="1:3" hidden="1" x14ac:dyDescent="0.25">
      <c r="A8551" s="5" t="s">
        <v>16609</v>
      </c>
      <c r="B8551" s="5">
        <v>1</v>
      </c>
      <c r="C8551" s="5">
        <v>2</v>
      </c>
    </row>
    <row r="8552" spans="1:3" hidden="1" x14ac:dyDescent="0.25">
      <c r="A8552" s="5" t="s">
        <v>16610</v>
      </c>
      <c r="B8552" s="5">
        <v>1</v>
      </c>
      <c r="C8552" s="5">
        <v>1</v>
      </c>
    </row>
    <row r="8553" spans="1:3" hidden="1" x14ac:dyDescent="0.25">
      <c r="A8553" s="5" t="s">
        <v>16611</v>
      </c>
      <c r="B8553" s="5">
        <v>1</v>
      </c>
      <c r="C8553" s="5">
        <v>1</v>
      </c>
    </row>
    <row r="8554" spans="1:3" hidden="1" x14ac:dyDescent="0.25">
      <c r="A8554" s="5" t="s">
        <v>16612</v>
      </c>
      <c r="B8554" s="5">
        <v>1</v>
      </c>
      <c r="C8554" s="5">
        <v>3</v>
      </c>
    </row>
    <row r="8555" spans="1:3" hidden="1" x14ac:dyDescent="0.25">
      <c r="A8555" s="5" t="s">
        <v>16613</v>
      </c>
      <c r="B8555" s="5">
        <v>1</v>
      </c>
      <c r="C8555" s="5">
        <v>3</v>
      </c>
    </row>
    <row r="8556" spans="1:3" hidden="1" x14ac:dyDescent="0.25">
      <c r="A8556" s="5" t="s">
        <v>16614</v>
      </c>
      <c r="B8556" s="5">
        <v>1</v>
      </c>
      <c r="C8556" s="5">
        <v>3</v>
      </c>
    </row>
    <row r="8557" spans="1:3" hidden="1" x14ac:dyDescent="0.25">
      <c r="A8557" s="5" t="s">
        <v>16615</v>
      </c>
      <c r="B8557" s="5">
        <v>1</v>
      </c>
      <c r="C8557" s="5">
        <v>1</v>
      </c>
    </row>
    <row r="8558" spans="1:3" hidden="1" x14ac:dyDescent="0.25">
      <c r="A8558" s="5" t="s">
        <v>16616</v>
      </c>
      <c r="B8558" s="5">
        <v>1</v>
      </c>
      <c r="C8558" s="5">
        <v>2</v>
      </c>
    </row>
    <row r="8559" spans="1:3" hidden="1" x14ac:dyDescent="0.25">
      <c r="A8559" s="5" t="s">
        <v>16617</v>
      </c>
      <c r="B8559" s="5">
        <v>1</v>
      </c>
      <c r="C8559" s="5">
        <v>3</v>
      </c>
    </row>
    <row r="8560" spans="1:3" hidden="1" x14ac:dyDescent="0.25">
      <c r="A8560" s="5" t="s">
        <v>16618</v>
      </c>
      <c r="B8560" s="5">
        <v>1</v>
      </c>
      <c r="C8560" s="5">
        <v>2</v>
      </c>
    </row>
    <row r="8561" spans="1:3" hidden="1" x14ac:dyDescent="0.25">
      <c r="A8561" s="5" t="s">
        <v>16619</v>
      </c>
      <c r="B8561" s="5">
        <v>1</v>
      </c>
      <c r="C8561" s="5">
        <v>2</v>
      </c>
    </row>
    <row r="8562" spans="1:3" hidden="1" x14ac:dyDescent="0.25">
      <c r="A8562" s="5" t="s">
        <v>16620</v>
      </c>
      <c r="B8562" s="5">
        <v>1</v>
      </c>
      <c r="C8562" s="5">
        <v>2</v>
      </c>
    </row>
    <row r="8563" spans="1:3" hidden="1" x14ac:dyDescent="0.25">
      <c r="A8563" s="5" t="s">
        <v>16621</v>
      </c>
      <c r="B8563" s="5">
        <v>1</v>
      </c>
      <c r="C8563" s="5">
        <v>2</v>
      </c>
    </row>
    <row r="8564" spans="1:3" hidden="1" x14ac:dyDescent="0.25">
      <c r="A8564" s="5" t="s">
        <v>16622</v>
      </c>
      <c r="B8564" s="5">
        <v>1</v>
      </c>
      <c r="C8564" s="5">
        <v>2</v>
      </c>
    </row>
    <row r="8565" spans="1:3" hidden="1" x14ac:dyDescent="0.25">
      <c r="A8565" s="5" t="s">
        <v>16623</v>
      </c>
      <c r="B8565" s="5">
        <v>1</v>
      </c>
      <c r="C8565" s="5">
        <v>2</v>
      </c>
    </row>
    <row r="8566" spans="1:3" hidden="1" x14ac:dyDescent="0.25">
      <c r="A8566" s="5" t="s">
        <v>16624</v>
      </c>
      <c r="B8566" s="5">
        <v>1</v>
      </c>
      <c r="C8566" s="5">
        <v>3</v>
      </c>
    </row>
    <row r="8567" spans="1:3" hidden="1" x14ac:dyDescent="0.25">
      <c r="A8567" s="5" t="s">
        <v>16625</v>
      </c>
      <c r="B8567" s="5">
        <v>1</v>
      </c>
      <c r="C8567" s="5">
        <v>2</v>
      </c>
    </row>
    <row r="8568" spans="1:3" hidden="1" x14ac:dyDescent="0.25">
      <c r="A8568" s="5" t="s">
        <v>16626</v>
      </c>
      <c r="B8568" s="5">
        <v>1</v>
      </c>
      <c r="C8568" s="5">
        <v>2</v>
      </c>
    </row>
    <row r="8569" spans="1:3" hidden="1" x14ac:dyDescent="0.25">
      <c r="A8569" s="5" t="s">
        <v>16627</v>
      </c>
      <c r="B8569" s="5">
        <v>1</v>
      </c>
      <c r="C8569" s="5">
        <v>2</v>
      </c>
    </row>
    <row r="8570" spans="1:3" hidden="1" x14ac:dyDescent="0.25">
      <c r="A8570" s="5" t="s">
        <v>16628</v>
      </c>
      <c r="B8570" s="5">
        <v>1</v>
      </c>
      <c r="C8570" s="5">
        <v>2</v>
      </c>
    </row>
    <row r="8571" spans="1:3" hidden="1" x14ac:dyDescent="0.25">
      <c r="A8571" s="5" t="s">
        <v>16629</v>
      </c>
      <c r="B8571" s="5">
        <v>1</v>
      </c>
      <c r="C8571" s="5">
        <v>1</v>
      </c>
    </row>
    <row r="8572" spans="1:3" hidden="1" x14ac:dyDescent="0.25">
      <c r="A8572" s="5" t="s">
        <v>16630</v>
      </c>
      <c r="B8572" s="5">
        <v>1</v>
      </c>
      <c r="C8572" s="5">
        <v>1</v>
      </c>
    </row>
    <row r="8573" spans="1:3" hidden="1" x14ac:dyDescent="0.25">
      <c r="A8573" s="5" t="s">
        <v>16631</v>
      </c>
      <c r="B8573" s="5">
        <v>1</v>
      </c>
      <c r="C8573" s="5">
        <v>3</v>
      </c>
    </row>
    <row r="8574" spans="1:3" hidden="1" x14ac:dyDescent="0.25">
      <c r="A8574" s="5" t="s">
        <v>16632</v>
      </c>
      <c r="B8574" s="5">
        <v>1</v>
      </c>
      <c r="C8574" s="5">
        <v>2</v>
      </c>
    </row>
    <row r="8575" spans="1:3" hidden="1" x14ac:dyDescent="0.25">
      <c r="A8575" s="5" t="s">
        <v>16633</v>
      </c>
      <c r="B8575" s="5">
        <v>1</v>
      </c>
      <c r="C8575" s="5">
        <v>2</v>
      </c>
    </row>
    <row r="8576" spans="1:3" hidden="1" x14ac:dyDescent="0.25">
      <c r="A8576" s="5" t="s">
        <v>16634</v>
      </c>
      <c r="B8576" s="5">
        <v>1</v>
      </c>
      <c r="C8576" s="5">
        <v>3</v>
      </c>
    </row>
    <row r="8577" spans="1:3" hidden="1" x14ac:dyDescent="0.25">
      <c r="A8577" s="5" t="s">
        <v>16635</v>
      </c>
      <c r="B8577" s="5">
        <v>1</v>
      </c>
      <c r="C8577" s="5">
        <v>2</v>
      </c>
    </row>
    <row r="8578" spans="1:3" hidden="1" x14ac:dyDescent="0.25">
      <c r="A8578" s="5" t="s">
        <v>16636</v>
      </c>
      <c r="B8578" s="5">
        <v>1</v>
      </c>
      <c r="C8578" s="5">
        <v>2</v>
      </c>
    </row>
    <row r="8579" spans="1:3" hidden="1" x14ac:dyDescent="0.25">
      <c r="A8579" s="5" t="s">
        <v>16637</v>
      </c>
      <c r="B8579" s="5">
        <v>1</v>
      </c>
      <c r="C8579" s="5">
        <v>2</v>
      </c>
    </row>
    <row r="8580" spans="1:3" hidden="1" x14ac:dyDescent="0.25">
      <c r="A8580" s="5" t="s">
        <v>16638</v>
      </c>
      <c r="B8580" s="5">
        <v>1</v>
      </c>
      <c r="C8580" s="5">
        <v>2</v>
      </c>
    </row>
    <row r="8581" spans="1:3" hidden="1" x14ac:dyDescent="0.25">
      <c r="A8581" s="5" t="s">
        <v>16639</v>
      </c>
      <c r="B8581" s="5">
        <v>1</v>
      </c>
      <c r="C8581" s="5">
        <v>1</v>
      </c>
    </row>
    <row r="8582" spans="1:3" hidden="1" x14ac:dyDescent="0.25">
      <c r="A8582" s="5" t="s">
        <v>16640</v>
      </c>
      <c r="B8582" s="5">
        <v>1</v>
      </c>
      <c r="C8582" s="5">
        <v>1</v>
      </c>
    </row>
    <row r="8583" spans="1:3" hidden="1" x14ac:dyDescent="0.25">
      <c r="A8583" s="5" t="s">
        <v>16641</v>
      </c>
      <c r="B8583" s="5">
        <v>1</v>
      </c>
      <c r="C8583" s="5">
        <v>1</v>
      </c>
    </row>
    <row r="8584" spans="1:3" hidden="1" x14ac:dyDescent="0.25">
      <c r="A8584" s="5" t="s">
        <v>16642</v>
      </c>
      <c r="B8584" s="5">
        <v>1</v>
      </c>
      <c r="C8584" s="5">
        <v>1</v>
      </c>
    </row>
    <row r="8585" spans="1:3" hidden="1" x14ac:dyDescent="0.25">
      <c r="A8585" s="5" t="s">
        <v>16643</v>
      </c>
      <c r="B8585" s="5">
        <v>1</v>
      </c>
      <c r="C8585" s="5">
        <v>2</v>
      </c>
    </row>
    <row r="8586" spans="1:3" hidden="1" x14ac:dyDescent="0.25">
      <c r="A8586" s="5" t="s">
        <v>16644</v>
      </c>
      <c r="B8586" s="5">
        <v>1</v>
      </c>
      <c r="C8586" s="5">
        <v>2</v>
      </c>
    </row>
    <row r="8587" spans="1:3" hidden="1" x14ac:dyDescent="0.25">
      <c r="A8587" s="5" t="s">
        <v>16645</v>
      </c>
      <c r="B8587" s="5">
        <v>1</v>
      </c>
      <c r="C8587" s="5">
        <v>3</v>
      </c>
    </row>
    <row r="8588" spans="1:3" hidden="1" x14ac:dyDescent="0.25">
      <c r="A8588" s="5" t="s">
        <v>16646</v>
      </c>
      <c r="B8588" s="5">
        <v>1</v>
      </c>
      <c r="C8588" s="5">
        <v>1</v>
      </c>
    </row>
    <row r="8589" spans="1:3" hidden="1" x14ac:dyDescent="0.25">
      <c r="A8589" s="5" t="s">
        <v>16647</v>
      </c>
      <c r="B8589" s="5">
        <v>1</v>
      </c>
      <c r="C8589" s="5">
        <v>2</v>
      </c>
    </row>
    <row r="8590" spans="1:3" hidden="1" x14ac:dyDescent="0.25">
      <c r="A8590" s="5" t="s">
        <v>16648</v>
      </c>
      <c r="B8590" s="5">
        <v>1</v>
      </c>
      <c r="C8590" s="5">
        <v>1</v>
      </c>
    </row>
    <row r="8591" spans="1:3" hidden="1" x14ac:dyDescent="0.25">
      <c r="A8591" s="5" t="s">
        <v>16649</v>
      </c>
      <c r="B8591" s="5">
        <v>1</v>
      </c>
      <c r="C8591" s="5">
        <v>3</v>
      </c>
    </row>
    <row r="8592" spans="1:3" hidden="1" x14ac:dyDescent="0.25">
      <c r="A8592" s="5" t="s">
        <v>16650</v>
      </c>
      <c r="B8592" s="5">
        <v>1</v>
      </c>
      <c r="C8592" s="5">
        <v>2</v>
      </c>
    </row>
    <row r="8593" spans="1:3" hidden="1" x14ac:dyDescent="0.25">
      <c r="A8593" s="5" t="s">
        <v>16651</v>
      </c>
      <c r="B8593" s="5">
        <v>1</v>
      </c>
      <c r="C8593" s="5">
        <v>3</v>
      </c>
    </row>
    <row r="8594" spans="1:3" hidden="1" x14ac:dyDescent="0.25">
      <c r="A8594" s="5" t="s">
        <v>16652</v>
      </c>
      <c r="B8594" s="5">
        <v>1</v>
      </c>
      <c r="C8594" s="5">
        <v>2</v>
      </c>
    </row>
    <row r="8595" spans="1:3" hidden="1" x14ac:dyDescent="0.25">
      <c r="A8595" s="5" t="s">
        <v>16653</v>
      </c>
      <c r="B8595" s="5">
        <v>1</v>
      </c>
      <c r="C8595" s="5">
        <v>2</v>
      </c>
    </row>
    <row r="8596" spans="1:3" hidden="1" x14ac:dyDescent="0.25">
      <c r="A8596" s="5" t="s">
        <v>16654</v>
      </c>
      <c r="B8596" s="5">
        <v>1</v>
      </c>
      <c r="C8596" s="5">
        <v>3</v>
      </c>
    </row>
    <row r="8597" spans="1:3" hidden="1" x14ac:dyDescent="0.25">
      <c r="A8597" s="5" t="s">
        <v>16655</v>
      </c>
      <c r="B8597" s="5">
        <v>1</v>
      </c>
      <c r="C8597" s="5">
        <v>1</v>
      </c>
    </row>
    <row r="8598" spans="1:3" hidden="1" x14ac:dyDescent="0.25">
      <c r="A8598" s="5" t="s">
        <v>16656</v>
      </c>
      <c r="B8598" s="5">
        <v>1</v>
      </c>
      <c r="C8598" s="5">
        <v>2</v>
      </c>
    </row>
    <row r="8599" spans="1:3" hidden="1" x14ac:dyDescent="0.25">
      <c r="A8599" s="5" t="s">
        <v>16657</v>
      </c>
      <c r="B8599" s="5">
        <v>1</v>
      </c>
      <c r="C8599" s="5">
        <v>1</v>
      </c>
    </row>
    <row r="8600" spans="1:3" hidden="1" x14ac:dyDescent="0.25">
      <c r="A8600" s="5" t="s">
        <v>16658</v>
      </c>
      <c r="B8600" s="5">
        <v>1</v>
      </c>
      <c r="C8600" s="5">
        <v>3</v>
      </c>
    </row>
    <row r="8601" spans="1:3" hidden="1" x14ac:dyDescent="0.25">
      <c r="A8601" s="5" t="s">
        <v>16659</v>
      </c>
      <c r="B8601" s="5">
        <v>1</v>
      </c>
      <c r="C8601" s="5">
        <v>2</v>
      </c>
    </row>
    <row r="8602" spans="1:3" hidden="1" x14ac:dyDescent="0.25">
      <c r="A8602" s="5" t="s">
        <v>16660</v>
      </c>
      <c r="B8602" s="5">
        <v>1</v>
      </c>
      <c r="C8602" s="5">
        <v>2</v>
      </c>
    </row>
    <row r="8603" spans="1:3" hidden="1" x14ac:dyDescent="0.25">
      <c r="A8603" s="5" t="s">
        <v>16661</v>
      </c>
      <c r="B8603" s="5">
        <v>1</v>
      </c>
      <c r="C8603" s="5">
        <v>3</v>
      </c>
    </row>
    <row r="8604" spans="1:3" hidden="1" x14ac:dyDescent="0.25">
      <c r="A8604" s="5" t="s">
        <v>16662</v>
      </c>
      <c r="B8604" s="5">
        <v>1</v>
      </c>
      <c r="C8604" s="5">
        <v>2</v>
      </c>
    </row>
    <row r="8605" spans="1:3" hidden="1" x14ac:dyDescent="0.25">
      <c r="A8605" s="5" t="s">
        <v>16663</v>
      </c>
      <c r="B8605" s="5">
        <v>1</v>
      </c>
      <c r="C8605" s="5">
        <v>3</v>
      </c>
    </row>
    <row r="8606" spans="1:3" hidden="1" x14ac:dyDescent="0.25">
      <c r="A8606" s="5" t="s">
        <v>16664</v>
      </c>
      <c r="B8606" s="5">
        <v>1</v>
      </c>
      <c r="C8606" s="5">
        <v>3</v>
      </c>
    </row>
    <row r="8607" spans="1:3" hidden="1" x14ac:dyDescent="0.25">
      <c r="A8607" s="5" t="s">
        <v>16665</v>
      </c>
      <c r="B8607" s="5">
        <v>1</v>
      </c>
      <c r="C8607" s="5">
        <v>2</v>
      </c>
    </row>
    <row r="8608" spans="1:3" hidden="1" x14ac:dyDescent="0.25">
      <c r="A8608" s="5" t="s">
        <v>16666</v>
      </c>
      <c r="B8608" s="5">
        <v>1</v>
      </c>
      <c r="C8608" s="5">
        <v>1</v>
      </c>
    </row>
    <row r="8609" spans="1:3" hidden="1" x14ac:dyDescent="0.25">
      <c r="A8609" s="5" t="s">
        <v>16667</v>
      </c>
      <c r="B8609" s="5">
        <v>1</v>
      </c>
      <c r="C8609" s="5">
        <v>2</v>
      </c>
    </row>
    <row r="8610" spans="1:3" hidden="1" x14ac:dyDescent="0.25">
      <c r="A8610" s="5" t="s">
        <v>16668</v>
      </c>
      <c r="B8610" s="5">
        <v>1</v>
      </c>
      <c r="C8610" s="5">
        <v>3</v>
      </c>
    </row>
    <row r="8611" spans="1:3" hidden="1" x14ac:dyDescent="0.25">
      <c r="A8611" s="5" t="s">
        <v>16669</v>
      </c>
      <c r="B8611" s="5">
        <v>1</v>
      </c>
      <c r="C8611" s="5">
        <v>2</v>
      </c>
    </row>
    <row r="8612" spans="1:3" hidden="1" x14ac:dyDescent="0.25">
      <c r="A8612" s="5" t="s">
        <v>16670</v>
      </c>
      <c r="B8612" s="5">
        <v>1</v>
      </c>
      <c r="C8612" s="5">
        <v>1</v>
      </c>
    </row>
    <row r="8613" spans="1:3" hidden="1" x14ac:dyDescent="0.25">
      <c r="A8613" s="5" t="s">
        <v>16671</v>
      </c>
      <c r="B8613" s="5">
        <v>1</v>
      </c>
      <c r="C8613" s="5">
        <v>1</v>
      </c>
    </row>
    <row r="8614" spans="1:3" hidden="1" x14ac:dyDescent="0.25">
      <c r="A8614" s="5" t="s">
        <v>16672</v>
      </c>
      <c r="B8614" s="5">
        <v>1</v>
      </c>
      <c r="C8614" s="5">
        <v>2</v>
      </c>
    </row>
    <row r="8615" spans="1:3" hidden="1" x14ac:dyDescent="0.25">
      <c r="A8615" s="5" t="s">
        <v>16673</v>
      </c>
      <c r="B8615" s="5">
        <v>1</v>
      </c>
      <c r="C8615" s="5">
        <v>1</v>
      </c>
    </row>
    <row r="8616" spans="1:3" hidden="1" x14ac:dyDescent="0.25">
      <c r="A8616" s="5" t="s">
        <v>16674</v>
      </c>
      <c r="B8616" s="5">
        <v>1</v>
      </c>
      <c r="C8616" s="5">
        <v>1</v>
      </c>
    </row>
    <row r="8617" spans="1:3" hidden="1" x14ac:dyDescent="0.25">
      <c r="A8617" s="5" t="s">
        <v>16675</v>
      </c>
      <c r="B8617" s="5">
        <v>1</v>
      </c>
      <c r="C8617" s="5">
        <v>1</v>
      </c>
    </row>
    <row r="8618" spans="1:3" hidden="1" x14ac:dyDescent="0.25">
      <c r="A8618" s="5" t="s">
        <v>16676</v>
      </c>
      <c r="B8618" s="5">
        <v>1</v>
      </c>
      <c r="C8618" s="5">
        <v>2</v>
      </c>
    </row>
    <row r="8619" spans="1:3" hidden="1" x14ac:dyDescent="0.25">
      <c r="A8619" s="5" t="s">
        <v>16677</v>
      </c>
      <c r="B8619" s="5">
        <v>1</v>
      </c>
      <c r="C8619" s="5">
        <v>1</v>
      </c>
    </row>
    <row r="8620" spans="1:3" hidden="1" x14ac:dyDescent="0.25">
      <c r="A8620" s="5" t="s">
        <v>16678</v>
      </c>
      <c r="B8620" s="5">
        <v>1</v>
      </c>
      <c r="C8620" s="5">
        <v>1</v>
      </c>
    </row>
    <row r="8621" spans="1:3" hidden="1" x14ac:dyDescent="0.25">
      <c r="A8621" s="5" t="s">
        <v>16679</v>
      </c>
      <c r="B8621" s="5">
        <v>1</v>
      </c>
      <c r="C8621" s="5">
        <v>1</v>
      </c>
    </row>
    <row r="8622" spans="1:3" hidden="1" x14ac:dyDescent="0.25">
      <c r="A8622" s="5" t="s">
        <v>16680</v>
      </c>
      <c r="B8622" s="5">
        <v>1</v>
      </c>
      <c r="C8622" s="5">
        <v>2</v>
      </c>
    </row>
    <row r="8623" spans="1:3" hidden="1" x14ac:dyDescent="0.25">
      <c r="A8623" s="5" t="s">
        <v>16681</v>
      </c>
      <c r="B8623" s="5">
        <v>1</v>
      </c>
      <c r="C8623" s="5">
        <v>2</v>
      </c>
    </row>
    <row r="8624" spans="1:3" hidden="1" x14ac:dyDescent="0.25">
      <c r="A8624" s="5" t="s">
        <v>16682</v>
      </c>
      <c r="B8624" s="5">
        <v>1</v>
      </c>
      <c r="C8624" s="5">
        <v>2</v>
      </c>
    </row>
    <row r="8625" spans="1:3" hidden="1" x14ac:dyDescent="0.25">
      <c r="A8625" s="5" t="s">
        <v>16683</v>
      </c>
      <c r="B8625" s="5">
        <v>1</v>
      </c>
      <c r="C8625" s="5">
        <v>2</v>
      </c>
    </row>
    <row r="8626" spans="1:3" hidden="1" x14ac:dyDescent="0.25">
      <c r="A8626" s="5" t="s">
        <v>16684</v>
      </c>
      <c r="B8626" s="5">
        <v>1</v>
      </c>
      <c r="C8626" s="5">
        <v>2</v>
      </c>
    </row>
    <row r="8627" spans="1:3" hidden="1" x14ac:dyDescent="0.25">
      <c r="A8627" s="5" t="s">
        <v>16685</v>
      </c>
      <c r="B8627" s="5">
        <v>1</v>
      </c>
      <c r="C8627" s="5">
        <v>3</v>
      </c>
    </row>
    <row r="8628" spans="1:3" hidden="1" x14ac:dyDescent="0.25">
      <c r="A8628" s="5" t="s">
        <v>16686</v>
      </c>
      <c r="B8628" s="5">
        <v>1</v>
      </c>
      <c r="C8628" s="5">
        <v>2</v>
      </c>
    </row>
    <row r="8629" spans="1:3" hidden="1" x14ac:dyDescent="0.25">
      <c r="A8629" s="5" t="s">
        <v>16687</v>
      </c>
      <c r="B8629" s="5">
        <v>1</v>
      </c>
      <c r="C8629" s="5">
        <v>2</v>
      </c>
    </row>
    <row r="8630" spans="1:3" hidden="1" x14ac:dyDescent="0.25">
      <c r="A8630" s="5" t="s">
        <v>16688</v>
      </c>
      <c r="B8630" s="5">
        <v>1</v>
      </c>
      <c r="C8630" s="5">
        <v>1</v>
      </c>
    </row>
    <row r="8631" spans="1:3" hidden="1" x14ac:dyDescent="0.25">
      <c r="A8631" s="5" t="s">
        <v>16689</v>
      </c>
      <c r="B8631" s="5">
        <v>1</v>
      </c>
      <c r="C8631" s="5">
        <v>2</v>
      </c>
    </row>
    <row r="8632" spans="1:3" hidden="1" x14ac:dyDescent="0.25">
      <c r="A8632" s="5" t="s">
        <v>16690</v>
      </c>
      <c r="B8632" s="5">
        <v>1</v>
      </c>
      <c r="C8632" s="5">
        <v>2</v>
      </c>
    </row>
    <row r="8633" spans="1:3" hidden="1" x14ac:dyDescent="0.25">
      <c r="A8633" s="5" t="s">
        <v>16691</v>
      </c>
      <c r="B8633" s="5">
        <v>1</v>
      </c>
      <c r="C8633" s="5">
        <v>2</v>
      </c>
    </row>
    <row r="8634" spans="1:3" hidden="1" x14ac:dyDescent="0.25">
      <c r="A8634" s="5" t="s">
        <v>16692</v>
      </c>
      <c r="B8634" s="5">
        <v>1</v>
      </c>
      <c r="C8634" s="5">
        <v>1</v>
      </c>
    </row>
    <row r="8635" spans="1:3" hidden="1" x14ac:dyDescent="0.25">
      <c r="A8635" s="5" t="s">
        <v>16693</v>
      </c>
      <c r="B8635" s="5">
        <v>1</v>
      </c>
      <c r="C8635" s="5">
        <v>3</v>
      </c>
    </row>
    <row r="8636" spans="1:3" hidden="1" x14ac:dyDescent="0.25">
      <c r="A8636" s="5" t="s">
        <v>16694</v>
      </c>
      <c r="B8636" s="5">
        <v>1</v>
      </c>
      <c r="C8636" s="5">
        <v>3</v>
      </c>
    </row>
    <row r="8637" spans="1:3" hidden="1" x14ac:dyDescent="0.25">
      <c r="A8637" s="5" t="s">
        <v>16695</v>
      </c>
      <c r="B8637" s="5">
        <v>1</v>
      </c>
      <c r="C8637" s="5">
        <v>2</v>
      </c>
    </row>
    <row r="8638" spans="1:3" hidden="1" x14ac:dyDescent="0.25">
      <c r="A8638" s="5" t="s">
        <v>16696</v>
      </c>
      <c r="B8638" s="5">
        <v>1</v>
      </c>
      <c r="C8638" s="5">
        <v>1</v>
      </c>
    </row>
    <row r="8639" spans="1:3" hidden="1" x14ac:dyDescent="0.25">
      <c r="A8639" s="5" t="s">
        <v>16697</v>
      </c>
      <c r="B8639" s="5">
        <v>1</v>
      </c>
      <c r="C8639" s="5">
        <v>1</v>
      </c>
    </row>
    <row r="8640" spans="1:3" hidden="1" x14ac:dyDescent="0.25">
      <c r="A8640" s="5" t="s">
        <v>16698</v>
      </c>
      <c r="B8640" s="5">
        <v>1</v>
      </c>
      <c r="C8640" s="5">
        <v>1</v>
      </c>
    </row>
    <row r="8641" spans="1:3" hidden="1" x14ac:dyDescent="0.25">
      <c r="A8641" s="5" t="s">
        <v>16699</v>
      </c>
      <c r="B8641" s="5">
        <v>1</v>
      </c>
      <c r="C8641" s="5">
        <v>2</v>
      </c>
    </row>
    <row r="8642" spans="1:3" hidden="1" x14ac:dyDescent="0.25">
      <c r="A8642" s="5" t="s">
        <v>16700</v>
      </c>
      <c r="B8642" s="5">
        <v>1</v>
      </c>
      <c r="C8642" s="5">
        <v>1</v>
      </c>
    </row>
    <row r="8643" spans="1:3" hidden="1" x14ac:dyDescent="0.25">
      <c r="A8643" s="5" t="s">
        <v>16701</v>
      </c>
      <c r="B8643" s="5">
        <v>1</v>
      </c>
      <c r="C8643" s="5">
        <v>3</v>
      </c>
    </row>
    <row r="8644" spans="1:3" hidden="1" x14ac:dyDescent="0.25">
      <c r="A8644" s="5" t="s">
        <v>16702</v>
      </c>
      <c r="B8644" s="5">
        <v>1</v>
      </c>
      <c r="C8644" s="5">
        <v>3</v>
      </c>
    </row>
    <row r="8645" spans="1:3" hidden="1" x14ac:dyDescent="0.25">
      <c r="A8645" s="5" t="s">
        <v>16703</v>
      </c>
      <c r="B8645" s="5">
        <v>1</v>
      </c>
      <c r="C8645" s="5">
        <v>2</v>
      </c>
    </row>
    <row r="8646" spans="1:3" hidden="1" x14ac:dyDescent="0.25">
      <c r="A8646" s="5" t="s">
        <v>16704</v>
      </c>
      <c r="B8646" s="5">
        <v>1</v>
      </c>
      <c r="C8646" s="5">
        <v>3</v>
      </c>
    </row>
    <row r="8647" spans="1:3" hidden="1" x14ac:dyDescent="0.25">
      <c r="A8647" s="5" t="s">
        <v>16705</v>
      </c>
      <c r="B8647" s="5">
        <v>1</v>
      </c>
      <c r="C8647" s="5">
        <v>2</v>
      </c>
    </row>
    <row r="8648" spans="1:3" hidden="1" x14ac:dyDescent="0.25">
      <c r="A8648" s="5" t="s">
        <v>16706</v>
      </c>
      <c r="B8648" s="5">
        <v>1</v>
      </c>
      <c r="C8648" s="5">
        <v>2</v>
      </c>
    </row>
    <row r="8649" spans="1:3" hidden="1" x14ac:dyDescent="0.25">
      <c r="A8649" s="5" t="s">
        <v>16707</v>
      </c>
      <c r="B8649" s="5">
        <v>1</v>
      </c>
      <c r="C8649" s="5">
        <v>1</v>
      </c>
    </row>
    <row r="8650" spans="1:3" hidden="1" x14ac:dyDescent="0.25">
      <c r="A8650" s="5" t="s">
        <v>16708</v>
      </c>
      <c r="B8650" s="5">
        <v>1</v>
      </c>
      <c r="C8650" s="5">
        <v>1</v>
      </c>
    </row>
    <row r="8651" spans="1:3" hidden="1" x14ac:dyDescent="0.25">
      <c r="A8651" s="5" t="s">
        <v>16709</v>
      </c>
      <c r="B8651" s="5">
        <v>1</v>
      </c>
      <c r="C8651" s="5">
        <v>2</v>
      </c>
    </row>
    <row r="8652" spans="1:3" hidden="1" x14ac:dyDescent="0.25">
      <c r="A8652" s="5" t="s">
        <v>16710</v>
      </c>
      <c r="B8652" s="5">
        <v>1</v>
      </c>
      <c r="C8652" s="5">
        <v>2</v>
      </c>
    </row>
    <row r="8653" spans="1:3" hidden="1" x14ac:dyDescent="0.25">
      <c r="A8653" s="5" t="s">
        <v>16711</v>
      </c>
      <c r="B8653" s="5">
        <v>1</v>
      </c>
      <c r="C8653" s="5">
        <v>1</v>
      </c>
    </row>
    <row r="8654" spans="1:3" hidden="1" x14ac:dyDescent="0.25">
      <c r="A8654" s="5" t="s">
        <v>16712</v>
      </c>
      <c r="B8654" s="5">
        <v>1</v>
      </c>
      <c r="C8654" s="5">
        <v>1</v>
      </c>
    </row>
    <row r="8655" spans="1:3" hidden="1" x14ac:dyDescent="0.25">
      <c r="A8655" s="5" t="s">
        <v>16713</v>
      </c>
      <c r="B8655" s="5">
        <v>1</v>
      </c>
      <c r="C8655" s="5">
        <v>1</v>
      </c>
    </row>
    <row r="8656" spans="1:3" hidden="1" x14ac:dyDescent="0.25">
      <c r="A8656" s="5" t="s">
        <v>16714</v>
      </c>
      <c r="B8656" s="5">
        <v>1</v>
      </c>
      <c r="C8656" s="5">
        <v>1</v>
      </c>
    </row>
    <row r="8657" spans="1:3" hidden="1" x14ac:dyDescent="0.25">
      <c r="A8657" s="5" t="s">
        <v>16715</v>
      </c>
      <c r="B8657" s="5">
        <v>1</v>
      </c>
      <c r="C8657" s="5">
        <v>3</v>
      </c>
    </row>
    <row r="8658" spans="1:3" hidden="1" x14ac:dyDescent="0.25">
      <c r="A8658" s="5" t="s">
        <v>16716</v>
      </c>
      <c r="B8658" s="5">
        <v>1</v>
      </c>
      <c r="C8658" s="5">
        <v>3</v>
      </c>
    </row>
    <row r="8659" spans="1:3" hidden="1" x14ac:dyDescent="0.25">
      <c r="A8659" s="5" t="s">
        <v>16717</v>
      </c>
      <c r="B8659" s="5">
        <v>1</v>
      </c>
      <c r="C8659" s="5">
        <v>1</v>
      </c>
    </row>
    <row r="8660" spans="1:3" hidden="1" x14ac:dyDescent="0.25">
      <c r="A8660" s="5" t="s">
        <v>16718</v>
      </c>
      <c r="B8660" s="5">
        <v>1</v>
      </c>
      <c r="C8660" s="5">
        <v>2</v>
      </c>
    </row>
    <row r="8661" spans="1:3" hidden="1" x14ac:dyDescent="0.25">
      <c r="A8661" s="5" t="s">
        <v>16719</v>
      </c>
      <c r="B8661" s="5">
        <v>1</v>
      </c>
      <c r="C8661" s="5">
        <v>2</v>
      </c>
    </row>
    <row r="8662" spans="1:3" hidden="1" x14ac:dyDescent="0.25">
      <c r="A8662" s="5" t="s">
        <v>16720</v>
      </c>
      <c r="B8662" s="5">
        <v>1</v>
      </c>
      <c r="C8662" s="5">
        <v>2</v>
      </c>
    </row>
    <row r="8663" spans="1:3" hidden="1" x14ac:dyDescent="0.25">
      <c r="A8663" s="5" t="s">
        <v>16721</v>
      </c>
      <c r="B8663" s="5">
        <v>1</v>
      </c>
      <c r="C8663" s="5">
        <v>1</v>
      </c>
    </row>
    <row r="8664" spans="1:3" hidden="1" x14ac:dyDescent="0.25">
      <c r="A8664" s="5" t="s">
        <v>16722</v>
      </c>
      <c r="B8664" s="5">
        <v>1</v>
      </c>
      <c r="C8664" s="5">
        <v>1</v>
      </c>
    </row>
    <row r="8665" spans="1:3" hidden="1" x14ac:dyDescent="0.25">
      <c r="A8665" s="5" t="s">
        <v>16723</v>
      </c>
      <c r="B8665" s="5">
        <v>1</v>
      </c>
      <c r="C8665" s="5">
        <v>2</v>
      </c>
    </row>
    <row r="8666" spans="1:3" hidden="1" x14ac:dyDescent="0.25">
      <c r="A8666" s="5" t="s">
        <v>16724</v>
      </c>
      <c r="B8666" s="5">
        <v>1</v>
      </c>
      <c r="C8666" s="5">
        <v>2</v>
      </c>
    </row>
    <row r="8667" spans="1:3" hidden="1" x14ac:dyDescent="0.25">
      <c r="A8667" s="5" t="s">
        <v>16725</v>
      </c>
      <c r="B8667" s="5">
        <v>1</v>
      </c>
      <c r="C8667" s="5">
        <v>1</v>
      </c>
    </row>
    <row r="8668" spans="1:3" hidden="1" x14ac:dyDescent="0.25">
      <c r="A8668" s="5" t="s">
        <v>16726</v>
      </c>
      <c r="B8668" s="5">
        <v>1</v>
      </c>
      <c r="C8668" s="5">
        <v>2</v>
      </c>
    </row>
    <row r="8669" spans="1:3" hidden="1" x14ac:dyDescent="0.25">
      <c r="A8669" s="5" t="s">
        <v>16727</v>
      </c>
      <c r="B8669" s="5">
        <v>1</v>
      </c>
      <c r="C8669" s="5">
        <v>1</v>
      </c>
    </row>
    <row r="8670" spans="1:3" hidden="1" x14ac:dyDescent="0.25">
      <c r="A8670" s="5" t="s">
        <v>16728</v>
      </c>
      <c r="B8670" s="5">
        <v>1</v>
      </c>
      <c r="C8670" s="5">
        <v>2</v>
      </c>
    </row>
    <row r="8671" spans="1:3" hidden="1" x14ac:dyDescent="0.25">
      <c r="A8671" s="5" t="s">
        <v>16729</v>
      </c>
      <c r="B8671" s="5">
        <v>1</v>
      </c>
      <c r="C8671" s="5">
        <v>3</v>
      </c>
    </row>
    <row r="8672" spans="1:3" hidden="1" x14ac:dyDescent="0.25">
      <c r="A8672" s="5" t="s">
        <v>16730</v>
      </c>
      <c r="B8672" s="5">
        <v>1</v>
      </c>
      <c r="C8672" s="5">
        <v>2</v>
      </c>
    </row>
    <row r="8673" spans="1:3" hidden="1" x14ac:dyDescent="0.25">
      <c r="A8673" s="5" t="s">
        <v>16731</v>
      </c>
      <c r="B8673" s="5">
        <v>1</v>
      </c>
      <c r="C8673" s="5">
        <v>2</v>
      </c>
    </row>
    <row r="8674" spans="1:3" hidden="1" x14ac:dyDescent="0.25">
      <c r="A8674" s="5" t="s">
        <v>16732</v>
      </c>
      <c r="B8674" s="5">
        <v>1</v>
      </c>
      <c r="C8674" s="5">
        <v>3</v>
      </c>
    </row>
    <row r="8675" spans="1:3" hidden="1" x14ac:dyDescent="0.25">
      <c r="A8675" s="5" t="s">
        <v>16733</v>
      </c>
      <c r="B8675" s="5">
        <v>1</v>
      </c>
      <c r="C8675" s="5">
        <v>1</v>
      </c>
    </row>
    <row r="8676" spans="1:3" hidden="1" x14ac:dyDescent="0.25">
      <c r="A8676" s="5" t="s">
        <v>16734</v>
      </c>
      <c r="B8676" s="5">
        <v>1</v>
      </c>
      <c r="C8676" s="5">
        <v>2</v>
      </c>
    </row>
    <row r="8677" spans="1:3" hidden="1" x14ac:dyDescent="0.25">
      <c r="A8677" s="5" t="s">
        <v>16735</v>
      </c>
      <c r="B8677" s="5">
        <v>1</v>
      </c>
      <c r="C8677" s="5">
        <v>2</v>
      </c>
    </row>
    <row r="8678" spans="1:3" hidden="1" x14ac:dyDescent="0.25">
      <c r="A8678" s="5" t="s">
        <v>16736</v>
      </c>
      <c r="B8678" s="5">
        <v>1</v>
      </c>
      <c r="C8678" s="5">
        <v>3</v>
      </c>
    </row>
    <row r="8679" spans="1:3" hidden="1" x14ac:dyDescent="0.25">
      <c r="A8679" s="5" t="s">
        <v>16737</v>
      </c>
      <c r="B8679" s="5">
        <v>1</v>
      </c>
      <c r="C8679" s="5">
        <v>3</v>
      </c>
    </row>
    <row r="8680" spans="1:3" hidden="1" x14ac:dyDescent="0.25">
      <c r="A8680" s="5" t="s">
        <v>16738</v>
      </c>
      <c r="B8680" s="5">
        <v>1</v>
      </c>
      <c r="C8680" s="5">
        <v>2</v>
      </c>
    </row>
    <row r="8681" spans="1:3" hidden="1" x14ac:dyDescent="0.25">
      <c r="A8681" s="5" t="s">
        <v>7840</v>
      </c>
      <c r="B8681" s="5">
        <v>1</v>
      </c>
      <c r="C8681" s="5">
        <v>3</v>
      </c>
    </row>
    <row r="8682" spans="1:3" hidden="1" x14ac:dyDescent="0.25">
      <c r="A8682" s="5" t="s">
        <v>16739</v>
      </c>
      <c r="B8682" s="5">
        <v>1</v>
      </c>
      <c r="C8682" s="5">
        <v>1</v>
      </c>
    </row>
    <row r="8683" spans="1:3" hidden="1" x14ac:dyDescent="0.25">
      <c r="A8683" s="5" t="s">
        <v>16740</v>
      </c>
      <c r="B8683" s="5">
        <v>1</v>
      </c>
      <c r="C8683" s="5">
        <v>1</v>
      </c>
    </row>
    <row r="8684" spans="1:3" hidden="1" x14ac:dyDescent="0.25">
      <c r="A8684" s="5" t="s">
        <v>16741</v>
      </c>
      <c r="B8684" s="5">
        <v>1</v>
      </c>
      <c r="C8684" s="5">
        <v>3</v>
      </c>
    </row>
    <row r="8685" spans="1:3" hidden="1" x14ac:dyDescent="0.25">
      <c r="A8685" s="5" t="s">
        <v>16742</v>
      </c>
      <c r="B8685" s="5">
        <v>1</v>
      </c>
      <c r="C8685" s="5">
        <v>2</v>
      </c>
    </row>
    <row r="8686" spans="1:3" hidden="1" x14ac:dyDescent="0.25">
      <c r="A8686" s="5" t="s">
        <v>16743</v>
      </c>
      <c r="B8686" s="5">
        <v>1</v>
      </c>
      <c r="C8686" s="5">
        <v>2</v>
      </c>
    </row>
    <row r="8687" spans="1:3" hidden="1" x14ac:dyDescent="0.25">
      <c r="A8687" s="5" t="s">
        <v>16744</v>
      </c>
      <c r="B8687" s="5">
        <v>1</v>
      </c>
      <c r="C8687" s="5">
        <v>2</v>
      </c>
    </row>
    <row r="8688" spans="1:3" hidden="1" x14ac:dyDescent="0.25">
      <c r="A8688" s="5" t="s">
        <v>16745</v>
      </c>
      <c r="B8688" s="5">
        <v>1</v>
      </c>
      <c r="C8688" s="5">
        <v>3</v>
      </c>
    </row>
    <row r="8689" spans="1:3" hidden="1" x14ac:dyDescent="0.25">
      <c r="A8689" s="5" t="s">
        <v>16746</v>
      </c>
      <c r="B8689" s="5">
        <v>1</v>
      </c>
      <c r="C8689" s="5">
        <v>3</v>
      </c>
    </row>
    <row r="8690" spans="1:3" hidden="1" x14ac:dyDescent="0.25">
      <c r="A8690" s="5" t="s">
        <v>16747</v>
      </c>
      <c r="B8690" s="5">
        <v>1</v>
      </c>
      <c r="C8690" s="5">
        <v>2</v>
      </c>
    </row>
    <row r="8691" spans="1:3" hidden="1" x14ac:dyDescent="0.25">
      <c r="A8691" s="5" t="s">
        <v>16748</v>
      </c>
      <c r="B8691" s="5">
        <v>1</v>
      </c>
      <c r="C8691" s="5">
        <v>3</v>
      </c>
    </row>
    <row r="8692" spans="1:3" hidden="1" x14ac:dyDescent="0.25">
      <c r="A8692" s="5" t="s">
        <v>16749</v>
      </c>
      <c r="B8692" s="5">
        <v>1</v>
      </c>
      <c r="C8692" s="5">
        <v>2</v>
      </c>
    </row>
    <row r="8693" spans="1:3" hidden="1" x14ac:dyDescent="0.25">
      <c r="A8693" s="5" t="s">
        <v>16750</v>
      </c>
      <c r="B8693" s="5">
        <v>1</v>
      </c>
      <c r="C8693" s="5">
        <v>3</v>
      </c>
    </row>
    <row r="8694" spans="1:3" hidden="1" x14ac:dyDescent="0.25">
      <c r="A8694" s="5" t="s">
        <v>16751</v>
      </c>
      <c r="B8694" s="5">
        <v>1</v>
      </c>
      <c r="C8694" s="5">
        <v>2</v>
      </c>
    </row>
    <row r="8695" spans="1:3" hidden="1" x14ac:dyDescent="0.25">
      <c r="A8695" s="5" t="s">
        <v>16752</v>
      </c>
      <c r="B8695" s="5">
        <v>1</v>
      </c>
      <c r="C8695" s="5">
        <v>1</v>
      </c>
    </row>
    <row r="8696" spans="1:3" hidden="1" x14ac:dyDescent="0.25">
      <c r="A8696" s="5" t="s">
        <v>16753</v>
      </c>
      <c r="B8696" s="5">
        <v>1</v>
      </c>
      <c r="C8696" s="5">
        <v>1</v>
      </c>
    </row>
    <row r="8697" spans="1:3" hidden="1" x14ac:dyDescent="0.25">
      <c r="A8697" s="5" t="s">
        <v>16754</v>
      </c>
      <c r="B8697" s="5">
        <v>1</v>
      </c>
      <c r="C8697" s="5">
        <v>1</v>
      </c>
    </row>
    <row r="8698" spans="1:3" hidden="1" x14ac:dyDescent="0.25">
      <c r="A8698" s="5" t="s">
        <v>16755</v>
      </c>
      <c r="B8698" s="5">
        <v>1</v>
      </c>
      <c r="C8698" s="5">
        <v>2</v>
      </c>
    </row>
    <row r="8699" spans="1:3" hidden="1" x14ac:dyDescent="0.25">
      <c r="A8699" s="5" t="s">
        <v>16756</v>
      </c>
      <c r="B8699" s="5">
        <v>1</v>
      </c>
      <c r="C8699" s="5">
        <v>2</v>
      </c>
    </row>
    <row r="8700" spans="1:3" hidden="1" x14ac:dyDescent="0.25">
      <c r="A8700" s="5" t="s">
        <v>16757</v>
      </c>
      <c r="B8700" s="5">
        <v>1</v>
      </c>
      <c r="C8700" s="5">
        <v>2</v>
      </c>
    </row>
    <row r="8701" spans="1:3" hidden="1" x14ac:dyDescent="0.25">
      <c r="A8701" s="5" t="s">
        <v>16758</v>
      </c>
      <c r="B8701" s="5">
        <v>1</v>
      </c>
      <c r="C8701" s="5">
        <v>1</v>
      </c>
    </row>
    <row r="8702" spans="1:3" hidden="1" x14ac:dyDescent="0.25">
      <c r="A8702" s="5" t="s">
        <v>16759</v>
      </c>
      <c r="B8702" s="5">
        <v>1</v>
      </c>
      <c r="C8702" s="5">
        <v>1</v>
      </c>
    </row>
    <row r="8703" spans="1:3" hidden="1" x14ac:dyDescent="0.25">
      <c r="A8703" s="5" t="s">
        <v>16760</v>
      </c>
      <c r="B8703" s="5">
        <v>1</v>
      </c>
      <c r="C8703" s="5">
        <v>2</v>
      </c>
    </row>
    <row r="8704" spans="1:3" hidden="1" x14ac:dyDescent="0.25">
      <c r="A8704" s="5" t="s">
        <v>16761</v>
      </c>
      <c r="B8704" s="5">
        <v>1</v>
      </c>
      <c r="C8704" s="5">
        <v>2</v>
      </c>
    </row>
    <row r="8705" spans="1:3" hidden="1" x14ac:dyDescent="0.25">
      <c r="A8705" s="5" t="s">
        <v>16762</v>
      </c>
      <c r="B8705" s="5">
        <v>1</v>
      </c>
      <c r="C8705" s="5">
        <v>1</v>
      </c>
    </row>
    <row r="8706" spans="1:3" hidden="1" x14ac:dyDescent="0.25">
      <c r="A8706" s="5" t="s">
        <v>16763</v>
      </c>
      <c r="B8706" s="5">
        <v>1</v>
      </c>
      <c r="C8706" s="5">
        <v>1</v>
      </c>
    </row>
    <row r="8707" spans="1:3" hidden="1" x14ac:dyDescent="0.25">
      <c r="A8707" s="5" t="s">
        <v>16764</v>
      </c>
      <c r="B8707" s="5">
        <v>1</v>
      </c>
      <c r="C8707" s="5">
        <v>3</v>
      </c>
    </row>
    <row r="8708" spans="1:3" hidden="1" x14ac:dyDescent="0.25">
      <c r="A8708" s="5" t="s">
        <v>16765</v>
      </c>
      <c r="B8708" s="5">
        <v>1</v>
      </c>
      <c r="C8708" s="5">
        <v>2</v>
      </c>
    </row>
    <row r="8709" spans="1:3" hidden="1" x14ac:dyDescent="0.25">
      <c r="A8709" s="5" t="s">
        <v>2359</v>
      </c>
      <c r="B8709" s="5">
        <v>1</v>
      </c>
      <c r="C8709" s="5">
        <v>1</v>
      </c>
    </row>
    <row r="8710" spans="1:3" hidden="1" x14ac:dyDescent="0.25">
      <c r="A8710" s="5" t="s">
        <v>16766</v>
      </c>
      <c r="B8710" s="5">
        <v>1</v>
      </c>
      <c r="C8710" s="5">
        <v>3</v>
      </c>
    </row>
    <row r="8711" spans="1:3" hidden="1" x14ac:dyDescent="0.25">
      <c r="A8711" s="5" t="s">
        <v>16767</v>
      </c>
      <c r="B8711" s="5">
        <v>1</v>
      </c>
      <c r="C8711" s="5">
        <v>3</v>
      </c>
    </row>
    <row r="8712" spans="1:3" hidden="1" x14ac:dyDescent="0.25">
      <c r="A8712" s="5" t="s">
        <v>16768</v>
      </c>
      <c r="B8712" s="5">
        <v>1</v>
      </c>
      <c r="C8712" s="5">
        <v>2</v>
      </c>
    </row>
    <row r="8713" spans="1:3" hidden="1" x14ac:dyDescent="0.25">
      <c r="A8713" s="5" t="s">
        <v>16769</v>
      </c>
      <c r="B8713" s="5">
        <v>1</v>
      </c>
      <c r="C8713" s="5">
        <v>2</v>
      </c>
    </row>
    <row r="8714" spans="1:3" hidden="1" x14ac:dyDescent="0.25">
      <c r="A8714" s="5" t="s">
        <v>16770</v>
      </c>
      <c r="B8714" s="5">
        <v>1</v>
      </c>
      <c r="C8714" s="5">
        <v>1</v>
      </c>
    </row>
    <row r="8715" spans="1:3" hidden="1" x14ac:dyDescent="0.25">
      <c r="A8715" s="5" t="s">
        <v>16771</v>
      </c>
      <c r="B8715" s="5">
        <v>1</v>
      </c>
      <c r="C8715" s="5">
        <v>2</v>
      </c>
    </row>
    <row r="8716" spans="1:3" hidden="1" x14ac:dyDescent="0.25">
      <c r="A8716" s="5" t="s">
        <v>16772</v>
      </c>
      <c r="B8716" s="5">
        <v>1</v>
      </c>
      <c r="C8716" s="5">
        <v>2</v>
      </c>
    </row>
    <row r="8717" spans="1:3" hidden="1" x14ac:dyDescent="0.25">
      <c r="A8717" s="5" t="s">
        <v>16773</v>
      </c>
      <c r="B8717" s="5">
        <v>1</v>
      </c>
      <c r="C8717" s="5">
        <v>2</v>
      </c>
    </row>
    <row r="8718" spans="1:3" hidden="1" x14ac:dyDescent="0.25">
      <c r="A8718" s="5" t="s">
        <v>16774</v>
      </c>
      <c r="B8718" s="5">
        <v>1</v>
      </c>
      <c r="C8718" s="5">
        <v>1</v>
      </c>
    </row>
    <row r="8719" spans="1:3" hidden="1" x14ac:dyDescent="0.25">
      <c r="A8719" s="5" t="s">
        <v>16775</v>
      </c>
      <c r="B8719" s="5">
        <v>1</v>
      </c>
      <c r="C8719" s="5">
        <v>2</v>
      </c>
    </row>
    <row r="8720" spans="1:3" hidden="1" x14ac:dyDescent="0.25">
      <c r="A8720" s="5" t="s">
        <v>16776</v>
      </c>
      <c r="B8720" s="5">
        <v>1</v>
      </c>
      <c r="C8720" s="5">
        <v>1</v>
      </c>
    </row>
    <row r="8721" spans="1:3" hidden="1" x14ac:dyDescent="0.25">
      <c r="A8721" s="5" t="s">
        <v>16777</v>
      </c>
      <c r="B8721" s="5">
        <v>1</v>
      </c>
      <c r="C8721" s="5">
        <v>2</v>
      </c>
    </row>
    <row r="8722" spans="1:3" hidden="1" x14ac:dyDescent="0.25">
      <c r="A8722" s="5" t="s">
        <v>16778</v>
      </c>
      <c r="B8722" s="5">
        <v>1</v>
      </c>
      <c r="C8722" s="5">
        <v>3</v>
      </c>
    </row>
    <row r="8723" spans="1:3" hidden="1" x14ac:dyDescent="0.25">
      <c r="A8723" s="5" t="s">
        <v>16779</v>
      </c>
      <c r="B8723" s="5">
        <v>1</v>
      </c>
      <c r="C8723" s="5">
        <v>1</v>
      </c>
    </row>
    <row r="8724" spans="1:3" hidden="1" x14ac:dyDescent="0.25">
      <c r="A8724" s="5" t="s">
        <v>16780</v>
      </c>
      <c r="B8724" s="5">
        <v>1</v>
      </c>
      <c r="C8724" s="5">
        <v>2</v>
      </c>
    </row>
    <row r="8725" spans="1:3" hidden="1" x14ac:dyDescent="0.25">
      <c r="A8725" s="5" t="s">
        <v>16781</v>
      </c>
      <c r="B8725" s="5">
        <v>1</v>
      </c>
      <c r="C8725" s="5">
        <v>1</v>
      </c>
    </row>
    <row r="8726" spans="1:3" hidden="1" x14ac:dyDescent="0.25">
      <c r="A8726" s="5" t="s">
        <v>16782</v>
      </c>
      <c r="B8726" s="5">
        <v>1</v>
      </c>
      <c r="C8726" s="5">
        <v>1</v>
      </c>
    </row>
    <row r="8727" spans="1:3" hidden="1" x14ac:dyDescent="0.25">
      <c r="A8727" s="5" t="s">
        <v>16783</v>
      </c>
      <c r="B8727" s="5">
        <v>1</v>
      </c>
      <c r="C8727" s="5">
        <v>2</v>
      </c>
    </row>
    <row r="8728" spans="1:3" hidden="1" x14ac:dyDescent="0.25">
      <c r="A8728" s="5" t="s">
        <v>16784</v>
      </c>
      <c r="B8728" s="5">
        <v>1</v>
      </c>
      <c r="C8728" s="5">
        <v>1</v>
      </c>
    </row>
    <row r="8729" spans="1:3" hidden="1" x14ac:dyDescent="0.25">
      <c r="A8729" s="5" t="s">
        <v>16785</v>
      </c>
      <c r="B8729" s="5">
        <v>1</v>
      </c>
      <c r="C8729" s="5">
        <v>1</v>
      </c>
    </row>
    <row r="8730" spans="1:3" hidden="1" x14ac:dyDescent="0.25">
      <c r="A8730" s="5" t="s">
        <v>16786</v>
      </c>
      <c r="B8730" s="5">
        <v>1</v>
      </c>
      <c r="C8730" s="5">
        <v>3</v>
      </c>
    </row>
    <row r="8731" spans="1:3" hidden="1" x14ac:dyDescent="0.25">
      <c r="A8731" s="5" t="s">
        <v>16787</v>
      </c>
      <c r="B8731" s="5">
        <v>1</v>
      </c>
      <c r="C8731" s="5">
        <v>3</v>
      </c>
    </row>
    <row r="8732" spans="1:3" hidden="1" x14ac:dyDescent="0.25">
      <c r="A8732" s="5" t="s">
        <v>16788</v>
      </c>
      <c r="B8732" s="5">
        <v>1</v>
      </c>
      <c r="C8732" s="5">
        <v>3</v>
      </c>
    </row>
    <row r="8733" spans="1:3" hidden="1" x14ac:dyDescent="0.25">
      <c r="A8733" s="5" t="s">
        <v>16789</v>
      </c>
      <c r="B8733" s="5">
        <v>1</v>
      </c>
      <c r="C8733" s="5">
        <v>2</v>
      </c>
    </row>
    <row r="8734" spans="1:3" hidden="1" x14ac:dyDescent="0.25">
      <c r="A8734" s="5" t="s">
        <v>16790</v>
      </c>
      <c r="B8734" s="5">
        <v>1</v>
      </c>
      <c r="C8734" s="5">
        <v>2</v>
      </c>
    </row>
    <row r="8735" spans="1:3" hidden="1" x14ac:dyDescent="0.25">
      <c r="A8735" s="5" t="s">
        <v>16791</v>
      </c>
      <c r="B8735" s="5">
        <v>1</v>
      </c>
      <c r="C8735" s="5">
        <v>2</v>
      </c>
    </row>
    <row r="8736" spans="1:3" hidden="1" x14ac:dyDescent="0.25">
      <c r="A8736" s="5" t="s">
        <v>16792</v>
      </c>
      <c r="B8736" s="5">
        <v>1</v>
      </c>
      <c r="C8736" s="5">
        <v>3</v>
      </c>
    </row>
    <row r="8737" spans="1:3" hidden="1" x14ac:dyDescent="0.25">
      <c r="A8737" s="5" t="s">
        <v>16793</v>
      </c>
      <c r="B8737" s="5">
        <v>1</v>
      </c>
      <c r="C8737" s="5">
        <v>1</v>
      </c>
    </row>
    <row r="8738" spans="1:3" hidden="1" x14ac:dyDescent="0.25">
      <c r="A8738" s="5" t="s">
        <v>16794</v>
      </c>
      <c r="B8738" s="5">
        <v>1</v>
      </c>
      <c r="C8738" s="5">
        <v>1</v>
      </c>
    </row>
    <row r="8739" spans="1:3" hidden="1" x14ac:dyDescent="0.25">
      <c r="A8739" s="5" t="s">
        <v>16795</v>
      </c>
      <c r="B8739" s="5">
        <v>1</v>
      </c>
      <c r="C8739" s="5">
        <v>3</v>
      </c>
    </row>
    <row r="8740" spans="1:3" hidden="1" x14ac:dyDescent="0.25">
      <c r="A8740" s="5" t="s">
        <v>16796</v>
      </c>
      <c r="B8740" s="5">
        <v>1</v>
      </c>
      <c r="C8740" s="5">
        <v>2</v>
      </c>
    </row>
    <row r="8741" spans="1:3" hidden="1" x14ac:dyDescent="0.25">
      <c r="A8741" s="5" t="s">
        <v>16797</v>
      </c>
      <c r="B8741" s="5">
        <v>1</v>
      </c>
      <c r="C8741" s="5">
        <v>2</v>
      </c>
    </row>
    <row r="8742" spans="1:3" hidden="1" x14ac:dyDescent="0.25">
      <c r="A8742" s="5" t="s">
        <v>16798</v>
      </c>
      <c r="B8742" s="5">
        <v>1</v>
      </c>
      <c r="C8742" s="5">
        <v>2</v>
      </c>
    </row>
    <row r="8743" spans="1:3" hidden="1" x14ac:dyDescent="0.25">
      <c r="A8743" s="5" t="s">
        <v>16799</v>
      </c>
      <c r="B8743" s="5">
        <v>1</v>
      </c>
      <c r="C8743" s="5">
        <v>1</v>
      </c>
    </row>
    <row r="8744" spans="1:3" hidden="1" x14ac:dyDescent="0.25">
      <c r="A8744" s="5" t="s">
        <v>16800</v>
      </c>
      <c r="B8744" s="5">
        <v>1</v>
      </c>
      <c r="C8744" s="5">
        <v>1</v>
      </c>
    </row>
    <row r="8745" spans="1:3" hidden="1" x14ac:dyDescent="0.25">
      <c r="A8745" s="5" t="s">
        <v>16801</v>
      </c>
      <c r="B8745" s="5">
        <v>1</v>
      </c>
      <c r="C8745" s="5">
        <v>2</v>
      </c>
    </row>
    <row r="8746" spans="1:3" hidden="1" x14ac:dyDescent="0.25">
      <c r="A8746" s="5" t="s">
        <v>16802</v>
      </c>
      <c r="B8746" s="5">
        <v>1</v>
      </c>
      <c r="C8746" s="5">
        <v>1</v>
      </c>
    </row>
    <row r="8747" spans="1:3" hidden="1" x14ac:dyDescent="0.25">
      <c r="A8747" s="5" t="s">
        <v>16803</v>
      </c>
      <c r="B8747" s="5">
        <v>1</v>
      </c>
      <c r="C8747" s="5">
        <v>2</v>
      </c>
    </row>
    <row r="8748" spans="1:3" hidden="1" x14ac:dyDescent="0.25">
      <c r="A8748" s="5" t="s">
        <v>16804</v>
      </c>
      <c r="B8748" s="5">
        <v>1</v>
      </c>
      <c r="C8748" s="5">
        <v>2</v>
      </c>
    </row>
    <row r="8749" spans="1:3" hidden="1" x14ac:dyDescent="0.25">
      <c r="A8749" s="5" t="s">
        <v>16805</v>
      </c>
      <c r="B8749" s="5">
        <v>1</v>
      </c>
      <c r="C8749" s="5">
        <v>2</v>
      </c>
    </row>
    <row r="8750" spans="1:3" hidden="1" x14ac:dyDescent="0.25">
      <c r="A8750" s="5" t="s">
        <v>16806</v>
      </c>
      <c r="B8750" s="5">
        <v>1</v>
      </c>
      <c r="C8750" s="5">
        <v>2</v>
      </c>
    </row>
    <row r="8751" spans="1:3" hidden="1" x14ac:dyDescent="0.25">
      <c r="A8751" s="5" t="s">
        <v>16807</v>
      </c>
      <c r="B8751" s="5">
        <v>1</v>
      </c>
      <c r="C8751" s="5">
        <v>1</v>
      </c>
    </row>
    <row r="8752" spans="1:3" hidden="1" x14ac:dyDescent="0.25">
      <c r="A8752" s="5" t="s">
        <v>16808</v>
      </c>
      <c r="B8752" s="5">
        <v>1</v>
      </c>
      <c r="C8752" s="5">
        <v>3</v>
      </c>
    </row>
    <row r="8753" spans="1:3" hidden="1" x14ac:dyDescent="0.25">
      <c r="A8753" s="5" t="s">
        <v>16809</v>
      </c>
      <c r="B8753" s="5">
        <v>1</v>
      </c>
      <c r="C8753" s="5">
        <v>1</v>
      </c>
    </row>
    <row r="8754" spans="1:3" hidden="1" x14ac:dyDescent="0.25">
      <c r="A8754" s="5" t="s">
        <v>16810</v>
      </c>
      <c r="B8754" s="5">
        <v>1</v>
      </c>
      <c r="C8754" s="5">
        <v>2</v>
      </c>
    </row>
    <row r="8755" spans="1:3" hidden="1" x14ac:dyDescent="0.25">
      <c r="A8755" s="5" t="s">
        <v>16811</v>
      </c>
      <c r="B8755" s="5">
        <v>1</v>
      </c>
      <c r="C8755" s="5">
        <v>1</v>
      </c>
    </row>
    <row r="8756" spans="1:3" hidden="1" x14ac:dyDescent="0.25">
      <c r="A8756" s="5" t="s">
        <v>16812</v>
      </c>
      <c r="B8756" s="5">
        <v>1</v>
      </c>
      <c r="C8756" s="5">
        <v>2</v>
      </c>
    </row>
    <row r="8757" spans="1:3" hidden="1" x14ac:dyDescent="0.25">
      <c r="A8757" s="5" t="s">
        <v>16813</v>
      </c>
      <c r="B8757" s="5">
        <v>1</v>
      </c>
      <c r="C8757" s="5">
        <v>1</v>
      </c>
    </row>
    <row r="8758" spans="1:3" hidden="1" x14ac:dyDescent="0.25">
      <c r="A8758" s="5" t="s">
        <v>16814</v>
      </c>
      <c r="B8758" s="5">
        <v>1</v>
      </c>
      <c r="C8758" s="5">
        <v>3</v>
      </c>
    </row>
    <row r="8759" spans="1:3" hidden="1" x14ac:dyDescent="0.25">
      <c r="A8759" s="5" t="s">
        <v>16815</v>
      </c>
      <c r="B8759" s="5">
        <v>1</v>
      </c>
      <c r="C8759" s="5">
        <v>1</v>
      </c>
    </row>
    <row r="8760" spans="1:3" hidden="1" x14ac:dyDescent="0.25">
      <c r="A8760" s="5" t="s">
        <v>16816</v>
      </c>
      <c r="B8760" s="5">
        <v>1</v>
      </c>
      <c r="C8760" s="5">
        <v>2</v>
      </c>
    </row>
    <row r="8761" spans="1:3" hidden="1" x14ac:dyDescent="0.25">
      <c r="A8761" s="5" t="s">
        <v>16817</v>
      </c>
      <c r="B8761" s="5">
        <v>1</v>
      </c>
      <c r="C8761" s="5">
        <v>1</v>
      </c>
    </row>
    <row r="8762" spans="1:3" hidden="1" x14ac:dyDescent="0.25">
      <c r="A8762" s="5" t="s">
        <v>16818</v>
      </c>
      <c r="B8762" s="5">
        <v>1</v>
      </c>
      <c r="C8762" s="5">
        <v>1</v>
      </c>
    </row>
    <row r="8763" spans="1:3" hidden="1" x14ac:dyDescent="0.25">
      <c r="A8763" s="5" t="s">
        <v>16819</v>
      </c>
      <c r="B8763" s="5">
        <v>1</v>
      </c>
      <c r="C8763" s="5">
        <v>1</v>
      </c>
    </row>
    <row r="8764" spans="1:3" hidden="1" x14ac:dyDescent="0.25">
      <c r="A8764" s="5" t="s">
        <v>16820</v>
      </c>
      <c r="B8764" s="5">
        <v>1</v>
      </c>
      <c r="C8764" s="5">
        <v>2</v>
      </c>
    </row>
    <row r="8765" spans="1:3" hidden="1" x14ac:dyDescent="0.25">
      <c r="A8765" s="5" t="s">
        <v>16821</v>
      </c>
      <c r="B8765" s="5">
        <v>1</v>
      </c>
      <c r="C8765" s="5">
        <v>2</v>
      </c>
    </row>
    <row r="8766" spans="1:3" hidden="1" x14ac:dyDescent="0.25">
      <c r="A8766" s="5" t="s">
        <v>16822</v>
      </c>
      <c r="B8766" s="5">
        <v>1</v>
      </c>
      <c r="C8766" s="5">
        <v>2</v>
      </c>
    </row>
    <row r="8767" spans="1:3" hidden="1" x14ac:dyDescent="0.25">
      <c r="A8767" s="5" t="s">
        <v>16823</v>
      </c>
      <c r="B8767" s="5">
        <v>1</v>
      </c>
      <c r="C8767" s="5">
        <v>3</v>
      </c>
    </row>
    <row r="8768" spans="1:3" hidden="1" x14ac:dyDescent="0.25">
      <c r="A8768" s="5" t="s">
        <v>16824</v>
      </c>
      <c r="B8768" s="5">
        <v>1</v>
      </c>
      <c r="C8768" s="5">
        <v>1</v>
      </c>
    </row>
    <row r="8769" spans="1:3" hidden="1" x14ac:dyDescent="0.25">
      <c r="A8769" s="5" t="s">
        <v>16825</v>
      </c>
      <c r="B8769" s="5">
        <v>1</v>
      </c>
      <c r="C8769" s="5">
        <v>1</v>
      </c>
    </row>
    <row r="8770" spans="1:3" hidden="1" x14ac:dyDescent="0.25">
      <c r="A8770" s="5" t="s">
        <v>16826</v>
      </c>
      <c r="B8770" s="5">
        <v>1</v>
      </c>
      <c r="C8770" s="5">
        <v>2</v>
      </c>
    </row>
    <row r="8771" spans="1:3" hidden="1" x14ac:dyDescent="0.25">
      <c r="A8771" s="5" t="s">
        <v>16827</v>
      </c>
      <c r="B8771" s="5">
        <v>1</v>
      </c>
      <c r="C8771" s="5">
        <v>1</v>
      </c>
    </row>
    <row r="8772" spans="1:3" hidden="1" x14ac:dyDescent="0.25">
      <c r="A8772" s="5" t="s">
        <v>16828</v>
      </c>
      <c r="B8772" s="5">
        <v>1</v>
      </c>
      <c r="C8772" s="5">
        <v>3</v>
      </c>
    </row>
    <row r="8773" spans="1:3" hidden="1" x14ac:dyDescent="0.25">
      <c r="A8773" s="5" t="s">
        <v>16829</v>
      </c>
      <c r="B8773" s="5">
        <v>1</v>
      </c>
      <c r="C8773" s="5">
        <v>2</v>
      </c>
    </row>
    <row r="8774" spans="1:3" hidden="1" x14ac:dyDescent="0.25">
      <c r="A8774" s="5" t="s">
        <v>16830</v>
      </c>
      <c r="B8774" s="5">
        <v>1</v>
      </c>
      <c r="C8774" s="5">
        <v>2</v>
      </c>
    </row>
    <row r="8775" spans="1:3" hidden="1" x14ac:dyDescent="0.25">
      <c r="A8775" s="5" t="s">
        <v>16831</v>
      </c>
      <c r="B8775" s="5">
        <v>1</v>
      </c>
      <c r="C8775" s="5">
        <v>3</v>
      </c>
    </row>
    <row r="8776" spans="1:3" hidden="1" x14ac:dyDescent="0.25">
      <c r="A8776" s="5" t="s">
        <v>16832</v>
      </c>
      <c r="B8776" s="5">
        <v>1</v>
      </c>
      <c r="C8776" s="5">
        <v>2</v>
      </c>
    </row>
    <row r="8777" spans="1:3" hidden="1" x14ac:dyDescent="0.25">
      <c r="A8777" s="5" t="s">
        <v>16833</v>
      </c>
      <c r="B8777" s="5">
        <v>1</v>
      </c>
      <c r="C8777" s="5">
        <v>2</v>
      </c>
    </row>
    <row r="8778" spans="1:3" hidden="1" x14ac:dyDescent="0.25">
      <c r="A8778" s="5" t="s">
        <v>16834</v>
      </c>
      <c r="B8778" s="5">
        <v>1</v>
      </c>
      <c r="C8778" s="5">
        <v>2</v>
      </c>
    </row>
    <row r="8779" spans="1:3" hidden="1" x14ac:dyDescent="0.25">
      <c r="A8779" s="5" t="s">
        <v>16835</v>
      </c>
      <c r="B8779" s="5">
        <v>1</v>
      </c>
      <c r="C8779" s="5">
        <v>2</v>
      </c>
    </row>
    <row r="8780" spans="1:3" hidden="1" x14ac:dyDescent="0.25">
      <c r="A8780" s="5" t="s">
        <v>16836</v>
      </c>
      <c r="B8780" s="5">
        <v>1</v>
      </c>
      <c r="C8780" s="5">
        <v>2</v>
      </c>
    </row>
    <row r="8781" spans="1:3" hidden="1" x14ac:dyDescent="0.25">
      <c r="A8781" s="5" t="s">
        <v>16837</v>
      </c>
      <c r="B8781" s="5">
        <v>1</v>
      </c>
      <c r="C8781" s="5">
        <v>3</v>
      </c>
    </row>
    <row r="8782" spans="1:3" hidden="1" x14ac:dyDescent="0.25">
      <c r="A8782" s="5" t="s">
        <v>16838</v>
      </c>
      <c r="B8782" s="5">
        <v>1</v>
      </c>
      <c r="C8782" s="5">
        <v>2</v>
      </c>
    </row>
    <row r="8783" spans="1:3" hidden="1" x14ac:dyDescent="0.25">
      <c r="A8783" s="5" t="s">
        <v>16839</v>
      </c>
      <c r="B8783" s="5">
        <v>1</v>
      </c>
      <c r="C8783" s="5">
        <v>3</v>
      </c>
    </row>
    <row r="8784" spans="1:3" hidden="1" x14ac:dyDescent="0.25">
      <c r="A8784" s="5" t="s">
        <v>16840</v>
      </c>
      <c r="B8784" s="5">
        <v>1</v>
      </c>
      <c r="C8784" s="5">
        <v>2</v>
      </c>
    </row>
    <row r="8785" spans="1:3" hidden="1" x14ac:dyDescent="0.25">
      <c r="A8785" s="5" t="s">
        <v>16841</v>
      </c>
      <c r="B8785" s="5">
        <v>1</v>
      </c>
      <c r="C8785" s="5">
        <v>3</v>
      </c>
    </row>
    <row r="8786" spans="1:3" hidden="1" x14ac:dyDescent="0.25">
      <c r="A8786" s="5" t="s">
        <v>16842</v>
      </c>
      <c r="B8786" s="5">
        <v>1</v>
      </c>
      <c r="C8786" s="5">
        <v>2</v>
      </c>
    </row>
    <row r="8787" spans="1:3" hidden="1" x14ac:dyDescent="0.25">
      <c r="A8787" s="5" t="s">
        <v>16843</v>
      </c>
      <c r="B8787" s="5">
        <v>1</v>
      </c>
      <c r="C8787" s="5">
        <v>3</v>
      </c>
    </row>
    <row r="8788" spans="1:3" hidden="1" x14ac:dyDescent="0.25">
      <c r="A8788" s="5" t="s">
        <v>16844</v>
      </c>
      <c r="B8788" s="5">
        <v>1</v>
      </c>
      <c r="C8788" s="5">
        <v>1</v>
      </c>
    </row>
    <row r="8789" spans="1:3" hidden="1" x14ac:dyDescent="0.25">
      <c r="A8789" s="5" t="s">
        <v>16845</v>
      </c>
      <c r="B8789" s="5">
        <v>1</v>
      </c>
      <c r="C8789" s="5">
        <v>2</v>
      </c>
    </row>
    <row r="8790" spans="1:3" hidden="1" x14ac:dyDescent="0.25">
      <c r="A8790" s="5" t="s">
        <v>16846</v>
      </c>
      <c r="B8790" s="5">
        <v>1</v>
      </c>
      <c r="C8790" s="5">
        <v>3</v>
      </c>
    </row>
    <row r="8791" spans="1:3" hidden="1" x14ac:dyDescent="0.25">
      <c r="A8791" s="5" t="s">
        <v>16847</v>
      </c>
      <c r="B8791" s="5">
        <v>1</v>
      </c>
      <c r="C8791" s="5">
        <v>2</v>
      </c>
    </row>
    <row r="8792" spans="1:3" hidden="1" x14ac:dyDescent="0.25">
      <c r="A8792" s="5" t="s">
        <v>16848</v>
      </c>
      <c r="B8792" s="5">
        <v>1</v>
      </c>
      <c r="C8792" s="5">
        <v>1</v>
      </c>
    </row>
    <row r="8793" spans="1:3" hidden="1" x14ac:dyDescent="0.25">
      <c r="A8793" s="5" t="s">
        <v>16849</v>
      </c>
      <c r="B8793" s="5">
        <v>1</v>
      </c>
      <c r="C8793" s="5">
        <v>2</v>
      </c>
    </row>
    <row r="8794" spans="1:3" hidden="1" x14ac:dyDescent="0.25">
      <c r="A8794" s="5" t="s">
        <v>16850</v>
      </c>
      <c r="B8794" s="5">
        <v>1</v>
      </c>
      <c r="C8794" s="5">
        <v>1</v>
      </c>
    </row>
    <row r="8795" spans="1:3" hidden="1" x14ac:dyDescent="0.25">
      <c r="A8795" s="5" t="s">
        <v>16851</v>
      </c>
      <c r="B8795" s="5">
        <v>1</v>
      </c>
      <c r="C8795" s="5">
        <v>2</v>
      </c>
    </row>
    <row r="8796" spans="1:3" hidden="1" x14ac:dyDescent="0.25">
      <c r="A8796" s="5" t="s">
        <v>16852</v>
      </c>
      <c r="B8796" s="5">
        <v>1</v>
      </c>
      <c r="C8796" s="5">
        <v>2</v>
      </c>
    </row>
    <row r="8797" spans="1:3" hidden="1" x14ac:dyDescent="0.25">
      <c r="A8797" s="5" t="s">
        <v>16853</v>
      </c>
      <c r="B8797" s="5">
        <v>1</v>
      </c>
      <c r="C8797" s="5">
        <v>3</v>
      </c>
    </row>
    <row r="8798" spans="1:3" hidden="1" x14ac:dyDescent="0.25">
      <c r="A8798" s="5" t="s">
        <v>16854</v>
      </c>
      <c r="B8798" s="5">
        <v>1</v>
      </c>
      <c r="C8798" s="5">
        <v>3</v>
      </c>
    </row>
    <row r="8799" spans="1:3" hidden="1" x14ac:dyDescent="0.25">
      <c r="A8799" s="5" t="s">
        <v>16855</v>
      </c>
      <c r="B8799" s="5">
        <v>1</v>
      </c>
      <c r="C8799" s="5">
        <v>1</v>
      </c>
    </row>
    <row r="8800" spans="1:3" hidden="1" x14ac:dyDescent="0.25">
      <c r="A8800" s="5" t="s">
        <v>16856</v>
      </c>
      <c r="B8800" s="5">
        <v>1</v>
      </c>
      <c r="C8800" s="5">
        <v>3</v>
      </c>
    </row>
    <row r="8801" spans="1:3" hidden="1" x14ac:dyDescent="0.25">
      <c r="A8801" s="5" t="s">
        <v>16857</v>
      </c>
      <c r="B8801" s="5">
        <v>1</v>
      </c>
      <c r="C8801" s="5">
        <v>3</v>
      </c>
    </row>
    <row r="8802" spans="1:3" hidden="1" x14ac:dyDescent="0.25">
      <c r="A8802" s="5" t="s">
        <v>16858</v>
      </c>
      <c r="B8802" s="5">
        <v>1</v>
      </c>
      <c r="C8802" s="5">
        <v>3</v>
      </c>
    </row>
    <row r="8803" spans="1:3" hidden="1" x14ac:dyDescent="0.25">
      <c r="A8803" s="5" t="s">
        <v>16859</v>
      </c>
      <c r="B8803" s="5">
        <v>1</v>
      </c>
      <c r="C8803" s="5">
        <v>2</v>
      </c>
    </row>
    <row r="8804" spans="1:3" hidden="1" x14ac:dyDescent="0.25">
      <c r="A8804" s="5" t="s">
        <v>16860</v>
      </c>
      <c r="B8804" s="5">
        <v>1</v>
      </c>
      <c r="C8804" s="5">
        <v>2</v>
      </c>
    </row>
    <row r="8805" spans="1:3" hidden="1" x14ac:dyDescent="0.25">
      <c r="A8805" s="5" t="s">
        <v>16861</v>
      </c>
      <c r="B8805" s="5">
        <v>1</v>
      </c>
      <c r="C8805" s="5">
        <v>1</v>
      </c>
    </row>
    <row r="8806" spans="1:3" hidden="1" x14ac:dyDescent="0.25">
      <c r="A8806" s="5" t="s">
        <v>16862</v>
      </c>
      <c r="B8806" s="5">
        <v>1</v>
      </c>
      <c r="C8806" s="5">
        <v>1</v>
      </c>
    </row>
    <row r="8807" spans="1:3" hidden="1" x14ac:dyDescent="0.25">
      <c r="A8807" s="5" t="s">
        <v>16863</v>
      </c>
      <c r="B8807" s="5">
        <v>1</v>
      </c>
      <c r="C8807" s="5">
        <v>2</v>
      </c>
    </row>
    <row r="8808" spans="1:3" hidden="1" x14ac:dyDescent="0.25">
      <c r="A8808" s="5" t="s">
        <v>16864</v>
      </c>
      <c r="B8808" s="5">
        <v>1</v>
      </c>
      <c r="C8808" s="5">
        <v>2</v>
      </c>
    </row>
    <row r="8809" spans="1:3" hidden="1" x14ac:dyDescent="0.25">
      <c r="A8809" s="5" t="s">
        <v>16865</v>
      </c>
      <c r="B8809" s="5">
        <v>1</v>
      </c>
      <c r="C8809" s="5">
        <v>1</v>
      </c>
    </row>
    <row r="8810" spans="1:3" hidden="1" x14ac:dyDescent="0.25">
      <c r="A8810" s="5" t="s">
        <v>16866</v>
      </c>
      <c r="B8810" s="5">
        <v>1</v>
      </c>
      <c r="C8810" s="5">
        <v>1</v>
      </c>
    </row>
    <row r="8811" spans="1:3" hidden="1" x14ac:dyDescent="0.25">
      <c r="A8811" s="5" t="s">
        <v>16867</v>
      </c>
      <c r="B8811" s="5">
        <v>1</v>
      </c>
      <c r="C8811" s="5">
        <v>1</v>
      </c>
    </row>
    <row r="8812" spans="1:3" hidden="1" x14ac:dyDescent="0.25">
      <c r="A8812" s="5" t="s">
        <v>16868</v>
      </c>
      <c r="B8812" s="5">
        <v>1</v>
      </c>
      <c r="C8812" s="5">
        <v>1</v>
      </c>
    </row>
    <row r="8813" spans="1:3" hidden="1" x14ac:dyDescent="0.25">
      <c r="A8813" s="5" t="s">
        <v>16869</v>
      </c>
      <c r="B8813" s="5">
        <v>1</v>
      </c>
      <c r="C8813" s="5">
        <v>1</v>
      </c>
    </row>
    <row r="8814" spans="1:3" hidden="1" x14ac:dyDescent="0.25">
      <c r="A8814" s="5" t="s">
        <v>16870</v>
      </c>
      <c r="B8814" s="5">
        <v>1</v>
      </c>
      <c r="C8814" s="5">
        <v>2</v>
      </c>
    </row>
    <row r="8815" spans="1:3" hidden="1" x14ac:dyDescent="0.25">
      <c r="A8815" s="5" t="s">
        <v>16871</v>
      </c>
      <c r="B8815" s="5">
        <v>1</v>
      </c>
      <c r="C8815" s="5">
        <v>3</v>
      </c>
    </row>
    <row r="8816" spans="1:3" hidden="1" x14ac:dyDescent="0.25">
      <c r="A8816" s="5" t="s">
        <v>16872</v>
      </c>
      <c r="B8816" s="5">
        <v>1</v>
      </c>
      <c r="C8816" s="5">
        <v>3</v>
      </c>
    </row>
    <row r="8817" spans="1:3" hidden="1" x14ac:dyDescent="0.25">
      <c r="A8817" s="5" t="s">
        <v>16873</v>
      </c>
      <c r="B8817" s="5">
        <v>1</v>
      </c>
      <c r="C8817" s="5">
        <v>2</v>
      </c>
    </row>
    <row r="8818" spans="1:3" hidden="1" x14ac:dyDescent="0.25">
      <c r="A8818" s="5" t="s">
        <v>16874</v>
      </c>
      <c r="B8818" s="5">
        <v>1</v>
      </c>
      <c r="C8818" s="5">
        <v>2</v>
      </c>
    </row>
    <row r="8819" spans="1:3" hidden="1" x14ac:dyDescent="0.25">
      <c r="A8819" s="5" t="s">
        <v>16875</v>
      </c>
      <c r="B8819" s="5">
        <v>1</v>
      </c>
      <c r="C8819" s="5">
        <v>3</v>
      </c>
    </row>
    <row r="8820" spans="1:3" hidden="1" x14ac:dyDescent="0.25">
      <c r="A8820" s="5" t="s">
        <v>16876</v>
      </c>
      <c r="B8820" s="5">
        <v>1</v>
      </c>
      <c r="C8820" s="5">
        <v>1</v>
      </c>
    </row>
    <row r="8821" spans="1:3" hidden="1" x14ac:dyDescent="0.25">
      <c r="A8821" s="5" t="s">
        <v>16877</v>
      </c>
      <c r="B8821" s="5">
        <v>1</v>
      </c>
      <c r="C8821" s="5">
        <v>3</v>
      </c>
    </row>
    <row r="8822" spans="1:3" hidden="1" x14ac:dyDescent="0.25">
      <c r="A8822" s="5" t="s">
        <v>16878</v>
      </c>
      <c r="B8822" s="5">
        <v>1</v>
      </c>
      <c r="C8822" s="5">
        <v>2</v>
      </c>
    </row>
    <row r="8823" spans="1:3" hidden="1" x14ac:dyDescent="0.25">
      <c r="A8823" s="5" t="s">
        <v>16879</v>
      </c>
      <c r="B8823" s="5">
        <v>1</v>
      </c>
      <c r="C8823" s="5">
        <v>2</v>
      </c>
    </row>
    <row r="8824" spans="1:3" hidden="1" x14ac:dyDescent="0.25">
      <c r="A8824" s="5" t="s">
        <v>16880</v>
      </c>
      <c r="B8824" s="5">
        <v>1</v>
      </c>
      <c r="C8824" s="5">
        <v>3</v>
      </c>
    </row>
    <row r="8825" spans="1:3" hidden="1" x14ac:dyDescent="0.25">
      <c r="A8825" s="5" t="s">
        <v>16881</v>
      </c>
      <c r="B8825" s="5">
        <v>1</v>
      </c>
      <c r="C8825" s="5">
        <v>3</v>
      </c>
    </row>
    <row r="8826" spans="1:3" hidden="1" x14ac:dyDescent="0.25">
      <c r="A8826" s="5" t="s">
        <v>16882</v>
      </c>
      <c r="B8826" s="5">
        <v>1</v>
      </c>
      <c r="C8826" s="5">
        <v>2</v>
      </c>
    </row>
    <row r="8827" spans="1:3" hidden="1" x14ac:dyDescent="0.25">
      <c r="A8827" s="5" t="s">
        <v>16883</v>
      </c>
      <c r="B8827" s="5">
        <v>1</v>
      </c>
      <c r="C8827" s="5">
        <v>3</v>
      </c>
    </row>
    <row r="8828" spans="1:3" hidden="1" x14ac:dyDescent="0.25">
      <c r="A8828" s="5" t="s">
        <v>16884</v>
      </c>
      <c r="B8828" s="5">
        <v>1</v>
      </c>
      <c r="C8828" s="5">
        <v>3</v>
      </c>
    </row>
    <row r="8829" spans="1:3" hidden="1" x14ac:dyDescent="0.25">
      <c r="A8829" s="5" t="s">
        <v>16885</v>
      </c>
      <c r="B8829" s="5">
        <v>1</v>
      </c>
      <c r="C8829" s="5">
        <v>1</v>
      </c>
    </row>
    <row r="8830" spans="1:3" hidden="1" x14ac:dyDescent="0.25">
      <c r="A8830" s="5" t="s">
        <v>16886</v>
      </c>
      <c r="B8830" s="5">
        <v>1</v>
      </c>
      <c r="C8830" s="5">
        <v>1</v>
      </c>
    </row>
    <row r="8831" spans="1:3" hidden="1" x14ac:dyDescent="0.25">
      <c r="A8831" s="5" t="s">
        <v>16887</v>
      </c>
      <c r="B8831" s="5">
        <v>1</v>
      </c>
      <c r="C8831" s="5">
        <v>3</v>
      </c>
    </row>
    <row r="8832" spans="1:3" hidden="1" x14ac:dyDescent="0.25">
      <c r="A8832" s="5" t="s">
        <v>16888</v>
      </c>
      <c r="B8832" s="5">
        <v>1</v>
      </c>
      <c r="C8832" s="5">
        <v>1</v>
      </c>
    </row>
    <row r="8833" spans="1:3" hidden="1" x14ac:dyDescent="0.25">
      <c r="A8833" s="5" t="s">
        <v>16889</v>
      </c>
      <c r="B8833" s="5">
        <v>1</v>
      </c>
      <c r="C8833" s="5">
        <v>3</v>
      </c>
    </row>
    <row r="8834" spans="1:3" hidden="1" x14ac:dyDescent="0.25">
      <c r="A8834" s="5" t="s">
        <v>16890</v>
      </c>
      <c r="B8834" s="5">
        <v>1</v>
      </c>
      <c r="C8834" s="5">
        <v>3</v>
      </c>
    </row>
    <row r="8835" spans="1:3" hidden="1" x14ac:dyDescent="0.25">
      <c r="A8835" s="5" t="s">
        <v>8054</v>
      </c>
      <c r="B8835" s="5">
        <v>1</v>
      </c>
      <c r="C8835" s="5">
        <v>2</v>
      </c>
    </row>
    <row r="8836" spans="1:3" hidden="1" x14ac:dyDescent="0.25">
      <c r="A8836" s="5" t="s">
        <v>16891</v>
      </c>
      <c r="B8836" s="5">
        <v>1</v>
      </c>
      <c r="C8836" s="5">
        <v>2</v>
      </c>
    </row>
    <row r="8837" spans="1:3" hidden="1" x14ac:dyDescent="0.25">
      <c r="A8837" s="5" t="s">
        <v>8088</v>
      </c>
      <c r="B8837" s="5">
        <v>1</v>
      </c>
      <c r="C8837" s="5">
        <v>1</v>
      </c>
    </row>
    <row r="8838" spans="1:3" hidden="1" x14ac:dyDescent="0.25">
      <c r="A8838" s="5" t="s">
        <v>16892</v>
      </c>
      <c r="B8838" s="5">
        <v>1</v>
      </c>
      <c r="C8838" s="5">
        <v>2</v>
      </c>
    </row>
    <row r="8839" spans="1:3" hidden="1" x14ac:dyDescent="0.25">
      <c r="A8839" s="5" t="s">
        <v>16893</v>
      </c>
      <c r="B8839" s="5">
        <v>1</v>
      </c>
      <c r="C8839" s="5">
        <v>3</v>
      </c>
    </row>
    <row r="8840" spans="1:3" hidden="1" x14ac:dyDescent="0.25">
      <c r="A8840" s="5" t="s">
        <v>16894</v>
      </c>
      <c r="B8840" s="5">
        <v>1</v>
      </c>
      <c r="C8840" s="5">
        <v>2</v>
      </c>
    </row>
    <row r="8841" spans="1:3" hidden="1" x14ac:dyDescent="0.25">
      <c r="A8841" s="5" t="s">
        <v>16895</v>
      </c>
      <c r="B8841" s="5">
        <v>1</v>
      </c>
      <c r="C8841" s="5">
        <v>3</v>
      </c>
    </row>
    <row r="8842" spans="1:3" hidden="1" x14ac:dyDescent="0.25">
      <c r="A8842" s="5" t="s">
        <v>16896</v>
      </c>
      <c r="B8842" s="5">
        <v>1</v>
      </c>
      <c r="C8842" s="5">
        <v>2</v>
      </c>
    </row>
    <row r="8843" spans="1:3" hidden="1" x14ac:dyDescent="0.25">
      <c r="A8843" s="5" t="s">
        <v>16897</v>
      </c>
      <c r="B8843" s="5">
        <v>1</v>
      </c>
      <c r="C8843" s="5">
        <v>1</v>
      </c>
    </row>
    <row r="8844" spans="1:3" hidden="1" x14ac:dyDescent="0.25">
      <c r="A8844" s="5" t="s">
        <v>16898</v>
      </c>
      <c r="B8844" s="5">
        <v>1</v>
      </c>
      <c r="C8844" s="5">
        <v>2</v>
      </c>
    </row>
    <row r="8845" spans="1:3" hidden="1" x14ac:dyDescent="0.25">
      <c r="A8845" s="5" t="s">
        <v>16899</v>
      </c>
      <c r="B8845" s="5">
        <v>1</v>
      </c>
      <c r="C8845" s="5">
        <v>3</v>
      </c>
    </row>
    <row r="8846" spans="1:3" hidden="1" x14ac:dyDescent="0.25">
      <c r="A8846" s="5" t="s">
        <v>16900</v>
      </c>
      <c r="B8846" s="5">
        <v>1</v>
      </c>
      <c r="C8846" s="5">
        <v>2</v>
      </c>
    </row>
    <row r="8847" spans="1:3" hidden="1" x14ac:dyDescent="0.25">
      <c r="A8847" s="5" t="s">
        <v>16901</v>
      </c>
      <c r="B8847" s="5">
        <v>1</v>
      </c>
      <c r="C8847" s="5">
        <v>1</v>
      </c>
    </row>
    <row r="8848" spans="1:3" hidden="1" x14ac:dyDescent="0.25">
      <c r="A8848" s="5" t="s">
        <v>16902</v>
      </c>
      <c r="B8848" s="5">
        <v>1</v>
      </c>
      <c r="C8848" s="5">
        <v>3</v>
      </c>
    </row>
    <row r="8849" spans="1:3" hidden="1" x14ac:dyDescent="0.25">
      <c r="A8849" s="5" t="s">
        <v>16903</v>
      </c>
      <c r="B8849" s="5">
        <v>1</v>
      </c>
      <c r="C8849" s="5">
        <v>1</v>
      </c>
    </row>
    <row r="8850" spans="1:3" hidden="1" x14ac:dyDescent="0.25">
      <c r="A8850" s="5" t="s">
        <v>16904</v>
      </c>
      <c r="B8850" s="5">
        <v>1</v>
      </c>
      <c r="C8850" s="5">
        <v>2</v>
      </c>
    </row>
    <row r="8851" spans="1:3" hidden="1" x14ac:dyDescent="0.25">
      <c r="A8851" s="5" t="s">
        <v>16905</v>
      </c>
      <c r="B8851" s="5">
        <v>1</v>
      </c>
      <c r="C8851" s="5">
        <v>3</v>
      </c>
    </row>
    <row r="8852" spans="1:3" hidden="1" x14ac:dyDescent="0.25">
      <c r="A8852" s="5" t="s">
        <v>16906</v>
      </c>
      <c r="B8852" s="5">
        <v>1</v>
      </c>
      <c r="C8852" s="5">
        <v>2</v>
      </c>
    </row>
    <row r="8853" spans="1:3" hidden="1" x14ac:dyDescent="0.25">
      <c r="A8853" s="5" t="s">
        <v>16907</v>
      </c>
      <c r="B8853" s="5">
        <v>1</v>
      </c>
      <c r="C8853" s="5">
        <v>2</v>
      </c>
    </row>
    <row r="8854" spans="1:3" hidden="1" x14ac:dyDescent="0.25">
      <c r="A8854" s="5" t="s">
        <v>16908</v>
      </c>
      <c r="B8854" s="5">
        <v>1</v>
      </c>
      <c r="C8854" s="5">
        <v>2</v>
      </c>
    </row>
    <row r="8855" spans="1:3" hidden="1" x14ac:dyDescent="0.25">
      <c r="A8855" s="5" t="s">
        <v>16909</v>
      </c>
      <c r="B8855" s="5">
        <v>1</v>
      </c>
      <c r="C8855" s="5">
        <v>3</v>
      </c>
    </row>
    <row r="8856" spans="1:3" hidden="1" x14ac:dyDescent="0.25">
      <c r="A8856" s="5" t="s">
        <v>16910</v>
      </c>
      <c r="B8856" s="5">
        <v>1</v>
      </c>
      <c r="C8856" s="5">
        <v>2</v>
      </c>
    </row>
    <row r="8857" spans="1:3" hidden="1" x14ac:dyDescent="0.25">
      <c r="A8857" s="5" t="s">
        <v>16911</v>
      </c>
      <c r="B8857" s="5">
        <v>1</v>
      </c>
      <c r="C8857" s="5">
        <v>3</v>
      </c>
    </row>
    <row r="8858" spans="1:3" hidden="1" x14ac:dyDescent="0.25">
      <c r="A8858" s="5" t="s">
        <v>16912</v>
      </c>
      <c r="B8858" s="5">
        <v>1</v>
      </c>
      <c r="C8858" s="5">
        <v>1</v>
      </c>
    </row>
    <row r="8859" spans="1:3" hidden="1" x14ac:dyDescent="0.25">
      <c r="A8859" s="5" t="s">
        <v>16913</v>
      </c>
      <c r="B8859" s="5">
        <v>1</v>
      </c>
      <c r="C8859" s="5">
        <v>1</v>
      </c>
    </row>
    <row r="8860" spans="1:3" hidden="1" x14ac:dyDescent="0.25">
      <c r="A8860" s="5" t="s">
        <v>16914</v>
      </c>
      <c r="B8860" s="5">
        <v>1</v>
      </c>
      <c r="C8860" s="5">
        <v>3</v>
      </c>
    </row>
    <row r="8861" spans="1:3" hidden="1" x14ac:dyDescent="0.25">
      <c r="A8861" s="5" t="s">
        <v>16915</v>
      </c>
      <c r="B8861" s="5">
        <v>1</v>
      </c>
      <c r="C8861" s="5">
        <v>1</v>
      </c>
    </row>
    <row r="8862" spans="1:3" hidden="1" x14ac:dyDescent="0.25">
      <c r="A8862" s="5" t="s">
        <v>16916</v>
      </c>
      <c r="B8862" s="5">
        <v>1</v>
      </c>
      <c r="C8862" s="5">
        <v>1</v>
      </c>
    </row>
    <row r="8863" spans="1:3" hidden="1" x14ac:dyDescent="0.25">
      <c r="A8863" s="5" t="s">
        <v>16917</v>
      </c>
      <c r="B8863" s="5">
        <v>1</v>
      </c>
      <c r="C8863" s="5">
        <v>1</v>
      </c>
    </row>
    <row r="8864" spans="1:3" hidden="1" x14ac:dyDescent="0.25">
      <c r="A8864" s="5" t="s">
        <v>16918</v>
      </c>
      <c r="B8864" s="5">
        <v>1</v>
      </c>
      <c r="C8864" s="5">
        <v>3</v>
      </c>
    </row>
    <row r="8865" spans="1:3" hidden="1" x14ac:dyDescent="0.25">
      <c r="A8865" s="5" t="s">
        <v>16919</v>
      </c>
      <c r="B8865" s="5">
        <v>1</v>
      </c>
      <c r="C8865" s="5">
        <v>1</v>
      </c>
    </row>
    <row r="8866" spans="1:3" hidden="1" x14ac:dyDescent="0.25">
      <c r="A8866" s="5" t="s">
        <v>16920</v>
      </c>
      <c r="B8866" s="5">
        <v>1</v>
      </c>
      <c r="C8866" s="5">
        <v>1</v>
      </c>
    </row>
    <row r="8867" spans="1:3" hidden="1" x14ac:dyDescent="0.25">
      <c r="A8867" s="5" t="s">
        <v>16921</v>
      </c>
      <c r="B8867" s="5">
        <v>1</v>
      </c>
      <c r="C8867" s="5">
        <v>2</v>
      </c>
    </row>
    <row r="8868" spans="1:3" hidden="1" x14ac:dyDescent="0.25">
      <c r="A8868" s="5" t="s">
        <v>16922</v>
      </c>
      <c r="B8868" s="5">
        <v>1</v>
      </c>
      <c r="C8868" s="5">
        <v>1</v>
      </c>
    </row>
    <row r="8869" spans="1:3" hidden="1" x14ac:dyDescent="0.25">
      <c r="A8869" s="5" t="s">
        <v>16923</v>
      </c>
      <c r="B8869" s="5">
        <v>1</v>
      </c>
      <c r="C8869" s="5">
        <v>1</v>
      </c>
    </row>
    <row r="8870" spans="1:3" hidden="1" x14ac:dyDescent="0.25">
      <c r="A8870" s="5" t="s">
        <v>16924</v>
      </c>
      <c r="B8870" s="5">
        <v>1</v>
      </c>
      <c r="C8870" s="5">
        <v>2</v>
      </c>
    </row>
    <row r="8871" spans="1:3" hidden="1" x14ac:dyDescent="0.25">
      <c r="A8871" s="5" t="s">
        <v>16925</v>
      </c>
      <c r="B8871" s="5">
        <v>1</v>
      </c>
      <c r="C8871" s="5">
        <v>2</v>
      </c>
    </row>
    <row r="8872" spans="1:3" hidden="1" x14ac:dyDescent="0.25">
      <c r="A8872" s="5" t="s">
        <v>16926</v>
      </c>
      <c r="B8872" s="5">
        <v>1</v>
      </c>
      <c r="C8872" s="5">
        <v>2</v>
      </c>
    </row>
    <row r="8873" spans="1:3" hidden="1" x14ac:dyDescent="0.25">
      <c r="A8873" s="5" t="s">
        <v>16927</v>
      </c>
      <c r="B8873" s="5">
        <v>1</v>
      </c>
      <c r="C8873" s="5">
        <v>3</v>
      </c>
    </row>
    <row r="8874" spans="1:3" hidden="1" x14ac:dyDescent="0.25">
      <c r="A8874" s="5" t="s">
        <v>16928</v>
      </c>
      <c r="B8874" s="5">
        <v>1</v>
      </c>
      <c r="C8874" s="5">
        <v>2</v>
      </c>
    </row>
    <row r="8875" spans="1:3" hidden="1" x14ac:dyDescent="0.25">
      <c r="A8875" s="5" t="s">
        <v>16929</v>
      </c>
      <c r="B8875" s="5">
        <v>1</v>
      </c>
      <c r="C8875" s="5">
        <v>2</v>
      </c>
    </row>
    <row r="8876" spans="1:3" hidden="1" x14ac:dyDescent="0.25">
      <c r="A8876" s="5" t="s">
        <v>16930</v>
      </c>
      <c r="B8876" s="5">
        <v>1</v>
      </c>
      <c r="C8876" s="5">
        <v>2</v>
      </c>
    </row>
    <row r="8877" spans="1:3" hidden="1" x14ac:dyDescent="0.25">
      <c r="A8877" s="5" t="s">
        <v>16931</v>
      </c>
      <c r="B8877" s="5">
        <v>1</v>
      </c>
      <c r="C8877" s="5">
        <v>2</v>
      </c>
    </row>
    <row r="8878" spans="1:3" hidden="1" x14ac:dyDescent="0.25">
      <c r="A8878" s="5" t="s">
        <v>16932</v>
      </c>
      <c r="B8878" s="5">
        <v>1</v>
      </c>
      <c r="C8878" s="5">
        <v>2</v>
      </c>
    </row>
    <row r="8879" spans="1:3" hidden="1" x14ac:dyDescent="0.25">
      <c r="A8879" s="5" t="s">
        <v>16933</v>
      </c>
      <c r="B8879" s="5">
        <v>1</v>
      </c>
      <c r="C8879" s="5">
        <v>2</v>
      </c>
    </row>
    <row r="8880" spans="1:3" hidden="1" x14ac:dyDescent="0.25">
      <c r="A8880" s="5" t="s">
        <v>16934</v>
      </c>
      <c r="B8880" s="5">
        <v>1</v>
      </c>
      <c r="C8880" s="5">
        <v>2</v>
      </c>
    </row>
    <row r="8881" spans="1:3" hidden="1" x14ac:dyDescent="0.25">
      <c r="A8881" s="5" t="s">
        <v>16935</v>
      </c>
      <c r="B8881" s="5">
        <v>1</v>
      </c>
      <c r="C8881" s="5">
        <v>3</v>
      </c>
    </row>
    <row r="8882" spans="1:3" hidden="1" x14ac:dyDescent="0.25">
      <c r="A8882" s="5" t="s">
        <v>16936</v>
      </c>
      <c r="B8882" s="5">
        <v>1</v>
      </c>
      <c r="C8882" s="5">
        <v>1</v>
      </c>
    </row>
    <row r="8883" spans="1:3" hidden="1" x14ac:dyDescent="0.25">
      <c r="A8883" s="5" t="s">
        <v>16937</v>
      </c>
      <c r="B8883" s="5">
        <v>1</v>
      </c>
      <c r="C8883" s="5">
        <v>1</v>
      </c>
    </row>
    <row r="8884" spans="1:3" hidden="1" x14ac:dyDescent="0.25">
      <c r="A8884" s="5" t="s">
        <v>16938</v>
      </c>
      <c r="B8884" s="5">
        <v>1</v>
      </c>
      <c r="C8884" s="5">
        <v>2</v>
      </c>
    </row>
    <row r="8885" spans="1:3" hidden="1" x14ac:dyDescent="0.25">
      <c r="A8885" s="5" t="s">
        <v>16939</v>
      </c>
      <c r="B8885" s="5">
        <v>1</v>
      </c>
      <c r="C8885" s="5">
        <v>1</v>
      </c>
    </row>
    <row r="8886" spans="1:3" hidden="1" x14ac:dyDescent="0.25">
      <c r="A8886" s="5" t="s">
        <v>16940</v>
      </c>
      <c r="B8886" s="5">
        <v>1</v>
      </c>
      <c r="C8886" s="5">
        <v>2</v>
      </c>
    </row>
    <row r="8887" spans="1:3" hidden="1" x14ac:dyDescent="0.25">
      <c r="A8887" s="5" t="s">
        <v>16941</v>
      </c>
      <c r="B8887" s="5">
        <v>1</v>
      </c>
      <c r="C8887" s="5">
        <v>2</v>
      </c>
    </row>
    <row r="8888" spans="1:3" hidden="1" x14ac:dyDescent="0.25">
      <c r="A8888" s="5" t="s">
        <v>16942</v>
      </c>
      <c r="B8888" s="5">
        <v>1</v>
      </c>
      <c r="C8888" s="5">
        <v>2</v>
      </c>
    </row>
    <row r="8889" spans="1:3" hidden="1" x14ac:dyDescent="0.25">
      <c r="A8889" s="5" t="s">
        <v>16943</v>
      </c>
      <c r="B8889" s="5">
        <v>1</v>
      </c>
      <c r="C8889" s="5">
        <v>2</v>
      </c>
    </row>
    <row r="8890" spans="1:3" hidden="1" x14ac:dyDescent="0.25">
      <c r="A8890" s="5" t="s">
        <v>16944</v>
      </c>
      <c r="B8890" s="5">
        <v>1</v>
      </c>
      <c r="C8890" s="5">
        <v>2</v>
      </c>
    </row>
    <row r="8891" spans="1:3" hidden="1" x14ac:dyDescent="0.25">
      <c r="A8891" s="5" t="s">
        <v>16945</v>
      </c>
      <c r="B8891" s="5">
        <v>1</v>
      </c>
      <c r="C8891" s="5">
        <v>1</v>
      </c>
    </row>
    <row r="8892" spans="1:3" hidden="1" x14ac:dyDescent="0.25">
      <c r="A8892" s="5" t="s">
        <v>16946</v>
      </c>
      <c r="B8892" s="5">
        <v>1</v>
      </c>
      <c r="C8892" s="5">
        <v>2</v>
      </c>
    </row>
    <row r="8893" spans="1:3" hidden="1" x14ac:dyDescent="0.25">
      <c r="A8893" s="5" t="s">
        <v>16947</v>
      </c>
      <c r="B8893" s="5">
        <v>1</v>
      </c>
      <c r="C8893" s="5">
        <v>1</v>
      </c>
    </row>
    <row r="8894" spans="1:3" hidden="1" x14ac:dyDescent="0.25">
      <c r="A8894" s="5" t="s">
        <v>16948</v>
      </c>
      <c r="B8894" s="5">
        <v>1</v>
      </c>
      <c r="C8894" s="5">
        <v>2</v>
      </c>
    </row>
    <row r="8895" spans="1:3" hidden="1" x14ac:dyDescent="0.25">
      <c r="A8895" s="5" t="s">
        <v>16949</v>
      </c>
      <c r="B8895" s="5">
        <v>1</v>
      </c>
      <c r="C8895" s="5">
        <v>2</v>
      </c>
    </row>
    <row r="8896" spans="1:3" hidden="1" x14ac:dyDescent="0.25">
      <c r="A8896" s="5" t="s">
        <v>16950</v>
      </c>
      <c r="B8896" s="5">
        <v>1</v>
      </c>
      <c r="C8896" s="5">
        <v>3</v>
      </c>
    </row>
    <row r="8897" spans="1:3" hidden="1" x14ac:dyDescent="0.25">
      <c r="A8897" s="5" t="s">
        <v>16951</v>
      </c>
      <c r="B8897" s="5">
        <v>1</v>
      </c>
      <c r="C8897" s="5">
        <v>3</v>
      </c>
    </row>
    <row r="8898" spans="1:3" hidden="1" x14ac:dyDescent="0.25">
      <c r="A8898" s="5" t="s">
        <v>16952</v>
      </c>
      <c r="B8898" s="5">
        <v>1</v>
      </c>
      <c r="C8898" s="5">
        <v>1</v>
      </c>
    </row>
    <row r="8899" spans="1:3" hidden="1" x14ac:dyDescent="0.25">
      <c r="A8899" s="5" t="s">
        <v>16953</v>
      </c>
      <c r="B8899" s="5">
        <v>1</v>
      </c>
      <c r="C8899" s="5">
        <v>2</v>
      </c>
    </row>
    <row r="8900" spans="1:3" hidden="1" x14ac:dyDescent="0.25">
      <c r="A8900" s="5" t="s">
        <v>16954</v>
      </c>
      <c r="B8900" s="5">
        <v>1</v>
      </c>
      <c r="C8900" s="5">
        <v>2</v>
      </c>
    </row>
    <row r="8901" spans="1:3" hidden="1" x14ac:dyDescent="0.25">
      <c r="A8901" s="5" t="s">
        <v>16955</v>
      </c>
      <c r="B8901" s="5">
        <v>1</v>
      </c>
      <c r="C8901" s="5">
        <v>3</v>
      </c>
    </row>
    <row r="8902" spans="1:3" hidden="1" x14ac:dyDescent="0.25">
      <c r="A8902" s="5" t="s">
        <v>16956</v>
      </c>
      <c r="B8902" s="5">
        <v>1</v>
      </c>
      <c r="C8902" s="5">
        <v>2</v>
      </c>
    </row>
    <row r="8903" spans="1:3" hidden="1" x14ac:dyDescent="0.25">
      <c r="A8903" s="5" t="s">
        <v>16957</v>
      </c>
      <c r="B8903" s="5">
        <v>1</v>
      </c>
      <c r="C8903" s="5">
        <v>1</v>
      </c>
    </row>
    <row r="8904" spans="1:3" hidden="1" x14ac:dyDescent="0.25">
      <c r="A8904" s="5" t="s">
        <v>2620</v>
      </c>
      <c r="B8904" s="5">
        <v>1</v>
      </c>
      <c r="C8904" s="5">
        <v>2</v>
      </c>
    </row>
    <row r="8905" spans="1:3" hidden="1" x14ac:dyDescent="0.25">
      <c r="A8905" s="5" t="s">
        <v>16958</v>
      </c>
      <c r="B8905" s="5">
        <v>1</v>
      </c>
      <c r="C8905" s="5">
        <v>1</v>
      </c>
    </row>
    <row r="8906" spans="1:3" hidden="1" x14ac:dyDescent="0.25">
      <c r="A8906" s="5" t="s">
        <v>16959</v>
      </c>
      <c r="B8906" s="5">
        <v>1</v>
      </c>
      <c r="C8906" s="5">
        <v>1</v>
      </c>
    </row>
    <row r="8907" spans="1:3" hidden="1" x14ac:dyDescent="0.25">
      <c r="A8907" s="5" t="s">
        <v>16960</v>
      </c>
      <c r="B8907" s="5">
        <v>1</v>
      </c>
      <c r="C8907" s="5">
        <v>2</v>
      </c>
    </row>
    <row r="8908" spans="1:3" hidden="1" x14ac:dyDescent="0.25">
      <c r="A8908" s="5" t="s">
        <v>16961</v>
      </c>
      <c r="B8908" s="5">
        <v>1</v>
      </c>
      <c r="C8908" s="5">
        <v>1</v>
      </c>
    </row>
    <row r="8909" spans="1:3" hidden="1" x14ac:dyDescent="0.25">
      <c r="A8909" s="5" t="s">
        <v>16962</v>
      </c>
      <c r="B8909" s="5">
        <v>1</v>
      </c>
      <c r="C8909" s="5">
        <v>1</v>
      </c>
    </row>
    <row r="8910" spans="1:3" hidden="1" x14ac:dyDescent="0.25">
      <c r="A8910" s="5" t="s">
        <v>16963</v>
      </c>
      <c r="B8910" s="5">
        <v>1</v>
      </c>
      <c r="C8910" s="5">
        <v>3</v>
      </c>
    </row>
    <row r="8911" spans="1:3" hidden="1" x14ac:dyDescent="0.25">
      <c r="A8911" s="5" t="s">
        <v>16964</v>
      </c>
      <c r="B8911" s="5">
        <v>1</v>
      </c>
      <c r="C8911" s="5">
        <v>3</v>
      </c>
    </row>
    <row r="8912" spans="1:3" hidden="1" x14ac:dyDescent="0.25">
      <c r="A8912" s="5" t="s">
        <v>16965</v>
      </c>
      <c r="B8912" s="5">
        <v>1</v>
      </c>
      <c r="C8912" s="5">
        <v>1</v>
      </c>
    </row>
    <row r="8913" spans="1:3" hidden="1" x14ac:dyDescent="0.25">
      <c r="A8913" s="5" t="s">
        <v>16966</v>
      </c>
      <c r="B8913" s="5">
        <v>1</v>
      </c>
      <c r="C8913" s="5">
        <v>3</v>
      </c>
    </row>
    <row r="8914" spans="1:3" hidden="1" x14ac:dyDescent="0.25">
      <c r="A8914" s="5" t="s">
        <v>16967</v>
      </c>
      <c r="B8914" s="5">
        <v>1</v>
      </c>
      <c r="C8914" s="5">
        <v>1</v>
      </c>
    </row>
    <row r="8915" spans="1:3" hidden="1" x14ac:dyDescent="0.25">
      <c r="A8915" s="5" t="s">
        <v>16968</v>
      </c>
      <c r="B8915" s="5">
        <v>1</v>
      </c>
      <c r="C8915" s="5">
        <v>2</v>
      </c>
    </row>
    <row r="8916" spans="1:3" hidden="1" x14ac:dyDescent="0.25">
      <c r="A8916" s="5" t="s">
        <v>16969</v>
      </c>
      <c r="B8916" s="5">
        <v>1</v>
      </c>
      <c r="C8916" s="5">
        <v>3</v>
      </c>
    </row>
    <row r="8917" spans="1:3" hidden="1" x14ac:dyDescent="0.25">
      <c r="A8917" s="5" t="s">
        <v>16970</v>
      </c>
      <c r="B8917" s="5">
        <v>1</v>
      </c>
      <c r="C8917" s="5">
        <v>2</v>
      </c>
    </row>
    <row r="8918" spans="1:3" hidden="1" x14ac:dyDescent="0.25">
      <c r="A8918" s="5" t="s">
        <v>16971</v>
      </c>
      <c r="B8918" s="5">
        <v>1</v>
      </c>
      <c r="C8918" s="5">
        <v>2</v>
      </c>
    </row>
    <row r="8919" spans="1:3" hidden="1" x14ac:dyDescent="0.25">
      <c r="A8919" s="5" t="s">
        <v>16972</v>
      </c>
      <c r="B8919" s="5">
        <v>1</v>
      </c>
      <c r="C8919" s="5">
        <v>3</v>
      </c>
    </row>
    <row r="8920" spans="1:3" hidden="1" x14ac:dyDescent="0.25">
      <c r="A8920" s="5" t="s">
        <v>16973</v>
      </c>
      <c r="B8920" s="5">
        <v>1</v>
      </c>
      <c r="C8920" s="5">
        <v>1</v>
      </c>
    </row>
    <row r="8921" spans="1:3" hidden="1" x14ac:dyDescent="0.25">
      <c r="A8921" s="5" t="s">
        <v>16974</v>
      </c>
      <c r="B8921" s="5">
        <v>1</v>
      </c>
      <c r="C8921" s="5">
        <v>3</v>
      </c>
    </row>
    <row r="8922" spans="1:3" hidden="1" x14ac:dyDescent="0.25">
      <c r="A8922" s="5" t="s">
        <v>16975</v>
      </c>
      <c r="B8922" s="5">
        <v>1</v>
      </c>
      <c r="C8922" s="5">
        <v>2</v>
      </c>
    </row>
    <row r="8923" spans="1:3" hidden="1" x14ac:dyDescent="0.25">
      <c r="A8923" s="5" t="s">
        <v>16976</v>
      </c>
      <c r="B8923" s="5">
        <v>1</v>
      </c>
      <c r="C8923" s="5">
        <v>2</v>
      </c>
    </row>
    <row r="8924" spans="1:3" hidden="1" x14ac:dyDescent="0.25">
      <c r="A8924" s="5" t="s">
        <v>16977</v>
      </c>
      <c r="B8924" s="5">
        <v>1</v>
      </c>
      <c r="C8924" s="5">
        <v>3</v>
      </c>
    </row>
    <row r="8925" spans="1:3" hidden="1" x14ac:dyDescent="0.25">
      <c r="A8925" s="5" t="s">
        <v>16978</v>
      </c>
      <c r="B8925" s="5">
        <v>1</v>
      </c>
      <c r="C8925" s="5">
        <v>2</v>
      </c>
    </row>
    <row r="8926" spans="1:3" hidden="1" x14ac:dyDescent="0.25">
      <c r="A8926" s="5" t="s">
        <v>16979</v>
      </c>
      <c r="B8926" s="5">
        <v>1</v>
      </c>
      <c r="C8926" s="5">
        <v>3</v>
      </c>
    </row>
    <row r="8927" spans="1:3" hidden="1" x14ac:dyDescent="0.25">
      <c r="A8927" s="5" t="s">
        <v>16980</v>
      </c>
      <c r="B8927" s="5">
        <v>1</v>
      </c>
      <c r="C8927" s="5">
        <v>1</v>
      </c>
    </row>
    <row r="8928" spans="1:3" hidden="1" x14ac:dyDescent="0.25">
      <c r="A8928" s="5" t="s">
        <v>16981</v>
      </c>
      <c r="B8928" s="5">
        <v>1</v>
      </c>
      <c r="C8928" s="5">
        <v>2</v>
      </c>
    </row>
    <row r="8929" spans="1:3" hidden="1" x14ac:dyDescent="0.25">
      <c r="A8929" s="5" t="s">
        <v>16982</v>
      </c>
      <c r="B8929" s="5">
        <v>1</v>
      </c>
      <c r="C8929" s="5">
        <v>1</v>
      </c>
    </row>
    <row r="8930" spans="1:3" hidden="1" x14ac:dyDescent="0.25">
      <c r="A8930" s="5" t="s">
        <v>16983</v>
      </c>
      <c r="B8930" s="5">
        <v>1</v>
      </c>
      <c r="C8930" s="5">
        <v>3</v>
      </c>
    </row>
    <row r="8931" spans="1:3" hidden="1" x14ac:dyDescent="0.25">
      <c r="A8931" s="5" t="s">
        <v>16984</v>
      </c>
      <c r="B8931" s="5">
        <v>1</v>
      </c>
      <c r="C8931" s="5">
        <v>3</v>
      </c>
    </row>
    <row r="8932" spans="1:3" hidden="1" x14ac:dyDescent="0.25">
      <c r="A8932" s="5" t="s">
        <v>16985</v>
      </c>
      <c r="B8932" s="5">
        <v>1</v>
      </c>
      <c r="C8932" s="5">
        <v>2</v>
      </c>
    </row>
    <row r="8933" spans="1:3" hidden="1" x14ac:dyDescent="0.25">
      <c r="A8933" s="5" t="s">
        <v>16986</v>
      </c>
      <c r="B8933" s="5">
        <v>1</v>
      </c>
      <c r="C8933" s="5">
        <v>3</v>
      </c>
    </row>
    <row r="8934" spans="1:3" hidden="1" x14ac:dyDescent="0.25">
      <c r="A8934" s="5" t="s">
        <v>16987</v>
      </c>
      <c r="B8934" s="5">
        <v>1</v>
      </c>
      <c r="C8934" s="5">
        <v>1</v>
      </c>
    </row>
    <row r="8935" spans="1:3" hidden="1" x14ac:dyDescent="0.25">
      <c r="A8935" s="5" t="s">
        <v>16988</v>
      </c>
      <c r="B8935" s="5">
        <v>1</v>
      </c>
      <c r="C8935" s="5">
        <v>1</v>
      </c>
    </row>
    <row r="8936" spans="1:3" hidden="1" x14ac:dyDescent="0.25">
      <c r="A8936" s="5" t="s">
        <v>16989</v>
      </c>
      <c r="B8936" s="5">
        <v>1</v>
      </c>
      <c r="C8936" s="5">
        <v>3</v>
      </c>
    </row>
    <row r="8937" spans="1:3" hidden="1" x14ac:dyDescent="0.25">
      <c r="A8937" s="5" t="s">
        <v>16990</v>
      </c>
      <c r="B8937" s="5">
        <v>1</v>
      </c>
      <c r="C8937" s="5">
        <v>3</v>
      </c>
    </row>
    <row r="8938" spans="1:3" hidden="1" x14ac:dyDescent="0.25">
      <c r="A8938" s="5" t="s">
        <v>16991</v>
      </c>
      <c r="B8938" s="5">
        <v>1</v>
      </c>
      <c r="C8938" s="5">
        <v>1</v>
      </c>
    </row>
    <row r="8939" spans="1:3" hidden="1" x14ac:dyDescent="0.25">
      <c r="A8939" s="5" t="s">
        <v>16992</v>
      </c>
      <c r="B8939" s="5">
        <v>1</v>
      </c>
      <c r="C8939" s="5">
        <v>2</v>
      </c>
    </row>
    <row r="8940" spans="1:3" hidden="1" x14ac:dyDescent="0.25">
      <c r="A8940" s="5" t="s">
        <v>16993</v>
      </c>
      <c r="B8940" s="5">
        <v>1</v>
      </c>
      <c r="C8940" s="5">
        <v>3</v>
      </c>
    </row>
    <row r="8941" spans="1:3" hidden="1" x14ac:dyDescent="0.25">
      <c r="A8941" s="5" t="s">
        <v>16994</v>
      </c>
      <c r="B8941" s="5">
        <v>1</v>
      </c>
      <c r="C8941" s="5">
        <v>2</v>
      </c>
    </row>
    <row r="8942" spans="1:3" hidden="1" x14ac:dyDescent="0.25">
      <c r="A8942" s="5" t="s">
        <v>16995</v>
      </c>
      <c r="B8942" s="5">
        <v>1</v>
      </c>
      <c r="C8942" s="5">
        <v>2</v>
      </c>
    </row>
    <row r="8943" spans="1:3" hidden="1" x14ac:dyDescent="0.25">
      <c r="A8943" s="5" t="s">
        <v>16996</v>
      </c>
      <c r="B8943" s="5">
        <v>1</v>
      </c>
      <c r="C8943" s="5">
        <v>3</v>
      </c>
    </row>
    <row r="8944" spans="1:3" hidden="1" x14ac:dyDescent="0.25">
      <c r="A8944" s="5" t="s">
        <v>16997</v>
      </c>
      <c r="B8944" s="5">
        <v>1</v>
      </c>
      <c r="C8944" s="5">
        <v>2</v>
      </c>
    </row>
    <row r="8945" spans="1:3" hidden="1" x14ac:dyDescent="0.25">
      <c r="A8945" s="5" t="s">
        <v>16998</v>
      </c>
      <c r="B8945" s="5">
        <v>1</v>
      </c>
      <c r="C8945" s="5">
        <v>3</v>
      </c>
    </row>
    <row r="8946" spans="1:3" hidden="1" x14ac:dyDescent="0.25">
      <c r="A8946" s="5" t="s">
        <v>16999</v>
      </c>
      <c r="B8946" s="5">
        <v>1</v>
      </c>
      <c r="C8946" s="5">
        <v>3</v>
      </c>
    </row>
    <row r="8947" spans="1:3" hidden="1" x14ac:dyDescent="0.25">
      <c r="A8947" s="5" t="s">
        <v>17000</v>
      </c>
      <c r="B8947" s="5">
        <v>1</v>
      </c>
      <c r="C8947" s="5">
        <v>2</v>
      </c>
    </row>
    <row r="8948" spans="1:3" hidden="1" x14ac:dyDescent="0.25">
      <c r="A8948" s="5" t="s">
        <v>17001</v>
      </c>
      <c r="B8948" s="5">
        <v>1</v>
      </c>
      <c r="C8948" s="5">
        <v>2</v>
      </c>
    </row>
    <row r="8949" spans="1:3" hidden="1" x14ac:dyDescent="0.25">
      <c r="A8949" s="5" t="s">
        <v>17002</v>
      </c>
      <c r="B8949" s="5">
        <v>1</v>
      </c>
      <c r="C8949" s="5">
        <v>2</v>
      </c>
    </row>
    <row r="8950" spans="1:3" hidden="1" x14ac:dyDescent="0.25">
      <c r="A8950" s="5" t="s">
        <v>17003</v>
      </c>
      <c r="B8950" s="5">
        <v>1</v>
      </c>
      <c r="C8950" s="5">
        <v>2</v>
      </c>
    </row>
    <row r="8951" spans="1:3" hidden="1" x14ac:dyDescent="0.25">
      <c r="A8951" s="5" t="s">
        <v>17004</v>
      </c>
      <c r="B8951" s="5">
        <v>1</v>
      </c>
      <c r="C8951" s="5">
        <v>1</v>
      </c>
    </row>
    <row r="8952" spans="1:3" hidden="1" x14ac:dyDescent="0.25">
      <c r="A8952" s="5" t="s">
        <v>17005</v>
      </c>
      <c r="B8952" s="5">
        <v>1</v>
      </c>
      <c r="C8952" s="5">
        <v>1</v>
      </c>
    </row>
    <row r="8953" spans="1:3" hidden="1" x14ac:dyDescent="0.25">
      <c r="A8953" s="5" t="s">
        <v>17006</v>
      </c>
      <c r="B8953" s="5">
        <v>1</v>
      </c>
      <c r="C8953" s="5">
        <v>3</v>
      </c>
    </row>
    <row r="8954" spans="1:3" hidden="1" x14ac:dyDescent="0.25">
      <c r="A8954" s="5" t="s">
        <v>17007</v>
      </c>
      <c r="B8954" s="5">
        <v>1</v>
      </c>
      <c r="C8954" s="5">
        <v>2</v>
      </c>
    </row>
    <row r="8955" spans="1:3" hidden="1" x14ac:dyDescent="0.25">
      <c r="A8955" s="5" t="s">
        <v>17008</v>
      </c>
      <c r="B8955" s="5">
        <v>1</v>
      </c>
      <c r="C8955" s="5">
        <v>1</v>
      </c>
    </row>
    <row r="8956" spans="1:3" hidden="1" x14ac:dyDescent="0.25">
      <c r="A8956" s="5" t="s">
        <v>17009</v>
      </c>
      <c r="B8956" s="5">
        <v>1</v>
      </c>
      <c r="C8956" s="5">
        <v>1</v>
      </c>
    </row>
    <row r="8957" spans="1:3" hidden="1" x14ac:dyDescent="0.25">
      <c r="A8957" s="5" t="s">
        <v>17010</v>
      </c>
      <c r="B8957" s="5">
        <v>1</v>
      </c>
      <c r="C8957" s="5">
        <v>2</v>
      </c>
    </row>
    <row r="8958" spans="1:3" hidden="1" x14ac:dyDescent="0.25">
      <c r="A8958" s="5" t="s">
        <v>17011</v>
      </c>
      <c r="B8958" s="5">
        <v>1</v>
      </c>
      <c r="C8958" s="5">
        <v>2</v>
      </c>
    </row>
    <row r="8959" spans="1:3" hidden="1" x14ac:dyDescent="0.25">
      <c r="A8959" s="5" t="s">
        <v>17012</v>
      </c>
      <c r="B8959" s="5">
        <v>1</v>
      </c>
      <c r="C8959" s="5">
        <v>2</v>
      </c>
    </row>
    <row r="8960" spans="1:3" hidden="1" x14ac:dyDescent="0.25">
      <c r="A8960" s="5" t="s">
        <v>17013</v>
      </c>
      <c r="B8960" s="5">
        <v>1</v>
      </c>
      <c r="C8960" s="5">
        <v>2</v>
      </c>
    </row>
    <row r="8961" spans="1:3" hidden="1" x14ac:dyDescent="0.25">
      <c r="A8961" s="5" t="s">
        <v>17014</v>
      </c>
      <c r="B8961" s="5">
        <v>1</v>
      </c>
      <c r="C8961" s="5">
        <v>1</v>
      </c>
    </row>
    <row r="8962" spans="1:3" hidden="1" x14ac:dyDescent="0.25">
      <c r="A8962" s="5" t="s">
        <v>17015</v>
      </c>
      <c r="B8962" s="5">
        <v>1</v>
      </c>
      <c r="C8962" s="5">
        <v>2</v>
      </c>
    </row>
    <row r="8963" spans="1:3" hidden="1" x14ac:dyDescent="0.25">
      <c r="A8963" s="5" t="s">
        <v>17016</v>
      </c>
      <c r="B8963" s="5">
        <v>1</v>
      </c>
      <c r="C8963" s="5">
        <v>2</v>
      </c>
    </row>
    <row r="8964" spans="1:3" hidden="1" x14ac:dyDescent="0.25">
      <c r="A8964" s="5" t="s">
        <v>17017</v>
      </c>
      <c r="B8964" s="5">
        <v>1</v>
      </c>
      <c r="C8964" s="5">
        <v>3</v>
      </c>
    </row>
    <row r="8965" spans="1:3" hidden="1" x14ac:dyDescent="0.25">
      <c r="A8965" s="5" t="s">
        <v>17018</v>
      </c>
      <c r="B8965" s="5">
        <v>1</v>
      </c>
      <c r="C8965" s="5">
        <v>2</v>
      </c>
    </row>
    <row r="8966" spans="1:3" hidden="1" x14ac:dyDescent="0.25">
      <c r="A8966" s="5" t="s">
        <v>17019</v>
      </c>
      <c r="B8966" s="5">
        <v>1</v>
      </c>
      <c r="C8966" s="5">
        <v>1</v>
      </c>
    </row>
    <row r="8967" spans="1:3" hidden="1" x14ac:dyDescent="0.25">
      <c r="A8967" s="5" t="s">
        <v>17020</v>
      </c>
      <c r="B8967" s="5">
        <v>1</v>
      </c>
      <c r="C8967" s="5">
        <v>1</v>
      </c>
    </row>
    <row r="8968" spans="1:3" hidden="1" x14ac:dyDescent="0.25">
      <c r="A8968" s="5" t="s">
        <v>17021</v>
      </c>
      <c r="B8968" s="5">
        <v>1</v>
      </c>
      <c r="C8968" s="5">
        <v>1</v>
      </c>
    </row>
    <row r="8969" spans="1:3" hidden="1" x14ac:dyDescent="0.25">
      <c r="A8969" s="5" t="s">
        <v>17022</v>
      </c>
      <c r="B8969" s="5">
        <v>1</v>
      </c>
      <c r="C8969" s="5">
        <v>3</v>
      </c>
    </row>
    <row r="8970" spans="1:3" hidden="1" x14ac:dyDescent="0.25">
      <c r="A8970" s="5" t="s">
        <v>17023</v>
      </c>
      <c r="B8970" s="5">
        <v>1</v>
      </c>
      <c r="C8970" s="5">
        <v>1</v>
      </c>
    </row>
    <row r="8971" spans="1:3" hidden="1" x14ac:dyDescent="0.25">
      <c r="A8971" s="5" t="s">
        <v>17024</v>
      </c>
      <c r="B8971" s="5">
        <v>1</v>
      </c>
      <c r="C8971" s="5">
        <v>1</v>
      </c>
    </row>
    <row r="8972" spans="1:3" hidden="1" x14ac:dyDescent="0.25">
      <c r="A8972" s="5" t="s">
        <v>17025</v>
      </c>
      <c r="B8972" s="5">
        <v>1</v>
      </c>
      <c r="C8972" s="5">
        <v>2</v>
      </c>
    </row>
    <row r="8973" spans="1:3" hidden="1" x14ac:dyDescent="0.25">
      <c r="A8973" s="5" t="s">
        <v>17026</v>
      </c>
      <c r="B8973" s="5">
        <v>1</v>
      </c>
      <c r="C8973" s="5">
        <v>1</v>
      </c>
    </row>
    <row r="8974" spans="1:3" hidden="1" x14ac:dyDescent="0.25">
      <c r="A8974" s="5" t="s">
        <v>17027</v>
      </c>
      <c r="B8974" s="5">
        <v>1</v>
      </c>
      <c r="C8974" s="5">
        <v>2</v>
      </c>
    </row>
    <row r="8975" spans="1:3" hidden="1" x14ac:dyDescent="0.25">
      <c r="A8975" s="5" t="s">
        <v>17028</v>
      </c>
      <c r="B8975" s="5">
        <v>1</v>
      </c>
      <c r="C8975" s="5">
        <v>2</v>
      </c>
    </row>
    <row r="8976" spans="1:3" hidden="1" x14ac:dyDescent="0.25">
      <c r="A8976" s="5" t="s">
        <v>17029</v>
      </c>
      <c r="B8976" s="5">
        <v>1</v>
      </c>
      <c r="C8976" s="5">
        <v>2</v>
      </c>
    </row>
    <row r="8977" spans="1:3" hidden="1" x14ac:dyDescent="0.25">
      <c r="A8977" s="5" t="s">
        <v>17030</v>
      </c>
      <c r="B8977" s="5">
        <v>1</v>
      </c>
      <c r="C8977" s="5">
        <v>3</v>
      </c>
    </row>
    <row r="8978" spans="1:3" hidden="1" x14ac:dyDescent="0.25">
      <c r="A8978" s="5" t="s">
        <v>17031</v>
      </c>
      <c r="B8978" s="5">
        <v>1</v>
      </c>
      <c r="C8978" s="5">
        <v>2</v>
      </c>
    </row>
    <row r="8979" spans="1:3" hidden="1" x14ac:dyDescent="0.25">
      <c r="A8979" s="5" t="s">
        <v>17032</v>
      </c>
      <c r="B8979" s="5">
        <v>1</v>
      </c>
      <c r="C8979" s="5">
        <v>2</v>
      </c>
    </row>
    <row r="8980" spans="1:3" hidden="1" x14ac:dyDescent="0.25">
      <c r="A8980" s="5" t="s">
        <v>17033</v>
      </c>
      <c r="B8980" s="5">
        <v>1</v>
      </c>
      <c r="C8980" s="5">
        <v>2</v>
      </c>
    </row>
    <row r="8981" spans="1:3" hidden="1" x14ac:dyDescent="0.25">
      <c r="A8981" s="5" t="s">
        <v>17034</v>
      </c>
      <c r="B8981" s="5">
        <v>1</v>
      </c>
      <c r="C8981" s="5">
        <v>1</v>
      </c>
    </row>
    <row r="8982" spans="1:3" hidden="1" x14ac:dyDescent="0.25">
      <c r="A8982" s="5" t="s">
        <v>17035</v>
      </c>
      <c r="B8982" s="5">
        <v>1</v>
      </c>
      <c r="C8982" s="5">
        <v>3</v>
      </c>
    </row>
    <row r="8983" spans="1:3" hidden="1" x14ac:dyDescent="0.25">
      <c r="A8983" s="5" t="s">
        <v>17036</v>
      </c>
      <c r="B8983" s="5">
        <v>1</v>
      </c>
      <c r="C8983" s="5">
        <v>2</v>
      </c>
    </row>
    <row r="8984" spans="1:3" hidden="1" x14ac:dyDescent="0.25">
      <c r="A8984" s="5" t="s">
        <v>17037</v>
      </c>
      <c r="B8984" s="5">
        <v>1</v>
      </c>
      <c r="C8984" s="5">
        <v>1</v>
      </c>
    </row>
    <row r="8985" spans="1:3" hidden="1" x14ac:dyDescent="0.25">
      <c r="A8985" s="5" t="s">
        <v>17038</v>
      </c>
      <c r="B8985" s="5">
        <v>1</v>
      </c>
      <c r="C8985" s="5">
        <v>1</v>
      </c>
    </row>
    <row r="8986" spans="1:3" hidden="1" x14ac:dyDescent="0.25">
      <c r="A8986" s="5" t="s">
        <v>17039</v>
      </c>
      <c r="B8986" s="5">
        <v>1</v>
      </c>
      <c r="C8986" s="5">
        <v>1</v>
      </c>
    </row>
    <row r="8987" spans="1:3" hidden="1" x14ac:dyDescent="0.25">
      <c r="A8987" s="5" t="s">
        <v>17040</v>
      </c>
      <c r="B8987" s="5">
        <v>1</v>
      </c>
      <c r="C8987" s="5">
        <v>2</v>
      </c>
    </row>
    <row r="8988" spans="1:3" hidden="1" x14ac:dyDescent="0.25">
      <c r="A8988" s="5" t="s">
        <v>17041</v>
      </c>
      <c r="B8988" s="5">
        <v>1</v>
      </c>
      <c r="C8988" s="5">
        <v>2</v>
      </c>
    </row>
    <row r="8989" spans="1:3" hidden="1" x14ac:dyDescent="0.25">
      <c r="A8989" s="5" t="s">
        <v>17042</v>
      </c>
      <c r="B8989" s="5">
        <v>1</v>
      </c>
      <c r="C8989" s="5">
        <v>2</v>
      </c>
    </row>
    <row r="8990" spans="1:3" hidden="1" x14ac:dyDescent="0.25">
      <c r="A8990" s="5" t="s">
        <v>17043</v>
      </c>
      <c r="B8990" s="5">
        <v>1</v>
      </c>
      <c r="C8990" s="5">
        <v>3</v>
      </c>
    </row>
    <row r="8991" spans="1:3" hidden="1" x14ac:dyDescent="0.25">
      <c r="A8991" s="5" t="s">
        <v>17044</v>
      </c>
      <c r="B8991" s="5">
        <v>1</v>
      </c>
      <c r="C8991" s="5">
        <v>1</v>
      </c>
    </row>
    <row r="8992" spans="1:3" hidden="1" x14ac:dyDescent="0.25">
      <c r="A8992" s="5" t="s">
        <v>17045</v>
      </c>
      <c r="B8992" s="5">
        <v>1</v>
      </c>
      <c r="C8992" s="5">
        <v>2</v>
      </c>
    </row>
    <row r="8993" spans="1:3" hidden="1" x14ac:dyDescent="0.25">
      <c r="A8993" s="5" t="s">
        <v>17046</v>
      </c>
      <c r="B8993" s="5">
        <v>1</v>
      </c>
      <c r="C8993" s="5">
        <v>2</v>
      </c>
    </row>
    <row r="8994" spans="1:3" hidden="1" x14ac:dyDescent="0.25">
      <c r="A8994" s="5" t="s">
        <v>17047</v>
      </c>
      <c r="B8994" s="5">
        <v>1</v>
      </c>
      <c r="C8994" s="5">
        <v>2</v>
      </c>
    </row>
    <row r="8995" spans="1:3" hidden="1" x14ac:dyDescent="0.25">
      <c r="A8995" s="5" t="s">
        <v>17048</v>
      </c>
      <c r="B8995" s="5">
        <v>1</v>
      </c>
      <c r="C8995" s="5">
        <v>2</v>
      </c>
    </row>
    <row r="8996" spans="1:3" hidden="1" x14ac:dyDescent="0.25">
      <c r="A8996" s="5" t="s">
        <v>17049</v>
      </c>
      <c r="B8996" s="5">
        <v>1</v>
      </c>
      <c r="C8996" s="5">
        <v>2</v>
      </c>
    </row>
    <row r="8997" spans="1:3" hidden="1" x14ac:dyDescent="0.25">
      <c r="A8997" s="5" t="s">
        <v>17050</v>
      </c>
      <c r="B8997" s="5">
        <v>1</v>
      </c>
      <c r="C8997" s="5">
        <v>2</v>
      </c>
    </row>
    <row r="8998" spans="1:3" hidden="1" x14ac:dyDescent="0.25">
      <c r="A8998" s="5" t="s">
        <v>17051</v>
      </c>
      <c r="B8998" s="5">
        <v>1</v>
      </c>
      <c r="C8998" s="5">
        <v>1</v>
      </c>
    </row>
    <row r="8999" spans="1:3" hidden="1" x14ac:dyDescent="0.25">
      <c r="A8999" s="5" t="s">
        <v>17052</v>
      </c>
      <c r="B8999" s="5">
        <v>1</v>
      </c>
      <c r="C8999" s="5">
        <v>1</v>
      </c>
    </row>
    <row r="9000" spans="1:3" hidden="1" x14ac:dyDescent="0.25">
      <c r="A9000" s="5" t="s">
        <v>17053</v>
      </c>
      <c r="B9000" s="5">
        <v>1</v>
      </c>
      <c r="C9000" s="5">
        <v>2</v>
      </c>
    </row>
    <row r="9001" spans="1:3" hidden="1" x14ac:dyDescent="0.25">
      <c r="A9001" s="5" t="s">
        <v>17054</v>
      </c>
      <c r="B9001" s="5">
        <v>1</v>
      </c>
      <c r="C9001" s="5">
        <v>2</v>
      </c>
    </row>
    <row r="9002" spans="1:3" hidden="1" x14ac:dyDescent="0.25">
      <c r="A9002" s="5" t="s">
        <v>17055</v>
      </c>
      <c r="B9002" s="5">
        <v>1</v>
      </c>
      <c r="C9002" s="5">
        <v>3</v>
      </c>
    </row>
    <row r="9003" spans="1:3" hidden="1" x14ac:dyDescent="0.25">
      <c r="A9003" s="5" t="s">
        <v>17056</v>
      </c>
      <c r="B9003" s="5">
        <v>1</v>
      </c>
      <c r="C9003" s="5">
        <v>1</v>
      </c>
    </row>
    <row r="9004" spans="1:3" hidden="1" x14ac:dyDescent="0.25">
      <c r="A9004" s="5" t="s">
        <v>17057</v>
      </c>
      <c r="B9004" s="5">
        <v>1</v>
      </c>
      <c r="C9004" s="5">
        <v>1</v>
      </c>
    </row>
    <row r="9005" spans="1:3" hidden="1" x14ac:dyDescent="0.25">
      <c r="A9005" s="5" t="s">
        <v>17058</v>
      </c>
      <c r="B9005" s="5">
        <v>1</v>
      </c>
      <c r="C9005" s="5">
        <v>3</v>
      </c>
    </row>
    <row r="9006" spans="1:3" hidden="1" x14ac:dyDescent="0.25">
      <c r="A9006" s="5" t="s">
        <v>17059</v>
      </c>
      <c r="B9006" s="5">
        <v>1</v>
      </c>
      <c r="C9006" s="5">
        <v>3</v>
      </c>
    </row>
    <row r="9007" spans="1:3" hidden="1" x14ac:dyDescent="0.25">
      <c r="A9007" s="5" t="s">
        <v>17060</v>
      </c>
      <c r="B9007" s="5">
        <v>1</v>
      </c>
      <c r="C9007" s="5">
        <v>2</v>
      </c>
    </row>
    <row r="9008" spans="1:3" hidden="1" x14ac:dyDescent="0.25">
      <c r="A9008" s="5" t="s">
        <v>17061</v>
      </c>
      <c r="B9008" s="5">
        <v>1</v>
      </c>
      <c r="C9008" s="5">
        <v>1</v>
      </c>
    </row>
    <row r="9009" spans="1:3" hidden="1" x14ac:dyDescent="0.25">
      <c r="A9009" s="5" t="s">
        <v>17062</v>
      </c>
      <c r="B9009" s="5">
        <v>1</v>
      </c>
      <c r="C9009" s="5">
        <v>1</v>
      </c>
    </row>
    <row r="9010" spans="1:3" hidden="1" x14ac:dyDescent="0.25">
      <c r="A9010" s="5" t="s">
        <v>17063</v>
      </c>
      <c r="B9010" s="5">
        <v>1</v>
      </c>
      <c r="C9010" s="5">
        <v>1</v>
      </c>
    </row>
    <row r="9011" spans="1:3" hidden="1" x14ac:dyDescent="0.25">
      <c r="A9011" s="5" t="s">
        <v>17064</v>
      </c>
      <c r="B9011" s="5">
        <v>1</v>
      </c>
      <c r="C9011" s="5">
        <v>2</v>
      </c>
    </row>
    <row r="9012" spans="1:3" hidden="1" x14ac:dyDescent="0.25">
      <c r="A9012" s="5" t="s">
        <v>17065</v>
      </c>
      <c r="B9012" s="5">
        <v>1</v>
      </c>
      <c r="C9012" s="5">
        <v>2</v>
      </c>
    </row>
    <row r="9013" spans="1:3" hidden="1" x14ac:dyDescent="0.25">
      <c r="A9013" s="5" t="s">
        <v>17066</v>
      </c>
      <c r="B9013" s="5">
        <v>1</v>
      </c>
      <c r="C9013" s="5">
        <v>3</v>
      </c>
    </row>
    <row r="9014" spans="1:3" hidden="1" x14ac:dyDescent="0.25">
      <c r="A9014" s="5" t="s">
        <v>17067</v>
      </c>
      <c r="B9014" s="5">
        <v>1</v>
      </c>
      <c r="C9014" s="5">
        <v>2</v>
      </c>
    </row>
    <row r="9015" spans="1:3" hidden="1" x14ac:dyDescent="0.25">
      <c r="A9015" s="5" t="s">
        <v>17068</v>
      </c>
      <c r="B9015" s="5">
        <v>1</v>
      </c>
      <c r="C9015" s="5">
        <v>2</v>
      </c>
    </row>
    <row r="9016" spans="1:3" hidden="1" x14ac:dyDescent="0.25">
      <c r="A9016" s="5" t="s">
        <v>17069</v>
      </c>
      <c r="B9016" s="5">
        <v>1</v>
      </c>
      <c r="C9016" s="5">
        <v>1</v>
      </c>
    </row>
    <row r="9017" spans="1:3" hidden="1" x14ac:dyDescent="0.25">
      <c r="A9017" s="5" t="s">
        <v>17070</v>
      </c>
      <c r="B9017" s="5">
        <v>1</v>
      </c>
      <c r="C9017" s="5">
        <v>2</v>
      </c>
    </row>
    <row r="9018" spans="1:3" hidden="1" x14ac:dyDescent="0.25">
      <c r="A9018" s="5" t="s">
        <v>17071</v>
      </c>
      <c r="B9018" s="5">
        <v>1</v>
      </c>
      <c r="C9018" s="5">
        <v>3</v>
      </c>
    </row>
    <row r="9019" spans="1:3" hidden="1" x14ac:dyDescent="0.25">
      <c r="A9019" s="5" t="s">
        <v>17072</v>
      </c>
      <c r="B9019" s="5">
        <v>1</v>
      </c>
      <c r="C9019" s="5">
        <v>1</v>
      </c>
    </row>
    <row r="9020" spans="1:3" hidden="1" x14ac:dyDescent="0.25">
      <c r="A9020" s="5" t="s">
        <v>17073</v>
      </c>
      <c r="B9020" s="5">
        <v>1</v>
      </c>
      <c r="C9020" s="5">
        <v>1</v>
      </c>
    </row>
    <row r="9021" spans="1:3" hidden="1" x14ac:dyDescent="0.25">
      <c r="A9021" s="5" t="s">
        <v>17074</v>
      </c>
      <c r="B9021" s="5">
        <v>1</v>
      </c>
      <c r="C9021" s="5">
        <v>3</v>
      </c>
    </row>
    <row r="9022" spans="1:3" hidden="1" x14ac:dyDescent="0.25">
      <c r="A9022" s="5" t="s">
        <v>17075</v>
      </c>
      <c r="B9022" s="5">
        <v>1</v>
      </c>
      <c r="C9022" s="5">
        <v>2</v>
      </c>
    </row>
    <row r="9023" spans="1:3" hidden="1" x14ac:dyDescent="0.25">
      <c r="A9023" s="5" t="s">
        <v>17076</v>
      </c>
      <c r="B9023" s="5">
        <v>1</v>
      </c>
      <c r="C9023" s="5">
        <v>2</v>
      </c>
    </row>
    <row r="9024" spans="1:3" hidden="1" x14ac:dyDescent="0.25">
      <c r="A9024" s="5" t="s">
        <v>17077</v>
      </c>
      <c r="B9024" s="5">
        <v>1</v>
      </c>
      <c r="C9024" s="5">
        <v>2</v>
      </c>
    </row>
    <row r="9025" spans="1:3" hidden="1" x14ac:dyDescent="0.25">
      <c r="A9025" s="5" t="s">
        <v>17078</v>
      </c>
      <c r="B9025" s="5">
        <v>1</v>
      </c>
      <c r="C9025" s="5">
        <v>1</v>
      </c>
    </row>
    <row r="9026" spans="1:3" hidden="1" x14ac:dyDescent="0.25">
      <c r="A9026" s="5" t="s">
        <v>17079</v>
      </c>
      <c r="B9026" s="5">
        <v>1</v>
      </c>
      <c r="C9026" s="5">
        <v>1</v>
      </c>
    </row>
    <row r="9027" spans="1:3" hidden="1" x14ac:dyDescent="0.25">
      <c r="A9027" s="5" t="s">
        <v>17080</v>
      </c>
      <c r="B9027" s="5">
        <v>1</v>
      </c>
      <c r="C9027" s="5">
        <v>2</v>
      </c>
    </row>
    <row r="9028" spans="1:3" hidden="1" x14ac:dyDescent="0.25">
      <c r="A9028" s="5" t="s">
        <v>17081</v>
      </c>
      <c r="B9028" s="5">
        <v>1</v>
      </c>
      <c r="C9028" s="5">
        <v>1</v>
      </c>
    </row>
    <row r="9029" spans="1:3" hidden="1" x14ac:dyDescent="0.25">
      <c r="A9029" s="5" t="s">
        <v>17082</v>
      </c>
      <c r="B9029" s="5">
        <v>1</v>
      </c>
      <c r="C9029" s="5">
        <v>2</v>
      </c>
    </row>
    <row r="9030" spans="1:3" hidden="1" x14ac:dyDescent="0.25">
      <c r="A9030" s="5" t="s">
        <v>17083</v>
      </c>
      <c r="B9030" s="5">
        <v>1</v>
      </c>
      <c r="C9030" s="5">
        <v>2</v>
      </c>
    </row>
    <row r="9031" spans="1:3" hidden="1" x14ac:dyDescent="0.25">
      <c r="A9031" s="5" t="s">
        <v>17084</v>
      </c>
      <c r="B9031" s="5">
        <v>1</v>
      </c>
      <c r="C9031" s="5">
        <v>3</v>
      </c>
    </row>
    <row r="9032" spans="1:3" hidden="1" x14ac:dyDescent="0.25">
      <c r="A9032" s="5" t="s">
        <v>17085</v>
      </c>
      <c r="B9032" s="5">
        <v>1</v>
      </c>
      <c r="C9032" s="5">
        <v>3</v>
      </c>
    </row>
    <row r="9033" spans="1:3" hidden="1" x14ac:dyDescent="0.25">
      <c r="A9033" s="5" t="s">
        <v>17086</v>
      </c>
      <c r="B9033" s="5">
        <v>1</v>
      </c>
      <c r="C9033" s="5">
        <v>1</v>
      </c>
    </row>
    <row r="9034" spans="1:3" hidden="1" x14ac:dyDescent="0.25">
      <c r="A9034" s="5" t="s">
        <v>17087</v>
      </c>
      <c r="B9034" s="5">
        <v>1</v>
      </c>
      <c r="C9034" s="5">
        <v>1</v>
      </c>
    </row>
    <row r="9035" spans="1:3" hidden="1" x14ac:dyDescent="0.25">
      <c r="A9035" s="5" t="s">
        <v>17088</v>
      </c>
      <c r="B9035" s="5">
        <v>1</v>
      </c>
      <c r="C9035" s="5">
        <v>2</v>
      </c>
    </row>
    <row r="9036" spans="1:3" hidden="1" x14ac:dyDescent="0.25">
      <c r="A9036" s="5" t="s">
        <v>17089</v>
      </c>
      <c r="B9036" s="5">
        <v>1</v>
      </c>
      <c r="C9036" s="5">
        <v>2</v>
      </c>
    </row>
    <row r="9037" spans="1:3" hidden="1" x14ac:dyDescent="0.25">
      <c r="A9037" s="5" t="s">
        <v>17090</v>
      </c>
      <c r="B9037" s="5">
        <v>1</v>
      </c>
      <c r="C9037" s="5">
        <v>1</v>
      </c>
    </row>
    <row r="9038" spans="1:3" hidden="1" x14ac:dyDescent="0.25">
      <c r="A9038" s="5" t="s">
        <v>17091</v>
      </c>
      <c r="B9038" s="5">
        <v>1</v>
      </c>
      <c r="C9038" s="5">
        <v>1</v>
      </c>
    </row>
    <row r="9039" spans="1:3" hidden="1" x14ac:dyDescent="0.25">
      <c r="A9039" s="5" t="s">
        <v>17092</v>
      </c>
      <c r="B9039" s="5">
        <v>1</v>
      </c>
      <c r="C9039" s="5">
        <v>1</v>
      </c>
    </row>
    <row r="9040" spans="1:3" hidden="1" x14ac:dyDescent="0.25">
      <c r="A9040" s="5" t="s">
        <v>17093</v>
      </c>
      <c r="B9040" s="5">
        <v>1</v>
      </c>
      <c r="C9040" s="5">
        <v>2</v>
      </c>
    </row>
    <row r="9041" spans="1:3" hidden="1" x14ac:dyDescent="0.25">
      <c r="A9041" s="5" t="s">
        <v>17094</v>
      </c>
      <c r="B9041" s="5">
        <v>1</v>
      </c>
      <c r="C9041" s="5">
        <v>2</v>
      </c>
    </row>
    <row r="9042" spans="1:3" hidden="1" x14ac:dyDescent="0.25">
      <c r="A9042" s="5" t="s">
        <v>17095</v>
      </c>
      <c r="B9042" s="5">
        <v>1</v>
      </c>
      <c r="C9042" s="5">
        <v>1</v>
      </c>
    </row>
    <row r="9043" spans="1:3" hidden="1" x14ac:dyDescent="0.25">
      <c r="A9043" s="5" t="s">
        <v>17096</v>
      </c>
      <c r="B9043" s="5">
        <v>1</v>
      </c>
      <c r="C9043" s="5">
        <v>3</v>
      </c>
    </row>
    <row r="9044" spans="1:3" hidden="1" x14ac:dyDescent="0.25">
      <c r="A9044" s="5" t="s">
        <v>17097</v>
      </c>
      <c r="B9044" s="5">
        <v>1</v>
      </c>
      <c r="C9044" s="5">
        <v>1</v>
      </c>
    </row>
    <row r="9045" spans="1:3" hidden="1" x14ac:dyDescent="0.25">
      <c r="A9045" s="5" t="s">
        <v>17098</v>
      </c>
      <c r="B9045" s="5">
        <v>1</v>
      </c>
      <c r="C9045" s="5">
        <v>1</v>
      </c>
    </row>
    <row r="9046" spans="1:3" hidden="1" x14ac:dyDescent="0.25">
      <c r="A9046" s="5" t="s">
        <v>17099</v>
      </c>
      <c r="B9046" s="5">
        <v>1</v>
      </c>
      <c r="C9046" s="5">
        <v>2</v>
      </c>
    </row>
    <row r="9047" spans="1:3" hidden="1" x14ac:dyDescent="0.25">
      <c r="A9047" s="5" t="s">
        <v>17100</v>
      </c>
      <c r="B9047" s="5">
        <v>1</v>
      </c>
      <c r="C9047" s="5">
        <v>2</v>
      </c>
    </row>
    <row r="9048" spans="1:3" hidden="1" x14ac:dyDescent="0.25">
      <c r="A9048" s="5" t="s">
        <v>17101</v>
      </c>
      <c r="B9048" s="5">
        <v>1</v>
      </c>
      <c r="C9048" s="5">
        <v>1</v>
      </c>
    </row>
    <row r="9049" spans="1:3" hidden="1" x14ac:dyDescent="0.25">
      <c r="A9049" s="5" t="s">
        <v>17102</v>
      </c>
      <c r="B9049" s="5">
        <v>1</v>
      </c>
      <c r="C9049" s="5">
        <v>1</v>
      </c>
    </row>
    <row r="9050" spans="1:3" hidden="1" x14ac:dyDescent="0.25">
      <c r="A9050" s="5" t="s">
        <v>17103</v>
      </c>
      <c r="B9050" s="5">
        <v>1</v>
      </c>
      <c r="C9050" s="5">
        <v>2</v>
      </c>
    </row>
    <row r="9051" spans="1:3" hidden="1" x14ac:dyDescent="0.25">
      <c r="A9051" s="5" t="s">
        <v>17104</v>
      </c>
      <c r="B9051" s="5">
        <v>1</v>
      </c>
      <c r="C9051" s="5">
        <v>3</v>
      </c>
    </row>
    <row r="9052" spans="1:3" hidden="1" x14ac:dyDescent="0.25">
      <c r="A9052" s="5" t="s">
        <v>17105</v>
      </c>
      <c r="B9052" s="5">
        <v>1</v>
      </c>
      <c r="C9052" s="5">
        <v>2</v>
      </c>
    </row>
    <row r="9053" spans="1:3" hidden="1" x14ac:dyDescent="0.25">
      <c r="A9053" s="5" t="s">
        <v>17106</v>
      </c>
      <c r="B9053" s="5">
        <v>1</v>
      </c>
      <c r="C9053" s="5">
        <v>1</v>
      </c>
    </row>
    <row r="9054" spans="1:3" hidden="1" x14ac:dyDescent="0.25">
      <c r="A9054" s="5" t="s">
        <v>17107</v>
      </c>
      <c r="B9054" s="5">
        <v>1</v>
      </c>
      <c r="C9054" s="5">
        <v>2</v>
      </c>
    </row>
    <row r="9055" spans="1:3" hidden="1" x14ac:dyDescent="0.25">
      <c r="A9055" s="5" t="s">
        <v>17108</v>
      </c>
      <c r="B9055" s="5">
        <v>1</v>
      </c>
      <c r="C9055" s="5">
        <v>1</v>
      </c>
    </row>
    <row r="9056" spans="1:3" hidden="1" x14ac:dyDescent="0.25">
      <c r="A9056" s="5" t="s">
        <v>17109</v>
      </c>
      <c r="B9056" s="5">
        <v>1</v>
      </c>
      <c r="C9056" s="5">
        <v>1</v>
      </c>
    </row>
    <row r="9057" spans="1:3" hidden="1" x14ac:dyDescent="0.25">
      <c r="A9057" s="5" t="s">
        <v>17110</v>
      </c>
      <c r="B9057" s="5">
        <v>1</v>
      </c>
      <c r="C9057" s="5">
        <v>2</v>
      </c>
    </row>
    <row r="9058" spans="1:3" hidden="1" x14ac:dyDescent="0.25">
      <c r="A9058" s="5" t="s">
        <v>17111</v>
      </c>
      <c r="B9058" s="5">
        <v>1</v>
      </c>
      <c r="C9058" s="5">
        <v>2</v>
      </c>
    </row>
    <row r="9059" spans="1:3" hidden="1" x14ac:dyDescent="0.25">
      <c r="A9059" s="5" t="s">
        <v>17112</v>
      </c>
      <c r="B9059" s="5">
        <v>1</v>
      </c>
      <c r="C9059" s="5">
        <v>1</v>
      </c>
    </row>
    <row r="9060" spans="1:3" hidden="1" x14ac:dyDescent="0.25">
      <c r="A9060" s="5" t="s">
        <v>17113</v>
      </c>
      <c r="B9060" s="5">
        <v>1</v>
      </c>
      <c r="C9060" s="5">
        <v>3</v>
      </c>
    </row>
    <row r="9061" spans="1:3" hidden="1" x14ac:dyDescent="0.25">
      <c r="A9061" s="5" t="s">
        <v>17114</v>
      </c>
      <c r="B9061" s="5">
        <v>1</v>
      </c>
      <c r="C9061" s="5">
        <v>2</v>
      </c>
    </row>
    <row r="9062" spans="1:3" hidden="1" x14ac:dyDescent="0.25">
      <c r="A9062" s="5" t="s">
        <v>17115</v>
      </c>
      <c r="B9062" s="5">
        <v>1</v>
      </c>
      <c r="C9062" s="5">
        <v>3</v>
      </c>
    </row>
    <row r="9063" spans="1:3" hidden="1" x14ac:dyDescent="0.25">
      <c r="A9063" s="5" t="s">
        <v>17116</v>
      </c>
      <c r="B9063" s="5">
        <v>1</v>
      </c>
      <c r="C9063" s="5">
        <v>1</v>
      </c>
    </row>
    <row r="9064" spans="1:3" hidden="1" x14ac:dyDescent="0.25">
      <c r="A9064" s="5" t="s">
        <v>17117</v>
      </c>
      <c r="B9064" s="5">
        <v>1</v>
      </c>
      <c r="C9064" s="5">
        <v>3</v>
      </c>
    </row>
    <row r="9065" spans="1:3" hidden="1" x14ac:dyDescent="0.25">
      <c r="A9065" s="5" t="s">
        <v>17118</v>
      </c>
      <c r="B9065" s="5">
        <v>1</v>
      </c>
      <c r="C9065" s="5">
        <v>2</v>
      </c>
    </row>
    <row r="9066" spans="1:3" hidden="1" x14ac:dyDescent="0.25">
      <c r="A9066" s="5" t="s">
        <v>17119</v>
      </c>
      <c r="B9066" s="5">
        <v>1</v>
      </c>
      <c r="C9066" s="5">
        <v>2</v>
      </c>
    </row>
    <row r="9067" spans="1:3" hidden="1" x14ac:dyDescent="0.25">
      <c r="A9067" s="5" t="s">
        <v>17120</v>
      </c>
      <c r="B9067" s="5">
        <v>1</v>
      </c>
      <c r="C9067" s="5">
        <v>1</v>
      </c>
    </row>
    <row r="9068" spans="1:3" hidden="1" x14ac:dyDescent="0.25">
      <c r="A9068" s="5" t="s">
        <v>17121</v>
      </c>
      <c r="B9068" s="5">
        <v>1</v>
      </c>
      <c r="C9068" s="5">
        <v>2</v>
      </c>
    </row>
    <row r="9069" spans="1:3" hidden="1" x14ac:dyDescent="0.25">
      <c r="A9069" s="5" t="s">
        <v>17122</v>
      </c>
      <c r="B9069" s="5">
        <v>1</v>
      </c>
      <c r="C9069" s="5">
        <v>2</v>
      </c>
    </row>
    <row r="9070" spans="1:3" hidden="1" x14ac:dyDescent="0.25">
      <c r="A9070" s="5" t="s">
        <v>17123</v>
      </c>
      <c r="B9070" s="5">
        <v>1</v>
      </c>
      <c r="C9070" s="5">
        <v>1</v>
      </c>
    </row>
    <row r="9071" spans="1:3" hidden="1" x14ac:dyDescent="0.25">
      <c r="A9071" s="5" t="s">
        <v>17124</v>
      </c>
      <c r="B9071" s="5">
        <v>1</v>
      </c>
      <c r="C9071" s="5">
        <v>1</v>
      </c>
    </row>
    <row r="9072" spans="1:3" hidden="1" x14ac:dyDescent="0.25">
      <c r="A9072" s="5" t="s">
        <v>2636</v>
      </c>
      <c r="B9072" s="5">
        <v>1</v>
      </c>
      <c r="C9072" s="5">
        <v>1</v>
      </c>
    </row>
    <row r="9073" spans="1:3" hidden="1" x14ac:dyDescent="0.25">
      <c r="A9073" s="5" t="s">
        <v>17125</v>
      </c>
      <c r="B9073" s="5">
        <v>1</v>
      </c>
      <c r="C9073" s="5">
        <v>2</v>
      </c>
    </row>
    <row r="9074" spans="1:3" hidden="1" x14ac:dyDescent="0.25">
      <c r="A9074" s="5" t="s">
        <v>17126</v>
      </c>
      <c r="B9074" s="5">
        <v>1</v>
      </c>
      <c r="C9074" s="5">
        <v>3</v>
      </c>
    </row>
    <row r="9075" spans="1:3" hidden="1" x14ac:dyDescent="0.25">
      <c r="A9075" s="5" t="s">
        <v>17127</v>
      </c>
      <c r="B9075" s="5">
        <v>1</v>
      </c>
      <c r="C9075" s="5">
        <v>2</v>
      </c>
    </row>
    <row r="9076" spans="1:3" hidden="1" x14ac:dyDescent="0.25">
      <c r="A9076" s="5" t="s">
        <v>17128</v>
      </c>
      <c r="B9076" s="5">
        <v>1</v>
      </c>
      <c r="C9076" s="5">
        <v>3</v>
      </c>
    </row>
    <row r="9077" spans="1:3" hidden="1" x14ac:dyDescent="0.25">
      <c r="A9077" s="5" t="s">
        <v>17129</v>
      </c>
      <c r="B9077" s="5">
        <v>1</v>
      </c>
      <c r="C9077" s="5">
        <v>2</v>
      </c>
    </row>
    <row r="9078" spans="1:3" hidden="1" x14ac:dyDescent="0.25">
      <c r="A9078" s="5" t="s">
        <v>17130</v>
      </c>
      <c r="B9078" s="5">
        <v>1</v>
      </c>
      <c r="C9078" s="5">
        <v>2</v>
      </c>
    </row>
    <row r="9079" spans="1:3" hidden="1" x14ac:dyDescent="0.25">
      <c r="A9079" s="5" t="s">
        <v>17131</v>
      </c>
      <c r="B9079" s="5">
        <v>1</v>
      </c>
      <c r="C9079" s="5">
        <v>1</v>
      </c>
    </row>
    <row r="9080" spans="1:3" hidden="1" x14ac:dyDescent="0.25">
      <c r="A9080" s="5" t="s">
        <v>17132</v>
      </c>
      <c r="B9080" s="5">
        <v>1</v>
      </c>
      <c r="C9080" s="5">
        <v>3</v>
      </c>
    </row>
    <row r="9081" spans="1:3" hidden="1" x14ac:dyDescent="0.25">
      <c r="A9081" s="5" t="s">
        <v>17133</v>
      </c>
      <c r="B9081" s="5">
        <v>1</v>
      </c>
      <c r="C9081" s="5">
        <v>2</v>
      </c>
    </row>
    <row r="9082" spans="1:3" hidden="1" x14ac:dyDescent="0.25">
      <c r="A9082" s="5" t="s">
        <v>17134</v>
      </c>
      <c r="B9082" s="5">
        <v>1</v>
      </c>
      <c r="C9082" s="5">
        <v>3</v>
      </c>
    </row>
    <row r="9083" spans="1:3" hidden="1" x14ac:dyDescent="0.25">
      <c r="A9083" s="5" t="s">
        <v>17135</v>
      </c>
      <c r="B9083" s="5">
        <v>1</v>
      </c>
      <c r="C9083" s="5">
        <v>1</v>
      </c>
    </row>
    <row r="9084" spans="1:3" hidden="1" x14ac:dyDescent="0.25">
      <c r="A9084" s="5" t="s">
        <v>17136</v>
      </c>
      <c r="B9084" s="5">
        <v>1</v>
      </c>
      <c r="C9084" s="5">
        <v>1</v>
      </c>
    </row>
    <row r="9085" spans="1:3" hidden="1" x14ac:dyDescent="0.25">
      <c r="A9085" s="5" t="s">
        <v>17137</v>
      </c>
      <c r="B9085" s="5">
        <v>1</v>
      </c>
      <c r="C9085" s="5">
        <v>1</v>
      </c>
    </row>
    <row r="9086" spans="1:3" hidden="1" x14ac:dyDescent="0.25">
      <c r="A9086" s="5" t="s">
        <v>17138</v>
      </c>
      <c r="B9086" s="5">
        <v>1</v>
      </c>
      <c r="C9086" s="5">
        <v>1</v>
      </c>
    </row>
    <row r="9087" spans="1:3" hidden="1" x14ac:dyDescent="0.25">
      <c r="A9087" s="5" t="s">
        <v>17139</v>
      </c>
      <c r="B9087" s="5">
        <v>1</v>
      </c>
      <c r="C9087" s="5">
        <v>1</v>
      </c>
    </row>
    <row r="9088" spans="1:3" hidden="1" x14ac:dyDescent="0.25">
      <c r="A9088" s="5" t="s">
        <v>17140</v>
      </c>
      <c r="B9088" s="5">
        <v>1</v>
      </c>
      <c r="C9088" s="5">
        <v>0</v>
      </c>
    </row>
    <row r="9089" spans="1:3" hidden="1" x14ac:dyDescent="0.25">
      <c r="A9089" s="5" t="s">
        <v>17141</v>
      </c>
      <c r="B9089" s="5">
        <v>1</v>
      </c>
      <c r="C9089" s="5">
        <v>1</v>
      </c>
    </row>
    <row r="9090" spans="1:3" hidden="1" x14ac:dyDescent="0.25">
      <c r="A9090" s="5" t="s">
        <v>17142</v>
      </c>
      <c r="B9090" s="5">
        <v>1</v>
      </c>
      <c r="C9090" s="5">
        <v>1</v>
      </c>
    </row>
    <row r="9091" spans="1:3" hidden="1" x14ac:dyDescent="0.25">
      <c r="A9091" s="5" t="s">
        <v>17143</v>
      </c>
      <c r="B9091" s="5">
        <v>1</v>
      </c>
      <c r="C9091" s="5">
        <v>2</v>
      </c>
    </row>
    <row r="9092" spans="1:3" hidden="1" x14ac:dyDescent="0.25">
      <c r="A9092" s="5" t="s">
        <v>17144</v>
      </c>
      <c r="B9092" s="5">
        <v>1</v>
      </c>
      <c r="C9092" s="5">
        <v>2</v>
      </c>
    </row>
    <row r="9093" spans="1:3" hidden="1" x14ac:dyDescent="0.25">
      <c r="A9093" s="5" t="s">
        <v>17145</v>
      </c>
      <c r="B9093" s="5">
        <v>1</v>
      </c>
      <c r="C9093" s="5">
        <v>3</v>
      </c>
    </row>
    <row r="9094" spans="1:3" hidden="1" x14ac:dyDescent="0.25">
      <c r="A9094" s="5" t="s">
        <v>17146</v>
      </c>
      <c r="B9094" s="5">
        <v>1</v>
      </c>
      <c r="C9094" s="5">
        <v>3</v>
      </c>
    </row>
    <row r="9095" spans="1:3" hidden="1" x14ac:dyDescent="0.25">
      <c r="A9095" s="5" t="s">
        <v>17147</v>
      </c>
      <c r="B9095" s="5">
        <v>1</v>
      </c>
      <c r="C9095" s="5">
        <v>2</v>
      </c>
    </row>
    <row r="9096" spans="1:3" hidden="1" x14ac:dyDescent="0.25">
      <c r="A9096" s="5" t="s">
        <v>17148</v>
      </c>
      <c r="B9096" s="5">
        <v>1</v>
      </c>
      <c r="C9096" s="5">
        <v>2</v>
      </c>
    </row>
    <row r="9097" spans="1:3" hidden="1" x14ac:dyDescent="0.25">
      <c r="A9097" s="5" t="s">
        <v>17149</v>
      </c>
      <c r="B9097" s="5">
        <v>1</v>
      </c>
      <c r="C9097" s="5">
        <v>1</v>
      </c>
    </row>
    <row r="9098" spans="1:3" hidden="1" x14ac:dyDescent="0.25">
      <c r="A9098" s="5" t="s">
        <v>17150</v>
      </c>
      <c r="B9098" s="5">
        <v>1</v>
      </c>
      <c r="C9098" s="5">
        <v>1</v>
      </c>
    </row>
    <row r="9099" spans="1:3" hidden="1" x14ac:dyDescent="0.25">
      <c r="A9099" s="5" t="s">
        <v>17151</v>
      </c>
      <c r="B9099" s="5">
        <v>1</v>
      </c>
      <c r="C9099" s="5">
        <v>1</v>
      </c>
    </row>
    <row r="9100" spans="1:3" hidden="1" x14ac:dyDescent="0.25">
      <c r="A9100" s="5" t="s">
        <v>8663</v>
      </c>
      <c r="B9100" s="5">
        <v>1</v>
      </c>
      <c r="C9100" s="5">
        <v>2</v>
      </c>
    </row>
    <row r="9101" spans="1:3" hidden="1" x14ac:dyDescent="0.25">
      <c r="A9101" s="5" t="s">
        <v>17152</v>
      </c>
      <c r="B9101" s="5">
        <v>1</v>
      </c>
      <c r="C9101" s="5">
        <v>1</v>
      </c>
    </row>
    <row r="9102" spans="1:3" hidden="1" x14ac:dyDescent="0.25">
      <c r="A9102" s="5" t="s">
        <v>17153</v>
      </c>
      <c r="B9102" s="5">
        <v>1</v>
      </c>
      <c r="C9102" s="5">
        <v>2</v>
      </c>
    </row>
    <row r="9103" spans="1:3" hidden="1" x14ac:dyDescent="0.25">
      <c r="A9103" s="5" t="s">
        <v>17154</v>
      </c>
      <c r="B9103" s="5">
        <v>1</v>
      </c>
      <c r="C9103" s="5">
        <v>3</v>
      </c>
    </row>
    <row r="9104" spans="1:3" hidden="1" x14ac:dyDescent="0.25">
      <c r="A9104" s="5" t="s">
        <v>17155</v>
      </c>
      <c r="B9104" s="5">
        <v>1</v>
      </c>
      <c r="C9104" s="5">
        <v>3</v>
      </c>
    </row>
    <row r="9105" spans="1:3" hidden="1" x14ac:dyDescent="0.25">
      <c r="A9105" s="5" t="s">
        <v>17156</v>
      </c>
      <c r="B9105" s="5">
        <v>1</v>
      </c>
      <c r="C9105" s="5">
        <v>2</v>
      </c>
    </row>
    <row r="9106" spans="1:3" hidden="1" x14ac:dyDescent="0.25">
      <c r="A9106" s="5" t="s">
        <v>17157</v>
      </c>
      <c r="B9106" s="5">
        <v>1</v>
      </c>
      <c r="C9106" s="5">
        <v>2</v>
      </c>
    </row>
    <row r="9107" spans="1:3" hidden="1" x14ac:dyDescent="0.25">
      <c r="A9107" s="5" t="s">
        <v>17158</v>
      </c>
      <c r="B9107" s="5">
        <v>1</v>
      </c>
      <c r="C9107" s="5">
        <v>2</v>
      </c>
    </row>
    <row r="9108" spans="1:3" hidden="1" x14ac:dyDescent="0.25">
      <c r="A9108" s="5" t="s">
        <v>17159</v>
      </c>
      <c r="B9108" s="5">
        <v>1</v>
      </c>
      <c r="C9108" s="5">
        <v>1</v>
      </c>
    </row>
    <row r="9109" spans="1:3" hidden="1" x14ac:dyDescent="0.25">
      <c r="A9109" s="5" t="s">
        <v>17160</v>
      </c>
      <c r="B9109" s="5">
        <v>1</v>
      </c>
      <c r="C9109" s="5">
        <v>1</v>
      </c>
    </row>
    <row r="9110" spans="1:3" hidden="1" x14ac:dyDescent="0.25">
      <c r="A9110" s="5" t="s">
        <v>17161</v>
      </c>
      <c r="B9110" s="5">
        <v>1</v>
      </c>
      <c r="C9110" s="5">
        <v>2</v>
      </c>
    </row>
    <row r="9111" spans="1:3" hidden="1" x14ac:dyDescent="0.25">
      <c r="A9111" s="5" t="s">
        <v>17162</v>
      </c>
      <c r="B9111" s="5">
        <v>1</v>
      </c>
      <c r="C9111" s="5">
        <v>1</v>
      </c>
    </row>
    <row r="9112" spans="1:3" hidden="1" x14ac:dyDescent="0.25">
      <c r="A9112" s="5" t="s">
        <v>17163</v>
      </c>
      <c r="B9112" s="5">
        <v>1</v>
      </c>
      <c r="C9112" s="5">
        <v>1</v>
      </c>
    </row>
    <row r="9113" spans="1:3" hidden="1" x14ac:dyDescent="0.25">
      <c r="A9113" s="5" t="s">
        <v>17164</v>
      </c>
      <c r="B9113" s="5">
        <v>1</v>
      </c>
      <c r="C9113" s="5">
        <v>1</v>
      </c>
    </row>
    <row r="9114" spans="1:3" hidden="1" x14ac:dyDescent="0.25">
      <c r="A9114" s="5" t="s">
        <v>17165</v>
      </c>
      <c r="B9114" s="5">
        <v>1</v>
      </c>
      <c r="C9114" s="5">
        <v>1</v>
      </c>
    </row>
    <row r="9115" spans="1:3" hidden="1" x14ac:dyDescent="0.25">
      <c r="A9115" s="5" t="s">
        <v>17166</v>
      </c>
      <c r="B9115" s="5">
        <v>1</v>
      </c>
      <c r="C9115" s="5">
        <v>1</v>
      </c>
    </row>
    <row r="9116" spans="1:3" hidden="1" x14ac:dyDescent="0.25">
      <c r="A9116" s="5" t="s">
        <v>17167</v>
      </c>
      <c r="B9116" s="5">
        <v>1</v>
      </c>
      <c r="C9116" s="5">
        <v>1</v>
      </c>
    </row>
    <row r="9117" spans="1:3" hidden="1" x14ac:dyDescent="0.25">
      <c r="A9117" s="5" t="s">
        <v>17168</v>
      </c>
      <c r="B9117" s="5">
        <v>1</v>
      </c>
      <c r="C9117" s="5">
        <v>1</v>
      </c>
    </row>
    <row r="9118" spans="1:3" hidden="1" x14ac:dyDescent="0.25">
      <c r="A9118" s="5" t="s">
        <v>17169</v>
      </c>
      <c r="B9118" s="5">
        <v>1</v>
      </c>
      <c r="C9118" s="5">
        <v>2</v>
      </c>
    </row>
    <row r="9119" spans="1:3" hidden="1" x14ac:dyDescent="0.25">
      <c r="A9119" s="5" t="s">
        <v>17170</v>
      </c>
      <c r="B9119" s="5">
        <v>1</v>
      </c>
      <c r="C9119" s="5">
        <v>2</v>
      </c>
    </row>
    <row r="9120" spans="1:3" hidden="1" x14ac:dyDescent="0.25">
      <c r="A9120" s="5" t="s">
        <v>17171</v>
      </c>
      <c r="B9120" s="5">
        <v>1</v>
      </c>
      <c r="C9120" s="5">
        <v>3</v>
      </c>
    </row>
    <row r="9121" spans="1:3" hidden="1" x14ac:dyDescent="0.25">
      <c r="A9121" s="5" t="s">
        <v>17172</v>
      </c>
      <c r="B9121" s="5">
        <v>1</v>
      </c>
      <c r="C9121" s="5">
        <v>1</v>
      </c>
    </row>
    <row r="9122" spans="1:3" hidden="1" x14ac:dyDescent="0.25">
      <c r="A9122" s="5" t="s">
        <v>17173</v>
      </c>
      <c r="B9122" s="5">
        <v>1</v>
      </c>
      <c r="C9122" s="5">
        <v>2</v>
      </c>
    </row>
    <row r="9123" spans="1:3" hidden="1" x14ac:dyDescent="0.25">
      <c r="A9123" s="5" t="s">
        <v>17174</v>
      </c>
      <c r="B9123" s="5">
        <v>1</v>
      </c>
      <c r="C9123" s="5">
        <v>1</v>
      </c>
    </row>
    <row r="9124" spans="1:3" hidden="1" x14ac:dyDescent="0.25">
      <c r="A9124" s="5" t="s">
        <v>17175</v>
      </c>
      <c r="B9124" s="5">
        <v>1</v>
      </c>
      <c r="C9124" s="5">
        <v>3</v>
      </c>
    </row>
    <row r="9125" spans="1:3" hidden="1" x14ac:dyDescent="0.25">
      <c r="A9125" s="5" t="s">
        <v>17176</v>
      </c>
      <c r="B9125" s="5">
        <v>1</v>
      </c>
      <c r="C9125" s="5">
        <v>2</v>
      </c>
    </row>
    <row r="9126" spans="1:3" hidden="1" x14ac:dyDescent="0.25">
      <c r="A9126" s="5" t="s">
        <v>17177</v>
      </c>
      <c r="B9126" s="5">
        <v>1</v>
      </c>
      <c r="C9126" s="5">
        <v>1</v>
      </c>
    </row>
    <row r="9127" spans="1:3" hidden="1" x14ac:dyDescent="0.25">
      <c r="A9127" s="5" t="s">
        <v>17178</v>
      </c>
      <c r="B9127" s="5">
        <v>1</v>
      </c>
      <c r="C9127" s="5">
        <v>1</v>
      </c>
    </row>
    <row r="9128" spans="1:3" hidden="1" x14ac:dyDescent="0.25">
      <c r="A9128" s="5" t="s">
        <v>17179</v>
      </c>
      <c r="B9128" s="5">
        <v>1</v>
      </c>
      <c r="C9128" s="5">
        <v>2</v>
      </c>
    </row>
    <row r="9129" spans="1:3" hidden="1" x14ac:dyDescent="0.25">
      <c r="A9129" s="5" t="s">
        <v>17180</v>
      </c>
      <c r="B9129" s="5">
        <v>1</v>
      </c>
      <c r="C9129" s="5">
        <v>1</v>
      </c>
    </row>
    <row r="9130" spans="1:3" hidden="1" x14ac:dyDescent="0.25">
      <c r="A9130" s="5" t="s">
        <v>17181</v>
      </c>
      <c r="B9130" s="5">
        <v>1</v>
      </c>
      <c r="C9130" s="5">
        <v>2</v>
      </c>
    </row>
    <row r="9131" spans="1:3" hidden="1" x14ac:dyDescent="0.25">
      <c r="A9131" s="5" t="s">
        <v>17182</v>
      </c>
      <c r="B9131" s="5">
        <v>1</v>
      </c>
      <c r="C9131" s="5">
        <v>1</v>
      </c>
    </row>
    <row r="9132" spans="1:3" hidden="1" x14ac:dyDescent="0.25">
      <c r="A9132" s="5" t="s">
        <v>17183</v>
      </c>
      <c r="B9132" s="5">
        <v>1</v>
      </c>
      <c r="C9132" s="5">
        <v>2</v>
      </c>
    </row>
    <row r="9133" spans="1:3" hidden="1" x14ac:dyDescent="0.25">
      <c r="A9133" s="5" t="s">
        <v>17184</v>
      </c>
      <c r="B9133" s="5">
        <v>1</v>
      </c>
      <c r="C9133" s="5">
        <v>2</v>
      </c>
    </row>
    <row r="9134" spans="1:3" hidden="1" x14ac:dyDescent="0.25">
      <c r="A9134" s="5" t="s">
        <v>17185</v>
      </c>
      <c r="B9134" s="5">
        <v>1</v>
      </c>
      <c r="C9134" s="5">
        <v>2</v>
      </c>
    </row>
    <row r="9135" spans="1:3" hidden="1" x14ac:dyDescent="0.25">
      <c r="A9135" s="5" t="s">
        <v>17186</v>
      </c>
      <c r="B9135" s="5">
        <v>1</v>
      </c>
      <c r="C9135" s="5">
        <v>3</v>
      </c>
    </row>
    <row r="9136" spans="1:3" hidden="1" x14ac:dyDescent="0.25">
      <c r="A9136" s="5" t="s">
        <v>17187</v>
      </c>
      <c r="B9136" s="5">
        <v>1</v>
      </c>
      <c r="C9136" s="5">
        <v>1</v>
      </c>
    </row>
    <row r="9137" spans="1:3" hidden="1" x14ac:dyDescent="0.25">
      <c r="A9137" s="5" t="s">
        <v>17188</v>
      </c>
      <c r="B9137" s="5">
        <v>1</v>
      </c>
      <c r="C9137" s="5">
        <v>1</v>
      </c>
    </row>
    <row r="9138" spans="1:3" hidden="1" x14ac:dyDescent="0.25">
      <c r="A9138" s="5" t="s">
        <v>17189</v>
      </c>
      <c r="B9138" s="5">
        <v>1</v>
      </c>
      <c r="C9138" s="5">
        <v>1</v>
      </c>
    </row>
    <row r="9139" spans="1:3" hidden="1" x14ac:dyDescent="0.25">
      <c r="A9139" s="5" t="s">
        <v>17190</v>
      </c>
      <c r="B9139" s="5">
        <v>1</v>
      </c>
      <c r="C9139" s="5">
        <v>3</v>
      </c>
    </row>
    <row r="9140" spans="1:3" hidden="1" x14ac:dyDescent="0.25">
      <c r="A9140" s="5" t="s">
        <v>17191</v>
      </c>
      <c r="B9140" s="5">
        <v>1</v>
      </c>
      <c r="C9140" s="5">
        <v>3</v>
      </c>
    </row>
    <row r="9141" spans="1:3" hidden="1" x14ac:dyDescent="0.25">
      <c r="A9141" s="5" t="s">
        <v>17192</v>
      </c>
      <c r="B9141" s="5">
        <v>1</v>
      </c>
      <c r="C9141" s="5">
        <v>2</v>
      </c>
    </row>
    <row r="9142" spans="1:3" hidden="1" x14ac:dyDescent="0.25">
      <c r="A9142" s="5" t="s">
        <v>17193</v>
      </c>
      <c r="B9142" s="5">
        <v>1</v>
      </c>
      <c r="C9142" s="5">
        <v>2</v>
      </c>
    </row>
    <row r="9143" spans="1:3" hidden="1" x14ac:dyDescent="0.25">
      <c r="A9143" s="5" t="s">
        <v>17194</v>
      </c>
      <c r="B9143" s="5">
        <v>1</v>
      </c>
      <c r="C9143" s="5">
        <v>2</v>
      </c>
    </row>
    <row r="9144" spans="1:3" hidden="1" x14ac:dyDescent="0.25">
      <c r="A9144" s="5" t="s">
        <v>17195</v>
      </c>
      <c r="B9144" s="5">
        <v>1</v>
      </c>
      <c r="C9144" s="5">
        <v>2</v>
      </c>
    </row>
    <row r="9145" spans="1:3" hidden="1" x14ac:dyDescent="0.25">
      <c r="A9145" s="5" t="s">
        <v>8667</v>
      </c>
      <c r="B9145" s="5">
        <v>1</v>
      </c>
      <c r="C9145" s="5">
        <v>2</v>
      </c>
    </row>
    <row r="9146" spans="1:3" hidden="1" x14ac:dyDescent="0.25">
      <c r="A9146" s="5" t="s">
        <v>17196</v>
      </c>
      <c r="B9146" s="5">
        <v>1</v>
      </c>
      <c r="C9146" s="5">
        <v>2</v>
      </c>
    </row>
    <row r="9147" spans="1:3" hidden="1" x14ac:dyDescent="0.25">
      <c r="A9147" s="5" t="s">
        <v>17197</v>
      </c>
      <c r="B9147" s="5">
        <v>1</v>
      </c>
      <c r="C9147" s="5">
        <v>2</v>
      </c>
    </row>
    <row r="9148" spans="1:3" hidden="1" x14ac:dyDescent="0.25">
      <c r="A9148" s="5" t="s">
        <v>17198</v>
      </c>
      <c r="B9148" s="5">
        <v>1</v>
      </c>
      <c r="C9148" s="5">
        <v>3</v>
      </c>
    </row>
    <row r="9149" spans="1:3" hidden="1" x14ac:dyDescent="0.25">
      <c r="A9149" s="5" t="s">
        <v>17199</v>
      </c>
      <c r="B9149" s="5">
        <v>1</v>
      </c>
      <c r="C9149" s="5">
        <v>2</v>
      </c>
    </row>
    <row r="9150" spans="1:3" hidden="1" x14ac:dyDescent="0.25">
      <c r="A9150" s="5" t="s">
        <v>17200</v>
      </c>
      <c r="B9150" s="5">
        <v>1</v>
      </c>
      <c r="C9150" s="5">
        <v>1</v>
      </c>
    </row>
    <row r="9151" spans="1:3" hidden="1" x14ac:dyDescent="0.25">
      <c r="A9151" s="5" t="s">
        <v>17201</v>
      </c>
      <c r="B9151" s="5">
        <v>1</v>
      </c>
      <c r="C9151" s="5">
        <v>1</v>
      </c>
    </row>
    <row r="9152" spans="1:3" hidden="1" x14ac:dyDescent="0.25">
      <c r="A9152" s="5" t="s">
        <v>17202</v>
      </c>
      <c r="B9152" s="5">
        <v>1</v>
      </c>
      <c r="C9152" s="5">
        <v>2</v>
      </c>
    </row>
    <row r="9153" spans="1:3" hidden="1" x14ac:dyDescent="0.25">
      <c r="A9153" s="5" t="s">
        <v>17203</v>
      </c>
      <c r="B9153" s="5">
        <v>1</v>
      </c>
      <c r="C9153" s="5">
        <v>2</v>
      </c>
    </row>
    <row r="9154" spans="1:3" hidden="1" x14ac:dyDescent="0.25">
      <c r="A9154" s="5" t="s">
        <v>17204</v>
      </c>
      <c r="B9154" s="5">
        <v>1</v>
      </c>
      <c r="C9154" s="5">
        <v>2</v>
      </c>
    </row>
    <row r="9155" spans="1:3" hidden="1" x14ac:dyDescent="0.25">
      <c r="A9155" s="5" t="s">
        <v>17205</v>
      </c>
      <c r="B9155" s="5">
        <v>1</v>
      </c>
      <c r="C9155" s="5">
        <v>1</v>
      </c>
    </row>
    <row r="9156" spans="1:3" hidden="1" x14ac:dyDescent="0.25">
      <c r="A9156" s="5" t="s">
        <v>17206</v>
      </c>
      <c r="B9156" s="5">
        <v>1</v>
      </c>
      <c r="C9156" s="5">
        <v>1</v>
      </c>
    </row>
    <row r="9157" spans="1:3" hidden="1" x14ac:dyDescent="0.25">
      <c r="A9157" s="5" t="s">
        <v>17207</v>
      </c>
      <c r="B9157" s="5">
        <v>1</v>
      </c>
      <c r="C9157" s="5">
        <v>1</v>
      </c>
    </row>
    <row r="9158" spans="1:3" hidden="1" x14ac:dyDescent="0.25">
      <c r="A9158" s="5" t="s">
        <v>17208</v>
      </c>
      <c r="B9158" s="5">
        <v>1</v>
      </c>
      <c r="C9158" s="5">
        <v>2</v>
      </c>
    </row>
    <row r="9159" spans="1:3" hidden="1" x14ac:dyDescent="0.25">
      <c r="A9159" s="5" t="s">
        <v>17209</v>
      </c>
      <c r="B9159" s="5">
        <v>1</v>
      </c>
      <c r="C9159" s="5">
        <v>1</v>
      </c>
    </row>
    <row r="9160" spans="1:3" hidden="1" x14ac:dyDescent="0.25">
      <c r="A9160" s="5" t="s">
        <v>17210</v>
      </c>
      <c r="B9160" s="5">
        <v>1</v>
      </c>
      <c r="C9160" s="5">
        <v>2</v>
      </c>
    </row>
    <row r="9161" spans="1:3" hidden="1" x14ac:dyDescent="0.25">
      <c r="A9161" s="5" t="s">
        <v>17211</v>
      </c>
      <c r="B9161" s="5">
        <v>1</v>
      </c>
      <c r="C9161" s="5">
        <v>2</v>
      </c>
    </row>
    <row r="9162" spans="1:3" hidden="1" x14ac:dyDescent="0.25">
      <c r="A9162" s="5" t="s">
        <v>17212</v>
      </c>
      <c r="B9162" s="5">
        <v>1</v>
      </c>
      <c r="C9162" s="5">
        <v>3</v>
      </c>
    </row>
    <row r="9163" spans="1:3" hidden="1" x14ac:dyDescent="0.25">
      <c r="A9163" s="5" t="s">
        <v>17213</v>
      </c>
      <c r="B9163" s="5">
        <v>1</v>
      </c>
      <c r="C9163" s="5">
        <v>1</v>
      </c>
    </row>
    <row r="9164" spans="1:3" hidden="1" x14ac:dyDescent="0.25">
      <c r="A9164" s="5" t="s">
        <v>7880</v>
      </c>
      <c r="B9164" s="5">
        <v>1</v>
      </c>
      <c r="C9164" s="5">
        <v>2</v>
      </c>
    </row>
    <row r="9165" spans="1:3" hidden="1" x14ac:dyDescent="0.25">
      <c r="A9165" s="5" t="s">
        <v>17214</v>
      </c>
      <c r="B9165" s="5">
        <v>1</v>
      </c>
      <c r="C9165" s="5">
        <v>3</v>
      </c>
    </row>
    <row r="9166" spans="1:3" hidden="1" x14ac:dyDescent="0.25">
      <c r="A9166" s="5" t="s">
        <v>17215</v>
      </c>
      <c r="B9166" s="5">
        <v>1</v>
      </c>
      <c r="C9166" s="5">
        <v>3</v>
      </c>
    </row>
    <row r="9167" spans="1:3" hidden="1" x14ac:dyDescent="0.25">
      <c r="A9167" s="5" t="s">
        <v>17216</v>
      </c>
      <c r="B9167" s="5">
        <v>1</v>
      </c>
      <c r="C9167" s="5">
        <v>3</v>
      </c>
    </row>
    <row r="9168" spans="1:3" hidden="1" x14ac:dyDescent="0.25">
      <c r="A9168" s="5" t="s">
        <v>17217</v>
      </c>
      <c r="B9168" s="5">
        <v>1</v>
      </c>
      <c r="C9168" s="5">
        <v>3</v>
      </c>
    </row>
    <row r="9169" spans="1:3" hidden="1" x14ac:dyDescent="0.25">
      <c r="A9169" s="5" t="s">
        <v>17218</v>
      </c>
      <c r="B9169" s="5">
        <v>1</v>
      </c>
      <c r="C9169" s="5">
        <v>1</v>
      </c>
    </row>
    <row r="9170" spans="1:3" hidden="1" x14ac:dyDescent="0.25">
      <c r="A9170" s="5" t="s">
        <v>17219</v>
      </c>
      <c r="B9170" s="5">
        <v>1</v>
      </c>
      <c r="C9170" s="5">
        <v>3</v>
      </c>
    </row>
    <row r="9171" spans="1:3" hidden="1" x14ac:dyDescent="0.25">
      <c r="A9171" s="5" t="s">
        <v>17220</v>
      </c>
      <c r="B9171" s="5">
        <v>1</v>
      </c>
      <c r="C9171" s="5">
        <v>1</v>
      </c>
    </row>
    <row r="9172" spans="1:3" hidden="1" x14ac:dyDescent="0.25">
      <c r="A9172" s="5" t="s">
        <v>17221</v>
      </c>
      <c r="B9172" s="5">
        <v>1</v>
      </c>
      <c r="C9172" s="5">
        <v>3</v>
      </c>
    </row>
    <row r="9173" spans="1:3" hidden="1" x14ac:dyDescent="0.25">
      <c r="A9173" s="5" t="s">
        <v>17222</v>
      </c>
      <c r="B9173" s="5">
        <v>1</v>
      </c>
      <c r="C9173" s="5">
        <v>3</v>
      </c>
    </row>
    <row r="9174" spans="1:3" hidden="1" x14ac:dyDescent="0.25">
      <c r="A9174" s="5" t="s">
        <v>7900</v>
      </c>
      <c r="B9174" s="5">
        <v>1</v>
      </c>
      <c r="C9174" s="5">
        <v>3</v>
      </c>
    </row>
    <row r="9175" spans="1:3" hidden="1" x14ac:dyDescent="0.25">
      <c r="A9175" s="5" t="s">
        <v>17223</v>
      </c>
      <c r="B9175" s="5">
        <v>1</v>
      </c>
      <c r="C9175" s="5">
        <v>3</v>
      </c>
    </row>
    <row r="9176" spans="1:3" hidden="1" x14ac:dyDescent="0.25">
      <c r="A9176" s="5" t="s">
        <v>17224</v>
      </c>
      <c r="B9176" s="5">
        <v>1</v>
      </c>
      <c r="C9176" s="5">
        <v>2</v>
      </c>
    </row>
    <row r="9177" spans="1:3" hidden="1" x14ac:dyDescent="0.25">
      <c r="A9177" s="5" t="s">
        <v>17225</v>
      </c>
      <c r="B9177" s="5">
        <v>1</v>
      </c>
      <c r="C9177" s="5">
        <v>2</v>
      </c>
    </row>
    <row r="9178" spans="1:3" hidden="1" x14ac:dyDescent="0.25">
      <c r="A9178" s="5" t="s">
        <v>17226</v>
      </c>
      <c r="B9178" s="5">
        <v>1</v>
      </c>
      <c r="C9178" s="5">
        <v>1</v>
      </c>
    </row>
    <row r="9179" spans="1:3" hidden="1" x14ac:dyDescent="0.25">
      <c r="A9179" s="5" t="s">
        <v>17227</v>
      </c>
      <c r="B9179" s="5">
        <v>1</v>
      </c>
      <c r="C9179" s="5">
        <v>1</v>
      </c>
    </row>
    <row r="9180" spans="1:3" hidden="1" x14ac:dyDescent="0.25">
      <c r="A9180" s="5" t="s">
        <v>17228</v>
      </c>
      <c r="B9180" s="5">
        <v>1</v>
      </c>
      <c r="C9180" s="5">
        <v>1</v>
      </c>
    </row>
    <row r="9181" spans="1:3" hidden="1" x14ac:dyDescent="0.25">
      <c r="A9181" s="5" t="s">
        <v>17229</v>
      </c>
      <c r="B9181" s="5">
        <v>1</v>
      </c>
      <c r="C9181" s="5">
        <v>3</v>
      </c>
    </row>
    <row r="9182" spans="1:3" hidden="1" x14ac:dyDescent="0.25">
      <c r="A9182" s="5" t="s">
        <v>17230</v>
      </c>
      <c r="B9182" s="5">
        <v>1</v>
      </c>
      <c r="C9182" s="5">
        <v>2</v>
      </c>
    </row>
    <row r="9183" spans="1:3" hidden="1" x14ac:dyDescent="0.25">
      <c r="A9183" s="5" t="s">
        <v>17231</v>
      </c>
      <c r="B9183" s="5">
        <v>1</v>
      </c>
      <c r="C9183" s="5">
        <v>1</v>
      </c>
    </row>
    <row r="9184" spans="1:3" hidden="1" x14ac:dyDescent="0.25">
      <c r="A9184" s="5" t="s">
        <v>17232</v>
      </c>
      <c r="B9184" s="5">
        <v>1</v>
      </c>
      <c r="C9184" s="5">
        <v>2</v>
      </c>
    </row>
    <row r="9185" spans="1:3" hidden="1" x14ac:dyDescent="0.25">
      <c r="A9185" s="5" t="s">
        <v>17233</v>
      </c>
      <c r="B9185" s="5">
        <v>1</v>
      </c>
      <c r="C9185" s="5">
        <v>1</v>
      </c>
    </row>
    <row r="9186" spans="1:3" hidden="1" x14ac:dyDescent="0.25">
      <c r="A9186" s="5" t="s">
        <v>17234</v>
      </c>
      <c r="B9186" s="5">
        <v>1</v>
      </c>
      <c r="C9186" s="5">
        <v>1</v>
      </c>
    </row>
    <row r="9187" spans="1:3" hidden="1" x14ac:dyDescent="0.25">
      <c r="A9187" s="5" t="s">
        <v>17235</v>
      </c>
      <c r="B9187" s="5">
        <v>1</v>
      </c>
      <c r="C9187" s="5">
        <v>2</v>
      </c>
    </row>
    <row r="9188" spans="1:3" hidden="1" x14ac:dyDescent="0.25">
      <c r="A9188" s="5" t="s">
        <v>17236</v>
      </c>
      <c r="B9188" s="5">
        <v>1</v>
      </c>
      <c r="C9188" s="5">
        <v>3</v>
      </c>
    </row>
    <row r="9189" spans="1:3" hidden="1" x14ac:dyDescent="0.25">
      <c r="A9189" s="5" t="s">
        <v>17237</v>
      </c>
      <c r="B9189" s="5">
        <v>1</v>
      </c>
      <c r="C9189" s="5">
        <v>1</v>
      </c>
    </row>
    <row r="9190" spans="1:3" hidden="1" x14ac:dyDescent="0.25">
      <c r="A9190" s="5" t="s">
        <v>17238</v>
      </c>
      <c r="B9190" s="5">
        <v>1</v>
      </c>
      <c r="C9190" s="5">
        <v>3</v>
      </c>
    </row>
    <row r="9191" spans="1:3" hidden="1" x14ac:dyDescent="0.25">
      <c r="A9191" s="5" t="s">
        <v>17239</v>
      </c>
      <c r="B9191" s="5">
        <v>1</v>
      </c>
      <c r="C9191" s="5">
        <v>1</v>
      </c>
    </row>
    <row r="9192" spans="1:3" hidden="1" x14ac:dyDescent="0.25">
      <c r="A9192" s="5" t="s">
        <v>17240</v>
      </c>
      <c r="B9192" s="5">
        <v>1</v>
      </c>
      <c r="C9192" s="5">
        <v>3</v>
      </c>
    </row>
    <row r="9193" spans="1:3" hidden="1" x14ac:dyDescent="0.25">
      <c r="A9193" s="5" t="s">
        <v>17241</v>
      </c>
      <c r="B9193" s="5">
        <v>1</v>
      </c>
      <c r="C9193" s="5">
        <v>3</v>
      </c>
    </row>
    <row r="9194" spans="1:3" hidden="1" x14ac:dyDescent="0.25">
      <c r="A9194" s="5" t="s">
        <v>17242</v>
      </c>
      <c r="B9194" s="5">
        <v>1</v>
      </c>
      <c r="C9194" s="5">
        <v>1</v>
      </c>
    </row>
    <row r="9195" spans="1:3" hidden="1" x14ac:dyDescent="0.25">
      <c r="A9195" s="5" t="s">
        <v>17243</v>
      </c>
      <c r="B9195" s="5">
        <v>1</v>
      </c>
      <c r="C9195" s="5">
        <v>1</v>
      </c>
    </row>
    <row r="9196" spans="1:3" hidden="1" x14ac:dyDescent="0.25">
      <c r="A9196" s="5" t="s">
        <v>17244</v>
      </c>
      <c r="B9196" s="5">
        <v>1</v>
      </c>
      <c r="C9196" s="5">
        <v>1</v>
      </c>
    </row>
    <row r="9197" spans="1:3" hidden="1" x14ac:dyDescent="0.25">
      <c r="A9197" s="5" t="s">
        <v>17245</v>
      </c>
      <c r="B9197" s="5">
        <v>1</v>
      </c>
      <c r="C9197" s="5">
        <v>1</v>
      </c>
    </row>
    <row r="9198" spans="1:3" hidden="1" x14ac:dyDescent="0.25">
      <c r="A9198" s="5" t="s">
        <v>17246</v>
      </c>
      <c r="B9198" s="5">
        <v>1</v>
      </c>
      <c r="C9198" s="5">
        <v>2</v>
      </c>
    </row>
    <row r="9199" spans="1:3" hidden="1" x14ac:dyDescent="0.25">
      <c r="A9199" s="5" t="s">
        <v>17247</v>
      </c>
      <c r="B9199" s="5">
        <v>1</v>
      </c>
      <c r="C9199" s="5">
        <v>2</v>
      </c>
    </row>
    <row r="9200" spans="1:3" hidden="1" x14ac:dyDescent="0.25">
      <c r="A9200" s="5" t="s">
        <v>17248</v>
      </c>
      <c r="B9200" s="5">
        <v>1</v>
      </c>
      <c r="C9200" s="5">
        <v>2</v>
      </c>
    </row>
    <row r="9201" spans="1:3" hidden="1" x14ac:dyDescent="0.25">
      <c r="A9201" s="5" t="s">
        <v>17249</v>
      </c>
      <c r="B9201" s="5">
        <v>1</v>
      </c>
      <c r="C9201" s="5">
        <v>1</v>
      </c>
    </row>
    <row r="9202" spans="1:3" hidden="1" x14ac:dyDescent="0.25">
      <c r="A9202" s="5" t="s">
        <v>17250</v>
      </c>
      <c r="B9202" s="5">
        <v>1</v>
      </c>
      <c r="C9202" s="5">
        <v>1</v>
      </c>
    </row>
    <row r="9203" spans="1:3" hidden="1" x14ac:dyDescent="0.25">
      <c r="A9203" s="5" t="s">
        <v>17251</v>
      </c>
      <c r="B9203" s="5">
        <v>1</v>
      </c>
      <c r="C9203" s="5">
        <v>2</v>
      </c>
    </row>
    <row r="9204" spans="1:3" hidden="1" x14ac:dyDescent="0.25">
      <c r="A9204" s="5" t="s">
        <v>17252</v>
      </c>
      <c r="B9204" s="5">
        <v>1</v>
      </c>
      <c r="C9204" s="5">
        <v>3</v>
      </c>
    </row>
    <row r="9205" spans="1:3" hidden="1" x14ac:dyDescent="0.25">
      <c r="A9205" s="5" t="s">
        <v>17253</v>
      </c>
      <c r="B9205" s="5">
        <v>1</v>
      </c>
      <c r="C9205" s="5">
        <v>1</v>
      </c>
    </row>
    <row r="9206" spans="1:3" hidden="1" x14ac:dyDescent="0.25">
      <c r="A9206" s="5" t="s">
        <v>17254</v>
      </c>
      <c r="B9206" s="5">
        <v>1</v>
      </c>
      <c r="C9206" s="5">
        <v>3</v>
      </c>
    </row>
    <row r="9207" spans="1:3" hidden="1" x14ac:dyDescent="0.25">
      <c r="A9207" s="5" t="s">
        <v>17255</v>
      </c>
      <c r="B9207" s="5">
        <v>1</v>
      </c>
      <c r="C9207" s="5">
        <v>3</v>
      </c>
    </row>
    <row r="9208" spans="1:3" hidden="1" x14ac:dyDescent="0.25">
      <c r="A9208" s="5" t="s">
        <v>17256</v>
      </c>
      <c r="B9208" s="5">
        <v>1</v>
      </c>
      <c r="C9208" s="5">
        <v>3</v>
      </c>
    </row>
    <row r="9209" spans="1:3" hidden="1" x14ac:dyDescent="0.25">
      <c r="A9209" s="5" t="s">
        <v>17257</v>
      </c>
      <c r="B9209" s="5">
        <v>1</v>
      </c>
      <c r="C9209" s="5">
        <v>3</v>
      </c>
    </row>
    <row r="9210" spans="1:3" hidden="1" x14ac:dyDescent="0.25">
      <c r="A9210" s="5" t="s">
        <v>17258</v>
      </c>
      <c r="B9210" s="5">
        <v>1</v>
      </c>
      <c r="C9210" s="5">
        <v>1</v>
      </c>
    </row>
    <row r="9211" spans="1:3" hidden="1" x14ac:dyDescent="0.25">
      <c r="A9211" s="5" t="s">
        <v>17259</v>
      </c>
      <c r="B9211" s="5">
        <v>1</v>
      </c>
      <c r="C9211" s="5">
        <v>2</v>
      </c>
    </row>
    <row r="9212" spans="1:3" hidden="1" x14ac:dyDescent="0.25">
      <c r="A9212" s="5" t="s">
        <v>17260</v>
      </c>
      <c r="B9212" s="5">
        <v>1</v>
      </c>
      <c r="C9212" s="5">
        <v>2</v>
      </c>
    </row>
    <row r="9213" spans="1:3" hidden="1" x14ac:dyDescent="0.25">
      <c r="A9213" s="5" t="s">
        <v>17261</v>
      </c>
      <c r="B9213" s="5">
        <v>1</v>
      </c>
      <c r="C9213" s="5">
        <v>2</v>
      </c>
    </row>
    <row r="9214" spans="1:3" hidden="1" x14ac:dyDescent="0.25">
      <c r="A9214" s="5" t="s">
        <v>17262</v>
      </c>
      <c r="B9214" s="5">
        <v>1</v>
      </c>
      <c r="C9214" s="5">
        <v>2</v>
      </c>
    </row>
    <row r="9215" spans="1:3" hidden="1" x14ac:dyDescent="0.25">
      <c r="A9215" s="5" t="s">
        <v>17263</v>
      </c>
      <c r="B9215" s="5">
        <v>1</v>
      </c>
      <c r="C9215" s="5">
        <v>3</v>
      </c>
    </row>
    <row r="9216" spans="1:3" hidden="1" x14ac:dyDescent="0.25">
      <c r="A9216" s="5" t="s">
        <v>17264</v>
      </c>
      <c r="B9216" s="5">
        <v>1</v>
      </c>
      <c r="C9216" s="5">
        <v>2</v>
      </c>
    </row>
    <row r="9217" spans="1:3" hidden="1" x14ac:dyDescent="0.25">
      <c r="A9217" s="5" t="s">
        <v>17265</v>
      </c>
      <c r="B9217" s="5">
        <v>1</v>
      </c>
      <c r="C9217" s="5">
        <v>2</v>
      </c>
    </row>
    <row r="9218" spans="1:3" hidden="1" x14ac:dyDescent="0.25">
      <c r="A9218" s="5" t="s">
        <v>17266</v>
      </c>
      <c r="B9218" s="5">
        <v>1</v>
      </c>
      <c r="C9218" s="5">
        <v>3</v>
      </c>
    </row>
    <row r="9219" spans="1:3" hidden="1" x14ac:dyDescent="0.25">
      <c r="A9219" s="5" t="s">
        <v>17267</v>
      </c>
      <c r="B9219" s="5">
        <v>1</v>
      </c>
      <c r="C9219" s="5">
        <v>1</v>
      </c>
    </row>
    <row r="9220" spans="1:3" hidden="1" x14ac:dyDescent="0.25">
      <c r="A9220" s="5" t="s">
        <v>17268</v>
      </c>
      <c r="B9220" s="5">
        <v>1</v>
      </c>
      <c r="C9220" s="5">
        <v>2</v>
      </c>
    </row>
    <row r="9221" spans="1:3" hidden="1" x14ac:dyDescent="0.25">
      <c r="A9221" s="5" t="s">
        <v>17269</v>
      </c>
      <c r="B9221" s="5">
        <v>1</v>
      </c>
      <c r="C9221" s="5">
        <v>1</v>
      </c>
    </row>
    <row r="9222" spans="1:3" hidden="1" x14ac:dyDescent="0.25">
      <c r="A9222" s="5" t="s">
        <v>17270</v>
      </c>
      <c r="B9222" s="5">
        <v>1</v>
      </c>
      <c r="C9222" s="5">
        <v>3</v>
      </c>
    </row>
    <row r="9223" spans="1:3" hidden="1" x14ac:dyDescent="0.25">
      <c r="A9223" s="5" t="s">
        <v>17271</v>
      </c>
      <c r="B9223" s="5">
        <v>1</v>
      </c>
      <c r="C9223" s="5">
        <v>3</v>
      </c>
    </row>
    <row r="9224" spans="1:3" hidden="1" x14ac:dyDescent="0.25">
      <c r="A9224" s="5" t="s">
        <v>17272</v>
      </c>
      <c r="B9224" s="5">
        <v>1</v>
      </c>
      <c r="C9224" s="5">
        <v>2</v>
      </c>
    </row>
    <row r="9225" spans="1:3" hidden="1" x14ac:dyDescent="0.25">
      <c r="A9225" s="5" t="s">
        <v>17273</v>
      </c>
      <c r="B9225" s="5">
        <v>1</v>
      </c>
      <c r="C9225" s="5">
        <v>1</v>
      </c>
    </row>
    <row r="9226" spans="1:3" hidden="1" x14ac:dyDescent="0.25">
      <c r="A9226" s="5" t="s">
        <v>17274</v>
      </c>
      <c r="B9226" s="5">
        <v>1</v>
      </c>
      <c r="C9226" s="5">
        <v>1</v>
      </c>
    </row>
    <row r="9227" spans="1:3" hidden="1" x14ac:dyDescent="0.25">
      <c r="A9227" s="5" t="s">
        <v>17275</v>
      </c>
      <c r="B9227" s="5">
        <v>1</v>
      </c>
      <c r="C9227" s="5">
        <v>2</v>
      </c>
    </row>
    <row r="9228" spans="1:3" hidden="1" x14ac:dyDescent="0.25">
      <c r="A9228" s="5" t="s">
        <v>17276</v>
      </c>
      <c r="B9228" s="5">
        <v>1</v>
      </c>
      <c r="C9228" s="5">
        <v>2</v>
      </c>
    </row>
    <row r="9229" spans="1:3" hidden="1" x14ac:dyDescent="0.25">
      <c r="A9229" s="5" t="s">
        <v>17277</v>
      </c>
      <c r="B9229" s="5">
        <v>1</v>
      </c>
      <c r="C9229" s="5">
        <v>2</v>
      </c>
    </row>
    <row r="9230" spans="1:3" hidden="1" x14ac:dyDescent="0.25">
      <c r="A9230" s="5" t="s">
        <v>17278</v>
      </c>
      <c r="B9230" s="5">
        <v>1</v>
      </c>
      <c r="C9230" s="5">
        <v>3</v>
      </c>
    </row>
    <row r="9231" spans="1:3" hidden="1" x14ac:dyDescent="0.25">
      <c r="A9231" s="5" t="s">
        <v>17279</v>
      </c>
      <c r="B9231" s="5">
        <v>1</v>
      </c>
      <c r="C9231" s="5">
        <v>2</v>
      </c>
    </row>
    <row r="9232" spans="1:3" hidden="1" x14ac:dyDescent="0.25">
      <c r="A9232" s="5" t="s">
        <v>17280</v>
      </c>
      <c r="B9232" s="5">
        <v>1</v>
      </c>
      <c r="C9232" s="5">
        <v>3</v>
      </c>
    </row>
    <row r="9233" spans="1:3" hidden="1" x14ac:dyDescent="0.25">
      <c r="A9233" s="5" t="s">
        <v>17281</v>
      </c>
      <c r="B9233" s="5">
        <v>1</v>
      </c>
      <c r="C9233" s="5">
        <v>3</v>
      </c>
    </row>
    <row r="9234" spans="1:3" hidden="1" x14ac:dyDescent="0.25">
      <c r="A9234" s="5" t="s">
        <v>17282</v>
      </c>
      <c r="B9234" s="5">
        <v>1</v>
      </c>
      <c r="C9234" s="5">
        <v>3</v>
      </c>
    </row>
    <row r="9235" spans="1:3" hidden="1" x14ac:dyDescent="0.25">
      <c r="A9235" s="5" t="s">
        <v>17283</v>
      </c>
      <c r="B9235" s="5">
        <v>1</v>
      </c>
      <c r="C9235" s="5">
        <v>3</v>
      </c>
    </row>
    <row r="9236" spans="1:3" hidden="1" x14ac:dyDescent="0.25">
      <c r="A9236" s="5" t="s">
        <v>17284</v>
      </c>
      <c r="B9236" s="5">
        <v>1</v>
      </c>
      <c r="C9236" s="5">
        <v>1</v>
      </c>
    </row>
    <row r="9237" spans="1:3" hidden="1" x14ac:dyDescent="0.25">
      <c r="A9237" s="5" t="s">
        <v>17285</v>
      </c>
      <c r="B9237" s="5">
        <v>1</v>
      </c>
      <c r="C9237" s="5">
        <v>2</v>
      </c>
    </row>
    <row r="9238" spans="1:3" hidden="1" x14ac:dyDescent="0.25">
      <c r="A9238" s="5" t="s">
        <v>17286</v>
      </c>
      <c r="B9238" s="5">
        <v>1</v>
      </c>
      <c r="C9238" s="5">
        <v>2</v>
      </c>
    </row>
    <row r="9239" spans="1:3" hidden="1" x14ac:dyDescent="0.25">
      <c r="A9239" s="5" t="s">
        <v>17287</v>
      </c>
      <c r="B9239" s="5">
        <v>1</v>
      </c>
      <c r="C9239" s="5">
        <v>1</v>
      </c>
    </row>
    <row r="9240" spans="1:3" hidden="1" x14ac:dyDescent="0.25">
      <c r="A9240" s="5" t="s">
        <v>17288</v>
      </c>
      <c r="B9240" s="5">
        <v>1</v>
      </c>
      <c r="C9240" s="5">
        <v>3</v>
      </c>
    </row>
    <row r="9241" spans="1:3" hidden="1" x14ac:dyDescent="0.25">
      <c r="A9241" s="5" t="s">
        <v>17289</v>
      </c>
      <c r="B9241" s="5">
        <v>1</v>
      </c>
      <c r="C9241" s="5">
        <v>3</v>
      </c>
    </row>
    <row r="9242" spans="1:3" hidden="1" x14ac:dyDescent="0.25">
      <c r="A9242" s="5" t="s">
        <v>17290</v>
      </c>
      <c r="B9242" s="5">
        <v>1</v>
      </c>
      <c r="C9242" s="5">
        <v>1</v>
      </c>
    </row>
    <row r="9243" spans="1:3" hidden="1" x14ac:dyDescent="0.25">
      <c r="A9243" s="5" t="s">
        <v>17291</v>
      </c>
      <c r="B9243" s="5">
        <v>1</v>
      </c>
      <c r="C9243" s="5">
        <v>1</v>
      </c>
    </row>
    <row r="9244" spans="1:3" hidden="1" x14ac:dyDescent="0.25">
      <c r="A9244" s="5" t="s">
        <v>17292</v>
      </c>
      <c r="B9244" s="5">
        <v>1</v>
      </c>
      <c r="C9244" s="5">
        <v>2</v>
      </c>
    </row>
    <row r="9245" spans="1:3" hidden="1" x14ac:dyDescent="0.25">
      <c r="A9245" s="5" t="s">
        <v>17293</v>
      </c>
      <c r="B9245" s="5">
        <v>1</v>
      </c>
      <c r="C9245" s="5">
        <v>1</v>
      </c>
    </row>
    <row r="9246" spans="1:3" hidden="1" x14ac:dyDescent="0.25">
      <c r="A9246" s="5" t="s">
        <v>17294</v>
      </c>
      <c r="B9246" s="5">
        <v>1</v>
      </c>
      <c r="C9246" s="5">
        <v>1</v>
      </c>
    </row>
    <row r="9247" spans="1:3" hidden="1" x14ac:dyDescent="0.25">
      <c r="A9247" s="5" t="s">
        <v>17295</v>
      </c>
      <c r="B9247" s="5">
        <v>1</v>
      </c>
      <c r="C9247" s="5">
        <v>2</v>
      </c>
    </row>
    <row r="9248" spans="1:3" hidden="1" x14ac:dyDescent="0.25">
      <c r="A9248" s="5" t="s">
        <v>17296</v>
      </c>
      <c r="B9248" s="5">
        <v>1</v>
      </c>
      <c r="C9248" s="5">
        <v>3</v>
      </c>
    </row>
    <row r="9249" spans="1:3" hidden="1" x14ac:dyDescent="0.25">
      <c r="A9249" s="5" t="s">
        <v>17297</v>
      </c>
      <c r="B9249" s="5">
        <v>1</v>
      </c>
      <c r="C9249" s="5">
        <v>2</v>
      </c>
    </row>
    <row r="9250" spans="1:3" hidden="1" x14ac:dyDescent="0.25">
      <c r="A9250" s="5" t="s">
        <v>17298</v>
      </c>
      <c r="B9250" s="5">
        <v>1</v>
      </c>
      <c r="C9250" s="5">
        <v>3</v>
      </c>
    </row>
    <row r="9251" spans="1:3" hidden="1" x14ac:dyDescent="0.25">
      <c r="A9251" s="5" t="s">
        <v>17299</v>
      </c>
      <c r="B9251" s="5">
        <v>1</v>
      </c>
      <c r="C9251" s="5">
        <v>3</v>
      </c>
    </row>
    <row r="9252" spans="1:3" hidden="1" x14ac:dyDescent="0.25">
      <c r="A9252" s="5" t="s">
        <v>17300</v>
      </c>
      <c r="B9252" s="5">
        <v>1</v>
      </c>
      <c r="C9252" s="5">
        <v>2</v>
      </c>
    </row>
    <row r="9253" spans="1:3" hidden="1" x14ac:dyDescent="0.25">
      <c r="A9253" s="5" t="s">
        <v>17301</v>
      </c>
      <c r="B9253" s="5">
        <v>1</v>
      </c>
      <c r="C9253" s="5">
        <v>2</v>
      </c>
    </row>
    <row r="9254" spans="1:3" hidden="1" x14ac:dyDescent="0.25">
      <c r="A9254" s="5" t="s">
        <v>17302</v>
      </c>
      <c r="B9254" s="5">
        <v>1</v>
      </c>
      <c r="C9254" s="5">
        <v>1</v>
      </c>
    </row>
    <row r="9255" spans="1:3" hidden="1" x14ac:dyDescent="0.25">
      <c r="A9255" s="5" t="s">
        <v>17303</v>
      </c>
      <c r="B9255" s="5">
        <v>1</v>
      </c>
      <c r="C9255" s="5">
        <v>2</v>
      </c>
    </row>
    <row r="9256" spans="1:3" hidden="1" x14ac:dyDescent="0.25">
      <c r="A9256" s="5" t="s">
        <v>17304</v>
      </c>
      <c r="B9256" s="5">
        <v>1</v>
      </c>
      <c r="C9256" s="5">
        <v>3</v>
      </c>
    </row>
    <row r="9257" spans="1:3" hidden="1" x14ac:dyDescent="0.25">
      <c r="A9257" s="5" t="s">
        <v>17305</v>
      </c>
      <c r="B9257" s="5">
        <v>1</v>
      </c>
      <c r="C9257" s="5">
        <v>2</v>
      </c>
    </row>
    <row r="9258" spans="1:3" hidden="1" x14ac:dyDescent="0.25">
      <c r="A9258" s="5" t="s">
        <v>17306</v>
      </c>
      <c r="B9258" s="5">
        <v>1</v>
      </c>
      <c r="C9258" s="5">
        <v>1</v>
      </c>
    </row>
    <row r="9259" spans="1:3" hidden="1" x14ac:dyDescent="0.25">
      <c r="A9259" s="5" t="s">
        <v>17307</v>
      </c>
      <c r="B9259" s="5">
        <v>1</v>
      </c>
      <c r="C9259" s="5">
        <v>3</v>
      </c>
    </row>
    <row r="9260" spans="1:3" hidden="1" x14ac:dyDescent="0.25">
      <c r="A9260" s="5" t="s">
        <v>17308</v>
      </c>
      <c r="B9260" s="5">
        <v>1</v>
      </c>
      <c r="C9260" s="5">
        <v>3</v>
      </c>
    </row>
    <row r="9261" spans="1:3" hidden="1" x14ac:dyDescent="0.25">
      <c r="A9261" s="5" t="s">
        <v>17309</v>
      </c>
      <c r="B9261" s="5">
        <v>1</v>
      </c>
      <c r="C9261" s="5">
        <v>1</v>
      </c>
    </row>
    <row r="9262" spans="1:3" hidden="1" x14ac:dyDescent="0.25">
      <c r="A9262" s="5" t="s">
        <v>17310</v>
      </c>
      <c r="B9262" s="5">
        <v>1</v>
      </c>
      <c r="C9262" s="5">
        <v>2</v>
      </c>
    </row>
    <row r="9263" spans="1:3" hidden="1" x14ac:dyDescent="0.25">
      <c r="A9263" s="5" t="s">
        <v>17311</v>
      </c>
      <c r="B9263" s="5">
        <v>1</v>
      </c>
      <c r="C9263" s="5">
        <v>3</v>
      </c>
    </row>
    <row r="9264" spans="1:3" hidden="1" x14ac:dyDescent="0.25">
      <c r="A9264" s="5" t="s">
        <v>17312</v>
      </c>
      <c r="B9264" s="5">
        <v>1</v>
      </c>
      <c r="C9264" s="5">
        <v>2</v>
      </c>
    </row>
    <row r="9265" spans="1:3" hidden="1" x14ac:dyDescent="0.25">
      <c r="A9265" s="5" t="s">
        <v>17313</v>
      </c>
      <c r="B9265" s="5">
        <v>1</v>
      </c>
      <c r="C9265" s="5">
        <v>2</v>
      </c>
    </row>
    <row r="9266" spans="1:3" hidden="1" x14ac:dyDescent="0.25">
      <c r="A9266" s="5" t="s">
        <v>17314</v>
      </c>
      <c r="B9266" s="5">
        <v>1</v>
      </c>
      <c r="C9266" s="5">
        <v>3</v>
      </c>
    </row>
    <row r="9267" spans="1:3" hidden="1" x14ac:dyDescent="0.25">
      <c r="A9267" s="5" t="s">
        <v>17315</v>
      </c>
      <c r="B9267" s="5">
        <v>1</v>
      </c>
      <c r="C9267" s="5">
        <v>2</v>
      </c>
    </row>
    <row r="9268" spans="1:3" hidden="1" x14ac:dyDescent="0.25">
      <c r="A9268" s="5" t="s">
        <v>17316</v>
      </c>
      <c r="B9268" s="5">
        <v>1</v>
      </c>
      <c r="C9268" s="5">
        <v>3</v>
      </c>
    </row>
    <row r="9269" spans="1:3" hidden="1" x14ac:dyDescent="0.25">
      <c r="A9269" s="5" t="s">
        <v>17317</v>
      </c>
      <c r="B9269" s="5">
        <v>1</v>
      </c>
      <c r="C9269" s="5">
        <v>3</v>
      </c>
    </row>
    <row r="9270" spans="1:3" hidden="1" x14ac:dyDescent="0.25">
      <c r="A9270" s="5" t="s">
        <v>17318</v>
      </c>
      <c r="B9270" s="5">
        <v>1</v>
      </c>
      <c r="C9270" s="5">
        <v>2</v>
      </c>
    </row>
    <row r="9271" spans="1:3" hidden="1" x14ac:dyDescent="0.25">
      <c r="A9271" s="5" t="s">
        <v>17319</v>
      </c>
      <c r="B9271" s="5">
        <v>1</v>
      </c>
      <c r="C9271" s="5">
        <v>1</v>
      </c>
    </row>
    <row r="9272" spans="1:3" hidden="1" x14ac:dyDescent="0.25">
      <c r="A9272" s="5" t="s">
        <v>17320</v>
      </c>
      <c r="B9272" s="5">
        <v>1</v>
      </c>
      <c r="C9272" s="5">
        <v>2</v>
      </c>
    </row>
    <row r="9273" spans="1:3" hidden="1" x14ac:dyDescent="0.25">
      <c r="A9273" s="5" t="s">
        <v>17321</v>
      </c>
      <c r="B9273" s="5">
        <v>1</v>
      </c>
      <c r="C9273" s="5">
        <v>2</v>
      </c>
    </row>
    <row r="9274" spans="1:3" hidden="1" x14ac:dyDescent="0.25">
      <c r="A9274" s="5" t="s">
        <v>17322</v>
      </c>
      <c r="B9274" s="5">
        <v>1</v>
      </c>
      <c r="C9274" s="5">
        <v>2</v>
      </c>
    </row>
    <row r="9275" spans="1:3" hidden="1" x14ac:dyDescent="0.25">
      <c r="A9275" s="5" t="s">
        <v>17323</v>
      </c>
      <c r="B9275" s="5">
        <v>1</v>
      </c>
      <c r="C9275" s="5">
        <v>1</v>
      </c>
    </row>
    <row r="9276" spans="1:3" hidden="1" x14ac:dyDescent="0.25">
      <c r="A9276" s="5" t="s">
        <v>17324</v>
      </c>
      <c r="B9276" s="5">
        <v>1</v>
      </c>
      <c r="C9276" s="5">
        <v>2</v>
      </c>
    </row>
    <row r="9277" spans="1:3" hidden="1" x14ac:dyDescent="0.25">
      <c r="A9277" s="5" t="s">
        <v>17325</v>
      </c>
      <c r="B9277" s="5">
        <v>1</v>
      </c>
      <c r="C9277" s="5">
        <v>2</v>
      </c>
    </row>
    <row r="9278" spans="1:3" hidden="1" x14ac:dyDescent="0.25">
      <c r="A9278" s="5" t="s">
        <v>17326</v>
      </c>
      <c r="B9278" s="5">
        <v>1</v>
      </c>
      <c r="C9278" s="5">
        <v>2</v>
      </c>
    </row>
    <row r="9279" spans="1:3" hidden="1" x14ac:dyDescent="0.25">
      <c r="A9279" s="5" t="s">
        <v>17327</v>
      </c>
      <c r="B9279" s="5">
        <v>1</v>
      </c>
      <c r="C9279" s="5">
        <v>2</v>
      </c>
    </row>
    <row r="9280" spans="1:3" hidden="1" x14ac:dyDescent="0.25">
      <c r="A9280" s="5" t="s">
        <v>17328</v>
      </c>
      <c r="B9280" s="5">
        <v>1</v>
      </c>
      <c r="C9280" s="5">
        <v>2</v>
      </c>
    </row>
    <row r="9281" spans="1:3" hidden="1" x14ac:dyDescent="0.25">
      <c r="A9281" s="5" t="s">
        <v>17329</v>
      </c>
      <c r="B9281" s="5">
        <v>1</v>
      </c>
      <c r="C9281" s="5">
        <v>3</v>
      </c>
    </row>
    <row r="9282" spans="1:3" hidden="1" x14ac:dyDescent="0.25">
      <c r="A9282" s="5" t="s">
        <v>17330</v>
      </c>
      <c r="B9282" s="5">
        <v>1</v>
      </c>
      <c r="C9282" s="5">
        <v>1</v>
      </c>
    </row>
    <row r="9283" spans="1:3" hidden="1" x14ac:dyDescent="0.25">
      <c r="A9283" s="5" t="s">
        <v>17331</v>
      </c>
      <c r="B9283" s="5">
        <v>1</v>
      </c>
      <c r="C9283" s="5">
        <v>2</v>
      </c>
    </row>
    <row r="9284" spans="1:3" hidden="1" x14ac:dyDescent="0.25">
      <c r="A9284" s="5" t="s">
        <v>17332</v>
      </c>
      <c r="B9284" s="5">
        <v>1</v>
      </c>
      <c r="C9284" s="5">
        <v>1</v>
      </c>
    </row>
    <row r="9285" spans="1:3" hidden="1" x14ac:dyDescent="0.25">
      <c r="A9285" s="5" t="s">
        <v>17333</v>
      </c>
      <c r="B9285" s="5">
        <v>1</v>
      </c>
      <c r="C9285" s="5">
        <v>2</v>
      </c>
    </row>
    <row r="9286" spans="1:3" hidden="1" x14ac:dyDescent="0.25">
      <c r="A9286" s="5" t="s">
        <v>17334</v>
      </c>
      <c r="B9286" s="5">
        <v>1</v>
      </c>
      <c r="C9286" s="5">
        <v>1</v>
      </c>
    </row>
    <row r="9287" spans="1:3" hidden="1" x14ac:dyDescent="0.25">
      <c r="A9287" s="5" t="s">
        <v>17335</v>
      </c>
      <c r="B9287" s="5">
        <v>1</v>
      </c>
      <c r="C9287" s="5">
        <v>1</v>
      </c>
    </row>
    <row r="9288" spans="1:3" hidden="1" x14ac:dyDescent="0.25">
      <c r="A9288" s="5" t="s">
        <v>17336</v>
      </c>
      <c r="B9288" s="5">
        <v>1</v>
      </c>
      <c r="C9288" s="5">
        <v>1</v>
      </c>
    </row>
    <row r="9289" spans="1:3" hidden="1" x14ac:dyDescent="0.25">
      <c r="A9289" s="5" t="s">
        <v>17337</v>
      </c>
      <c r="B9289" s="5">
        <v>1</v>
      </c>
      <c r="C9289" s="5">
        <v>1</v>
      </c>
    </row>
    <row r="9290" spans="1:3" hidden="1" x14ac:dyDescent="0.25">
      <c r="A9290" s="5" t="s">
        <v>17338</v>
      </c>
      <c r="B9290" s="5">
        <v>1</v>
      </c>
      <c r="C9290" s="5">
        <v>2</v>
      </c>
    </row>
    <row r="9291" spans="1:3" hidden="1" x14ac:dyDescent="0.25">
      <c r="A9291" s="5" t="s">
        <v>17339</v>
      </c>
      <c r="B9291" s="5">
        <v>1</v>
      </c>
      <c r="C9291" s="5">
        <v>2</v>
      </c>
    </row>
    <row r="9292" spans="1:3" hidden="1" x14ac:dyDescent="0.25">
      <c r="A9292" s="5" t="s">
        <v>17340</v>
      </c>
      <c r="B9292" s="5">
        <v>1</v>
      </c>
      <c r="C9292" s="5">
        <v>3</v>
      </c>
    </row>
    <row r="9293" spans="1:3" hidden="1" x14ac:dyDescent="0.25">
      <c r="A9293" s="5" t="s">
        <v>17341</v>
      </c>
      <c r="B9293" s="5">
        <v>1</v>
      </c>
      <c r="C9293" s="5">
        <v>1</v>
      </c>
    </row>
    <row r="9294" spans="1:3" hidden="1" x14ac:dyDescent="0.25">
      <c r="A9294" s="5" t="s">
        <v>17342</v>
      </c>
      <c r="B9294" s="5">
        <v>1</v>
      </c>
      <c r="C9294" s="5">
        <v>3</v>
      </c>
    </row>
    <row r="9295" spans="1:3" hidden="1" x14ac:dyDescent="0.25">
      <c r="A9295" s="5" t="s">
        <v>17343</v>
      </c>
      <c r="B9295" s="5">
        <v>1</v>
      </c>
      <c r="C9295" s="5">
        <v>3</v>
      </c>
    </row>
    <row r="9296" spans="1:3" hidden="1" x14ac:dyDescent="0.25">
      <c r="A9296" s="5" t="s">
        <v>17344</v>
      </c>
      <c r="B9296" s="5">
        <v>1</v>
      </c>
      <c r="C9296" s="5">
        <v>2</v>
      </c>
    </row>
    <row r="9297" spans="1:3" hidden="1" x14ac:dyDescent="0.25">
      <c r="A9297" s="5" t="s">
        <v>17345</v>
      </c>
      <c r="B9297" s="5">
        <v>1</v>
      </c>
      <c r="C9297" s="5">
        <v>3</v>
      </c>
    </row>
    <row r="9298" spans="1:3" hidden="1" x14ac:dyDescent="0.25">
      <c r="A9298" s="5" t="s">
        <v>17346</v>
      </c>
      <c r="B9298" s="5">
        <v>1</v>
      </c>
      <c r="C9298" s="5">
        <v>1</v>
      </c>
    </row>
    <row r="9299" spans="1:3" hidden="1" x14ac:dyDescent="0.25">
      <c r="A9299" s="5" t="s">
        <v>17347</v>
      </c>
      <c r="B9299" s="5">
        <v>1</v>
      </c>
      <c r="C9299" s="5">
        <v>1</v>
      </c>
    </row>
    <row r="9300" spans="1:3" hidden="1" x14ac:dyDescent="0.25">
      <c r="A9300" s="5" t="s">
        <v>17348</v>
      </c>
      <c r="B9300" s="5">
        <v>1</v>
      </c>
      <c r="C9300" s="5">
        <v>2</v>
      </c>
    </row>
    <row r="9301" spans="1:3" hidden="1" x14ac:dyDescent="0.25">
      <c r="A9301" s="5" t="s">
        <v>17349</v>
      </c>
      <c r="B9301" s="5">
        <v>1</v>
      </c>
      <c r="C9301" s="5">
        <v>2</v>
      </c>
    </row>
    <row r="9302" spans="1:3" hidden="1" x14ac:dyDescent="0.25">
      <c r="A9302" s="5" t="s">
        <v>17350</v>
      </c>
      <c r="B9302" s="5">
        <v>1</v>
      </c>
      <c r="C9302" s="5">
        <v>2</v>
      </c>
    </row>
    <row r="9303" spans="1:3" hidden="1" x14ac:dyDescent="0.25">
      <c r="A9303" s="5" t="s">
        <v>17351</v>
      </c>
      <c r="B9303" s="5">
        <v>1</v>
      </c>
      <c r="C9303" s="5">
        <v>1</v>
      </c>
    </row>
    <row r="9304" spans="1:3" hidden="1" x14ac:dyDescent="0.25">
      <c r="A9304" s="5" t="s">
        <v>17352</v>
      </c>
      <c r="B9304" s="5">
        <v>1</v>
      </c>
      <c r="C9304" s="5">
        <v>1</v>
      </c>
    </row>
    <row r="9305" spans="1:3" hidden="1" x14ac:dyDescent="0.25">
      <c r="A9305" s="5" t="s">
        <v>17353</v>
      </c>
      <c r="B9305" s="5">
        <v>1</v>
      </c>
      <c r="C9305" s="5">
        <v>1</v>
      </c>
    </row>
    <row r="9306" spans="1:3" hidden="1" x14ac:dyDescent="0.25">
      <c r="A9306" s="5" t="s">
        <v>17354</v>
      </c>
      <c r="B9306" s="5">
        <v>1</v>
      </c>
      <c r="C9306" s="5">
        <v>3</v>
      </c>
    </row>
    <row r="9307" spans="1:3" hidden="1" x14ac:dyDescent="0.25">
      <c r="A9307" s="5" t="s">
        <v>17355</v>
      </c>
      <c r="B9307" s="5">
        <v>1</v>
      </c>
      <c r="C9307" s="5">
        <v>2</v>
      </c>
    </row>
    <row r="9308" spans="1:3" hidden="1" x14ac:dyDescent="0.25">
      <c r="A9308" s="5" t="s">
        <v>17356</v>
      </c>
      <c r="B9308" s="5">
        <v>1</v>
      </c>
      <c r="C9308" s="5">
        <v>2</v>
      </c>
    </row>
    <row r="9309" spans="1:3" hidden="1" x14ac:dyDescent="0.25">
      <c r="A9309" s="5" t="s">
        <v>17357</v>
      </c>
      <c r="B9309" s="5">
        <v>1</v>
      </c>
      <c r="C9309" s="5">
        <v>1</v>
      </c>
    </row>
    <row r="9310" spans="1:3" hidden="1" x14ac:dyDescent="0.25">
      <c r="A9310" s="5" t="s">
        <v>17358</v>
      </c>
      <c r="B9310" s="5">
        <v>1</v>
      </c>
      <c r="C9310" s="5">
        <v>2</v>
      </c>
    </row>
    <row r="9311" spans="1:3" hidden="1" x14ac:dyDescent="0.25">
      <c r="A9311" s="5" t="s">
        <v>17359</v>
      </c>
      <c r="B9311" s="5">
        <v>1</v>
      </c>
      <c r="C9311" s="5">
        <v>2</v>
      </c>
    </row>
    <row r="9312" spans="1:3" hidden="1" x14ac:dyDescent="0.25">
      <c r="A9312" s="5" t="s">
        <v>17360</v>
      </c>
      <c r="B9312" s="5">
        <v>1</v>
      </c>
      <c r="C9312" s="5">
        <v>1</v>
      </c>
    </row>
    <row r="9313" spans="1:3" hidden="1" x14ac:dyDescent="0.25">
      <c r="A9313" s="5" t="s">
        <v>17361</v>
      </c>
      <c r="B9313" s="5">
        <v>1</v>
      </c>
      <c r="C9313" s="5">
        <v>1</v>
      </c>
    </row>
    <row r="9314" spans="1:3" hidden="1" x14ac:dyDescent="0.25">
      <c r="A9314" s="5" t="s">
        <v>17362</v>
      </c>
      <c r="B9314" s="5">
        <v>1</v>
      </c>
      <c r="C9314" s="5">
        <v>2</v>
      </c>
    </row>
    <row r="9315" spans="1:3" hidden="1" x14ac:dyDescent="0.25">
      <c r="A9315" s="5" t="s">
        <v>17363</v>
      </c>
      <c r="B9315" s="5">
        <v>1</v>
      </c>
      <c r="C9315" s="5">
        <v>1</v>
      </c>
    </row>
    <row r="9316" spans="1:3" hidden="1" x14ac:dyDescent="0.25">
      <c r="A9316" s="5" t="s">
        <v>17364</v>
      </c>
      <c r="B9316" s="5">
        <v>1</v>
      </c>
      <c r="C9316" s="5">
        <v>3</v>
      </c>
    </row>
    <row r="9317" spans="1:3" hidden="1" x14ac:dyDescent="0.25">
      <c r="A9317" s="5" t="s">
        <v>17365</v>
      </c>
      <c r="B9317" s="5">
        <v>1</v>
      </c>
      <c r="C9317" s="5">
        <v>1</v>
      </c>
    </row>
    <row r="9318" spans="1:3" hidden="1" x14ac:dyDescent="0.25">
      <c r="A9318" s="5" t="s">
        <v>17366</v>
      </c>
      <c r="B9318" s="5">
        <v>1</v>
      </c>
      <c r="C9318" s="5">
        <v>3</v>
      </c>
    </row>
    <row r="9319" spans="1:3" hidden="1" x14ac:dyDescent="0.25">
      <c r="A9319" s="5" t="s">
        <v>17367</v>
      </c>
      <c r="B9319" s="5">
        <v>1</v>
      </c>
      <c r="C9319" s="5">
        <v>1</v>
      </c>
    </row>
    <row r="9320" spans="1:3" hidden="1" x14ac:dyDescent="0.25">
      <c r="A9320" s="5" t="s">
        <v>17368</v>
      </c>
      <c r="B9320" s="5">
        <v>1</v>
      </c>
      <c r="C9320" s="5">
        <v>1</v>
      </c>
    </row>
    <row r="9321" spans="1:3" hidden="1" x14ac:dyDescent="0.25">
      <c r="A9321" s="5" t="s">
        <v>17369</v>
      </c>
      <c r="B9321" s="5">
        <v>1</v>
      </c>
      <c r="C9321" s="5">
        <v>1</v>
      </c>
    </row>
    <row r="9322" spans="1:3" hidden="1" x14ac:dyDescent="0.25">
      <c r="A9322" s="5" t="s">
        <v>17370</v>
      </c>
      <c r="B9322" s="5">
        <v>1</v>
      </c>
      <c r="C9322" s="5">
        <v>2</v>
      </c>
    </row>
    <row r="9323" spans="1:3" hidden="1" x14ac:dyDescent="0.25">
      <c r="A9323" s="5" t="s">
        <v>17371</v>
      </c>
      <c r="B9323" s="5">
        <v>1</v>
      </c>
      <c r="C9323" s="5">
        <v>2</v>
      </c>
    </row>
    <row r="9324" spans="1:3" hidden="1" x14ac:dyDescent="0.25">
      <c r="A9324" s="5" t="s">
        <v>17372</v>
      </c>
      <c r="B9324" s="5">
        <v>1</v>
      </c>
      <c r="C9324" s="5">
        <v>2</v>
      </c>
    </row>
    <row r="9325" spans="1:3" hidden="1" x14ac:dyDescent="0.25">
      <c r="A9325" s="5" t="s">
        <v>17373</v>
      </c>
      <c r="B9325" s="5">
        <v>1</v>
      </c>
      <c r="C9325" s="5">
        <v>1</v>
      </c>
    </row>
    <row r="9326" spans="1:3" hidden="1" x14ac:dyDescent="0.25">
      <c r="A9326" s="5" t="s">
        <v>17374</v>
      </c>
      <c r="B9326" s="5">
        <v>1</v>
      </c>
      <c r="C9326" s="5">
        <v>3</v>
      </c>
    </row>
    <row r="9327" spans="1:3" hidden="1" x14ac:dyDescent="0.25">
      <c r="A9327" s="5" t="s">
        <v>17375</v>
      </c>
      <c r="B9327" s="5">
        <v>1</v>
      </c>
      <c r="C9327" s="5">
        <v>1</v>
      </c>
    </row>
    <row r="9328" spans="1:3" hidden="1" x14ac:dyDescent="0.25">
      <c r="A9328" s="5" t="s">
        <v>17376</v>
      </c>
      <c r="B9328" s="5">
        <v>1</v>
      </c>
      <c r="C9328" s="5">
        <v>2</v>
      </c>
    </row>
    <row r="9329" spans="1:3" hidden="1" x14ac:dyDescent="0.25">
      <c r="A9329" s="5" t="s">
        <v>17377</v>
      </c>
      <c r="B9329" s="5">
        <v>1</v>
      </c>
      <c r="C9329" s="5">
        <v>1</v>
      </c>
    </row>
    <row r="9330" spans="1:3" hidden="1" x14ac:dyDescent="0.25">
      <c r="A9330" s="5" t="s">
        <v>17378</v>
      </c>
      <c r="B9330" s="5">
        <v>1</v>
      </c>
      <c r="C9330" s="5">
        <v>3</v>
      </c>
    </row>
    <row r="9331" spans="1:3" hidden="1" x14ac:dyDescent="0.25">
      <c r="A9331" s="5" t="s">
        <v>17379</v>
      </c>
      <c r="B9331" s="5">
        <v>1</v>
      </c>
      <c r="C9331" s="5">
        <v>2</v>
      </c>
    </row>
    <row r="9332" spans="1:3" hidden="1" x14ac:dyDescent="0.25">
      <c r="A9332" s="5" t="s">
        <v>17380</v>
      </c>
      <c r="B9332" s="5">
        <v>1</v>
      </c>
      <c r="C9332" s="5">
        <v>2</v>
      </c>
    </row>
    <row r="9333" spans="1:3" hidden="1" x14ac:dyDescent="0.25">
      <c r="A9333" s="5" t="s">
        <v>17381</v>
      </c>
      <c r="B9333" s="5">
        <v>1</v>
      </c>
      <c r="C9333" s="5">
        <v>1</v>
      </c>
    </row>
    <row r="9334" spans="1:3" hidden="1" x14ac:dyDescent="0.25">
      <c r="A9334" s="5" t="s">
        <v>17382</v>
      </c>
      <c r="B9334" s="5">
        <v>1</v>
      </c>
      <c r="C9334" s="5">
        <v>3</v>
      </c>
    </row>
    <row r="9335" spans="1:3" hidden="1" x14ac:dyDescent="0.25">
      <c r="A9335" s="5" t="s">
        <v>17383</v>
      </c>
      <c r="B9335" s="5">
        <v>1</v>
      </c>
      <c r="C9335" s="5">
        <v>1</v>
      </c>
    </row>
    <row r="9336" spans="1:3" hidden="1" x14ac:dyDescent="0.25">
      <c r="A9336" s="5" t="s">
        <v>17384</v>
      </c>
      <c r="B9336" s="5">
        <v>1</v>
      </c>
      <c r="C9336" s="5">
        <v>1</v>
      </c>
    </row>
    <row r="9337" spans="1:3" hidden="1" x14ac:dyDescent="0.25">
      <c r="A9337" s="5" t="s">
        <v>17385</v>
      </c>
      <c r="B9337" s="5">
        <v>1</v>
      </c>
      <c r="C9337" s="5">
        <v>3</v>
      </c>
    </row>
    <row r="9338" spans="1:3" hidden="1" x14ac:dyDescent="0.25">
      <c r="A9338" s="5" t="s">
        <v>17386</v>
      </c>
      <c r="B9338" s="5">
        <v>1</v>
      </c>
      <c r="C9338" s="5">
        <v>2</v>
      </c>
    </row>
    <row r="9339" spans="1:3" hidden="1" x14ac:dyDescent="0.25">
      <c r="A9339" s="5" t="s">
        <v>17387</v>
      </c>
      <c r="B9339" s="5">
        <v>1</v>
      </c>
      <c r="C9339" s="5">
        <v>1</v>
      </c>
    </row>
    <row r="9340" spans="1:3" hidden="1" x14ac:dyDescent="0.25">
      <c r="A9340" s="5" t="s">
        <v>17388</v>
      </c>
      <c r="B9340" s="5">
        <v>1</v>
      </c>
      <c r="C9340" s="5">
        <v>2</v>
      </c>
    </row>
    <row r="9341" spans="1:3" hidden="1" x14ac:dyDescent="0.25">
      <c r="A9341" s="5" t="s">
        <v>17389</v>
      </c>
      <c r="B9341" s="5">
        <v>1</v>
      </c>
      <c r="C9341" s="5">
        <v>1</v>
      </c>
    </row>
    <row r="9342" spans="1:3" hidden="1" x14ac:dyDescent="0.25">
      <c r="A9342" s="5" t="s">
        <v>17390</v>
      </c>
      <c r="B9342" s="5">
        <v>1</v>
      </c>
      <c r="C9342" s="5">
        <v>2</v>
      </c>
    </row>
    <row r="9343" spans="1:3" hidden="1" x14ac:dyDescent="0.25">
      <c r="A9343" s="5" t="s">
        <v>17391</v>
      </c>
      <c r="B9343" s="5">
        <v>1</v>
      </c>
      <c r="C9343" s="5">
        <v>3</v>
      </c>
    </row>
    <row r="9344" spans="1:3" hidden="1" x14ac:dyDescent="0.25">
      <c r="A9344" s="5" t="s">
        <v>17392</v>
      </c>
      <c r="B9344" s="5">
        <v>1</v>
      </c>
      <c r="C9344" s="5">
        <v>3</v>
      </c>
    </row>
    <row r="9345" spans="1:3" hidden="1" x14ac:dyDescent="0.25">
      <c r="A9345" s="5" t="s">
        <v>17393</v>
      </c>
      <c r="B9345" s="5">
        <v>1</v>
      </c>
      <c r="C9345" s="5">
        <v>1</v>
      </c>
    </row>
    <row r="9346" spans="1:3" hidden="1" x14ac:dyDescent="0.25">
      <c r="A9346" s="5" t="s">
        <v>17394</v>
      </c>
      <c r="B9346" s="5">
        <v>1</v>
      </c>
      <c r="C9346" s="5">
        <v>1</v>
      </c>
    </row>
    <row r="9347" spans="1:3" hidden="1" x14ac:dyDescent="0.25">
      <c r="A9347" s="5" t="s">
        <v>17395</v>
      </c>
      <c r="B9347" s="5">
        <v>1</v>
      </c>
      <c r="C9347" s="5">
        <v>1</v>
      </c>
    </row>
    <row r="9348" spans="1:3" hidden="1" x14ac:dyDescent="0.25">
      <c r="A9348" s="5" t="s">
        <v>17396</v>
      </c>
      <c r="B9348" s="5">
        <v>1</v>
      </c>
      <c r="C9348" s="5">
        <v>1</v>
      </c>
    </row>
    <row r="9349" spans="1:3" hidden="1" x14ac:dyDescent="0.25">
      <c r="A9349" s="5" t="s">
        <v>17397</v>
      </c>
      <c r="B9349" s="5">
        <v>1</v>
      </c>
      <c r="C9349" s="5">
        <v>2</v>
      </c>
    </row>
    <row r="9350" spans="1:3" hidden="1" x14ac:dyDescent="0.25">
      <c r="A9350" s="5" t="s">
        <v>17398</v>
      </c>
      <c r="B9350" s="5">
        <v>1</v>
      </c>
      <c r="C9350" s="5">
        <v>3</v>
      </c>
    </row>
    <row r="9351" spans="1:3" hidden="1" x14ac:dyDescent="0.25">
      <c r="A9351" s="5" t="s">
        <v>17399</v>
      </c>
      <c r="B9351" s="5">
        <v>1</v>
      </c>
      <c r="C9351" s="5">
        <v>1</v>
      </c>
    </row>
    <row r="9352" spans="1:3" hidden="1" x14ac:dyDescent="0.25">
      <c r="A9352" s="5" t="s">
        <v>17400</v>
      </c>
      <c r="B9352" s="5">
        <v>1</v>
      </c>
      <c r="C9352" s="5">
        <v>2</v>
      </c>
    </row>
    <row r="9353" spans="1:3" hidden="1" x14ac:dyDescent="0.25">
      <c r="A9353" s="5" t="s">
        <v>17401</v>
      </c>
      <c r="B9353" s="5">
        <v>1</v>
      </c>
      <c r="C9353" s="5">
        <v>2</v>
      </c>
    </row>
    <row r="9354" spans="1:3" hidden="1" x14ac:dyDescent="0.25">
      <c r="A9354" s="5" t="s">
        <v>17402</v>
      </c>
      <c r="B9354" s="5">
        <v>1</v>
      </c>
      <c r="C9354" s="5">
        <v>2</v>
      </c>
    </row>
    <row r="9355" spans="1:3" hidden="1" x14ac:dyDescent="0.25">
      <c r="A9355" s="5" t="s">
        <v>17403</v>
      </c>
      <c r="B9355" s="5">
        <v>1</v>
      </c>
      <c r="C9355" s="5">
        <v>3</v>
      </c>
    </row>
    <row r="9356" spans="1:3" hidden="1" x14ac:dyDescent="0.25">
      <c r="A9356" s="5" t="s">
        <v>17404</v>
      </c>
      <c r="B9356" s="5">
        <v>1</v>
      </c>
      <c r="C9356" s="5">
        <v>3</v>
      </c>
    </row>
    <row r="9357" spans="1:3" hidden="1" x14ac:dyDescent="0.25">
      <c r="A9357" s="5" t="s">
        <v>17405</v>
      </c>
      <c r="B9357" s="5">
        <v>1</v>
      </c>
      <c r="C9357" s="5">
        <v>2</v>
      </c>
    </row>
    <row r="9358" spans="1:3" hidden="1" x14ac:dyDescent="0.25">
      <c r="A9358" s="5" t="s">
        <v>17406</v>
      </c>
      <c r="B9358" s="5">
        <v>1</v>
      </c>
      <c r="C9358" s="5">
        <v>2</v>
      </c>
    </row>
    <row r="9359" spans="1:3" hidden="1" x14ac:dyDescent="0.25">
      <c r="A9359" s="5" t="s">
        <v>17407</v>
      </c>
      <c r="B9359" s="5">
        <v>1</v>
      </c>
      <c r="C9359" s="5">
        <v>3</v>
      </c>
    </row>
    <row r="9360" spans="1:3" hidden="1" x14ac:dyDescent="0.25">
      <c r="A9360" s="5" t="s">
        <v>17408</v>
      </c>
      <c r="B9360" s="5">
        <v>1</v>
      </c>
      <c r="C9360" s="5">
        <v>3</v>
      </c>
    </row>
    <row r="9361" spans="1:3" hidden="1" x14ac:dyDescent="0.25">
      <c r="A9361" s="5" t="s">
        <v>17409</v>
      </c>
      <c r="B9361" s="5">
        <v>1</v>
      </c>
      <c r="C9361" s="5">
        <v>1</v>
      </c>
    </row>
    <row r="9362" spans="1:3" hidden="1" x14ac:dyDescent="0.25">
      <c r="A9362" s="5" t="s">
        <v>17410</v>
      </c>
      <c r="B9362" s="5">
        <v>1</v>
      </c>
      <c r="C9362" s="5">
        <v>1</v>
      </c>
    </row>
    <row r="9363" spans="1:3" hidden="1" x14ac:dyDescent="0.25">
      <c r="A9363" s="5" t="s">
        <v>17411</v>
      </c>
      <c r="B9363" s="5">
        <v>1</v>
      </c>
      <c r="C9363" s="5">
        <v>2</v>
      </c>
    </row>
    <row r="9364" spans="1:3" hidden="1" x14ac:dyDescent="0.25">
      <c r="A9364" s="5" t="s">
        <v>17412</v>
      </c>
      <c r="B9364" s="5">
        <v>1</v>
      </c>
      <c r="C9364" s="5">
        <v>3</v>
      </c>
    </row>
    <row r="9365" spans="1:3" hidden="1" x14ac:dyDescent="0.25">
      <c r="A9365" s="5" t="s">
        <v>17413</v>
      </c>
      <c r="B9365" s="5">
        <v>1</v>
      </c>
      <c r="C9365" s="5">
        <v>2</v>
      </c>
    </row>
    <row r="9366" spans="1:3" hidden="1" x14ac:dyDescent="0.25">
      <c r="A9366" s="5" t="s">
        <v>17414</v>
      </c>
      <c r="B9366" s="5">
        <v>1</v>
      </c>
      <c r="C9366" s="5">
        <v>2</v>
      </c>
    </row>
    <row r="9367" spans="1:3" hidden="1" x14ac:dyDescent="0.25">
      <c r="A9367" s="5" t="s">
        <v>17415</v>
      </c>
      <c r="B9367" s="5">
        <v>1</v>
      </c>
      <c r="C9367" s="5">
        <v>1</v>
      </c>
    </row>
    <row r="9368" spans="1:3" hidden="1" x14ac:dyDescent="0.25">
      <c r="A9368" s="5" t="s">
        <v>17416</v>
      </c>
      <c r="B9368" s="5">
        <v>1</v>
      </c>
      <c r="C9368" s="5">
        <v>2</v>
      </c>
    </row>
    <row r="9369" spans="1:3" hidden="1" x14ac:dyDescent="0.25">
      <c r="A9369" s="5" t="s">
        <v>17417</v>
      </c>
      <c r="B9369" s="5">
        <v>1</v>
      </c>
      <c r="C9369" s="5">
        <v>2</v>
      </c>
    </row>
    <row r="9370" spans="1:3" hidden="1" x14ac:dyDescent="0.25">
      <c r="A9370" s="5" t="s">
        <v>17418</v>
      </c>
      <c r="B9370" s="5">
        <v>1</v>
      </c>
      <c r="C9370" s="5">
        <v>2</v>
      </c>
    </row>
    <row r="9371" spans="1:3" hidden="1" x14ac:dyDescent="0.25">
      <c r="A9371" s="5" t="s">
        <v>17419</v>
      </c>
      <c r="B9371" s="5">
        <v>1</v>
      </c>
      <c r="C9371" s="5">
        <v>1</v>
      </c>
    </row>
    <row r="9372" spans="1:3" hidden="1" x14ac:dyDescent="0.25">
      <c r="A9372" s="5" t="s">
        <v>17420</v>
      </c>
      <c r="B9372" s="5">
        <v>1</v>
      </c>
      <c r="C9372" s="5">
        <v>2</v>
      </c>
    </row>
    <row r="9373" spans="1:3" hidden="1" x14ac:dyDescent="0.25">
      <c r="A9373" s="5" t="s">
        <v>17421</v>
      </c>
      <c r="B9373" s="5">
        <v>1</v>
      </c>
      <c r="C9373" s="5">
        <v>2</v>
      </c>
    </row>
    <row r="9374" spans="1:3" hidden="1" x14ac:dyDescent="0.25">
      <c r="A9374" s="5" t="s">
        <v>17422</v>
      </c>
      <c r="B9374" s="5">
        <v>1</v>
      </c>
      <c r="C9374" s="5">
        <v>2</v>
      </c>
    </row>
    <row r="9375" spans="1:3" hidden="1" x14ac:dyDescent="0.25">
      <c r="A9375" s="5" t="s">
        <v>17423</v>
      </c>
      <c r="B9375" s="5">
        <v>1</v>
      </c>
      <c r="C9375" s="5">
        <v>1</v>
      </c>
    </row>
    <row r="9376" spans="1:3" hidden="1" x14ac:dyDescent="0.25">
      <c r="A9376" s="5" t="s">
        <v>17424</v>
      </c>
      <c r="B9376" s="5">
        <v>1</v>
      </c>
      <c r="C9376" s="5">
        <v>1</v>
      </c>
    </row>
    <row r="9377" spans="1:3" hidden="1" x14ac:dyDescent="0.25">
      <c r="A9377" s="5" t="s">
        <v>17425</v>
      </c>
      <c r="B9377" s="5">
        <v>1</v>
      </c>
      <c r="C9377" s="5">
        <v>1</v>
      </c>
    </row>
    <row r="9378" spans="1:3" hidden="1" x14ac:dyDescent="0.25">
      <c r="A9378" s="5" t="s">
        <v>17426</v>
      </c>
      <c r="B9378" s="5">
        <v>1</v>
      </c>
      <c r="C9378" s="5">
        <v>1</v>
      </c>
    </row>
    <row r="9379" spans="1:3" hidden="1" x14ac:dyDescent="0.25">
      <c r="A9379" s="5" t="s">
        <v>17427</v>
      </c>
      <c r="B9379" s="5">
        <v>1</v>
      </c>
      <c r="C9379" s="5">
        <v>1</v>
      </c>
    </row>
    <row r="9380" spans="1:3" hidden="1" x14ac:dyDescent="0.25">
      <c r="A9380" s="5" t="s">
        <v>17428</v>
      </c>
      <c r="B9380" s="5">
        <v>1</v>
      </c>
      <c r="C9380" s="5">
        <v>2</v>
      </c>
    </row>
    <row r="9381" spans="1:3" hidden="1" x14ac:dyDescent="0.25">
      <c r="A9381" s="5" t="s">
        <v>17429</v>
      </c>
      <c r="B9381" s="5">
        <v>1</v>
      </c>
      <c r="C9381" s="5">
        <v>3</v>
      </c>
    </row>
    <row r="9382" spans="1:3" hidden="1" x14ac:dyDescent="0.25">
      <c r="A9382" s="5" t="s">
        <v>17430</v>
      </c>
      <c r="B9382" s="5">
        <v>1</v>
      </c>
      <c r="C9382" s="5">
        <v>2</v>
      </c>
    </row>
    <row r="9383" spans="1:3" hidden="1" x14ac:dyDescent="0.25">
      <c r="A9383" s="5" t="s">
        <v>17431</v>
      </c>
      <c r="B9383" s="5">
        <v>1</v>
      </c>
      <c r="C9383" s="5">
        <v>3</v>
      </c>
    </row>
    <row r="9384" spans="1:3" hidden="1" x14ac:dyDescent="0.25">
      <c r="A9384" s="5" t="s">
        <v>17432</v>
      </c>
      <c r="B9384" s="5">
        <v>1</v>
      </c>
      <c r="C9384" s="5">
        <v>3</v>
      </c>
    </row>
    <row r="9385" spans="1:3" hidden="1" x14ac:dyDescent="0.25">
      <c r="A9385" s="5" t="s">
        <v>17433</v>
      </c>
      <c r="B9385" s="5">
        <v>1</v>
      </c>
      <c r="C9385" s="5">
        <v>2</v>
      </c>
    </row>
    <row r="9386" spans="1:3" hidden="1" x14ac:dyDescent="0.25">
      <c r="A9386" s="5" t="s">
        <v>17434</v>
      </c>
      <c r="B9386" s="5">
        <v>1</v>
      </c>
      <c r="C9386" s="5">
        <v>2</v>
      </c>
    </row>
    <row r="9387" spans="1:3" hidden="1" x14ac:dyDescent="0.25">
      <c r="A9387" s="5" t="s">
        <v>2622</v>
      </c>
      <c r="B9387" s="5">
        <v>1</v>
      </c>
      <c r="C9387" s="5">
        <v>2</v>
      </c>
    </row>
    <row r="9388" spans="1:3" hidden="1" x14ac:dyDescent="0.25">
      <c r="A9388" s="5" t="s">
        <v>17435</v>
      </c>
      <c r="B9388" s="5">
        <v>1</v>
      </c>
      <c r="C9388" s="5">
        <v>1</v>
      </c>
    </row>
    <row r="9389" spans="1:3" hidden="1" x14ac:dyDescent="0.25">
      <c r="A9389" s="5" t="s">
        <v>17436</v>
      </c>
      <c r="B9389" s="5">
        <v>1</v>
      </c>
      <c r="C9389" s="5">
        <v>2</v>
      </c>
    </row>
    <row r="9390" spans="1:3" hidden="1" x14ac:dyDescent="0.25">
      <c r="A9390" s="5" t="s">
        <v>17437</v>
      </c>
      <c r="B9390" s="5">
        <v>1</v>
      </c>
      <c r="C9390" s="5">
        <v>3</v>
      </c>
    </row>
    <row r="9391" spans="1:3" hidden="1" x14ac:dyDescent="0.25">
      <c r="A9391" s="5" t="s">
        <v>17438</v>
      </c>
      <c r="B9391" s="5">
        <v>1</v>
      </c>
      <c r="C9391" s="5">
        <v>2</v>
      </c>
    </row>
    <row r="9392" spans="1:3" hidden="1" x14ac:dyDescent="0.25">
      <c r="A9392" s="5" t="s">
        <v>17439</v>
      </c>
      <c r="B9392" s="5">
        <v>1</v>
      </c>
      <c r="C9392" s="5">
        <v>1</v>
      </c>
    </row>
    <row r="9393" spans="1:3" hidden="1" x14ac:dyDescent="0.25">
      <c r="A9393" s="5" t="s">
        <v>17440</v>
      </c>
      <c r="B9393" s="5">
        <v>1</v>
      </c>
      <c r="C9393" s="5">
        <v>2</v>
      </c>
    </row>
    <row r="9394" spans="1:3" hidden="1" x14ac:dyDescent="0.25">
      <c r="A9394" s="5" t="s">
        <v>17441</v>
      </c>
      <c r="B9394" s="5">
        <v>1</v>
      </c>
      <c r="C9394" s="5">
        <v>2</v>
      </c>
    </row>
    <row r="9395" spans="1:3" hidden="1" x14ac:dyDescent="0.25">
      <c r="A9395" s="5" t="s">
        <v>17442</v>
      </c>
      <c r="B9395" s="5">
        <v>1</v>
      </c>
      <c r="C9395" s="5">
        <v>1</v>
      </c>
    </row>
    <row r="9396" spans="1:3" hidden="1" x14ac:dyDescent="0.25">
      <c r="A9396" s="5" t="s">
        <v>17443</v>
      </c>
      <c r="B9396" s="5">
        <v>1</v>
      </c>
      <c r="C9396" s="5">
        <v>2</v>
      </c>
    </row>
    <row r="9397" spans="1:3" hidden="1" x14ac:dyDescent="0.25">
      <c r="A9397" s="5" t="s">
        <v>17444</v>
      </c>
      <c r="B9397" s="5">
        <v>1</v>
      </c>
      <c r="C9397" s="5">
        <v>1</v>
      </c>
    </row>
    <row r="9398" spans="1:3" hidden="1" x14ac:dyDescent="0.25">
      <c r="A9398" s="5" t="s">
        <v>17445</v>
      </c>
      <c r="B9398" s="5">
        <v>1</v>
      </c>
      <c r="C9398" s="5">
        <v>2</v>
      </c>
    </row>
    <row r="9399" spans="1:3" hidden="1" x14ac:dyDescent="0.25">
      <c r="A9399" s="5" t="s">
        <v>17446</v>
      </c>
      <c r="B9399" s="5">
        <v>1</v>
      </c>
      <c r="C9399" s="5">
        <v>2</v>
      </c>
    </row>
    <row r="9400" spans="1:3" hidden="1" x14ac:dyDescent="0.25">
      <c r="A9400" s="5" t="s">
        <v>17447</v>
      </c>
      <c r="B9400" s="5">
        <v>1</v>
      </c>
      <c r="C9400" s="5">
        <v>3</v>
      </c>
    </row>
    <row r="9401" spans="1:3" hidden="1" x14ac:dyDescent="0.25">
      <c r="A9401" s="5" t="s">
        <v>17448</v>
      </c>
      <c r="B9401" s="5">
        <v>1</v>
      </c>
      <c r="C9401" s="5">
        <v>3</v>
      </c>
    </row>
    <row r="9402" spans="1:3" hidden="1" x14ac:dyDescent="0.25">
      <c r="A9402" s="5" t="s">
        <v>17449</v>
      </c>
      <c r="B9402" s="5">
        <v>1</v>
      </c>
      <c r="C9402" s="5">
        <v>2</v>
      </c>
    </row>
    <row r="9403" spans="1:3" hidden="1" x14ac:dyDescent="0.25">
      <c r="A9403" s="5" t="s">
        <v>17450</v>
      </c>
      <c r="B9403" s="5">
        <v>1</v>
      </c>
      <c r="C9403" s="5">
        <v>1</v>
      </c>
    </row>
    <row r="9404" spans="1:3" hidden="1" x14ac:dyDescent="0.25">
      <c r="A9404" s="5" t="s">
        <v>17451</v>
      </c>
      <c r="B9404" s="5">
        <v>1</v>
      </c>
      <c r="C9404" s="5">
        <v>3</v>
      </c>
    </row>
    <row r="9405" spans="1:3" hidden="1" x14ac:dyDescent="0.25">
      <c r="A9405" s="5" t="s">
        <v>17452</v>
      </c>
      <c r="B9405" s="5">
        <v>1</v>
      </c>
      <c r="C9405" s="5">
        <v>2</v>
      </c>
    </row>
    <row r="9406" spans="1:3" hidden="1" x14ac:dyDescent="0.25">
      <c r="A9406" s="5" t="s">
        <v>17453</v>
      </c>
      <c r="B9406" s="5">
        <v>1</v>
      </c>
      <c r="C9406" s="5">
        <v>3</v>
      </c>
    </row>
    <row r="9407" spans="1:3" hidden="1" x14ac:dyDescent="0.25">
      <c r="A9407" s="5" t="s">
        <v>17454</v>
      </c>
      <c r="B9407" s="5">
        <v>1</v>
      </c>
      <c r="C9407" s="5">
        <v>2</v>
      </c>
    </row>
    <row r="9408" spans="1:3" hidden="1" x14ac:dyDescent="0.25">
      <c r="A9408" s="5" t="s">
        <v>17455</v>
      </c>
      <c r="B9408" s="5">
        <v>1</v>
      </c>
      <c r="C9408" s="5">
        <v>3</v>
      </c>
    </row>
    <row r="9409" spans="1:3" hidden="1" x14ac:dyDescent="0.25">
      <c r="A9409" s="5" t="s">
        <v>17456</v>
      </c>
      <c r="B9409" s="5">
        <v>1</v>
      </c>
      <c r="C9409" s="5">
        <v>3</v>
      </c>
    </row>
    <row r="9410" spans="1:3" hidden="1" x14ac:dyDescent="0.25">
      <c r="A9410" s="5" t="s">
        <v>17457</v>
      </c>
      <c r="B9410" s="5">
        <v>1</v>
      </c>
      <c r="C9410" s="5">
        <v>1</v>
      </c>
    </row>
    <row r="9411" spans="1:3" hidden="1" x14ac:dyDescent="0.25">
      <c r="A9411" s="5" t="s">
        <v>17458</v>
      </c>
      <c r="B9411" s="5">
        <v>1</v>
      </c>
      <c r="C9411" s="5">
        <v>1</v>
      </c>
    </row>
    <row r="9412" spans="1:3" hidden="1" x14ac:dyDescent="0.25">
      <c r="A9412" s="5" t="s">
        <v>17459</v>
      </c>
      <c r="B9412" s="5">
        <v>1</v>
      </c>
      <c r="C9412" s="5">
        <v>3</v>
      </c>
    </row>
    <row r="9413" spans="1:3" hidden="1" x14ac:dyDescent="0.25">
      <c r="A9413" s="5" t="s">
        <v>17460</v>
      </c>
      <c r="B9413" s="5">
        <v>1</v>
      </c>
      <c r="C9413" s="5">
        <v>1</v>
      </c>
    </row>
    <row r="9414" spans="1:3" hidden="1" x14ac:dyDescent="0.25">
      <c r="A9414" s="5" t="s">
        <v>17461</v>
      </c>
      <c r="B9414" s="5">
        <v>1</v>
      </c>
      <c r="C9414" s="5">
        <v>2</v>
      </c>
    </row>
    <row r="9415" spans="1:3" hidden="1" x14ac:dyDescent="0.25">
      <c r="A9415" s="5" t="s">
        <v>17462</v>
      </c>
      <c r="B9415" s="5">
        <v>1</v>
      </c>
      <c r="C9415" s="5">
        <v>1</v>
      </c>
    </row>
    <row r="9416" spans="1:3" hidden="1" x14ac:dyDescent="0.25">
      <c r="A9416" s="5" t="s">
        <v>17463</v>
      </c>
      <c r="B9416" s="5">
        <v>1</v>
      </c>
      <c r="C9416" s="5">
        <v>1</v>
      </c>
    </row>
    <row r="9417" spans="1:3" hidden="1" x14ac:dyDescent="0.25">
      <c r="A9417" s="5" t="s">
        <v>17464</v>
      </c>
      <c r="B9417" s="5">
        <v>1</v>
      </c>
      <c r="C9417" s="5">
        <v>1</v>
      </c>
    </row>
    <row r="9418" spans="1:3" hidden="1" x14ac:dyDescent="0.25">
      <c r="A9418" s="5" t="s">
        <v>17465</v>
      </c>
      <c r="B9418" s="5">
        <v>1</v>
      </c>
      <c r="C9418" s="5">
        <v>3</v>
      </c>
    </row>
    <row r="9419" spans="1:3" hidden="1" x14ac:dyDescent="0.25">
      <c r="A9419" s="5" t="s">
        <v>17466</v>
      </c>
      <c r="B9419" s="5">
        <v>1</v>
      </c>
      <c r="C9419" s="5">
        <v>1</v>
      </c>
    </row>
    <row r="9420" spans="1:3" hidden="1" x14ac:dyDescent="0.25">
      <c r="A9420" s="5" t="s">
        <v>17467</v>
      </c>
      <c r="B9420" s="5">
        <v>1</v>
      </c>
      <c r="C9420" s="5">
        <v>3</v>
      </c>
    </row>
    <row r="9421" spans="1:3" hidden="1" x14ac:dyDescent="0.25">
      <c r="A9421" s="5" t="s">
        <v>17468</v>
      </c>
      <c r="B9421" s="5">
        <v>1</v>
      </c>
      <c r="C9421" s="5">
        <v>2</v>
      </c>
    </row>
    <row r="9422" spans="1:3" hidden="1" x14ac:dyDescent="0.25">
      <c r="A9422" s="5" t="s">
        <v>17469</v>
      </c>
      <c r="B9422" s="5">
        <v>1</v>
      </c>
      <c r="C9422" s="5">
        <v>3</v>
      </c>
    </row>
    <row r="9423" spans="1:3" hidden="1" x14ac:dyDescent="0.25">
      <c r="A9423" s="5" t="s">
        <v>17470</v>
      </c>
      <c r="B9423" s="5">
        <v>1</v>
      </c>
      <c r="C9423" s="5">
        <v>1</v>
      </c>
    </row>
    <row r="9424" spans="1:3" hidden="1" x14ac:dyDescent="0.25">
      <c r="A9424" s="5" t="s">
        <v>17471</v>
      </c>
      <c r="B9424" s="5">
        <v>1</v>
      </c>
      <c r="C9424" s="5">
        <v>3</v>
      </c>
    </row>
    <row r="9425" spans="1:3" hidden="1" x14ac:dyDescent="0.25">
      <c r="A9425" s="5" t="s">
        <v>17472</v>
      </c>
      <c r="B9425" s="5">
        <v>1</v>
      </c>
      <c r="C9425" s="5">
        <v>1</v>
      </c>
    </row>
    <row r="9426" spans="1:3" hidden="1" x14ac:dyDescent="0.25">
      <c r="A9426" s="5" t="s">
        <v>17473</v>
      </c>
      <c r="B9426" s="5">
        <v>1</v>
      </c>
      <c r="C9426" s="5">
        <v>2</v>
      </c>
    </row>
    <row r="9427" spans="1:3" hidden="1" x14ac:dyDescent="0.25">
      <c r="A9427" s="5" t="s">
        <v>17474</v>
      </c>
      <c r="B9427" s="5">
        <v>1</v>
      </c>
      <c r="C9427" s="5">
        <v>3</v>
      </c>
    </row>
    <row r="9428" spans="1:3" hidden="1" x14ac:dyDescent="0.25">
      <c r="A9428" s="5" t="s">
        <v>17475</v>
      </c>
      <c r="B9428" s="5">
        <v>1</v>
      </c>
      <c r="C9428" s="5">
        <v>3</v>
      </c>
    </row>
    <row r="9429" spans="1:3" hidden="1" x14ac:dyDescent="0.25">
      <c r="A9429" s="5" t="s">
        <v>17476</v>
      </c>
      <c r="B9429" s="5">
        <v>1</v>
      </c>
      <c r="C9429" s="5">
        <v>1</v>
      </c>
    </row>
    <row r="9430" spans="1:3" hidden="1" x14ac:dyDescent="0.25">
      <c r="A9430" s="5" t="s">
        <v>17477</v>
      </c>
      <c r="B9430" s="5">
        <v>1</v>
      </c>
      <c r="C9430" s="5">
        <v>2</v>
      </c>
    </row>
    <row r="9431" spans="1:3" hidden="1" x14ac:dyDescent="0.25">
      <c r="A9431" s="5" t="s">
        <v>17478</v>
      </c>
      <c r="B9431" s="5">
        <v>1</v>
      </c>
      <c r="C9431" s="5">
        <v>1</v>
      </c>
    </row>
    <row r="9432" spans="1:3" hidden="1" x14ac:dyDescent="0.25">
      <c r="A9432" s="5" t="s">
        <v>17479</v>
      </c>
      <c r="B9432" s="5">
        <v>1</v>
      </c>
      <c r="C9432" s="5">
        <v>3</v>
      </c>
    </row>
    <row r="9433" spans="1:3" hidden="1" x14ac:dyDescent="0.25">
      <c r="A9433" s="5" t="s">
        <v>17480</v>
      </c>
      <c r="B9433" s="5">
        <v>1</v>
      </c>
      <c r="C9433" s="5">
        <v>1</v>
      </c>
    </row>
    <row r="9434" spans="1:3" hidden="1" x14ac:dyDescent="0.25">
      <c r="A9434" s="5" t="s">
        <v>17481</v>
      </c>
      <c r="B9434" s="5">
        <v>1</v>
      </c>
      <c r="C9434" s="5">
        <v>1</v>
      </c>
    </row>
    <row r="9435" spans="1:3" hidden="1" x14ac:dyDescent="0.25">
      <c r="A9435" s="5" t="s">
        <v>2778</v>
      </c>
      <c r="B9435" s="5">
        <v>1</v>
      </c>
      <c r="C9435" s="5">
        <v>3</v>
      </c>
    </row>
    <row r="9436" spans="1:3" hidden="1" x14ac:dyDescent="0.25">
      <c r="A9436" s="5" t="s">
        <v>17482</v>
      </c>
      <c r="B9436" s="5">
        <v>1</v>
      </c>
      <c r="C9436" s="5">
        <v>3</v>
      </c>
    </row>
    <row r="9437" spans="1:3" hidden="1" x14ac:dyDescent="0.25">
      <c r="A9437" s="5" t="s">
        <v>17483</v>
      </c>
      <c r="B9437" s="5">
        <v>1</v>
      </c>
      <c r="C9437" s="5">
        <v>2</v>
      </c>
    </row>
    <row r="9438" spans="1:3" hidden="1" x14ac:dyDescent="0.25">
      <c r="A9438" s="5" t="s">
        <v>17484</v>
      </c>
      <c r="B9438" s="5">
        <v>1</v>
      </c>
      <c r="C9438" s="5">
        <v>2</v>
      </c>
    </row>
    <row r="9439" spans="1:3" hidden="1" x14ac:dyDescent="0.25">
      <c r="A9439" s="5" t="s">
        <v>17485</v>
      </c>
      <c r="B9439" s="5">
        <v>1</v>
      </c>
      <c r="C9439" s="5">
        <v>3</v>
      </c>
    </row>
    <row r="9440" spans="1:3" hidden="1" x14ac:dyDescent="0.25">
      <c r="A9440" s="5" t="s">
        <v>17486</v>
      </c>
      <c r="B9440" s="5">
        <v>1</v>
      </c>
      <c r="C9440" s="5">
        <v>2</v>
      </c>
    </row>
    <row r="9441" spans="1:3" hidden="1" x14ac:dyDescent="0.25">
      <c r="A9441" s="5" t="s">
        <v>17487</v>
      </c>
      <c r="B9441" s="5">
        <v>1</v>
      </c>
      <c r="C9441" s="5">
        <v>3</v>
      </c>
    </row>
    <row r="9442" spans="1:3" hidden="1" x14ac:dyDescent="0.25">
      <c r="A9442" s="5" t="s">
        <v>17488</v>
      </c>
      <c r="B9442" s="5">
        <v>1</v>
      </c>
      <c r="C9442" s="5">
        <v>2</v>
      </c>
    </row>
    <row r="9443" spans="1:3" hidden="1" x14ac:dyDescent="0.25">
      <c r="A9443" s="5" t="s">
        <v>7448</v>
      </c>
      <c r="B9443" s="5">
        <v>1</v>
      </c>
      <c r="C9443" s="5">
        <v>3</v>
      </c>
    </row>
    <row r="9444" spans="1:3" hidden="1" x14ac:dyDescent="0.25">
      <c r="A9444" s="5" t="s">
        <v>17489</v>
      </c>
      <c r="B9444" s="5">
        <v>1</v>
      </c>
      <c r="C9444" s="5">
        <v>2</v>
      </c>
    </row>
    <row r="9445" spans="1:3" hidden="1" x14ac:dyDescent="0.25">
      <c r="A9445" s="5" t="s">
        <v>17490</v>
      </c>
      <c r="B9445" s="5">
        <v>1</v>
      </c>
      <c r="C9445" s="5">
        <v>1</v>
      </c>
    </row>
    <row r="9446" spans="1:3" hidden="1" x14ac:dyDescent="0.25">
      <c r="A9446" s="5" t="s">
        <v>17491</v>
      </c>
      <c r="B9446" s="5">
        <v>1</v>
      </c>
      <c r="C9446" s="5">
        <v>1</v>
      </c>
    </row>
    <row r="9447" spans="1:3" hidden="1" x14ac:dyDescent="0.25">
      <c r="A9447" s="5" t="s">
        <v>17492</v>
      </c>
      <c r="B9447" s="5">
        <v>1</v>
      </c>
      <c r="C9447" s="5">
        <v>2</v>
      </c>
    </row>
    <row r="9448" spans="1:3" hidden="1" x14ac:dyDescent="0.25">
      <c r="A9448" s="5" t="s">
        <v>17493</v>
      </c>
      <c r="B9448" s="5">
        <v>1</v>
      </c>
      <c r="C9448" s="5">
        <v>3</v>
      </c>
    </row>
    <row r="9449" spans="1:3" hidden="1" x14ac:dyDescent="0.25">
      <c r="A9449" s="5" t="s">
        <v>17494</v>
      </c>
      <c r="B9449" s="5">
        <v>1</v>
      </c>
      <c r="C9449" s="5">
        <v>3</v>
      </c>
    </row>
    <row r="9450" spans="1:3" hidden="1" x14ac:dyDescent="0.25">
      <c r="A9450" s="5" t="s">
        <v>17495</v>
      </c>
      <c r="B9450" s="5">
        <v>1</v>
      </c>
      <c r="C9450" s="5">
        <v>3</v>
      </c>
    </row>
    <row r="9451" spans="1:3" hidden="1" x14ac:dyDescent="0.25">
      <c r="A9451" s="5" t="s">
        <v>17496</v>
      </c>
      <c r="B9451" s="5">
        <v>1</v>
      </c>
      <c r="C9451" s="5">
        <v>3</v>
      </c>
    </row>
    <row r="9452" spans="1:3" hidden="1" x14ac:dyDescent="0.25">
      <c r="A9452" s="5" t="s">
        <v>17497</v>
      </c>
      <c r="B9452" s="5">
        <v>1</v>
      </c>
      <c r="C9452" s="5">
        <v>2</v>
      </c>
    </row>
    <row r="9453" spans="1:3" hidden="1" x14ac:dyDescent="0.25">
      <c r="A9453" s="5" t="s">
        <v>17498</v>
      </c>
      <c r="B9453" s="5">
        <v>1</v>
      </c>
      <c r="C9453" s="5">
        <v>3</v>
      </c>
    </row>
    <row r="9454" spans="1:3" hidden="1" x14ac:dyDescent="0.25">
      <c r="A9454" s="5" t="s">
        <v>17499</v>
      </c>
      <c r="B9454" s="5">
        <v>1</v>
      </c>
      <c r="C9454" s="5">
        <v>2</v>
      </c>
    </row>
    <row r="9455" spans="1:3" hidden="1" x14ac:dyDescent="0.25">
      <c r="A9455" s="5" t="s">
        <v>17500</v>
      </c>
      <c r="B9455" s="5">
        <v>1</v>
      </c>
      <c r="C9455" s="5">
        <v>2</v>
      </c>
    </row>
    <row r="9456" spans="1:3" hidden="1" x14ac:dyDescent="0.25">
      <c r="A9456" s="5" t="s">
        <v>17501</v>
      </c>
      <c r="B9456" s="5">
        <v>1</v>
      </c>
      <c r="C9456" s="5">
        <v>2</v>
      </c>
    </row>
    <row r="9457" spans="1:3" hidden="1" x14ac:dyDescent="0.25">
      <c r="A9457" s="5" t="s">
        <v>17502</v>
      </c>
      <c r="B9457" s="5">
        <v>1</v>
      </c>
      <c r="C9457" s="5">
        <v>3</v>
      </c>
    </row>
    <row r="9458" spans="1:3" hidden="1" x14ac:dyDescent="0.25">
      <c r="A9458" s="5" t="s">
        <v>17503</v>
      </c>
      <c r="B9458" s="5">
        <v>1</v>
      </c>
      <c r="C9458" s="5">
        <v>1</v>
      </c>
    </row>
    <row r="9459" spans="1:3" hidden="1" x14ac:dyDescent="0.25">
      <c r="A9459" s="5" t="s">
        <v>17504</v>
      </c>
      <c r="B9459" s="5">
        <v>1</v>
      </c>
      <c r="C9459" s="5">
        <v>3</v>
      </c>
    </row>
    <row r="9460" spans="1:3" hidden="1" x14ac:dyDescent="0.25">
      <c r="A9460" s="5" t="s">
        <v>17505</v>
      </c>
      <c r="B9460" s="5">
        <v>1</v>
      </c>
      <c r="C9460" s="5">
        <v>2</v>
      </c>
    </row>
    <row r="9461" spans="1:3" hidden="1" x14ac:dyDescent="0.25">
      <c r="A9461" s="5" t="s">
        <v>17506</v>
      </c>
      <c r="B9461" s="5">
        <v>1</v>
      </c>
      <c r="C9461" s="5">
        <v>2</v>
      </c>
    </row>
    <row r="9462" spans="1:3" hidden="1" x14ac:dyDescent="0.25">
      <c r="A9462" s="5" t="s">
        <v>17507</v>
      </c>
      <c r="B9462" s="5">
        <v>1</v>
      </c>
      <c r="C9462" s="5">
        <v>2</v>
      </c>
    </row>
    <row r="9463" spans="1:3" hidden="1" x14ac:dyDescent="0.25">
      <c r="A9463" s="5" t="s">
        <v>17508</v>
      </c>
      <c r="B9463" s="5">
        <v>1</v>
      </c>
      <c r="C9463" s="5">
        <v>1</v>
      </c>
    </row>
    <row r="9464" spans="1:3" hidden="1" x14ac:dyDescent="0.25">
      <c r="A9464" s="5" t="s">
        <v>17509</v>
      </c>
      <c r="B9464" s="5">
        <v>1</v>
      </c>
      <c r="C9464" s="5">
        <v>2</v>
      </c>
    </row>
    <row r="9465" spans="1:3" hidden="1" x14ac:dyDescent="0.25">
      <c r="A9465" s="5" t="s">
        <v>17510</v>
      </c>
      <c r="B9465" s="5">
        <v>1</v>
      </c>
      <c r="C9465" s="5">
        <v>3</v>
      </c>
    </row>
    <row r="9466" spans="1:3" hidden="1" x14ac:dyDescent="0.25">
      <c r="A9466" s="5" t="s">
        <v>17511</v>
      </c>
      <c r="B9466" s="5">
        <v>1</v>
      </c>
      <c r="C9466" s="5">
        <v>2</v>
      </c>
    </row>
    <row r="9467" spans="1:3" hidden="1" x14ac:dyDescent="0.25">
      <c r="A9467" s="5" t="s">
        <v>17512</v>
      </c>
      <c r="B9467" s="5">
        <v>1</v>
      </c>
      <c r="C9467" s="5">
        <v>1</v>
      </c>
    </row>
    <row r="9468" spans="1:3" hidden="1" x14ac:dyDescent="0.25">
      <c r="A9468" s="5" t="s">
        <v>17513</v>
      </c>
      <c r="B9468" s="5">
        <v>1</v>
      </c>
      <c r="C9468" s="5">
        <v>2</v>
      </c>
    </row>
    <row r="9469" spans="1:3" hidden="1" x14ac:dyDescent="0.25">
      <c r="A9469" s="5" t="s">
        <v>17514</v>
      </c>
      <c r="B9469" s="5">
        <v>1</v>
      </c>
      <c r="C9469" s="5">
        <v>2</v>
      </c>
    </row>
    <row r="9470" spans="1:3" hidden="1" x14ac:dyDescent="0.25">
      <c r="A9470" s="5" t="s">
        <v>17515</v>
      </c>
      <c r="B9470" s="5">
        <v>1</v>
      </c>
      <c r="C9470" s="5">
        <v>1</v>
      </c>
    </row>
    <row r="9471" spans="1:3" hidden="1" x14ac:dyDescent="0.25">
      <c r="A9471" s="5" t="s">
        <v>17516</v>
      </c>
      <c r="B9471" s="5">
        <v>1</v>
      </c>
      <c r="C9471" s="5">
        <v>1</v>
      </c>
    </row>
    <row r="9472" spans="1:3" hidden="1" x14ac:dyDescent="0.25">
      <c r="A9472" s="5" t="s">
        <v>17517</v>
      </c>
      <c r="B9472" s="5">
        <v>1</v>
      </c>
      <c r="C9472" s="5">
        <v>2</v>
      </c>
    </row>
    <row r="9473" spans="1:3" hidden="1" x14ac:dyDescent="0.25">
      <c r="A9473" s="5" t="s">
        <v>17518</v>
      </c>
      <c r="B9473" s="5">
        <v>1</v>
      </c>
      <c r="C9473" s="5">
        <v>2</v>
      </c>
    </row>
    <row r="9474" spans="1:3" hidden="1" x14ac:dyDescent="0.25">
      <c r="A9474" s="5" t="s">
        <v>17519</v>
      </c>
      <c r="B9474" s="5">
        <v>1</v>
      </c>
      <c r="C9474" s="5">
        <v>1</v>
      </c>
    </row>
    <row r="9475" spans="1:3" hidden="1" x14ac:dyDescent="0.25">
      <c r="A9475" s="5" t="s">
        <v>17520</v>
      </c>
      <c r="B9475" s="5">
        <v>1</v>
      </c>
      <c r="C9475" s="5">
        <v>1</v>
      </c>
    </row>
    <row r="9476" spans="1:3" hidden="1" x14ac:dyDescent="0.25">
      <c r="A9476" s="5" t="s">
        <v>17521</v>
      </c>
      <c r="B9476" s="5">
        <v>1</v>
      </c>
      <c r="C9476" s="5">
        <v>2</v>
      </c>
    </row>
    <row r="9477" spans="1:3" hidden="1" x14ac:dyDescent="0.25">
      <c r="A9477" s="5" t="s">
        <v>17522</v>
      </c>
      <c r="B9477" s="5">
        <v>1</v>
      </c>
      <c r="C9477" s="5">
        <v>3</v>
      </c>
    </row>
    <row r="9478" spans="1:3" hidden="1" x14ac:dyDescent="0.25">
      <c r="A9478" s="5" t="s">
        <v>17523</v>
      </c>
      <c r="B9478" s="5">
        <v>1</v>
      </c>
      <c r="C9478" s="5">
        <v>3</v>
      </c>
    </row>
    <row r="9479" spans="1:3" hidden="1" x14ac:dyDescent="0.25">
      <c r="A9479" s="5" t="s">
        <v>17524</v>
      </c>
      <c r="B9479" s="5">
        <v>1</v>
      </c>
      <c r="C9479" s="5">
        <v>3</v>
      </c>
    </row>
    <row r="9480" spans="1:3" hidden="1" x14ac:dyDescent="0.25">
      <c r="A9480" s="5" t="s">
        <v>17525</v>
      </c>
      <c r="B9480" s="5">
        <v>1</v>
      </c>
      <c r="C9480" s="5">
        <v>2</v>
      </c>
    </row>
    <row r="9481" spans="1:3" hidden="1" x14ac:dyDescent="0.25">
      <c r="A9481" s="5" t="s">
        <v>17526</v>
      </c>
      <c r="B9481" s="5">
        <v>1</v>
      </c>
      <c r="C9481" s="5">
        <v>1</v>
      </c>
    </row>
    <row r="9482" spans="1:3" hidden="1" x14ac:dyDescent="0.25">
      <c r="A9482" s="5" t="s">
        <v>17527</v>
      </c>
      <c r="B9482" s="5">
        <v>1</v>
      </c>
      <c r="C9482" s="5">
        <v>1</v>
      </c>
    </row>
    <row r="9483" spans="1:3" hidden="1" x14ac:dyDescent="0.25">
      <c r="A9483" s="5" t="s">
        <v>17528</v>
      </c>
      <c r="B9483" s="5">
        <v>1</v>
      </c>
      <c r="C9483" s="5">
        <v>1</v>
      </c>
    </row>
    <row r="9484" spans="1:3" hidden="1" x14ac:dyDescent="0.25">
      <c r="A9484" s="5" t="s">
        <v>17529</v>
      </c>
      <c r="B9484" s="5">
        <v>1</v>
      </c>
      <c r="C9484" s="5">
        <v>1</v>
      </c>
    </row>
    <row r="9485" spans="1:3" hidden="1" x14ac:dyDescent="0.25">
      <c r="A9485" s="5" t="s">
        <v>17530</v>
      </c>
      <c r="B9485" s="5">
        <v>1</v>
      </c>
      <c r="C9485" s="5">
        <v>2</v>
      </c>
    </row>
    <row r="9486" spans="1:3" hidden="1" x14ac:dyDescent="0.25">
      <c r="A9486" s="5" t="s">
        <v>17531</v>
      </c>
      <c r="B9486" s="5">
        <v>1</v>
      </c>
      <c r="C9486" s="5">
        <v>2</v>
      </c>
    </row>
    <row r="9487" spans="1:3" hidden="1" x14ac:dyDescent="0.25">
      <c r="A9487" s="5" t="s">
        <v>17532</v>
      </c>
      <c r="B9487" s="5">
        <v>1</v>
      </c>
      <c r="C9487" s="5">
        <v>3</v>
      </c>
    </row>
    <row r="9488" spans="1:3" hidden="1" x14ac:dyDescent="0.25">
      <c r="A9488" s="5" t="s">
        <v>17533</v>
      </c>
      <c r="B9488" s="5">
        <v>1</v>
      </c>
      <c r="C9488" s="5">
        <v>1</v>
      </c>
    </row>
    <row r="9489" spans="1:3" hidden="1" x14ac:dyDescent="0.25">
      <c r="A9489" s="5" t="s">
        <v>7494</v>
      </c>
      <c r="B9489" s="5">
        <v>1</v>
      </c>
      <c r="C9489" s="5">
        <v>2</v>
      </c>
    </row>
    <row r="9490" spans="1:3" hidden="1" x14ac:dyDescent="0.25">
      <c r="A9490" s="5" t="s">
        <v>17534</v>
      </c>
      <c r="B9490" s="5">
        <v>1</v>
      </c>
      <c r="C9490" s="5">
        <v>1</v>
      </c>
    </row>
    <row r="9491" spans="1:3" hidden="1" x14ac:dyDescent="0.25">
      <c r="A9491" s="5" t="s">
        <v>17535</v>
      </c>
      <c r="B9491" s="5">
        <v>1</v>
      </c>
      <c r="C9491" s="5">
        <v>3</v>
      </c>
    </row>
    <row r="9492" spans="1:3" hidden="1" x14ac:dyDescent="0.25">
      <c r="A9492" s="5" t="s">
        <v>17536</v>
      </c>
      <c r="B9492" s="5">
        <v>1</v>
      </c>
      <c r="C9492" s="5">
        <v>3</v>
      </c>
    </row>
    <row r="9493" spans="1:3" hidden="1" x14ac:dyDescent="0.25">
      <c r="A9493" s="5" t="s">
        <v>17537</v>
      </c>
      <c r="B9493" s="5">
        <v>1</v>
      </c>
      <c r="C9493" s="5">
        <v>3</v>
      </c>
    </row>
    <row r="9494" spans="1:3" hidden="1" x14ac:dyDescent="0.25">
      <c r="A9494" s="5" t="s">
        <v>17538</v>
      </c>
      <c r="B9494" s="5">
        <v>1</v>
      </c>
      <c r="C9494" s="5">
        <v>2</v>
      </c>
    </row>
    <row r="9495" spans="1:3" hidden="1" x14ac:dyDescent="0.25">
      <c r="A9495" s="5" t="s">
        <v>17539</v>
      </c>
      <c r="B9495" s="5">
        <v>1</v>
      </c>
      <c r="C9495" s="5">
        <v>2</v>
      </c>
    </row>
    <row r="9496" spans="1:3" hidden="1" x14ac:dyDescent="0.25">
      <c r="A9496" s="5" t="s">
        <v>17540</v>
      </c>
      <c r="B9496" s="5">
        <v>1</v>
      </c>
      <c r="C9496" s="5">
        <v>2</v>
      </c>
    </row>
    <row r="9497" spans="1:3" hidden="1" x14ac:dyDescent="0.25">
      <c r="A9497" s="5" t="s">
        <v>17541</v>
      </c>
      <c r="B9497" s="5">
        <v>1</v>
      </c>
      <c r="C9497" s="5">
        <v>3</v>
      </c>
    </row>
    <row r="9498" spans="1:3" hidden="1" x14ac:dyDescent="0.25">
      <c r="A9498" s="5" t="s">
        <v>17542</v>
      </c>
      <c r="B9498" s="5">
        <v>1</v>
      </c>
      <c r="C9498" s="5">
        <v>1</v>
      </c>
    </row>
    <row r="9499" spans="1:3" hidden="1" x14ac:dyDescent="0.25">
      <c r="A9499" s="5" t="s">
        <v>17543</v>
      </c>
      <c r="B9499" s="5">
        <v>1</v>
      </c>
      <c r="C9499" s="5">
        <v>2</v>
      </c>
    </row>
    <row r="9500" spans="1:3" hidden="1" x14ac:dyDescent="0.25">
      <c r="A9500" s="5" t="s">
        <v>17544</v>
      </c>
      <c r="B9500" s="5">
        <v>1</v>
      </c>
      <c r="C9500" s="5">
        <v>2</v>
      </c>
    </row>
    <row r="9501" spans="1:3" hidden="1" x14ac:dyDescent="0.25">
      <c r="A9501" s="5" t="s">
        <v>17545</v>
      </c>
      <c r="B9501" s="5">
        <v>1</v>
      </c>
      <c r="C9501" s="5">
        <v>3</v>
      </c>
    </row>
    <row r="9502" spans="1:3" hidden="1" x14ac:dyDescent="0.25">
      <c r="A9502" s="5" t="s">
        <v>17546</v>
      </c>
      <c r="B9502" s="5">
        <v>1</v>
      </c>
      <c r="C9502" s="5">
        <v>3</v>
      </c>
    </row>
    <row r="9503" spans="1:3" hidden="1" x14ac:dyDescent="0.25">
      <c r="A9503" s="5" t="s">
        <v>17547</v>
      </c>
      <c r="B9503" s="5">
        <v>1</v>
      </c>
      <c r="C9503" s="5">
        <v>2</v>
      </c>
    </row>
    <row r="9504" spans="1:3" hidden="1" x14ac:dyDescent="0.25">
      <c r="A9504" s="5" t="s">
        <v>17548</v>
      </c>
      <c r="B9504" s="5">
        <v>1</v>
      </c>
      <c r="C9504" s="5">
        <v>1</v>
      </c>
    </row>
    <row r="9505" spans="1:3" hidden="1" x14ac:dyDescent="0.25">
      <c r="A9505" s="5" t="s">
        <v>17549</v>
      </c>
      <c r="B9505" s="5">
        <v>1</v>
      </c>
      <c r="C9505" s="5">
        <v>2</v>
      </c>
    </row>
    <row r="9506" spans="1:3" hidden="1" x14ac:dyDescent="0.25">
      <c r="A9506" s="5" t="s">
        <v>17550</v>
      </c>
      <c r="B9506" s="5">
        <v>1</v>
      </c>
      <c r="C9506" s="5">
        <v>1</v>
      </c>
    </row>
    <row r="9507" spans="1:3" hidden="1" x14ac:dyDescent="0.25">
      <c r="A9507" s="5" t="s">
        <v>17551</v>
      </c>
      <c r="B9507" s="5">
        <v>1</v>
      </c>
      <c r="C9507" s="5">
        <v>1</v>
      </c>
    </row>
    <row r="9508" spans="1:3" hidden="1" x14ac:dyDescent="0.25">
      <c r="A9508" s="5" t="s">
        <v>17552</v>
      </c>
      <c r="B9508" s="5">
        <v>1</v>
      </c>
      <c r="C9508" s="5">
        <v>2</v>
      </c>
    </row>
    <row r="9509" spans="1:3" hidden="1" x14ac:dyDescent="0.25">
      <c r="A9509" s="5" t="s">
        <v>17553</v>
      </c>
      <c r="B9509" s="5">
        <v>1</v>
      </c>
      <c r="C9509" s="5">
        <v>1</v>
      </c>
    </row>
    <row r="9510" spans="1:3" hidden="1" x14ac:dyDescent="0.25">
      <c r="A9510" s="5" t="s">
        <v>17554</v>
      </c>
      <c r="B9510" s="5">
        <v>1</v>
      </c>
      <c r="C9510" s="5">
        <v>2</v>
      </c>
    </row>
    <row r="9511" spans="1:3" hidden="1" x14ac:dyDescent="0.25">
      <c r="A9511" s="5" t="s">
        <v>17555</v>
      </c>
      <c r="B9511" s="5">
        <v>1</v>
      </c>
      <c r="C9511" s="5">
        <v>2</v>
      </c>
    </row>
    <row r="9512" spans="1:3" hidden="1" x14ac:dyDescent="0.25">
      <c r="A9512" s="5" t="s">
        <v>17556</v>
      </c>
      <c r="B9512" s="5">
        <v>1</v>
      </c>
      <c r="C9512" s="5">
        <v>2</v>
      </c>
    </row>
    <row r="9513" spans="1:3" hidden="1" x14ac:dyDescent="0.25">
      <c r="A9513" s="5" t="s">
        <v>17557</v>
      </c>
      <c r="B9513" s="5">
        <v>1</v>
      </c>
      <c r="C9513" s="5">
        <v>2</v>
      </c>
    </row>
    <row r="9514" spans="1:3" hidden="1" x14ac:dyDescent="0.25">
      <c r="A9514" s="5" t="s">
        <v>17558</v>
      </c>
      <c r="B9514" s="5">
        <v>1</v>
      </c>
      <c r="C9514" s="5">
        <v>1</v>
      </c>
    </row>
    <row r="9515" spans="1:3" hidden="1" x14ac:dyDescent="0.25">
      <c r="A9515" s="5" t="s">
        <v>17559</v>
      </c>
      <c r="B9515" s="5">
        <v>1</v>
      </c>
      <c r="C9515" s="5">
        <v>1</v>
      </c>
    </row>
    <row r="9516" spans="1:3" hidden="1" x14ac:dyDescent="0.25">
      <c r="A9516" s="5" t="s">
        <v>17560</v>
      </c>
      <c r="B9516" s="5">
        <v>1</v>
      </c>
      <c r="C9516" s="5">
        <v>2</v>
      </c>
    </row>
    <row r="9517" spans="1:3" hidden="1" x14ac:dyDescent="0.25">
      <c r="A9517" s="5" t="s">
        <v>17561</v>
      </c>
      <c r="B9517" s="5">
        <v>1</v>
      </c>
      <c r="C9517" s="5">
        <v>1</v>
      </c>
    </row>
    <row r="9518" spans="1:3" hidden="1" x14ac:dyDescent="0.25">
      <c r="A9518" s="5" t="s">
        <v>17562</v>
      </c>
      <c r="B9518" s="5">
        <v>1</v>
      </c>
      <c r="C9518" s="5">
        <v>1</v>
      </c>
    </row>
    <row r="9519" spans="1:3" hidden="1" x14ac:dyDescent="0.25">
      <c r="A9519" s="5" t="s">
        <v>17563</v>
      </c>
      <c r="B9519" s="5">
        <v>1</v>
      </c>
      <c r="C9519" s="5">
        <v>1</v>
      </c>
    </row>
    <row r="9520" spans="1:3" hidden="1" x14ac:dyDescent="0.25">
      <c r="A9520" s="5" t="s">
        <v>17564</v>
      </c>
      <c r="B9520" s="5">
        <v>1</v>
      </c>
      <c r="C9520" s="5">
        <v>1</v>
      </c>
    </row>
    <row r="9521" spans="1:3" hidden="1" x14ac:dyDescent="0.25">
      <c r="A9521" s="5" t="s">
        <v>17565</v>
      </c>
      <c r="B9521" s="5">
        <v>1</v>
      </c>
      <c r="C9521" s="5">
        <v>2</v>
      </c>
    </row>
    <row r="9522" spans="1:3" hidden="1" x14ac:dyDescent="0.25">
      <c r="A9522" s="5" t="s">
        <v>17566</v>
      </c>
      <c r="B9522" s="5">
        <v>1</v>
      </c>
      <c r="C9522" s="5">
        <v>2</v>
      </c>
    </row>
    <row r="9523" spans="1:3" hidden="1" x14ac:dyDescent="0.25">
      <c r="A9523" s="5" t="s">
        <v>17567</v>
      </c>
      <c r="B9523" s="5">
        <v>1</v>
      </c>
      <c r="C9523" s="5">
        <v>2</v>
      </c>
    </row>
    <row r="9524" spans="1:3" hidden="1" x14ac:dyDescent="0.25">
      <c r="A9524" s="5" t="s">
        <v>17568</v>
      </c>
      <c r="B9524" s="5">
        <v>1</v>
      </c>
      <c r="C9524" s="5">
        <v>1</v>
      </c>
    </row>
    <row r="9525" spans="1:3" hidden="1" x14ac:dyDescent="0.25">
      <c r="A9525" s="5" t="s">
        <v>3241</v>
      </c>
      <c r="B9525" s="5">
        <v>1</v>
      </c>
      <c r="C9525" s="5">
        <v>2</v>
      </c>
    </row>
    <row r="9526" spans="1:3" hidden="1" x14ac:dyDescent="0.25">
      <c r="A9526" s="5" t="s">
        <v>17569</v>
      </c>
      <c r="B9526" s="5">
        <v>1</v>
      </c>
      <c r="C9526" s="5">
        <v>2</v>
      </c>
    </row>
    <row r="9527" spans="1:3" hidden="1" x14ac:dyDescent="0.25">
      <c r="A9527" s="5" t="s">
        <v>17570</v>
      </c>
      <c r="B9527" s="5">
        <v>1</v>
      </c>
      <c r="C9527" s="5">
        <v>1</v>
      </c>
    </row>
    <row r="9528" spans="1:3" hidden="1" x14ac:dyDescent="0.25">
      <c r="A9528" s="5" t="s">
        <v>17571</v>
      </c>
      <c r="B9528" s="5">
        <v>1</v>
      </c>
      <c r="C9528" s="5">
        <v>2</v>
      </c>
    </row>
    <row r="9529" spans="1:3" hidden="1" x14ac:dyDescent="0.25">
      <c r="A9529" s="5" t="s">
        <v>17572</v>
      </c>
      <c r="B9529" s="5">
        <v>1</v>
      </c>
      <c r="C9529" s="5">
        <v>3</v>
      </c>
    </row>
    <row r="9530" spans="1:3" hidden="1" x14ac:dyDescent="0.25">
      <c r="A9530" s="5" t="s">
        <v>17573</v>
      </c>
      <c r="B9530" s="5">
        <v>1</v>
      </c>
      <c r="C9530" s="5">
        <v>3</v>
      </c>
    </row>
    <row r="9531" spans="1:3" hidden="1" x14ac:dyDescent="0.25">
      <c r="A9531" s="5" t="s">
        <v>7590</v>
      </c>
      <c r="B9531" s="5">
        <v>1</v>
      </c>
      <c r="C9531" s="5">
        <v>3</v>
      </c>
    </row>
    <row r="9532" spans="1:3" hidden="1" x14ac:dyDescent="0.25">
      <c r="A9532" s="5" t="s">
        <v>17574</v>
      </c>
      <c r="B9532" s="5">
        <v>1</v>
      </c>
      <c r="C9532" s="5">
        <v>1</v>
      </c>
    </row>
    <row r="9533" spans="1:3" hidden="1" x14ac:dyDescent="0.25">
      <c r="A9533" s="5" t="s">
        <v>17575</v>
      </c>
      <c r="B9533" s="5">
        <v>1</v>
      </c>
      <c r="C9533" s="5">
        <v>1</v>
      </c>
    </row>
    <row r="9534" spans="1:3" hidden="1" x14ac:dyDescent="0.25">
      <c r="A9534" s="5" t="s">
        <v>17576</v>
      </c>
      <c r="B9534" s="5">
        <v>1</v>
      </c>
      <c r="C9534" s="5">
        <v>3</v>
      </c>
    </row>
    <row r="9535" spans="1:3" hidden="1" x14ac:dyDescent="0.25">
      <c r="A9535" s="5" t="s">
        <v>17577</v>
      </c>
      <c r="B9535" s="5">
        <v>1</v>
      </c>
      <c r="C9535" s="5">
        <v>3</v>
      </c>
    </row>
    <row r="9536" spans="1:3" hidden="1" x14ac:dyDescent="0.25">
      <c r="A9536" s="5" t="s">
        <v>17578</v>
      </c>
      <c r="B9536" s="5">
        <v>1</v>
      </c>
      <c r="C9536" s="5">
        <v>1</v>
      </c>
    </row>
    <row r="9537" spans="1:3" hidden="1" x14ac:dyDescent="0.25">
      <c r="A9537" s="5" t="s">
        <v>17579</v>
      </c>
      <c r="B9537" s="5">
        <v>1</v>
      </c>
      <c r="C9537" s="5">
        <v>1</v>
      </c>
    </row>
    <row r="9538" spans="1:3" hidden="1" x14ac:dyDescent="0.25">
      <c r="A9538" s="5" t="s">
        <v>17580</v>
      </c>
      <c r="B9538" s="5">
        <v>1</v>
      </c>
      <c r="C9538" s="5">
        <v>1</v>
      </c>
    </row>
    <row r="9539" spans="1:3" hidden="1" x14ac:dyDescent="0.25">
      <c r="A9539" s="5" t="s">
        <v>17581</v>
      </c>
      <c r="B9539" s="5">
        <v>1</v>
      </c>
      <c r="C9539" s="5">
        <v>2</v>
      </c>
    </row>
    <row r="9540" spans="1:3" hidden="1" x14ac:dyDescent="0.25">
      <c r="A9540" s="5" t="s">
        <v>17582</v>
      </c>
      <c r="B9540" s="5">
        <v>1</v>
      </c>
      <c r="C9540" s="5">
        <v>2</v>
      </c>
    </row>
    <row r="9541" spans="1:3" hidden="1" x14ac:dyDescent="0.25">
      <c r="A9541" s="5" t="s">
        <v>17583</v>
      </c>
      <c r="B9541" s="5">
        <v>1</v>
      </c>
      <c r="C9541" s="5">
        <v>3</v>
      </c>
    </row>
    <row r="9542" spans="1:3" hidden="1" x14ac:dyDescent="0.25">
      <c r="A9542" s="5" t="s">
        <v>17584</v>
      </c>
      <c r="B9542" s="5">
        <v>1</v>
      </c>
      <c r="C9542" s="5">
        <v>1</v>
      </c>
    </row>
    <row r="9543" spans="1:3" hidden="1" x14ac:dyDescent="0.25">
      <c r="A9543" s="5" t="s">
        <v>17585</v>
      </c>
      <c r="B9543" s="5">
        <v>1</v>
      </c>
      <c r="C9543" s="5">
        <v>3</v>
      </c>
    </row>
    <row r="9544" spans="1:3" hidden="1" x14ac:dyDescent="0.25">
      <c r="A9544" s="5" t="s">
        <v>17586</v>
      </c>
      <c r="B9544" s="5">
        <v>1</v>
      </c>
      <c r="C9544" s="5">
        <v>3</v>
      </c>
    </row>
    <row r="9545" spans="1:3" hidden="1" x14ac:dyDescent="0.25">
      <c r="A9545" s="5" t="s">
        <v>17587</v>
      </c>
      <c r="B9545" s="5">
        <v>1</v>
      </c>
      <c r="C9545" s="5">
        <v>2</v>
      </c>
    </row>
    <row r="9546" spans="1:3" hidden="1" x14ac:dyDescent="0.25">
      <c r="A9546" s="5" t="s">
        <v>17588</v>
      </c>
      <c r="B9546" s="5">
        <v>1</v>
      </c>
      <c r="C9546" s="5">
        <v>1</v>
      </c>
    </row>
    <row r="9547" spans="1:3" hidden="1" x14ac:dyDescent="0.25">
      <c r="A9547" s="5" t="s">
        <v>17589</v>
      </c>
      <c r="B9547" s="5">
        <v>1</v>
      </c>
      <c r="C9547" s="5">
        <v>3</v>
      </c>
    </row>
    <row r="9548" spans="1:3" hidden="1" x14ac:dyDescent="0.25">
      <c r="A9548" s="5" t="s">
        <v>17590</v>
      </c>
      <c r="B9548" s="5">
        <v>1</v>
      </c>
      <c r="C9548" s="5">
        <v>1</v>
      </c>
    </row>
    <row r="9549" spans="1:3" hidden="1" x14ac:dyDescent="0.25">
      <c r="A9549" s="5" t="s">
        <v>17591</v>
      </c>
      <c r="B9549" s="5">
        <v>1</v>
      </c>
      <c r="C9549" s="5">
        <v>1</v>
      </c>
    </row>
    <row r="9550" spans="1:3" hidden="1" x14ac:dyDescent="0.25">
      <c r="A9550" s="5" t="s">
        <v>17592</v>
      </c>
      <c r="B9550" s="5">
        <v>1</v>
      </c>
      <c r="C9550" s="5">
        <v>2</v>
      </c>
    </row>
    <row r="9551" spans="1:3" hidden="1" x14ac:dyDescent="0.25">
      <c r="A9551" s="5" t="s">
        <v>17593</v>
      </c>
      <c r="B9551" s="5">
        <v>1</v>
      </c>
      <c r="C9551" s="5">
        <v>3</v>
      </c>
    </row>
    <row r="9552" spans="1:3" hidden="1" x14ac:dyDescent="0.25">
      <c r="A9552" s="5" t="s">
        <v>17594</v>
      </c>
      <c r="B9552" s="5">
        <v>1</v>
      </c>
      <c r="C9552" s="5">
        <v>2</v>
      </c>
    </row>
    <row r="9553" spans="1:3" hidden="1" x14ac:dyDescent="0.25">
      <c r="A9553" s="5" t="s">
        <v>17595</v>
      </c>
      <c r="B9553" s="5">
        <v>1</v>
      </c>
      <c r="C9553" s="5">
        <v>1</v>
      </c>
    </row>
    <row r="9554" spans="1:3" hidden="1" x14ac:dyDescent="0.25">
      <c r="A9554" s="5" t="s">
        <v>17596</v>
      </c>
      <c r="B9554" s="5">
        <v>1</v>
      </c>
      <c r="C9554" s="5">
        <v>3</v>
      </c>
    </row>
    <row r="9555" spans="1:3" hidden="1" x14ac:dyDescent="0.25">
      <c r="A9555" s="5" t="s">
        <v>17597</v>
      </c>
      <c r="B9555" s="5">
        <v>1</v>
      </c>
      <c r="C9555" s="5">
        <v>3</v>
      </c>
    </row>
    <row r="9556" spans="1:3" hidden="1" x14ac:dyDescent="0.25">
      <c r="A9556" s="5" t="s">
        <v>17598</v>
      </c>
      <c r="B9556" s="5">
        <v>1</v>
      </c>
      <c r="C9556" s="5">
        <v>2</v>
      </c>
    </row>
    <row r="9557" spans="1:3" hidden="1" x14ac:dyDescent="0.25">
      <c r="A9557" s="5" t="s">
        <v>17599</v>
      </c>
      <c r="B9557" s="5">
        <v>1</v>
      </c>
      <c r="C9557" s="5">
        <v>3</v>
      </c>
    </row>
    <row r="9558" spans="1:3" hidden="1" x14ac:dyDescent="0.25">
      <c r="A9558" s="5" t="s">
        <v>17600</v>
      </c>
      <c r="B9558" s="5">
        <v>1</v>
      </c>
      <c r="C9558" s="5">
        <v>2</v>
      </c>
    </row>
    <row r="9559" spans="1:3" hidden="1" x14ac:dyDescent="0.25">
      <c r="A9559" s="5" t="s">
        <v>17601</v>
      </c>
      <c r="B9559" s="5">
        <v>1</v>
      </c>
      <c r="C9559" s="5">
        <v>2</v>
      </c>
    </row>
    <row r="9560" spans="1:3" hidden="1" x14ac:dyDescent="0.25">
      <c r="A9560" s="5" t="s">
        <v>17602</v>
      </c>
      <c r="B9560" s="5">
        <v>1</v>
      </c>
      <c r="C9560" s="5">
        <v>3</v>
      </c>
    </row>
    <row r="9561" spans="1:3" hidden="1" x14ac:dyDescent="0.25">
      <c r="A9561" s="5" t="s">
        <v>17603</v>
      </c>
      <c r="B9561" s="5">
        <v>1</v>
      </c>
      <c r="C9561" s="5">
        <v>3</v>
      </c>
    </row>
    <row r="9562" spans="1:3" hidden="1" x14ac:dyDescent="0.25">
      <c r="A9562" s="5" t="s">
        <v>17604</v>
      </c>
      <c r="B9562" s="5">
        <v>1</v>
      </c>
      <c r="C9562" s="5">
        <v>2</v>
      </c>
    </row>
    <row r="9563" spans="1:3" hidden="1" x14ac:dyDescent="0.25">
      <c r="A9563" s="5" t="s">
        <v>17605</v>
      </c>
      <c r="B9563" s="5">
        <v>1</v>
      </c>
      <c r="C9563" s="5">
        <v>3</v>
      </c>
    </row>
    <row r="9564" spans="1:3" hidden="1" x14ac:dyDescent="0.25">
      <c r="A9564" s="5" t="s">
        <v>17606</v>
      </c>
      <c r="B9564" s="5">
        <v>1</v>
      </c>
      <c r="C9564" s="5">
        <v>3</v>
      </c>
    </row>
    <row r="9565" spans="1:3" hidden="1" x14ac:dyDescent="0.25">
      <c r="A9565" s="5" t="s">
        <v>17607</v>
      </c>
      <c r="B9565" s="5">
        <v>1</v>
      </c>
      <c r="C9565" s="5">
        <v>2</v>
      </c>
    </row>
    <row r="9566" spans="1:3" hidden="1" x14ac:dyDescent="0.25">
      <c r="A9566" s="5" t="s">
        <v>17608</v>
      </c>
      <c r="B9566" s="5">
        <v>1</v>
      </c>
      <c r="C9566" s="5">
        <v>2</v>
      </c>
    </row>
    <row r="9567" spans="1:3" hidden="1" x14ac:dyDescent="0.25">
      <c r="A9567" s="5" t="s">
        <v>17609</v>
      </c>
      <c r="B9567" s="5">
        <v>1</v>
      </c>
      <c r="C9567" s="5">
        <v>3</v>
      </c>
    </row>
    <row r="9568" spans="1:3" hidden="1" x14ac:dyDescent="0.25">
      <c r="A9568" s="5" t="s">
        <v>17610</v>
      </c>
      <c r="B9568" s="5">
        <v>1</v>
      </c>
      <c r="C9568" s="5">
        <v>3</v>
      </c>
    </row>
    <row r="9569" spans="1:3" hidden="1" x14ac:dyDescent="0.25">
      <c r="A9569" s="5" t="s">
        <v>17611</v>
      </c>
      <c r="B9569" s="5">
        <v>1</v>
      </c>
      <c r="C9569" s="5">
        <v>2</v>
      </c>
    </row>
    <row r="9570" spans="1:3" hidden="1" x14ac:dyDescent="0.25">
      <c r="A9570" s="5" t="s">
        <v>17612</v>
      </c>
      <c r="B9570" s="5">
        <v>1</v>
      </c>
      <c r="C9570" s="5">
        <v>1</v>
      </c>
    </row>
    <row r="9571" spans="1:3" hidden="1" x14ac:dyDescent="0.25">
      <c r="A9571" s="5" t="s">
        <v>17613</v>
      </c>
      <c r="B9571" s="5">
        <v>1</v>
      </c>
      <c r="C9571" s="5">
        <v>1</v>
      </c>
    </row>
    <row r="9572" spans="1:3" hidden="1" x14ac:dyDescent="0.25">
      <c r="A9572" s="5" t="s">
        <v>17614</v>
      </c>
      <c r="B9572" s="5">
        <v>1</v>
      </c>
      <c r="C9572" s="5">
        <v>1</v>
      </c>
    </row>
    <row r="9573" spans="1:3" hidden="1" x14ac:dyDescent="0.25">
      <c r="A9573" s="5" t="s">
        <v>17615</v>
      </c>
      <c r="B9573" s="5">
        <v>1</v>
      </c>
      <c r="C9573" s="5">
        <v>1</v>
      </c>
    </row>
    <row r="9574" spans="1:3" hidden="1" x14ac:dyDescent="0.25">
      <c r="A9574" s="5" t="s">
        <v>17616</v>
      </c>
      <c r="B9574" s="5">
        <v>1</v>
      </c>
      <c r="C9574" s="5">
        <v>1</v>
      </c>
    </row>
    <row r="9575" spans="1:3" hidden="1" x14ac:dyDescent="0.25">
      <c r="A9575" s="5" t="s">
        <v>17617</v>
      </c>
      <c r="B9575" s="5">
        <v>1</v>
      </c>
      <c r="C9575" s="5">
        <v>3</v>
      </c>
    </row>
    <row r="9576" spans="1:3" hidden="1" x14ac:dyDescent="0.25">
      <c r="A9576" s="5" t="s">
        <v>17618</v>
      </c>
      <c r="B9576" s="5">
        <v>1</v>
      </c>
      <c r="C9576" s="5">
        <v>1</v>
      </c>
    </row>
    <row r="9577" spans="1:3" hidden="1" x14ac:dyDescent="0.25">
      <c r="A9577" s="5" t="s">
        <v>17619</v>
      </c>
      <c r="B9577" s="5">
        <v>1</v>
      </c>
      <c r="C9577" s="5">
        <v>1</v>
      </c>
    </row>
    <row r="9578" spans="1:3" hidden="1" x14ac:dyDescent="0.25">
      <c r="A9578" s="5" t="s">
        <v>17620</v>
      </c>
      <c r="B9578" s="5">
        <v>1</v>
      </c>
      <c r="C9578" s="5">
        <v>2</v>
      </c>
    </row>
    <row r="9579" spans="1:3" hidden="1" x14ac:dyDescent="0.25">
      <c r="A9579" s="5" t="s">
        <v>17621</v>
      </c>
      <c r="B9579" s="5">
        <v>1</v>
      </c>
      <c r="C9579" s="5">
        <v>2</v>
      </c>
    </row>
    <row r="9580" spans="1:3" hidden="1" x14ac:dyDescent="0.25">
      <c r="A9580" s="5" t="s">
        <v>17622</v>
      </c>
      <c r="B9580" s="5">
        <v>1</v>
      </c>
      <c r="C9580" s="5">
        <v>2</v>
      </c>
    </row>
    <row r="9581" spans="1:3" hidden="1" x14ac:dyDescent="0.25">
      <c r="A9581" s="5" t="s">
        <v>17623</v>
      </c>
      <c r="B9581" s="5">
        <v>1</v>
      </c>
      <c r="C9581" s="5">
        <v>3</v>
      </c>
    </row>
    <row r="9582" spans="1:3" hidden="1" x14ac:dyDescent="0.25">
      <c r="A9582" s="5" t="s">
        <v>8717</v>
      </c>
      <c r="B9582" s="5">
        <v>1</v>
      </c>
      <c r="C9582" s="5">
        <v>1</v>
      </c>
    </row>
    <row r="9583" spans="1:3" hidden="1" x14ac:dyDescent="0.25">
      <c r="A9583" s="5" t="s">
        <v>17624</v>
      </c>
      <c r="B9583" s="5">
        <v>1</v>
      </c>
      <c r="C9583" s="5">
        <v>3</v>
      </c>
    </row>
    <row r="9584" spans="1:3" hidden="1" x14ac:dyDescent="0.25">
      <c r="A9584" s="5" t="s">
        <v>17625</v>
      </c>
      <c r="B9584" s="5">
        <v>1</v>
      </c>
      <c r="C9584" s="5">
        <v>1</v>
      </c>
    </row>
    <row r="9585" spans="1:3" hidden="1" x14ac:dyDescent="0.25">
      <c r="A9585" s="5" t="s">
        <v>17626</v>
      </c>
      <c r="B9585" s="5">
        <v>1</v>
      </c>
      <c r="C9585" s="5">
        <v>3</v>
      </c>
    </row>
    <row r="9586" spans="1:3" hidden="1" x14ac:dyDescent="0.25">
      <c r="A9586" s="5" t="s">
        <v>17627</v>
      </c>
      <c r="B9586" s="5">
        <v>1</v>
      </c>
      <c r="C9586" s="5">
        <v>2</v>
      </c>
    </row>
    <row r="9587" spans="1:3" hidden="1" x14ac:dyDescent="0.25">
      <c r="A9587" s="5" t="s">
        <v>17628</v>
      </c>
      <c r="B9587" s="5">
        <v>1</v>
      </c>
      <c r="C9587" s="5">
        <v>2</v>
      </c>
    </row>
    <row r="9588" spans="1:3" hidden="1" x14ac:dyDescent="0.25">
      <c r="A9588" s="5" t="s">
        <v>17629</v>
      </c>
      <c r="B9588" s="5">
        <v>1</v>
      </c>
      <c r="C9588" s="5">
        <v>2</v>
      </c>
    </row>
    <row r="9589" spans="1:3" hidden="1" x14ac:dyDescent="0.25">
      <c r="A9589" s="5" t="s">
        <v>3227</v>
      </c>
      <c r="B9589" s="5">
        <v>1</v>
      </c>
      <c r="C9589" s="5">
        <v>3</v>
      </c>
    </row>
    <row r="9590" spans="1:3" hidden="1" x14ac:dyDescent="0.25">
      <c r="A9590" s="5" t="s">
        <v>17630</v>
      </c>
      <c r="B9590" s="5">
        <v>1</v>
      </c>
      <c r="C9590" s="5">
        <v>2</v>
      </c>
    </row>
    <row r="9591" spans="1:3" hidden="1" x14ac:dyDescent="0.25">
      <c r="A9591" s="5" t="s">
        <v>3229</v>
      </c>
      <c r="B9591" s="5">
        <v>1</v>
      </c>
      <c r="C9591" s="5">
        <v>3</v>
      </c>
    </row>
    <row r="9592" spans="1:3" hidden="1" x14ac:dyDescent="0.25">
      <c r="A9592" s="5" t="s">
        <v>17631</v>
      </c>
      <c r="B9592" s="5">
        <v>1</v>
      </c>
      <c r="C9592" s="5">
        <v>1</v>
      </c>
    </row>
    <row r="9593" spans="1:3" hidden="1" x14ac:dyDescent="0.25">
      <c r="A9593" s="5" t="s">
        <v>17632</v>
      </c>
      <c r="B9593" s="5">
        <v>1</v>
      </c>
      <c r="C9593" s="5">
        <v>2</v>
      </c>
    </row>
    <row r="9594" spans="1:3" hidden="1" x14ac:dyDescent="0.25">
      <c r="A9594" s="5" t="s">
        <v>17633</v>
      </c>
      <c r="B9594" s="5">
        <v>1</v>
      </c>
      <c r="C9594" s="5">
        <v>3</v>
      </c>
    </row>
    <row r="9595" spans="1:3" hidden="1" x14ac:dyDescent="0.25">
      <c r="A9595" s="5" t="s">
        <v>17634</v>
      </c>
      <c r="B9595" s="5">
        <v>1</v>
      </c>
      <c r="C9595" s="5">
        <v>3</v>
      </c>
    </row>
    <row r="9596" spans="1:3" hidden="1" x14ac:dyDescent="0.25">
      <c r="A9596" s="5" t="s">
        <v>17635</v>
      </c>
      <c r="B9596" s="5">
        <v>1</v>
      </c>
      <c r="C9596" s="5">
        <v>3</v>
      </c>
    </row>
    <row r="9597" spans="1:3" hidden="1" x14ac:dyDescent="0.25">
      <c r="A9597" s="5" t="s">
        <v>17636</v>
      </c>
      <c r="B9597" s="5">
        <v>1</v>
      </c>
      <c r="C9597" s="5">
        <v>1</v>
      </c>
    </row>
    <row r="9598" spans="1:3" hidden="1" x14ac:dyDescent="0.25">
      <c r="A9598" s="5" t="s">
        <v>17637</v>
      </c>
      <c r="B9598" s="5">
        <v>1</v>
      </c>
      <c r="C9598" s="5">
        <v>1</v>
      </c>
    </row>
    <row r="9599" spans="1:3" hidden="1" x14ac:dyDescent="0.25">
      <c r="A9599" s="5" t="s">
        <v>17638</v>
      </c>
      <c r="B9599" s="5">
        <v>1</v>
      </c>
      <c r="C9599" s="5">
        <v>3</v>
      </c>
    </row>
    <row r="9600" spans="1:3" hidden="1" x14ac:dyDescent="0.25">
      <c r="A9600" s="5" t="s">
        <v>17639</v>
      </c>
      <c r="B9600" s="5">
        <v>1</v>
      </c>
      <c r="C9600" s="5">
        <v>2</v>
      </c>
    </row>
    <row r="9601" spans="1:3" hidden="1" x14ac:dyDescent="0.25">
      <c r="A9601" s="5" t="s">
        <v>17640</v>
      </c>
      <c r="B9601" s="5">
        <v>1</v>
      </c>
      <c r="C9601" s="5">
        <v>1</v>
      </c>
    </row>
    <row r="9602" spans="1:3" hidden="1" x14ac:dyDescent="0.25">
      <c r="A9602" s="5" t="s">
        <v>17641</v>
      </c>
      <c r="B9602" s="5">
        <v>1</v>
      </c>
      <c r="C9602" s="5">
        <v>1</v>
      </c>
    </row>
    <row r="9603" spans="1:3" hidden="1" x14ac:dyDescent="0.25">
      <c r="A9603" s="5" t="s">
        <v>17642</v>
      </c>
      <c r="B9603" s="5">
        <v>1</v>
      </c>
      <c r="C9603" s="5">
        <v>3</v>
      </c>
    </row>
    <row r="9604" spans="1:3" hidden="1" x14ac:dyDescent="0.25">
      <c r="A9604" s="5" t="s">
        <v>17643</v>
      </c>
      <c r="B9604" s="5">
        <v>1</v>
      </c>
      <c r="C9604" s="5">
        <v>2</v>
      </c>
    </row>
    <row r="9605" spans="1:3" hidden="1" x14ac:dyDescent="0.25">
      <c r="A9605" s="5" t="s">
        <v>17644</v>
      </c>
      <c r="B9605" s="5">
        <v>1</v>
      </c>
      <c r="C9605" s="5">
        <v>3</v>
      </c>
    </row>
    <row r="9606" spans="1:3" hidden="1" x14ac:dyDescent="0.25">
      <c r="A9606" s="5" t="s">
        <v>17645</v>
      </c>
      <c r="B9606" s="5">
        <v>1</v>
      </c>
      <c r="C9606" s="5">
        <v>1</v>
      </c>
    </row>
    <row r="9607" spans="1:3" hidden="1" x14ac:dyDescent="0.25">
      <c r="A9607" s="5" t="s">
        <v>17646</v>
      </c>
      <c r="B9607" s="5">
        <v>1</v>
      </c>
      <c r="C9607" s="5">
        <v>2</v>
      </c>
    </row>
    <row r="9608" spans="1:3" hidden="1" x14ac:dyDescent="0.25">
      <c r="A9608" s="5" t="s">
        <v>17647</v>
      </c>
      <c r="B9608" s="5">
        <v>1</v>
      </c>
      <c r="C9608" s="5">
        <v>3</v>
      </c>
    </row>
    <row r="9609" spans="1:3" hidden="1" x14ac:dyDescent="0.25">
      <c r="A9609" s="5" t="s">
        <v>17648</v>
      </c>
      <c r="B9609" s="5">
        <v>1</v>
      </c>
      <c r="C9609" s="5">
        <v>3</v>
      </c>
    </row>
    <row r="9610" spans="1:3" hidden="1" x14ac:dyDescent="0.25">
      <c r="A9610" s="5" t="s">
        <v>17649</v>
      </c>
      <c r="B9610" s="5">
        <v>1</v>
      </c>
      <c r="C9610" s="5">
        <v>1</v>
      </c>
    </row>
    <row r="9611" spans="1:3" hidden="1" x14ac:dyDescent="0.25">
      <c r="A9611" s="5" t="s">
        <v>17650</v>
      </c>
      <c r="B9611" s="5">
        <v>1</v>
      </c>
      <c r="C9611" s="5">
        <v>2</v>
      </c>
    </row>
    <row r="9612" spans="1:3" hidden="1" x14ac:dyDescent="0.25">
      <c r="A9612" s="5" t="s">
        <v>17651</v>
      </c>
      <c r="B9612" s="5">
        <v>1</v>
      </c>
      <c r="C9612" s="5">
        <v>1</v>
      </c>
    </row>
    <row r="9613" spans="1:3" hidden="1" x14ac:dyDescent="0.25">
      <c r="A9613" s="5" t="s">
        <v>17652</v>
      </c>
      <c r="B9613" s="5">
        <v>1</v>
      </c>
      <c r="C9613" s="5">
        <v>2</v>
      </c>
    </row>
    <row r="9614" spans="1:3" hidden="1" x14ac:dyDescent="0.25">
      <c r="A9614" s="5" t="s">
        <v>17653</v>
      </c>
      <c r="B9614" s="5">
        <v>1</v>
      </c>
      <c r="C9614" s="5">
        <v>2</v>
      </c>
    </row>
    <row r="9615" spans="1:3" hidden="1" x14ac:dyDescent="0.25">
      <c r="A9615" s="5" t="s">
        <v>17654</v>
      </c>
      <c r="B9615" s="5">
        <v>1</v>
      </c>
      <c r="C9615" s="5">
        <v>3</v>
      </c>
    </row>
    <row r="9616" spans="1:3" hidden="1" x14ac:dyDescent="0.25">
      <c r="A9616" s="5" t="s">
        <v>17655</v>
      </c>
      <c r="B9616" s="5">
        <v>1</v>
      </c>
      <c r="C9616" s="5">
        <v>1</v>
      </c>
    </row>
    <row r="9617" spans="1:3" hidden="1" x14ac:dyDescent="0.25">
      <c r="A9617" s="5" t="s">
        <v>17656</v>
      </c>
      <c r="B9617" s="5">
        <v>1</v>
      </c>
      <c r="C9617" s="5">
        <v>1</v>
      </c>
    </row>
    <row r="9618" spans="1:3" hidden="1" x14ac:dyDescent="0.25">
      <c r="A9618" s="5" t="s">
        <v>17657</v>
      </c>
      <c r="B9618" s="5">
        <v>1</v>
      </c>
      <c r="C9618" s="5">
        <v>1</v>
      </c>
    </row>
    <row r="9619" spans="1:3" hidden="1" x14ac:dyDescent="0.25">
      <c r="A9619" s="5" t="s">
        <v>17658</v>
      </c>
      <c r="B9619" s="5">
        <v>1</v>
      </c>
      <c r="C9619" s="5">
        <v>2</v>
      </c>
    </row>
    <row r="9620" spans="1:3" hidden="1" x14ac:dyDescent="0.25">
      <c r="A9620" s="5" t="s">
        <v>17659</v>
      </c>
      <c r="B9620" s="5">
        <v>1</v>
      </c>
      <c r="C9620" s="5">
        <v>2</v>
      </c>
    </row>
    <row r="9621" spans="1:3" hidden="1" x14ac:dyDescent="0.25">
      <c r="A9621" s="5" t="s">
        <v>17660</v>
      </c>
      <c r="B9621" s="5">
        <v>1</v>
      </c>
      <c r="C9621" s="5">
        <v>2</v>
      </c>
    </row>
    <row r="9622" spans="1:3" hidden="1" x14ac:dyDescent="0.25">
      <c r="A9622" s="5" t="s">
        <v>17661</v>
      </c>
      <c r="B9622" s="5">
        <v>1</v>
      </c>
      <c r="C9622" s="5">
        <v>3</v>
      </c>
    </row>
    <row r="9623" spans="1:3" hidden="1" x14ac:dyDescent="0.25">
      <c r="A9623" s="5" t="s">
        <v>17662</v>
      </c>
      <c r="B9623" s="5">
        <v>1</v>
      </c>
      <c r="C9623" s="5">
        <v>2</v>
      </c>
    </row>
    <row r="9624" spans="1:3" hidden="1" x14ac:dyDescent="0.25">
      <c r="A9624" s="5" t="s">
        <v>17663</v>
      </c>
      <c r="B9624" s="5">
        <v>1</v>
      </c>
      <c r="C9624" s="5">
        <v>2</v>
      </c>
    </row>
    <row r="9625" spans="1:3" hidden="1" x14ac:dyDescent="0.25">
      <c r="A9625" s="5" t="s">
        <v>17664</v>
      </c>
      <c r="B9625" s="5">
        <v>1</v>
      </c>
      <c r="C9625" s="5">
        <v>1</v>
      </c>
    </row>
    <row r="9626" spans="1:3" hidden="1" x14ac:dyDescent="0.25">
      <c r="A9626" s="5" t="s">
        <v>17665</v>
      </c>
      <c r="B9626" s="5">
        <v>1</v>
      </c>
      <c r="C9626" s="5">
        <v>3</v>
      </c>
    </row>
    <row r="9627" spans="1:3" hidden="1" x14ac:dyDescent="0.25">
      <c r="A9627" s="5" t="s">
        <v>17666</v>
      </c>
      <c r="B9627" s="5">
        <v>1</v>
      </c>
      <c r="C9627" s="5">
        <v>2</v>
      </c>
    </row>
    <row r="9628" spans="1:3" hidden="1" x14ac:dyDescent="0.25">
      <c r="A9628" s="5" t="s">
        <v>17667</v>
      </c>
      <c r="B9628" s="5">
        <v>1</v>
      </c>
      <c r="C9628" s="5">
        <v>1</v>
      </c>
    </row>
    <row r="9629" spans="1:3" hidden="1" x14ac:dyDescent="0.25">
      <c r="A9629" s="5" t="s">
        <v>17668</v>
      </c>
      <c r="B9629" s="5">
        <v>1</v>
      </c>
      <c r="C9629" s="5">
        <v>1</v>
      </c>
    </row>
    <row r="9630" spans="1:3" hidden="1" x14ac:dyDescent="0.25">
      <c r="A9630" s="5" t="s">
        <v>17669</v>
      </c>
      <c r="B9630" s="5">
        <v>1</v>
      </c>
      <c r="C9630" s="5">
        <v>1</v>
      </c>
    </row>
    <row r="9631" spans="1:3" hidden="1" x14ac:dyDescent="0.25">
      <c r="A9631" s="5" t="s">
        <v>17670</v>
      </c>
      <c r="B9631" s="5">
        <v>1</v>
      </c>
      <c r="C9631" s="5">
        <v>2</v>
      </c>
    </row>
    <row r="9632" spans="1:3" hidden="1" x14ac:dyDescent="0.25">
      <c r="A9632" s="5" t="s">
        <v>17671</v>
      </c>
      <c r="B9632" s="5">
        <v>1</v>
      </c>
      <c r="C9632" s="5">
        <v>2</v>
      </c>
    </row>
    <row r="9633" spans="1:3" hidden="1" x14ac:dyDescent="0.25">
      <c r="A9633" s="5" t="s">
        <v>17672</v>
      </c>
      <c r="B9633" s="5">
        <v>1</v>
      </c>
      <c r="C9633" s="5">
        <v>1</v>
      </c>
    </row>
    <row r="9634" spans="1:3" hidden="1" x14ac:dyDescent="0.25">
      <c r="A9634" s="5" t="s">
        <v>17673</v>
      </c>
      <c r="B9634" s="5">
        <v>1</v>
      </c>
      <c r="C9634" s="5">
        <v>2</v>
      </c>
    </row>
    <row r="9635" spans="1:3" hidden="1" x14ac:dyDescent="0.25">
      <c r="A9635" s="5" t="s">
        <v>17674</v>
      </c>
      <c r="B9635" s="5">
        <v>1</v>
      </c>
      <c r="C9635" s="5">
        <v>2</v>
      </c>
    </row>
    <row r="9636" spans="1:3" hidden="1" x14ac:dyDescent="0.25">
      <c r="A9636" s="5" t="s">
        <v>17675</v>
      </c>
      <c r="B9636" s="5">
        <v>1</v>
      </c>
      <c r="C9636" s="5">
        <v>1</v>
      </c>
    </row>
    <row r="9637" spans="1:3" hidden="1" x14ac:dyDescent="0.25">
      <c r="A9637" s="5" t="s">
        <v>17676</v>
      </c>
      <c r="B9637" s="5">
        <v>1</v>
      </c>
      <c r="C9637" s="5">
        <v>3</v>
      </c>
    </row>
    <row r="9638" spans="1:3" hidden="1" x14ac:dyDescent="0.25">
      <c r="A9638" s="5" t="s">
        <v>17677</v>
      </c>
      <c r="B9638" s="5">
        <v>1</v>
      </c>
      <c r="C9638" s="5">
        <v>2</v>
      </c>
    </row>
    <row r="9639" spans="1:3" hidden="1" x14ac:dyDescent="0.25">
      <c r="A9639" s="5" t="s">
        <v>17678</v>
      </c>
      <c r="B9639" s="5">
        <v>1</v>
      </c>
      <c r="C9639" s="5">
        <v>3</v>
      </c>
    </row>
    <row r="9640" spans="1:3" hidden="1" x14ac:dyDescent="0.25">
      <c r="A9640" s="5" t="s">
        <v>17679</v>
      </c>
      <c r="B9640" s="5">
        <v>1</v>
      </c>
      <c r="C9640" s="5">
        <v>2</v>
      </c>
    </row>
    <row r="9641" spans="1:3" hidden="1" x14ac:dyDescent="0.25">
      <c r="A9641" s="5" t="s">
        <v>17680</v>
      </c>
      <c r="B9641" s="5">
        <v>1</v>
      </c>
      <c r="C9641" s="5">
        <v>2</v>
      </c>
    </row>
    <row r="9642" spans="1:3" hidden="1" x14ac:dyDescent="0.25">
      <c r="A9642" s="5" t="s">
        <v>17681</v>
      </c>
      <c r="B9642" s="5">
        <v>1</v>
      </c>
      <c r="C9642" s="5">
        <v>1</v>
      </c>
    </row>
    <row r="9643" spans="1:3" hidden="1" x14ac:dyDescent="0.25">
      <c r="A9643" s="5" t="s">
        <v>17682</v>
      </c>
      <c r="B9643" s="5">
        <v>1</v>
      </c>
      <c r="C9643" s="5">
        <v>3</v>
      </c>
    </row>
    <row r="9644" spans="1:3" hidden="1" x14ac:dyDescent="0.25">
      <c r="A9644" s="5" t="s">
        <v>17683</v>
      </c>
      <c r="B9644" s="5">
        <v>1</v>
      </c>
      <c r="C9644" s="5">
        <v>3</v>
      </c>
    </row>
    <row r="9645" spans="1:3" hidden="1" x14ac:dyDescent="0.25">
      <c r="A9645" s="5" t="s">
        <v>17684</v>
      </c>
      <c r="B9645" s="5">
        <v>1</v>
      </c>
      <c r="C9645" s="5">
        <v>3</v>
      </c>
    </row>
    <row r="9646" spans="1:3" hidden="1" x14ac:dyDescent="0.25">
      <c r="A9646" s="5" t="s">
        <v>17685</v>
      </c>
      <c r="B9646" s="5">
        <v>1</v>
      </c>
      <c r="C9646" s="5">
        <v>2</v>
      </c>
    </row>
    <row r="9647" spans="1:3" hidden="1" x14ac:dyDescent="0.25">
      <c r="A9647" s="5" t="s">
        <v>17686</v>
      </c>
      <c r="B9647" s="5">
        <v>1</v>
      </c>
      <c r="C9647" s="5">
        <v>1</v>
      </c>
    </row>
    <row r="9648" spans="1:3" hidden="1" x14ac:dyDescent="0.25">
      <c r="A9648" s="5" t="s">
        <v>17687</v>
      </c>
      <c r="B9648" s="5">
        <v>1</v>
      </c>
      <c r="C9648" s="5">
        <v>1</v>
      </c>
    </row>
    <row r="9649" spans="1:3" hidden="1" x14ac:dyDescent="0.25">
      <c r="A9649" s="5" t="s">
        <v>17688</v>
      </c>
      <c r="B9649" s="5">
        <v>1</v>
      </c>
      <c r="C9649" s="5">
        <v>1</v>
      </c>
    </row>
    <row r="9650" spans="1:3" hidden="1" x14ac:dyDescent="0.25">
      <c r="A9650" s="5" t="s">
        <v>17689</v>
      </c>
      <c r="B9650" s="5">
        <v>1</v>
      </c>
      <c r="C9650" s="5">
        <v>2</v>
      </c>
    </row>
    <row r="9651" spans="1:3" hidden="1" x14ac:dyDescent="0.25">
      <c r="A9651" s="5" t="s">
        <v>17690</v>
      </c>
      <c r="B9651" s="5">
        <v>1</v>
      </c>
      <c r="C9651" s="5">
        <v>3</v>
      </c>
    </row>
    <row r="9652" spans="1:3" hidden="1" x14ac:dyDescent="0.25">
      <c r="A9652" s="5" t="s">
        <v>17691</v>
      </c>
      <c r="B9652" s="5">
        <v>1</v>
      </c>
      <c r="C9652" s="5">
        <v>1</v>
      </c>
    </row>
    <row r="9653" spans="1:3" hidden="1" x14ac:dyDescent="0.25">
      <c r="A9653" s="5" t="s">
        <v>17692</v>
      </c>
      <c r="B9653" s="5">
        <v>1</v>
      </c>
      <c r="C9653" s="5">
        <v>2</v>
      </c>
    </row>
    <row r="9654" spans="1:3" hidden="1" x14ac:dyDescent="0.25">
      <c r="A9654" s="5" t="s">
        <v>17693</v>
      </c>
      <c r="B9654" s="5">
        <v>1</v>
      </c>
      <c r="C9654" s="5">
        <v>2</v>
      </c>
    </row>
    <row r="9655" spans="1:3" hidden="1" x14ac:dyDescent="0.25">
      <c r="A9655" s="5" t="s">
        <v>17694</v>
      </c>
      <c r="B9655" s="5">
        <v>1</v>
      </c>
      <c r="C9655" s="5">
        <v>2</v>
      </c>
    </row>
    <row r="9656" spans="1:3" hidden="1" x14ac:dyDescent="0.25">
      <c r="A9656" s="5" t="s">
        <v>17695</v>
      </c>
      <c r="B9656" s="5">
        <v>1</v>
      </c>
      <c r="C9656" s="5">
        <v>2</v>
      </c>
    </row>
    <row r="9657" spans="1:3" hidden="1" x14ac:dyDescent="0.25">
      <c r="A9657" s="5" t="s">
        <v>17696</v>
      </c>
      <c r="B9657" s="5">
        <v>1</v>
      </c>
      <c r="C9657" s="5">
        <v>3</v>
      </c>
    </row>
    <row r="9658" spans="1:3" hidden="1" x14ac:dyDescent="0.25">
      <c r="A9658" s="5" t="s">
        <v>17697</v>
      </c>
      <c r="B9658" s="5">
        <v>1</v>
      </c>
      <c r="C9658" s="5">
        <v>3</v>
      </c>
    </row>
    <row r="9659" spans="1:3" hidden="1" x14ac:dyDescent="0.25">
      <c r="A9659" s="5" t="s">
        <v>17698</v>
      </c>
      <c r="B9659" s="5">
        <v>1</v>
      </c>
      <c r="C9659" s="5">
        <v>1</v>
      </c>
    </row>
    <row r="9660" spans="1:3" hidden="1" x14ac:dyDescent="0.25">
      <c r="A9660" s="5" t="s">
        <v>17699</v>
      </c>
      <c r="B9660" s="5">
        <v>1</v>
      </c>
      <c r="C9660" s="5">
        <v>2</v>
      </c>
    </row>
    <row r="9661" spans="1:3" hidden="1" x14ac:dyDescent="0.25">
      <c r="A9661" s="5" t="s">
        <v>17700</v>
      </c>
      <c r="B9661" s="5">
        <v>1</v>
      </c>
      <c r="C9661" s="5">
        <v>2</v>
      </c>
    </row>
    <row r="9662" spans="1:3" hidden="1" x14ac:dyDescent="0.25">
      <c r="A9662" s="5" t="s">
        <v>17701</v>
      </c>
      <c r="B9662" s="5">
        <v>1</v>
      </c>
      <c r="C9662" s="5">
        <v>3</v>
      </c>
    </row>
    <row r="9663" spans="1:3" hidden="1" x14ac:dyDescent="0.25">
      <c r="A9663" s="5" t="s">
        <v>17702</v>
      </c>
      <c r="B9663" s="5">
        <v>1</v>
      </c>
      <c r="C9663" s="5">
        <v>3</v>
      </c>
    </row>
    <row r="9664" spans="1:3" hidden="1" x14ac:dyDescent="0.25">
      <c r="A9664" s="5" t="s">
        <v>17703</v>
      </c>
      <c r="B9664" s="5">
        <v>1</v>
      </c>
      <c r="C9664" s="5">
        <v>3</v>
      </c>
    </row>
    <row r="9665" spans="1:3" hidden="1" x14ac:dyDescent="0.25">
      <c r="A9665" s="5" t="s">
        <v>17704</v>
      </c>
      <c r="B9665" s="5">
        <v>1</v>
      </c>
      <c r="C9665" s="5">
        <v>2</v>
      </c>
    </row>
    <row r="9666" spans="1:3" hidden="1" x14ac:dyDescent="0.25">
      <c r="A9666" s="5" t="s">
        <v>17705</v>
      </c>
      <c r="B9666" s="5">
        <v>1</v>
      </c>
      <c r="C9666" s="5">
        <v>1</v>
      </c>
    </row>
    <row r="9667" spans="1:3" hidden="1" x14ac:dyDescent="0.25">
      <c r="A9667" s="5" t="s">
        <v>17706</v>
      </c>
      <c r="B9667" s="5">
        <v>1</v>
      </c>
      <c r="C9667" s="5">
        <v>3</v>
      </c>
    </row>
    <row r="9668" spans="1:3" hidden="1" x14ac:dyDescent="0.25">
      <c r="A9668" s="5" t="s">
        <v>17707</v>
      </c>
      <c r="B9668" s="5">
        <v>1</v>
      </c>
      <c r="C9668" s="5">
        <v>1</v>
      </c>
    </row>
    <row r="9669" spans="1:3" hidden="1" x14ac:dyDescent="0.25">
      <c r="A9669" s="5" t="s">
        <v>17708</v>
      </c>
      <c r="B9669" s="5">
        <v>1</v>
      </c>
      <c r="C9669" s="5">
        <v>1</v>
      </c>
    </row>
    <row r="9670" spans="1:3" hidden="1" x14ac:dyDescent="0.25">
      <c r="A9670" s="5" t="s">
        <v>17709</v>
      </c>
      <c r="B9670" s="5">
        <v>1</v>
      </c>
      <c r="C9670" s="5">
        <v>2</v>
      </c>
    </row>
    <row r="9671" spans="1:3" hidden="1" x14ac:dyDescent="0.25">
      <c r="A9671" s="5" t="s">
        <v>17710</v>
      </c>
      <c r="B9671" s="5">
        <v>1</v>
      </c>
      <c r="C9671" s="5">
        <v>1</v>
      </c>
    </row>
    <row r="9672" spans="1:3" hidden="1" x14ac:dyDescent="0.25">
      <c r="A9672" s="5" t="s">
        <v>17711</v>
      </c>
      <c r="B9672" s="5">
        <v>1</v>
      </c>
      <c r="C9672" s="5">
        <v>1</v>
      </c>
    </row>
    <row r="9673" spans="1:3" hidden="1" x14ac:dyDescent="0.25">
      <c r="A9673" s="5" t="s">
        <v>17712</v>
      </c>
      <c r="B9673" s="5">
        <v>1</v>
      </c>
      <c r="C9673" s="5">
        <v>3</v>
      </c>
    </row>
    <row r="9674" spans="1:3" hidden="1" x14ac:dyDescent="0.25">
      <c r="A9674" s="5" t="s">
        <v>17713</v>
      </c>
      <c r="B9674" s="5">
        <v>1</v>
      </c>
      <c r="C9674" s="5">
        <v>3</v>
      </c>
    </row>
    <row r="9675" spans="1:3" hidden="1" x14ac:dyDescent="0.25">
      <c r="A9675" s="5" t="s">
        <v>17714</v>
      </c>
      <c r="B9675" s="5">
        <v>1</v>
      </c>
      <c r="C9675" s="5">
        <v>3</v>
      </c>
    </row>
    <row r="9676" spans="1:3" hidden="1" x14ac:dyDescent="0.25">
      <c r="A9676" s="5" t="s">
        <v>17715</v>
      </c>
      <c r="B9676" s="5">
        <v>1</v>
      </c>
      <c r="C9676" s="5">
        <v>1</v>
      </c>
    </row>
    <row r="9677" spans="1:3" hidden="1" x14ac:dyDescent="0.25">
      <c r="A9677" s="5" t="s">
        <v>2533</v>
      </c>
      <c r="B9677" s="5">
        <v>1</v>
      </c>
      <c r="C9677" s="5">
        <v>2</v>
      </c>
    </row>
    <row r="9678" spans="1:3" hidden="1" x14ac:dyDescent="0.25">
      <c r="A9678" s="5" t="s">
        <v>17716</v>
      </c>
      <c r="B9678" s="5">
        <v>1</v>
      </c>
      <c r="C9678" s="5">
        <v>1</v>
      </c>
    </row>
    <row r="9679" spans="1:3" hidden="1" x14ac:dyDescent="0.25">
      <c r="A9679" s="5" t="s">
        <v>17717</v>
      </c>
      <c r="B9679" s="5">
        <v>1</v>
      </c>
      <c r="C9679" s="5">
        <v>2</v>
      </c>
    </row>
    <row r="9680" spans="1:3" hidden="1" x14ac:dyDescent="0.25">
      <c r="A9680" s="5" t="s">
        <v>17718</v>
      </c>
      <c r="B9680" s="5">
        <v>1</v>
      </c>
      <c r="C9680" s="5">
        <v>3</v>
      </c>
    </row>
    <row r="9681" spans="1:3" hidden="1" x14ac:dyDescent="0.25">
      <c r="A9681" s="5" t="s">
        <v>17719</v>
      </c>
      <c r="B9681" s="5">
        <v>1</v>
      </c>
      <c r="C9681" s="5">
        <v>3</v>
      </c>
    </row>
    <row r="9682" spans="1:3" hidden="1" x14ac:dyDescent="0.25">
      <c r="A9682" s="5" t="s">
        <v>17720</v>
      </c>
      <c r="B9682" s="5">
        <v>1</v>
      </c>
      <c r="C9682" s="5">
        <v>2</v>
      </c>
    </row>
    <row r="9683" spans="1:3" hidden="1" x14ac:dyDescent="0.25">
      <c r="A9683" s="5" t="s">
        <v>17721</v>
      </c>
      <c r="B9683" s="5">
        <v>1</v>
      </c>
      <c r="C9683" s="5">
        <v>3</v>
      </c>
    </row>
    <row r="9684" spans="1:3" hidden="1" x14ac:dyDescent="0.25">
      <c r="A9684" s="5" t="s">
        <v>17722</v>
      </c>
      <c r="B9684" s="5">
        <v>1</v>
      </c>
      <c r="C9684" s="5">
        <v>2</v>
      </c>
    </row>
    <row r="9685" spans="1:3" hidden="1" x14ac:dyDescent="0.25">
      <c r="A9685" s="5" t="s">
        <v>17723</v>
      </c>
      <c r="B9685" s="5">
        <v>1</v>
      </c>
      <c r="C9685" s="5">
        <v>3</v>
      </c>
    </row>
    <row r="9686" spans="1:3" hidden="1" x14ac:dyDescent="0.25">
      <c r="A9686" s="5" t="s">
        <v>17724</v>
      </c>
      <c r="B9686" s="5">
        <v>1</v>
      </c>
      <c r="C9686" s="5">
        <v>1</v>
      </c>
    </row>
    <row r="9687" spans="1:3" hidden="1" x14ac:dyDescent="0.25">
      <c r="A9687" s="5" t="s">
        <v>17725</v>
      </c>
      <c r="B9687" s="5">
        <v>1</v>
      </c>
      <c r="C9687" s="5">
        <v>2</v>
      </c>
    </row>
    <row r="9688" spans="1:3" hidden="1" x14ac:dyDescent="0.25">
      <c r="A9688" s="5" t="s">
        <v>17726</v>
      </c>
      <c r="B9688" s="5">
        <v>1</v>
      </c>
      <c r="C9688" s="5">
        <v>3</v>
      </c>
    </row>
    <row r="9689" spans="1:3" hidden="1" x14ac:dyDescent="0.25">
      <c r="A9689" s="5" t="s">
        <v>17727</v>
      </c>
      <c r="B9689" s="5">
        <v>1</v>
      </c>
      <c r="C9689" s="5">
        <v>1</v>
      </c>
    </row>
    <row r="9690" spans="1:3" hidden="1" x14ac:dyDescent="0.25">
      <c r="A9690" s="5" t="s">
        <v>17728</v>
      </c>
      <c r="B9690" s="5">
        <v>1</v>
      </c>
      <c r="C9690" s="5">
        <v>2</v>
      </c>
    </row>
    <row r="9691" spans="1:3" hidden="1" x14ac:dyDescent="0.25">
      <c r="A9691" s="5" t="s">
        <v>17729</v>
      </c>
      <c r="B9691" s="5">
        <v>1</v>
      </c>
      <c r="C9691" s="5">
        <v>1</v>
      </c>
    </row>
    <row r="9692" spans="1:3" hidden="1" x14ac:dyDescent="0.25">
      <c r="A9692" s="5" t="s">
        <v>17730</v>
      </c>
      <c r="B9692" s="5">
        <v>1</v>
      </c>
      <c r="C9692" s="5">
        <v>1</v>
      </c>
    </row>
    <row r="9693" spans="1:3" hidden="1" x14ac:dyDescent="0.25">
      <c r="A9693" s="5" t="s">
        <v>17731</v>
      </c>
      <c r="B9693" s="5">
        <v>1</v>
      </c>
      <c r="C9693" s="5">
        <v>3</v>
      </c>
    </row>
    <row r="9694" spans="1:3" hidden="1" x14ac:dyDescent="0.25">
      <c r="A9694" s="5" t="s">
        <v>17732</v>
      </c>
      <c r="B9694" s="5">
        <v>1</v>
      </c>
      <c r="C9694" s="5">
        <v>1</v>
      </c>
    </row>
    <row r="9695" spans="1:3" hidden="1" x14ac:dyDescent="0.25">
      <c r="A9695" s="5" t="s">
        <v>17733</v>
      </c>
      <c r="B9695" s="5">
        <v>1</v>
      </c>
      <c r="C9695" s="5">
        <v>3</v>
      </c>
    </row>
    <row r="9696" spans="1:3" hidden="1" x14ac:dyDescent="0.25">
      <c r="A9696" s="5" t="s">
        <v>17734</v>
      </c>
      <c r="B9696" s="5">
        <v>1</v>
      </c>
      <c r="C9696" s="5">
        <v>2</v>
      </c>
    </row>
    <row r="9697" spans="1:3" hidden="1" x14ac:dyDescent="0.25">
      <c r="A9697" s="5" t="s">
        <v>17735</v>
      </c>
      <c r="B9697" s="5">
        <v>1</v>
      </c>
      <c r="C9697" s="5">
        <v>2</v>
      </c>
    </row>
    <row r="9698" spans="1:3" hidden="1" x14ac:dyDescent="0.25">
      <c r="A9698" s="5" t="s">
        <v>17736</v>
      </c>
      <c r="B9698" s="5">
        <v>1</v>
      </c>
      <c r="C9698" s="5">
        <v>3</v>
      </c>
    </row>
    <row r="9699" spans="1:3" hidden="1" x14ac:dyDescent="0.25">
      <c r="A9699" s="5" t="s">
        <v>17737</v>
      </c>
      <c r="B9699" s="5">
        <v>1</v>
      </c>
      <c r="C9699" s="5">
        <v>3</v>
      </c>
    </row>
    <row r="9700" spans="1:3" hidden="1" x14ac:dyDescent="0.25">
      <c r="A9700" s="5" t="s">
        <v>17738</v>
      </c>
      <c r="B9700" s="5">
        <v>1</v>
      </c>
      <c r="C9700" s="5">
        <v>2</v>
      </c>
    </row>
    <row r="9701" spans="1:3" hidden="1" x14ac:dyDescent="0.25">
      <c r="A9701" s="5" t="s">
        <v>17739</v>
      </c>
      <c r="B9701" s="5">
        <v>1</v>
      </c>
      <c r="C9701" s="5">
        <v>1</v>
      </c>
    </row>
    <row r="9702" spans="1:3" hidden="1" x14ac:dyDescent="0.25">
      <c r="A9702" s="5" t="s">
        <v>17740</v>
      </c>
      <c r="B9702" s="5">
        <v>1</v>
      </c>
      <c r="C9702" s="5">
        <v>2</v>
      </c>
    </row>
    <row r="9703" spans="1:3" hidden="1" x14ac:dyDescent="0.25">
      <c r="A9703" s="5" t="s">
        <v>17741</v>
      </c>
      <c r="B9703" s="5">
        <v>1</v>
      </c>
      <c r="C9703" s="5">
        <v>2</v>
      </c>
    </row>
    <row r="9704" spans="1:3" hidden="1" x14ac:dyDescent="0.25">
      <c r="A9704" s="5" t="s">
        <v>17742</v>
      </c>
      <c r="B9704" s="5">
        <v>1</v>
      </c>
      <c r="C9704" s="5">
        <v>2</v>
      </c>
    </row>
    <row r="9705" spans="1:3" hidden="1" x14ac:dyDescent="0.25">
      <c r="A9705" s="5" t="s">
        <v>17743</v>
      </c>
      <c r="B9705" s="5">
        <v>1</v>
      </c>
      <c r="C9705" s="5">
        <v>2</v>
      </c>
    </row>
    <row r="9706" spans="1:3" hidden="1" x14ac:dyDescent="0.25">
      <c r="A9706" s="5" t="s">
        <v>17744</v>
      </c>
      <c r="B9706" s="5">
        <v>1</v>
      </c>
      <c r="C9706" s="5">
        <v>1</v>
      </c>
    </row>
    <row r="9707" spans="1:3" hidden="1" x14ac:dyDescent="0.25">
      <c r="A9707" s="5" t="s">
        <v>17745</v>
      </c>
      <c r="B9707" s="5">
        <v>1</v>
      </c>
      <c r="C9707" s="5">
        <v>2</v>
      </c>
    </row>
    <row r="9708" spans="1:3" hidden="1" x14ac:dyDescent="0.25">
      <c r="A9708" s="5" t="s">
        <v>17746</v>
      </c>
      <c r="B9708" s="5">
        <v>1</v>
      </c>
      <c r="C9708" s="5">
        <v>1</v>
      </c>
    </row>
    <row r="9709" spans="1:3" hidden="1" x14ac:dyDescent="0.25">
      <c r="A9709" s="5" t="s">
        <v>17747</v>
      </c>
      <c r="B9709" s="5">
        <v>1</v>
      </c>
      <c r="C9709" s="5">
        <v>2</v>
      </c>
    </row>
    <row r="9710" spans="1:3" hidden="1" x14ac:dyDescent="0.25">
      <c r="A9710" s="5" t="s">
        <v>17748</v>
      </c>
      <c r="B9710" s="5">
        <v>1</v>
      </c>
      <c r="C9710" s="5">
        <v>3</v>
      </c>
    </row>
    <row r="9711" spans="1:3" hidden="1" x14ac:dyDescent="0.25">
      <c r="A9711" s="5" t="s">
        <v>17749</v>
      </c>
      <c r="B9711" s="5">
        <v>1</v>
      </c>
      <c r="C9711" s="5">
        <v>1</v>
      </c>
    </row>
    <row r="9712" spans="1:3" hidden="1" x14ac:dyDescent="0.25">
      <c r="A9712" s="5" t="s">
        <v>17750</v>
      </c>
      <c r="B9712" s="5">
        <v>1</v>
      </c>
      <c r="C9712" s="5">
        <v>2</v>
      </c>
    </row>
    <row r="9713" spans="1:3" hidden="1" x14ac:dyDescent="0.25">
      <c r="A9713" s="5" t="s">
        <v>17751</v>
      </c>
      <c r="B9713" s="5">
        <v>1</v>
      </c>
      <c r="C9713" s="5">
        <v>2</v>
      </c>
    </row>
    <row r="9714" spans="1:3" hidden="1" x14ac:dyDescent="0.25">
      <c r="A9714" s="5" t="s">
        <v>17752</v>
      </c>
      <c r="B9714" s="5">
        <v>1</v>
      </c>
      <c r="C9714" s="5">
        <v>2</v>
      </c>
    </row>
    <row r="9715" spans="1:3" hidden="1" x14ac:dyDescent="0.25">
      <c r="A9715" s="5" t="s">
        <v>17753</v>
      </c>
      <c r="B9715" s="5">
        <v>1</v>
      </c>
      <c r="C9715" s="5">
        <v>1</v>
      </c>
    </row>
    <row r="9716" spans="1:3" hidden="1" x14ac:dyDescent="0.25">
      <c r="A9716" s="5" t="s">
        <v>17754</v>
      </c>
      <c r="B9716" s="5">
        <v>1</v>
      </c>
      <c r="C9716" s="5">
        <v>3</v>
      </c>
    </row>
    <row r="9717" spans="1:3" hidden="1" x14ac:dyDescent="0.25">
      <c r="A9717" s="5" t="s">
        <v>17755</v>
      </c>
      <c r="B9717" s="5">
        <v>1</v>
      </c>
      <c r="C9717" s="5">
        <v>2</v>
      </c>
    </row>
    <row r="9718" spans="1:3" hidden="1" x14ac:dyDescent="0.25">
      <c r="A9718" s="5" t="s">
        <v>17756</v>
      </c>
      <c r="B9718" s="5">
        <v>1</v>
      </c>
      <c r="C9718" s="5">
        <v>2</v>
      </c>
    </row>
    <row r="9719" spans="1:3" hidden="1" x14ac:dyDescent="0.25">
      <c r="A9719" s="5" t="s">
        <v>17757</v>
      </c>
      <c r="B9719" s="5">
        <v>1</v>
      </c>
      <c r="C9719" s="5">
        <v>1</v>
      </c>
    </row>
    <row r="9720" spans="1:3" hidden="1" x14ac:dyDescent="0.25">
      <c r="A9720" s="5" t="s">
        <v>17758</v>
      </c>
      <c r="B9720" s="5">
        <v>1</v>
      </c>
      <c r="C9720" s="5">
        <v>3</v>
      </c>
    </row>
    <row r="9721" spans="1:3" hidden="1" x14ac:dyDescent="0.25">
      <c r="A9721" s="5" t="s">
        <v>17759</v>
      </c>
      <c r="B9721" s="5">
        <v>1</v>
      </c>
      <c r="C9721" s="5">
        <v>2</v>
      </c>
    </row>
    <row r="9722" spans="1:3" hidden="1" x14ac:dyDescent="0.25">
      <c r="A9722" s="5" t="s">
        <v>17760</v>
      </c>
      <c r="B9722" s="5">
        <v>1</v>
      </c>
      <c r="C9722" s="5">
        <v>2</v>
      </c>
    </row>
    <row r="9723" spans="1:3" hidden="1" x14ac:dyDescent="0.25">
      <c r="A9723" s="5" t="s">
        <v>17761</v>
      </c>
      <c r="B9723" s="5">
        <v>1</v>
      </c>
      <c r="C9723" s="5">
        <v>3</v>
      </c>
    </row>
    <row r="9724" spans="1:3" hidden="1" x14ac:dyDescent="0.25">
      <c r="A9724" s="5" t="s">
        <v>17762</v>
      </c>
      <c r="B9724" s="5">
        <v>1</v>
      </c>
      <c r="C9724" s="5">
        <v>1</v>
      </c>
    </row>
    <row r="9725" spans="1:3" hidden="1" x14ac:dyDescent="0.25">
      <c r="A9725" s="5" t="s">
        <v>17763</v>
      </c>
      <c r="B9725" s="5">
        <v>1</v>
      </c>
      <c r="C9725" s="5">
        <v>2</v>
      </c>
    </row>
    <row r="9726" spans="1:3" hidden="1" x14ac:dyDescent="0.25">
      <c r="A9726" s="5" t="s">
        <v>17764</v>
      </c>
      <c r="B9726" s="5">
        <v>1</v>
      </c>
      <c r="C9726" s="5">
        <v>3</v>
      </c>
    </row>
    <row r="9727" spans="1:3" hidden="1" x14ac:dyDescent="0.25">
      <c r="A9727" s="5" t="s">
        <v>17765</v>
      </c>
      <c r="B9727" s="5">
        <v>1</v>
      </c>
      <c r="C9727" s="5">
        <v>2</v>
      </c>
    </row>
    <row r="9728" spans="1:3" hidden="1" x14ac:dyDescent="0.25">
      <c r="A9728" s="5" t="s">
        <v>17766</v>
      </c>
      <c r="B9728" s="5">
        <v>1</v>
      </c>
      <c r="C9728" s="5">
        <v>3</v>
      </c>
    </row>
    <row r="9729" spans="1:3" hidden="1" x14ac:dyDescent="0.25">
      <c r="A9729" s="5" t="s">
        <v>17767</v>
      </c>
      <c r="B9729" s="5">
        <v>1</v>
      </c>
      <c r="C9729" s="5">
        <v>1</v>
      </c>
    </row>
    <row r="9730" spans="1:3" hidden="1" x14ac:dyDescent="0.25">
      <c r="A9730" s="5" t="s">
        <v>17768</v>
      </c>
      <c r="B9730" s="5">
        <v>1</v>
      </c>
      <c r="C9730" s="5">
        <v>3</v>
      </c>
    </row>
    <row r="9731" spans="1:3" hidden="1" x14ac:dyDescent="0.25">
      <c r="A9731" s="5" t="s">
        <v>17769</v>
      </c>
      <c r="B9731" s="5">
        <v>1</v>
      </c>
      <c r="C9731" s="5">
        <v>1</v>
      </c>
    </row>
    <row r="9732" spans="1:3" hidden="1" x14ac:dyDescent="0.25">
      <c r="A9732" s="5" t="s">
        <v>17770</v>
      </c>
      <c r="B9732" s="5">
        <v>1</v>
      </c>
      <c r="C9732" s="5">
        <v>2</v>
      </c>
    </row>
    <row r="9733" spans="1:3" hidden="1" x14ac:dyDescent="0.25">
      <c r="A9733" s="5" t="s">
        <v>17771</v>
      </c>
      <c r="B9733" s="5">
        <v>1</v>
      </c>
      <c r="C9733" s="5">
        <v>1</v>
      </c>
    </row>
    <row r="9734" spans="1:3" hidden="1" x14ac:dyDescent="0.25">
      <c r="A9734" s="5" t="s">
        <v>17772</v>
      </c>
      <c r="B9734" s="5">
        <v>1</v>
      </c>
      <c r="C9734" s="5">
        <v>2</v>
      </c>
    </row>
    <row r="9735" spans="1:3" hidden="1" x14ac:dyDescent="0.25">
      <c r="A9735" s="5" t="s">
        <v>17773</v>
      </c>
      <c r="B9735" s="5">
        <v>1</v>
      </c>
      <c r="C9735" s="5">
        <v>1</v>
      </c>
    </row>
    <row r="9736" spans="1:3" hidden="1" x14ac:dyDescent="0.25">
      <c r="A9736" s="5" t="s">
        <v>17774</v>
      </c>
      <c r="B9736" s="5">
        <v>1</v>
      </c>
      <c r="C9736" s="5">
        <v>1</v>
      </c>
    </row>
    <row r="9737" spans="1:3" hidden="1" x14ac:dyDescent="0.25">
      <c r="A9737" s="5" t="s">
        <v>17775</v>
      </c>
      <c r="B9737" s="5">
        <v>1</v>
      </c>
      <c r="C9737" s="5">
        <v>3</v>
      </c>
    </row>
    <row r="9738" spans="1:3" hidden="1" x14ac:dyDescent="0.25">
      <c r="A9738" s="5" t="s">
        <v>17776</v>
      </c>
      <c r="B9738" s="5">
        <v>1</v>
      </c>
      <c r="C9738" s="5">
        <v>1</v>
      </c>
    </row>
    <row r="9739" spans="1:3" hidden="1" x14ac:dyDescent="0.25">
      <c r="A9739" s="5" t="s">
        <v>17777</v>
      </c>
      <c r="B9739" s="5">
        <v>1</v>
      </c>
      <c r="C9739" s="5">
        <v>3</v>
      </c>
    </row>
    <row r="9740" spans="1:3" hidden="1" x14ac:dyDescent="0.25">
      <c r="A9740" s="5" t="s">
        <v>17778</v>
      </c>
      <c r="B9740" s="5">
        <v>1</v>
      </c>
      <c r="C9740" s="5">
        <v>1</v>
      </c>
    </row>
    <row r="9741" spans="1:3" hidden="1" x14ac:dyDescent="0.25">
      <c r="A9741" s="5" t="s">
        <v>17779</v>
      </c>
      <c r="B9741" s="5">
        <v>1</v>
      </c>
      <c r="C9741" s="5">
        <v>1</v>
      </c>
    </row>
    <row r="9742" spans="1:3" hidden="1" x14ac:dyDescent="0.25">
      <c r="A9742" s="5" t="s">
        <v>17780</v>
      </c>
      <c r="B9742" s="5">
        <v>1</v>
      </c>
      <c r="C9742" s="5">
        <v>1</v>
      </c>
    </row>
    <row r="9743" spans="1:3" hidden="1" x14ac:dyDescent="0.25">
      <c r="A9743" s="5" t="s">
        <v>17781</v>
      </c>
      <c r="B9743" s="5">
        <v>1</v>
      </c>
      <c r="C9743" s="5">
        <v>1</v>
      </c>
    </row>
    <row r="9744" spans="1:3" hidden="1" x14ac:dyDescent="0.25">
      <c r="A9744" s="5" t="s">
        <v>17782</v>
      </c>
      <c r="B9744" s="5">
        <v>1</v>
      </c>
      <c r="C9744" s="5">
        <v>2</v>
      </c>
    </row>
    <row r="9745" spans="1:3" hidden="1" x14ac:dyDescent="0.25">
      <c r="A9745" s="5" t="s">
        <v>17783</v>
      </c>
      <c r="B9745" s="5">
        <v>1</v>
      </c>
      <c r="C9745" s="5">
        <v>3</v>
      </c>
    </row>
    <row r="9746" spans="1:3" hidden="1" x14ac:dyDescent="0.25">
      <c r="A9746" s="5" t="s">
        <v>17784</v>
      </c>
      <c r="B9746" s="5">
        <v>1</v>
      </c>
      <c r="C9746" s="5">
        <v>2</v>
      </c>
    </row>
    <row r="9747" spans="1:3" hidden="1" x14ac:dyDescent="0.25">
      <c r="A9747" s="5" t="s">
        <v>17785</v>
      </c>
      <c r="B9747" s="5">
        <v>1</v>
      </c>
      <c r="C9747" s="5">
        <v>1</v>
      </c>
    </row>
    <row r="9748" spans="1:3" hidden="1" x14ac:dyDescent="0.25">
      <c r="A9748" s="5" t="s">
        <v>17786</v>
      </c>
      <c r="B9748" s="5">
        <v>1</v>
      </c>
      <c r="C9748" s="5">
        <v>2</v>
      </c>
    </row>
    <row r="9749" spans="1:3" hidden="1" x14ac:dyDescent="0.25">
      <c r="A9749" s="5" t="s">
        <v>17787</v>
      </c>
      <c r="B9749" s="5">
        <v>1</v>
      </c>
      <c r="C9749" s="5">
        <v>2</v>
      </c>
    </row>
    <row r="9750" spans="1:3" hidden="1" x14ac:dyDescent="0.25">
      <c r="A9750" s="5" t="s">
        <v>17788</v>
      </c>
      <c r="B9750" s="5">
        <v>1</v>
      </c>
      <c r="C9750" s="5">
        <v>2</v>
      </c>
    </row>
    <row r="9751" spans="1:3" hidden="1" x14ac:dyDescent="0.25">
      <c r="A9751" s="5" t="s">
        <v>17789</v>
      </c>
      <c r="B9751" s="5">
        <v>1</v>
      </c>
      <c r="C9751" s="5">
        <v>3</v>
      </c>
    </row>
    <row r="9752" spans="1:3" hidden="1" x14ac:dyDescent="0.25">
      <c r="A9752" s="5" t="s">
        <v>17790</v>
      </c>
      <c r="B9752" s="5">
        <v>1</v>
      </c>
      <c r="C9752" s="5">
        <v>2</v>
      </c>
    </row>
    <row r="9753" spans="1:3" hidden="1" x14ac:dyDescent="0.25">
      <c r="A9753" s="5" t="s">
        <v>17791</v>
      </c>
      <c r="B9753" s="5">
        <v>1</v>
      </c>
      <c r="C9753" s="5">
        <v>2</v>
      </c>
    </row>
    <row r="9754" spans="1:3" hidden="1" x14ac:dyDescent="0.25">
      <c r="A9754" s="5" t="s">
        <v>17792</v>
      </c>
      <c r="B9754" s="5">
        <v>1</v>
      </c>
      <c r="C9754" s="5">
        <v>1</v>
      </c>
    </row>
    <row r="9755" spans="1:3" hidden="1" x14ac:dyDescent="0.25">
      <c r="A9755" s="5" t="s">
        <v>17793</v>
      </c>
      <c r="B9755" s="5">
        <v>1</v>
      </c>
      <c r="C9755" s="5">
        <v>1</v>
      </c>
    </row>
    <row r="9756" spans="1:3" hidden="1" x14ac:dyDescent="0.25">
      <c r="A9756" s="5" t="s">
        <v>17794</v>
      </c>
      <c r="B9756" s="5">
        <v>1</v>
      </c>
      <c r="C9756" s="5">
        <v>3</v>
      </c>
    </row>
    <row r="9757" spans="1:3" hidden="1" x14ac:dyDescent="0.25">
      <c r="A9757" s="5" t="s">
        <v>17795</v>
      </c>
      <c r="B9757" s="5">
        <v>1</v>
      </c>
      <c r="C9757" s="5">
        <v>1</v>
      </c>
    </row>
    <row r="9758" spans="1:3" hidden="1" x14ac:dyDescent="0.25">
      <c r="A9758" s="5" t="s">
        <v>17796</v>
      </c>
      <c r="B9758" s="5">
        <v>1</v>
      </c>
      <c r="C9758" s="5">
        <v>1</v>
      </c>
    </row>
    <row r="9759" spans="1:3" hidden="1" x14ac:dyDescent="0.25">
      <c r="A9759" s="5" t="s">
        <v>17797</v>
      </c>
      <c r="B9759" s="5">
        <v>1</v>
      </c>
      <c r="C9759" s="5">
        <v>2</v>
      </c>
    </row>
    <row r="9760" spans="1:3" hidden="1" x14ac:dyDescent="0.25">
      <c r="A9760" s="5" t="s">
        <v>17798</v>
      </c>
      <c r="B9760" s="5">
        <v>1</v>
      </c>
      <c r="C9760" s="5">
        <v>1</v>
      </c>
    </row>
    <row r="9761" spans="1:3" hidden="1" x14ac:dyDescent="0.25">
      <c r="A9761" s="5" t="s">
        <v>17799</v>
      </c>
      <c r="B9761" s="5">
        <v>1</v>
      </c>
      <c r="C9761" s="5">
        <v>1</v>
      </c>
    </row>
    <row r="9762" spans="1:3" hidden="1" x14ac:dyDescent="0.25">
      <c r="A9762" s="5" t="s">
        <v>17800</v>
      </c>
      <c r="B9762" s="5">
        <v>1</v>
      </c>
      <c r="C9762" s="5">
        <v>3</v>
      </c>
    </row>
    <row r="9763" spans="1:3" hidden="1" x14ac:dyDescent="0.25">
      <c r="A9763" s="5" t="s">
        <v>17801</v>
      </c>
      <c r="B9763" s="5">
        <v>1</v>
      </c>
      <c r="C9763" s="5">
        <v>3</v>
      </c>
    </row>
    <row r="9764" spans="1:3" hidden="1" x14ac:dyDescent="0.25">
      <c r="A9764" s="5" t="s">
        <v>17802</v>
      </c>
      <c r="B9764" s="5">
        <v>1</v>
      </c>
      <c r="C9764" s="5">
        <v>3</v>
      </c>
    </row>
    <row r="9765" spans="1:3" hidden="1" x14ac:dyDescent="0.25">
      <c r="A9765" s="5" t="s">
        <v>17803</v>
      </c>
      <c r="B9765" s="5">
        <v>1</v>
      </c>
      <c r="C9765" s="5">
        <v>2</v>
      </c>
    </row>
    <row r="9766" spans="1:3" hidden="1" x14ac:dyDescent="0.25">
      <c r="A9766" s="5" t="s">
        <v>17804</v>
      </c>
      <c r="B9766" s="5">
        <v>1</v>
      </c>
      <c r="C9766" s="5">
        <v>1</v>
      </c>
    </row>
    <row r="9767" spans="1:3" hidden="1" x14ac:dyDescent="0.25">
      <c r="A9767" s="5" t="s">
        <v>17805</v>
      </c>
      <c r="B9767" s="5">
        <v>1</v>
      </c>
      <c r="C9767" s="5">
        <v>3</v>
      </c>
    </row>
    <row r="9768" spans="1:3" hidden="1" x14ac:dyDescent="0.25">
      <c r="A9768" s="5" t="s">
        <v>17806</v>
      </c>
      <c r="B9768" s="5">
        <v>1</v>
      </c>
      <c r="C9768" s="5">
        <v>3</v>
      </c>
    </row>
    <row r="9769" spans="1:3" hidden="1" x14ac:dyDescent="0.25">
      <c r="A9769" s="5" t="s">
        <v>17807</v>
      </c>
      <c r="B9769" s="5">
        <v>1</v>
      </c>
      <c r="C9769" s="5">
        <v>1</v>
      </c>
    </row>
    <row r="9770" spans="1:3" hidden="1" x14ac:dyDescent="0.25">
      <c r="A9770" s="5" t="s">
        <v>17808</v>
      </c>
      <c r="B9770" s="5">
        <v>1</v>
      </c>
      <c r="C9770" s="5">
        <v>1</v>
      </c>
    </row>
    <row r="9771" spans="1:3" hidden="1" x14ac:dyDescent="0.25">
      <c r="A9771" s="5" t="s">
        <v>17809</v>
      </c>
      <c r="B9771" s="5">
        <v>1</v>
      </c>
      <c r="C9771" s="5">
        <v>2</v>
      </c>
    </row>
    <row r="9772" spans="1:3" hidden="1" x14ac:dyDescent="0.25">
      <c r="A9772" s="5" t="s">
        <v>17810</v>
      </c>
      <c r="B9772" s="5">
        <v>1</v>
      </c>
      <c r="C9772" s="5">
        <v>1</v>
      </c>
    </row>
    <row r="9773" spans="1:3" hidden="1" x14ac:dyDescent="0.25">
      <c r="A9773" s="5" t="s">
        <v>8491</v>
      </c>
      <c r="B9773" s="5">
        <v>1</v>
      </c>
      <c r="C9773" s="5">
        <v>2</v>
      </c>
    </row>
    <row r="9774" spans="1:3" hidden="1" x14ac:dyDescent="0.25">
      <c r="A9774" s="5" t="s">
        <v>17811</v>
      </c>
      <c r="B9774" s="5">
        <v>1</v>
      </c>
      <c r="C9774" s="5">
        <v>1</v>
      </c>
    </row>
    <row r="9775" spans="1:3" hidden="1" x14ac:dyDescent="0.25">
      <c r="A9775" s="5" t="s">
        <v>17812</v>
      </c>
      <c r="B9775" s="5">
        <v>1</v>
      </c>
      <c r="C9775" s="5">
        <v>1</v>
      </c>
    </row>
    <row r="9776" spans="1:3" hidden="1" x14ac:dyDescent="0.25">
      <c r="A9776" s="5" t="s">
        <v>17813</v>
      </c>
      <c r="B9776" s="5">
        <v>1</v>
      </c>
      <c r="C9776" s="5">
        <v>2</v>
      </c>
    </row>
    <row r="9777" spans="1:3" hidden="1" x14ac:dyDescent="0.25">
      <c r="A9777" s="5" t="s">
        <v>17814</v>
      </c>
      <c r="B9777" s="5">
        <v>1</v>
      </c>
      <c r="C9777" s="5">
        <v>2</v>
      </c>
    </row>
    <row r="9778" spans="1:3" hidden="1" x14ac:dyDescent="0.25">
      <c r="A9778" s="5" t="s">
        <v>17815</v>
      </c>
      <c r="B9778" s="5">
        <v>1</v>
      </c>
      <c r="C9778" s="5">
        <v>2</v>
      </c>
    </row>
    <row r="9779" spans="1:3" hidden="1" x14ac:dyDescent="0.25">
      <c r="A9779" s="5" t="s">
        <v>17816</v>
      </c>
      <c r="B9779" s="5">
        <v>1</v>
      </c>
      <c r="C9779" s="5">
        <v>3</v>
      </c>
    </row>
    <row r="9780" spans="1:3" hidden="1" x14ac:dyDescent="0.25">
      <c r="A9780" s="5" t="s">
        <v>17817</v>
      </c>
      <c r="B9780" s="5">
        <v>1</v>
      </c>
      <c r="C9780" s="5">
        <v>2</v>
      </c>
    </row>
    <row r="9781" spans="1:3" hidden="1" x14ac:dyDescent="0.25">
      <c r="A9781" s="5" t="s">
        <v>17818</v>
      </c>
      <c r="B9781" s="5">
        <v>1</v>
      </c>
      <c r="C9781" s="5">
        <v>2</v>
      </c>
    </row>
    <row r="9782" spans="1:3" hidden="1" x14ac:dyDescent="0.25">
      <c r="A9782" s="5" t="s">
        <v>17819</v>
      </c>
      <c r="B9782" s="5">
        <v>1</v>
      </c>
      <c r="C9782" s="5">
        <v>1</v>
      </c>
    </row>
    <row r="9783" spans="1:3" hidden="1" x14ac:dyDescent="0.25">
      <c r="A9783" s="5" t="s">
        <v>17820</v>
      </c>
      <c r="B9783" s="5">
        <v>1</v>
      </c>
      <c r="C9783" s="5">
        <v>2</v>
      </c>
    </row>
    <row r="9784" spans="1:3" hidden="1" x14ac:dyDescent="0.25">
      <c r="A9784" s="5" t="s">
        <v>17821</v>
      </c>
      <c r="B9784" s="5">
        <v>1</v>
      </c>
      <c r="C9784" s="5">
        <v>1</v>
      </c>
    </row>
    <row r="9785" spans="1:3" hidden="1" x14ac:dyDescent="0.25">
      <c r="A9785" s="5" t="s">
        <v>8228</v>
      </c>
      <c r="B9785" s="5">
        <v>1</v>
      </c>
      <c r="C9785" s="5">
        <v>3</v>
      </c>
    </row>
    <row r="9786" spans="1:3" hidden="1" x14ac:dyDescent="0.25">
      <c r="A9786" s="5" t="s">
        <v>17822</v>
      </c>
      <c r="B9786" s="5">
        <v>1</v>
      </c>
      <c r="C9786" s="5">
        <v>1</v>
      </c>
    </row>
    <row r="9787" spans="1:3" hidden="1" x14ac:dyDescent="0.25">
      <c r="A9787" s="5" t="s">
        <v>17823</v>
      </c>
      <c r="B9787" s="5">
        <v>1</v>
      </c>
      <c r="C9787" s="5">
        <v>1</v>
      </c>
    </row>
    <row r="9788" spans="1:3" hidden="1" x14ac:dyDescent="0.25">
      <c r="A9788" s="5" t="s">
        <v>17824</v>
      </c>
      <c r="B9788" s="5">
        <v>1</v>
      </c>
      <c r="C9788" s="5">
        <v>1</v>
      </c>
    </row>
    <row r="9789" spans="1:3" hidden="1" x14ac:dyDescent="0.25">
      <c r="A9789" s="5" t="s">
        <v>17825</v>
      </c>
      <c r="B9789" s="5">
        <v>1</v>
      </c>
      <c r="C9789" s="5">
        <v>3</v>
      </c>
    </row>
    <row r="9790" spans="1:3" hidden="1" x14ac:dyDescent="0.25">
      <c r="A9790" s="5" t="s">
        <v>17826</v>
      </c>
      <c r="B9790" s="5">
        <v>1</v>
      </c>
      <c r="C9790" s="5">
        <v>2</v>
      </c>
    </row>
    <row r="9791" spans="1:3" hidden="1" x14ac:dyDescent="0.25">
      <c r="A9791" s="5" t="s">
        <v>17827</v>
      </c>
      <c r="B9791" s="5">
        <v>1</v>
      </c>
      <c r="C9791" s="5">
        <v>2</v>
      </c>
    </row>
    <row r="9792" spans="1:3" hidden="1" x14ac:dyDescent="0.25">
      <c r="A9792" s="5" t="s">
        <v>17828</v>
      </c>
      <c r="B9792" s="5">
        <v>1</v>
      </c>
      <c r="C9792" s="5">
        <v>1</v>
      </c>
    </row>
    <row r="9793" spans="1:3" hidden="1" x14ac:dyDescent="0.25">
      <c r="A9793" s="5" t="s">
        <v>17829</v>
      </c>
      <c r="B9793" s="5">
        <v>1</v>
      </c>
      <c r="C9793" s="5">
        <v>2</v>
      </c>
    </row>
    <row r="9794" spans="1:3" hidden="1" x14ac:dyDescent="0.25">
      <c r="A9794" s="5" t="s">
        <v>17830</v>
      </c>
      <c r="B9794" s="5">
        <v>1</v>
      </c>
      <c r="C9794" s="5">
        <v>1</v>
      </c>
    </row>
    <row r="9795" spans="1:3" hidden="1" x14ac:dyDescent="0.25">
      <c r="A9795" s="5" t="s">
        <v>17831</v>
      </c>
      <c r="B9795" s="5">
        <v>1</v>
      </c>
      <c r="C9795" s="5">
        <v>3</v>
      </c>
    </row>
    <row r="9796" spans="1:3" hidden="1" x14ac:dyDescent="0.25">
      <c r="A9796" s="5" t="s">
        <v>17832</v>
      </c>
      <c r="B9796" s="5">
        <v>1</v>
      </c>
      <c r="C9796" s="5">
        <v>1</v>
      </c>
    </row>
    <row r="9797" spans="1:3" hidden="1" x14ac:dyDescent="0.25">
      <c r="A9797" s="5" t="s">
        <v>17833</v>
      </c>
      <c r="B9797" s="5">
        <v>1</v>
      </c>
      <c r="C9797" s="5">
        <v>3</v>
      </c>
    </row>
    <row r="9798" spans="1:3" hidden="1" x14ac:dyDescent="0.25">
      <c r="A9798" s="5" t="s">
        <v>17834</v>
      </c>
      <c r="B9798" s="5">
        <v>1</v>
      </c>
      <c r="C9798" s="5">
        <v>2</v>
      </c>
    </row>
    <row r="9799" spans="1:3" hidden="1" x14ac:dyDescent="0.25">
      <c r="A9799" s="5" t="s">
        <v>17835</v>
      </c>
      <c r="B9799" s="5">
        <v>1</v>
      </c>
      <c r="C9799" s="5">
        <v>3</v>
      </c>
    </row>
    <row r="9800" spans="1:3" hidden="1" x14ac:dyDescent="0.25">
      <c r="A9800" s="5" t="s">
        <v>17836</v>
      </c>
      <c r="B9800" s="5">
        <v>1</v>
      </c>
      <c r="C9800" s="5">
        <v>2</v>
      </c>
    </row>
    <row r="9801" spans="1:3" hidden="1" x14ac:dyDescent="0.25">
      <c r="A9801" s="5" t="s">
        <v>17837</v>
      </c>
      <c r="B9801" s="5">
        <v>1</v>
      </c>
      <c r="C9801" s="5">
        <v>1</v>
      </c>
    </row>
    <row r="9802" spans="1:3" hidden="1" x14ac:dyDescent="0.25">
      <c r="A9802" s="5" t="s">
        <v>17838</v>
      </c>
      <c r="B9802" s="5">
        <v>1</v>
      </c>
      <c r="C9802" s="5">
        <v>2</v>
      </c>
    </row>
    <row r="9803" spans="1:3" hidden="1" x14ac:dyDescent="0.25">
      <c r="A9803" s="5" t="s">
        <v>17839</v>
      </c>
      <c r="B9803" s="5">
        <v>1</v>
      </c>
      <c r="C9803" s="5">
        <v>1</v>
      </c>
    </row>
    <row r="9804" spans="1:3" hidden="1" x14ac:dyDescent="0.25">
      <c r="A9804" s="5" t="s">
        <v>17840</v>
      </c>
      <c r="B9804" s="5">
        <v>1</v>
      </c>
      <c r="C9804" s="5">
        <v>2</v>
      </c>
    </row>
    <row r="9805" spans="1:3" hidden="1" x14ac:dyDescent="0.25">
      <c r="A9805" s="5" t="s">
        <v>17841</v>
      </c>
      <c r="B9805" s="5">
        <v>1</v>
      </c>
      <c r="C9805" s="5">
        <v>2</v>
      </c>
    </row>
    <row r="9806" spans="1:3" hidden="1" x14ac:dyDescent="0.25">
      <c r="A9806" s="5" t="s">
        <v>17842</v>
      </c>
      <c r="B9806" s="5">
        <v>1</v>
      </c>
      <c r="C9806" s="5">
        <v>2</v>
      </c>
    </row>
    <row r="9807" spans="1:3" hidden="1" x14ac:dyDescent="0.25">
      <c r="A9807" s="5" t="s">
        <v>17843</v>
      </c>
      <c r="B9807" s="5">
        <v>1</v>
      </c>
      <c r="C9807" s="5">
        <v>3</v>
      </c>
    </row>
    <row r="9808" spans="1:3" hidden="1" x14ac:dyDescent="0.25">
      <c r="A9808" s="5" t="s">
        <v>17844</v>
      </c>
      <c r="B9808" s="5">
        <v>1</v>
      </c>
      <c r="C9808" s="5">
        <v>2</v>
      </c>
    </row>
    <row r="9809" spans="1:3" hidden="1" x14ac:dyDescent="0.25">
      <c r="A9809" s="5" t="s">
        <v>17845</v>
      </c>
      <c r="B9809" s="5">
        <v>1</v>
      </c>
      <c r="C9809" s="5">
        <v>1</v>
      </c>
    </row>
    <row r="9810" spans="1:3" hidden="1" x14ac:dyDescent="0.25">
      <c r="A9810" s="5" t="s">
        <v>17846</v>
      </c>
      <c r="B9810" s="5">
        <v>1</v>
      </c>
      <c r="C9810" s="5">
        <v>1</v>
      </c>
    </row>
    <row r="9811" spans="1:3" hidden="1" x14ac:dyDescent="0.25">
      <c r="A9811" s="5" t="s">
        <v>17847</v>
      </c>
      <c r="B9811" s="5">
        <v>1</v>
      </c>
      <c r="C9811" s="5">
        <v>1</v>
      </c>
    </row>
    <row r="9812" spans="1:3" hidden="1" x14ac:dyDescent="0.25">
      <c r="A9812" s="5" t="s">
        <v>17848</v>
      </c>
      <c r="B9812" s="5">
        <v>1</v>
      </c>
      <c r="C9812" s="5">
        <v>1</v>
      </c>
    </row>
    <row r="9813" spans="1:3" hidden="1" x14ac:dyDescent="0.25">
      <c r="A9813" s="5" t="s">
        <v>17849</v>
      </c>
      <c r="B9813" s="5">
        <v>1</v>
      </c>
      <c r="C9813" s="5">
        <v>2</v>
      </c>
    </row>
    <row r="9814" spans="1:3" hidden="1" x14ac:dyDescent="0.25">
      <c r="A9814" s="5" t="s">
        <v>17850</v>
      </c>
      <c r="B9814" s="5">
        <v>1</v>
      </c>
      <c r="C9814" s="5">
        <v>1</v>
      </c>
    </row>
    <row r="9815" spans="1:3" hidden="1" x14ac:dyDescent="0.25">
      <c r="A9815" s="5" t="s">
        <v>17851</v>
      </c>
      <c r="B9815" s="5">
        <v>1</v>
      </c>
      <c r="C9815" s="5">
        <v>1</v>
      </c>
    </row>
    <row r="9816" spans="1:3" hidden="1" x14ac:dyDescent="0.25">
      <c r="A9816" s="5" t="s">
        <v>17852</v>
      </c>
      <c r="B9816" s="5">
        <v>1</v>
      </c>
      <c r="C9816" s="5">
        <v>2</v>
      </c>
    </row>
    <row r="9817" spans="1:3" hidden="1" x14ac:dyDescent="0.25">
      <c r="A9817" s="5" t="s">
        <v>17853</v>
      </c>
      <c r="B9817" s="5">
        <v>1</v>
      </c>
      <c r="C9817" s="5">
        <v>1</v>
      </c>
    </row>
    <row r="9818" spans="1:3" hidden="1" x14ac:dyDescent="0.25">
      <c r="A9818" s="5" t="s">
        <v>17854</v>
      </c>
      <c r="B9818" s="5">
        <v>1</v>
      </c>
      <c r="C9818" s="5">
        <v>1</v>
      </c>
    </row>
    <row r="9819" spans="1:3" hidden="1" x14ac:dyDescent="0.25">
      <c r="A9819" s="5" t="s">
        <v>17855</v>
      </c>
      <c r="B9819" s="5">
        <v>1</v>
      </c>
      <c r="C9819" s="5">
        <v>3</v>
      </c>
    </row>
    <row r="9820" spans="1:3" hidden="1" x14ac:dyDescent="0.25">
      <c r="A9820" s="5" t="s">
        <v>17856</v>
      </c>
      <c r="B9820" s="5">
        <v>1</v>
      </c>
      <c r="C9820" s="5">
        <v>2</v>
      </c>
    </row>
    <row r="9821" spans="1:3" hidden="1" x14ac:dyDescent="0.25">
      <c r="A9821" s="5" t="s">
        <v>17857</v>
      </c>
      <c r="B9821" s="5">
        <v>1</v>
      </c>
      <c r="C9821" s="5">
        <v>2</v>
      </c>
    </row>
    <row r="9822" spans="1:3" hidden="1" x14ac:dyDescent="0.25">
      <c r="A9822" s="5" t="s">
        <v>17858</v>
      </c>
      <c r="B9822" s="5">
        <v>1</v>
      </c>
      <c r="C9822" s="5">
        <v>3</v>
      </c>
    </row>
    <row r="9823" spans="1:3" hidden="1" x14ac:dyDescent="0.25">
      <c r="A9823" s="5" t="s">
        <v>17859</v>
      </c>
      <c r="B9823" s="5">
        <v>1</v>
      </c>
      <c r="C9823" s="5">
        <v>1</v>
      </c>
    </row>
    <row r="9824" spans="1:3" hidden="1" x14ac:dyDescent="0.25">
      <c r="A9824" s="5" t="s">
        <v>17860</v>
      </c>
      <c r="B9824" s="5">
        <v>1</v>
      </c>
      <c r="C9824" s="5">
        <v>2</v>
      </c>
    </row>
    <row r="9825" spans="1:3" hidden="1" x14ac:dyDescent="0.25">
      <c r="A9825" s="5" t="s">
        <v>17861</v>
      </c>
      <c r="B9825" s="5">
        <v>1</v>
      </c>
      <c r="C9825" s="5">
        <v>2</v>
      </c>
    </row>
    <row r="9826" spans="1:3" hidden="1" x14ac:dyDescent="0.25">
      <c r="A9826" s="5" t="s">
        <v>17862</v>
      </c>
      <c r="B9826" s="5">
        <v>1</v>
      </c>
      <c r="C9826" s="5">
        <v>3</v>
      </c>
    </row>
    <row r="9827" spans="1:3" hidden="1" x14ac:dyDescent="0.25">
      <c r="A9827" s="5" t="s">
        <v>17863</v>
      </c>
      <c r="B9827" s="5">
        <v>1</v>
      </c>
      <c r="C9827" s="5">
        <v>1</v>
      </c>
    </row>
    <row r="9828" spans="1:3" hidden="1" x14ac:dyDescent="0.25">
      <c r="A9828" s="5" t="s">
        <v>17864</v>
      </c>
      <c r="B9828" s="5">
        <v>1</v>
      </c>
      <c r="C9828" s="5">
        <v>2</v>
      </c>
    </row>
    <row r="9829" spans="1:3" hidden="1" x14ac:dyDescent="0.25">
      <c r="A9829" s="5" t="s">
        <v>17865</v>
      </c>
      <c r="B9829" s="5">
        <v>1</v>
      </c>
      <c r="C9829" s="5">
        <v>3</v>
      </c>
    </row>
    <row r="9830" spans="1:3" hidden="1" x14ac:dyDescent="0.25">
      <c r="A9830" s="5" t="s">
        <v>17866</v>
      </c>
      <c r="B9830" s="5">
        <v>1</v>
      </c>
      <c r="C9830" s="5">
        <v>3</v>
      </c>
    </row>
    <row r="9831" spans="1:3" hidden="1" x14ac:dyDescent="0.25">
      <c r="A9831" s="5" t="s">
        <v>17867</v>
      </c>
      <c r="B9831" s="5">
        <v>1</v>
      </c>
      <c r="C9831" s="5">
        <v>3</v>
      </c>
    </row>
    <row r="9832" spans="1:3" hidden="1" x14ac:dyDescent="0.25">
      <c r="A9832" s="5" t="s">
        <v>17868</v>
      </c>
      <c r="B9832" s="5">
        <v>1</v>
      </c>
      <c r="C9832" s="5">
        <v>2</v>
      </c>
    </row>
    <row r="9833" spans="1:3" hidden="1" x14ac:dyDescent="0.25">
      <c r="A9833" s="5" t="s">
        <v>17869</v>
      </c>
      <c r="B9833" s="5">
        <v>1</v>
      </c>
      <c r="C9833" s="5">
        <v>2</v>
      </c>
    </row>
    <row r="9834" spans="1:3" hidden="1" x14ac:dyDescent="0.25">
      <c r="A9834" s="5" t="s">
        <v>17870</v>
      </c>
      <c r="B9834" s="5">
        <v>1</v>
      </c>
      <c r="C9834" s="5">
        <v>2</v>
      </c>
    </row>
    <row r="9835" spans="1:3" hidden="1" x14ac:dyDescent="0.25">
      <c r="A9835" s="5" t="s">
        <v>17871</v>
      </c>
      <c r="B9835" s="5">
        <v>1</v>
      </c>
      <c r="C9835" s="5">
        <v>3</v>
      </c>
    </row>
    <row r="9836" spans="1:3" hidden="1" x14ac:dyDescent="0.25">
      <c r="A9836" s="5" t="s">
        <v>17872</v>
      </c>
      <c r="B9836" s="5">
        <v>1</v>
      </c>
      <c r="C9836" s="5">
        <v>2</v>
      </c>
    </row>
    <row r="9837" spans="1:3" hidden="1" x14ac:dyDescent="0.25">
      <c r="A9837" s="5" t="s">
        <v>17873</v>
      </c>
      <c r="B9837" s="5">
        <v>1</v>
      </c>
      <c r="C9837" s="5">
        <v>2</v>
      </c>
    </row>
    <row r="9838" spans="1:3" hidden="1" x14ac:dyDescent="0.25">
      <c r="A9838" s="5" t="s">
        <v>17874</v>
      </c>
      <c r="B9838" s="5">
        <v>1</v>
      </c>
      <c r="C9838" s="5">
        <v>2</v>
      </c>
    </row>
    <row r="9839" spans="1:3" hidden="1" x14ac:dyDescent="0.25">
      <c r="A9839" s="5" t="s">
        <v>17875</v>
      </c>
      <c r="B9839" s="5">
        <v>1</v>
      </c>
      <c r="C9839" s="5">
        <v>3</v>
      </c>
    </row>
    <row r="9840" spans="1:3" hidden="1" x14ac:dyDescent="0.25">
      <c r="A9840" s="5" t="s">
        <v>17876</v>
      </c>
      <c r="B9840" s="5">
        <v>1</v>
      </c>
      <c r="C9840" s="5">
        <v>2</v>
      </c>
    </row>
    <row r="9841" spans="1:3" hidden="1" x14ac:dyDescent="0.25">
      <c r="A9841" s="5" t="s">
        <v>17877</v>
      </c>
      <c r="B9841" s="5">
        <v>1</v>
      </c>
      <c r="C9841" s="5">
        <v>1</v>
      </c>
    </row>
    <row r="9842" spans="1:3" hidden="1" x14ac:dyDescent="0.25">
      <c r="A9842" s="5" t="s">
        <v>17878</v>
      </c>
      <c r="B9842" s="5">
        <v>1</v>
      </c>
      <c r="C9842" s="5">
        <v>2</v>
      </c>
    </row>
    <row r="9843" spans="1:3" hidden="1" x14ac:dyDescent="0.25">
      <c r="A9843" s="5" t="s">
        <v>17879</v>
      </c>
      <c r="B9843" s="5">
        <v>1</v>
      </c>
      <c r="C9843" s="5">
        <v>2</v>
      </c>
    </row>
    <row r="9844" spans="1:3" hidden="1" x14ac:dyDescent="0.25">
      <c r="A9844" s="5" t="s">
        <v>17880</v>
      </c>
      <c r="B9844" s="5">
        <v>1</v>
      </c>
      <c r="C9844" s="5">
        <v>1</v>
      </c>
    </row>
    <row r="9845" spans="1:3" hidden="1" x14ac:dyDescent="0.25">
      <c r="A9845" s="5" t="s">
        <v>17881</v>
      </c>
      <c r="B9845" s="5">
        <v>1</v>
      </c>
      <c r="C9845" s="5">
        <v>1</v>
      </c>
    </row>
    <row r="9846" spans="1:3" hidden="1" x14ac:dyDescent="0.25">
      <c r="A9846" s="5" t="s">
        <v>17882</v>
      </c>
      <c r="B9846" s="5">
        <v>1</v>
      </c>
      <c r="C9846" s="5">
        <v>2</v>
      </c>
    </row>
    <row r="9847" spans="1:3" hidden="1" x14ac:dyDescent="0.25">
      <c r="A9847" s="5" t="s">
        <v>17883</v>
      </c>
      <c r="B9847" s="5">
        <v>1</v>
      </c>
      <c r="C9847" s="5">
        <v>1</v>
      </c>
    </row>
    <row r="9848" spans="1:3" hidden="1" x14ac:dyDescent="0.25">
      <c r="A9848" s="5" t="s">
        <v>17884</v>
      </c>
      <c r="B9848" s="5">
        <v>1</v>
      </c>
      <c r="C9848" s="5">
        <v>3</v>
      </c>
    </row>
    <row r="9849" spans="1:3" hidden="1" x14ac:dyDescent="0.25">
      <c r="A9849" s="5" t="s">
        <v>17885</v>
      </c>
      <c r="B9849" s="5">
        <v>1</v>
      </c>
      <c r="C9849" s="5">
        <v>3</v>
      </c>
    </row>
    <row r="9850" spans="1:3" hidden="1" x14ac:dyDescent="0.25">
      <c r="A9850" s="5" t="s">
        <v>17886</v>
      </c>
      <c r="B9850" s="5">
        <v>1</v>
      </c>
      <c r="C9850" s="5">
        <v>2</v>
      </c>
    </row>
    <row r="9851" spans="1:3" hidden="1" x14ac:dyDescent="0.25">
      <c r="A9851" s="5" t="s">
        <v>17887</v>
      </c>
      <c r="B9851" s="5">
        <v>1</v>
      </c>
      <c r="C9851" s="5">
        <v>2</v>
      </c>
    </row>
    <row r="9852" spans="1:3" hidden="1" x14ac:dyDescent="0.25">
      <c r="A9852" s="5" t="s">
        <v>17888</v>
      </c>
      <c r="B9852" s="5">
        <v>1</v>
      </c>
      <c r="C9852" s="5">
        <v>2</v>
      </c>
    </row>
    <row r="9853" spans="1:3" hidden="1" x14ac:dyDescent="0.25">
      <c r="A9853" s="5" t="s">
        <v>17889</v>
      </c>
      <c r="B9853" s="5">
        <v>1</v>
      </c>
      <c r="C9853" s="5">
        <v>2</v>
      </c>
    </row>
    <row r="9854" spans="1:3" hidden="1" x14ac:dyDescent="0.25">
      <c r="A9854" s="5" t="s">
        <v>17890</v>
      </c>
      <c r="B9854" s="5">
        <v>1</v>
      </c>
      <c r="C9854" s="5">
        <v>1</v>
      </c>
    </row>
    <row r="9855" spans="1:3" hidden="1" x14ac:dyDescent="0.25">
      <c r="A9855" s="5" t="s">
        <v>17891</v>
      </c>
      <c r="B9855" s="5">
        <v>1</v>
      </c>
      <c r="C9855" s="5">
        <v>2</v>
      </c>
    </row>
    <row r="9856" spans="1:3" hidden="1" x14ac:dyDescent="0.25">
      <c r="A9856" s="5" t="s">
        <v>17892</v>
      </c>
      <c r="B9856" s="5">
        <v>1</v>
      </c>
      <c r="C9856" s="5">
        <v>1</v>
      </c>
    </row>
    <row r="9857" spans="1:3" hidden="1" x14ac:dyDescent="0.25">
      <c r="A9857" s="5" t="s">
        <v>17893</v>
      </c>
      <c r="B9857" s="5">
        <v>1</v>
      </c>
      <c r="C9857" s="5">
        <v>3</v>
      </c>
    </row>
    <row r="9858" spans="1:3" hidden="1" x14ac:dyDescent="0.25">
      <c r="A9858" s="5" t="s">
        <v>17894</v>
      </c>
      <c r="B9858" s="5">
        <v>1</v>
      </c>
      <c r="C9858" s="5">
        <v>2</v>
      </c>
    </row>
    <row r="9859" spans="1:3" hidden="1" x14ac:dyDescent="0.25">
      <c r="A9859" s="5" t="s">
        <v>17895</v>
      </c>
      <c r="B9859" s="5">
        <v>1</v>
      </c>
      <c r="C9859" s="5">
        <v>1</v>
      </c>
    </row>
    <row r="9860" spans="1:3" hidden="1" x14ac:dyDescent="0.25">
      <c r="A9860" s="5" t="s">
        <v>17896</v>
      </c>
      <c r="B9860" s="5">
        <v>1</v>
      </c>
      <c r="C9860" s="5">
        <v>1</v>
      </c>
    </row>
    <row r="9861" spans="1:3" hidden="1" x14ac:dyDescent="0.25">
      <c r="A9861" s="5" t="s">
        <v>17897</v>
      </c>
      <c r="B9861" s="5">
        <v>1</v>
      </c>
      <c r="C9861" s="5">
        <v>1</v>
      </c>
    </row>
    <row r="9862" spans="1:3" hidden="1" x14ac:dyDescent="0.25">
      <c r="A9862" s="5" t="s">
        <v>17898</v>
      </c>
      <c r="B9862" s="5">
        <v>1</v>
      </c>
      <c r="C9862" s="5">
        <v>2</v>
      </c>
    </row>
    <row r="9863" spans="1:3" hidden="1" x14ac:dyDescent="0.25">
      <c r="A9863" s="5" t="s">
        <v>8581</v>
      </c>
      <c r="B9863" s="5">
        <v>1</v>
      </c>
      <c r="C9863" s="5">
        <v>1</v>
      </c>
    </row>
    <row r="9864" spans="1:3" hidden="1" x14ac:dyDescent="0.25">
      <c r="A9864" s="5" t="s">
        <v>17899</v>
      </c>
      <c r="B9864" s="5">
        <v>1</v>
      </c>
      <c r="C9864" s="5">
        <v>1</v>
      </c>
    </row>
    <row r="9865" spans="1:3" hidden="1" x14ac:dyDescent="0.25">
      <c r="A9865" s="5" t="s">
        <v>17900</v>
      </c>
      <c r="B9865" s="5">
        <v>1</v>
      </c>
      <c r="C9865" s="5">
        <v>2</v>
      </c>
    </row>
    <row r="9866" spans="1:3" hidden="1" x14ac:dyDescent="0.25">
      <c r="A9866" s="5" t="s">
        <v>17901</v>
      </c>
      <c r="B9866" s="5">
        <v>1</v>
      </c>
      <c r="C9866" s="5">
        <v>2</v>
      </c>
    </row>
    <row r="9867" spans="1:3" hidden="1" x14ac:dyDescent="0.25">
      <c r="A9867" s="5" t="s">
        <v>17902</v>
      </c>
      <c r="B9867" s="5">
        <v>1</v>
      </c>
      <c r="C9867" s="5">
        <v>2</v>
      </c>
    </row>
    <row r="9868" spans="1:3" hidden="1" x14ac:dyDescent="0.25">
      <c r="A9868" s="5" t="s">
        <v>17903</v>
      </c>
      <c r="B9868" s="5">
        <v>1</v>
      </c>
      <c r="C9868" s="5">
        <v>2</v>
      </c>
    </row>
    <row r="9869" spans="1:3" hidden="1" x14ac:dyDescent="0.25">
      <c r="A9869" s="5" t="s">
        <v>17904</v>
      </c>
      <c r="B9869" s="5">
        <v>1</v>
      </c>
      <c r="C9869" s="5">
        <v>1</v>
      </c>
    </row>
    <row r="9870" spans="1:3" hidden="1" x14ac:dyDescent="0.25">
      <c r="A9870" s="5" t="s">
        <v>17905</v>
      </c>
      <c r="B9870" s="5">
        <v>1</v>
      </c>
      <c r="C9870" s="5">
        <v>2</v>
      </c>
    </row>
    <row r="9871" spans="1:3" hidden="1" x14ac:dyDescent="0.25">
      <c r="A9871" s="5" t="s">
        <v>17906</v>
      </c>
      <c r="B9871" s="5">
        <v>1</v>
      </c>
      <c r="C9871" s="5">
        <v>3</v>
      </c>
    </row>
    <row r="9872" spans="1:3" hidden="1" x14ac:dyDescent="0.25">
      <c r="A9872" s="5" t="s">
        <v>17907</v>
      </c>
      <c r="B9872" s="5">
        <v>1</v>
      </c>
      <c r="C9872" s="5">
        <v>1</v>
      </c>
    </row>
    <row r="9873" spans="1:3" hidden="1" x14ac:dyDescent="0.25">
      <c r="A9873" s="5" t="s">
        <v>17908</v>
      </c>
      <c r="B9873" s="5">
        <v>1</v>
      </c>
      <c r="C9873" s="5">
        <v>2</v>
      </c>
    </row>
    <row r="9874" spans="1:3" hidden="1" x14ac:dyDescent="0.25">
      <c r="A9874" s="5" t="s">
        <v>17909</v>
      </c>
      <c r="B9874" s="5">
        <v>1</v>
      </c>
      <c r="C9874" s="5">
        <v>1</v>
      </c>
    </row>
    <row r="9875" spans="1:3" hidden="1" x14ac:dyDescent="0.25">
      <c r="A9875" s="5" t="s">
        <v>17910</v>
      </c>
      <c r="B9875" s="5">
        <v>1</v>
      </c>
      <c r="C9875" s="5">
        <v>2</v>
      </c>
    </row>
    <row r="9876" spans="1:3" hidden="1" x14ac:dyDescent="0.25">
      <c r="A9876" s="5" t="s">
        <v>17911</v>
      </c>
      <c r="B9876" s="5">
        <v>1</v>
      </c>
      <c r="C9876" s="5">
        <v>1</v>
      </c>
    </row>
    <row r="9877" spans="1:3" hidden="1" x14ac:dyDescent="0.25">
      <c r="A9877" s="5" t="s">
        <v>17912</v>
      </c>
      <c r="B9877" s="5">
        <v>1</v>
      </c>
      <c r="C9877" s="5">
        <v>1</v>
      </c>
    </row>
    <row r="9878" spans="1:3" hidden="1" x14ac:dyDescent="0.25">
      <c r="A9878" s="5" t="s">
        <v>17913</v>
      </c>
      <c r="B9878" s="5">
        <v>1</v>
      </c>
      <c r="C9878" s="5">
        <v>1</v>
      </c>
    </row>
    <row r="9879" spans="1:3" hidden="1" x14ac:dyDescent="0.25">
      <c r="A9879" s="5" t="s">
        <v>17914</v>
      </c>
      <c r="B9879" s="5">
        <v>1</v>
      </c>
      <c r="C9879" s="5">
        <v>3</v>
      </c>
    </row>
    <row r="9880" spans="1:3" hidden="1" x14ac:dyDescent="0.25">
      <c r="A9880" s="5" t="s">
        <v>17915</v>
      </c>
      <c r="B9880" s="5">
        <v>1</v>
      </c>
      <c r="C9880" s="5">
        <v>2</v>
      </c>
    </row>
    <row r="9881" spans="1:3" hidden="1" x14ac:dyDescent="0.25">
      <c r="A9881" s="5" t="s">
        <v>17916</v>
      </c>
      <c r="B9881" s="5">
        <v>1</v>
      </c>
      <c r="C9881" s="5">
        <v>2</v>
      </c>
    </row>
    <row r="9882" spans="1:3" hidden="1" x14ac:dyDescent="0.25">
      <c r="A9882" s="5" t="s">
        <v>17917</v>
      </c>
      <c r="B9882" s="5">
        <v>1</v>
      </c>
      <c r="C9882" s="5">
        <v>2</v>
      </c>
    </row>
    <row r="9883" spans="1:3" hidden="1" x14ac:dyDescent="0.25">
      <c r="A9883" s="5" t="s">
        <v>17918</v>
      </c>
      <c r="B9883" s="5">
        <v>1</v>
      </c>
      <c r="C9883" s="5">
        <v>1</v>
      </c>
    </row>
    <row r="9884" spans="1:3" hidden="1" x14ac:dyDescent="0.25">
      <c r="A9884" s="5" t="s">
        <v>17919</v>
      </c>
      <c r="B9884" s="5">
        <v>1</v>
      </c>
      <c r="C9884" s="5">
        <v>1</v>
      </c>
    </row>
    <row r="9885" spans="1:3" hidden="1" x14ac:dyDescent="0.25">
      <c r="A9885" s="5" t="s">
        <v>17920</v>
      </c>
      <c r="B9885" s="5">
        <v>1</v>
      </c>
      <c r="C9885" s="5">
        <v>2</v>
      </c>
    </row>
    <row r="9886" spans="1:3" hidden="1" x14ac:dyDescent="0.25">
      <c r="A9886" s="5" t="s">
        <v>17921</v>
      </c>
      <c r="B9886" s="5">
        <v>1</v>
      </c>
      <c r="C9886" s="5">
        <v>2</v>
      </c>
    </row>
    <row r="9887" spans="1:3" hidden="1" x14ac:dyDescent="0.25">
      <c r="A9887" s="5" t="s">
        <v>17922</v>
      </c>
      <c r="B9887" s="5">
        <v>1</v>
      </c>
      <c r="C9887" s="5">
        <v>2</v>
      </c>
    </row>
    <row r="9888" spans="1:3" hidden="1" x14ac:dyDescent="0.25">
      <c r="A9888" s="5" t="s">
        <v>17923</v>
      </c>
      <c r="B9888" s="5">
        <v>1</v>
      </c>
      <c r="C9888" s="5">
        <v>1</v>
      </c>
    </row>
    <row r="9889" spans="1:3" hidden="1" x14ac:dyDescent="0.25">
      <c r="A9889" s="5" t="s">
        <v>17924</v>
      </c>
      <c r="B9889" s="5">
        <v>1</v>
      </c>
      <c r="C9889" s="5">
        <v>3</v>
      </c>
    </row>
    <row r="9890" spans="1:3" hidden="1" x14ac:dyDescent="0.25">
      <c r="A9890" s="5" t="s">
        <v>17925</v>
      </c>
      <c r="B9890" s="5">
        <v>1</v>
      </c>
      <c r="C9890" s="5">
        <v>1</v>
      </c>
    </row>
    <row r="9891" spans="1:3" hidden="1" x14ac:dyDescent="0.25">
      <c r="A9891" s="5" t="s">
        <v>17926</v>
      </c>
      <c r="B9891" s="5">
        <v>1</v>
      </c>
      <c r="C9891" s="5">
        <v>2</v>
      </c>
    </row>
    <row r="9892" spans="1:3" hidden="1" x14ac:dyDescent="0.25">
      <c r="A9892" s="5" t="s">
        <v>17927</v>
      </c>
      <c r="B9892" s="5">
        <v>1</v>
      </c>
      <c r="C9892" s="5">
        <v>1</v>
      </c>
    </row>
    <row r="9893" spans="1:3" hidden="1" x14ac:dyDescent="0.25">
      <c r="A9893" s="5" t="s">
        <v>17928</v>
      </c>
      <c r="B9893" s="5">
        <v>1</v>
      </c>
      <c r="C9893" s="5">
        <v>3</v>
      </c>
    </row>
    <row r="9894" spans="1:3" hidden="1" x14ac:dyDescent="0.25">
      <c r="A9894" s="5" t="s">
        <v>17929</v>
      </c>
      <c r="B9894" s="5">
        <v>1</v>
      </c>
      <c r="C9894" s="5">
        <v>1</v>
      </c>
    </row>
    <row r="9895" spans="1:3" hidden="1" x14ac:dyDescent="0.25">
      <c r="A9895" s="5" t="s">
        <v>17930</v>
      </c>
      <c r="B9895" s="5">
        <v>1</v>
      </c>
      <c r="C9895" s="5">
        <v>3</v>
      </c>
    </row>
    <row r="9896" spans="1:3" hidden="1" x14ac:dyDescent="0.25">
      <c r="A9896" s="5" t="s">
        <v>17931</v>
      </c>
      <c r="B9896" s="5">
        <v>1</v>
      </c>
      <c r="C9896" s="5">
        <v>2</v>
      </c>
    </row>
    <row r="9897" spans="1:3" hidden="1" x14ac:dyDescent="0.25">
      <c r="A9897" s="5" t="s">
        <v>17932</v>
      </c>
      <c r="B9897" s="5">
        <v>1</v>
      </c>
      <c r="C9897" s="5">
        <v>3</v>
      </c>
    </row>
    <row r="9898" spans="1:3" hidden="1" x14ac:dyDescent="0.25">
      <c r="A9898" s="5" t="s">
        <v>17933</v>
      </c>
      <c r="B9898" s="5">
        <v>1</v>
      </c>
      <c r="C9898" s="5">
        <v>3</v>
      </c>
    </row>
    <row r="9899" spans="1:3" hidden="1" x14ac:dyDescent="0.25">
      <c r="A9899" s="5" t="s">
        <v>17934</v>
      </c>
      <c r="B9899" s="5">
        <v>1</v>
      </c>
      <c r="C9899" s="5">
        <v>2</v>
      </c>
    </row>
    <row r="9900" spans="1:3" hidden="1" x14ac:dyDescent="0.25">
      <c r="A9900" s="5" t="s">
        <v>17935</v>
      </c>
      <c r="B9900" s="5">
        <v>1</v>
      </c>
      <c r="C9900" s="5">
        <v>1</v>
      </c>
    </row>
    <row r="9901" spans="1:3" hidden="1" x14ac:dyDescent="0.25">
      <c r="A9901" s="5" t="s">
        <v>17936</v>
      </c>
      <c r="B9901" s="5">
        <v>1</v>
      </c>
      <c r="C9901" s="5">
        <v>3</v>
      </c>
    </row>
    <row r="9902" spans="1:3" hidden="1" x14ac:dyDescent="0.25">
      <c r="A9902" s="5" t="s">
        <v>17937</v>
      </c>
      <c r="B9902" s="5">
        <v>1</v>
      </c>
      <c r="C9902" s="5">
        <v>1</v>
      </c>
    </row>
    <row r="9903" spans="1:3" hidden="1" x14ac:dyDescent="0.25">
      <c r="A9903" s="5" t="s">
        <v>17938</v>
      </c>
      <c r="B9903" s="5">
        <v>1</v>
      </c>
      <c r="C9903" s="5">
        <v>3</v>
      </c>
    </row>
    <row r="9904" spans="1:3" hidden="1" x14ac:dyDescent="0.25">
      <c r="A9904" s="5" t="s">
        <v>17939</v>
      </c>
      <c r="B9904" s="5">
        <v>1</v>
      </c>
      <c r="C9904" s="5">
        <v>1</v>
      </c>
    </row>
    <row r="9905" spans="1:3" hidden="1" x14ac:dyDescent="0.25">
      <c r="A9905" s="5" t="s">
        <v>17940</v>
      </c>
      <c r="B9905" s="5">
        <v>1</v>
      </c>
      <c r="C9905" s="5">
        <v>2</v>
      </c>
    </row>
    <row r="9906" spans="1:3" hidden="1" x14ac:dyDescent="0.25">
      <c r="A9906" s="5" t="s">
        <v>17941</v>
      </c>
      <c r="B9906" s="5">
        <v>1</v>
      </c>
      <c r="C9906" s="5">
        <v>1</v>
      </c>
    </row>
    <row r="9907" spans="1:3" hidden="1" x14ac:dyDescent="0.25">
      <c r="A9907" s="5" t="s">
        <v>17942</v>
      </c>
      <c r="B9907" s="5">
        <v>1</v>
      </c>
      <c r="C9907" s="5">
        <v>3</v>
      </c>
    </row>
    <row r="9908" spans="1:3" hidden="1" x14ac:dyDescent="0.25">
      <c r="A9908" s="5" t="s">
        <v>17943</v>
      </c>
      <c r="B9908" s="5">
        <v>1</v>
      </c>
      <c r="C9908" s="5">
        <v>1</v>
      </c>
    </row>
    <row r="9909" spans="1:3" hidden="1" x14ac:dyDescent="0.25">
      <c r="A9909" s="5" t="s">
        <v>17944</v>
      </c>
      <c r="B9909" s="5">
        <v>1</v>
      </c>
      <c r="C9909" s="5">
        <v>3</v>
      </c>
    </row>
    <row r="9910" spans="1:3" hidden="1" x14ac:dyDescent="0.25">
      <c r="A9910" s="5" t="s">
        <v>17945</v>
      </c>
      <c r="B9910" s="5">
        <v>1</v>
      </c>
      <c r="C9910" s="5">
        <v>1</v>
      </c>
    </row>
    <row r="9911" spans="1:3" hidden="1" x14ac:dyDescent="0.25">
      <c r="A9911" s="5" t="s">
        <v>17946</v>
      </c>
      <c r="B9911" s="5">
        <v>1</v>
      </c>
      <c r="C9911" s="5">
        <v>1</v>
      </c>
    </row>
    <row r="9912" spans="1:3" hidden="1" x14ac:dyDescent="0.25">
      <c r="A9912" s="5" t="s">
        <v>17947</v>
      </c>
      <c r="B9912" s="5">
        <v>1</v>
      </c>
      <c r="C9912" s="5">
        <v>1</v>
      </c>
    </row>
    <row r="9913" spans="1:3" hidden="1" x14ac:dyDescent="0.25">
      <c r="A9913" s="5" t="s">
        <v>17948</v>
      </c>
      <c r="B9913" s="5">
        <v>1</v>
      </c>
      <c r="C9913" s="5">
        <v>3</v>
      </c>
    </row>
    <row r="9914" spans="1:3" hidden="1" x14ac:dyDescent="0.25">
      <c r="A9914" s="5" t="s">
        <v>17949</v>
      </c>
      <c r="B9914" s="5">
        <v>1</v>
      </c>
      <c r="C9914" s="5">
        <v>2</v>
      </c>
    </row>
    <row r="9915" spans="1:3" hidden="1" x14ac:dyDescent="0.25">
      <c r="A9915" s="5" t="s">
        <v>17950</v>
      </c>
      <c r="B9915" s="5">
        <v>1</v>
      </c>
      <c r="C9915" s="5">
        <v>3</v>
      </c>
    </row>
    <row r="9916" spans="1:3" hidden="1" x14ac:dyDescent="0.25">
      <c r="A9916" s="5" t="s">
        <v>17951</v>
      </c>
      <c r="B9916" s="5">
        <v>1</v>
      </c>
      <c r="C9916" s="5">
        <v>3</v>
      </c>
    </row>
    <row r="9917" spans="1:3" hidden="1" x14ac:dyDescent="0.25">
      <c r="A9917" s="5" t="s">
        <v>17952</v>
      </c>
      <c r="B9917" s="5">
        <v>1</v>
      </c>
      <c r="C9917" s="5">
        <v>2</v>
      </c>
    </row>
    <row r="9918" spans="1:3" hidden="1" x14ac:dyDescent="0.25">
      <c r="A9918" s="5" t="s">
        <v>17953</v>
      </c>
      <c r="B9918" s="5">
        <v>1</v>
      </c>
      <c r="C9918" s="5">
        <v>1</v>
      </c>
    </row>
    <row r="9919" spans="1:3" hidden="1" x14ac:dyDescent="0.25">
      <c r="A9919" s="5" t="s">
        <v>17954</v>
      </c>
      <c r="B9919" s="5">
        <v>1</v>
      </c>
      <c r="C9919" s="5">
        <v>3</v>
      </c>
    </row>
    <row r="9920" spans="1:3" hidden="1" x14ac:dyDescent="0.25">
      <c r="A9920" s="5" t="s">
        <v>17955</v>
      </c>
      <c r="B9920" s="5">
        <v>1</v>
      </c>
      <c r="C9920" s="5">
        <v>2</v>
      </c>
    </row>
    <row r="9921" spans="1:3" hidden="1" x14ac:dyDescent="0.25">
      <c r="A9921" s="5" t="s">
        <v>17956</v>
      </c>
      <c r="B9921" s="5">
        <v>1</v>
      </c>
      <c r="C9921" s="5">
        <v>2</v>
      </c>
    </row>
    <row r="9922" spans="1:3" hidden="1" x14ac:dyDescent="0.25">
      <c r="A9922" s="5" t="s">
        <v>17957</v>
      </c>
      <c r="B9922" s="5">
        <v>1</v>
      </c>
      <c r="C9922" s="5">
        <v>1</v>
      </c>
    </row>
    <row r="9923" spans="1:3" hidden="1" x14ac:dyDescent="0.25">
      <c r="A9923" s="5" t="s">
        <v>17958</v>
      </c>
      <c r="B9923" s="5">
        <v>1</v>
      </c>
      <c r="C9923" s="5">
        <v>2</v>
      </c>
    </row>
    <row r="9924" spans="1:3" hidden="1" x14ac:dyDescent="0.25">
      <c r="A9924" s="5" t="s">
        <v>17959</v>
      </c>
      <c r="B9924" s="5">
        <v>1</v>
      </c>
      <c r="C9924" s="5">
        <v>1</v>
      </c>
    </row>
    <row r="9925" spans="1:3" hidden="1" x14ac:dyDescent="0.25">
      <c r="A9925" s="5" t="s">
        <v>2806</v>
      </c>
      <c r="B9925" s="5">
        <v>1</v>
      </c>
      <c r="C9925" s="5">
        <v>3</v>
      </c>
    </row>
    <row r="9926" spans="1:3" hidden="1" x14ac:dyDescent="0.25">
      <c r="A9926" s="5" t="s">
        <v>17960</v>
      </c>
      <c r="B9926" s="5">
        <v>1</v>
      </c>
      <c r="C9926" s="5">
        <v>1</v>
      </c>
    </row>
    <row r="9927" spans="1:3" hidden="1" x14ac:dyDescent="0.25">
      <c r="A9927" s="5" t="s">
        <v>17961</v>
      </c>
      <c r="B9927" s="5">
        <v>1</v>
      </c>
      <c r="C9927" s="5">
        <v>2</v>
      </c>
    </row>
    <row r="9928" spans="1:3" hidden="1" x14ac:dyDescent="0.25">
      <c r="A9928" s="5" t="s">
        <v>17962</v>
      </c>
      <c r="B9928" s="5">
        <v>1</v>
      </c>
      <c r="C9928" s="5">
        <v>1</v>
      </c>
    </row>
    <row r="9929" spans="1:3" hidden="1" x14ac:dyDescent="0.25">
      <c r="A9929" s="5" t="s">
        <v>17963</v>
      </c>
      <c r="B9929" s="5">
        <v>1</v>
      </c>
      <c r="C9929" s="5">
        <v>2</v>
      </c>
    </row>
    <row r="9930" spans="1:3" hidden="1" x14ac:dyDescent="0.25">
      <c r="A9930" s="5" t="s">
        <v>17964</v>
      </c>
      <c r="B9930" s="5">
        <v>1</v>
      </c>
      <c r="C9930" s="5">
        <v>2</v>
      </c>
    </row>
    <row r="9931" spans="1:3" hidden="1" x14ac:dyDescent="0.25">
      <c r="A9931" s="5" t="s">
        <v>17965</v>
      </c>
      <c r="B9931" s="5">
        <v>1</v>
      </c>
      <c r="C9931" s="5">
        <v>3</v>
      </c>
    </row>
    <row r="9932" spans="1:3" hidden="1" x14ac:dyDescent="0.25">
      <c r="A9932" s="5" t="s">
        <v>17966</v>
      </c>
      <c r="B9932" s="5">
        <v>1</v>
      </c>
      <c r="C9932" s="5">
        <v>2</v>
      </c>
    </row>
    <row r="9933" spans="1:3" hidden="1" x14ac:dyDescent="0.25">
      <c r="A9933" s="5" t="s">
        <v>17967</v>
      </c>
      <c r="B9933" s="5">
        <v>1</v>
      </c>
      <c r="C9933" s="5">
        <v>1</v>
      </c>
    </row>
    <row r="9934" spans="1:3" hidden="1" x14ac:dyDescent="0.25">
      <c r="A9934" s="5" t="s">
        <v>17968</v>
      </c>
      <c r="B9934" s="5">
        <v>1</v>
      </c>
      <c r="C9934" s="5">
        <v>1</v>
      </c>
    </row>
    <row r="9935" spans="1:3" hidden="1" x14ac:dyDescent="0.25">
      <c r="A9935" s="5" t="s">
        <v>17969</v>
      </c>
      <c r="B9935" s="5">
        <v>1</v>
      </c>
      <c r="C9935" s="5">
        <v>2</v>
      </c>
    </row>
    <row r="9936" spans="1:3" hidden="1" x14ac:dyDescent="0.25">
      <c r="A9936" s="5" t="s">
        <v>17970</v>
      </c>
      <c r="B9936" s="5">
        <v>1</v>
      </c>
      <c r="C9936" s="5">
        <v>1</v>
      </c>
    </row>
    <row r="9937" spans="1:3" hidden="1" x14ac:dyDescent="0.25">
      <c r="A9937" s="5" t="s">
        <v>17971</v>
      </c>
      <c r="B9937" s="5">
        <v>1</v>
      </c>
      <c r="C9937" s="5">
        <v>3</v>
      </c>
    </row>
    <row r="9938" spans="1:3" hidden="1" x14ac:dyDescent="0.25">
      <c r="A9938" s="5" t="s">
        <v>17972</v>
      </c>
      <c r="B9938" s="5">
        <v>1</v>
      </c>
      <c r="C9938" s="5">
        <v>1</v>
      </c>
    </row>
    <row r="9939" spans="1:3" hidden="1" x14ac:dyDescent="0.25">
      <c r="A9939" s="5" t="s">
        <v>17973</v>
      </c>
      <c r="B9939" s="5">
        <v>1</v>
      </c>
      <c r="C9939" s="5">
        <v>2</v>
      </c>
    </row>
    <row r="9940" spans="1:3" hidden="1" x14ac:dyDescent="0.25">
      <c r="A9940" s="5" t="s">
        <v>17974</v>
      </c>
      <c r="B9940" s="5">
        <v>1</v>
      </c>
      <c r="C9940" s="5">
        <v>1</v>
      </c>
    </row>
    <row r="9941" spans="1:3" hidden="1" x14ac:dyDescent="0.25">
      <c r="A9941" s="5" t="s">
        <v>17975</v>
      </c>
      <c r="B9941" s="5">
        <v>1</v>
      </c>
      <c r="C9941" s="5">
        <v>3</v>
      </c>
    </row>
    <row r="9942" spans="1:3" hidden="1" x14ac:dyDescent="0.25">
      <c r="A9942" s="5" t="s">
        <v>17976</v>
      </c>
      <c r="B9942" s="5">
        <v>1</v>
      </c>
      <c r="C9942" s="5">
        <v>2</v>
      </c>
    </row>
    <row r="9943" spans="1:3" hidden="1" x14ac:dyDescent="0.25">
      <c r="A9943" s="5" t="s">
        <v>17977</v>
      </c>
      <c r="B9943" s="5">
        <v>1</v>
      </c>
      <c r="C9943" s="5">
        <v>2</v>
      </c>
    </row>
    <row r="9944" spans="1:3" hidden="1" x14ac:dyDescent="0.25">
      <c r="A9944" s="5" t="s">
        <v>17978</v>
      </c>
      <c r="B9944" s="5">
        <v>1</v>
      </c>
      <c r="C9944" s="5">
        <v>1</v>
      </c>
    </row>
    <row r="9945" spans="1:3" hidden="1" x14ac:dyDescent="0.25">
      <c r="A9945" s="5" t="s">
        <v>17979</v>
      </c>
      <c r="B9945" s="5">
        <v>1</v>
      </c>
      <c r="C9945" s="5">
        <v>1</v>
      </c>
    </row>
    <row r="9946" spans="1:3" hidden="1" x14ac:dyDescent="0.25">
      <c r="A9946" s="5" t="s">
        <v>8157</v>
      </c>
      <c r="B9946" s="5">
        <v>1</v>
      </c>
      <c r="C9946" s="5">
        <v>1</v>
      </c>
    </row>
    <row r="9947" spans="1:3" hidden="1" x14ac:dyDescent="0.25">
      <c r="A9947" s="5" t="s">
        <v>17980</v>
      </c>
      <c r="B9947" s="5">
        <v>1</v>
      </c>
      <c r="C9947" s="5">
        <v>2</v>
      </c>
    </row>
    <row r="9948" spans="1:3" hidden="1" x14ac:dyDescent="0.25">
      <c r="A9948" s="5" t="s">
        <v>17981</v>
      </c>
      <c r="B9948" s="5">
        <v>1</v>
      </c>
      <c r="C9948" s="5">
        <v>2</v>
      </c>
    </row>
    <row r="9949" spans="1:3" hidden="1" x14ac:dyDescent="0.25">
      <c r="A9949" s="5" t="s">
        <v>17982</v>
      </c>
      <c r="B9949" s="5">
        <v>1</v>
      </c>
      <c r="C9949" s="5">
        <v>1</v>
      </c>
    </row>
    <row r="9950" spans="1:3" hidden="1" x14ac:dyDescent="0.25">
      <c r="A9950" s="5" t="s">
        <v>17983</v>
      </c>
      <c r="B9950" s="5">
        <v>1</v>
      </c>
      <c r="C9950" s="5">
        <v>1</v>
      </c>
    </row>
    <row r="9951" spans="1:3" hidden="1" x14ac:dyDescent="0.25">
      <c r="A9951" s="5" t="s">
        <v>17984</v>
      </c>
      <c r="B9951" s="5">
        <v>1</v>
      </c>
      <c r="C9951" s="5">
        <v>2</v>
      </c>
    </row>
    <row r="9952" spans="1:3" hidden="1" x14ac:dyDescent="0.25">
      <c r="A9952" s="5" t="s">
        <v>17985</v>
      </c>
      <c r="B9952" s="5">
        <v>1</v>
      </c>
      <c r="C9952" s="5">
        <v>1</v>
      </c>
    </row>
    <row r="9953" spans="1:3" hidden="1" x14ac:dyDescent="0.25">
      <c r="A9953" s="5" t="s">
        <v>17986</v>
      </c>
      <c r="B9953" s="5">
        <v>1</v>
      </c>
      <c r="C9953" s="5">
        <v>1</v>
      </c>
    </row>
    <row r="9954" spans="1:3" hidden="1" x14ac:dyDescent="0.25">
      <c r="A9954" s="5" t="s">
        <v>17987</v>
      </c>
      <c r="B9954" s="5">
        <v>1</v>
      </c>
      <c r="C9954" s="5">
        <v>3</v>
      </c>
    </row>
    <row r="9955" spans="1:3" hidden="1" x14ac:dyDescent="0.25">
      <c r="A9955" s="5" t="s">
        <v>17988</v>
      </c>
      <c r="B9955" s="5">
        <v>1</v>
      </c>
      <c r="C9955" s="5">
        <v>2</v>
      </c>
    </row>
    <row r="9956" spans="1:3" hidden="1" x14ac:dyDescent="0.25">
      <c r="A9956" s="5" t="s">
        <v>17989</v>
      </c>
      <c r="B9956" s="5">
        <v>1</v>
      </c>
      <c r="C9956" s="5">
        <v>2</v>
      </c>
    </row>
    <row r="9957" spans="1:3" hidden="1" x14ac:dyDescent="0.25">
      <c r="A9957" s="5" t="s">
        <v>17990</v>
      </c>
      <c r="B9957" s="5">
        <v>1</v>
      </c>
      <c r="C9957" s="5">
        <v>2</v>
      </c>
    </row>
    <row r="9958" spans="1:3" hidden="1" x14ac:dyDescent="0.25">
      <c r="A9958" s="5" t="s">
        <v>17991</v>
      </c>
      <c r="B9958" s="5">
        <v>1</v>
      </c>
      <c r="C9958" s="5">
        <v>1</v>
      </c>
    </row>
    <row r="9959" spans="1:3" hidden="1" x14ac:dyDescent="0.25">
      <c r="A9959" s="5" t="s">
        <v>17992</v>
      </c>
      <c r="B9959" s="5">
        <v>1</v>
      </c>
      <c r="C9959" s="5">
        <v>1</v>
      </c>
    </row>
    <row r="9960" spans="1:3" hidden="1" x14ac:dyDescent="0.25">
      <c r="A9960" s="5" t="s">
        <v>17993</v>
      </c>
      <c r="B9960" s="5">
        <v>1</v>
      </c>
      <c r="C9960" s="5">
        <v>1</v>
      </c>
    </row>
    <row r="9961" spans="1:3" hidden="1" x14ac:dyDescent="0.25">
      <c r="A9961" s="5" t="s">
        <v>17994</v>
      </c>
      <c r="B9961" s="5">
        <v>1</v>
      </c>
      <c r="C9961" s="5">
        <v>2</v>
      </c>
    </row>
    <row r="9962" spans="1:3" hidden="1" x14ac:dyDescent="0.25">
      <c r="A9962" s="5" t="s">
        <v>17995</v>
      </c>
      <c r="B9962" s="5">
        <v>1</v>
      </c>
      <c r="C9962" s="5">
        <v>1</v>
      </c>
    </row>
    <row r="9963" spans="1:3" hidden="1" x14ac:dyDescent="0.25">
      <c r="A9963" s="5" t="s">
        <v>17996</v>
      </c>
      <c r="B9963" s="5">
        <v>1</v>
      </c>
      <c r="C9963" s="5">
        <v>2</v>
      </c>
    </row>
    <row r="9964" spans="1:3" hidden="1" x14ac:dyDescent="0.25">
      <c r="A9964" s="5" t="s">
        <v>17997</v>
      </c>
      <c r="B9964" s="5">
        <v>1</v>
      </c>
      <c r="C9964" s="5">
        <v>1</v>
      </c>
    </row>
    <row r="9965" spans="1:3" hidden="1" x14ac:dyDescent="0.25">
      <c r="A9965" s="5" t="s">
        <v>17998</v>
      </c>
      <c r="B9965" s="5">
        <v>1</v>
      </c>
      <c r="C9965" s="5">
        <v>3</v>
      </c>
    </row>
    <row r="9966" spans="1:3" hidden="1" x14ac:dyDescent="0.25">
      <c r="A9966" s="5" t="s">
        <v>17999</v>
      </c>
      <c r="B9966" s="5">
        <v>1</v>
      </c>
      <c r="C9966" s="5">
        <v>2</v>
      </c>
    </row>
    <row r="9967" spans="1:3" hidden="1" x14ac:dyDescent="0.25">
      <c r="A9967" s="5" t="s">
        <v>18000</v>
      </c>
      <c r="B9967" s="5">
        <v>1</v>
      </c>
      <c r="C9967" s="5">
        <v>1</v>
      </c>
    </row>
    <row r="9968" spans="1:3" hidden="1" x14ac:dyDescent="0.25">
      <c r="A9968" s="5" t="s">
        <v>18001</v>
      </c>
      <c r="B9968" s="5">
        <v>1</v>
      </c>
      <c r="C9968" s="5">
        <v>3</v>
      </c>
    </row>
    <row r="9969" spans="1:3" hidden="1" x14ac:dyDescent="0.25">
      <c r="A9969" s="5" t="s">
        <v>18002</v>
      </c>
      <c r="B9969" s="5">
        <v>1</v>
      </c>
      <c r="C9969" s="5">
        <v>1</v>
      </c>
    </row>
    <row r="9970" spans="1:3" hidden="1" x14ac:dyDescent="0.25">
      <c r="A9970" s="5" t="s">
        <v>18003</v>
      </c>
      <c r="B9970" s="5">
        <v>1</v>
      </c>
      <c r="C9970" s="5">
        <v>3</v>
      </c>
    </row>
    <row r="9971" spans="1:3" hidden="1" x14ac:dyDescent="0.25">
      <c r="A9971" s="5" t="s">
        <v>18004</v>
      </c>
      <c r="B9971" s="5">
        <v>1</v>
      </c>
      <c r="C9971" s="5">
        <v>1</v>
      </c>
    </row>
    <row r="9972" spans="1:3" hidden="1" x14ac:dyDescent="0.25">
      <c r="A9972" s="5" t="s">
        <v>18005</v>
      </c>
      <c r="B9972" s="5">
        <v>1</v>
      </c>
      <c r="C9972" s="5">
        <v>3</v>
      </c>
    </row>
    <row r="9973" spans="1:3" hidden="1" x14ac:dyDescent="0.25">
      <c r="A9973" s="5" t="s">
        <v>18006</v>
      </c>
      <c r="B9973" s="5">
        <v>1</v>
      </c>
      <c r="C9973" s="5">
        <v>1</v>
      </c>
    </row>
    <row r="9974" spans="1:3" hidden="1" x14ac:dyDescent="0.25">
      <c r="A9974" s="5" t="s">
        <v>18007</v>
      </c>
      <c r="B9974" s="5">
        <v>1</v>
      </c>
      <c r="C9974" s="5">
        <v>1</v>
      </c>
    </row>
    <row r="9975" spans="1:3" hidden="1" x14ac:dyDescent="0.25">
      <c r="A9975" s="5" t="s">
        <v>18008</v>
      </c>
      <c r="B9975" s="5">
        <v>1</v>
      </c>
      <c r="C9975" s="5">
        <v>2</v>
      </c>
    </row>
    <row r="9976" spans="1:3" hidden="1" x14ac:dyDescent="0.25">
      <c r="A9976" s="5" t="s">
        <v>18009</v>
      </c>
      <c r="B9976" s="5">
        <v>1</v>
      </c>
      <c r="C9976" s="5">
        <v>1</v>
      </c>
    </row>
    <row r="9977" spans="1:3" hidden="1" x14ac:dyDescent="0.25">
      <c r="A9977" s="5" t="s">
        <v>18010</v>
      </c>
      <c r="B9977" s="5">
        <v>1</v>
      </c>
      <c r="C9977" s="5">
        <v>1</v>
      </c>
    </row>
    <row r="9978" spans="1:3" hidden="1" x14ac:dyDescent="0.25">
      <c r="A9978" s="5" t="s">
        <v>18011</v>
      </c>
      <c r="B9978" s="5">
        <v>1</v>
      </c>
      <c r="C9978" s="5">
        <v>2</v>
      </c>
    </row>
    <row r="9979" spans="1:3" hidden="1" x14ac:dyDescent="0.25">
      <c r="A9979" s="5" t="s">
        <v>18012</v>
      </c>
      <c r="B9979" s="5">
        <v>1</v>
      </c>
      <c r="C9979" s="5">
        <v>1</v>
      </c>
    </row>
    <row r="9980" spans="1:3" hidden="1" x14ac:dyDescent="0.25">
      <c r="A9980" s="5" t="s">
        <v>18013</v>
      </c>
      <c r="B9980" s="5">
        <v>1</v>
      </c>
      <c r="C9980" s="5">
        <v>2</v>
      </c>
    </row>
    <row r="9981" spans="1:3" hidden="1" x14ac:dyDescent="0.25">
      <c r="A9981" s="5" t="s">
        <v>18014</v>
      </c>
      <c r="B9981" s="5">
        <v>1</v>
      </c>
      <c r="C9981" s="5">
        <v>2</v>
      </c>
    </row>
    <row r="9982" spans="1:3" hidden="1" x14ac:dyDescent="0.25">
      <c r="A9982" s="5" t="s">
        <v>18015</v>
      </c>
      <c r="B9982" s="5">
        <v>1</v>
      </c>
      <c r="C9982" s="5">
        <v>2</v>
      </c>
    </row>
    <row r="9983" spans="1:3" hidden="1" x14ac:dyDescent="0.25">
      <c r="A9983" s="5" t="s">
        <v>18016</v>
      </c>
      <c r="B9983" s="5">
        <v>1</v>
      </c>
      <c r="C9983" s="5">
        <v>1</v>
      </c>
    </row>
    <row r="9984" spans="1:3" hidden="1" x14ac:dyDescent="0.25">
      <c r="A9984" s="5" t="s">
        <v>18017</v>
      </c>
      <c r="B9984" s="5">
        <v>1</v>
      </c>
      <c r="C9984" s="5">
        <v>1</v>
      </c>
    </row>
    <row r="9985" spans="1:3" hidden="1" x14ac:dyDescent="0.25">
      <c r="A9985" s="5" t="s">
        <v>18018</v>
      </c>
      <c r="B9985" s="5">
        <v>1</v>
      </c>
      <c r="C9985" s="5">
        <v>2</v>
      </c>
    </row>
    <row r="9986" spans="1:3" hidden="1" x14ac:dyDescent="0.25">
      <c r="A9986" s="5" t="s">
        <v>18019</v>
      </c>
      <c r="B9986" s="5">
        <v>1</v>
      </c>
      <c r="C9986" s="5">
        <v>1</v>
      </c>
    </row>
    <row r="9987" spans="1:3" hidden="1" x14ac:dyDescent="0.25">
      <c r="A9987" s="5" t="s">
        <v>18020</v>
      </c>
      <c r="B9987" s="5">
        <v>1</v>
      </c>
      <c r="C9987" s="5">
        <v>1</v>
      </c>
    </row>
    <row r="9988" spans="1:3" hidden="1" x14ac:dyDescent="0.25">
      <c r="A9988" s="5" t="s">
        <v>18021</v>
      </c>
      <c r="B9988" s="5">
        <v>1</v>
      </c>
      <c r="C9988" s="5">
        <v>1</v>
      </c>
    </row>
    <row r="9989" spans="1:3" hidden="1" x14ac:dyDescent="0.25">
      <c r="A9989" s="5" t="s">
        <v>18022</v>
      </c>
      <c r="B9989" s="5">
        <v>1</v>
      </c>
      <c r="C9989" s="5">
        <v>1</v>
      </c>
    </row>
    <row r="9990" spans="1:3" hidden="1" x14ac:dyDescent="0.25">
      <c r="A9990" s="5" t="s">
        <v>18023</v>
      </c>
      <c r="B9990" s="5">
        <v>1</v>
      </c>
      <c r="C9990" s="5">
        <v>2</v>
      </c>
    </row>
    <row r="9991" spans="1:3" hidden="1" x14ac:dyDescent="0.25">
      <c r="A9991" s="5" t="s">
        <v>18024</v>
      </c>
      <c r="B9991" s="5">
        <v>1</v>
      </c>
      <c r="C9991" s="5">
        <v>1</v>
      </c>
    </row>
    <row r="9992" spans="1:3" hidden="1" x14ac:dyDescent="0.25">
      <c r="A9992" s="5" t="s">
        <v>18025</v>
      </c>
      <c r="B9992" s="5">
        <v>1</v>
      </c>
      <c r="C9992" s="5">
        <v>1</v>
      </c>
    </row>
    <row r="9993" spans="1:3" hidden="1" x14ac:dyDescent="0.25">
      <c r="A9993" s="5" t="s">
        <v>3281</v>
      </c>
      <c r="B9993" s="5">
        <v>1</v>
      </c>
      <c r="C9993" s="5">
        <v>1</v>
      </c>
    </row>
    <row r="9994" spans="1:3" hidden="1" x14ac:dyDescent="0.25">
      <c r="A9994" s="5" t="s">
        <v>18026</v>
      </c>
      <c r="B9994" s="5">
        <v>1</v>
      </c>
      <c r="C9994" s="5">
        <v>1</v>
      </c>
    </row>
    <row r="9995" spans="1:3" hidden="1" x14ac:dyDescent="0.25">
      <c r="A9995" s="5" t="s">
        <v>18027</v>
      </c>
      <c r="B9995" s="5">
        <v>1</v>
      </c>
      <c r="C9995" s="5">
        <v>2</v>
      </c>
    </row>
    <row r="9996" spans="1:3" hidden="1" x14ac:dyDescent="0.25">
      <c r="A9996" s="5" t="s">
        <v>18028</v>
      </c>
      <c r="B9996" s="5">
        <v>1</v>
      </c>
      <c r="C9996" s="5">
        <v>1</v>
      </c>
    </row>
    <row r="9997" spans="1:3" hidden="1" x14ac:dyDescent="0.25">
      <c r="A9997" s="5" t="s">
        <v>18029</v>
      </c>
      <c r="B9997" s="5">
        <v>1</v>
      </c>
      <c r="C9997" s="5">
        <v>1</v>
      </c>
    </row>
    <row r="9998" spans="1:3" hidden="1" x14ac:dyDescent="0.25">
      <c r="A9998" s="5" t="s">
        <v>18030</v>
      </c>
      <c r="B9998" s="5">
        <v>1</v>
      </c>
      <c r="C9998" s="5">
        <v>1</v>
      </c>
    </row>
    <row r="9999" spans="1:3" hidden="1" x14ac:dyDescent="0.25">
      <c r="A9999" s="5" t="s">
        <v>18031</v>
      </c>
      <c r="B9999" s="5">
        <v>1</v>
      </c>
      <c r="C9999" s="5">
        <v>2</v>
      </c>
    </row>
    <row r="10000" spans="1:3" hidden="1" x14ac:dyDescent="0.25">
      <c r="A10000" s="5" t="s">
        <v>18032</v>
      </c>
      <c r="B10000" s="5">
        <v>1</v>
      </c>
      <c r="C10000" s="5">
        <v>1</v>
      </c>
    </row>
    <row r="10001" spans="1:3" hidden="1" x14ac:dyDescent="0.25">
      <c r="A10001" s="5" t="s">
        <v>18033</v>
      </c>
      <c r="B10001" s="5">
        <v>1</v>
      </c>
      <c r="C10001" s="5">
        <v>1</v>
      </c>
    </row>
    <row r="10002" spans="1:3" hidden="1" x14ac:dyDescent="0.25">
      <c r="A10002" s="5" t="s">
        <v>18034</v>
      </c>
      <c r="B10002" s="5">
        <v>1</v>
      </c>
      <c r="C10002" s="5">
        <v>2</v>
      </c>
    </row>
    <row r="10003" spans="1:3" hidden="1" x14ac:dyDescent="0.25">
      <c r="A10003" s="5" t="s">
        <v>18035</v>
      </c>
      <c r="B10003" s="5">
        <v>1</v>
      </c>
      <c r="C10003" s="5">
        <v>1</v>
      </c>
    </row>
    <row r="10004" spans="1:3" hidden="1" x14ac:dyDescent="0.25">
      <c r="A10004" s="5" t="s">
        <v>18036</v>
      </c>
      <c r="B10004" s="5">
        <v>1</v>
      </c>
      <c r="C10004" s="5">
        <v>2</v>
      </c>
    </row>
    <row r="10005" spans="1:3" hidden="1" x14ac:dyDescent="0.25">
      <c r="A10005" s="5" t="s">
        <v>18037</v>
      </c>
      <c r="B10005" s="5">
        <v>1</v>
      </c>
      <c r="C10005" s="5">
        <v>1</v>
      </c>
    </row>
    <row r="10006" spans="1:3" hidden="1" x14ac:dyDescent="0.25">
      <c r="A10006" s="5" t="s">
        <v>18038</v>
      </c>
      <c r="B10006" s="5">
        <v>1</v>
      </c>
      <c r="C10006" s="5">
        <v>1</v>
      </c>
    </row>
    <row r="10007" spans="1:3" hidden="1" x14ac:dyDescent="0.25">
      <c r="A10007" s="5" t="s">
        <v>8379</v>
      </c>
      <c r="B10007" s="5">
        <v>1</v>
      </c>
      <c r="C10007" s="5">
        <v>3</v>
      </c>
    </row>
    <row r="10008" spans="1:3" hidden="1" x14ac:dyDescent="0.25">
      <c r="A10008" s="5" t="s">
        <v>18039</v>
      </c>
      <c r="B10008" s="5">
        <v>1</v>
      </c>
      <c r="C10008" s="5">
        <v>2</v>
      </c>
    </row>
    <row r="10009" spans="1:3" hidden="1" x14ac:dyDescent="0.25">
      <c r="A10009" s="5" t="s">
        <v>18040</v>
      </c>
      <c r="B10009" s="5">
        <v>1</v>
      </c>
      <c r="C10009" s="5">
        <v>2</v>
      </c>
    </row>
    <row r="10010" spans="1:3" hidden="1" x14ac:dyDescent="0.25">
      <c r="A10010" s="5" t="s">
        <v>18041</v>
      </c>
      <c r="B10010" s="5">
        <v>1</v>
      </c>
      <c r="C10010" s="5">
        <v>2</v>
      </c>
    </row>
    <row r="10011" spans="1:3" hidden="1" x14ac:dyDescent="0.25">
      <c r="A10011" s="5" t="s">
        <v>18042</v>
      </c>
      <c r="B10011" s="5">
        <v>1</v>
      </c>
      <c r="C10011" s="5">
        <v>1</v>
      </c>
    </row>
    <row r="10012" spans="1:3" hidden="1" x14ac:dyDescent="0.25">
      <c r="A10012" s="5" t="s">
        <v>18043</v>
      </c>
      <c r="B10012" s="5">
        <v>1</v>
      </c>
      <c r="C10012" s="5">
        <v>1</v>
      </c>
    </row>
    <row r="10013" spans="1:3" hidden="1" x14ac:dyDescent="0.25">
      <c r="A10013" s="5" t="s">
        <v>18044</v>
      </c>
      <c r="B10013" s="5">
        <v>1</v>
      </c>
      <c r="C10013" s="5">
        <v>2</v>
      </c>
    </row>
    <row r="10014" spans="1:3" hidden="1" x14ac:dyDescent="0.25">
      <c r="A10014" s="5" t="s">
        <v>18045</v>
      </c>
      <c r="B10014" s="5">
        <v>1</v>
      </c>
      <c r="C10014" s="5">
        <v>3</v>
      </c>
    </row>
    <row r="10015" spans="1:3" hidden="1" x14ac:dyDescent="0.25">
      <c r="A10015" s="5" t="s">
        <v>18046</v>
      </c>
      <c r="B10015" s="5">
        <v>1</v>
      </c>
      <c r="C10015" s="5">
        <v>3</v>
      </c>
    </row>
    <row r="10016" spans="1:3" hidden="1" x14ac:dyDescent="0.25">
      <c r="A10016" s="5" t="s">
        <v>18047</v>
      </c>
      <c r="B10016" s="5">
        <v>1</v>
      </c>
      <c r="C10016" s="5">
        <v>1</v>
      </c>
    </row>
    <row r="10017" spans="1:3" hidden="1" x14ac:dyDescent="0.25">
      <c r="A10017" s="5" t="s">
        <v>18048</v>
      </c>
      <c r="B10017" s="5">
        <v>1</v>
      </c>
      <c r="C10017" s="5">
        <v>2</v>
      </c>
    </row>
    <row r="10018" spans="1:3" hidden="1" x14ac:dyDescent="0.25">
      <c r="A10018" s="5" t="s">
        <v>18049</v>
      </c>
      <c r="B10018" s="5">
        <v>1</v>
      </c>
      <c r="C10018" s="5">
        <v>2</v>
      </c>
    </row>
    <row r="10019" spans="1:3" hidden="1" x14ac:dyDescent="0.25">
      <c r="A10019" s="5" t="s">
        <v>18050</v>
      </c>
      <c r="B10019" s="5">
        <v>1</v>
      </c>
      <c r="C10019" s="5">
        <v>2</v>
      </c>
    </row>
    <row r="10020" spans="1:3" hidden="1" x14ac:dyDescent="0.25">
      <c r="A10020" s="5" t="s">
        <v>18051</v>
      </c>
      <c r="B10020" s="5">
        <v>1</v>
      </c>
      <c r="C10020" s="5">
        <v>2</v>
      </c>
    </row>
    <row r="10021" spans="1:3" hidden="1" x14ac:dyDescent="0.25">
      <c r="A10021" s="5" t="s">
        <v>18052</v>
      </c>
      <c r="B10021" s="5">
        <v>1</v>
      </c>
      <c r="C10021" s="5">
        <v>2</v>
      </c>
    </row>
    <row r="10022" spans="1:3" hidden="1" x14ac:dyDescent="0.25">
      <c r="A10022" s="5" t="s">
        <v>18053</v>
      </c>
      <c r="B10022" s="5">
        <v>1</v>
      </c>
      <c r="C10022" s="5">
        <v>2</v>
      </c>
    </row>
    <row r="10023" spans="1:3" hidden="1" x14ac:dyDescent="0.25">
      <c r="A10023" s="5" t="s">
        <v>18054</v>
      </c>
      <c r="B10023" s="5">
        <v>1</v>
      </c>
      <c r="C10023" s="5">
        <v>3</v>
      </c>
    </row>
    <row r="10024" spans="1:3" hidden="1" x14ac:dyDescent="0.25">
      <c r="A10024" s="5" t="s">
        <v>18055</v>
      </c>
      <c r="B10024" s="5">
        <v>1</v>
      </c>
      <c r="C10024" s="5">
        <v>1</v>
      </c>
    </row>
    <row r="10025" spans="1:3" hidden="1" x14ac:dyDescent="0.25">
      <c r="A10025" s="5" t="s">
        <v>18056</v>
      </c>
      <c r="B10025" s="5">
        <v>1</v>
      </c>
      <c r="C10025" s="5">
        <v>3</v>
      </c>
    </row>
    <row r="10026" spans="1:3" hidden="1" x14ac:dyDescent="0.25">
      <c r="A10026" s="5" t="s">
        <v>18057</v>
      </c>
      <c r="B10026" s="5">
        <v>1</v>
      </c>
      <c r="C10026" s="5">
        <v>1</v>
      </c>
    </row>
    <row r="10027" spans="1:3" hidden="1" x14ac:dyDescent="0.25">
      <c r="A10027" s="5" t="s">
        <v>18058</v>
      </c>
      <c r="B10027" s="5">
        <v>1</v>
      </c>
      <c r="C10027" s="5">
        <v>3</v>
      </c>
    </row>
    <row r="10028" spans="1:3" hidden="1" x14ac:dyDescent="0.25">
      <c r="A10028" s="5" t="s">
        <v>18059</v>
      </c>
      <c r="B10028" s="5">
        <v>1</v>
      </c>
      <c r="C10028" s="5">
        <v>1</v>
      </c>
    </row>
    <row r="10029" spans="1:3" hidden="1" x14ac:dyDescent="0.25">
      <c r="A10029" s="5" t="s">
        <v>18060</v>
      </c>
      <c r="B10029" s="5">
        <v>1</v>
      </c>
      <c r="C10029" s="5">
        <v>2</v>
      </c>
    </row>
    <row r="10030" spans="1:3" hidden="1" x14ac:dyDescent="0.25">
      <c r="A10030" s="5" t="s">
        <v>18061</v>
      </c>
      <c r="B10030" s="5">
        <v>1</v>
      </c>
      <c r="C10030" s="5">
        <v>1</v>
      </c>
    </row>
    <row r="10031" spans="1:3" hidden="1" x14ac:dyDescent="0.25">
      <c r="A10031" s="5" t="s">
        <v>18062</v>
      </c>
      <c r="B10031" s="5">
        <v>1</v>
      </c>
      <c r="C10031" s="5">
        <v>2</v>
      </c>
    </row>
    <row r="10032" spans="1:3" hidden="1" x14ac:dyDescent="0.25">
      <c r="A10032" s="5" t="s">
        <v>18063</v>
      </c>
      <c r="B10032" s="5">
        <v>1</v>
      </c>
      <c r="C10032" s="5">
        <v>1</v>
      </c>
    </row>
    <row r="10033" spans="1:3" hidden="1" x14ac:dyDescent="0.25">
      <c r="A10033" s="5" t="s">
        <v>8138</v>
      </c>
      <c r="B10033" s="5">
        <v>1</v>
      </c>
      <c r="C10033" s="5">
        <v>2</v>
      </c>
    </row>
    <row r="10034" spans="1:3" hidden="1" x14ac:dyDescent="0.25">
      <c r="A10034" s="5" t="s">
        <v>18064</v>
      </c>
      <c r="B10034" s="5">
        <v>1</v>
      </c>
      <c r="C10034" s="5">
        <v>2</v>
      </c>
    </row>
    <row r="10035" spans="1:3" hidden="1" x14ac:dyDescent="0.25">
      <c r="A10035" s="5" t="s">
        <v>18065</v>
      </c>
      <c r="B10035" s="5">
        <v>1</v>
      </c>
      <c r="C10035" s="5">
        <v>3</v>
      </c>
    </row>
    <row r="10036" spans="1:3" hidden="1" x14ac:dyDescent="0.25">
      <c r="A10036" s="5" t="s">
        <v>18066</v>
      </c>
      <c r="B10036" s="5">
        <v>1</v>
      </c>
      <c r="C10036" s="5">
        <v>1</v>
      </c>
    </row>
    <row r="10037" spans="1:3" hidden="1" x14ac:dyDescent="0.25">
      <c r="A10037" s="5" t="s">
        <v>2381</v>
      </c>
      <c r="B10037" s="5">
        <v>1</v>
      </c>
      <c r="C10037" s="5">
        <v>1</v>
      </c>
    </row>
    <row r="10038" spans="1:3" hidden="1" x14ac:dyDescent="0.25">
      <c r="A10038" s="5" t="s">
        <v>18067</v>
      </c>
      <c r="B10038" s="5">
        <v>1</v>
      </c>
      <c r="C10038" s="5">
        <v>1</v>
      </c>
    </row>
    <row r="10039" spans="1:3" hidden="1" x14ac:dyDescent="0.25">
      <c r="A10039" s="5" t="s">
        <v>18068</v>
      </c>
      <c r="B10039" s="5">
        <v>1</v>
      </c>
      <c r="C10039" s="5">
        <v>2</v>
      </c>
    </row>
    <row r="10040" spans="1:3" hidden="1" x14ac:dyDescent="0.25">
      <c r="A10040" s="5" t="s">
        <v>18069</v>
      </c>
      <c r="B10040" s="5">
        <v>1</v>
      </c>
      <c r="C10040" s="5">
        <v>2</v>
      </c>
    </row>
    <row r="10041" spans="1:3" hidden="1" x14ac:dyDescent="0.25">
      <c r="A10041" s="5" t="s">
        <v>18070</v>
      </c>
      <c r="B10041" s="5">
        <v>1</v>
      </c>
      <c r="C10041" s="5">
        <v>2</v>
      </c>
    </row>
    <row r="10042" spans="1:3" hidden="1" x14ac:dyDescent="0.25">
      <c r="A10042" s="5" t="s">
        <v>18071</v>
      </c>
      <c r="B10042" s="5">
        <v>1</v>
      </c>
      <c r="C10042" s="5">
        <v>1</v>
      </c>
    </row>
    <row r="10043" spans="1:3" hidden="1" x14ac:dyDescent="0.25">
      <c r="A10043" s="5" t="s">
        <v>18072</v>
      </c>
      <c r="B10043" s="5">
        <v>1</v>
      </c>
      <c r="C10043" s="5">
        <v>1</v>
      </c>
    </row>
    <row r="10044" spans="1:3" hidden="1" x14ac:dyDescent="0.25">
      <c r="A10044" s="5" t="s">
        <v>18073</v>
      </c>
      <c r="B10044" s="5">
        <v>1</v>
      </c>
      <c r="C10044" s="5">
        <v>1</v>
      </c>
    </row>
    <row r="10045" spans="1:3" hidden="1" x14ac:dyDescent="0.25">
      <c r="A10045" s="5" t="s">
        <v>18074</v>
      </c>
      <c r="B10045" s="5">
        <v>1</v>
      </c>
      <c r="C10045" s="5">
        <v>1</v>
      </c>
    </row>
    <row r="10046" spans="1:3" hidden="1" x14ac:dyDescent="0.25">
      <c r="A10046" s="5" t="s">
        <v>18075</v>
      </c>
      <c r="B10046" s="5">
        <v>1</v>
      </c>
      <c r="C10046" s="5">
        <v>1</v>
      </c>
    </row>
    <row r="10047" spans="1:3" hidden="1" x14ac:dyDescent="0.25">
      <c r="A10047" s="5" t="s">
        <v>18076</v>
      </c>
      <c r="B10047" s="5">
        <v>1</v>
      </c>
      <c r="C10047" s="5">
        <v>1</v>
      </c>
    </row>
    <row r="10048" spans="1:3" hidden="1" x14ac:dyDescent="0.25">
      <c r="A10048" s="5" t="s">
        <v>18077</v>
      </c>
      <c r="B10048" s="5">
        <v>1</v>
      </c>
      <c r="C10048" s="5">
        <v>3</v>
      </c>
    </row>
    <row r="10049" spans="1:3" hidden="1" x14ac:dyDescent="0.25">
      <c r="A10049" s="5" t="s">
        <v>18078</v>
      </c>
      <c r="B10049" s="5">
        <v>1</v>
      </c>
      <c r="C10049" s="5">
        <v>1</v>
      </c>
    </row>
    <row r="10050" spans="1:3" hidden="1" x14ac:dyDescent="0.25">
      <c r="A10050" s="5" t="s">
        <v>18079</v>
      </c>
      <c r="B10050" s="5">
        <v>1</v>
      </c>
      <c r="C10050" s="5">
        <v>1</v>
      </c>
    </row>
    <row r="10051" spans="1:3" hidden="1" x14ac:dyDescent="0.25">
      <c r="A10051" s="5" t="s">
        <v>18080</v>
      </c>
      <c r="B10051" s="5">
        <v>1</v>
      </c>
      <c r="C10051" s="5">
        <v>3</v>
      </c>
    </row>
    <row r="10052" spans="1:3" hidden="1" x14ac:dyDescent="0.25">
      <c r="A10052" s="5" t="s">
        <v>18081</v>
      </c>
      <c r="B10052" s="5">
        <v>1</v>
      </c>
      <c r="C10052" s="5">
        <v>2</v>
      </c>
    </row>
    <row r="10053" spans="1:3" hidden="1" x14ac:dyDescent="0.25">
      <c r="A10053" s="5" t="s">
        <v>18082</v>
      </c>
      <c r="B10053" s="5">
        <v>1</v>
      </c>
      <c r="C10053" s="5">
        <v>3</v>
      </c>
    </row>
    <row r="10054" spans="1:3" hidden="1" x14ac:dyDescent="0.25">
      <c r="A10054" s="5" t="s">
        <v>18083</v>
      </c>
      <c r="B10054" s="5">
        <v>1</v>
      </c>
      <c r="C10054" s="5">
        <v>2</v>
      </c>
    </row>
    <row r="10055" spans="1:3" hidden="1" x14ac:dyDescent="0.25">
      <c r="A10055" s="5" t="s">
        <v>18084</v>
      </c>
      <c r="B10055" s="5">
        <v>1</v>
      </c>
      <c r="C10055" s="5">
        <v>1</v>
      </c>
    </row>
    <row r="10056" spans="1:3" hidden="1" x14ac:dyDescent="0.25">
      <c r="A10056" s="5" t="s">
        <v>18085</v>
      </c>
      <c r="B10056" s="5">
        <v>1</v>
      </c>
      <c r="C10056" s="5">
        <v>2</v>
      </c>
    </row>
    <row r="10057" spans="1:3" hidden="1" x14ac:dyDescent="0.25">
      <c r="A10057" s="5" t="s">
        <v>18086</v>
      </c>
      <c r="B10057" s="5">
        <v>1</v>
      </c>
      <c r="C10057" s="5">
        <v>1</v>
      </c>
    </row>
    <row r="10058" spans="1:3" hidden="1" x14ac:dyDescent="0.25">
      <c r="A10058" s="5" t="s">
        <v>18087</v>
      </c>
      <c r="B10058" s="5">
        <v>1</v>
      </c>
      <c r="C10058" s="5">
        <v>2</v>
      </c>
    </row>
    <row r="10059" spans="1:3" hidden="1" x14ac:dyDescent="0.25">
      <c r="A10059" s="5" t="s">
        <v>8542</v>
      </c>
      <c r="B10059" s="5">
        <v>1</v>
      </c>
      <c r="C10059" s="5">
        <v>2</v>
      </c>
    </row>
    <row r="10060" spans="1:3" hidden="1" x14ac:dyDescent="0.25">
      <c r="A10060" s="5" t="s">
        <v>18088</v>
      </c>
      <c r="B10060" s="5">
        <v>1</v>
      </c>
      <c r="C10060" s="5">
        <v>3</v>
      </c>
    </row>
    <row r="10061" spans="1:3" hidden="1" x14ac:dyDescent="0.25">
      <c r="A10061" s="5" t="s">
        <v>18089</v>
      </c>
      <c r="B10061" s="5">
        <v>1</v>
      </c>
      <c r="C10061" s="5">
        <v>3</v>
      </c>
    </row>
    <row r="10062" spans="1:3" hidden="1" x14ac:dyDescent="0.25">
      <c r="A10062" s="5" t="s">
        <v>18090</v>
      </c>
      <c r="B10062" s="5">
        <v>1</v>
      </c>
      <c r="C10062" s="5">
        <v>1</v>
      </c>
    </row>
    <row r="10063" spans="1:3" hidden="1" x14ac:dyDescent="0.25">
      <c r="A10063" s="5" t="s">
        <v>3282</v>
      </c>
      <c r="B10063" s="5">
        <v>1</v>
      </c>
      <c r="C10063" s="5">
        <v>2</v>
      </c>
    </row>
    <row r="10064" spans="1:3" hidden="1" x14ac:dyDescent="0.25">
      <c r="A10064" s="5" t="s">
        <v>18091</v>
      </c>
      <c r="B10064" s="5">
        <v>1</v>
      </c>
      <c r="C10064" s="5">
        <v>1</v>
      </c>
    </row>
    <row r="10065" spans="1:3" hidden="1" x14ac:dyDescent="0.25">
      <c r="A10065" s="5" t="s">
        <v>2408</v>
      </c>
      <c r="B10065" s="5">
        <v>1</v>
      </c>
      <c r="C10065" s="5">
        <v>3</v>
      </c>
    </row>
    <row r="10066" spans="1:3" hidden="1" x14ac:dyDescent="0.25">
      <c r="A10066" s="5" t="s">
        <v>18092</v>
      </c>
      <c r="B10066" s="5">
        <v>1</v>
      </c>
      <c r="C10066" s="5">
        <v>1</v>
      </c>
    </row>
    <row r="10067" spans="1:3" hidden="1" x14ac:dyDescent="0.25">
      <c r="A10067" s="5" t="s">
        <v>18093</v>
      </c>
      <c r="B10067" s="5">
        <v>1</v>
      </c>
      <c r="C10067" s="5">
        <v>2</v>
      </c>
    </row>
    <row r="10068" spans="1:3" hidden="1" x14ac:dyDescent="0.25">
      <c r="A10068" s="5" t="s">
        <v>18094</v>
      </c>
      <c r="B10068" s="5">
        <v>1</v>
      </c>
      <c r="C10068" s="5">
        <v>2</v>
      </c>
    </row>
    <row r="10069" spans="1:3" hidden="1" x14ac:dyDescent="0.25">
      <c r="A10069" s="5" t="s">
        <v>8384</v>
      </c>
      <c r="B10069" s="5">
        <v>1</v>
      </c>
      <c r="C10069" s="5">
        <v>2</v>
      </c>
    </row>
    <row r="10070" spans="1:3" hidden="1" x14ac:dyDescent="0.25">
      <c r="A10070" s="5" t="s">
        <v>18095</v>
      </c>
      <c r="B10070" s="5">
        <v>1</v>
      </c>
      <c r="C10070" s="5">
        <v>2</v>
      </c>
    </row>
    <row r="10071" spans="1:3" hidden="1" x14ac:dyDescent="0.25">
      <c r="A10071" s="5" t="s">
        <v>18096</v>
      </c>
      <c r="B10071" s="5">
        <v>1</v>
      </c>
      <c r="C10071" s="5">
        <v>1</v>
      </c>
    </row>
    <row r="10072" spans="1:3" hidden="1" x14ac:dyDescent="0.25">
      <c r="A10072" s="5" t="s">
        <v>18097</v>
      </c>
      <c r="B10072" s="5">
        <v>1</v>
      </c>
      <c r="C10072" s="5">
        <v>2</v>
      </c>
    </row>
    <row r="10073" spans="1:3" hidden="1" x14ac:dyDescent="0.25">
      <c r="A10073" s="5" t="s">
        <v>18098</v>
      </c>
      <c r="B10073" s="5">
        <v>1</v>
      </c>
      <c r="C10073" s="5">
        <v>3</v>
      </c>
    </row>
    <row r="10074" spans="1:3" hidden="1" x14ac:dyDescent="0.25">
      <c r="A10074" s="5" t="s">
        <v>18099</v>
      </c>
      <c r="B10074" s="5">
        <v>1</v>
      </c>
      <c r="C10074" s="5">
        <v>3</v>
      </c>
    </row>
    <row r="10075" spans="1:3" hidden="1" x14ac:dyDescent="0.25">
      <c r="A10075" s="5" t="s">
        <v>18100</v>
      </c>
      <c r="B10075" s="5">
        <v>1</v>
      </c>
      <c r="C10075" s="5">
        <v>3</v>
      </c>
    </row>
    <row r="10076" spans="1:3" hidden="1" x14ac:dyDescent="0.25">
      <c r="A10076" s="5" t="s">
        <v>18101</v>
      </c>
      <c r="B10076" s="5">
        <v>1</v>
      </c>
      <c r="C10076" s="5">
        <v>2</v>
      </c>
    </row>
    <row r="10077" spans="1:3" hidden="1" x14ac:dyDescent="0.25">
      <c r="A10077" s="5" t="s">
        <v>18102</v>
      </c>
      <c r="B10077" s="5">
        <v>1</v>
      </c>
      <c r="C10077" s="5">
        <v>1</v>
      </c>
    </row>
    <row r="10078" spans="1:3" hidden="1" x14ac:dyDescent="0.25">
      <c r="A10078" s="5" t="s">
        <v>18103</v>
      </c>
      <c r="B10078" s="5">
        <v>1</v>
      </c>
      <c r="C10078" s="5">
        <v>1</v>
      </c>
    </row>
    <row r="10079" spans="1:3" hidden="1" x14ac:dyDescent="0.25">
      <c r="A10079" s="5" t="s">
        <v>18104</v>
      </c>
      <c r="B10079" s="5">
        <v>1</v>
      </c>
      <c r="C10079" s="5">
        <v>3</v>
      </c>
    </row>
    <row r="10080" spans="1:3" hidden="1" x14ac:dyDescent="0.25">
      <c r="A10080" s="5" t="s">
        <v>18105</v>
      </c>
      <c r="B10080" s="5">
        <v>1</v>
      </c>
      <c r="C10080" s="5">
        <v>1</v>
      </c>
    </row>
    <row r="10081" spans="1:3" hidden="1" x14ac:dyDescent="0.25">
      <c r="A10081" s="5" t="s">
        <v>18106</v>
      </c>
      <c r="B10081" s="5">
        <v>1</v>
      </c>
      <c r="C10081" s="5">
        <v>3</v>
      </c>
    </row>
    <row r="10082" spans="1:3" hidden="1" x14ac:dyDescent="0.25">
      <c r="A10082" s="5" t="s">
        <v>18107</v>
      </c>
      <c r="B10082" s="5">
        <v>1</v>
      </c>
      <c r="C10082" s="5">
        <v>3</v>
      </c>
    </row>
    <row r="10083" spans="1:3" hidden="1" x14ac:dyDescent="0.25">
      <c r="A10083" s="5" t="s">
        <v>18108</v>
      </c>
      <c r="B10083" s="5">
        <v>1</v>
      </c>
      <c r="C10083" s="5">
        <v>2</v>
      </c>
    </row>
    <row r="10084" spans="1:3" hidden="1" x14ac:dyDescent="0.25">
      <c r="A10084" s="5" t="s">
        <v>18109</v>
      </c>
      <c r="B10084" s="5">
        <v>1</v>
      </c>
      <c r="C10084" s="5">
        <v>3</v>
      </c>
    </row>
    <row r="10085" spans="1:3" hidden="1" x14ac:dyDescent="0.25">
      <c r="A10085" s="5" t="s">
        <v>18110</v>
      </c>
      <c r="B10085" s="5">
        <v>1</v>
      </c>
      <c r="C10085" s="5">
        <v>3</v>
      </c>
    </row>
    <row r="10086" spans="1:3" hidden="1" x14ac:dyDescent="0.25">
      <c r="A10086" s="5" t="s">
        <v>18111</v>
      </c>
      <c r="B10086" s="5">
        <v>1</v>
      </c>
      <c r="C10086" s="5">
        <v>3</v>
      </c>
    </row>
    <row r="10087" spans="1:3" hidden="1" x14ac:dyDescent="0.25">
      <c r="A10087" s="5" t="s">
        <v>18112</v>
      </c>
      <c r="B10087" s="5">
        <v>1</v>
      </c>
      <c r="C10087" s="5">
        <v>2</v>
      </c>
    </row>
    <row r="10088" spans="1:3" hidden="1" x14ac:dyDescent="0.25">
      <c r="A10088" s="5" t="s">
        <v>18113</v>
      </c>
      <c r="B10088" s="5">
        <v>1</v>
      </c>
      <c r="C10088" s="5">
        <v>1</v>
      </c>
    </row>
    <row r="10089" spans="1:3" hidden="1" x14ac:dyDescent="0.25">
      <c r="A10089" s="5" t="s">
        <v>18114</v>
      </c>
      <c r="B10089" s="5">
        <v>1</v>
      </c>
      <c r="C10089" s="5">
        <v>2</v>
      </c>
    </row>
    <row r="10090" spans="1:3" hidden="1" x14ac:dyDescent="0.25">
      <c r="A10090" s="5" t="s">
        <v>18115</v>
      </c>
      <c r="B10090" s="5">
        <v>1</v>
      </c>
      <c r="C10090" s="5">
        <v>1</v>
      </c>
    </row>
    <row r="10091" spans="1:3" hidden="1" x14ac:dyDescent="0.25">
      <c r="A10091" s="5" t="s">
        <v>18116</v>
      </c>
      <c r="B10091" s="5">
        <v>1</v>
      </c>
      <c r="C10091" s="5">
        <v>3</v>
      </c>
    </row>
    <row r="10092" spans="1:3" hidden="1" x14ac:dyDescent="0.25">
      <c r="A10092" s="5" t="s">
        <v>18117</v>
      </c>
      <c r="B10092" s="5">
        <v>1</v>
      </c>
      <c r="C10092" s="5">
        <v>1</v>
      </c>
    </row>
    <row r="10093" spans="1:3" hidden="1" x14ac:dyDescent="0.25">
      <c r="A10093" s="5" t="s">
        <v>18118</v>
      </c>
      <c r="B10093" s="5">
        <v>1</v>
      </c>
      <c r="C10093" s="5">
        <v>2</v>
      </c>
    </row>
    <row r="10094" spans="1:3" hidden="1" x14ac:dyDescent="0.25">
      <c r="A10094" s="5" t="s">
        <v>18119</v>
      </c>
      <c r="B10094" s="5">
        <v>1</v>
      </c>
      <c r="C10094" s="5">
        <v>2</v>
      </c>
    </row>
    <row r="10095" spans="1:3" hidden="1" x14ac:dyDescent="0.25">
      <c r="A10095" s="5" t="s">
        <v>18120</v>
      </c>
      <c r="B10095" s="5">
        <v>1</v>
      </c>
      <c r="C10095" s="5">
        <v>2</v>
      </c>
    </row>
    <row r="10096" spans="1:3" hidden="1" x14ac:dyDescent="0.25">
      <c r="A10096" s="5" t="s">
        <v>18121</v>
      </c>
      <c r="B10096" s="5">
        <v>1</v>
      </c>
      <c r="C10096" s="5">
        <v>3</v>
      </c>
    </row>
    <row r="10097" spans="1:3" hidden="1" x14ac:dyDescent="0.25">
      <c r="A10097" s="5" t="s">
        <v>18122</v>
      </c>
      <c r="B10097" s="5">
        <v>1</v>
      </c>
      <c r="C10097" s="5">
        <v>3</v>
      </c>
    </row>
    <row r="10098" spans="1:3" hidden="1" x14ac:dyDescent="0.25">
      <c r="A10098" s="5" t="s">
        <v>18123</v>
      </c>
      <c r="B10098" s="5">
        <v>1</v>
      </c>
      <c r="C10098" s="5">
        <v>2</v>
      </c>
    </row>
    <row r="10099" spans="1:3" hidden="1" x14ac:dyDescent="0.25">
      <c r="A10099" s="5" t="s">
        <v>18124</v>
      </c>
      <c r="B10099" s="5">
        <v>1</v>
      </c>
      <c r="C10099" s="5">
        <v>3</v>
      </c>
    </row>
    <row r="10100" spans="1:3" hidden="1" x14ac:dyDescent="0.25">
      <c r="A10100" s="5" t="s">
        <v>18125</v>
      </c>
      <c r="B10100" s="5">
        <v>1</v>
      </c>
      <c r="C10100" s="5">
        <v>1</v>
      </c>
    </row>
    <row r="10101" spans="1:3" hidden="1" x14ac:dyDescent="0.25">
      <c r="A10101" s="5" t="s">
        <v>8556</v>
      </c>
      <c r="B10101" s="5">
        <v>1</v>
      </c>
      <c r="C10101" s="5">
        <v>1</v>
      </c>
    </row>
    <row r="10102" spans="1:3" hidden="1" x14ac:dyDescent="0.25">
      <c r="A10102" s="5" t="s">
        <v>18126</v>
      </c>
      <c r="B10102" s="5">
        <v>1</v>
      </c>
      <c r="C10102" s="5">
        <v>3</v>
      </c>
    </row>
    <row r="10103" spans="1:3" hidden="1" x14ac:dyDescent="0.25">
      <c r="A10103" s="5" t="s">
        <v>18127</v>
      </c>
      <c r="B10103" s="5">
        <v>1</v>
      </c>
      <c r="C10103" s="5">
        <v>2</v>
      </c>
    </row>
    <row r="10104" spans="1:3" hidden="1" x14ac:dyDescent="0.25">
      <c r="A10104" s="5" t="s">
        <v>18128</v>
      </c>
      <c r="B10104" s="5">
        <v>1</v>
      </c>
      <c r="C10104" s="5">
        <v>1</v>
      </c>
    </row>
    <row r="10105" spans="1:3" hidden="1" x14ac:dyDescent="0.25">
      <c r="A10105" s="5" t="s">
        <v>18129</v>
      </c>
      <c r="B10105" s="5">
        <v>1</v>
      </c>
      <c r="C10105" s="5">
        <v>1</v>
      </c>
    </row>
    <row r="10106" spans="1:3" hidden="1" x14ac:dyDescent="0.25">
      <c r="A10106" s="5" t="s">
        <v>18130</v>
      </c>
      <c r="B10106" s="5">
        <v>1</v>
      </c>
      <c r="C10106" s="5">
        <v>1</v>
      </c>
    </row>
    <row r="10107" spans="1:3" hidden="1" x14ac:dyDescent="0.25">
      <c r="A10107" s="5" t="s">
        <v>18131</v>
      </c>
      <c r="B10107" s="5">
        <v>1</v>
      </c>
      <c r="C10107" s="5">
        <v>2</v>
      </c>
    </row>
    <row r="10108" spans="1:3" hidden="1" x14ac:dyDescent="0.25">
      <c r="A10108" s="5" t="s">
        <v>18132</v>
      </c>
      <c r="B10108" s="5">
        <v>1</v>
      </c>
      <c r="C10108" s="5">
        <v>2</v>
      </c>
    </row>
    <row r="10109" spans="1:3" hidden="1" x14ac:dyDescent="0.25">
      <c r="A10109" s="5" t="s">
        <v>18133</v>
      </c>
      <c r="B10109" s="5">
        <v>1</v>
      </c>
      <c r="C10109" s="5">
        <v>2</v>
      </c>
    </row>
    <row r="10110" spans="1:3" hidden="1" x14ac:dyDescent="0.25">
      <c r="A10110" s="5" t="s">
        <v>18134</v>
      </c>
      <c r="B10110" s="5">
        <v>1</v>
      </c>
      <c r="C10110" s="5">
        <v>1</v>
      </c>
    </row>
    <row r="10111" spans="1:3" hidden="1" x14ac:dyDescent="0.25">
      <c r="A10111" s="5" t="s">
        <v>18135</v>
      </c>
      <c r="B10111" s="5">
        <v>1</v>
      </c>
      <c r="C10111" s="5">
        <v>1</v>
      </c>
    </row>
    <row r="10112" spans="1:3" hidden="1" x14ac:dyDescent="0.25">
      <c r="A10112" s="5" t="s">
        <v>18136</v>
      </c>
      <c r="B10112" s="5">
        <v>1</v>
      </c>
      <c r="C10112" s="5">
        <v>2</v>
      </c>
    </row>
    <row r="10113" spans="1:3" hidden="1" x14ac:dyDescent="0.25">
      <c r="A10113" s="5" t="s">
        <v>18137</v>
      </c>
      <c r="B10113" s="5">
        <v>1</v>
      </c>
      <c r="C10113" s="5">
        <v>2</v>
      </c>
    </row>
    <row r="10114" spans="1:3" hidden="1" x14ac:dyDescent="0.25">
      <c r="A10114" s="5" t="s">
        <v>18138</v>
      </c>
      <c r="B10114" s="5">
        <v>1</v>
      </c>
      <c r="C10114" s="5">
        <v>2</v>
      </c>
    </row>
    <row r="10115" spans="1:3" hidden="1" x14ac:dyDescent="0.25">
      <c r="A10115" s="5" t="s">
        <v>18139</v>
      </c>
      <c r="B10115" s="5">
        <v>1</v>
      </c>
      <c r="C10115" s="5">
        <v>1</v>
      </c>
    </row>
    <row r="10116" spans="1:3" hidden="1" x14ac:dyDescent="0.25">
      <c r="A10116" s="5" t="s">
        <v>18140</v>
      </c>
      <c r="B10116" s="5">
        <v>1</v>
      </c>
      <c r="C10116" s="5">
        <v>1</v>
      </c>
    </row>
    <row r="10117" spans="1:3" hidden="1" x14ac:dyDescent="0.25">
      <c r="A10117" s="5" t="s">
        <v>18141</v>
      </c>
      <c r="B10117" s="5">
        <v>1</v>
      </c>
      <c r="C10117" s="5">
        <v>1</v>
      </c>
    </row>
    <row r="10118" spans="1:3" hidden="1" x14ac:dyDescent="0.25">
      <c r="A10118" s="5" t="s">
        <v>18142</v>
      </c>
      <c r="B10118" s="5">
        <v>1</v>
      </c>
      <c r="C10118" s="5">
        <v>2</v>
      </c>
    </row>
    <row r="10119" spans="1:3" hidden="1" x14ac:dyDescent="0.25">
      <c r="A10119" s="5" t="s">
        <v>18143</v>
      </c>
      <c r="B10119" s="5">
        <v>1</v>
      </c>
      <c r="C10119" s="5">
        <v>2</v>
      </c>
    </row>
    <row r="10120" spans="1:3" hidden="1" x14ac:dyDescent="0.25">
      <c r="A10120" s="5" t="s">
        <v>18144</v>
      </c>
      <c r="B10120" s="5">
        <v>1</v>
      </c>
      <c r="C10120" s="5">
        <v>1</v>
      </c>
    </row>
    <row r="10121" spans="1:3" hidden="1" x14ac:dyDescent="0.25">
      <c r="A10121" s="5" t="s">
        <v>18145</v>
      </c>
      <c r="B10121" s="5">
        <v>1</v>
      </c>
      <c r="C10121" s="5">
        <v>2</v>
      </c>
    </row>
    <row r="10122" spans="1:3" hidden="1" x14ac:dyDescent="0.25">
      <c r="A10122" s="5" t="s">
        <v>18146</v>
      </c>
      <c r="B10122" s="5">
        <v>1</v>
      </c>
      <c r="C10122" s="5">
        <v>1</v>
      </c>
    </row>
    <row r="10123" spans="1:3" hidden="1" x14ac:dyDescent="0.25">
      <c r="A10123" s="5" t="s">
        <v>18147</v>
      </c>
      <c r="B10123" s="5">
        <v>1</v>
      </c>
      <c r="C10123" s="5">
        <v>3</v>
      </c>
    </row>
    <row r="10124" spans="1:3" hidden="1" x14ac:dyDescent="0.25">
      <c r="A10124" s="5" t="s">
        <v>18148</v>
      </c>
      <c r="B10124" s="5">
        <v>1</v>
      </c>
      <c r="C10124" s="5">
        <v>2</v>
      </c>
    </row>
    <row r="10125" spans="1:3" hidden="1" x14ac:dyDescent="0.25">
      <c r="A10125" s="5" t="s">
        <v>18149</v>
      </c>
      <c r="B10125" s="5">
        <v>1</v>
      </c>
      <c r="C10125" s="5">
        <v>3</v>
      </c>
    </row>
    <row r="10126" spans="1:3" hidden="1" x14ac:dyDescent="0.25">
      <c r="A10126" s="5" t="s">
        <v>18150</v>
      </c>
      <c r="B10126" s="5">
        <v>1</v>
      </c>
      <c r="C10126" s="5">
        <v>1</v>
      </c>
    </row>
    <row r="10127" spans="1:3" hidden="1" x14ac:dyDescent="0.25">
      <c r="A10127" s="5" t="s">
        <v>18151</v>
      </c>
      <c r="B10127" s="5">
        <v>1</v>
      </c>
      <c r="C10127" s="5">
        <v>3</v>
      </c>
    </row>
    <row r="10128" spans="1:3" hidden="1" x14ac:dyDescent="0.25">
      <c r="A10128" s="5" t="s">
        <v>18152</v>
      </c>
      <c r="B10128" s="5">
        <v>1</v>
      </c>
      <c r="C10128" s="5">
        <v>1</v>
      </c>
    </row>
    <row r="10129" spans="1:3" hidden="1" x14ac:dyDescent="0.25">
      <c r="A10129" s="5" t="s">
        <v>8207</v>
      </c>
      <c r="B10129" s="5">
        <v>1</v>
      </c>
      <c r="C10129" s="5">
        <v>3</v>
      </c>
    </row>
    <row r="10130" spans="1:3" hidden="1" x14ac:dyDescent="0.25">
      <c r="A10130" s="5" t="s">
        <v>18153</v>
      </c>
      <c r="B10130" s="5">
        <v>1</v>
      </c>
      <c r="C10130" s="5">
        <v>2</v>
      </c>
    </row>
    <row r="10131" spans="1:3" hidden="1" x14ac:dyDescent="0.25">
      <c r="A10131" s="5" t="s">
        <v>18154</v>
      </c>
      <c r="B10131" s="5">
        <v>1</v>
      </c>
      <c r="C10131" s="5">
        <v>1</v>
      </c>
    </row>
    <row r="10132" spans="1:3" hidden="1" x14ac:dyDescent="0.25">
      <c r="A10132" s="5" t="s">
        <v>18155</v>
      </c>
      <c r="B10132" s="5">
        <v>1</v>
      </c>
      <c r="C10132" s="5">
        <v>2</v>
      </c>
    </row>
    <row r="10133" spans="1:3" hidden="1" x14ac:dyDescent="0.25">
      <c r="A10133" s="5" t="s">
        <v>18156</v>
      </c>
      <c r="B10133" s="5">
        <v>1</v>
      </c>
      <c r="C10133" s="5">
        <v>3</v>
      </c>
    </row>
    <row r="10134" spans="1:3" hidden="1" x14ac:dyDescent="0.25">
      <c r="A10134" s="5" t="s">
        <v>18157</v>
      </c>
      <c r="B10134" s="5">
        <v>1</v>
      </c>
      <c r="C10134" s="5">
        <v>1</v>
      </c>
    </row>
    <row r="10135" spans="1:3" hidden="1" x14ac:dyDescent="0.25">
      <c r="A10135" s="5" t="s">
        <v>18158</v>
      </c>
      <c r="B10135" s="5">
        <v>1</v>
      </c>
      <c r="C10135" s="5">
        <v>3</v>
      </c>
    </row>
    <row r="10136" spans="1:3" hidden="1" x14ac:dyDescent="0.25">
      <c r="A10136" s="5" t="s">
        <v>18159</v>
      </c>
      <c r="B10136" s="5">
        <v>1</v>
      </c>
      <c r="C10136" s="5">
        <v>2</v>
      </c>
    </row>
    <row r="10137" spans="1:3" hidden="1" x14ac:dyDescent="0.25">
      <c r="A10137" s="5" t="s">
        <v>18160</v>
      </c>
      <c r="B10137" s="5">
        <v>1</v>
      </c>
      <c r="C10137" s="5">
        <v>2</v>
      </c>
    </row>
    <row r="10138" spans="1:3" hidden="1" x14ac:dyDescent="0.25">
      <c r="A10138" s="5" t="s">
        <v>18161</v>
      </c>
      <c r="B10138" s="5">
        <v>1</v>
      </c>
      <c r="C10138" s="5">
        <v>2</v>
      </c>
    </row>
    <row r="10139" spans="1:3" hidden="1" x14ac:dyDescent="0.25">
      <c r="A10139" s="5" t="s">
        <v>18162</v>
      </c>
      <c r="B10139" s="5">
        <v>1</v>
      </c>
      <c r="C10139" s="5">
        <v>2</v>
      </c>
    </row>
    <row r="10140" spans="1:3" hidden="1" x14ac:dyDescent="0.25">
      <c r="A10140" s="5" t="s">
        <v>18163</v>
      </c>
      <c r="B10140" s="5">
        <v>1</v>
      </c>
      <c r="C10140" s="5">
        <v>2</v>
      </c>
    </row>
    <row r="10141" spans="1:3" hidden="1" x14ac:dyDescent="0.25">
      <c r="A10141" s="5" t="s">
        <v>18164</v>
      </c>
      <c r="B10141" s="5">
        <v>1</v>
      </c>
      <c r="C10141" s="5">
        <v>2</v>
      </c>
    </row>
    <row r="10142" spans="1:3" hidden="1" x14ac:dyDescent="0.25">
      <c r="A10142" s="5" t="s">
        <v>18165</v>
      </c>
      <c r="B10142" s="5">
        <v>1</v>
      </c>
      <c r="C10142" s="5">
        <v>1</v>
      </c>
    </row>
    <row r="10143" spans="1:3" hidden="1" x14ac:dyDescent="0.25">
      <c r="A10143" s="5" t="s">
        <v>18166</v>
      </c>
      <c r="B10143" s="5">
        <v>1</v>
      </c>
      <c r="C10143" s="5">
        <v>3</v>
      </c>
    </row>
    <row r="10144" spans="1:3" hidden="1" x14ac:dyDescent="0.25">
      <c r="A10144" s="5" t="s">
        <v>18167</v>
      </c>
      <c r="B10144" s="5">
        <v>1</v>
      </c>
      <c r="C10144" s="5">
        <v>2</v>
      </c>
    </row>
    <row r="10145" spans="1:3" hidden="1" x14ac:dyDescent="0.25">
      <c r="A10145" s="5" t="s">
        <v>18168</v>
      </c>
      <c r="B10145" s="5">
        <v>1</v>
      </c>
      <c r="C10145" s="5">
        <v>1</v>
      </c>
    </row>
    <row r="10146" spans="1:3" hidden="1" x14ac:dyDescent="0.25">
      <c r="A10146" s="5" t="s">
        <v>18169</v>
      </c>
      <c r="B10146" s="5">
        <v>1</v>
      </c>
      <c r="C10146" s="5">
        <v>3</v>
      </c>
    </row>
    <row r="10147" spans="1:3" hidden="1" x14ac:dyDescent="0.25">
      <c r="A10147" s="5" t="s">
        <v>18170</v>
      </c>
      <c r="B10147" s="5">
        <v>1</v>
      </c>
      <c r="C10147" s="5">
        <v>1</v>
      </c>
    </row>
    <row r="10148" spans="1:3" hidden="1" x14ac:dyDescent="0.25">
      <c r="A10148" s="5" t="s">
        <v>2627</v>
      </c>
      <c r="B10148" s="5">
        <v>1</v>
      </c>
      <c r="C10148" s="5">
        <v>3</v>
      </c>
    </row>
    <row r="10149" spans="1:3" hidden="1" x14ac:dyDescent="0.25">
      <c r="A10149" s="5" t="s">
        <v>18171</v>
      </c>
      <c r="B10149" s="5">
        <v>1</v>
      </c>
      <c r="C10149" s="5">
        <v>2</v>
      </c>
    </row>
    <row r="10150" spans="1:3" hidden="1" x14ac:dyDescent="0.25">
      <c r="A10150" s="5" t="s">
        <v>18172</v>
      </c>
      <c r="B10150" s="5">
        <v>1</v>
      </c>
      <c r="C10150" s="5">
        <v>1</v>
      </c>
    </row>
    <row r="10151" spans="1:3" hidden="1" x14ac:dyDescent="0.25">
      <c r="A10151" s="5" t="s">
        <v>18173</v>
      </c>
      <c r="B10151" s="5">
        <v>1</v>
      </c>
      <c r="C10151" s="5">
        <v>2</v>
      </c>
    </row>
    <row r="10152" spans="1:3" hidden="1" x14ac:dyDescent="0.25">
      <c r="A10152" s="5" t="s">
        <v>18174</v>
      </c>
      <c r="B10152" s="5">
        <v>1</v>
      </c>
      <c r="C10152" s="5">
        <v>1</v>
      </c>
    </row>
    <row r="10153" spans="1:3" hidden="1" x14ac:dyDescent="0.25">
      <c r="A10153" s="5" t="s">
        <v>18175</v>
      </c>
      <c r="B10153" s="5">
        <v>1</v>
      </c>
      <c r="C10153" s="5">
        <v>3</v>
      </c>
    </row>
    <row r="10154" spans="1:3" hidden="1" x14ac:dyDescent="0.25">
      <c r="A10154" s="5" t="s">
        <v>18176</v>
      </c>
      <c r="B10154" s="5">
        <v>1</v>
      </c>
      <c r="C10154" s="5">
        <v>2</v>
      </c>
    </row>
    <row r="10155" spans="1:3" hidden="1" x14ac:dyDescent="0.25">
      <c r="A10155" s="5" t="s">
        <v>18177</v>
      </c>
      <c r="B10155" s="5">
        <v>1</v>
      </c>
      <c r="C10155" s="5">
        <v>1</v>
      </c>
    </row>
    <row r="10156" spans="1:3" hidden="1" x14ac:dyDescent="0.25">
      <c r="A10156" s="5" t="s">
        <v>2474</v>
      </c>
      <c r="B10156" s="5">
        <v>1</v>
      </c>
      <c r="C10156" s="5">
        <v>2</v>
      </c>
    </row>
    <row r="10157" spans="1:3" hidden="1" x14ac:dyDescent="0.25">
      <c r="A10157" s="5" t="s">
        <v>18178</v>
      </c>
      <c r="B10157" s="5">
        <v>1</v>
      </c>
      <c r="C10157" s="5">
        <v>3</v>
      </c>
    </row>
    <row r="10158" spans="1:3" hidden="1" x14ac:dyDescent="0.25">
      <c r="A10158" s="5" t="s">
        <v>18179</v>
      </c>
      <c r="B10158" s="5">
        <v>1</v>
      </c>
      <c r="C10158" s="5">
        <v>1</v>
      </c>
    </row>
    <row r="10159" spans="1:3" hidden="1" x14ac:dyDescent="0.25">
      <c r="A10159" s="5" t="s">
        <v>18180</v>
      </c>
      <c r="B10159" s="5">
        <v>1</v>
      </c>
      <c r="C10159" s="5">
        <v>1</v>
      </c>
    </row>
    <row r="10160" spans="1:3" hidden="1" x14ac:dyDescent="0.25">
      <c r="A10160" s="5" t="s">
        <v>18181</v>
      </c>
      <c r="B10160" s="5">
        <v>1</v>
      </c>
      <c r="C10160" s="5">
        <v>3</v>
      </c>
    </row>
    <row r="10161" spans="1:3" hidden="1" x14ac:dyDescent="0.25">
      <c r="A10161" s="5" t="s">
        <v>8134</v>
      </c>
      <c r="B10161" s="5">
        <v>1</v>
      </c>
      <c r="C10161" s="5">
        <v>3</v>
      </c>
    </row>
    <row r="10162" spans="1:3" hidden="1" x14ac:dyDescent="0.25">
      <c r="A10162" s="5" t="s">
        <v>18182</v>
      </c>
      <c r="B10162" s="5">
        <v>1</v>
      </c>
      <c r="C10162" s="5">
        <v>1</v>
      </c>
    </row>
    <row r="10163" spans="1:3" hidden="1" x14ac:dyDescent="0.25">
      <c r="A10163" s="5" t="s">
        <v>8323</v>
      </c>
      <c r="B10163" s="5">
        <v>1</v>
      </c>
      <c r="C10163" s="5">
        <v>1</v>
      </c>
    </row>
    <row r="10164" spans="1:3" hidden="1" x14ac:dyDescent="0.25">
      <c r="A10164" s="5" t="s">
        <v>18183</v>
      </c>
      <c r="B10164" s="5">
        <v>1</v>
      </c>
      <c r="C10164" s="5">
        <v>3</v>
      </c>
    </row>
    <row r="10165" spans="1:3" hidden="1" x14ac:dyDescent="0.25">
      <c r="A10165" s="5" t="s">
        <v>18184</v>
      </c>
      <c r="B10165" s="5">
        <v>1</v>
      </c>
      <c r="C10165" s="5">
        <v>1</v>
      </c>
    </row>
    <row r="10166" spans="1:3" hidden="1" x14ac:dyDescent="0.25">
      <c r="A10166" s="5" t="s">
        <v>18185</v>
      </c>
      <c r="B10166" s="5">
        <v>1</v>
      </c>
      <c r="C10166" s="5">
        <v>2</v>
      </c>
    </row>
    <row r="10167" spans="1:3" hidden="1" x14ac:dyDescent="0.25">
      <c r="A10167" s="5" t="s">
        <v>18186</v>
      </c>
      <c r="B10167" s="5">
        <v>1</v>
      </c>
      <c r="C10167" s="5">
        <v>3</v>
      </c>
    </row>
    <row r="10168" spans="1:3" hidden="1" x14ac:dyDescent="0.25">
      <c r="A10168" s="5" t="s">
        <v>18187</v>
      </c>
      <c r="B10168" s="5">
        <v>1</v>
      </c>
      <c r="C10168" s="5">
        <v>1</v>
      </c>
    </row>
    <row r="10169" spans="1:3" hidden="1" x14ac:dyDescent="0.25">
      <c r="A10169" s="5" t="s">
        <v>18188</v>
      </c>
      <c r="B10169" s="5">
        <v>1</v>
      </c>
      <c r="C10169" s="5">
        <v>3</v>
      </c>
    </row>
    <row r="10170" spans="1:3" hidden="1" x14ac:dyDescent="0.25">
      <c r="A10170" s="5" t="s">
        <v>18189</v>
      </c>
      <c r="B10170" s="5">
        <v>1</v>
      </c>
      <c r="C10170" s="5">
        <v>3</v>
      </c>
    </row>
    <row r="10171" spans="1:3" hidden="1" x14ac:dyDescent="0.25">
      <c r="A10171" s="5" t="s">
        <v>18190</v>
      </c>
      <c r="B10171" s="5">
        <v>1</v>
      </c>
      <c r="C10171" s="5">
        <v>2</v>
      </c>
    </row>
    <row r="10172" spans="1:3" hidden="1" x14ac:dyDescent="0.25">
      <c r="A10172" s="5" t="s">
        <v>18191</v>
      </c>
      <c r="B10172" s="5">
        <v>1</v>
      </c>
      <c r="C10172" s="5">
        <v>1</v>
      </c>
    </row>
    <row r="10173" spans="1:3" hidden="1" x14ac:dyDescent="0.25">
      <c r="A10173" s="5" t="s">
        <v>18192</v>
      </c>
      <c r="B10173" s="5">
        <v>1</v>
      </c>
      <c r="C10173" s="5">
        <v>1</v>
      </c>
    </row>
    <row r="10174" spans="1:3" hidden="1" x14ac:dyDescent="0.25">
      <c r="A10174" s="5" t="s">
        <v>18193</v>
      </c>
      <c r="B10174" s="5">
        <v>1</v>
      </c>
      <c r="C10174" s="5">
        <v>1</v>
      </c>
    </row>
    <row r="10175" spans="1:3" hidden="1" x14ac:dyDescent="0.25">
      <c r="A10175" s="5" t="s">
        <v>8541</v>
      </c>
      <c r="B10175" s="5">
        <v>1</v>
      </c>
      <c r="C10175" s="5">
        <v>1</v>
      </c>
    </row>
    <row r="10176" spans="1:3" hidden="1" x14ac:dyDescent="0.25">
      <c r="A10176" s="5" t="s">
        <v>18194</v>
      </c>
      <c r="B10176" s="5">
        <v>1</v>
      </c>
      <c r="C10176" s="5">
        <v>1</v>
      </c>
    </row>
    <row r="10177" spans="1:3" hidden="1" x14ac:dyDescent="0.25">
      <c r="A10177" s="5" t="s">
        <v>18195</v>
      </c>
      <c r="B10177" s="5">
        <v>1</v>
      </c>
      <c r="C10177" s="5">
        <v>1</v>
      </c>
    </row>
    <row r="10178" spans="1:3" hidden="1" x14ac:dyDescent="0.25">
      <c r="A10178" s="5" t="s">
        <v>18196</v>
      </c>
      <c r="B10178" s="5">
        <v>1</v>
      </c>
      <c r="C10178" s="5">
        <v>2</v>
      </c>
    </row>
    <row r="10179" spans="1:3" hidden="1" x14ac:dyDescent="0.25">
      <c r="A10179" s="5" t="s">
        <v>18197</v>
      </c>
      <c r="B10179" s="5">
        <v>1</v>
      </c>
      <c r="C10179" s="5">
        <v>3</v>
      </c>
    </row>
    <row r="10180" spans="1:3" hidden="1" x14ac:dyDescent="0.25">
      <c r="A10180" s="5" t="s">
        <v>18198</v>
      </c>
      <c r="B10180" s="5">
        <v>1</v>
      </c>
      <c r="C10180" s="5">
        <v>2</v>
      </c>
    </row>
    <row r="10181" spans="1:3" hidden="1" x14ac:dyDescent="0.25">
      <c r="A10181" s="5" t="s">
        <v>18199</v>
      </c>
      <c r="B10181" s="5">
        <v>1</v>
      </c>
      <c r="C10181" s="5">
        <v>2</v>
      </c>
    </row>
    <row r="10182" spans="1:3" hidden="1" x14ac:dyDescent="0.25">
      <c r="A10182" s="5" t="s">
        <v>18200</v>
      </c>
      <c r="B10182" s="5">
        <v>1</v>
      </c>
      <c r="C10182" s="5">
        <v>3</v>
      </c>
    </row>
    <row r="10183" spans="1:3" hidden="1" x14ac:dyDescent="0.25">
      <c r="A10183" s="5" t="s">
        <v>18201</v>
      </c>
      <c r="B10183" s="5">
        <v>1</v>
      </c>
      <c r="C10183" s="5">
        <v>1</v>
      </c>
    </row>
    <row r="10184" spans="1:3" hidden="1" x14ac:dyDescent="0.25">
      <c r="A10184" s="5" t="s">
        <v>18202</v>
      </c>
      <c r="B10184" s="5">
        <v>1</v>
      </c>
      <c r="C10184" s="5">
        <v>3</v>
      </c>
    </row>
    <row r="10185" spans="1:3" hidden="1" x14ac:dyDescent="0.25">
      <c r="A10185" s="5" t="s">
        <v>8237</v>
      </c>
      <c r="B10185" s="5">
        <v>1</v>
      </c>
      <c r="C10185" s="5">
        <v>3</v>
      </c>
    </row>
    <row r="10186" spans="1:3" hidden="1" x14ac:dyDescent="0.25">
      <c r="A10186" s="5" t="s">
        <v>18203</v>
      </c>
      <c r="B10186" s="5">
        <v>1</v>
      </c>
      <c r="C10186" s="5">
        <v>3</v>
      </c>
    </row>
    <row r="10187" spans="1:3" hidden="1" x14ac:dyDescent="0.25">
      <c r="A10187" s="5" t="s">
        <v>18204</v>
      </c>
      <c r="B10187" s="5">
        <v>1</v>
      </c>
      <c r="C10187" s="5">
        <v>3</v>
      </c>
    </row>
    <row r="10188" spans="1:3" hidden="1" x14ac:dyDescent="0.25">
      <c r="A10188" s="5" t="s">
        <v>18205</v>
      </c>
      <c r="B10188" s="5">
        <v>1</v>
      </c>
      <c r="C10188" s="5">
        <v>2</v>
      </c>
    </row>
    <row r="10189" spans="1:3" hidden="1" x14ac:dyDescent="0.25">
      <c r="A10189" s="5" t="s">
        <v>18206</v>
      </c>
      <c r="B10189" s="5">
        <v>1</v>
      </c>
      <c r="C10189" s="5">
        <v>1</v>
      </c>
    </row>
    <row r="10190" spans="1:3" hidden="1" x14ac:dyDescent="0.25">
      <c r="A10190" s="5" t="s">
        <v>18207</v>
      </c>
      <c r="B10190" s="5">
        <v>1</v>
      </c>
      <c r="C10190" s="5">
        <v>2</v>
      </c>
    </row>
    <row r="10191" spans="1:3" hidden="1" x14ac:dyDescent="0.25">
      <c r="A10191" s="5" t="s">
        <v>18208</v>
      </c>
      <c r="B10191" s="5">
        <v>1</v>
      </c>
      <c r="C10191" s="5">
        <v>2</v>
      </c>
    </row>
    <row r="10192" spans="1:3" hidden="1" x14ac:dyDescent="0.25">
      <c r="A10192" s="5" t="s">
        <v>18209</v>
      </c>
      <c r="B10192" s="5">
        <v>1</v>
      </c>
      <c r="C10192" s="5">
        <v>2</v>
      </c>
    </row>
    <row r="10193" spans="1:3" hidden="1" x14ac:dyDescent="0.25">
      <c r="A10193" s="5" t="s">
        <v>18210</v>
      </c>
      <c r="B10193" s="5">
        <v>1</v>
      </c>
      <c r="C10193" s="5">
        <v>3</v>
      </c>
    </row>
    <row r="10194" spans="1:3" hidden="1" x14ac:dyDescent="0.25">
      <c r="A10194" s="5" t="s">
        <v>18211</v>
      </c>
      <c r="B10194" s="5">
        <v>1</v>
      </c>
      <c r="C10194" s="5">
        <v>3</v>
      </c>
    </row>
    <row r="10195" spans="1:3" hidden="1" x14ac:dyDescent="0.25">
      <c r="A10195" s="5" t="s">
        <v>18212</v>
      </c>
      <c r="B10195" s="5">
        <v>1</v>
      </c>
      <c r="C10195" s="5">
        <v>3</v>
      </c>
    </row>
    <row r="10196" spans="1:3" hidden="1" x14ac:dyDescent="0.25">
      <c r="A10196" s="5" t="s">
        <v>18213</v>
      </c>
      <c r="B10196" s="5">
        <v>1</v>
      </c>
      <c r="C10196" s="5">
        <v>3</v>
      </c>
    </row>
    <row r="10197" spans="1:3" hidden="1" x14ac:dyDescent="0.25">
      <c r="A10197" s="5" t="s">
        <v>18214</v>
      </c>
      <c r="B10197" s="5">
        <v>1</v>
      </c>
      <c r="C10197" s="5">
        <v>1</v>
      </c>
    </row>
    <row r="10198" spans="1:3" hidden="1" x14ac:dyDescent="0.25">
      <c r="A10198" s="5" t="s">
        <v>18215</v>
      </c>
      <c r="B10198" s="5">
        <v>1</v>
      </c>
      <c r="C10198" s="5">
        <v>2</v>
      </c>
    </row>
    <row r="10199" spans="1:3" hidden="1" x14ac:dyDescent="0.25">
      <c r="A10199" s="5" t="s">
        <v>18216</v>
      </c>
      <c r="B10199" s="5">
        <v>1</v>
      </c>
      <c r="C10199" s="5">
        <v>2</v>
      </c>
    </row>
    <row r="10200" spans="1:3" hidden="1" x14ac:dyDescent="0.25">
      <c r="A10200" s="5" t="s">
        <v>18217</v>
      </c>
      <c r="B10200" s="5">
        <v>1</v>
      </c>
      <c r="C10200" s="5">
        <v>2</v>
      </c>
    </row>
    <row r="10201" spans="1:3" hidden="1" x14ac:dyDescent="0.25">
      <c r="A10201" s="5" t="s">
        <v>18218</v>
      </c>
      <c r="B10201" s="5">
        <v>1</v>
      </c>
      <c r="C10201" s="5">
        <v>3</v>
      </c>
    </row>
    <row r="10202" spans="1:3" hidden="1" x14ac:dyDescent="0.25">
      <c r="A10202" s="5" t="s">
        <v>18219</v>
      </c>
      <c r="B10202" s="5">
        <v>1</v>
      </c>
      <c r="C10202" s="5">
        <v>3</v>
      </c>
    </row>
    <row r="10203" spans="1:3" hidden="1" x14ac:dyDescent="0.25">
      <c r="A10203" s="5" t="s">
        <v>18220</v>
      </c>
      <c r="B10203" s="5">
        <v>1</v>
      </c>
      <c r="C10203" s="5">
        <v>1</v>
      </c>
    </row>
    <row r="10204" spans="1:3" hidden="1" x14ac:dyDescent="0.25">
      <c r="A10204" s="5" t="s">
        <v>18221</v>
      </c>
      <c r="B10204" s="5">
        <v>1</v>
      </c>
      <c r="C10204" s="5">
        <v>2</v>
      </c>
    </row>
    <row r="10205" spans="1:3" hidden="1" x14ac:dyDescent="0.25">
      <c r="A10205" s="5" t="s">
        <v>18222</v>
      </c>
      <c r="B10205" s="5">
        <v>1</v>
      </c>
      <c r="C10205" s="5">
        <v>2</v>
      </c>
    </row>
    <row r="10206" spans="1:3" hidden="1" x14ac:dyDescent="0.25">
      <c r="A10206" s="5" t="s">
        <v>18223</v>
      </c>
      <c r="B10206" s="5">
        <v>1</v>
      </c>
      <c r="C10206" s="5">
        <v>3</v>
      </c>
    </row>
    <row r="10207" spans="1:3" hidden="1" x14ac:dyDescent="0.25">
      <c r="A10207" s="5" t="s">
        <v>18224</v>
      </c>
      <c r="B10207" s="5">
        <v>1</v>
      </c>
      <c r="C10207" s="5">
        <v>1</v>
      </c>
    </row>
    <row r="10208" spans="1:3" hidden="1" x14ac:dyDescent="0.25">
      <c r="A10208" s="5" t="s">
        <v>18225</v>
      </c>
      <c r="B10208" s="5">
        <v>1</v>
      </c>
      <c r="C10208" s="5">
        <v>1</v>
      </c>
    </row>
    <row r="10209" spans="1:3" hidden="1" x14ac:dyDescent="0.25">
      <c r="A10209" s="5" t="s">
        <v>18226</v>
      </c>
      <c r="B10209" s="5">
        <v>1</v>
      </c>
      <c r="C10209" s="5">
        <v>1</v>
      </c>
    </row>
    <row r="10210" spans="1:3" hidden="1" x14ac:dyDescent="0.25">
      <c r="A10210" s="5" t="s">
        <v>18227</v>
      </c>
      <c r="B10210" s="5">
        <v>1</v>
      </c>
      <c r="C10210" s="5">
        <v>1</v>
      </c>
    </row>
    <row r="10211" spans="1:3" hidden="1" x14ac:dyDescent="0.25">
      <c r="A10211" s="5" t="s">
        <v>18228</v>
      </c>
      <c r="B10211" s="5">
        <v>1</v>
      </c>
      <c r="C10211" s="5">
        <v>1</v>
      </c>
    </row>
    <row r="10212" spans="1:3" hidden="1" x14ac:dyDescent="0.25">
      <c r="A10212" s="5" t="s">
        <v>18229</v>
      </c>
      <c r="B10212" s="5">
        <v>1</v>
      </c>
      <c r="C10212" s="5">
        <v>1</v>
      </c>
    </row>
    <row r="10213" spans="1:3" hidden="1" x14ac:dyDescent="0.25">
      <c r="A10213" s="5" t="s">
        <v>18230</v>
      </c>
      <c r="B10213" s="5">
        <v>1</v>
      </c>
      <c r="C10213" s="5">
        <v>3</v>
      </c>
    </row>
    <row r="10214" spans="1:3" hidden="1" x14ac:dyDescent="0.25">
      <c r="A10214" s="5" t="s">
        <v>18231</v>
      </c>
      <c r="B10214" s="5">
        <v>1</v>
      </c>
      <c r="C10214" s="5">
        <v>1</v>
      </c>
    </row>
    <row r="10215" spans="1:3" hidden="1" x14ac:dyDescent="0.25">
      <c r="A10215" s="5" t="s">
        <v>18232</v>
      </c>
      <c r="B10215" s="5">
        <v>1</v>
      </c>
      <c r="C10215" s="5">
        <v>3</v>
      </c>
    </row>
    <row r="10216" spans="1:3" hidden="1" x14ac:dyDescent="0.25">
      <c r="A10216" s="5" t="s">
        <v>18233</v>
      </c>
      <c r="B10216" s="5">
        <v>1</v>
      </c>
      <c r="C10216" s="5">
        <v>1</v>
      </c>
    </row>
    <row r="10217" spans="1:3" hidden="1" x14ac:dyDescent="0.25">
      <c r="A10217" s="5" t="s">
        <v>18234</v>
      </c>
      <c r="B10217" s="5">
        <v>1</v>
      </c>
      <c r="C10217" s="5">
        <v>3</v>
      </c>
    </row>
    <row r="10218" spans="1:3" hidden="1" x14ac:dyDescent="0.25">
      <c r="A10218" s="5" t="s">
        <v>18235</v>
      </c>
      <c r="B10218" s="5">
        <v>1</v>
      </c>
      <c r="C10218" s="5">
        <v>2</v>
      </c>
    </row>
    <row r="10219" spans="1:3" hidden="1" x14ac:dyDescent="0.25">
      <c r="A10219" s="5" t="s">
        <v>18236</v>
      </c>
      <c r="B10219" s="5">
        <v>1</v>
      </c>
      <c r="C10219" s="5">
        <v>3</v>
      </c>
    </row>
    <row r="10220" spans="1:3" hidden="1" x14ac:dyDescent="0.25">
      <c r="A10220" s="5" t="s">
        <v>18237</v>
      </c>
      <c r="B10220" s="5">
        <v>1</v>
      </c>
      <c r="C10220" s="5">
        <v>3</v>
      </c>
    </row>
    <row r="10221" spans="1:3" hidden="1" x14ac:dyDescent="0.25">
      <c r="A10221" s="5" t="s">
        <v>18238</v>
      </c>
      <c r="B10221" s="5">
        <v>1</v>
      </c>
      <c r="C10221" s="5">
        <v>1</v>
      </c>
    </row>
    <row r="10222" spans="1:3" hidden="1" x14ac:dyDescent="0.25">
      <c r="A10222" s="5" t="s">
        <v>18239</v>
      </c>
      <c r="B10222" s="5">
        <v>1</v>
      </c>
      <c r="C10222" s="5">
        <v>1</v>
      </c>
    </row>
    <row r="10223" spans="1:3" hidden="1" x14ac:dyDescent="0.25">
      <c r="A10223" s="5" t="s">
        <v>18240</v>
      </c>
      <c r="B10223" s="5">
        <v>1</v>
      </c>
      <c r="C10223" s="5">
        <v>3</v>
      </c>
    </row>
    <row r="10224" spans="1:3" hidden="1" x14ac:dyDescent="0.25">
      <c r="A10224" s="5" t="s">
        <v>18241</v>
      </c>
      <c r="B10224" s="5">
        <v>1</v>
      </c>
      <c r="C10224" s="5">
        <v>2</v>
      </c>
    </row>
    <row r="10225" spans="1:3" hidden="1" x14ac:dyDescent="0.25">
      <c r="A10225" s="5" t="s">
        <v>18242</v>
      </c>
      <c r="B10225" s="5">
        <v>1</v>
      </c>
      <c r="C10225" s="5">
        <v>3</v>
      </c>
    </row>
    <row r="10226" spans="1:3" hidden="1" x14ac:dyDescent="0.25">
      <c r="A10226" s="5" t="s">
        <v>18243</v>
      </c>
      <c r="B10226" s="5">
        <v>1</v>
      </c>
      <c r="C10226" s="5">
        <v>3</v>
      </c>
    </row>
    <row r="10227" spans="1:3" hidden="1" x14ac:dyDescent="0.25">
      <c r="A10227" s="5" t="s">
        <v>18244</v>
      </c>
      <c r="B10227" s="5">
        <v>1</v>
      </c>
      <c r="C10227" s="5">
        <v>3</v>
      </c>
    </row>
    <row r="10228" spans="1:3" hidden="1" x14ac:dyDescent="0.25">
      <c r="A10228" s="5" t="s">
        <v>18245</v>
      </c>
      <c r="B10228" s="5">
        <v>1</v>
      </c>
      <c r="C10228" s="5">
        <v>2</v>
      </c>
    </row>
    <row r="10229" spans="1:3" hidden="1" x14ac:dyDescent="0.25">
      <c r="A10229" s="5" t="s">
        <v>18246</v>
      </c>
      <c r="B10229" s="5">
        <v>1</v>
      </c>
      <c r="C10229" s="5">
        <v>2</v>
      </c>
    </row>
    <row r="10230" spans="1:3" hidden="1" x14ac:dyDescent="0.25">
      <c r="A10230" s="5" t="s">
        <v>18247</v>
      </c>
      <c r="B10230" s="5">
        <v>1</v>
      </c>
      <c r="C10230" s="5">
        <v>2</v>
      </c>
    </row>
    <row r="10231" spans="1:3" hidden="1" x14ac:dyDescent="0.25">
      <c r="A10231" s="5" t="s">
        <v>18248</v>
      </c>
      <c r="B10231" s="5">
        <v>1</v>
      </c>
      <c r="C10231" s="5">
        <v>3</v>
      </c>
    </row>
    <row r="10232" spans="1:3" hidden="1" x14ac:dyDescent="0.25">
      <c r="A10232" s="5" t="s">
        <v>18249</v>
      </c>
      <c r="B10232" s="5">
        <v>1</v>
      </c>
      <c r="C10232" s="5">
        <v>1</v>
      </c>
    </row>
    <row r="10233" spans="1:3" hidden="1" x14ac:dyDescent="0.25">
      <c r="A10233" s="5" t="s">
        <v>18250</v>
      </c>
      <c r="B10233" s="5">
        <v>1</v>
      </c>
      <c r="C10233" s="5">
        <v>2</v>
      </c>
    </row>
    <row r="10234" spans="1:3" hidden="1" x14ac:dyDescent="0.25">
      <c r="A10234" s="5" t="s">
        <v>18251</v>
      </c>
      <c r="B10234" s="5">
        <v>1</v>
      </c>
      <c r="C10234" s="5">
        <v>1</v>
      </c>
    </row>
    <row r="10235" spans="1:3" hidden="1" x14ac:dyDescent="0.25">
      <c r="A10235" s="5" t="s">
        <v>18252</v>
      </c>
      <c r="B10235" s="5">
        <v>1</v>
      </c>
      <c r="C10235" s="5">
        <v>3</v>
      </c>
    </row>
    <row r="10236" spans="1:3" hidden="1" x14ac:dyDescent="0.25">
      <c r="A10236" s="5" t="s">
        <v>18253</v>
      </c>
      <c r="B10236" s="5">
        <v>1</v>
      </c>
      <c r="C10236" s="5">
        <v>2</v>
      </c>
    </row>
    <row r="10237" spans="1:3" hidden="1" x14ac:dyDescent="0.25">
      <c r="A10237" s="5" t="s">
        <v>18254</v>
      </c>
      <c r="B10237" s="5">
        <v>1</v>
      </c>
      <c r="C10237" s="5">
        <v>3</v>
      </c>
    </row>
    <row r="10238" spans="1:3" hidden="1" x14ac:dyDescent="0.25">
      <c r="A10238" s="5" t="s">
        <v>18255</v>
      </c>
      <c r="B10238" s="5">
        <v>1</v>
      </c>
      <c r="C10238" s="5">
        <v>3</v>
      </c>
    </row>
    <row r="10239" spans="1:3" hidden="1" x14ac:dyDescent="0.25">
      <c r="A10239" s="5" t="s">
        <v>18256</v>
      </c>
      <c r="B10239" s="5">
        <v>1</v>
      </c>
      <c r="C10239" s="5">
        <v>2</v>
      </c>
    </row>
    <row r="10240" spans="1:3" hidden="1" x14ac:dyDescent="0.25">
      <c r="A10240" s="5" t="s">
        <v>18257</v>
      </c>
      <c r="B10240" s="5">
        <v>1</v>
      </c>
      <c r="C10240" s="5">
        <v>3</v>
      </c>
    </row>
    <row r="10241" spans="1:3" hidden="1" x14ac:dyDescent="0.25">
      <c r="A10241" s="5" t="s">
        <v>18258</v>
      </c>
      <c r="B10241" s="5">
        <v>1</v>
      </c>
      <c r="C10241" s="5">
        <v>2</v>
      </c>
    </row>
    <row r="10242" spans="1:3" hidden="1" x14ac:dyDescent="0.25">
      <c r="A10242" s="5" t="s">
        <v>18259</v>
      </c>
      <c r="B10242" s="5">
        <v>1</v>
      </c>
      <c r="C10242" s="5">
        <v>1</v>
      </c>
    </row>
    <row r="10243" spans="1:3" hidden="1" x14ac:dyDescent="0.25">
      <c r="A10243" s="5" t="s">
        <v>18260</v>
      </c>
      <c r="B10243" s="5">
        <v>1</v>
      </c>
      <c r="C10243" s="5">
        <v>1</v>
      </c>
    </row>
    <row r="10244" spans="1:3" hidden="1" x14ac:dyDescent="0.25">
      <c r="A10244" s="5" t="s">
        <v>18261</v>
      </c>
      <c r="B10244" s="5">
        <v>1</v>
      </c>
      <c r="C10244" s="5">
        <v>1</v>
      </c>
    </row>
    <row r="10245" spans="1:3" hidden="1" x14ac:dyDescent="0.25">
      <c r="A10245" s="5" t="s">
        <v>18262</v>
      </c>
      <c r="B10245" s="5">
        <v>1</v>
      </c>
      <c r="C10245" s="5">
        <v>2</v>
      </c>
    </row>
    <row r="10246" spans="1:3" hidden="1" x14ac:dyDescent="0.25">
      <c r="A10246" s="5" t="s">
        <v>18263</v>
      </c>
      <c r="B10246" s="5">
        <v>1</v>
      </c>
      <c r="C10246" s="5">
        <v>2</v>
      </c>
    </row>
    <row r="10247" spans="1:3" hidden="1" x14ac:dyDescent="0.25">
      <c r="A10247" s="5" t="s">
        <v>18264</v>
      </c>
      <c r="B10247" s="5">
        <v>1</v>
      </c>
      <c r="C10247" s="5">
        <v>1</v>
      </c>
    </row>
    <row r="10248" spans="1:3" hidden="1" x14ac:dyDescent="0.25">
      <c r="A10248" s="5" t="s">
        <v>18265</v>
      </c>
      <c r="B10248" s="5">
        <v>1</v>
      </c>
      <c r="C10248" s="5">
        <v>2</v>
      </c>
    </row>
    <row r="10249" spans="1:3" hidden="1" x14ac:dyDescent="0.25">
      <c r="A10249" s="5" t="s">
        <v>18266</v>
      </c>
      <c r="B10249" s="5">
        <v>1</v>
      </c>
      <c r="C10249" s="5">
        <v>1</v>
      </c>
    </row>
    <row r="10250" spans="1:3" hidden="1" x14ac:dyDescent="0.25">
      <c r="A10250" s="5" t="s">
        <v>18267</v>
      </c>
      <c r="B10250" s="5">
        <v>1</v>
      </c>
      <c r="C10250" s="5">
        <v>3</v>
      </c>
    </row>
    <row r="10251" spans="1:3" hidden="1" x14ac:dyDescent="0.25">
      <c r="A10251" s="5" t="s">
        <v>18268</v>
      </c>
      <c r="B10251" s="5">
        <v>1</v>
      </c>
      <c r="C10251" s="5">
        <v>3</v>
      </c>
    </row>
    <row r="10252" spans="1:3" hidden="1" x14ac:dyDescent="0.25">
      <c r="A10252" s="5" t="s">
        <v>18269</v>
      </c>
      <c r="B10252" s="5">
        <v>1</v>
      </c>
      <c r="C10252" s="5">
        <v>2</v>
      </c>
    </row>
    <row r="10253" spans="1:3" hidden="1" x14ac:dyDescent="0.25">
      <c r="A10253" s="5" t="s">
        <v>18270</v>
      </c>
      <c r="B10253" s="5">
        <v>1</v>
      </c>
      <c r="C10253" s="5">
        <v>1</v>
      </c>
    </row>
    <row r="10254" spans="1:3" hidden="1" x14ac:dyDescent="0.25">
      <c r="A10254" s="5" t="s">
        <v>18271</v>
      </c>
      <c r="B10254" s="5">
        <v>1</v>
      </c>
      <c r="C10254" s="5">
        <v>3</v>
      </c>
    </row>
    <row r="10255" spans="1:3" hidden="1" x14ac:dyDescent="0.25">
      <c r="A10255" s="5" t="s">
        <v>18272</v>
      </c>
      <c r="B10255" s="5">
        <v>1</v>
      </c>
      <c r="C10255" s="5">
        <v>1</v>
      </c>
    </row>
    <row r="10256" spans="1:3" hidden="1" x14ac:dyDescent="0.25">
      <c r="A10256" s="5" t="s">
        <v>18273</v>
      </c>
      <c r="B10256" s="5">
        <v>1</v>
      </c>
      <c r="C10256" s="5">
        <v>1</v>
      </c>
    </row>
    <row r="10257" spans="1:3" hidden="1" x14ac:dyDescent="0.25">
      <c r="A10257" s="5" t="s">
        <v>18274</v>
      </c>
      <c r="B10257" s="5">
        <v>1</v>
      </c>
      <c r="C10257" s="5">
        <v>2</v>
      </c>
    </row>
    <row r="10258" spans="1:3" hidden="1" x14ac:dyDescent="0.25">
      <c r="A10258" s="5" t="s">
        <v>18275</v>
      </c>
      <c r="B10258" s="5">
        <v>1</v>
      </c>
      <c r="C10258" s="5">
        <v>1</v>
      </c>
    </row>
    <row r="10259" spans="1:3" hidden="1" x14ac:dyDescent="0.25">
      <c r="A10259" s="5" t="s">
        <v>18276</v>
      </c>
      <c r="B10259" s="5">
        <v>1</v>
      </c>
      <c r="C10259" s="5">
        <v>1</v>
      </c>
    </row>
    <row r="10260" spans="1:3" hidden="1" x14ac:dyDescent="0.25">
      <c r="A10260" s="5" t="s">
        <v>18277</v>
      </c>
      <c r="B10260" s="5">
        <v>1</v>
      </c>
      <c r="C10260" s="5">
        <v>3</v>
      </c>
    </row>
    <row r="10261" spans="1:3" hidden="1" x14ac:dyDescent="0.25">
      <c r="A10261" s="5" t="s">
        <v>18278</v>
      </c>
      <c r="B10261" s="5">
        <v>1</v>
      </c>
      <c r="C10261" s="5">
        <v>2</v>
      </c>
    </row>
    <row r="10262" spans="1:3" hidden="1" x14ac:dyDescent="0.25">
      <c r="A10262" s="5" t="s">
        <v>18279</v>
      </c>
      <c r="B10262" s="5">
        <v>1</v>
      </c>
      <c r="C10262" s="5">
        <v>2</v>
      </c>
    </row>
    <row r="10263" spans="1:3" hidden="1" x14ac:dyDescent="0.25">
      <c r="A10263" s="5" t="s">
        <v>18280</v>
      </c>
      <c r="B10263" s="5">
        <v>1</v>
      </c>
      <c r="C10263" s="5">
        <v>1</v>
      </c>
    </row>
    <row r="10264" spans="1:3" hidden="1" x14ac:dyDescent="0.25">
      <c r="A10264" s="5" t="s">
        <v>18281</v>
      </c>
      <c r="B10264" s="5">
        <v>1</v>
      </c>
      <c r="C10264" s="5">
        <v>3</v>
      </c>
    </row>
    <row r="10265" spans="1:3" hidden="1" x14ac:dyDescent="0.25">
      <c r="A10265" s="5" t="s">
        <v>18282</v>
      </c>
      <c r="B10265" s="5">
        <v>1</v>
      </c>
      <c r="C10265" s="5">
        <v>2</v>
      </c>
    </row>
    <row r="10266" spans="1:3" hidden="1" x14ac:dyDescent="0.25">
      <c r="A10266" s="5" t="s">
        <v>18283</v>
      </c>
      <c r="B10266" s="5">
        <v>1</v>
      </c>
      <c r="C10266" s="5">
        <v>2</v>
      </c>
    </row>
    <row r="10267" spans="1:3" hidden="1" x14ac:dyDescent="0.25">
      <c r="A10267" s="5" t="s">
        <v>18284</v>
      </c>
      <c r="B10267" s="5">
        <v>1</v>
      </c>
      <c r="C10267" s="5">
        <v>2</v>
      </c>
    </row>
    <row r="10268" spans="1:3" hidden="1" x14ac:dyDescent="0.25">
      <c r="A10268" s="5" t="s">
        <v>18285</v>
      </c>
      <c r="B10268" s="5">
        <v>1</v>
      </c>
      <c r="C10268" s="5">
        <v>1</v>
      </c>
    </row>
    <row r="10269" spans="1:3" hidden="1" x14ac:dyDescent="0.25">
      <c r="A10269" s="5" t="s">
        <v>18286</v>
      </c>
      <c r="B10269" s="5">
        <v>1</v>
      </c>
      <c r="C10269" s="5">
        <v>1</v>
      </c>
    </row>
    <row r="10270" spans="1:3" hidden="1" x14ac:dyDescent="0.25">
      <c r="A10270" s="5" t="s">
        <v>18287</v>
      </c>
      <c r="B10270" s="5">
        <v>1</v>
      </c>
      <c r="C10270" s="5">
        <v>2</v>
      </c>
    </row>
    <row r="10271" spans="1:3" hidden="1" x14ac:dyDescent="0.25">
      <c r="A10271" s="5" t="s">
        <v>18288</v>
      </c>
      <c r="B10271" s="5">
        <v>1</v>
      </c>
      <c r="C10271" s="5">
        <v>2</v>
      </c>
    </row>
    <row r="10272" spans="1:3" hidden="1" x14ac:dyDescent="0.25">
      <c r="A10272" s="5" t="s">
        <v>18289</v>
      </c>
      <c r="B10272" s="5">
        <v>1</v>
      </c>
      <c r="C10272" s="5">
        <v>3</v>
      </c>
    </row>
    <row r="10273" spans="1:3" hidden="1" x14ac:dyDescent="0.25">
      <c r="A10273" s="5" t="s">
        <v>18290</v>
      </c>
      <c r="B10273" s="5">
        <v>1</v>
      </c>
      <c r="C10273" s="5">
        <v>3</v>
      </c>
    </row>
    <row r="10274" spans="1:3" hidden="1" x14ac:dyDescent="0.25">
      <c r="A10274" s="5" t="s">
        <v>18291</v>
      </c>
      <c r="B10274" s="5">
        <v>1</v>
      </c>
      <c r="C10274" s="5">
        <v>1</v>
      </c>
    </row>
    <row r="10275" spans="1:3" hidden="1" x14ac:dyDescent="0.25">
      <c r="A10275" s="5" t="s">
        <v>18292</v>
      </c>
      <c r="B10275" s="5">
        <v>1</v>
      </c>
      <c r="C10275" s="5">
        <v>1</v>
      </c>
    </row>
    <row r="10276" spans="1:3" hidden="1" x14ac:dyDescent="0.25">
      <c r="A10276" s="5" t="s">
        <v>18293</v>
      </c>
      <c r="B10276" s="5">
        <v>1</v>
      </c>
      <c r="C10276" s="5">
        <v>3</v>
      </c>
    </row>
    <row r="10277" spans="1:3" hidden="1" x14ac:dyDescent="0.25">
      <c r="A10277" s="5" t="s">
        <v>18294</v>
      </c>
      <c r="B10277" s="5">
        <v>1</v>
      </c>
      <c r="C10277" s="5">
        <v>2</v>
      </c>
    </row>
    <row r="10278" spans="1:3" hidden="1" x14ac:dyDescent="0.25">
      <c r="A10278" s="5" t="s">
        <v>18295</v>
      </c>
      <c r="B10278" s="5">
        <v>1</v>
      </c>
      <c r="C10278" s="5">
        <v>1</v>
      </c>
    </row>
    <row r="10279" spans="1:3" hidden="1" x14ac:dyDescent="0.25">
      <c r="A10279" s="5" t="s">
        <v>18296</v>
      </c>
      <c r="B10279" s="5">
        <v>1</v>
      </c>
      <c r="C10279" s="5">
        <v>2</v>
      </c>
    </row>
    <row r="10280" spans="1:3" hidden="1" x14ac:dyDescent="0.25">
      <c r="A10280" s="5" t="s">
        <v>18297</v>
      </c>
      <c r="B10280" s="5">
        <v>1</v>
      </c>
      <c r="C10280" s="5">
        <v>1</v>
      </c>
    </row>
    <row r="10281" spans="1:3" hidden="1" x14ac:dyDescent="0.25">
      <c r="A10281" s="5" t="s">
        <v>18298</v>
      </c>
      <c r="B10281" s="5">
        <v>1</v>
      </c>
      <c r="C10281" s="5">
        <v>2</v>
      </c>
    </row>
    <row r="10282" spans="1:3" hidden="1" x14ac:dyDescent="0.25">
      <c r="A10282" s="5" t="s">
        <v>18299</v>
      </c>
      <c r="B10282" s="5">
        <v>1</v>
      </c>
      <c r="C10282" s="5">
        <v>2</v>
      </c>
    </row>
    <row r="10283" spans="1:3" hidden="1" x14ac:dyDescent="0.25">
      <c r="A10283" s="5" t="s">
        <v>18300</v>
      </c>
      <c r="B10283" s="5">
        <v>1</v>
      </c>
      <c r="C10283" s="5">
        <v>3</v>
      </c>
    </row>
    <row r="10284" spans="1:3" hidden="1" x14ac:dyDescent="0.25">
      <c r="A10284" s="5" t="s">
        <v>18301</v>
      </c>
      <c r="B10284" s="5">
        <v>1</v>
      </c>
      <c r="C10284" s="5">
        <v>1</v>
      </c>
    </row>
    <row r="10285" spans="1:3" hidden="1" x14ac:dyDescent="0.25">
      <c r="A10285" s="5" t="s">
        <v>18302</v>
      </c>
      <c r="B10285" s="5">
        <v>1</v>
      </c>
      <c r="C10285" s="5">
        <v>2</v>
      </c>
    </row>
    <row r="10286" spans="1:3" hidden="1" x14ac:dyDescent="0.25">
      <c r="A10286" s="5" t="s">
        <v>18303</v>
      </c>
      <c r="B10286" s="5">
        <v>1</v>
      </c>
      <c r="C10286" s="5">
        <v>3</v>
      </c>
    </row>
    <row r="10287" spans="1:3" hidden="1" x14ac:dyDescent="0.25">
      <c r="A10287" s="5" t="s">
        <v>18304</v>
      </c>
      <c r="B10287" s="5">
        <v>1</v>
      </c>
      <c r="C10287" s="5">
        <v>1</v>
      </c>
    </row>
    <row r="10288" spans="1:3" hidden="1" x14ac:dyDescent="0.25">
      <c r="A10288" s="5" t="s">
        <v>18305</v>
      </c>
      <c r="B10288" s="5">
        <v>1</v>
      </c>
      <c r="C10288" s="5">
        <v>2</v>
      </c>
    </row>
    <row r="10289" spans="1:3" hidden="1" x14ac:dyDescent="0.25">
      <c r="A10289" s="5" t="s">
        <v>18306</v>
      </c>
      <c r="B10289" s="5">
        <v>1</v>
      </c>
      <c r="C10289" s="5">
        <v>1</v>
      </c>
    </row>
    <row r="10290" spans="1:3" hidden="1" x14ac:dyDescent="0.25">
      <c r="A10290" s="5" t="s">
        <v>18307</v>
      </c>
      <c r="B10290" s="5">
        <v>1</v>
      </c>
      <c r="C10290" s="5">
        <v>2</v>
      </c>
    </row>
    <row r="10291" spans="1:3" hidden="1" x14ac:dyDescent="0.25">
      <c r="A10291" s="5" t="s">
        <v>18308</v>
      </c>
      <c r="B10291" s="5">
        <v>1</v>
      </c>
      <c r="C10291" s="5">
        <v>1</v>
      </c>
    </row>
    <row r="10292" spans="1:3" hidden="1" x14ac:dyDescent="0.25">
      <c r="A10292" s="5" t="s">
        <v>18309</v>
      </c>
      <c r="B10292" s="5">
        <v>1</v>
      </c>
      <c r="C10292" s="5">
        <v>3</v>
      </c>
    </row>
    <row r="10293" spans="1:3" hidden="1" x14ac:dyDescent="0.25">
      <c r="A10293" s="5" t="s">
        <v>18310</v>
      </c>
      <c r="B10293" s="5">
        <v>1</v>
      </c>
      <c r="C10293" s="5">
        <v>3</v>
      </c>
    </row>
    <row r="10294" spans="1:3" hidden="1" x14ac:dyDescent="0.25">
      <c r="A10294" s="5" t="s">
        <v>18311</v>
      </c>
      <c r="B10294" s="5">
        <v>1</v>
      </c>
      <c r="C10294" s="5">
        <v>3</v>
      </c>
    </row>
    <row r="10295" spans="1:3" hidden="1" x14ac:dyDescent="0.25">
      <c r="A10295" s="5" t="s">
        <v>18312</v>
      </c>
      <c r="B10295" s="5">
        <v>1</v>
      </c>
      <c r="C10295" s="5">
        <v>1</v>
      </c>
    </row>
    <row r="10296" spans="1:3" hidden="1" x14ac:dyDescent="0.25">
      <c r="A10296" s="5" t="s">
        <v>18313</v>
      </c>
      <c r="B10296" s="5">
        <v>1</v>
      </c>
      <c r="C10296" s="5">
        <v>2</v>
      </c>
    </row>
    <row r="10297" spans="1:3" hidden="1" x14ac:dyDescent="0.25">
      <c r="A10297" s="5" t="s">
        <v>18314</v>
      </c>
      <c r="B10297" s="5">
        <v>1</v>
      </c>
      <c r="C10297" s="5">
        <v>1</v>
      </c>
    </row>
    <row r="10298" spans="1:3" hidden="1" x14ac:dyDescent="0.25">
      <c r="A10298" s="5" t="s">
        <v>18315</v>
      </c>
      <c r="B10298" s="5">
        <v>1</v>
      </c>
      <c r="C10298" s="5">
        <v>2</v>
      </c>
    </row>
    <row r="10299" spans="1:3" hidden="1" x14ac:dyDescent="0.25">
      <c r="A10299" s="5" t="s">
        <v>18316</v>
      </c>
      <c r="B10299" s="5">
        <v>1</v>
      </c>
      <c r="C10299" s="5">
        <v>1</v>
      </c>
    </row>
    <row r="10300" spans="1:3" hidden="1" x14ac:dyDescent="0.25">
      <c r="A10300" s="5" t="s">
        <v>18317</v>
      </c>
      <c r="B10300" s="5">
        <v>1</v>
      </c>
      <c r="C10300" s="5">
        <v>3</v>
      </c>
    </row>
    <row r="10301" spans="1:3" hidden="1" x14ac:dyDescent="0.25">
      <c r="A10301" s="5" t="s">
        <v>18318</v>
      </c>
      <c r="B10301" s="5">
        <v>1</v>
      </c>
      <c r="C10301" s="5">
        <v>2</v>
      </c>
    </row>
    <row r="10302" spans="1:3" hidden="1" x14ac:dyDescent="0.25">
      <c r="A10302" s="5" t="s">
        <v>18319</v>
      </c>
      <c r="B10302" s="5">
        <v>1</v>
      </c>
      <c r="C10302" s="5">
        <v>2</v>
      </c>
    </row>
    <row r="10303" spans="1:3" hidden="1" x14ac:dyDescent="0.25">
      <c r="A10303" s="5" t="s">
        <v>18320</v>
      </c>
      <c r="B10303" s="5">
        <v>1</v>
      </c>
      <c r="C10303" s="5">
        <v>1</v>
      </c>
    </row>
    <row r="10304" spans="1:3" hidden="1" x14ac:dyDescent="0.25">
      <c r="A10304" s="5" t="s">
        <v>18321</v>
      </c>
      <c r="B10304" s="5">
        <v>1</v>
      </c>
      <c r="C10304" s="5">
        <v>3</v>
      </c>
    </row>
    <row r="10305" spans="1:3" hidden="1" x14ac:dyDescent="0.25">
      <c r="A10305" s="5" t="s">
        <v>18322</v>
      </c>
      <c r="B10305" s="5">
        <v>1</v>
      </c>
      <c r="C10305" s="5">
        <v>3</v>
      </c>
    </row>
    <row r="10306" spans="1:3" hidden="1" x14ac:dyDescent="0.25">
      <c r="A10306" s="5" t="s">
        <v>18323</v>
      </c>
      <c r="B10306" s="5">
        <v>1</v>
      </c>
      <c r="C10306" s="5">
        <v>3</v>
      </c>
    </row>
    <row r="10307" spans="1:3" hidden="1" x14ac:dyDescent="0.25">
      <c r="A10307" s="5" t="s">
        <v>18324</v>
      </c>
      <c r="B10307" s="5">
        <v>1</v>
      </c>
      <c r="C10307" s="5">
        <v>3</v>
      </c>
    </row>
    <row r="10308" spans="1:3" hidden="1" x14ac:dyDescent="0.25">
      <c r="A10308" s="5" t="s">
        <v>18325</v>
      </c>
      <c r="B10308" s="5">
        <v>1</v>
      </c>
      <c r="C10308" s="5">
        <v>2</v>
      </c>
    </row>
    <row r="10309" spans="1:3" hidden="1" x14ac:dyDescent="0.25">
      <c r="A10309" s="5" t="s">
        <v>18326</v>
      </c>
      <c r="B10309" s="5">
        <v>1</v>
      </c>
      <c r="C10309" s="5">
        <v>3</v>
      </c>
    </row>
    <row r="10310" spans="1:3" hidden="1" x14ac:dyDescent="0.25">
      <c r="A10310" s="5" t="s">
        <v>18327</v>
      </c>
      <c r="B10310" s="5">
        <v>1</v>
      </c>
      <c r="C10310" s="5">
        <v>3</v>
      </c>
    </row>
    <row r="10311" spans="1:3" hidden="1" x14ac:dyDescent="0.25">
      <c r="A10311" s="5" t="s">
        <v>18328</v>
      </c>
      <c r="B10311" s="5">
        <v>1</v>
      </c>
      <c r="C10311" s="5">
        <v>1</v>
      </c>
    </row>
    <row r="10312" spans="1:3" hidden="1" x14ac:dyDescent="0.25">
      <c r="A10312" s="5" t="s">
        <v>18329</v>
      </c>
      <c r="B10312" s="5">
        <v>1</v>
      </c>
      <c r="C10312" s="5">
        <v>2</v>
      </c>
    </row>
    <row r="10313" spans="1:3" hidden="1" x14ac:dyDescent="0.25">
      <c r="A10313" s="5" t="s">
        <v>18330</v>
      </c>
      <c r="B10313" s="5">
        <v>1</v>
      </c>
      <c r="C10313" s="5">
        <v>1</v>
      </c>
    </row>
    <row r="10314" spans="1:3" hidden="1" x14ac:dyDescent="0.25">
      <c r="A10314" s="5" t="s">
        <v>18331</v>
      </c>
      <c r="B10314" s="5">
        <v>1</v>
      </c>
      <c r="C10314" s="5">
        <v>3</v>
      </c>
    </row>
    <row r="10315" spans="1:3" hidden="1" x14ac:dyDescent="0.25">
      <c r="A10315" s="5" t="s">
        <v>18332</v>
      </c>
      <c r="B10315" s="5">
        <v>1</v>
      </c>
      <c r="C10315" s="5">
        <v>3</v>
      </c>
    </row>
    <row r="10316" spans="1:3" hidden="1" x14ac:dyDescent="0.25">
      <c r="A10316" s="5" t="s">
        <v>18333</v>
      </c>
      <c r="B10316" s="5">
        <v>1</v>
      </c>
      <c r="C10316" s="5">
        <v>2</v>
      </c>
    </row>
    <row r="10317" spans="1:3" hidden="1" x14ac:dyDescent="0.25">
      <c r="A10317" s="5" t="s">
        <v>18334</v>
      </c>
      <c r="B10317" s="5">
        <v>1</v>
      </c>
      <c r="C10317" s="5">
        <v>2</v>
      </c>
    </row>
    <row r="10318" spans="1:3" hidden="1" x14ac:dyDescent="0.25">
      <c r="A10318" s="5" t="s">
        <v>18335</v>
      </c>
      <c r="B10318" s="5">
        <v>1</v>
      </c>
      <c r="C10318" s="5">
        <v>2</v>
      </c>
    </row>
    <row r="10319" spans="1:3" hidden="1" x14ac:dyDescent="0.25">
      <c r="A10319" s="5" t="s">
        <v>18336</v>
      </c>
      <c r="B10319" s="5">
        <v>1</v>
      </c>
      <c r="C10319" s="5">
        <v>2</v>
      </c>
    </row>
    <row r="10320" spans="1:3" hidden="1" x14ac:dyDescent="0.25">
      <c r="A10320" s="5" t="s">
        <v>18337</v>
      </c>
      <c r="B10320" s="5">
        <v>1</v>
      </c>
      <c r="C10320" s="5">
        <v>1</v>
      </c>
    </row>
    <row r="10321" spans="1:3" hidden="1" x14ac:dyDescent="0.25">
      <c r="A10321" s="5" t="s">
        <v>18338</v>
      </c>
      <c r="B10321" s="5">
        <v>1</v>
      </c>
      <c r="C10321" s="5">
        <v>2</v>
      </c>
    </row>
    <row r="10322" spans="1:3" hidden="1" x14ac:dyDescent="0.25">
      <c r="A10322" s="5" t="s">
        <v>18339</v>
      </c>
      <c r="B10322" s="5">
        <v>1</v>
      </c>
      <c r="C10322" s="5">
        <v>2</v>
      </c>
    </row>
    <row r="10323" spans="1:3" hidden="1" x14ac:dyDescent="0.25">
      <c r="A10323" s="5" t="s">
        <v>3304</v>
      </c>
      <c r="B10323" s="5">
        <v>1</v>
      </c>
      <c r="C10323" s="5">
        <v>1</v>
      </c>
    </row>
    <row r="10324" spans="1:3" hidden="1" x14ac:dyDescent="0.25">
      <c r="A10324" s="5" t="s">
        <v>18340</v>
      </c>
      <c r="B10324" s="5">
        <v>1</v>
      </c>
      <c r="C10324" s="5">
        <v>2</v>
      </c>
    </row>
    <row r="10325" spans="1:3" hidden="1" x14ac:dyDescent="0.25">
      <c r="A10325" s="5" t="s">
        <v>18341</v>
      </c>
      <c r="B10325" s="5">
        <v>1</v>
      </c>
      <c r="C10325" s="5">
        <v>3</v>
      </c>
    </row>
    <row r="10326" spans="1:3" hidden="1" x14ac:dyDescent="0.25">
      <c r="A10326" s="5" t="s">
        <v>18342</v>
      </c>
      <c r="B10326" s="5">
        <v>1</v>
      </c>
      <c r="C10326" s="5">
        <v>2</v>
      </c>
    </row>
    <row r="10327" spans="1:3" hidden="1" x14ac:dyDescent="0.25">
      <c r="A10327" s="5" t="s">
        <v>18343</v>
      </c>
      <c r="B10327" s="5">
        <v>1</v>
      </c>
      <c r="C10327" s="5">
        <v>2</v>
      </c>
    </row>
    <row r="10328" spans="1:3" hidden="1" x14ac:dyDescent="0.25">
      <c r="A10328" s="5" t="s">
        <v>18344</v>
      </c>
      <c r="B10328" s="5">
        <v>1</v>
      </c>
      <c r="C10328" s="5">
        <v>1</v>
      </c>
    </row>
    <row r="10329" spans="1:3" hidden="1" x14ac:dyDescent="0.25">
      <c r="A10329" s="5" t="s">
        <v>18345</v>
      </c>
      <c r="B10329" s="5">
        <v>1</v>
      </c>
      <c r="C10329" s="5">
        <v>3</v>
      </c>
    </row>
    <row r="10330" spans="1:3" hidden="1" x14ac:dyDescent="0.25">
      <c r="A10330" s="5" t="s">
        <v>18346</v>
      </c>
      <c r="B10330" s="5">
        <v>1</v>
      </c>
      <c r="C10330" s="5">
        <v>1</v>
      </c>
    </row>
    <row r="10331" spans="1:3" hidden="1" x14ac:dyDescent="0.25">
      <c r="A10331" s="5" t="s">
        <v>18347</v>
      </c>
      <c r="B10331" s="5">
        <v>1</v>
      </c>
      <c r="C10331" s="5">
        <v>3</v>
      </c>
    </row>
    <row r="10332" spans="1:3" hidden="1" x14ac:dyDescent="0.25">
      <c r="A10332" s="5" t="s">
        <v>18348</v>
      </c>
      <c r="B10332" s="5">
        <v>1</v>
      </c>
      <c r="C10332" s="5">
        <v>2</v>
      </c>
    </row>
    <row r="10333" spans="1:3" hidden="1" x14ac:dyDescent="0.25">
      <c r="A10333" s="5" t="s">
        <v>18349</v>
      </c>
      <c r="B10333" s="5">
        <v>1</v>
      </c>
      <c r="C10333" s="5">
        <v>2</v>
      </c>
    </row>
    <row r="10334" spans="1:3" hidden="1" x14ac:dyDescent="0.25">
      <c r="A10334" s="5" t="s">
        <v>18350</v>
      </c>
      <c r="B10334" s="5">
        <v>1</v>
      </c>
      <c r="C10334" s="5">
        <v>3</v>
      </c>
    </row>
    <row r="10335" spans="1:3" hidden="1" x14ac:dyDescent="0.25">
      <c r="A10335" s="5" t="s">
        <v>18351</v>
      </c>
      <c r="B10335" s="5">
        <v>1</v>
      </c>
      <c r="C10335" s="5">
        <v>3</v>
      </c>
    </row>
    <row r="10336" spans="1:3" hidden="1" x14ac:dyDescent="0.25">
      <c r="A10336" s="5" t="s">
        <v>18352</v>
      </c>
      <c r="B10336" s="5">
        <v>1</v>
      </c>
      <c r="C10336" s="5">
        <v>2</v>
      </c>
    </row>
    <row r="10337" spans="1:3" hidden="1" x14ac:dyDescent="0.25">
      <c r="A10337" s="5" t="s">
        <v>2639</v>
      </c>
      <c r="B10337" s="5">
        <v>1</v>
      </c>
      <c r="C10337" s="5">
        <v>3</v>
      </c>
    </row>
    <row r="10338" spans="1:3" hidden="1" x14ac:dyDescent="0.25">
      <c r="A10338" s="5" t="s">
        <v>18353</v>
      </c>
      <c r="B10338" s="5">
        <v>1</v>
      </c>
      <c r="C10338" s="5">
        <v>2</v>
      </c>
    </row>
    <row r="10339" spans="1:3" hidden="1" x14ac:dyDescent="0.25">
      <c r="A10339" s="5" t="s">
        <v>3273</v>
      </c>
      <c r="B10339" s="5">
        <v>1</v>
      </c>
      <c r="C10339" s="5">
        <v>1</v>
      </c>
    </row>
    <row r="10340" spans="1:3" hidden="1" x14ac:dyDescent="0.25">
      <c r="A10340" s="5" t="s">
        <v>18354</v>
      </c>
      <c r="B10340" s="5">
        <v>1</v>
      </c>
      <c r="C10340" s="5">
        <v>2</v>
      </c>
    </row>
    <row r="10341" spans="1:3" hidden="1" x14ac:dyDescent="0.25">
      <c r="A10341" s="5" t="s">
        <v>8232</v>
      </c>
      <c r="B10341" s="5">
        <v>1</v>
      </c>
      <c r="C10341" s="5">
        <v>2</v>
      </c>
    </row>
    <row r="10342" spans="1:3" hidden="1" x14ac:dyDescent="0.25">
      <c r="A10342" s="5" t="s">
        <v>18355</v>
      </c>
      <c r="B10342" s="5">
        <v>1</v>
      </c>
      <c r="C10342" s="5">
        <v>2</v>
      </c>
    </row>
    <row r="10343" spans="1:3" hidden="1" x14ac:dyDescent="0.25">
      <c r="A10343" s="5" t="s">
        <v>18356</v>
      </c>
      <c r="B10343" s="5">
        <v>1</v>
      </c>
      <c r="C10343" s="5">
        <v>3</v>
      </c>
    </row>
    <row r="10344" spans="1:3" hidden="1" x14ac:dyDescent="0.25">
      <c r="A10344" s="5" t="s">
        <v>18357</v>
      </c>
      <c r="B10344" s="5">
        <v>1</v>
      </c>
      <c r="C10344" s="5">
        <v>3</v>
      </c>
    </row>
    <row r="10345" spans="1:3" hidden="1" x14ac:dyDescent="0.25">
      <c r="A10345" s="5" t="s">
        <v>18358</v>
      </c>
      <c r="B10345" s="5">
        <v>1</v>
      </c>
      <c r="C10345" s="5">
        <v>2</v>
      </c>
    </row>
    <row r="10346" spans="1:3" hidden="1" x14ac:dyDescent="0.25">
      <c r="A10346" s="5" t="s">
        <v>18359</v>
      </c>
      <c r="B10346" s="5">
        <v>1</v>
      </c>
      <c r="C10346" s="5">
        <v>1</v>
      </c>
    </row>
    <row r="10347" spans="1:3" hidden="1" x14ac:dyDescent="0.25">
      <c r="A10347" s="5" t="s">
        <v>3277</v>
      </c>
      <c r="B10347" s="5">
        <v>1</v>
      </c>
      <c r="C10347" s="5">
        <v>2</v>
      </c>
    </row>
    <row r="10348" spans="1:3" hidden="1" x14ac:dyDescent="0.25">
      <c r="A10348" s="5" t="s">
        <v>18360</v>
      </c>
      <c r="B10348" s="5">
        <v>1</v>
      </c>
      <c r="C10348" s="5">
        <v>2</v>
      </c>
    </row>
    <row r="10349" spans="1:3" hidden="1" x14ac:dyDescent="0.25">
      <c r="A10349" s="5" t="s">
        <v>18361</v>
      </c>
      <c r="B10349" s="5">
        <v>1</v>
      </c>
      <c r="C10349" s="5">
        <v>2</v>
      </c>
    </row>
    <row r="10350" spans="1:3" hidden="1" x14ac:dyDescent="0.25">
      <c r="A10350" s="5" t="s">
        <v>18362</v>
      </c>
      <c r="B10350" s="5">
        <v>1</v>
      </c>
      <c r="C10350" s="5">
        <v>3</v>
      </c>
    </row>
    <row r="10351" spans="1:3" hidden="1" x14ac:dyDescent="0.25">
      <c r="A10351" s="5" t="s">
        <v>18363</v>
      </c>
      <c r="B10351" s="5">
        <v>1</v>
      </c>
      <c r="C10351" s="5">
        <v>3</v>
      </c>
    </row>
    <row r="10352" spans="1:3" hidden="1" x14ac:dyDescent="0.25">
      <c r="A10352" s="5" t="s">
        <v>18364</v>
      </c>
      <c r="B10352" s="5">
        <v>1</v>
      </c>
      <c r="C10352" s="5">
        <v>2</v>
      </c>
    </row>
    <row r="10353" spans="1:3" hidden="1" x14ac:dyDescent="0.25">
      <c r="A10353" s="5" t="s">
        <v>18365</v>
      </c>
      <c r="B10353" s="5">
        <v>1</v>
      </c>
      <c r="C10353" s="5">
        <v>3</v>
      </c>
    </row>
    <row r="10354" spans="1:3" hidden="1" x14ac:dyDescent="0.25">
      <c r="A10354" s="5" t="s">
        <v>18366</v>
      </c>
      <c r="B10354" s="5">
        <v>1</v>
      </c>
      <c r="C10354" s="5">
        <v>2</v>
      </c>
    </row>
    <row r="10355" spans="1:3" hidden="1" x14ac:dyDescent="0.25">
      <c r="A10355" s="5" t="s">
        <v>18367</v>
      </c>
      <c r="B10355" s="5">
        <v>1</v>
      </c>
      <c r="C10355" s="5">
        <v>3</v>
      </c>
    </row>
    <row r="10356" spans="1:3" hidden="1" x14ac:dyDescent="0.25">
      <c r="A10356" s="5" t="s">
        <v>18368</v>
      </c>
      <c r="B10356" s="5">
        <v>1</v>
      </c>
      <c r="C10356" s="5">
        <v>2</v>
      </c>
    </row>
    <row r="10357" spans="1:3" hidden="1" x14ac:dyDescent="0.25">
      <c r="A10357" s="5" t="s">
        <v>18369</v>
      </c>
      <c r="B10357" s="5">
        <v>1</v>
      </c>
      <c r="C10357" s="5">
        <v>1</v>
      </c>
    </row>
    <row r="10358" spans="1:3" hidden="1" x14ac:dyDescent="0.25">
      <c r="A10358" s="5" t="s">
        <v>18370</v>
      </c>
      <c r="B10358" s="5">
        <v>1</v>
      </c>
      <c r="C10358" s="5">
        <v>3</v>
      </c>
    </row>
    <row r="10359" spans="1:3" hidden="1" x14ac:dyDescent="0.25">
      <c r="A10359" s="5" t="s">
        <v>18371</v>
      </c>
      <c r="B10359" s="5">
        <v>1</v>
      </c>
      <c r="C10359" s="5">
        <v>2</v>
      </c>
    </row>
    <row r="10360" spans="1:3" hidden="1" x14ac:dyDescent="0.25">
      <c r="A10360" s="5" t="s">
        <v>18372</v>
      </c>
      <c r="B10360" s="5">
        <v>1</v>
      </c>
      <c r="C10360" s="5">
        <v>1</v>
      </c>
    </row>
    <row r="10361" spans="1:3" hidden="1" x14ac:dyDescent="0.25">
      <c r="A10361" s="5" t="s">
        <v>18373</v>
      </c>
      <c r="B10361" s="5">
        <v>1</v>
      </c>
      <c r="C10361" s="5">
        <v>3</v>
      </c>
    </row>
    <row r="10362" spans="1:3" hidden="1" x14ac:dyDescent="0.25">
      <c r="A10362" s="5" t="s">
        <v>18374</v>
      </c>
      <c r="B10362" s="5">
        <v>1</v>
      </c>
      <c r="C10362" s="5">
        <v>3</v>
      </c>
    </row>
    <row r="10363" spans="1:3" hidden="1" x14ac:dyDescent="0.25">
      <c r="A10363" s="5" t="s">
        <v>18375</v>
      </c>
      <c r="B10363" s="5">
        <v>1</v>
      </c>
      <c r="C10363" s="5">
        <v>2</v>
      </c>
    </row>
    <row r="10364" spans="1:3" hidden="1" x14ac:dyDescent="0.25">
      <c r="A10364" s="5" t="s">
        <v>18376</v>
      </c>
      <c r="B10364" s="5">
        <v>1</v>
      </c>
      <c r="C10364" s="5">
        <v>3</v>
      </c>
    </row>
    <row r="10365" spans="1:3" hidden="1" x14ac:dyDescent="0.25">
      <c r="A10365" s="5" t="s">
        <v>18377</v>
      </c>
      <c r="B10365" s="5">
        <v>1</v>
      </c>
      <c r="C10365" s="5">
        <v>2</v>
      </c>
    </row>
    <row r="10366" spans="1:3" hidden="1" x14ac:dyDescent="0.25">
      <c r="A10366" s="5" t="s">
        <v>18378</v>
      </c>
      <c r="B10366" s="5">
        <v>1</v>
      </c>
      <c r="C10366" s="5">
        <v>3</v>
      </c>
    </row>
    <row r="10367" spans="1:3" hidden="1" x14ac:dyDescent="0.25">
      <c r="A10367" s="5" t="s">
        <v>18379</v>
      </c>
      <c r="B10367" s="5">
        <v>1</v>
      </c>
      <c r="C10367" s="5">
        <v>3</v>
      </c>
    </row>
    <row r="10368" spans="1:3" hidden="1" x14ac:dyDescent="0.25">
      <c r="A10368" s="5" t="s">
        <v>18380</v>
      </c>
      <c r="B10368" s="5">
        <v>1</v>
      </c>
      <c r="C10368" s="5">
        <v>1</v>
      </c>
    </row>
    <row r="10369" spans="1:3" hidden="1" x14ac:dyDescent="0.25">
      <c r="A10369" s="5" t="s">
        <v>18381</v>
      </c>
      <c r="B10369" s="5">
        <v>1</v>
      </c>
      <c r="C10369" s="5">
        <v>1</v>
      </c>
    </row>
    <row r="10370" spans="1:3" hidden="1" x14ac:dyDescent="0.25">
      <c r="A10370" s="5" t="s">
        <v>18382</v>
      </c>
      <c r="B10370" s="5">
        <v>1</v>
      </c>
      <c r="C10370" s="5">
        <v>3</v>
      </c>
    </row>
    <row r="10371" spans="1:3" hidden="1" x14ac:dyDescent="0.25">
      <c r="A10371" s="5" t="s">
        <v>18383</v>
      </c>
      <c r="B10371" s="5">
        <v>1</v>
      </c>
      <c r="C10371" s="5">
        <v>1</v>
      </c>
    </row>
    <row r="10372" spans="1:3" hidden="1" x14ac:dyDescent="0.25">
      <c r="A10372" s="5" t="s">
        <v>18384</v>
      </c>
      <c r="B10372" s="5">
        <v>1</v>
      </c>
      <c r="C10372" s="5">
        <v>3</v>
      </c>
    </row>
    <row r="10373" spans="1:3" hidden="1" x14ac:dyDescent="0.25">
      <c r="A10373" s="5" t="s">
        <v>18385</v>
      </c>
      <c r="B10373" s="5">
        <v>1</v>
      </c>
      <c r="C10373" s="5">
        <v>3</v>
      </c>
    </row>
    <row r="10374" spans="1:3" hidden="1" x14ac:dyDescent="0.25">
      <c r="A10374" s="5" t="s">
        <v>18386</v>
      </c>
      <c r="B10374" s="5">
        <v>1</v>
      </c>
      <c r="C10374" s="5">
        <v>1</v>
      </c>
    </row>
    <row r="10375" spans="1:3" hidden="1" x14ac:dyDescent="0.25">
      <c r="A10375" s="5" t="s">
        <v>18387</v>
      </c>
      <c r="B10375" s="5">
        <v>1</v>
      </c>
      <c r="C10375" s="5">
        <v>3</v>
      </c>
    </row>
    <row r="10376" spans="1:3" hidden="1" x14ac:dyDescent="0.25">
      <c r="A10376" s="5" t="s">
        <v>18388</v>
      </c>
      <c r="B10376" s="5">
        <v>1</v>
      </c>
      <c r="C10376" s="5">
        <v>2</v>
      </c>
    </row>
    <row r="10377" spans="1:3" hidden="1" x14ac:dyDescent="0.25">
      <c r="A10377" s="5" t="s">
        <v>18389</v>
      </c>
      <c r="B10377" s="5">
        <v>1</v>
      </c>
      <c r="C10377" s="5">
        <v>3</v>
      </c>
    </row>
    <row r="10378" spans="1:3" hidden="1" x14ac:dyDescent="0.25">
      <c r="A10378" s="5" t="s">
        <v>18390</v>
      </c>
      <c r="B10378" s="5">
        <v>1</v>
      </c>
      <c r="C10378" s="5">
        <v>3</v>
      </c>
    </row>
    <row r="10379" spans="1:3" hidden="1" x14ac:dyDescent="0.25">
      <c r="A10379" s="5" t="s">
        <v>18391</v>
      </c>
      <c r="B10379" s="5">
        <v>1</v>
      </c>
      <c r="C10379" s="5">
        <v>1</v>
      </c>
    </row>
    <row r="10380" spans="1:3" hidden="1" x14ac:dyDescent="0.25">
      <c r="A10380" s="5" t="s">
        <v>18392</v>
      </c>
      <c r="B10380" s="5">
        <v>1</v>
      </c>
      <c r="C10380" s="5">
        <v>1</v>
      </c>
    </row>
    <row r="10381" spans="1:3" hidden="1" x14ac:dyDescent="0.25">
      <c r="A10381" s="5" t="s">
        <v>18393</v>
      </c>
      <c r="B10381" s="5">
        <v>1</v>
      </c>
      <c r="C10381" s="5">
        <v>3</v>
      </c>
    </row>
    <row r="10382" spans="1:3" hidden="1" x14ac:dyDescent="0.25">
      <c r="A10382" s="5" t="s">
        <v>18394</v>
      </c>
      <c r="B10382" s="5">
        <v>1</v>
      </c>
      <c r="C10382" s="5">
        <v>3</v>
      </c>
    </row>
    <row r="10383" spans="1:3" hidden="1" x14ac:dyDescent="0.25">
      <c r="A10383" s="5" t="s">
        <v>18395</v>
      </c>
      <c r="B10383" s="5">
        <v>1</v>
      </c>
      <c r="C10383" s="5">
        <v>3</v>
      </c>
    </row>
    <row r="10384" spans="1:3" hidden="1" x14ac:dyDescent="0.25">
      <c r="A10384" s="5" t="s">
        <v>18396</v>
      </c>
      <c r="B10384" s="5">
        <v>1</v>
      </c>
      <c r="C10384" s="5">
        <v>3</v>
      </c>
    </row>
    <row r="10385" spans="1:3" hidden="1" x14ac:dyDescent="0.25">
      <c r="A10385" s="5" t="s">
        <v>18397</v>
      </c>
      <c r="B10385" s="5">
        <v>1</v>
      </c>
      <c r="C10385" s="5">
        <v>3</v>
      </c>
    </row>
    <row r="10386" spans="1:3" hidden="1" x14ac:dyDescent="0.25">
      <c r="A10386" s="5" t="s">
        <v>18398</v>
      </c>
      <c r="B10386" s="5">
        <v>1</v>
      </c>
      <c r="C10386" s="5">
        <v>1</v>
      </c>
    </row>
    <row r="10387" spans="1:3" hidden="1" x14ac:dyDescent="0.25">
      <c r="A10387" s="5" t="s">
        <v>18399</v>
      </c>
      <c r="B10387" s="5">
        <v>1</v>
      </c>
      <c r="C10387" s="5">
        <v>2</v>
      </c>
    </row>
    <row r="10388" spans="1:3" hidden="1" x14ac:dyDescent="0.25">
      <c r="A10388" s="5" t="s">
        <v>18400</v>
      </c>
      <c r="B10388" s="5">
        <v>1</v>
      </c>
      <c r="C10388" s="5">
        <v>3</v>
      </c>
    </row>
    <row r="10389" spans="1:3" hidden="1" x14ac:dyDescent="0.25">
      <c r="A10389" s="5" t="s">
        <v>18401</v>
      </c>
      <c r="B10389" s="5">
        <v>1</v>
      </c>
      <c r="C10389" s="5">
        <v>1</v>
      </c>
    </row>
    <row r="10390" spans="1:3" hidden="1" x14ac:dyDescent="0.25">
      <c r="A10390" s="5" t="s">
        <v>18402</v>
      </c>
      <c r="B10390" s="5">
        <v>1</v>
      </c>
      <c r="C10390" s="5">
        <v>2</v>
      </c>
    </row>
    <row r="10391" spans="1:3" hidden="1" x14ac:dyDescent="0.25">
      <c r="A10391" s="5" t="s">
        <v>18403</v>
      </c>
      <c r="B10391" s="5">
        <v>1</v>
      </c>
      <c r="C10391" s="5">
        <v>2</v>
      </c>
    </row>
    <row r="10392" spans="1:3" hidden="1" x14ac:dyDescent="0.25">
      <c r="A10392" s="5" t="s">
        <v>18404</v>
      </c>
      <c r="B10392" s="5">
        <v>1</v>
      </c>
      <c r="C10392" s="5">
        <v>3</v>
      </c>
    </row>
    <row r="10393" spans="1:3" hidden="1" x14ac:dyDescent="0.25">
      <c r="A10393" s="5" t="s">
        <v>18405</v>
      </c>
      <c r="B10393" s="5">
        <v>1</v>
      </c>
      <c r="C10393" s="5">
        <v>1</v>
      </c>
    </row>
    <row r="10394" spans="1:3" hidden="1" x14ac:dyDescent="0.25">
      <c r="A10394" s="5" t="s">
        <v>18406</v>
      </c>
      <c r="B10394" s="5">
        <v>1</v>
      </c>
      <c r="C10394" s="5">
        <v>3</v>
      </c>
    </row>
    <row r="10395" spans="1:3" hidden="1" x14ac:dyDescent="0.25">
      <c r="A10395" s="5" t="s">
        <v>18407</v>
      </c>
      <c r="B10395" s="5">
        <v>1</v>
      </c>
      <c r="C10395" s="5">
        <v>1</v>
      </c>
    </row>
    <row r="10396" spans="1:3" hidden="1" x14ac:dyDescent="0.25">
      <c r="A10396" s="5" t="s">
        <v>18408</v>
      </c>
      <c r="B10396" s="5">
        <v>1</v>
      </c>
      <c r="C10396" s="5">
        <v>1</v>
      </c>
    </row>
    <row r="10397" spans="1:3" hidden="1" x14ac:dyDescent="0.25">
      <c r="A10397" s="5" t="s">
        <v>18409</v>
      </c>
      <c r="B10397" s="5">
        <v>1</v>
      </c>
      <c r="C10397" s="5">
        <v>3</v>
      </c>
    </row>
    <row r="10398" spans="1:3" hidden="1" x14ac:dyDescent="0.25">
      <c r="A10398" s="5" t="s">
        <v>18410</v>
      </c>
      <c r="B10398" s="5">
        <v>1</v>
      </c>
      <c r="C10398" s="5">
        <v>1</v>
      </c>
    </row>
    <row r="10399" spans="1:3" hidden="1" x14ac:dyDescent="0.25">
      <c r="A10399" s="5" t="s">
        <v>18411</v>
      </c>
      <c r="B10399" s="5">
        <v>1</v>
      </c>
      <c r="C10399" s="5">
        <v>2</v>
      </c>
    </row>
    <row r="10400" spans="1:3" hidden="1" x14ac:dyDescent="0.25">
      <c r="A10400" s="5" t="s">
        <v>18412</v>
      </c>
      <c r="B10400" s="5">
        <v>1</v>
      </c>
      <c r="C10400" s="5">
        <v>3</v>
      </c>
    </row>
    <row r="10401" spans="1:3" hidden="1" x14ac:dyDescent="0.25">
      <c r="A10401" s="5" t="s">
        <v>18413</v>
      </c>
      <c r="B10401" s="5">
        <v>1</v>
      </c>
      <c r="C10401" s="5">
        <v>2</v>
      </c>
    </row>
    <row r="10402" spans="1:3" hidden="1" x14ac:dyDescent="0.25">
      <c r="A10402" s="5" t="s">
        <v>18414</v>
      </c>
      <c r="B10402" s="5">
        <v>1</v>
      </c>
      <c r="C10402" s="5">
        <v>3</v>
      </c>
    </row>
    <row r="10403" spans="1:3" hidden="1" x14ac:dyDescent="0.25">
      <c r="A10403" s="5" t="s">
        <v>18415</v>
      </c>
      <c r="B10403" s="5">
        <v>1</v>
      </c>
      <c r="C10403" s="5">
        <v>2</v>
      </c>
    </row>
    <row r="10404" spans="1:3" hidden="1" x14ac:dyDescent="0.25">
      <c r="A10404" s="5" t="s">
        <v>18416</v>
      </c>
      <c r="B10404" s="5">
        <v>1</v>
      </c>
      <c r="C10404" s="5">
        <v>3</v>
      </c>
    </row>
    <row r="10405" spans="1:3" hidden="1" x14ac:dyDescent="0.25">
      <c r="A10405" s="5" t="s">
        <v>18417</v>
      </c>
      <c r="B10405" s="5">
        <v>1</v>
      </c>
      <c r="C10405" s="5">
        <v>3</v>
      </c>
    </row>
    <row r="10406" spans="1:3" hidden="1" x14ac:dyDescent="0.25">
      <c r="A10406" s="5" t="s">
        <v>18418</v>
      </c>
      <c r="B10406" s="5">
        <v>1</v>
      </c>
      <c r="C10406" s="5">
        <v>2</v>
      </c>
    </row>
    <row r="10407" spans="1:3" hidden="1" x14ac:dyDescent="0.25">
      <c r="A10407" s="5" t="s">
        <v>18419</v>
      </c>
      <c r="B10407" s="5">
        <v>1</v>
      </c>
      <c r="C10407" s="5">
        <v>1</v>
      </c>
    </row>
    <row r="10408" spans="1:3" hidden="1" x14ac:dyDescent="0.25">
      <c r="A10408" s="5" t="s">
        <v>18420</v>
      </c>
      <c r="B10408" s="5">
        <v>1</v>
      </c>
      <c r="C10408" s="5">
        <v>2</v>
      </c>
    </row>
    <row r="10409" spans="1:3" hidden="1" x14ac:dyDescent="0.25">
      <c r="A10409" s="5" t="s">
        <v>18421</v>
      </c>
      <c r="B10409" s="5">
        <v>1</v>
      </c>
      <c r="C10409" s="5">
        <v>2</v>
      </c>
    </row>
    <row r="10410" spans="1:3" hidden="1" x14ac:dyDescent="0.25">
      <c r="A10410" s="5" t="s">
        <v>18422</v>
      </c>
      <c r="B10410" s="5">
        <v>1</v>
      </c>
      <c r="C10410" s="5">
        <v>2</v>
      </c>
    </row>
    <row r="10411" spans="1:3" hidden="1" x14ac:dyDescent="0.25">
      <c r="A10411" s="5" t="s">
        <v>2336</v>
      </c>
      <c r="B10411" s="5">
        <v>1</v>
      </c>
      <c r="C10411" s="5">
        <v>3</v>
      </c>
    </row>
    <row r="10412" spans="1:3" hidden="1" x14ac:dyDescent="0.25">
      <c r="A10412" s="5" t="s">
        <v>18423</v>
      </c>
      <c r="B10412" s="5">
        <v>1</v>
      </c>
      <c r="C10412" s="5">
        <v>2</v>
      </c>
    </row>
    <row r="10413" spans="1:3" hidden="1" x14ac:dyDescent="0.25">
      <c r="A10413" s="5" t="s">
        <v>18424</v>
      </c>
      <c r="B10413" s="5">
        <v>1</v>
      </c>
      <c r="C10413" s="5">
        <v>1</v>
      </c>
    </row>
    <row r="10414" spans="1:3" hidden="1" x14ac:dyDescent="0.25">
      <c r="A10414" s="5" t="s">
        <v>18425</v>
      </c>
      <c r="B10414" s="5">
        <v>1</v>
      </c>
      <c r="C10414" s="5">
        <v>2</v>
      </c>
    </row>
    <row r="10415" spans="1:3" hidden="1" x14ac:dyDescent="0.25">
      <c r="A10415" s="5" t="s">
        <v>18426</v>
      </c>
      <c r="B10415" s="5">
        <v>1</v>
      </c>
      <c r="C10415" s="5">
        <v>3</v>
      </c>
    </row>
    <row r="10416" spans="1:3" hidden="1" x14ac:dyDescent="0.25">
      <c r="A10416" s="5" t="s">
        <v>18427</v>
      </c>
      <c r="B10416" s="5">
        <v>1</v>
      </c>
      <c r="C10416" s="5">
        <v>2</v>
      </c>
    </row>
    <row r="10417" spans="1:3" hidden="1" x14ac:dyDescent="0.25">
      <c r="A10417" s="5" t="s">
        <v>18428</v>
      </c>
      <c r="B10417" s="5">
        <v>1</v>
      </c>
      <c r="C10417" s="5">
        <v>3</v>
      </c>
    </row>
    <row r="10418" spans="1:3" hidden="1" x14ac:dyDescent="0.25">
      <c r="A10418" s="5" t="s">
        <v>18429</v>
      </c>
      <c r="B10418" s="5">
        <v>1</v>
      </c>
      <c r="C10418" s="5">
        <v>2</v>
      </c>
    </row>
    <row r="10419" spans="1:3" hidden="1" x14ac:dyDescent="0.25">
      <c r="A10419" s="5" t="s">
        <v>18430</v>
      </c>
      <c r="B10419" s="5">
        <v>1</v>
      </c>
      <c r="C10419" s="5">
        <v>3</v>
      </c>
    </row>
    <row r="10420" spans="1:3" hidden="1" x14ac:dyDescent="0.25">
      <c r="A10420" s="5" t="s">
        <v>18431</v>
      </c>
      <c r="B10420" s="5">
        <v>1</v>
      </c>
      <c r="C10420" s="5">
        <v>3</v>
      </c>
    </row>
    <row r="10421" spans="1:3" hidden="1" x14ac:dyDescent="0.25">
      <c r="A10421" s="5" t="s">
        <v>18432</v>
      </c>
      <c r="B10421" s="5">
        <v>1</v>
      </c>
      <c r="C10421" s="5">
        <v>1</v>
      </c>
    </row>
    <row r="10422" spans="1:3" hidden="1" x14ac:dyDescent="0.25">
      <c r="A10422" s="5" t="s">
        <v>18433</v>
      </c>
      <c r="B10422" s="5">
        <v>1</v>
      </c>
      <c r="C10422" s="5">
        <v>1</v>
      </c>
    </row>
    <row r="10423" spans="1:3" hidden="1" x14ac:dyDescent="0.25">
      <c r="A10423" s="5" t="s">
        <v>18434</v>
      </c>
      <c r="B10423" s="5">
        <v>1</v>
      </c>
      <c r="C10423" s="5">
        <v>2</v>
      </c>
    </row>
    <row r="10424" spans="1:3" hidden="1" x14ac:dyDescent="0.25">
      <c r="A10424" s="5" t="s">
        <v>18435</v>
      </c>
      <c r="B10424" s="5">
        <v>1</v>
      </c>
      <c r="C10424" s="5">
        <v>2</v>
      </c>
    </row>
    <row r="10425" spans="1:3" hidden="1" x14ac:dyDescent="0.25">
      <c r="A10425" s="5" t="s">
        <v>18436</v>
      </c>
      <c r="B10425" s="5">
        <v>1</v>
      </c>
      <c r="C10425" s="5">
        <v>2</v>
      </c>
    </row>
    <row r="10426" spans="1:3" hidden="1" x14ac:dyDescent="0.25">
      <c r="A10426" s="5" t="s">
        <v>18437</v>
      </c>
      <c r="B10426" s="5">
        <v>1</v>
      </c>
      <c r="C10426" s="5">
        <v>1</v>
      </c>
    </row>
    <row r="10427" spans="1:3" hidden="1" x14ac:dyDescent="0.25">
      <c r="A10427" s="5" t="s">
        <v>18438</v>
      </c>
      <c r="B10427" s="5">
        <v>1</v>
      </c>
      <c r="C10427" s="5">
        <v>2</v>
      </c>
    </row>
    <row r="10428" spans="1:3" hidden="1" x14ac:dyDescent="0.25">
      <c r="A10428" s="5" t="s">
        <v>18439</v>
      </c>
      <c r="B10428" s="5">
        <v>1</v>
      </c>
      <c r="C10428" s="5">
        <v>1</v>
      </c>
    </row>
    <row r="10429" spans="1:3" hidden="1" x14ac:dyDescent="0.25">
      <c r="A10429" s="5" t="s">
        <v>18440</v>
      </c>
      <c r="B10429" s="5">
        <v>1</v>
      </c>
      <c r="C10429" s="5">
        <v>2</v>
      </c>
    </row>
    <row r="10430" spans="1:3" hidden="1" x14ac:dyDescent="0.25">
      <c r="A10430" s="5" t="s">
        <v>18441</v>
      </c>
      <c r="B10430" s="5">
        <v>1</v>
      </c>
      <c r="C10430" s="5">
        <v>2</v>
      </c>
    </row>
    <row r="10431" spans="1:3" hidden="1" x14ac:dyDescent="0.25">
      <c r="A10431" s="5" t="s">
        <v>18442</v>
      </c>
      <c r="B10431" s="5">
        <v>1</v>
      </c>
      <c r="C10431" s="5">
        <v>2</v>
      </c>
    </row>
    <row r="10432" spans="1:3" hidden="1" x14ac:dyDescent="0.25">
      <c r="A10432" s="5" t="s">
        <v>18443</v>
      </c>
      <c r="B10432" s="5">
        <v>1</v>
      </c>
      <c r="C10432" s="5">
        <v>2</v>
      </c>
    </row>
    <row r="10433" spans="1:3" hidden="1" x14ac:dyDescent="0.25">
      <c r="A10433" s="5" t="s">
        <v>18444</v>
      </c>
      <c r="B10433" s="5">
        <v>1</v>
      </c>
      <c r="C10433" s="5">
        <v>2</v>
      </c>
    </row>
    <row r="10434" spans="1:3" hidden="1" x14ac:dyDescent="0.25">
      <c r="A10434" s="5" t="s">
        <v>18445</v>
      </c>
      <c r="B10434" s="5">
        <v>1</v>
      </c>
      <c r="C10434" s="5">
        <v>2</v>
      </c>
    </row>
    <row r="10435" spans="1:3" hidden="1" x14ac:dyDescent="0.25">
      <c r="A10435" s="5" t="s">
        <v>18446</v>
      </c>
      <c r="B10435" s="5">
        <v>1</v>
      </c>
      <c r="C10435" s="5">
        <v>1</v>
      </c>
    </row>
    <row r="10436" spans="1:3" hidden="1" x14ac:dyDescent="0.25">
      <c r="A10436" s="5" t="s">
        <v>18447</v>
      </c>
      <c r="B10436" s="5">
        <v>1</v>
      </c>
      <c r="C10436" s="5">
        <v>2</v>
      </c>
    </row>
    <row r="10437" spans="1:3" hidden="1" x14ac:dyDescent="0.25">
      <c r="A10437" s="5" t="s">
        <v>18448</v>
      </c>
      <c r="B10437" s="5">
        <v>1</v>
      </c>
      <c r="C10437" s="5">
        <v>3</v>
      </c>
    </row>
    <row r="10438" spans="1:3" hidden="1" x14ac:dyDescent="0.25">
      <c r="A10438" s="5" t="s">
        <v>18449</v>
      </c>
      <c r="B10438" s="5">
        <v>1</v>
      </c>
      <c r="C10438" s="5">
        <v>1</v>
      </c>
    </row>
    <row r="10439" spans="1:3" hidden="1" x14ac:dyDescent="0.25">
      <c r="A10439" s="5" t="s">
        <v>18450</v>
      </c>
      <c r="B10439" s="5">
        <v>1</v>
      </c>
      <c r="C10439" s="5">
        <v>2</v>
      </c>
    </row>
    <row r="10440" spans="1:3" hidden="1" x14ac:dyDescent="0.25">
      <c r="A10440" s="5" t="s">
        <v>18451</v>
      </c>
      <c r="B10440" s="5">
        <v>1</v>
      </c>
      <c r="C10440" s="5">
        <v>3</v>
      </c>
    </row>
    <row r="10441" spans="1:3" hidden="1" x14ac:dyDescent="0.25">
      <c r="A10441" s="5" t="s">
        <v>18452</v>
      </c>
      <c r="B10441" s="5">
        <v>1</v>
      </c>
      <c r="C10441" s="5">
        <v>3</v>
      </c>
    </row>
    <row r="10442" spans="1:3" hidden="1" x14ac:dyDescent="0.25">
      <c r="A10442" s="5" t="s">
        <v>18453</v>
      </c>
      <c r="B10442" s="5">
        <v>1</v>
      </c>
      <c r="C10442" s="5">
        <v>1</v>
      </c>
    </row>
    <row r="10443" spans="1:3" hidden="1" x14ac:dyDescent="0.25">
      <c r="A10443" s="5" t="s">
        <v>18454</v>
      </c>
      <c r="B10443" s="5">
        <v>1</v>
      </c>
      <c r="C10443" s="5">
        <v>2</v>
      </c>
    </row>
    <row r="10444" spans="1:3" hidden="1" x14ac:dyDescent="0.25">
      <c r="A10444" s="5" t="s">
        <v>18455</v>
      </c>
      <c r="B10444" s="5">
        <v>1</v>
      </c>
      <c r="C10444" s="5">
        <v>2</v>
      </c>
    </row>
    <row r="10445" spans="1:3" hidden="1" x14ac:dyDescent="0.25">
      <c r="A10445" s="5" t="s">
        <v>18456</v>
      </c>
      <c r="B10445" s="5">
        <v>1</v>
      </c>
      <c r="C10445" s="5">
        <v>2</v>
      </c>
    </row>
    <row r="10446" spans="1:3" hidden="1" x14ac:dyDescent="0.25">
      <c r="A10446" s="5" t="s">
        <v>18457</v>
      </c>
      <c r="B10446" s="5">
        <v>1</v>
      </c>
      <c r="C10446" s="5">
        <v>2</v>
      </c>
    </row>
    <row r="10447" spans="1:3" hidden="1" x14ac:dyDescent="0.25">
      <c r="A10447" s="5" t="s">
        <v>18458</v>
      </c>
      <c r="B10447" s="5">
        <v>1</v>
      </c>
      <c r="C10447" s="5">
        <v>2</v>
      </c>
    </row>
    <row r="10448" spans="1:3" hidden="1" x14ac:dyDescent="0.25">
      <c r="A10448" s="5" t="s">
        <v>18459</v>
      </c>
      <c r="B10448" s="5">
        <v>1</v>
      </c>
      <c r="C10448" s="5">
        <v>2</v>
      </c>
    </row>
    <row r="10449" spans="1:3" hidden="1" x14ac:dyDescent="0.25">
      <c r="A10449" s="5" t="s">
        <v>18460</v>
      </c>
      <c r="B10449" s="5">
        <v>1</v>
      </c>
      <c r="C10449" s="5">
        <v>3</v>
      </c>
    </row>
    <row r="10450" spans="1:3" hidden="1" x14ac:dyDescent="0.25">
      <c r="A10450" s="5" t="s">
        <v>18461</v>
      </c>
      <c r="B10450" s="5">
        <v>1</v>
      </c>
      <c r="C10450" s="5">
        <v>3</v>
      </c>
    </row>
    <row r="10451" spans="1:3" hidden="1" x14ac:dyDescent="0.25">
      <c r="A10451" s="5" t="s">
        <v>18462</v>
      </c>
      <c r="B10451" s="5">
        <v>1</v>
      </c>
      <c r="C10451" s="5">
        <v>2</v>
      </c>
    </row>
    <row r="10452" spans="1:3" hidden="1" x14ac:dyDescent="0.25">
      <c r="A10452" s="5" t="s">
        <v>18463</v>
      </c>
      <c r="B10452" s="5">
        <v>1</v>
      </c>
      <c r="C10452" s="5">
        <v>3</v>
      </c>
    </row>
    <row r="10453" spans="1:3" hidden="1" x14ac:dyDescent="0.25">
      <c r="A10453" s="5" t="s">
        <v>18464</v>
      </c>
      <c r="B10453" s="5">
        <v>1</v>
      </c>
      <c r="C10453" s="5">
        <v>3</v>
      </c>
    </row>
    <row r="10454" spans="1:3" hidden="1" x14ac:dyDescent="0.25">
      <c r="A10454" s="5" t="s">
        <v>18465</v>
      </c>
      <c r="B10454" s="5">
        <v>1</v>
      </c>
      <c r="C10454" s="5">
        <v>1</v>
      </c>
    </row>
    <row r="10455" spans="1:3" hidden="1" x14ac:dyDescent="0.25">
      <c r="A10455" s="5" t="s">
        <v>18466</v>
      </c>
      <c r="B10455" s="5">
        <v>1</v>
      </c>
      <c r="C10455" s="5">
        <v>2</v>
      </c>
    </row>
    <row r="10456" spans="1:3" hidden="1" x14ac:dyDescent="0.25">
      <c r="A10456" s="5" t="s">
        <v>18467</v>
      </c>
      <c r="B10456" s="5">
        <v>1</v>
      </c>
      <c r="C10456" s="5">
        <v>1</v>
      </c>
    </row>
    <row r="10457" spans="1:3" hidden="1" x14ac:dyDescent="0.25">
      <c r="A10457" s="5" t="s">
        <v>18468</v>
      </c>
      <c r="B10457" s="5">
        <v>1</v>
      </c>
      <c r="C10457" s="5">
        <v>1</v>
      </c>
    </row>
    <row r="10458" spans="1:3" hidden="1" x14ac:dyDescent="0.25">
      <c r="A10458" s="5" t="s">
        <v>18469</v>
      </c>
      <c r="B10458" s="5">
        <v>1</v>
      </c>
      <c r="C10458" s="5">
        <v>2</v>
      </c>
    </row>
    <row r="10459" spans="1:3" hidden="1" x14ac:dyDescent="0.25">
      <c r="A10459" s="5" t="s">
        <v>3268</v>
      </c>
      <c r="B10459" s="5">
        <v>1</v>
      </c>
      <c r="C10459" s="5">
        <v>2</v>
      </c>
    </row>
    <row r="10460" spans="1:3" hidden="1" x14ac:dyDescent="0.25">
      <c r="A10460" s="5" t="s">
        <v>18470</v>
      </c>
      <c r="B10460" s="5">
        <v>1</v>
      </c>
      <c r="C10460" s="5">
        <v>1</v>
      </c>
    </row>
    <row r="10461" spans="1:3" hidden="1" x14ac:dyDescent="0.25">
      <c r="A10461" s="5" t="s">
        <v>18471</v>
      </c>
      <c r="B10461" s="5">
        <v>1</v>
      </c>
      <c r="C10461" s="5">
        <v>1</v>
      </c>
    </row>
    <row r="10462" spans="1:3" hidden="1" x14ac:dyDescent="0.25">
      <c r="A10462" s="5" t="s">
        <v>18472</v>
      </c>
      <c r="B10462" s="5">
        <v>1</v>
      </c>
      <c r="C10462" s="5">
        <v>3</v>
      </c>
    </row>
    <row r="10463" spans="1:3" hidden="1" x14ac:dyDescent="0.25">
      <c r="A10463" s="5" t="s">
        <v>18473</v>
      </c>
      <c r="B10463" s="5">
        <v>1</v>
      </c>
      <c r="C10463" s="5">
        <v>1</v>
      </c>
    </row>
    <row r="10464" spans="1:3" hidden="1" x14ac:dyDescent="0.25">
      <c r="A10464" s="5" t="s">
        <v>18474</v>
      </c>
      <c r="B10464" s="5">
        <v>1</v>
      </c>
      <c r="C10464" s="5">
        <v>2</v>
      </c>
    </row>
    <row r="10465" spans="1:3" hidden="1" x14ac:dyDescent="0.25">
      <c r="A10465" s="5" t="s">
        <v>18475</v>
      </c>
      <c r="B10465" s="5">
        <v>1</v>
      </c>
      <c r="C10465" s="5">
        <v>2</v>
      </c>
    </row>
    <row r="10466" spans="1:3" hidden="1" x14ac:dyDescent="0.25">
      <c r="A10466" s="5" t="s">
        <v>18476</v>
      </c>
      <c r="B10466" s="5">
        <v>1</v>
      </c>
      <c r="C10466" s="5">
        <v>2</v>
      </c>
    </row>
    <row r="10467" spans="1:3" hidden="1" x14ac:dyDescent="0.25">
      <c r="A10467" s="5" t="s">
        <v>18477</v>
      </c>
      <c r="B10467" s="5">
        <v>1</v>
      </c>
      <c r="C10467" s="5">
        <v>3</v>
      </c>
    </row>
    <row r="10468" spans="1:3" hidden="1" x14ac:dyDescent="0.25">
      <c r="A10468" s="5" t="s">
        <v>8599</v>
      </c>
      <c r="B10468" s="5">
        <v>1</v>
      </c>
      <c r="C10468" s="5">
        <v>1</v>
      </c>
    </row>
    <row r="10469" spans="1:3" hidden="1" x14ac:dyDescent="0.25">
      <c r="A10469" s="5" t="s">
        <v>18478</v>
      </c>
      <c r="B10469" s="5">
        <v>1</v>
      </c>
      <c r="C10469" s="5">
        <v>2</v>
      </c>
    </row>
    <row r="10470" spans="1:3" hidden="1" x14ac:dyDescent="0.25">
      <c r="A10470" s="5" t="s">
        <v>18479</v>
      </c>
      <c r="B10470" s="5">
        <v>1</v>
      </c>
      <c r="C10470" s="5">
        <v>3</v>
      </c>
    </row>
    <row r="10471" spans="1:3" hidden="1" x14ac:dyDescent="0.25">
      <c r="A10471" s="5" t="s">
        <v>18480</v>
      </c>
      <c r="B10471" s="5">
        <v>1</v>
      </c>
      <c r="C10471" s="5">
        <v>3</v>
      </c>
    </row>
    <row r="10472" spans="1:3" hidden="1" x14ac:dyDescent="0.25">
      <c r="A10472" s="5" t="s">
        <v>18481</v>
      </c>
      <c r="B10472" s="5">
        <v>1</v>
      </c>
      <c r="C10472" s="5">
        <v>2</v>
      </c>
    </row>
    <row r="10473" spans="1:3" hidden="1" x14ac:dyDescent="0.25">
      <c r="A10473" s="5" t="s">
        <v>18482</v>
      </c>
      <c r="B10473" s="5">
        <v>1</v>
      </c>
      <c r="C10473" s="5">
        <v>1</v>
      </c>
    </row>
    <row r="10474" spans="1:3" hidden="1" x14ac:dyDescent="0.25">
      <c r="A10474" s="5" t="s">
        <v>18483</v>
      </c>
      <c r="B10474" s="5">
        <v>1</v>
      </c>
      <c r="C10474" s="5">
        <v>2</v>
      </c>
    </row>
    <row r="10475" spans="1:3" hidden="1" x14ac:dyDescent="0.25">
      <c r="A10475" s="5" t="s">
        <v>18484</v>
      </c>
      <c r="B10475" s="5">
        <v>1</v>
      </c>
      <c r="C10475" s="5">
        <v>1</v>
      </c>
    </row>
    <row r="10476" spans="1:3" hidden="1" x14ac:dyDescent="0.25">
      <c r="A10476" s="5" t="s">
        <v>18485</v>
      </c>
      <c r="B10476" s="5">
        <v>1</v>
      </c>
      <c r="C10476" s="5">
        <v>1</v>
      </c>
    </row>
    <row r="10477" spans="1:3" hidden="1" x14ac:dyDescent="0.25">
      <c r="A10477" s="5" t="s">
        <v>18486</v>
      </c>
      <c r="B10477" s="5">
        <v>1</v>
      </c>
      <c r="C10477" s="5">
        <v>1</v>
      </c>
    </row>
    <row r="10478" spans="1:3" hidden="1" x14ac:dyDescent="0.25">
      <c r="A10478" s="5" t="s">
        <v>18487</v>
      </c>
      <c r="B10478" s="5">
        <v>1</v>
      </c>
      <c r="C10478" s="5">
        <v>3</v>
      </c>
    </row>
    <row r="10479" spans="1:3" hidden="1" x14ac:dyDescent="0.25">
      <c r="A10479" s="5" t="s">
        <v>18488</v>
      </c>
      <c r="B10479" s="5">
        <v>1</v>
      </c>
      <c r="C10479" s="5">
        <v>2</v>
      </c>
    </row>
    <row r="10480" spans="1:3" hidden="1" x14ac:dyDescent="0.25">
      <c r="A10480" s="5" t="s">
        <v>18489</v>
      </c>
      <c r="B10480" s="5">
        <v>1</v>
      </c>
      <c r="C10480" s="5">
        <v>3</v>
      </c>
    </row>
    <row r="10481" spans="1:3" hidden="1" x14ac:dyDescent="0.25">
      <c r="A10481" s="5" t="s">
        <v>18490</v>
      </c>
      <c r="B10481" s="5">
        <v>1</v>
      </c>
      <c r="C10481" s="5">
        <v>1</v>
      </c>
    </row>
    <row r="10482" spans="1:3" hidden="1" x14ac:dyDescent="0.25">
      <c r="A10482" s="5" t="s">
        <v>8369</v>
      </c>
      <c r="B10482" s="5">
        <v>1</v>
      </c>
      <c r="C10482" s="5">
        <v>1</v>
      </c>
    </row>
    <row r="10483" spans="1:3" hidden="1" x14ac:dyDescent="0.25">
      <c r="A10483" s="5" t="s">
        <v>8612</v>
      </c>
      <c r="B10483" s="5">
        <v>1</v>
      </c>
      <c r="C10483" s="5">
        <v>1</v>
      </c>
    </row>
    <row r="10484" spans="1:3" hidden="1" x14ac:dyDescent="0.25">
      <c r="A10484" s="5" t="s">
        <v>18491</v>
      </c>
      <c r="B10484" s="5">
        <v>1</v>
      </c>
      <c r="C10484" s="5">
        <v>3</v>
      </c>
    </row>
    <row r="10485" spans="1:3" hidden="1" x14ac:dyDescent="0.25">
      <c r="A10485" s="5" t="s">
        <v>18492</v>
      </c>
      <c r="B10485" s="5">
        <v>1</v>
      </c>
      <c r="C10485" s="5">
        <v>1</v>
      </c>
    </row>
    <row r="10486" spans="1:3" hidden="1" x14ac:dyDescent="0.25">
      <c r="A10486" s="5" t="s">
        <v>18493</v>
      </c>
      <c r="B10486" s="5">
        <v>1</v>
      </c>
      <c r="C10486" s="5">
        <v>2</v>
      </c>
    </row>
    <row r="10487" spans="1:3" hidden="1" x14ac:dyDescent="0.25">
      <c r="A10487" s="5" t="s">
        <v>18494</v>
      </c>
      <c r="B10487" s="5">
        <v>1</v>
      </c>
      <c r="C10487" s="5">
        <v>3</v>
      </c>
    </row>
    <row r="10488" spans="1:3" hidden="1" x14ac:dyDescent="0.25">
      <c r="A10488" s="5" t="s">
        <v>18495</v>
      </c>
      <c r="B10488" s="5">
        <v>1</v>
      </c>
      <c r="C10488" s="5">
        <v>3</v>
      </c>
    </row>
    <row r="10489" spans="1:3" hidden="1" x14ac:dyDescent="0.25">
      <c r="A10489" s="5" t="s">
        <v>18496</v>
      </c>
      <c r="B10489" s="5">
        <v>1</v>
      </c>
      <c r="C10489" s="5">
        <v>1</v>
      </c>
    </row>
    <row r="10490" spans="1:3" hidden="1" x14ac:dyDescent="0.25">
      <c r="A10490" s="5" t="s">
        <v>18497</v>
      </c>
      <c r="B10490" s="5">
        <v>1</v>
      </c>
      <c r="C10490" s="5">
        <v>1</v>
      </c>
    </row>
    <row r="10491" spans="1:3" hidden="1" x14ac:dyDescent="0.25">
      <c r="A10491" s="5" t="s">
        <v>18498</v>
      </c>
      <c r="B10491" s="5">
        <v>1</v>
      </c>
      <c r="C10491" s="5">
        <v>2</v>
      </c>
    </row>
    <row r="10492" spans="1:3" hidden="1" x14ac:dyDescent="0.25">
      <c r="A10492" s="5" t="s">
        <v>18499</v>
      </c>
      <c r="B10492" s="5">
        <v>1</v>
      </c>
      <c r="C10492" s="5">
        <v>2</v>
      </c>
    </row>
    <row r="10493" spans="1:3" hidden="1" x14ac:dyDescent="0.25">
      <c r="A10493" s="5" t="s">
        <v>18500</v>
      </c>
      <c r="B10493" s="5">
        <v>1</v>
      </c>
      <c r="C10493" s="5">
        <v>2</v>
      </c>
    </row>
    <row r="10494" spans="1:3" hidden="1" x14ac:dyDescent="0.25">
      <c r="A10494" s="5" t="s">
        <v>18501</v>
      </c>
      <c r="B10494" s="5">
        <v>1</v>
      </c>
      <c r="C10494" s="5">
        <v>1</v>
      </c>
    </row>
    <row r="10495" spans="1:3" hidden="1" x14ac:dyDescent="0.25">
      <c r="A10495" s="5" t="s">
        <v>18502</v>
      </c>
      <c r="B10495" s="5">
        <v>1</v>
      </c>
      <c r="C10495" s="5">
        <v>3</v>
      </c>
    </row>
    <row r="10496" spans="1:3" hidden="1" x14ac:dyDescent="0.25">
      <c r="A10496" s="5" t="s">
        <v>3267</v>
      </c>
      <c r="B10496" s="5">
        <v>1</v>
      </c>
      <c r="C10496" s="5">
        <v>2</v>
      </c>
    </row>
    <row r="10497" spans="1:3" hidden="1" x14ac:dyDescent="0.25">
      <c r="A10497" s="5" t="s">
        <v>18503</v>
      </c>
      <c r="B10497" s="5">
        <v>1</v>
      </c>
      <c r="C10497" s="5">
        <v>2</v>
      </c>
    </row>
    <row r="10498" spans="1:3" hidden="1" x14ac:dyDescent="0.25">
      <c r="A10498" s="5" t="s">
        <v>18504</v>
      </c>
      <c r="B10498" s="5">
        <v>1</v>
      </c>
      <c r="C10498" s="5">
        <v>1</v>
      </c>
    </row>
    <row r="10499" spans="1:3" hidden="1" x14ac:dyDescent="0.25">
      <c r="A10499" s="5" t="s">
        <v>18505</v>
      </c>
      <c r="B10499" s="5">
        <v>1</v>
      </c>
      <c r="C10499" s="5">
        <v>2</v>
      </c>
    </row>
    <row r="10500" spans="1:3" hidden="1" x14ac:dyDescent="0.25">
      <c r="A10500" s="5" t="s">
        <v>18506</v>
      </c>
      <c r="B10500" s="5">
        <v>1</v>
      </c>
      <c r="C10500" s="5">
        <v>2</v>
      </c>
    </row>
    <row r="10501" spans="1:3" hidden="1" x14ac:dyDescent="0.25">
      <c r="A10501" s="5" t="s">
        <v>18507</v>
      </c>
      <c r="B10501" s="5">
        <v>1</v>
      </c>
      <c r="C10501" s="5">
        <v>2</v>
      </c>
    </row>
    <row r="10502" spans="1:3" hidden="1" x14ac:dyDescent="0.25">
      <c r="A10502" s="5" t="s">
        <v>18508</v>
      </c>
      <c r="B10502" s="5">
        <v>1</v>
      </c>
      <c r="C10502" s="5">
        <v>3</v>
      </c>
    </row>
    <row r="10503" spans="1:3" hidden="1" x14ac:dyDescent="0.25">
      <c r="A10503" s="5" t="s">
        <v>18509</v>
      </c>
      <c r="B10503" s="5">
        <v>1</v>
      </c>
      <c r="C10503" s="5">
        <v>3</v>
      </c>
    </row>
    <row r="10504" spans="1:3" hidden="1" x14ac:dyDescent="0.25">
      <c r="A10504" s="5" t="s">
        <v>18510</v>
      </c>
      <c r="B10504" s="5">
        <v>1</v>
      </c>
      <c r="C10504" s="5">
        <v>2</v>
      </c>
    </row>
    <row r="10505" spans="1:3" hidden="1" x14ac:dyDescent="0.25">
      <c r="A10505" s="5" t="s">
        <v>18511</v>
      </c>
      <c r="B10505" s="5">
        <v>1</v>
      </c>
      <c r="C10505" s="5">
        <v>1</v>
      </c>
    </row>
    <row r="10506" spans="1:3" hidden="1" x14ac:dyDescent="0.25">
      <c r="A10506" s="5" t="s">
        <v>18512</v>
      </c>
      <c r="B10506" s="5">
        <v>1</v>
      </c>
      <c r="C10506" s="5">
        <v>1</v>
      </c>
    </row>
    <row r="10507" spans="1:3" hidden="1" x14ac:dyDescent="0.25">
      <c r="A10507" s="5" t="s">
        <v>18513</v>
      </c>
      <c r="B10507" s="5">
        <v>1</v>
      </c>
      <c r="C10507" s="5">
        <v>3</v>
      </c>
    </row>
    <row r="10508" spans="1:3" hidden="1" x14ac:dyDescent="0.25">
      <c r="A10508" s="5" t="s">
        <v>18514</v>
      </c>
      <c r="B10508" s="5">
        <v>1</v>
      </c>
      <c r="C10508" s="5">
        <v>1</v>
      </c>
    </row>
    <row r="10509" spans="1:3" hidden="1" x14ac:dyDescent="0.25">
      <c r="A10509" s="5" t="s">
        <v>18515</v>
      </c>
      <c r="B10509" s="5">
        <v>1</v>
      </c>
      <c r="C10509" s="5">
        <v>2</v>
      </c>
    </row>
    <row r="10510" spans="1:3" hidden="1" x14ac:dyDescent="0.25">
      <c r="A10510" s="5" t="s">
        <v>18516</v>
      </c>
      <c r="B10510" s="5">
        <v>1</v>
      </c>
      <c r="C10510" s="5">
        <v>1</v>
      </c>
    </row>
    <row r="10511" spans="1:3" hidden="1" x14ac:dyDescent="0.25">
      <c r="A10511" s="5" t="s">
        <v>18517</v>
      </c>
      <c r="B10511" s="5">
        <v>1</v>
      </c>
      <c r="C10511" s="5">
        <v>1</v>
      </c>
    </row>
    <row r="10512" spans="1:3" hidden="1" x14ac:dyDescent="0.25">
      <c r="A10512" s="5" t="s">
        <v>18518</v>
      </c>
      <c r="B10512" s="5">
        <v>1</v>
      </c>
      <c r="C10512" s="5">
        <v>3</v>
      </c>
    </row>
    <row r="10513" spans="1:3" hidden="1" x14ac:dyDescent="0.25">
      <c r="A10513" s="5" t="s">
        <v>18519</v>
      </c>
      <c r="B10513" s="5">
        <v>1</v>
      </c>
      <c r="C10513" s="5">
        <v>3</v>
      </c>
    </row>
    <row r="10514" spans="1:3" hidden="1" x14ac:dyDescent="0.25">
      <c r="A10514" s="5" t="s">
        <v>18520</v>
      </c>
      <c r="B10514" s="5">
        <v>1</v>
      </c>
      <c r="C10514" s="5">
        <v>2</v>
      </c>
    </row>
    <row r="10515" spans="1:3" hidden="1" x14ac:dyDescent="0.25">
      <c r="A10515" s="5" t="s">
        <v>18521</v>
      </c>
      <c r="B10515" s="5">
        <v>1</v>
      </c>
      <c r="C10515" s="5">
        <v>3</v>
      </c>
    </row>
    <row r="10516" spans="1:3" hidden="1" x14ac:dyDescent="0.25">
      <c r="A10516" s="5" t="s">
        <v>18522</v>
      </c>
      <c r="B10516" s="5">
        <v>1</v>
      </c>
      <c r="C10516" s="5">
        <v>3</v>
      </c>
    </row>
    <row r="10517" spans="1:3" hidden="1" x14ac:dyDescent="0.25">
      <c r="A10517" s="5" t="s">
        <v>18523</v>
      </c>
      <c r="B10517" s="5">
        <v>1</v>
      </c>
      <c r="C10517" s="5">
        <v>1</v>
      </c>
    </row>
    <row r="10518" spans="1:3" hidden="1" x14ac:dyDescent="0.25">
      <c r="A10518" s="5" t="s">
        <v>18524</v>
      </c>
      <c r="B10518" s="5">
        <v>1</v>
      </c>
      <c r="C10518" s="5">
        <v>2</v>
      </c>
    </row>
    <row r="10519" spans="1:3" hidden="1" x14ac:dyDescent="0.25">
      <c r="A10519" s="5" t="s">
        <v>18525</v>
      </c>
      <c r="B10519" s="5">
        <v>1</v>
      </c>
      <c r="C10519" s="5">
        <v>2</v>
      </c>
    </row>
    <row r="10520" spans="1:3" hidden="1" x14ac:dyDescent="0.25">
      <c r="A10520" s="5" t="s">
        <v>18526</v>
      </c>
      <c r="B10520" s="5">
        <v>1</v>
      </c>
      <c r="C10520" s="5">
        <v>3</v>
      </c>
    </row>
    <row r="10521" spans="1:3" hidden="1" x14ac:dyDescent="0.25">
      <c r="A10521" s="5" t="s">
        <v>18527</v>
      </c>
      <c r="B10521" s="5">
        <v>1</v>
      </c>
      <c r="C10521" s="5">
        <v>2</v>
      </c>
    </row>
    <row r="10522" spans="1:3" hidden="1" x14ac:dyDescent="0.25">
      <c r="A10522" s="5" t="s">
        <v>18528</v>
      </c>
      <c r="B10522" s="5">
        <v>1</v>
      </c>
      <c r="C10522" s="5">
        <v>1</v>
      </c>
    </row>
    <row r="10523" spans="1:3" hidden="1" x14ac:dyDescent="0.25">
      <c r="A10523" s="5" t="s">
        <v>8734</v>
      </c>
      <c r="B10523" s="5">
        <v>1</v>
      </c>
      <c r="C10523" s="5">
        <v>1</v>
      </c>
    </row>
    <row r="10524" spans="1:3" hidden="1" x14ac:dyDescent="0.25">
      <c r="A10524" s="5" t="s">
        <v>18529</v>
      </c>
      <c r="B10524" s="5">
        <v>1</v>
      </c>
      <c r="C10524" s="5">
        <v>3</v>
      </c>
    </row>
    <row r="10525" spans="1:3" hidden="1" x14ac:dyDescent="0.25">
      <c r="A10525" s="5" t="s">
        <v>18530</v>
      </c>
      <c r="B10525" s="5">
        <v>1</v>
      </c>
      <c r="C10525" s="5">
        <v>3</v>
      </c>
    </row>
    <row r="10526" spans="1:3" hidden="1" x14ac:dyDescent="0.25">
      <c r="A10526" s="5" t="s">
        <v>18531</v>
      </c>
      <c r="B10526" s="5">
        <v>1</v>
      </c>
      <c r="C10526" s="5">
        <v>2</v>
      </c>
    </row>
    <row r="10527" spans="1:3" hidden="1" x14ac:dyDescent="0.25">
      <c r="A10527" s="5" t="s">
        <v>18532</v>
      </c>
      <c r="B10527" s="5">
        <v>1</v>
      </c>
      <c r="C10527" s="5">
        <v>3</v>
      </c>
    </row>
    <row r="10528" spans="1:3" hidden="1" x14ac:dyDescent="0.25">
      <c r="A10528" s="5" t="s">
        <v>18533</v>
      </c>
      <c r="B10528" s="5">
        <v>1</v>
      </c>
      <c r="C10528" s="5">
        <v>3</v>
      </c>
    </row>
    <row r="10529" spans="1:3" hidden="1" x14ac:dyDescent="0.25">
      <c r="A10529" s="5" t="s">
        <v>18534</v>
      </c>
      <c r="B10529" s="5">
        <v>1</v>
      </c>
      <c r="C10529" s="5">
        <v>1</v>
      </c>
    </row>
    <row r="10530" spans="1:3" hidden="1" x14ac:dyDescent="0.25">
      <c r="A10530" s="5" t="s">
        <v>18535</v>
      </c>
      <c r="B10530" s="5">
        <v>1</v>
      </c>
      <c r="C10530" s="5">
        <v>1</v>
      </c>
    </row>
    <row r="10531" spans="1:3" hidden="1" x14ac:dyDescent="0.25">
      <c r="A10531" s="5" t="s">
        <v>3292</v>
      </c>
      <c r="B10531" s="5">
        <v>1</v>
      </c>
      <c r="C10531" s="5">
        <v>3</v>
      </c>
    </row>
    <row r="10532" spans="1:3" hidden="1" x14ac:dyDescent="0.25">
      <c r="A10532" s="5" t="s">
        <v>18536</v>
      </c>
      <c r="B10532" s="5">
        <v>1</v>
      </c>
      <c r="C10532" s="5">
        <v>3</v>
      </c>
    </row>
    <row r="10533" spans="1:3" hidden="1" x14ac:dyDescent="0.25">
      <c r="A10533" s="5" t="s">
        <v>18537</v>
      </c>
      <c r="B10533" s="5">
        <v>1</v>
      </c>
      <c r="C10533" s="5">
        <v>1</v>
      </c>
    </row>
    <row r="10534" spans="1:3" hidden="1" x14ac:dyDescent="0.25">
      <c r="A10534" s="5" t="s">
        <v>18538</v>
      </c>
      <c r="B10534" s="5">
        <v>1</v>
      </c>
      <c r="C10534" s="5">
        <v>2</v>
      </c>
    </row>
    <row r="10535" spans="1:3" hidden="1" x14ac:dyDescent="0.25">
      <c r="A10535" s="5" t="s">
        <v>18539</v>
      </c>
      <c r="B10535" s="5">
        <v>1</v>
      </c>
      <c r="C10535" s="5">
        <v>1</v>
      </c>
    </row>
    <row r="10536" spans="1:3" hidden="1" x14ac:dyDescent="0.25">
      <c r="A10536" s="5" t="s">
        <v>18540</v>
      </c>
      <c r="B10536" s="5">
        <v>1</v>
      </c>
      <c r="C10536" s="5">
        <v>2</v>
      </c>
    </row>
    <row r="10537" spans="1:3" hidden="1" x14ac:dyDescent="0.25">
      <c r="A10537" s="5" t="s">
        <v>2281</v>
      </c>
      <c r="B10537" s="5">
        <v>1</v>
      </c>
      <c r="C10537" s="5">
        <v>3</v>
      </c>
    </row>
    <row r="10538" spans="1:3" hidden="1" x14ac:dyDescent="0.25">
      <c r="A10538" s="5" t="s">
        <v>18541</v>
      </c>
      <c r="B10538" s="5">
        <v>1</v>
      </c>
      <c r="C10538" s="5">
        <v>2</v>
      </c>
    </row>
    <row r="10539" spans="1:3" hidden="1" x14ac:dyDescent="0.25">
      <c r="A10539" s="5" t="s">
        <v>2823</v>
      </c>
      <c r="B10539" s="5">
        <v>1</v>
      </c>
      <c r="C10539" s="5">
        <v>1</v>
      </c>
    </row>
    <row r="10540" spans="1:3" hidden="1" x14ac:dyDescent="0.25">
      <c r="A10540" s="5" t="s">
        <v>18542</v>
      </c>
      <c r="B10540" s="5">
        <v>1</v>
      </c>
      <c r="C10540" s="5">
        <v>1</v>
      </c>
    </row>
    <row r="10541" spans="1:3" hidden="1" x14ac:dyDescent="0.25">
      <c r="A10541" s="5" t="s">
        <v>18543</v>
      </c>
      <c r="B10541" s="5">
        <v>1</v>
      </c>
      <c r="C10541" s="5">
        <v>1</v>
      </c>
    </row>
    <row r="10542" spans="1:3" hidden="1" x14ac:dyDescent="0.25">
      <c r="A10542" s="5" t="s">
        <v>18544</v>
      </c>
      <c r="B10542" s="5">
        <v>1</v>
      </c>
      <c r="C10542" s="5">
        <v>2</v>
      </c>
    </row>
    <row r="10543" spans="1:3" hidden="1" x14ac:dyDescent="0.25">
      <c r="A10543" s="5" t="s">
        <v>18545</v>
      </c>
      <c r="B10543" s="5">
        <v>1</v>
      </c>
      <c r="C10543" s="5">
        <v>1</v>
      </c>
    </row>
    <row r="10544" spans="1:3" hidden="1" x14ac:dyDescent="0.25">
      <c r="A10544" s="5" t="s">
        <v>18546</v>
      </c>
      <c r="B10544" s="5">
        <v>1</v>
      </c>
      <c r="C10544" s="5">
        <v>2</v>
      </c>
    </row>
    <row r="10545" spans="1:3" hidden="1" x14ac:dyDescent="0.25">
      <c r="A10545" s="5" t="s">
        <v>18547</v>
      </c>
      <c r="B10545" s="5">
        <v>1</v>
      </c>
      <c r="C10545" s="5">
        <v>1</v>
      </c>
    </row>
    <row r="10546" spans="1:3" hidden="1" x14ac:dyDescent="0.25">
      <c r="A10546" s="5" t="s">
        <v>18548</v>
      </c>
      <c r="B10546" s="5">
        <v>1</v>
      </c>
      <c r="C10546" s="5">
        <v>3</v>
      </c>
    </row>
    <row r="10547" spans="1:3" hidden="1" x14ac:dyDescent="0.25">
      <c r="A10547" s="5" t="s">
        <v>18549</v>
      </c>
      <c r="B10547" s="5">
        <v>1</v>
      </c>
      <c r="C10547" s="5">
        <v>2</v>
      </c>
    </row>
    <row r="10548" spans="1:3" hidden="1" x14ac:dyDescent="0.25">
      <c r="A10548" s="5" t="s">
        <v>18550</v>
      </c>
      <c r="B10548" s="5">
        <v>1</v>
      </c>
      <c r="C10548" s="5">
        <v>1</v>
      </c>
    </row>
    <row r="10549" spans="1:3" hidden="1" x14ac:dyDescent="0.25">
      <c r="A10549" s="5" t="s">
        <v>18551</v>
      </c>
      <c r="B10549" s="5">
        <v>1</v>
      </c>
      <c r="C10549" s="5">
        <v>1</v>
      </c>
    </row>
    <row r="10550" spans="1:3" hidden="1" x14ac:dyDescent="0.25">
      <c r="A10550" s="5" t="s">
        <v>18552</v>
      </c>
      <c r="B10550" s="5">
        <v>1</v>
      </c>
      <c r="C10550" s="5">
        <v>2</v>
      </c>
    </row>
    <row r="10551" spans="1:3" hidden="1" x14ac:dyDescent="0.25">
      <c r="A10551" s="5" t="s">
        <v>18553</v>
      </c>
      <c r="B10551" s="5">
        <v>1</v>
      </c>
      <c r="C10551" s="5">
        <v>1</v>
      </c>
    </row>
    <row r="10552" spans="1:3" hidden="1" x14ac:dyDescent="0.25">
      <c r="A10552" s="5" t="s">
        <v>18554</v>
      </c>
      <c r="B10552" s="5">
        <v>1</v>
      </c>
      <c r="C10552" s="5">
        <v>1</v>
      </c>
    </row>
    <row r="10553" spans="1:3" hidden="1" x14ac:dyDescent="0.25">
      <c r="A10553" s="5" t="s">
        <v>18555</v>
      </c>
      <c r="B10553" s="5">
        <v>1</v>
      </c>
      <c r="C10553" s="5">
        <v>1</v>
      </c>
    </row>
    <row r="10554" spans="1:3" hidden="1" x14ac:dyDescent="0.25">
      <c r="A10554" s="5" t="s">
        <v>18556</v>
      </c>
      <c r="B10554" s="5">
        <v>1</v>
      </c>
      <c r="C10554" s="5">
        <v>2</v>
      </c>
    </row>
    <row r="10555" spans="1:3" hidden="1" x14ac:dyDescent="0.25">
      <c r="A10555" s="5" t="s">
        <v>8497</v>
      </c>
      <c r="B10555" s="5">
        <v>1</v>
      </c>
      <c r="C10555" s="5">
        <v>2</v>
      </c>
    </row>
    <row r="10556" spans="1:3" hidden="1" x14ac:dyDescent="0.25">
      <c r="A10556" s="5" t="s">
        <v>18557</v>
      </c>
      <c r="B10556" s="5">
        <v>1</v>
      </c>
      <c r="C10556" s="5">
        <v>1</v>
      </c>
    </row>
    <row r="10557" spans="1:3" hidden="1" x14ac:dyDescent="0.25">
      <c r="A10557" s="5" t="s">
        <v>18558</v>
      </c>
      <c r="B10557" s="5">
        <v>1</v>
      </c>
      <c r="C10557" s="5">
        <v>2</v>
      </c>
    </row>
    <row r="10558" spans="1:3" hidden="1" x14ac:dyDescent="0.25">
      <c r="A10558" s="5" t="s">
        <v>18559</v>
      </c>
      <c r="B10558" s="5">
        <v>1</v>
      </c>
      <c r="C10558" s="5">
        <v>1</v>
      </c>
    </row>
    <row r="10559" spans="1:3" hidden="1" x14ac:dyDescent="0.25">
      <c r="A10559" s="5" t="s">
        <v>18560</v>
      </c>
      <c r="B10559" s="5">
        <v>1</v>
      </c>
      <c r="C10559" s="5">
        <v>1</v>
      </c>
    </row>
    <row r="10560" spans="1:3" hidden="1" x14ac:dyDescent="0.25">
      <c r="A10560" s="5" t="s">
        <v>18561</v>
      </c>
      <c r="B10560" s="5">
        <v>1</v>
      </c>
      <c r="C10560" s="5">
        <v>1</v>
      </c>
    </row>
    <row r="10561" spans="1:3" hidden="1" x14ac:dyDescent="0.25">
      <c r="A10561" s="5" t="s">
        <v>18562</v>
      </c>
      <c r="B10561" s="5">
        <v>1</v>
      </c>
      <c r="C10561" s="5">
        <v>2</v>
      </c>
    </row>
    <row r="10562" spans="1:3" hidden="1" x14ac:dyDescent="0.25">
      <c r="A10562" s="5" t="s">
        <v>18563</v>
      </c>
      <c r="B10562" s="5">
        <v>1</v>
      </c>
      <c r="C10562" s="5">
        <v>2</v>
      </c>
    </row>
    <row r="10563" spans="1:3" hidden="1" x14ac:dyDescent="0.25">
      <c r="A10563" s="5" t="s">
        <v>18564</v>
      </c>
      <c r="B10563" s="5">
        <v>1</v>
      </c>
      <c r="C10563" s="5">
        <v>2</v>
      </c>
    </row>
    <row r="10564" spans="1:3" hidden="1" x14ac:dyDescent="0.25">
      <c r="A10564" s="5" t="s">
        <v>18565</v>
      </c>
      <c r="B10564" s="5">
        <v>1</v>
      </c>
      <c r="C10564" s="5">
        <v>3</v>
      </c>
    </row>
    <row r="10565" spans="1:3" hidden="1" x14ac:dyDescent="0.25">
      <c r="A10565" s="5" t="s">
        <v>18566</v>
      </c>
      <c r="B10565" s="5">
        <v>1</v>
      </c>
      <c r="C10565" s="5">
        <v>1</v>
      </c>
    </row>
    <row r="10566" spans="1:3" hidden="1" x14ac:dyDescent="0.25">
      <c r="A10566" s="5" t="s">
        <v>18567</v>
      </c>
      <c r="B10566" s="5">
        <v>1</v>
      </c>
      <c r="C10566" s="5">
        <v>2</v>
      </c>
    </row>
    <row r="10567" spans="1:3" hidden="1" x14ac:dyDescent="0.25">
      <c r="A10567" s="5" t="s">
        <v>18568</v>
      </c>
      <c r="B10567" s="5">
        <v>1</v>
      </c>
      <c r="C10567" s="5">
        <v>2</v>
      </c>
    </row>
    <row r="10568" spans="1:3" hidden="1" x14ac:dyDescent="0.25">
      <c r="A10568" s="5" t="s">
        <v>18569</v>
      </c>
      <c r="B10568" s="5">
        <v>1</v>
      </c>
      <c r="C10568" s="5">
        <v>1</v>
      </c>
    </row>
    <row r="10569" spans="1:3" hidden="1" x14ac:dyDescent="0.25">
      <c r="A10569" s="5" t="s">
        <v>18570</v>
      </c>
      <c r="B10569" s="5">
        <v>1</v>
      </c>
      <c r="C10569" s="5">
        <v>3</v>
      </c>
    </row>
    <row r="10570" spans="1:3" hidden="1" x14ac:dyDescent="0.25">
      <c r="A10570" s="5" t="s">
        <v>18571</v>
      </c>
      <c r="B10570" s="5">
        <v>1</v>
      </c>
      <c r="C10570" s="5">
        <v>2</v>
      </c>
    </row>
    <row r="10571" spans="1:3" hidden="1" x14ac:dyDescent="0.25">
      <c r="A10571" s="5" t="s">
        <v>18572</v>
      </c>
      <c r="B10571" s="5">
        <v>1</v>
      </c>
      <c r="C10571" s="5">
        <v>2</v>
      </c>
    </row>
    <row r="10572" spans="1:3" hidden="1" x14ac:dyDescent="0.25">
      <c r="A10572" s="5" t="s">
        <v>18573</v>
      </c>
      <c r="B10572" s="5">
        <v>1</v>
      </c>
      <c r="C10572" s="5">
        <v>1</v>
      </c>
    </row>
    <row r="10573" spans="1:3" hidden="1" x14ac:dyDescent="0.25">
      <c r="A10573" s="5" t="s">
        <v>18574</v>
      </c>
      <c r="B10573" s="5">
        <v>1</v>
      </c>
      <c r="C10573" s="5">
        <v>2</v>
      </c>
    </row>
    <row r="10574" spans="1:3" hidden="1" x14ac:dyDescent="0.25">
      <c r="A10574" s="5" t="s">
        <v>18575</v>
      </c>
      <c r="B10574" s="5">
        <v>1</v>
      </c>
      <c r="C10574" s="5">
        <v>3</v>
      </c>
    </row>
    <row r="10575" spans="1:3" hidden="1" x14ac:dyDescent="0.25">
      <c r="A10575" s="5" t="s">
        <v>18576</v>
      </c>
      <c r="B10575" s="5">
        <v>1</v>
      </c>
      <c r="C10575" s="5">
        <v>2</v>
      </c>
    </row>
    <row r="10576" spans="1:3" hidden="1" x14ac:dyDescent="0.25">
      <c r="A10576" s="5" t="s">
        <v>18577</v>
      </c>
      <c r="B10576" s="5">
        <v>1</v>
      </c>
      <c r="C10576" s="5">
        <v>3</v>
      </c>
    </row>
    <row r="10577" spans="1:3" hidden="1" x14ac:dyDescent="0.25">
      <c r="A10577" s="5" t="s">
        <v>18578</v>
      </c>
      <c r="B10577" s="5">
        <v>1</v>
      </c>
      <c r="C10577" s="5">
        <v>3</v>
      </c>
    </row>
    <row r="10578" spans="1:3" hidden="1" x14ac:dyDescent="0.25">
      <c r="A10578" s="5" t="s">
        <v>18579</v>
      </c>
      <c r="B10578" s="5">
        <v>1</v>
      </c>
      <c r="C10578" s="5">
        <v>2</v>
      </c>
    </row>
    <row r="10579" spans="1:3" hidden="1" x14ac:dyDescent="0.25">
      <c r="A10579" s="5" t="s">
        <v>18580</v>
      </c>
      <c r="B10579" s="5">
        <v>1</v>
      </c>
      <c r="C10579" s="5">
        <v>3</v>
      </c>
    </row>
    <row r="10580" spans="1:3" hidden="1" x14ac:dyDescent="0.25">
      <c r="A10580" s="5" t="s">
        <v>18581</v>
      </c>
      <c r="B10580" s="5">
        <v>1</v>
      </c>
      <c r="C10580" s="5">
        <v>2</v>
      </c>
    </row>
    <row r="10581" spans="1:3" hidden="1" x14ac:dyDescent="0.25">
      <c r="A10581" s="5" t="s">
        <v>18582</v>
      </c>
      <c r="B10581" s="5">
        <v>1</v>
      </c>
      <c r="C10581" s="5">
        <v>2</v>
      </c>
    </row>
    <row r="10582" spans="1:3" hidden="1" x14ac:dyDescent="0.25">
      <c r="A10582" s="5" t="s">
        <v>18583</v>
      </c>
      <c r="B10582" s="5">
        <v>1</v>
      </c>
      <c r="C10582" s="5">
        <v>3</v>
      </c>
    </row>
    <row r="10583" spans="1:3" hidden="1" x14ac:dyDescent="0.25">
      <c r="A10583" s="5" t="s">
        <v>18584</v>
      </c>
      <c r="B10583" s="5">
        <v>1</v>
      </c>
      <c r="C10583" s="5">
        <v>3</v>
      </c>
    </row>
    <row r="10584" spans="1:3" hidden="1" x14ac:dyDescent="0.25">
      <c r="A10584" s="5" t="s">
        <v>18585</v>
      </c>
      <c r="B10584" s="5">
        <v>1</v>
      </c>
      <c r="C10584" s="5">
        <v>3</v>
      </c>
    </row>
    <row r="10585" spans="1:3" hidden="1" x14ac:dyDescent="0.25">
      <c r="A10585" s="5" t="s">
        <v>18586</v>
      </c>
      <c r="B10585" s="5">
        <v>1</v>
      </c>
      <c r="C10585" s="5">
        <v>2</v>
      </c>
    </row>
    <row r="10586" spans="1:3" hidden="1" x14ac:dyDescent="0.25">
      <c r="A10586" s="5" t="s">
        <v>18587</v>
      </c>
      <c r="B10586" s="5">
        <v>1</v>
      </c>
      <c r="C10586" s="5">
        <v>2</v>
      </c>
    </row>
    <row r="10587" spans="1:3" hidden="1" x14ac:dyDescent="0.25">
      <c r="A10587" s="5" t="s">
        <v>8327</v>
      </c>
      <c r="B10587" s="5">
        <v>1</v>
      </c>
      <c r="C10587" s="5">
        <v>2</v>
      </c>
    </row>
    <row r="10588" spans="1:3" hidden="1" x14ac:dyDescent="0.25">
      <c r="A10588" s="5" t="s">
        <v>18588</v>
      </c>
      <c r="B10588" s="5">
        <v>1</v>
      </c>
      <c r="C10588" s="5">
        <v>3</v>
      </c>
    </row>
    <row r="10589" spans="1:3" hidden="1" x14ac:dyDescent="0.25">
      <c r="A10589" s="5" t="s">
        <v>18589</v>
      </c>
      <c r="B10589" s="5">
        <v>1</v>
      </c>
      <c r="C10589" s="5">
        <v>3</v>
      </c>
    </row>
    <row r="10590" spans="1:3" hidden="1" x14ac:dyDescent="0.25">
      <c r="A10590" s="5" t="s">
        <v>18590</v>
      </c>
      <c r="B10590" s="5">
        <v>1</v>
      </c>
      <c r="C10590" s="5">
        <v>1</v>
      </c>
    </row>
    <row r="10591" spans="1:3" hidden="1" x14ac:dyDescent="0.25">
      <c r="A10591" s="5" t="s">
        <v>18591</v>
      </c>
      <c r="B10591" s="5">
        <v>1</v>
      </c>
      <c r="C10591" s="5">
        <v>1</v>
      </c>
    </row>
    <row r="10592" spans="1:3" hidden="1" x14ac:dyDescent="0.25">
      <c r="A10592" s="5" t="s">
        <v>18592</v>
      </c>
      <c r="B10592" s="5">
        <v>1</v>
      </c>
      <c r="C10592" s="5">
        <v>2</v>
      </c>
    </row>
    <row r="10593" spans="1:3" hidden="1" x14ac:dyDescent="0.25">
      <c r="A10593" s="5" t="s">
        <v>8531</v>
      </c>
      <c r="B10593" s="5">
        <v>1</v>
      </c>
      <c r="C10593" s="5">
        <v>1</v>
      </c>
    </row>
    <row r="10594" spans="1:3" hidden="1" x14ac:dyDescent="0.25">
      <c r="A10594" s="5" t="s">
        <v>18593</v>
      </c>
      <c r="B10594" s="5">
        <v>1</v>
      </c>
      <c r="C10594" s="5">
        <v>3</v>
      </c>
    </row>
    <row r="10595" spans="1:3" hidden="1" x14ac:dyDescent="0.25">
      <c r="A10595" s="5" t="s">
        <v>18594</v>
      </c>
      <c r="B10595" s="5">
        <v>1</v>
      </c>
      <c r="C10595" s="5">
        <v>3</v>
      </c>
    </row>
    <row r="10596" spans="1:3" hidden="1" x14ac:dyDescent="0.25">
      <c r="A10596" s="5" t="s">
        <v>18595</v>
      </c>
      <c r="B10596" s="5">
        <v>1</v>
      </c>
      <c r="C10596" s="5">
        <v>2</v>
      </c>
    </row>
    <row r="10597" spans="1:3" hidden="1" x14ac:dyDescent="0.25">
      <c r="A10597" s="5" t="s">
        <v>18596</v>
      </c>
      <c r="B10597" s="5">
        <v>1</v>
      </c>
      <c r="C10597" s="5">
        <v>1</v>
      </c>
    </row>
    <row r="10598" spans="1:3" hidden="1" x14ac:dyDescent="0.25">
      <c r="A10598" s="5" t="s">
        <v>18597</v>
      </c>
      <c r="B10598" s="5">
        <v>1</v>
      </c>
      <c r="C10598" s="5">
        <v>1</v>
      </c>
    </row>
    <row r="10599" spans="1:3" hidden="1" x14ac:dyDescent="0.25">
      <c r="A10599" s="5" t="s">
        <v>18598</v>
      </c>
      <c r="B10599" s="5">
        <v>1</v>
      </c>
      <c r="C10599" s="5">
        <v>3</v>
      </c>
    </row>
    <row r="10600" spans="1:3" hidden="1" x14ac:dyDescent="0.25">
      <c r="A10600" s="5" t="s">
        <v>18599</v>
      </c>
      <c r="B10600" s="5">
        <v>1</v>
      </c>
      <c r="C10600" s="5">
        <v>3</v>
      </c>
    </row>
    <row r="10601" spans="1:3" hidden="1" x14ac:dyDescent="0.25">
      <c r="A10601" s="5" t="s">
        <v>18600</v>
      </c>
      <c r="B10601" s="5">
        <v>1</v>
      </c>
      <c r="C10601" s="5">
        <v>3</v>
      </c>
    </row>
    <row r="10602" spans="1:3" hidden="1" x14ac:dyDescent="0.25">
      <c r="A10602" s="5" t="s">
        <v>18601</v>
      </c>
      <c r="B10602" s="5">
        <v>1</v>
      </c>
      <c r="C10602" s="5">
        <v>2</v>
      </c>
    </row>
    <row r="10603" spans="1:3" hidden="1" x14ac:dyDescent="0.25">
      <c r="A10603" s="5" t="s">
        <v>18602</v>
      </c>
      <c r="B10603" s="5">
        <v>1</v>
      </c>
      <c r="C10603" s="5">
        <v>1</v>
      </c>
    </row>
    <row r="10604" spans="1:3" hidden="1" x14ac:dyDescent="0.25">
      <c r="A10604" s="5" t="s">
        <v>18603</v>
      </c>
      <c r="B10604" s="5">
        <v>1</v>
      </c>
      <c r="C10604" s="5">
        <v>2</v>
      </c>
    </row>
    <row r="10605" spans="1:3" hidden="1" x14ac:dyDescent="0.25">
      <c r="A10605" s="5" t="s">
        <v>18604</v>
      </c>
      <c r="B10605" s="5">
        <v>1</v>
      </c>
      <c r="C10605" s="5">
        <v>2</v>
      </c>
    </row>
    <row r="10606" spans="1:3" hidden="1" x14ac:dyDescent="0.25">
      <c r="A10606" s="5" t="s">
        <v>18605</v>
      </c>
      <c r="B10606" s="5">
        <v>1</v>
      </c>
      <c r="C10606" s="5">
        <v>2</v>
      </c>
    </row>
    <row r="10607" spans="1:3" hidden="1" x14ac:dyDescent="0.25">
      <c r="A10607" s="5" t="s">
        <v>18606</v>
      </c>
      <c r="B10607" s="5">
        <v>1</v>
      </c>
      <c r="C10607" s="5">
        <v>3</v>
      </c>
    </row>
    <row r="10608" spans="1:3" hidden="1" x14ac:dyDescent="0.25">
      <c r="A10608" s="5" t="s">
        <v>18607</v>
      </c>
      <c r="B10608" s="5">
        <v>1</v>
      </c>
      <c r="C10608" s="5">
        <v>2</v>
      </c>
    </row>
    <row r="10609" spans="1:3" hidden="1" x14ac:dyDescent="0.25">
      <c r="A10609" s="5" t="s">
        <v>18608</v>
      </c>
      <c r="B10609" s="5">
        <v>1</v>
      </c>
      <c r="C10609" s="5">
        <v>1</v>
      </c>
    </row>
    <row r="10610" spans="1:3" hidden="1" x14ac:dyDescent="0.25">
      <c r="A10610" s="5" t="s">
        <v>18609</v>
      </c>
      <c r="B10610" s="5">
        <v>1</v>
      </c>
      <c r="C10610" s="5">
        <v>2</v>
      </c>
    </row>
    <row r="10611" spans="1:3" hidden="1" x14ac:dyDescent="0.25">
      <c r="A10611" s="5" t="s">
        <v>18610</v>
      </c>
      <c r="B10611" s="5">
        <v>1</v>
      </c>
      <c r="C10611" s="5">
        <v>3</v>
      </c>
    </row>
    <row r="10612" spans="1:3" hidden="1" x14ac:dyDescent="0.25">
      <c r="A10612" s="5" t="s">
        <v>18611</v>
      </c>
      <c r="B10612" s="5">
        <v>1</v>
      </c>
      <c r="C10612" s="5">
        <v>1</v>
      </c>
    </row>
    <row r="10613" spans="1:3" hidden="1" x14ac:dyDescent="0.25">
      <c r="A10613" s="5" t="s">
        <v>18612</v>
      </c>
      <c r="B10613" s="5">
        <v>1</v>
      </c>
      <c r="C10613" s="5">
        <v>3</v>
      </c>
    </row>
    <row r="10614" spans="1:3" hidden="1" x14ac:dyDescent="0.25">
      <c r="A10614" s="5" t="s">
        <v>18613</v>
      </c>
      <c r="B10614" s="5">
        <v>1</v>
      </c>
      <c r="C10614" s="5">
        <v>3</v>
      </c>
    </row>
    <row r="10615" spans="1:3" hidden="1" x14ac:dyDescent="0.25">
      <c r="A10615" s="5" t="s">
        <v>18614</v>
      </c>
      <c r="B10615" s="5">
        <v>1</v>
      </c>
      <c r="C10615" s="5">
        <v>3</v>
      </c>
    </row>
    <row r="10616" spans="1:3" hidden="1" x14ac:dyDescent="0.25">
      <c r="A10616" s="5" t="s">
        <v>18615</v>
      </c>
      <c r="B10616" s="5">
        <v>1</v>
      </c>
      <c r="C10616" s="5">
        <v>1</v>
      </c>
    </row>
    <row r="10617" spans="1:3" hidden="1" x14ac:dyDescent="0.25">
      <c r="A10617" s="5" t="s">
        <v>18616</v>
      </c>
      <c r="B10617" s="5">
        <v>1</v>
      </c>
      <c r="C10617" s="5">
        <v>1</v>
      </c>
    </row>
    <row r="10618" spans="1:3" hidden="1" x14ac:dyDescent="0.25">
      <c r="A10618" s="5" t="s">
        <v>18617</v>
      </c>
      <c r="B10618" s="5">
        <v>1</v>
      </c>
      <c r="C10618" s="5">
        <v>3</v>
      </c>
    </row>
    <row r="10619" spans="1:3" hidden="1" x14ac:dyDescent="0.25">
      <c r="A10619" s="5" t="s">
        <v>18618</v>
      </c>
      <c r="B10619" s="5">
        <v>1</v>
      </c>
      <c r="C10619" s="5">
        <v>3</v>
      </c>
    </row>
    <row r="10620" spans="1:3" hidden="1" x14ac:dyDescent="0.25">
      <c r="A10620" s="5" t="s">
        <v>18619</v>
      </c>
      <c r="B10620" s="5">
        <v>1</v>
      </c>
      <c r="C10620" s="5">
        <v>3</v>
      </c>
    </row>
    <row r="10621" spans="1:3" hidden="1" x14ac:dyDescent="0.25">
      <c r="A10621" s="5" t="s">
        <v>8557</v>
      </c>
      <c r="B10621" s="5">
        <v>1</v>
      </c>
      <c r="C10621" s="5">
        <v>3</v>
      </c>
    </row>
    <row r="10622" spans="1:3" hidden="1" x14ac:dyDescent="0.25">
      <c r="A10622" s="5" t="s">
        <v>18620</v>
      </c>
      <c r="B10622" s="5">
        <v>1</v>
      </c>
      <c r="C10622" s="5">
        <v>3</v>
      </c>
    </row>
    <row r="10623" spans="1:3" hidden="1" x14ac:dyDescent="0.25">
      <c r="A10623" s="5" t="s">
        <v>18621</v>
      </c>
      <c r="B10623" s="5">
        <v>1</v>
      </c>
      <c r="C10623" s="5">
        <v>2</v>
      </c>
    </row>
    <row r="10624" spans="1:3" hidden="1" x14ac:dyDescent="0.25">
      <c r="A10624" s="5" t="s">
        <v>18622</v>
      </c>
      <c r="B10624" s="5">
        <v>1</v>
      </c>
      <c r="C10624" s="5">
        <v>1</v>
      </c>
    </row>
    <row r="10625" spans="1:3" hidden="1" x14ac:dyDescent="0.25">
      <c r="A10625" s="5" t="s">
        <v>18623</v>
      </c>
      <c r="B10625" s="5">
        <v>1</v>
      </c>
      <c r="C10625" s="5">
        <v>1</v>
      </c>
    </row>
    <row r="10626" spans="1:3" hidden="1" x14ac:dyDescent="0.25">
      <c r="A10626" s="5" t="s">
        <v>18624</v>
      </c>
      <c r="B10626" s="5">
        <v>1</v>
      </c>
      <c r="C10626" s="5">
        <v>3</v>
      </c>
    </row>
    <row r="10627" spans="1:3" hidden="1" x14ac:dyDescent="0.25">
      <c r="A10627" s="5" t="s">
        <v>18625</v>
      </c>
      <c r="B10627" s="5">
        <v>1</v>
      </c>
      <c r="C10627" s="5">
        <v>1</v>
      </c>
    </row>
    <row r="10628" spans="1:3" hidden="1" x14ac:dyDescent="0.25">
      <c r="A10628" s="5" t="s">
        <v>18626</v>
      </c>
      <c r="B10628" s="5">
        <v>1</v>
      </c>
      <c r="C10628" s="5">
        <v>3</v>
      </c>
    </row>
    <row r="10629" spans="1:3" hidden="1" x14ac:dyDescent="0.25">
      <c r="A10629" s="5" t="s">
        <v>18627</v>
      </c>
      <c r="B10629" s="5">
        <v>1</v>
      </c>
      <c r="C10629" s="5">
        <v>1</v>
      </c>
    </row>
    <row r="10630" spans="1:3" hidden="1" x14ac:dyDescent="0.25">
      <c r="A10630" s="5" t="s">
        <v>18628</v>
      </c>
      <c r="B10630" s="5">
        <v>1</v>
      </c>
      <c r="C10630" s="5">
        <v>3</v>
      </c>
    </row>
    <row r="10631" spans="1:3" hidden="1" x14ac:dyDescent="0.25">
      <c r="A10631" s="5" t="s">
        <v>18629</v>
      </c>
      <c r="B10631" s="5">
        <v>1</v>
      </c>
      <c r="C10631" s="5">
        <v>1</v>
      </c>
    </row>
    <row r="10632" spans="1:3" hidden="1" x14ac:dyDescent="0.25">
      <c r="A10632" s="5" t="s">
        <v>18630</v>
      </c>
      <c r="B10632" s="5">
        <v>1</v>
      </c>
      <c r="C10632" s="5">
        <v>1</v>
      </c>
    </row>
    <row r="10633" spans="1:3" hidden="1" x14ac:dyDescent="0.25">
      <c r="A10633" s="5" t="s">
        <v>18631</v>
      </c>
      <c r="B10633" s="5">
        <v>1</v>
      </c>
      <c r="C10633" s="5">
        <v>1</v>
      </c>
    </row>
    <row r="10634" spans="1:3" hidden="1" x14ac:dyDescent="0.25">
      <c r="A10634" s="5" t="s">
        <v>18632</v>
      </c>
      <c r="B10634" s="5">
        <v>1</v>
      </c>
      <c r="C10634" s="5">
        <v>2</v>
      </c>
    </row>
    <row r="10635" spans="1:3" hidden="1" x14ac:dyDescent="0.25">
      <c r="A10635" s="5" t="s">
        <v>18633</v>
      </c>
      <c r="B10635" s="5">
        <v>1</v>
      </c>
      <c r="C10635" s="5">
        <v>2</v>
      </c>
    </row>
    <row r="10636" spans="1:3" hidden="1" x14ac:dyDescent="0.25">
      <c r="A10636" s="5" t="s">
        <v>18634</v>
      </c>
      <c r="B10636" s="5">
        <v>1</v>
      </c>
      <c r="C10636" s="5">
        <v>3</v>
      </c>
    </row>
    <row r="10637" spans="1:3" hidden="1" x14ac:dyDescent="0.25">
      <c r="A10637" s="5" t="s">
        <v>18635</v>
      </c>
      <c r="B10637" s="5">
        <v>1</v>
      </c>
      <c r="C10637" s="5">
        <v>3</v>
      </c>
    </row>
    <row r="10638" spans="1:3" hidden="1" x14ac:dyDescent="0.25">
      <c r="A10638" s="5" t="s">
        <v>18636</v>
      </c>
      <c r="B10638" s="5">
        <v>1</v>
      </c>
      <c r="C10638" s="5">
        <v>3</v>
      </c>
    </row>
    <row r="10639" spans="1:3" hidden="1" x14ac:dyDescent="0.25">
      <c r="A10639" s="5" t="s">
        <v>3324</v>
      </c>
      <c r="B10639" s="5">
        <v>1</v>
      </c>
      <c r="C10639" s="5">
        <v>3</v>
      </c>
    </row>
    <row r="10640" spans="1:3" hidden="1" x14ac:dyDescent="0.25">
      <c r="A10640" s="5" t="s">
        <v>18637</v>
      </c>
      <c r="B10640" s="5">
        <v>1</v>
      </c>
      <c r="C10640" s="5">
        <v>1</v>
      </c>
    </row>
    <row r="10641" spans="1:3" hidden="1" x14ac:dyDescent="0.25">
      <c r="A10641" s="5" t="s">
        <v>18638</v>
      </c>
      <c r="B10641" s="5">
        <v>1</v>
      </c>
      <c r="C10641" s="5">
        <v>3</v>
      </c>
    </row>
    <row r="10642" spans="1:3" hidden="1" x14ac:dyDescent="0.25">
      <c r="A10642" s="5" t="s">
        <v>18639</v>
      </c>
      <c r="B10642" s="5">
        <v>1</v>
      </c>
      <c r="C10642" s="5">
        <v>3</v>
      </c>
    </row>
    <row r="10643" spans="1:3" hidden="1" x14ac:dyDescent="0.25">
      <c r="A10643" s="5" t="s">
        <v>18640</v>
      </c>
      <c r="B10643" s="5">
        <v>1</v>
      </c>
      <c r="C10643" s="5">
        <v>1</v>
      </c>
    </row>
    <row r="10644" spans="1:3" hidden="1" x14ac:dyDescent="0.25">
      <c r="A10644" s="5" t="s">
        <v>18641</v>
      </c>
      <c r="B10644" s="5">
        <v>1</v>
      </c>
      <c r="C10644" s="5">
        <v>1</v>
      </c>
    </row>
    <row r="10645" spans="1:3" hidden="1" x14ac:dyDescent="0.25">
      <c r="A10645" s="5" t="s">
        <v>18642</v>
      </c>
      <c r="B10645" s="5">
        <v>1</v>
      </c>
      <c r="C10645" s="5">
        <v>2</v>
      </c>
    </row>
    <row r="10646" spans="1:3" hidden="1" x14ac:dyDescent="0.25">
      <c r="A10646" s="5" t="s">
        <v>18643</v>
      </c>
      <c r="B10646" s="5">
        <v>1</v>
      </c>
      <c r="C10646" s="5">
        <v>2</v>
      </c>
    </row>
    <row r="10647" spans="1:3" hidden="1" x14ac:dyDescent="0.25">
      <c r="A10647" s="5" t="s">
        <v>18644</v>
      </c>
      <c r="B10647" s="5">
        <v>1</v>
      </c>
      <c r="C10647" s="5">
        <v>3</v>
      </c>
    </row>
    <row r="10648" spans="1:3" hidden="1" x14ac:dyDescent="0.25">
      <c r="A10648" s="5" t="s">
        <v>18645</v>
      </c>
      <c r="B10648" s="5">
        <v>1</v>
      </c>
      <c r="C10648" s="5">
        <v>3</v>
      </c>
    </row>
    <row r="10649" spans="1:3" hidden="1" x14ac:dyDescent="0.25">
      <c r="A10649" s="5" t="s">
        <v>18646</v>
      </c>
      <c r="B10649" s="5">
        <v>1</v>
      </c>
      <c r="C10649" s="5">
        <v>1</v>
      </c>
    </row>
    <row r="10650" spans="1:3" hidden="1" x14ac:dyDescent="0.25">
      <c r="A10650" s="5" t="s">
        <v>18647</v>
      </c>
      <c r="B10650" s="5">
        <v>1</v>
      </c>
      <c r="C10650" s="5">
        <v>1</v>
      </c>
    </row>
    <row r="10651" spans="1:3" hidden="1" x14ac:dyDescent="0.25">
      <c r="A10651" s="5" t="s">
        <v>18648</v>
      </c>
      <c r="B10651" s="5">
        <v>1</v>
      </c>
      <c r="C10651" s="5">
        <v>1</v>
      </c>
    </row>
    <row r="10652" spans="1:3" hidden="1" x14ac:dyDescent="0.25">
      <c r="A10652" s="5" t="s">
        <v>18649</v>
      </c>
      <c r="B10652" s="5">
        <v>1</v>
      </c>
      <c r="C10652" s="5">
        <v>2</v>
      </c>
    </row>
    <row r="10653" spans="1:3" hidden="1" x14ac:dyDescent="0.25">
      <c r="A10653" s="5" t="s">
        <v>18650</v>
      </c>
      <c r="B10653" s="5">
        <v>1</v>
      </c>
      <c r="C10653" s="5">
        <v>3</v>
      </c>
    </row>
    <row r="10654" spans="1:3" hidden="1" x14ac:dyDescent="0.25">
      <c r="A10654" s="5" t="s">
        <v>18651</v>
      </c>
      <c r="B10654" s="5">
        <v>1</v>
      </c>
      <c r="C10654" s="5">
        <v>2</v>
      </c>
    </row>
    <row r="10655" spans="1:3" hidden="1" x14ac:dyDescent="0.25">
      <c r="A10655" s="5" t="s">
        <v>18652</v>
      </c>
      <c r="B10655" s="5">
        <v>1</v>
      </c>
      <c r="C10655" s="5">
        <v>3</v>
      </c>
    </row>
    <row r="10656" spans="1:3" hidden="1" x14ac:dyDescent="0.25">
      <c r="A10656" s="5" t="s">
        <v>18653</v>
      </c>
      <c r="B10656" s="5">
        <v>1</v>
      </c>
      <c r="C10656" s="5">
        <v>2</v>
      </c>
    </row>
    <row r="10657" spans="1:3" hidden="1" x14ac:dyDescent="0.25">
      <c r="A10657" s="5" t="s">
        <v>18654</v>
      </c>
      <c r="B10657" s="5">
        <v>1</v>
      </c>
      <c r="C10657" s="5">
        <v>3</v>
      </c>
    </row>
    <row r="10658" spans="1:3" hidden="1" x14ac:dyDescent="0.25">
      <c r="A10658" s="5" t="s">
        <v>18655</v>
      </c>
      <c r="B10658" s="5">
        <v>1</v>
      </c>
      <c r="C10658" s="5">
        <v>2</v>
      </c>
    </row>
    <row r="10659" spans="1:3" hidden="1" x14ac:dyDescent="0.25">
      <c r="A10659" s="5" t="s">
        <v>18656</v>
      </c>
      <c r="B10659" s="5">
        <v>1</v>
      </c>
      <c r="C10659" s="5">
        <v>1</v>
      </c>
    </row>
    <row r="10660" spans="1:3" hidden="1" x14ac:dyDescent="0.25">
      <c r="A10660" s="5" t="s">
        <v>18657</v>
      </c>
      <c r="B10660" s="5">
        <v>1</v>
      </c>
      <c r="C10660" s="5">
        <v>3</v>
      </c>
    </row>
    <row r="10661" spans="1:3" hidden="1" x14ac:dyDescent="0.25">
      <c r="A10661" s="5" t="s">
        <v>18658</v>
      </c>
      <c r="B10661" s="5">
        <v>1</v>
      </c>
      <c r="C10661" s="5">
        <v>3</v>
      </c>
    </row>
    <row r="10662" spans="1:3" hidden="1" x14ac:dyDescent="0.25">
      <c r="A10662" s="5" t="s">
        <v>18659</v>
      </c>
      <c r="B10662" s="5">
        <v>1</v>
      </c>
      <c r="C10662" s="5">
        <v>2</v>
      </c>
    </row>
    <row r="10663" spans="1:3" hidden="1" x14ac:dyDescent="0.25">
      <c r="A10663" s="5" t="s">
        <v>18660</v>
      </c>
      <c r="B10663" s="5">
        <v>1</v>
      </c>
      <c r="C10663" s="5">
        <v>2</v>
      </c>
    </row>
    <row r="10664" spans="1:3" hidden="1" x14ac:dyDescent="0.25">
      <c r="A10664" s="5" t="s">
        <v>18661</v>
      </c>
      <c r="B10664" s="5">
        <v>1</v>
      </c>
      <c r="C10664" s="5">
        <v>2</v>
      </c>
    </row>
    <row r="10665" spans="1:3" hidden="1" x14ac:dyDescent="0.25">
      <c r="A10665" s="5" t="s">
        <v>18662</v>
      </c>
      <c r="B10665" s="5">
        <v>1</v>
      </c>
      <c r="C10665" s="5">
        <v>3</v>
      </c>
    </row>
    <row r="10666" spans="1:3" hidden="1" x14ac:dyDescent="0.25">
      <c r="A10666" s="5" t="s">
        <v>18663</v>
      </c>
      <c r="B10666" s="5">
        <v>1</v>
      </c>
      <c r="C10666" s="5">
        <v>1</v>
      </c>
    </row>
    <row r="10667" spans="1:3" hidden="1" x14ac:dyDescent="0.25">
      <c r="A10667" s="5" t="s">
        <v>18664</v>
      </c>
      <c r="B10667" s="5">
        <v>1</v>
      </c>
      <c r="C10667" s="5">
        <v>2</v>
      </c>
    </row>
    <row r="10668" spans="1:3" hidden="1" x14ac:dyDescent="0.25">
      <c r="A10668" s="5" t="s">
        <v>18665</v>
      </c>
      <c r="B10668" s="5">
        <v>1</v>
      </c>
      <c r="C10668" s="5">
        <v>3</v>
      </c>
    </row>
    <row r="10669" spans="1:3" hidden="1" x14ac:dyDescent="0.25">
      <c r="A10669" s="5" t="s">
        <v>18666</v>
      </c>
      <c r="B10669" s="5">
        <v>1</v>
      </c>
      <c r="C10669" s="5">
        <v>1</v>
      </c>
    </row>
    <row r="10670" spans="1:3" hidden="1" x14ac:dyDescent="0.25">
      <c r="A10670" s="5" t="s">
        <v>18667</v>
      </c>
      <c r="B10670" s="5">
        <v>1</v>
      </c>
      <c r="C10670" s="5">
        <v>1</v>
      </c>
    </row>
    <row r="10671" spans="1:3" hidden="1" x14ac:dyDescent="0.25">
      <c r="A10671" s="5" t="s">
        <v>18668</v>
      </c>
      <c r="B10671" s="5">
        <v>1</v>
      </c>
      <c r="C10671" s="5">
        <v>1</v>
      </c>
    </row>
    <row r="10672" spans="1:3" hidden="1" x14ac:dyDescent="0.25">
      <c r="A10672" s="5" t="s">
        <v>18669</v>
      </c>
      <c r="B10672" s="5">
        <v>1</v>
      </c>
      <c r="C10672" s="5">
        <v>3</v>
      </c>
    </row>
    <row r="10673" spans="1:3" hidden="1" x14ac:dyDescent="0.25">
      <c r="A10673" s="5" t="s">
        <v>18670</v>
      </c>
      <c r="B10673" s="5">
        <v>1</v>
      </c>
      <c r="C10673" s="5">
        <v>2</v>
      </c>
    </row>
    <row r="10674" spans="1:3" hidden="1" x14ac:dyDescent="0.25">
      <c r="A10674" s="5" t="s">
        <v>18671</v>
      </c>
      <c r="B10674" s="5">
        <v>1</v>
      </c>
      <c r="C10674" s="5">
        <v>2</v>
      </c>
    </row>
    <row r="10675" spans="1:3" hidden="1" x14ac:dyDescent="0.25">
      <c r="A10675" s="5" t="s">
        <v>18672</v>
      </c>
      <c r="B10675" s="5">
        <v>1</v>
      </c>
      <c r="C10675" s="5">
        <v>1</v>
      </c>
    </row>
    <row r="10676" spans="1:3" hidden="1" x14ac:dyDescent="0.25">
      <c r="A10676" s="5" t="s">
        <v>18673</v>
      </c>
      <c r="B10676" s="5">
        <v>1</v>
      </c>
      <c r="C10676" s="5">
        <v>1</v>
      </c>
    </row>
    <row r="10677" spans="1:3" hidden="1" x14ac:dyDescent="0.25">
      <c r="A10677" s="5" t="s">
        <v>8587</v>
      </c>
      <c r="B10677" s="5">
        <v>1</v>
      </c>
      <c r="C10677" s="5">
        <v>2</v>
      </c>
    </row>
    <row r="10678" spans="1:3" hidden="1" x14ac:dyDescent="0.25">
      <c r="A10678" s="5" t="s">
        <v>18674</v>
      </c>
      <c r="B10678" s="5">
        <v>1</v>
      </c>
      <c r="C10678" s="5">
        <v>2</v>
      </c>
    </row>
    <row r="10679" spans="1:3" hidden="1" x14ac:dyDescent="0.25">
      <c r="A10679" s="5" t="s">
        <v>18675</v>
      </c>
      <c r="B10679" s="5">
        <v>1</v>
      </c>
      <c r="C10679" s="5">
        <v>2</v>
      </c>
    </row>
    <row r="10680" spans="1:3" hidden="1" x14ac:dyDescent="0.25">
      <c r="A10680" s="5" t="s">
        <v>18676</v>
      </c>
      <c r="B10680" s="5">
        <v>1</v>
      </c>
      <c r="C10680" s="5">
        <v>1</v>
      </c>
    </row>
    <row r="10681" spans="1:3" hidden="1" x14ac:dyDescent="0.25">
      <c r="A10681" s="5" t="s">
        <v>18677</v>
      </c>
      <c r="B10681" s="5">
        <v>1</v>
      </c>
      <c r="C10681" s="5">
        <v>2</v>
      </c>
    </row>
    <row r="10682" spans="1:3" hidden="1" x14ac:dyDescent="0.25">
      <c r="A10682" s="5" t="s">
        <v>18678</v>
      </c>
      <c r="B10682" s="5">
        <v>1</v>
      </c>
      <c r="C10682" s="5">
        <v>3</v>
      </c>
    </row>
    <row r="10683" spans="1:3" hidden="1" x14ac:dyDescent="0.25">
      <c r="A10683" s="5" t="s">
        <v>18679</v>
      </c>
      <c r="B10683" s="5">
        <v>1</v>
      </c>
      <c r="C10683" s="5">
        <v>2</v>
      </c>
    </row>
    <row r="10684" spans="1:3" hidden="1" x14ac:dyDescent="0.25">
      <c r="A10684" s="5" t="s">
        <v>8281</v>
      </c>
      <c r="B10684" s="5">
        <v>1</v>
      </c>
      <c r="C10684" s="5">
        <v>1</v>
      </c>
    </row>
    <row r="10685" spans="1:3" hidden="1" x14ac:dyDescent="0.25">
      <c r="A10685" s="5" t="s">
        <v>18680</v>
      </c>
      <c r="B10685" s="5">
        <v>1</v>
      </c>
      <c r="C10685" s="5">
        <v>3</v>
      </c>
    </row>
    <row r="10686" spans="1:3" hidden="1" x14ac:dyDescent="0.25">
      <c r="A10686" s="5" t="s">
        <v>18681</v>
      </c>
      <c r="B10686" s="5">
        <v>1</v>
      </c>
      <c r="C10686" s="5">
        <v>2</v>
      </c>
    </row>
    <row r="10687" spans="1:3" hidden="1" x14ac:dyDescent="0.25">
      <c r="A10687" s="5" t="s">
        <v>18682</v>
      </c>
      <c r="B10687" s="5">
        <v>1</v>
      </c>
      <c r="C10687" s="5">
        <v>2</v>
      </c>
    </row>
    <row r="10688" spans="1:3" hidden="1" x14ac:dyDescent="0.25">
      <c r="A10688" s="5" t="s">
        <v>18683</v>
      </c>
      <c r="B10688" s="5">
        <v>1</v>
      </c>
      <c r="C10688" s="5">
        <v>2</v>
      </c>
    </row>
    <row r="10689" spans="1:3" hidden="1" x14ac:dyDescent="0.25">
      <c r="A10689" s="5" t="s">
        <v>18684</v>
      </c>
      <c r="B10689" s="5">
        <v>1</v>
      </c>
      <c r="C10689" s="5">
        <v>1</v>
      </c>
    </row>
    <row r="10690" spans="1:3" hidden="1" x14ac:dyDescent="0.25">
      <c r="A10690" s="5" t="s">
        <v>18685</v>
      </c>
      <c r="B10690" s="5">
        <v>1</v>
      </c>
      <c r="C10690" s="5">
        <v>1</v>
      </c>
    </row>
    <row r="10691" spans="1:3" hidden="1" x14ac:dyDescent="0.25">
      <c r="A10691" s="5" t="s">
        <v>18686</v>
      </c>
      <c r="B10691" s="5">
        <v>1</v>
      </c>
      <c r="C10691" s="5">
        <v>1</v>
      </c>
    </row>
    <row r="10692" spans="1:3" hidden="1" x14ac:dyDescent="0.25">
      <c r="A10692" s="5" t="s">
        <v>18687</v>
      </c>
      <c r="B10692" s="5">
        <v>1</v>
      </c>
      <c r="C10692" s="5">
        <v>2</v>
      </c>
    </row>
    <row r="10693" spans="1:3" hidden="1" x14ac:dyDescent="0.25">
      <c r="A10693" s="5" t="s">
        <v>18688</v>
      </c>
      <c r="B10693" s="5">
        <v>1</v>
      </c>
      <c r="C10693" s="5">
        <v>2</v>
      </c>
    </row>
    <row r="10694" spans="1:3" hidden="1" x14ac:dyDescent="0.25">
      <c r="A10694" s="5" t="s">
        <v>18689</v>
      </c>
      <c r="B10694" s="5">
        <v>1</v>
      </c>
      <c r="C10694" s="5">
        <v>3</v>
      </c>
    </row>
    <row r="10695" spans="1:3" hidden="1" x14ac:dyDescent="0.25">
      <c r="A10695" s="5" t="s">
        <v>18690</v>
      </c>
      <c r="B10695" s="5">
        <v>1</v>
      </c>
      <c r="C10695" s="5">
        <v>1</v>
      </c>
    </row>
    <row r="10696" spans="1:3" hidden="1" x14ac:dyDescent="0.25">
      <c r="A10696" s="5" t="s">
        <v>18691</v>
      </c>
      <c r="B10696" s="5">
        <v>1</v>
      </c>
      <c r="C10696" s="5">
        <v>3</v>
      </c>
    </row>
    <row r="10697" spans="1:3" hidden="1" x14ac:dyDescent="0.25">
      <c r="A10697" s="5" t="s">
        <v>18692</v>
      </c>
      <c r="B10697" s="5">
        <v>1</v>
      </c>
      <c r="C10697" s="5">
        <v>1</v>
      </c>
    </row>
    <row r="10698" spans="1:3" hidden="1" x14ac:dyDescent="0.25">
      <c r="A10698" s="5" t="s">
        <v>18693</v>
      </c>
      <c r="B10698" s="5">
        <v>1</v>
      </c>
      <c r="C10698" s="5">
        <v>3</v>
      </c>
    </row>
    <row r="10699" spans="1:3" hidden="1" x14ac:dyDescent="0.25">
      <c r="A10699" s="5" t="s">
        <v>18694</v>
      </c>
      <c r="B10699" s="5">
        <v>1</v>
      </c>
      <c r="C10699" s="5">
        <v>3</v>
      </c>
    </row>
    <row r="10700" spans="1:3" hidden="1" x14ac:dyDescent="0.25">
      <c r="A10700" s="5" t="s">
        <v>18695</v>
      </c>
      <c r="B10700" s="5">
        <v>1</v>
      </c>
      <c r="C10700" s="5">
        <v>3</v>
      </c>
    </row>
    <row r="10701" spans="1:3" hidden="1" x14ac:dyDescent="0.25">
      <c r="A10701" s="5" t="s">
        <v>18696</v>
      </c>
      <c r="B10701" s="5">
        <v>1</v>
      </c>
      <c r="C10701" s="5">
        <v>3</v>
      </c>
    </row>
    <row r="10702" spans="1:3" hidden="1" x14ac:dyDescent="0.25">
      <c r="A10702" s="5" t="s">
        <v>18697</v>
      </c>
      <c r="B10702" s="5">
        <v>1</v>
      </c>
      <c r="C10702" s="5">
        <v>2</v>
      </c>
    </row>
    <row r="10703" spans="1:3" hidden="1" x14ac:dyDescent="0.25">
      <c r="A10703" s="5" t="s">
        <v>18698</v>
      </c>
      <c r="B10703" s="5">
        <v>1</v>
      </c>
      <c r="C10703" s="5">
        <v>1</v>
      </c>
    </row>
    <row r="10704" spans="1:3" hidden="1" x14ac:dyDescent="0.25">
      <c r="A10704" s="5" t="s">
        <v>18699</v>
      </c>
      <c r="B10704" s="5">
        <v>1</v>
      </c>
      <c r="C10704" s="5">
        <v>1</v>
      </c>
    </row>
    <row r="10705" spans="1:3" hidden="1" x14ac:dyDescent="0.25">
      <c r="A10705" s="5" t="s">
        <v>18700</v>
      </c>
      <c r="B10705" s="5">
        <v>1</v>
      </c>
      <c r="C10705" s="5">
        <v>1</v>
      </c>
    </row>
    <row r="10706" spans="1:3" hidden="1" x14ac:dyDescent="0.25">
      <c r="A10706" s="5" t="s">
        <v>18701</v>
      </c>
      <c r="B10706" s="5">
        <v>1</v>
      </c>
      <c r="C10706" s="5">
        <v>2</v>
      </c>
    </row>
    <row r="10707" spans="1:3" hidden="1" x14ac:dyDescent="0.25">
      <c r="A10707" s="5" t="s">
        <v>18702</v>
      </c>
      <c r="B10707" s="5">
        <v>1</v>
      </c>
      <c r="C10707" s="5">
        <v>1</v>
      </c>
    </row>
    <row r="10708" spans="1:3" hidden="1" x14ac:dyDescent="0.25">
      <c r="A10708" s="5" t="s">
        <v>18703</v>
      </c>
      <c r="B10708" s="5">
        <v>1</v>
      </c>
      <c r="C10708" s="5">
        <v>2</v>
      </c>
    </row>
    <row r="10709" spans="1:3" hidden="1" x14ac:dyDescent="0.25">
      <c r="A10709" s="5" t="s">
        <v>18704</v>
      </c>
      <c r="B10709" s="5">
        <v>1</v>
      </c>
      <c r="C10709" s="5">
        <v>1</v>
      </c>
    </row>
    <row r="10710" spans="1:3" hidden="1" x14ac:dyDescent="0.25">
      <c r="A10710" s="5" t="s">
        <v>18705</v>
      </c>
      <c r="B10710" s="5">
        <v>1</v>
      </c>
      <c r="C10710" s="5">
        <v>1</v>
      </c>
    </row>
    <row r="10711" spans="1:3" hidden="1" x14ac:dyDescent="0.25">
      <c r="A10711" s="5" t="s">
        <v>18706</v>
      </c>
      <c r="B10711" s="5">
        <v>1</v>
      </c>
      <c r="C10711" s="5">
        <v>3</v>
      </c>
    </row>
    <row r="10712" spans="1:3" hidden="1" x14ac:dyDescent="0.25">
      <c r="A10712" s="5" t="s">
        <v>18707</v>
      </c>
      <c r="B10712" s="5">
        <v>1</v>
      </c>
      <c r="C10712" s="5">
        <v>2</v>
      </c>
    </row>
    <row r="10713" spans="1:3" hidden="1" x14ac:dyDescent="0.25">
      <c r="A10713" s="5" t="s">
        <v>18708</v>
      </c>
      <c r="B10713" s="5">
        <v>1</v>
      </c>
      <c r="C10713" s="5">
        <v>3</v>
      </c>
    </row>
    <row r="10714" spans="1:3" hidden="1" x14ac:dyDescent="0.25">
      <c r="A10714" s="5" t="s">
        <v>18709</v>
      </c>
      <c r="B10714" s="5">
        <v>1</v>
      </c>
      <c r="C10714" s="5">
        <v>2</v>
      </c>
    </row>
    <row r="10715" spans="1:3" hidden="1" x14ac:dyDescent="0.25">
      <c r="A10715" s="5" t="s">
        <v>18710</v>
      </c>
      <c r="B10715" s="5">
        <v>1</v>
      </c>
      <c r="C10715" s="5">
        <v>1</v>
      </c>
    </row>
    <row r="10716" spans="1:3" hidden="1" x14ac:dyDescent="0.25">
      <c r="A10716" s="5" t="s">
        <v>18711</v>
      </c>
      <c r="B10716" s="5">
        <v>1</v>
      </c>
      <c r="C10716" s="5">
        <v>2</v>
      </c>
    </row>
    <row r="10717" spans="1:3" hidden="1" x14ac:dyDescent="0.25">
      <c r="A10717" s="5" t="s">
        <v>18712</v>
      </c>
      <c r="B10717" s="5">
        <v>1</v>
      </c>
      <c r="C10717" s="5">
        <v>2</v>
      </c>
    </row>
    <row r="10718" spans="1:3" hidden="1" x14ac:dyDescent="0.25">
      <c r="A10718" s="5" t="s">
        <v>18713</v>
      </c>
      <c r="B10718" s="5">
        <v>1</v>
      </c>
      <c r="C10718" s="5">
        <v>3</v>
      </c>
    </row>
    <row r="10719" spans="1:3" hidden="1" x14ac:dyDescent="0.25">
      <c r="A10719" s="5" t="s">
        <v>18714</v>
      </c>
      <c r="B10719" s="5">
        <v>1</v>
      </c>
      <c r="C10719" s="5">
        <v>1</v>
      </c>
    </row>
    <row r="10720" spans="1:3" hidden="1" x14ac:dyDescent="0.25">
      <c r="A10720" s="5" t="s">
        <v>18715</v>
      </c>
      <c r="B10720" s="5">
        <v>1</v>
      </c>
      <c r="C10720" s="5">
        <v>2</v>
      </c>
    </row>
    <row r="10721" spans="1:3" hidden="1" x14ac:dyDescent="0.25">
      <c r="A10721" s="5" t="s">
        <v>18716</v>
      </c>
      <c r="B10721" s="5">
        <v>1</v>
      </c>
      <c r="C10721" s="5">
        <v>2</v>
      </c>
    </row>
    <row r="10722" spans="1:3" hidden="1" x14ac:dyDescent="0.25">
      <c r="A10722" s="5" t="s">
        <v>18717</v>
      </c>
      <c r="B10722" s="5">
        <v>1</v>
      </c>
      <c r="C10722" s="5">
        <v>3</v>
      </c>
    </row>
    <row r="10723" spans="1:3" hidden="1" x14ac:dyDescent="0.25">
      <c r="A10723" s="5" t="s">
        <v>18718</v>
      </c>
      <c r="B10723" s="5">
        <v>1</v>
      </c>
      <c r="C10723" s="5">
        <v>2</v>
      </c>
    </row>
    <row r="10724" spans="1:3" hidden="1" x14ac:dyDescent="0.25">
      <c r="A10724" s="5" t="s">
        <v>18719</v>
      </c>
      <c r="B10724" s="5">
        <v>1</v>
      </c>
      <c r="C10724" s="5">
        <v>2</v>
      </c>
    </row>
    <row r="10725" spans="1:3" hidden="1" x14ac:dyDescent="0.25">
      <c r="A10725" s="5" t="s">
        <v>18720</v>
      </c>
      <c r="B10725" s="5">
        <v>1</v>
      </c>
      <c r="C10725" s="5">
        <v>1</v>
      </c>
    </row>
    <row r="10726" spans="1:3" hidden="1" x14ac:dyDescent="0.25">
      <c r="A10726" s="5" t="s">
        <v>18721</v>
      </c>
      <c r="B10726" s="5">
        <v>1</v>
      </c>
      <c r="C10726" s="5">
        <v>3</v>
      </c>
    </row>
    <row r="10727" spans="1:3" hidden="1" x14ac:dyDescent="0.25">
      <c r="A10727" s="5" t="s">
        <v>8249</v>
      </c>
      <c r="B10727" s="5">
        <v>1</v>
      </c>
      <c r="C10727" s="5">
        <v>3</v>
      </c>
    </row>
    <row r="10728" spans="1:3" hidden="1" x14ac:dyDescent="0.25">
      <c r="A10728" s="5" t="s">
        <v>18722</v>
      </c>
      <c r="B10728" s="5">
        <v>1</v>
      </c>
      <c r="C10728" s="5">
        <v>3</v>
      </c>
    </row>
    <row r="10729" spans="1:3" hidden="1" x14ac:dyDescent="0.25">
      <c r="A10729" s="5" t="s">
        <v>2325</v>
      </c>
      <c r="B10729" s="5">
        <v>1</v>
      </c>
      <c r="C10729" s="5">
        <v>1</v>
      </c>
    </row>
    <row r="10730" spans="1:3" hidden="1" x14ac:dyDescent="0.25">
      <c r="A10730" s="5" t="s">
        <v>18723</v>
      </c>
      <c r="B10730" s="5">
        <v>1</v>
      </c>
      <c r="C10730" s="5">
        <v>3</v>
      </c>
    </row>
    <row r="10731" spans="1:3" hidden="1" x14ac:dyDescent="0.25">
      <c r="A10731" s="5" t="s">
        <v>18724</v>
      </c>
      <c r="B10731" s="5">
        <v>1</v>
      </c>
      <c r="C10731" s="5">
        <v>1</v>
      </c>
    </row>
    <row r="10732" spans="1:3" hidden="1" x14ac:dyDescent="0.25">
      <c r="A10732" s="5" t="s">
        <v>18725</v>
      </c>
      <c r="B10732" s="5">
        <v>1</v>
      </c>
      <c r="C10732" s="5">
        <v>3</v>
      </c>
    </row>
    <row r="10733" spans="1:3" hidden="1" x14ac:dyDescent="0.25">
      <c r="A10733" s="5" t="s">
        <v>18726</v>
      </c>
      <c r="B10733" s="5">
        <v>1</v>
      </c>
      <c r="C10733" s="5">
        <v>2</v>
      </c>
    </row>
    <row r="10734" spans="1:3" hidden="1" x14ac:dyDescent="0.25">
      <c r="A10734" s="5" t="s">
        <v>18727</v>
      </c>
      <c r="B10734" s="5">
        <v>1</v>
      </c>
      <c r="C10734" s="5">
        <v>3</v>
      </c>
    </row>
    <row r="10735" spans="1:3" hidden="1" x14ac:dyDescent="0.25">
      <c r="A10735" s="5" t="s">
        <v>8611</v>
      </c>
      <c r="B10735" s="5">
        <v>1</v>
      </c>
      <c r="C10735" s="5">
        <v>3</v>
      </c>
    </row>
    <row r="10736" spans="1:3" hidden="1" x14ac:dyDescent="0.25">
      <c r="A10736" s="5" t="s">
        <v>18728</v>
      </c>
      <c r="B10736" s="5">
        <v>1</v>
      </c>
      <c r="C10736" s="5">
        <v>1</v>
      </c>
    </row>
    <row r="10737" spans="1:3" hidden="1" x14ac:dyDescent="0.25">
      <c r="A10737" s="5" t="s">
        <v>18729</v>
      </c>
      <c r="B10737" s="5">
        <v>1</v>
      </c>
      <c r="C10737" s="5">
        <v>3</v>
      </c>
    </row>
    <row r="10738" spans="1:3" hidden="1" x14ac:dyDescent="0.25">
      <c r="A10738" s="5" t="s">
        <v>18730</v>
      </c>
      <c r="B10738" s="5">
        <v>1</v>
      </c>
      <c r="C10738" s="5">
        <v>1</v>
      </c>
    </row>
    <row r="10739" spans="1:3" hidden="1" x14ac:dyDescent="0.25">
      <c r="A10739" s="5" t="s">
        <v>18731</v>
      </c>
      <c r="B10739" s="5">
        <v>1</v>
      </c>
      <c r="C10739" s="5">
        <v>2</v>
      </c>
    </row>
    <row r="10740" spans="1:3" hidden="1" x14ac:dyDescent="0.25">
      <c r="A10740" s="5" t="s">
        <v>18732</v>
      </c>
      <c r="B10740" s="5">
        <v>1</v>
      </c>
      <c r="C10740" s="5">
        <v>3</v>
      </c>
    </row>
    <row r="10741" spans="1:3" hidden="1" x14ac:dyDescent="0.25">
      <c r="A10741" s="5" t="s">
        <v>18733</v>
      </c>
      <c r="B10741" s="5">
        <v>1</v>
      </c>
      <c r="C10741" s="5">
        <v>2</v>
      </c>
    </row>
    <row r="10742" spans="1:3" hidden="1" x14ac:dyDescent="0.25">
      <c r="A10742" s="5" t="s">
        <v>18734</v>
      </c>
      <c r="B10742" s="5">
        <v>1</v>
      </c>
      <c r="C10742" s="5">
        <v>1</v>
      </c>
    </row>
    <row r="10743" spans="1:3" hidden="1" x14ac:dyDescent="0.25">
      <c r="A10743" s="5" t="s">
        <v>18735</v>
      </c>
      <c r="B10743" s="5">
        <v>1</v>
      </c>
      <c r="C10743" s="5">
        <v>1</v>
      </c>
    </row>
    <row r="10744" spans="1:3" hidden="1" x14ac:dyDescent="0.25">
      <c r="A10744" s="5" t="s">
        <v>18736</v>
      </c>
      <c r="B10744" s="5">
        <v>1</v>
      </c>
      <c r="C10744" s="5">
        <v>3</v>
      </c>
    </row>
    <row r="10745" spans="1:3" hidden="1" x14ac:dyDescent="0.25">
      <c r="A10745" s="5" t="s">
        <v>18737</v>
      </c>
      <c r="B10745" s="5">
        <v>1</v>
      </c>
      <c r="C10745" s="5">
        <v>1</v>
      </c>
    </row>
    <row r="10746" spans="1:3" hidden="1" x14ac:dyDescent="0.25">
      <c r="A10746" s="5" t="s">
        <v>18738</v>
      </c>
      <c r="B10746" s="5">
        <v>1</v>
      </c>
      <c r="C10746" s="5">
        <v>2</v>
      </c>
    </row>
    <row r="10747" spans="1:3" hidden="1" x14ac:dyDescent="0.25">
      <c r="A10747" s="5" t="s">
        <v>18739</v>
      </c>
      <c r="B10747" s="5">
        <v>1</v>
      </c>
      <c r="C10747" s="5">
        <v>2</v>
      </c>
    </row>
    <row r="10748" spans="1:3" hidden="1" x14ac:dyDescent="0.25">
      <c r="A10748" s="5" t="s">
        <v>18740</v>
      </c>
      <c r="B10748" s="5">
        <v>1</v>
      </c>
      <c r="C10748" s="5">
        <v>2</v>
      </c>
    </row>
    <row r="10749" spans="1:3" hidden="1" x14ac:dyDescent="0.25">
      <c r="A10749" s="5" t="s">
        <v>18741</v>
      </c>
      <c r="B10749" s="5">
        <v>1</v>
      </c>
      <c r="C10749" s="5">
        <v>1</v>
      </c>
    </row>
    <row r="10750" spans="1:3" hidden="1" x14ac:dyDescent="0.25">
      <c r="A10750" s="5" t="s">
        <v>18742</v>
      </c>
      <c r="B10750" s="5">
        <v>1</v>
      </c>
      <c r="C10750" s="5">
        <v>1</v>
      </c>
    </row>
    <row r="10751" spans="1:3" hidden="1" x14ac:dyDescent="0.25">
      <c r="A10751" s="5" t="s">
        <v>18743</v>
      </c>
      <c r="B10751" s="5">
        <v>1</v>
      </c>
      <c r="C10751" s="5">
        <v>1</v>
      </c>
    </row>
    <row r="10752" spans="1:3" hidden="1" x14ac:dyDescent="0.25">
      <c r="A10752" s="5" t="s">
        <v>18744</v>
      </c>
      <c r="B10752" s="5">
        <v>1</v>
      </c>
      <c r="C10752" s="5">
        <v>3</v>
      </c>
    </row>
    <row r="10753" spans="1:3" hidden="1" x14ac:dyDescent="0.25">
      <c r="A10753" s="5" t="s">
        <v>18745</v>
      </c>
      <c r="B10753" s="5">
        <v>1</v>
      </c>
      <c r="C10753" s="5">
        <v>1</v>
      </c>
    </row>
    <row r="10754" spans="1:3" hidden="1" x14ac:dyDescent="0.25">
      <c r="A10754" s="5" t="s">
        <v>18746</v>
      </c>
      <c r="B10754" s="5">
        <v>1</v>
      </c>
      <c r="C10754" s="5">
        <v>1</v>
      </c>
    </row>
    <row r="10755" spans="1:3" hidden="1" x14ac:dyDescent="0.25">
      <c r="A10755" s="5" t="s">
        <v>18747</v>
      </c>
      <c r="B10755" s="5">
        <v>1</v>
      </c>
      <c r="C10755" s="5">
        <v>3</v>
      </c>
    </row>
    <row r="10756" spans="1:3" hidden="1" x14ac:dyDescent="0.25">
      <c r="A10756" s="5" t="s">
        <v>18748</v>
      </c>
      <c r="B10756" s="5">
        <v>1</v>
      </c>
      <c r="C10756" s="5">
        <v>3</v>
      </c>
    </row>
    <row r="10757" spans="1:3" hidden="1" x14ac:dyDescent="0.25">
      <c r="A10757" s="5" t="s">
        <v>18749</v>
      </c>
      <c r="B10757" s="5">
        <v>1</v>
      </c>
      <c r="C10757" s="5">
        <v>1</v>
      </c>
    </row>
    <row r="10758" spans="1:3" hidden="1" x14ac:dyDescent="0.25">
      <c r="A10758" s="5" t="s">
        <v>18750</v>
      </c>
      <c r="B10758" s="5">
        <v>1</v>
      </c>
      <c r="C10758" s="5">
        <v>3</v>
      </c>
    </row>
    <row r="10759" spans="1:3" hidden="1" x14ac:dyDescent="0.25">
      <c r="A10759" s="5" t="s">
        <v>18751</v>
      </c>
      <c r="B10759" s="5">
        <v>1</v>
      </c>
      <c r="C10759" s="5">
        <v>1</v>
      </c>
    </row>
    <row r="10760" spans="1:3" hidden="1" x14ac:dyDescent="0.25">
      <c r="A10760" s="5" t="s">
        <v>18752</v>
      </c>
      <c r="B10760" s="5">
        <v>1</v>
      </c>
      <c r="C10760" s="5">
        <v>2</v>
      </c>
    </row>
    <row r="10761" spans="1:3" hidden="1" x14ac:dyDescent="0.25">
      <c r="A10761" s="5" t="s">
        <v>18753</v>
      </c>
      <c r="B10761" s="5">
        <v>1</v>
      </c>
      <c r="C10761" s="5">
        <v>3</v>
      </c>
    </row>
    <row r="10762" spans="1:3" hidden="1" x14ac:dyDescent="0.25">
      <c r="A10762" s="5" t="s">
        <v>18754</v>
      </c>
      <c r="B10762" s="5">
        <v>1</v>
      </c>
      <c r="C10762" s="5">
        <v>3</v>
      </c>
    </row>
    <row r="10763" spans="1:3" hidden="1" x14ac:dyDescent="0.25">
      <c r="A10763" s="5" t="s">
        <v>18755</v>
      </c>
      <c r="B10763" s="5">
        <v>1</v>
      </c>
      <c r="C10763" s="5">
        <v>2</v>
      </c>
    </row>
    <row r="10764" spans="1:3" hidden="1" x14ac:dyDescent="0.25">
      <c r="A10764" s="5" t="s">
        <v>18756</v>
      </c>
      <c r="B10764" s="5">
        <v>1</v>
      </c>
      <c r="C10764" s="5">
        <v>3</v>
      </c>
    </row>
    <row r="10765" spans="1:3" hidden="1" x14ac:dyDescent="0.25">
      <c r="A10765" s="5" t="s">
        <v>18757</v>
      </c>
      <c r="B10765" s="5">
        <v>1</v>
      </c>
      <c r="C10765" s="5">
        <v>1</v>
      </c>
    </row>
    <row r="10766" spans="1:3" hidden="1" x14ac:dyDescent="0.25">
      <c r="A10766" s="5" t="s">
        <v>18758</v>
      </c>
      <c r="B10766" s="5">
        <v>1</v>
      </c>
      <c r="C10766" s="5">
        <v>3</v>
      </c>
    </row>
    <row r="10767" spans="1:3" hidden="1" x14ac:dyDescent="0.25">
      <c r="A10767" s="5" t="s">
        <v>18759</v>
      </c>
      <c r="B10767" s="5">
        <v>1</v>
      </c>
      <c r="C10767" s="5">
        <v>2</v>
      </c>
    </row>
    <row r="10768" spans="1:3" hidden="1" x14ac:dyDescent="0.25">
      <c r="A10768" s="5" t="s">
        <v>18760</v>
      </c>
      <c r="B10768" s="5">
        <v>1</v>
      </c>
      <c r="C10768" s="5">
        <v>3</v>
      </c>
    </row>
    <row r="10769" spans="1:3" hidden="1" x14ac:dyDescent="0.25">
      <c r="A10769" s="5" t="s">
        <v>18761</v>
      </c>
      <c r="B10769" s="5">
        <v>1</v>
      </c>
      <c r="C10769" s="5">
        <v>1</v>
      </c>
    </row>
    <row r="10770" spans="1:3" hidden="1" x14ac:dyDescent="0.25">
      <c r="A10770" s="5" t="s">
        <v>18762</v>
      </c>
      <c r="B10770" s="5">
        <v>1</v>
      </c>
      <c r="C10770" s="5">
        <v>3</v>
      </c>
    </row>
    <row r="10771" spans="1:3" hidden="1" x14ac:dyDescent="0.25">
      <c r="A10771" s="5" t="s">
        <v>18763</v>
      </c>
      <c r="B10771" s="5">
        <v>1</v>
      </c>
      <c r="C10771" s="5">
        <v>2</v>
      </c>
    </row>
    <row r="10772" spans="1:3" hidden="1" x14ac:dyDescent="0.25">
      <c r="A10772" s="5" t="s">
        <v>18764</v>
      </c>
      <c r="B10772" s="5">
        <v>1</v>
      </c>
      <c r="C10772" s="5">
        <v>2</v>
      </c>
    </row>
    <row r="10773" spans="1:3" hidden="1" x14ac:dyDescent="0.25">
      <c r="A10773" s="5" t="s">
        <v>18765</v>
      </c>
      <c r="B10773" s="5">
        <v>1</v>
      </c>
      <c r="C10773" s="5">
        <v>2</v>
      </c>
    </row>
    <row r="10774" spans="1:3" hidden="1" x14ac:dyDescent="0.25">
      <c r="A10774" s="5" t="s">
        <v>18766</v>
      </c>
      <c r="B10774" s="5">
        <v>1</v>
      </c>
      <c r="C10774" s="5">
        <v>3</v>
      </c>
    </row>
    <row r="10775" spans="1:3" hidden="1" x14ac:dyDescent="0.25">
      <c r="A10775" s="5" t="s">
        <v>18767</v>
      </c>
      <c r="B10775" s="5">
        <v>1</v>
      </c>
      <c r="C10775" s="5">
        <v>2</v>
      </c>
    </row>
    <row r="10776" spans="1:3" hidden="1" x14ac:dyDescent="0.25">
      <c r="A10776" s="5" t="s">
        <v>18768</v>
      </c>
      <c r="B10776" s="5">
        <v>1</v>
      </c>
      <c r="C10776" s="5">
        <v>3</v>
      </c>
    </row>
    <row r="10777" spans="1:3" hidden="1" x14ac:dyDescent="0.25">
      <c r="A10777" s="5" t="s">
        <v>18769</v>
      </c>
      <c r="B10777" s="5">
        <v>1</v>
      </c>
      <c r="C10777" s="5">
        <v>1</v>
      </c>
    </row>
    <row r="10778" spans="1:3" hidden="1" x14ac:dyDescent="0.25">
      <c r="A10778" s="5" t="s">
        <v>18770</v>
      </c>
      <c r="B10778" s="5">
        <v>1</v>
      </c>
      <c r="C10778" s="5">
        <v>3</v>
      </c>
    </row>
    <row r="10779" spans="1:3" hidden="1" x14ac:dyDescent="0.25">
      <c r="A10779" s="5" t="s">
        <v>18771</v>
      </c>
      <c r="B10779" s="5">
        <v>1</v>
      </c>
      <c r="C10779" s="5">
        <v>1</v>
      </c>
    </row>
    <row r="10780" spans="1:3" hidden="1" x14ac:dyDescent="0.25">
      <c r="A10780" s="5" t="s">
        <v>18772</v>
      </c>
      <c r="B10780" s="5">
        <v>1</v>
      </c>
      <c r="C10780" s="5">
        <v>3</v>
      </c>
    </row>
    <row r="10781" spans="1:3" hidden="1" x14ac:dyDescent="0.25">
      <c r="A10781" s="5" t="s">
        <v>18773</v>
      </c>
      <c r="B10781" s="5">
        <v>1</v>
      </c>
      <c r="C10781" s="5">
        <v>1</v>
      </c>
    </row>
    <row r="10782" spans="1:3" hidden="1" x14ac:dyDescent="0.25">
      <c r="A10782" s="5" t="s">
        <v>18774</v>
      </c>
      <c r="B10782" s="5">
        <v>1</v>
      </c>
      <c r="C10782" s="5">
        <v>2</v>
      </c>
    </row>
    <row r="10783" spans="1:3" hidden="1" x14ac:dyDescent="0.25">
      <c r="A10783" s="5" t="s">
        <v>18775</v>
      </c>
      <c r="B10783" s="5">
        <v>1</v>
      </c>
      <c r="C10783" s="5">
        <v>2</v>
      </c>
    </row>
    <row r="10784" spans="1:3" hidden="1" x14ac:dyDescent="0.25">
      <c r="A10784" s="5" t="s">
        <v>18776</v>
      </c>
      <c r="B10784" s="5">
        <v>1</v>
      </c>
      <c r="C10784" s="5">
        <v>3</v>
      </c>
    </row>
    <row r="10785" spans="1:3" hidden="1" x14ac:dyDescent="0.25">
      <c r="A10785" s="5" t="s">
        <v>2383</v>
      </c>
      <c r="B10785" s="5">
        <v>1</v>
      </c>
      <c r="C10785" s="5">
        <v>3</v>
      </c>
    </row>
    <row r="10786" spans="1:3" hidden="1" x14ac:dyDescent="0.25">
      <c r="A10786" s="5" t="s">
        <v>18777</v>
      </c>
      <c r="B10786" s="5">
        <v>1</v>
      </c>
      <c r="C10786" s="5">
        <v>2</v>
      </c>
    </row>
    <row r="10787" spans="1:3" hidden="1" x14ac:dyDescent="0.25">
      <c r="A10787" s="5" t="s">
        <v>18778</v>
      </c>
      <c r="B10787" s="5">
        <v>1</v>
      </c>
      <c r="C10787" s="5">
        <v>2</v>
      </c>
    </row>
    <row r="10788" spans="1:3" hidden="1" x14ac:dyDescent="0.25">
      <c r="A10788" s="5" t="s">
        <v>18779</v>
      </c>
      <c r="B10788" s="5">
        <v>1</v>
      </c>
      <c r="C10788" s="5">
        <v>1</v>
      </c>
    </row>
    <row r="10789" spans="1:3" hidden="1" x14ac:dyDescent="0.25">
      <c r="A10789" s="5" t="s">
        <v>18780</v>
      </c>
      <c r="B10789" s="5">
        <v>1</v>
      </c>
      <c r="C10789" s="5">
        <v>1</v>
      </c>
    </row>
    <row r="10790" spans="1:3" hidden="1" x14ac:dyDescent="0.25">
      <c r="A10790" s="5" t="s">
        <v>18781</v>
      </c>
      <c r="B10790" s="5">
        <v>1</v>
      </c>
      <c r="C10790" s="5">
        <v>1</v>
      </c>
    </row>
    <row r="10791" spans="1:3" hidden="1" x14ac:dyDescent="0.25">
      <c r="A10791" s="5" t="s">
        <v>18782</v>
      </c>
      <c r="B10791" s="5">
        <v>1</v>
      </c>
      <c r="C10791" s="5">
        <v>3</v>
      </c>
    </row>
    <row r="10792" spans="1:3" hidden="1" x14ac:dyDescent="0.25">
      <c r="A10792" s="5" t="s">
        <v>18783</v>
      </c>
      <c r="B10792" s="5">
        <v>1</v>
      </c>
      <c r="C10792" s="5">
        <v>3</v>
      </c>
    </row>
    <row r="10793" spans="1:3" hidden="1" x14ac:dyDescent="0.25">
      <c r="A10793" s="5" t="s">
        <v>18784</v>
      </c>
      <c r="B10793" s="5">
        <v>1</v>
      </c>
      <c r="C10793" s="5">
        <v>1</v>
      </c>
    </row>
    <row r="10794" spans="1:3" hidden="1" x14ac:dyDescent="0.25">
      <c r="A10794" s="5" t="s">
        <v>18785</v>
      </c>
      <c r="B10794" s="5">
        <v>1</v>
      </c>
      <c r="C10794" s="5">
        <v>3</v>
      </c>
    </row>
    <row r="10795" spans="1:3" hidden="1" x14ac:dyDescent="0.25">
      <c r="A10795" s="5" t="s">
        <v>18786</v>
      </c>
      <c r="B10795" s="5">
        <v>1</v>
      </c>
      <c r="C10795" s="5">
        <v>2</v>
      </c>
    </row>
    <row r="10796" spans="1:3" hidden="1" x14ac:dyDescent="0.25">
      <c r="A10796" s="5" t="s">
        <v>18787</v>
      </c>
      <c r="B10796" s="5">
        <v>1</v>
      </c>
      <c r="C10796" s="5">
        <v>3</v>
      </c>
    </row>
    <row r="10797" spans="1:3" hidden="1" x14ac:dyDescent="0.25">
      <c r="A10797" s="5" t="s">
        <v>18788</v>
      </c>
      <c r="B10797" s="5">
        <v>1</v>
      </c>
      <c r="C10797" s="5">
        <v>1</v>
      </c>
    </row>
    <row r="10798" spans="1:3" hidden="1" x14ac:dyDescent="0.25">
      <c r="A10798" s="5" t="s">
        <v>18789</v>
      </c>
      <c r="B10798" s="5">
        <v>1</v>
      </c>
      <c r="C10798" s="5">
        <v>2</v>
      </c>
    </row>
    <row r="10799" spans="1:3" hidden="1" x14ac:dyDescent="0.25">
      <c r="A10799" s="5" t="s">
        <v>18790</v>
      </c>
      <c r="B10799" s="5">
        <v>1</v>
      </c>
      <c r="C10799" s="5">
        <v>2</v>
      </c>
    </row>
    <row r="10800" spans="1:3" hidden="1" x14ac:dyDescent="0.25">
      <c r="A10800" s="5" t="s">
        <v>18791</v>
      </c>
      <c r="B10800" s="5">
        <v>1</v>
      </c>
      <c r="C10800" s="5">
        <v>2</v>
      </c>
    </row>
    <row r="10801" spans="1:3" hidden="1" x14ac:dyDescent="0.25">
      <c r="A10801" s="5" t="s">
        <v>18792</v>
      </c>
      <c r="B10801" s="5">
        <v>1</v>
      </c>
      <c r="C10801" s="5">
        <v>3</v>
      </c>
    </row>
    <row r="10802" spans="1:3" hidden="1" x14ac:dyDescent="0.25">
      <c r="A10802" s="5" t="s">
        <v>18793</v>
      </c>
      <c r="B10802" s="5">
        <v>1</v>
      </c>
      <c r="C10802" s="5">
        <v>2</v>
      </c>
    </row>
    <row r="10803" spans="1:3" hidden="1" x14ac:dyDescent="0.25">
      <c r="A10803" s="5" t="s">
        <v>18794</v>
      </c>
      <c r="B10803" s="5">
        <v>1</v>
      </c>
      <c r="C10803" s="5">
        <v>3</v>
      </c>
    </row>
    <row r="10804" spans="1:3" hidden="1" x14ac:dyDescent="0.25">
      <c r="A10804" s="5" t="s">
        <v>18795</v>
      </c>
      <c r="B10804" s="5">
        <v>1</v>
      </c>
      <c r="C10804" s="5">
        <v>3</v>
      </c>
    </row>
    <row r="10805" spans="1:3" hidden="1" x14ac:dyDescent="0.25">
      <c r="A10805" s="5" t="s">
        <v>18796</v>
      </c>
      <c r="B10805" s="5">
        <v>1</v>
      </c>
      <c r="C10805" s="5">
        <v>3</v>
      </c>
    </row>
    <row r="10806" spans="1:3" hidden="1" x14ac:dyDescent="0.25">
      <c r="A10806" s="5" t="s">
        <v>18797</v>
      </c>
      <c r="B10806" s="5">
        <v>1</v>
      </c>
      <c r="C10806" s="5">
        <v>3</v>
      </c>
    </row>
    <row r="10807" spans="1:3" hidden="1" x14ac:dyDescent="0.25">
      <c r="A10807" s="5" t="s">
        <v>18798</v>
      </c>
      <c r="B10807" s="5">
        <v>1</v>
      </c>
      <c r="C10807" s="5">
        <v>1</v>
      </c>
    </row>
    <row r="10808" spans="1:3" hidden="1" x14ac:dyDescent="0.25">
      <c r="A10808" s="5" t="s">
        <v>18799</v>
      </c>
      <c r="B10808" s="5">
        <v>1</v>
      </c>
      <c r="C10808" s="5">
        <v>3</v>
      </c>
    </row>
    <row r="10809" spans="1:3" hidden="1" x14ac:dyDescent="0.25">
      <c r="A10809" s="5" t="s">
        <v>18800</v>
      </c>
      <c r="B10809" s="5">
        <v>1</v>
      </c>
      <c r="C10809" s="5">
        <v>2</v>
      </c>
    </row>
    <row r="10810" spans="1:3" hidden="1" x14ac:dyDescent="0.25">
      <c r="A10810" s="5" t="s">
        <v>18801</v>
      </c>
      <c r="B10810" s="5">
        <v>1</v>
      </c>
      <c r="C10810" s="5">
        <v>2</v>
      </c>
    </row>
    <row r="10811" spans="1:3" hidden="1" x14ac:dyDescent="0.25">
      <c r="A10811" s="5" t="s">
        <v>18802</v>
      </c>
      <c r="B10811" s="5">
        <v>1</v>
      </c>
      <c r="C10811" s="5">
        <v>1</v>
      </c>
    </row>
    <row r="10812" spans="1:3" hidden="1" x14ac:dyDescent="0.25">
      <c r="A10812" s="5" t="s">
        <v>18803</v>
      </c>
      <c r="B10812" s="5">
        <v>1</v>
      </c>
      <c r="C10812" s="5">
        <v>2</v>
      </c>
    </row>
    <row r="10813" spans="1:3" hidden="1" x14ac:dyDescent="0.25">
      <c r="A10813" s="5" t="s">
        <v>18804</v>
      </c>
      <c r="B10813" s="5">
        <v>1</v>
      </c>
      <c r="C10813" s="5">
        <v>2</v>
      </c>
    </row>
    <row r="10814" spans="1:3" hidden="1" x14ac:dyDescent="0.25">
      <c r="A10814" s="5" t="s">
        <v>18805</v>
      </c>
      <c r="B10814" s="5">
        <v>1</v>
      </c>
      <c r="C10814" s="5">
        <v>3</v>
      </c>
    </row>
    <row r="10815" spans="1:3" hidden="1" x14ac:dyDescent="0.25">
      <c r="A10815" s="5" t="s">
        <v>18806</v>
      </c>
      <c r="B10815" s="5">
        <v>1</v>
      </c>
      <c r="C10815" s="5">
        <v>1</v>
      </c>
    </row>
    <row r="10816" spans="1:3" hidden="1" x14ac:dyDescent="0.25">
      <c r="A10816" s="5" t="s">
        <v>18807</v>
      </c>
      <c r="B10816" s="5">
        <v>1</v>
      </c>
      <c r="C10816" s="5">
        <v>3</v>
      </c>
    </row>
    <row r="10817" spans="1:3" hidden="1" x14ac:dyDescent="0.25">
      <c r="A10817" s="5" t="s">
        <v>18808</v>
      </c>
      <c r="B10817" s="5">
        <v>1</v>
      </c>
      <c r="C10817" s="5">
        <v>1</v>
      </c>
    </row>
    <row r="10818" spans="1:3" hidden="1" x14ac:dyDescent="0.25">
      <c r="A10818" s="5" t="s">
        <v>18809</v>
      </c>
      <c r="B10818" s="5">
        <v>1</v>
      </c>
      <c r="C10818" s="5">
        <v>2</v>
      </c>
    </row>
    <row r="10819" spans="1:3" hidden="1" x14ac:dyDescent="0.25">
      <c r="A10819" s="5" t="s">
        <v>18810</v>
      </c>
      <c r="B10819" s="5">
        <v>1</v>
      </c>
      <c r="C10819" s="5">
        <v>1</v>
      </c>
    </row>
    <row r="10820" spans="1:3" hidden="1" x14ac:dyDescent="0.25">
      <c r="A10820" s="5" t="s">
        <v>18811</v>
      </c>
      <c r="B10820" s="5">
        <v>1</v>
      </c>
      <c r="C10820" s="5">
        <v>3</v>
      </c>
    </row>
    <row r="10821" spans="1:3" hidden="1" x14ac:dyDescent="0.25">
      <c r="A10821" s="5" t="s">
        <v>18812</v>
      </c>
      <c r="B10821" s="5">
        <v>1</v>
      </c>
      <c r="C10821" s="5">
        <v>2</v>
      </c>
    </row>
    <row r="10822" spans="1:3" hidden="1" x14ac:dyDescent="0.25">
      <c r="A10822" s="5" t="s">
        <v>18813</v>
      </c>
      <c r="B10822" s="5">
        <v>1</v>
      </c>
      <c r="C10822" s="5">
        <v>1</v>
      </c>
    </row>
    <row r="10823" spans="1:3" hidden="1" x14ac:dyDescent="0.25">
      <c r="A10823" s="5" t="s">
        <v>18814</v>
      </c>
      <c r="B10823" s="5">
        <v>1</v>
      </c>
      <c r="C10823" s="5">
        <v>1</v>
      </c>
    </row>
    <row r="10824" spans="1:3" hidden="1" x14ac:dyDescent="0.25">
      <c r="A10824" s="5" t="s">
        <v>18815</v>
      </c>
      <c r="B10824" s="5">
        <v>1</v>
      </c>
      <c r="C10824" s="5">
        <v>2</v>
      </c>
    </row>
    <row r="10825" spans="1:3" hidden="1" x14ac:dyDescent="0.25">
      <c r="A10825" s="5" t="s">
        <v>18816</v>
      </c>
      <c r="B10825" s="5">
        <v>1</v>
      </c>
      <c r="C10825" s="5">
        <v>2</v>
      </c>
    </row>
    <row r="10826" spans="1:3" hidden="1" x14ac:dyDescent="0.25">
      <c r="A10826" s="5" t="s">
        <v>18817</v>
      </c>
      <c r="B10826" s="5">
        <v>1</v>
      </c>
      <c r="C10826" s="5">
        <v>3</v>
      </c>
    </row>
    <row r="10827" spans="1:3" hidden="1" x14ac:dyDescent="0.25">
      <c r="A10827" s="5" t="s">
        <v>18818</v>
      </c>
      <c r="B10827" s="5">
        <v>1</v>
      </c>
      <c r="C10827" s="5">
        <v>3</v>
      </c>
    </row>
    <row r="10828" spans="1:3" hidden="1" x14ac:dyDescent="0.25">
      <c r="A10828" s="5" t="s">
        <v>18819</v>
      </c>
      <c r="B10828" s="5">
        <v>1</v>
      </c>
      <c r="C10828" s="5">
        <v>3</v>
      </c>
    </row>
    <row r="10829" spans="1:3" hidden="1" x14ac:dyDescent="0.25">
      <c r="A10829" s="5" t="s">
        <v>18820</v>
      </c>
      <c r="B10829" s="5">
        <v>1</v>
      </c>
      <c r="C10829" s="5">
        <v>1</v>
      </c>
    </row>
    <row r="10830" spans="1:3" hidden="1" x14ac:dyDescent="0.25">
      <c r="A10830" s="5" t="s">
        <v>18821</v>
      </c>
      <c r="B10830" s="5">
        <v>1</v>
      </c>
      <c r="C10830" s="5">
        <v>3</v>
      </c>
    </row>
    <row r="10831" spans="1:3" hidden="1" x14ac:dyDescent="0.25">
      <c r="A10831" s="5" t="s">
        <v>18822</v>
      </c>
      <c r="B10831" s="5">
        <v>1</v>
      </c>
      <c r="C10831" s="5">
        <v>2</v>
      </c>
    </row>
    <row r="10832" spans="1:3" hidden="1" x14ac:dyDescent="0.25">
      <c r="A10832" s="5" t="s">
        <v>18823</v>
      </c>
      <c r="B10832" s="5">
        <v>1</v>
      </c>
      <c r="C10832" s="5">
        <v>3</v>
      </c>
    </row>
    <row r="10833" spans="1:3" hidden="1" x14ac:dyDescent="0.25">
      <c r="A10833" s="5" t="s">
        <v>18824</v>
      </c>
      <c r="B10833" s="5">
        <v>1</v>
      </c>
      <c r="C10833" s="5">
        <v>1</v>
      </c>
    </row>
    <row r="10834" spans="1:3" hidden="1" x14ac:dyDescent="0.25">
      <c r="A10834" s="5" t="s">
        <v>18825</v>
      </c>
      <c r="B10834" s="5">
        <v>1</v>
      </c>
      <c r="C10834" s="5">
        <v>2</v>
      </c>
    </row>
    <row r="10835" spans="1:3" hidden="1" x14ac:dyDescent="0.25">
      <c r="A10835" s="5" t="s">
        <v>18826</v>
      </c>
      <c r="B10835" s="5">
        <v>1</v>
      </c>
      <c r="C10835" s="5">
        <v>1</v>
      </c>
    </row>
    <row r="10836" spans="1:3" hidden="1" x14ac:dyDescent="0.25">
      <c r="A10836" s="5" t="s">
        <v>18827</v>
      </c>
      <c r="B10836" s="5">
        <v>1</v>
      </c>
      <c r="C10836" s="5">
        <v>1</v>
      </c>
    </row>
    <row r="10837" spans="1:3" hidden="1" x14ac:dyDescent="0.25">
      <c r="A10837" s="5" t="s">
        <v>18828</v>
      </c>
      <c r="B10837" s="5">
        <v>1</v>
      </c>
      <c r="C10837" s="5">
        <v>1</v>
      </c>
    </row>
    <row r="10838" spans="1:3" hidden="1" x14ac:dyDescent="0.25">
      <c r="A10838" s="5" t="s">
        <v>18829</v>
      </c>
      <c r="B10838" s="5">
        <v>1</v>
      </c>
      <c r="C10838" s="5">
        <v>3</v>
      </c>
    </row>
    <row r="10839" spans="1:3" hidden="1" x14ac:dyDescent="0.25">
      <c r="A10839" s="5" t="s">
        <v>18830</v>
      </c>
      <c r="B10839" s="5">
        <v>1</v>
      </c>
      <c r="C10839" s="5">
        <v>2</v>
      </c>
    </row>
    <row r="10840" spans="1:3" hidden="1" x14ac:dyDescent="0.25">
      <c r="A10840" s="5" t="s">
        <v>18831</v>
      </c>
      <c r="B10840" s="5">
        <v>1</v>
      </c>
      <c r="C10840" s="5">
        <v>3</v>
      </c>
    </row>
    <row r="10841" spans="1:3" hidden="1" x14ac:dyDescent="0.25">
      <c r="A10841" s="5" t="s">
        <v>18832</v>
      </c>
      <c r="B10841" s="5">
        <v>1</v>
      </c>
      <c r="C10841" s="5">
        <v>2</v>
      </c>
    </row>
    <row r="10842" spans="1:3" hidden="1" x14ac:dyDescent="0.25">
      <c r="A10842" s="5" t="s">
        <v>18833</v>
      </c>
      <c r="B10842" s="5">
        <v>1</v>
      </c>
      <c r="C10842" s="5">
        <v>3</v>
      </c>
    </row>
    <row r="10843" spans="1:3" hidden="1" x14ac:dyDescent="0.25">
      <c r="A10843" s="5" t="s">
        <v>18834</v>
      </c>
      <c r="B10843" s="5">
        <v>1</v>
      </c>
      <c r="C10843" s="5">
        <v>1</v>
      </c>
    </row>
    <row r="10844" spans="1:3" hidden="1" x14ac:dyDescent="0.25">
      <c r="A10844" s="5" t="s">
        <v>18835</v>
      </c>
      <c r="B10844" s="5">
        <v>1</v>
      </c>
      <c r="C10844" s="5">
        <v>3</v>
      </c>
    </row>
    <row r="10845" spans="1:3" hidden="1" x14ac:dyDescent="0.25">
      <c r="A10845" s="5" t="s">
        <v>18836</v>
      </c>
      <c r="B10845" s="5">
        <v>1</v>
      </c>
      <c r="C10845" s="5">
        <v>1</v>
      </c>
    </row>
    <row r="10846" spans="1:3" hidden="1" x14ac:dyDescent="0.25">
      <c r="A10846" s="5" t="s">
        <v>18837</v>
      </c>
      <c r="B10846" s="5">
        <v>1</v>
      </c>
      <c r="C10846" s="5">
        <v>1</v>
      </c>
    </row>
    <row r="10847" spans="1:3" hidden="1" x14ac:dyDescent="0.25">
      <c r="A10847" s="5" t="s">
        <v>18838</v>
      </c>
      <c r="B10847" s="5">
        <v>1</v>
      </c>
      <c r="C10847" s="5">
        <v>2</v>
      </c>
    </row>
    <row r="10848" spans="1:3" hidden="1" x14ac:dyDescent="0.25">
      <c r="A10848" s="5" t="s">
        <v>18839</v>
      </c>
      <c r="B10848" s="5">
        <v>1</v>
      </c>
      <c r="C10848" s="5">
        <v>3</v>
      </c>
    </row>
    <row r="10849" spans="1:3" hidden="1" x14ac:dyDescent="0.25">
      <c r="A10849" s="5" t="s">
        <v>18840</v>
      </c>
      <c r="B10849" s="5">
        <v>1</v>
      </c>
      <c r="C10849" s="5">
        <v>1</v>
      </c>
    </row>
    <row r="10850" spans="1:3" hidden="1" x14ac:dyDescent="0.25">
      <c r="A10850" s="5" t="s">
        <v>18841</v>
      </c>
      <c r="B10850" s="5">
        <v>1</v>
      </c>
      <c r="C10850" s="5">
        <v>3</v>
      </c>
    </row>
    <row r="10851" spans="1:3" hidden="1" x14ac:dyDescent="0.25">
      <c r="A10851" s="5" t="s">
        <v>18842</v>
      </c>
      <c r="B10851" s="5">
        <v>1</v>
      </c>
      <c r="C10851" s="5">
        <v>1</v>
      </c>
    </row>
    <row r="10852" spans="1:3" hidden="1" x14ac:dyDescent="0.25">
      <c r="A10852" s="5" t="s">
        <v>18843</v>
      </c>
      <c r="B10852" s="5">
        <v>1</v>
      </c>
      <c r="C10852" s="5">
        <v>3</v>
      </c>
    </row>
    <row r="10853" spans="1:3" hidden="1" x14ac:dyDescent="0.25">
      <c r="A10853" s="5" t="s">
        <v>18844</v>
      </c>
      <c r="B10853" s="5">
        <v>1</v>
      </c>
      <c r="C10853" s="5">
        <v>3</v>
      </c>
    </row>
    <row r="10854" spans="1:3" hidden="1" x14ac:dyDescent="0.25">
      <c r="A10854" s="5" t="s">
        <v>18845</v>
      </c>
      <c r="B10854" s="5">
        <v>1</v>
      </c>
      <c r="C10854" s="5">
        <v>2</v>
      </c>
    </row>
    <row r="10855" spans="1:3" hidden="1" x14ac:dyDescent="0.25">
      <c r="A10855" s="5" t="s">
        <v>18846</v>
      </c>
      <c r="B10855" s="5">
        <v>1</v>
      </c>
      <c r="C10855" s="5">
        <v>3</v>
      </c>
    </row>
    <row r="10856" spans="1:3" hidden="1" x14ac:dyDescent="0.25">
      <c r="A10856" s="5" t="s">
        <v>18847</v>
      </c>
      <c r="B10856" s="5">
        <v>1</v>
      </c>
      <c r="C10856" s="5">
        <v>2</v>
      </c>
    </row>
    <row r="10857" spans="1:3" x14ac:dyDescent="0.25">
      <c r="A10857" s="5" t="s">
        <v>1982</v>
      </c>
      <c r="B10857" s="5">
        <f>+B10858-16605</f>
        <v>20240</v>
      </c>
      <c r="C10857" s="5">
        <f>+C10858-31624</f>
        <v>40452</v>
      </c>
    </row>
    <row r="10858" spans="1:3" x14ac:dyDescent="0.25">
      <c r="A10858" s="5" t="s">
        <v>124</v>
      </c>
      <c r="B10858" s="5">
        <v>36845</v>
      </c>
      <c r="C10858" s="5">
        <v>72076</v>
      </c>
    </row>
  </sheetData>
  <mergeCells count="3">
    <mergeCell ref="A3:A4"/>
    <mergeCell ref="B3:C3"/>
    <mergeCell ref="A1:C2"/>
  </mergeCells>
  <pageMargins left="1.36" right="0.70866141732283472" top="0.74803149606299213" bottom="0.74803149606299213" header="0.31496062992125984" footer="0.31496062992125984"/>
  <pageSetup paperSize="5" scale="98" fitToHeight="0"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142B1-AC35-4C3D-828E-64CD9CC43028}">
  <dimension ref="A1:C1931"/>
  <sheetViews>
    <sheetView workbookViewId="0">
      <selection activeCell="E9" sqref="E9"/>
    </sheetView>
  </sheetViews>
  <sheetFormatPr baseColWidth="10" defaultRowHeight="15" x14ac:dyDescent="0.25"/>
  <cols>
    <col min="1" max="1" width="38.28515625" bestFit="1" customWidth="1"/>
    <col min="2" max="2" width="28.28515625" bestFit="1" customWidth="1"/>
    <col min="3" max="3" width="18.140625" bestFit="1" customWidth="1"/>
  </cols>
  <sheetData>
    <row r="1" spans="1:3" x14ac:dyDescent="0.25">
      <c r="A1" t="s">
        <v>2234</v>
      </c>
      <c r="B1" t="s">
        <v>413</v>
      </c>
    </row>
    <row r="3" spans="1:3" x14ac:dyDescent="0.25">
      <c r="B3" t="s">
        <v>637</v>
      </c>
    </row>
    <row r="4" spans="1:3" x14ac:dyDescent="0.25">
      <c r="A4" t="s">
        <v>18848</v>
      </c>
      <c r="B4" t="s">
        <v>2224</v>
      </c>
      <c r="C4" t="s">
        <v>2225</v>
      </c>
    </row>
    <row r="5" spans="1:3" x14ac:dyDescent="0.25">
      <c r="A5" t="s">
        <v>18849</v>
      </c>
      <c r="B5">
        <v>3049</v>
      </c>
      <c r="C5">
        <v>6042</v>
      </c>
    </row>
    <row r="6" spans="1:3" x14ac:dyDescent="0.25">
      <c r="A6" t="s">
        <v>18850</v>
      </c>
      <c r="B6">
        <v>2181</v>
      </c>
      <c r="C6">
        <v>4252</v>
      </c>
    </row>
    <row r="7" spans="1:3" x14ac:dyDescent="0.25">
      <c r="A7" t="s">
        <v>18851</v>
      </c>
      <c r="B7">
        <v>1394</v>
      </c>
      <c r="C7">
        <v>2698</v>
      </c>
    </row>
    <row r="8" spans="1:3" x14ac:dyDescent="0.25">
      <c r="A8" t="s">
        <v>18852</v>
      </c>
      <c r="B8">
        <v>889</v>
      </c>
      <c r="C8">
        <v>1770</v>
      </c>
    </row>
    <row r="9" spans="1:3" x14ac:dyDescent="0.25">
      <c r="A9" t="s">
        <v>18853</v>
      </c>
      <c r="B9">
        <v>781</v>
      </c>
      <c r="C9">
        <v>1451</v>
      </c>
    </row>
    <row r="10" spans="1:3" x14ac:dyDescent="0.25">
      <c r="A10" t="s">
        <v>18854</v>
      </c>
      <c r="B10">
        <v>750</v>
      </c>
      <c r="C10">
        <v>1396</v>
      </c>
    </row>
    <row r="11" spans="1:3" x14ac:dyDescent="0.25">
      <c r="A11" t="s">
        <v>18855</v>
      </c>
      <c r="B11">
        <v>487</v>
      </c>
      <c r="C11">
        <v>874</v>
      </c>
    </row>
    <row r="12" spans="1:3" x14ac:dyDescent="0.25">
      <c r="A12" t="s">
        <v>18856</v>
      </c>
      <c r="B12">
        <v>454</v>
      </c>
      <c r="C12">
        <v>896</v>
      </c>
    </row>
    <row r="13" spans="1:3" x14ac:dyDescent="0.25">
      <c r="A13" t="s">
        <v>18857</v>
      </c>
      <c r="B13">
        <v>434</v>
      </c>
      <c r="C13">
        <v>846</v>
      </c>
    </row>
    <row r="14" spans="1:3" x14ac:dyDescent="0.25">
      <c r="A14" t="s">
        <v>18858</v>
      </c>
      <c r="B14">
        <v>361</v>
      </c>
      <c r="C14">
        <v>693</v>
      </c>
    </row>
    <row r="15" spans="1:3" x14ac:dyDescent="0.25">
      <c r="A15" t="s">
        <v>18859</v>
      </c>
      <c r="B15">
        <v>346</v>
      </c>
      <c r="C15">
        <v>720</v>
      </c>
    </row>
    <row r="16" spans="1:3" x14ac:dyDescent="0.25">
      <c r="A16" t="s">
        <v>18860</v>
      </c>
      <c r="B16">
        <v>329</v>
      </c>
      <c r="C16">
        <v>587</v>
      </c>
    </row>
    <row r="17" spans="1:3" x14ac:dyDescent="0.25">
      <c r="A17" t="s">
        <v>18861</v>
      </c>
      <c r="B17">
        <v>328</v>
      </c>
      <c r="C17">
        <v>606</v>
      </c>
    </row>
    <row r="18" spans="1:3" x14ac:dyDescent="0.25">
      <c r="A18" t="s">
        <v>18862</v>
      </c>
      <c r="B18">
        <v>319</v>
      </c>
      <c r="C18">
        <v>607</v>
      </c>
    </row>
    <row r="19" spans="1:3" x14ac:dyDescent="0.25">
      <c r="A19" t="s">
        <v>18863</v>
      </c>
      <c r="B19">
        <v>316</v>
      </c>
      <c r="C19">
        <v>640</v>
      </c>
    </row>
    <row r="20" spans="1:3" x14ac:dyDescent="0.25">
      <c r="A20" t="s">
        <v>18864</v>
      </c>
      <c r="B20">
        <v>295</v>
      </c>
      <c r="C20">
        <v>610</v>
      </c>
    </row>
    <row r="21" spans="1:3" x14ac:dyDescent="0.25">
      <c r="A21" t="s">
        <v>18865</v>
      </c>
      <c r="B21">
        <v>294</v>
      </c>
      <c r="C21">
        <v>524</v>
      </c>
    </row>
    <row r="22" spans="1:3" x14ac:dyDescent="0.25">
      <c r="A22" t="s">
        <v>18866</v>
      </c>
      <c r="B22">
        <v>280</v>
      </c>
      <c r="C22">
        <v>560</v>
      </c>
    </row>
    <row r="23" spans="1:3" x14ac:dyDescent="0.25">
      <c r="A23" t="s">
        <v>18867</v>
      </c>
      <c r="B23">
        <v>271</v>
      </c>
      <c r="C23">
        <v>529</v>
      </c>
    </row>
    <row r="24" spans="1:3" x14ac:dyDescent="0.25">
      <c r="A24" t="s">
        <v>18868</v>
      </c>
      <c r="B24">
        <v>254</v>
      </c>
      <c r="C24">
        <v>414</v>
      </c>
    </row>
    <row r="25" spans="1:3" x14ac:dyDescent="0.25">
      <c r="A25" t="s">
        <v>18869</v>
      </c>
      <c r="B25">
        <v>251</v>
      </c>
      <c r="C25">
        <v>486</v>
      </c>
    </row>
    <row r="26" spans="1:3" x14ac:dyDescent="0.25">
      <c r="A26" t="s">
        <v>18870</v>
      </c>
      <c r="B26">
        <v>244</v>
      </c>
      <c r="C26">
        <v>520</v>
      </c>
    </row>
    <row r="27" spans="1:3" x14ac:dyDescent="0.25">
      <c r="A27" t="s">
        <v>18871</v>
      </c>
      <c r="B27">
        <v>238</v>
      </c>
      <c r="C27">
        <v>475</v>
      </c>
    </row>
    <row r="28" spans="1:3" x14ac:dyDescent="0.25">
      <c r="A28" t="s">
        <v>18872</v>
      </c>
      <c r="B28">
        <v>237</v>
      </c>
      <c r="C28">
        <v>516</v>
      </c>
    </row>
    <row r="29" spans="1:3" x14ac:dyDescent="0.25">
      <c r="A29" t="s">
        <v>18873</v>
      </c>
      <c r="B29">
        <v>236</v>
      </c>
      <c r="C29">
        <v>410</v>
      </c>
    </row>
    <row r="30" spans="1:3" x14ac:dyDescent="0.25">
      <c r="A30" t="s">
        <v>18874</v>
      </c>
      <c r="B30">
        <v>235</v>
      </c>
      <c r="C30">
        <v>388</v>
      </c>
    </row>
    <row r="31" spans="1:3" x14ac:dyDescent="0.25">
      <c r="A31" t="s">
        <v>18875</v>
      </c>
      <c r="B31">
        <v>235</v>
      </c>
      <c r="C31">
        <v>431</v>
      </c>
    </row>
    <row r="32" spans="1:3" x14ac:dyDescent="0.25">
      <c r="A32" t="s">
        <v>18876</v>
      </c>
      <c r="B32">
        <v>234</v>
      </c>
      <c r="C32">
        <v>512</v>
      </c>
    </row>
    <row r="33" spans="1:3" x14ac:dyDescent="0.25">
      <c r="A33" t="s">
        <v>18877</v>
      </c>
      <c r="B33">
        <v>221</v>
      </c>
      <c r="C33">
        <v>399</v>
      </c>
    </row>
    <row r="34" spans="1:3" x14ac:dyDescent="0.25">
      <c r="A34" t="s">
        <v>18878</v>
      </c>
      <c r="B34">
        <v>214</v>
      </c>
      <c r="C34">
        <v>412</v>
      </c>
    </row>
    <row r="35" spans="1:3" x14ac:dyDescent="0.25">
      <c r="A35" t="s">
        <v>18879</v>
      </c>
      <c r="B35">
        <v>207</v>
      </c>
      <c r="C35">
        <v>411</v>
      </c>
    </row>
    <row r="36" spans="1:3" x14ac:dyDescent="0.25">
      <c r="A36" t="s">
        <v>18880</v>
      </c>
      <c r="B36">
        <v>201</v>
      </c>
      <c r="C36">
        <v>384</v>
      </c>
    </row>
    <row r="37" spans="1:3" x14ac:dyDescent="0.25">
      <c r="A37" t="s">
        <v>18881</v>
      </c>
      <c r="B37">
        <v>194</v>
      </c>
      <c r="C37">
        <v>345</v>
      </c>
    </row>
    <row r="38" spans="1:3" x14ac:dyDescent="0.25">
      <c r="A38" t="s">
        <v>18882</v>
      </c>
      <c r="B38">
        <v>194</v>
      </c>
      <c r="C38">
        <v>396</v>
      </c>
    </row>
    <row r="39" spans="1:3" x14ac:dyDescent="0.25">
      <c r="A39" t="s">
        <v>18883</v>
      </c>
      <c r="B39">
        <v>184</v>
      </c>
      <c r="C39">
        <v>383</v>
      </c>
    </row>
    <row r="40" spans="1:3" x14ac:dyDescent="0.25">
      <c r="A40" t="s">
        <v>18884</v>
      </c>
      <c r="B40">
        <v>182</v>
      </c>
      <c r="C40">
        <v>305</v>
      </c>
    </row>
    <row r="41" spans="1:3" x14ac:dyDescent="0.25">
      <c r="A41" t="s">
        <v>18885</v>
      </c>
      <c r="B41">
        <v>176</v>
      </c>
      <c r="C41">
        <v>357</v>
      </c>
    </row>
    <row r="42" spans="1:3" x14ac:dyDescent="0.25">
      <c r="A42" t="s">
        <v>18886</v>
      </c>
      <c r="B42">
        <v>173</v>
      </c>
      <c r="C42">
        <v>345</v>
      </c>
    </row>
    <row r="43" spans="1:3" x14ac:dyDescent="0.25">
      <c r="A43" t="s">
        <v>18887</v>
      </c>
      <c r="B43">
        <v>169</v>
      </c>
      <c r="C43">
        <v>397</v>
      </c>
    </row>
    <row r="44" spans="1:3" x14ac:dyDescent="0.25">
      <c r="A44" t="s">
        <v>18888</v>
      </c>
      <c r="B44">
        <v>168</v>
      </c>
      <c r="C44">
        <v>341</v>
      </c>
    </row>
    <row r="45" spans="1:3" x14ac:dyDescent="0.25">
      <c r="A45" t="s">
        <v>18889</v>
      </c>
      <c r="B45">
        <v>166</v>
      </c>
      <c r="C45">
        <v>212</v>
      </c>
    </row>
    <row r="46" spans="1:3" x14ac:dyDescent="0.25">
      <c r="A46" t="s">
        <v>18890</v>
      </c>
      <c r="B46">
        <v>164</v>
      </c>
      <c r="C46">
        <v>320</v>
      </c>
    </row>
    <row r="47" spans="1:3" x14ac:dyDescent="0.25">
      <c r="A47" t="s">
        <v>18891</v>
      </c>
      <c r="B47">
        <v>162</v>
      </c>
      <c r="C47">
        <v>283</v>
      </c>
    </row>
    <row r="48" spans="1:3" x14ac:dyDescent="0.25">
      <c r="A48" t="s">
        <v>18892</v>
      </c>
      <c r="B48">
        <v>158</v>
      </c>
      <c r="C48">
        <v>325</v>
      </c>
    </row>
    <row r="49" spans="1:3" x14ac:dyDescent="0.25">
      <c r="A49" t="s">
        <v>18893</v>
      </c>
      <c r="B49">
        <v>154</v>
      </c>
      <c r="C49">
        <v>317</v>
      </c>
    </row>
    <row r="50" spans="1:3" x14ac:dyDescent="0.25">
      <c r="A50" t="s">
        <v>18894</v>
      </c>
      <c r="B50">
        <v>154</v>
      </c>
      <c r="C50">
        <v>318</v>
      </c>
    </row>
    <row r="51" spans="1:3" x14ac:dyDescent="0.25">
      <c r="A51" t="s">
        <v>18895</v>
      </c>
      <c r="B51">
        <v>153</v>
      </c>
      <c r="C51">
        <v>295</v>
      </c>
    </row>
    <row r="52" spans="1:3" x14ac:dyDescent="0.25">
      <c r="A52" t="s">
        <v>18896</v>
      </c>
      <c r="B52">
        <v>150</v>
      </c>
      <c r="C52">
        <v>294</v>
      </c>
    </row>
    <row r="53" spans="1:3" x14ac:dyDescent="0.25">
      <c r="A53" t="s">
        <v>18897</v>
      </c>
      <c r="B53">
        <v>150</v>
      </c>
      <c r="C53">
        <v>326</v>
      </c>
    </row>
    <row r="54" spans="1:3" x14ac:dyDescent="0.25">
      <c r="A54" t="s">
        <v>18898</v>
      </c>
      <c r="B54">
        <v>148</v>
      </c>
      <c r="C54">
        <v>324</v>
      </c>
    </row>
    <row r="55" spans="1:3" x14ac:dyDescent="0.25">
      <c r="A55" t="s">
        <v>18899</v>
      </c>
      <c r="B55">
        <v>146</v>
      </c>
      <c r="C55">
        <v>277</v>
      </c>
    </row>
    <row r="56" spans="1:3" x14ac:dyDescent="0.25">
      <c r="A56" t="s">
        <v>18900</v>
      </c>
      <c r="B56">
        <v>142</v>
      </c>
      <c r="C56">
        <v>299</v>
      </c>
    </row>
    <row r="57" spans="1:3" x14ac:dyDescent="0.25">
      <c r="A57" t="s">
        <v>18901</v>
      </c>
      <c r="B57">
        <v>140</v>
      </c>
      <c r="C57">
        <v>271</v>
      </c>
    </row>
    <row r="58" spans="1:3" x14ac:dyDescent="0.25">
      <c r="A58" t="s">
        <v>18902</v>
      </c>
      <c r="B58">
        <v>134</v>
      </c>
      <c r="C58">
        <v>249</v>
      </c>
    </row>
    <row r="59" spans="1:3" x14ac:dyDescent="0.25">
      <c r="A59" t="s">
        <v>18903</v>
      </c>
      <c r="B59">
        <v>133</v>
      </c>
      <c r="C59">
        <v>213</v>
      </c>
    </row>
    <row r="60" spans="1:3" x14ac:dyDescent="0.25">
      <c r="A60" t="s">
        <v>18904</v>
      </c>
      <c r="B60">
        <v>132</v>
      </c>
      <c r="C60">
        <v>294</v>
      </c>
    </row>
    <row r="61" spans="1:3" x14ac:dyDescent="0.25">
      <c r="A61" t="s">
        <v>18905</v>
      </c>
      <c r="B61">
        <v>130</v>
      </c>
      <c r="C61">
        <v>322</v>
      </c>
    </row>
    <row r="62" spans="1:3" x14ac:dyDescent="0.25">
      <c r="A62" t="s">
        <v>18906</v>
      </c>
      <c r="B62">
        <v>123</v>
      </c>
      <c r="C62">
        <v>237</v>
      </c>
    </row>
    <row r="63" spans="1:3" x14ac:dyDescent="0.25">
      <c r="A63" t="s">
        <v>18907</v>
      </c>
      <c r="B63">
        <v>121</v>
      </c>
      <c r="C63">
        <v>243</v>
      </c>
    </row>
    <row r="64" spans="1:3" x14ac:dyDescent="0.25">
      <c r="A64" t="s">
        <v>18908</v>
      </c>
      <c r="B64">
        <v>120</v>
      </c>
      <c r="C64">
        <v>211</v>
      </c>
    </row>
    <row r="65" spans="1:3" x14ac:dyDescent="0.25">
      <c r="A65" t="s">
        <v>18909</v>
      </c>
      <c r="B65">
        <v>116</v>
      </c>
      <c r="C65">
        <v>226</v>
      </c>
    </row>
    <row r="66" spans="1:3" x14ac:dyDescent="0.25">
      <c r="A66" t="s">
        <v>18910</v>
      </c>
      <c r="B66">
        <v>111</v>
      </c>
      <c r="C66">
        <v>182</v>
      </c>
    </row>
    <row r="67" spans="1:3" x14ac:dyDescent="0.25">
      <c r="A67" t="s">
        <v>18911</v>
      </c>
      <c r="B67">
        <v>111</v>
      </c>
      <c r="C67">
        <v>231</v>
      </c>
    </row>
    <row r="68" spans="1:3" x14ac:dyDescent="0.25">
      <c r="A68" t="s">
        <v>18912</v>
      </c>
      <c r="B68">
        <v>108</v>
      </c>
      <c r="C68">
        <v>204</v>
      </c>
    </row>
    <row r="69" spans="1:3" x14ac:dyDescent="0.25">
      <c r="A69" t="s">
        <v>18913</v>
      </c>
      <c r="B69">
        <v>106</v>
      </c>
      <c r="C69">
        <v>215</v>
      </c>
    </row>
    <row r="70" spans="1:3" x14ac:dyDescent="0.25">
      <c r="A70" t="s">
        <v>18914</v>
      </c>
      <c r="B70">
        <v>106</v>
      </c>
      <c r="C70">
        <v>234</v>
      </c>
    </row>
    <row r="71" spans="1:3" x14ac:dyDescent="0.25">
      <c r="A71" t="s">
        <v>18915</v>
      </c>
      <c r="B71">
        <v>106</v>
      </c>
      <c r="C71">
        <v>221</v>
      </c>
    </row>
    <row r="72" spans="1:3" x14ac:dyDescent="0.25">
      <c r="A72" t="s">
        <v>18916</v>
      </c>
      <c r="B72">
        <v>104</v>
      </c>
      <c r="C72">
        <v>200</v>
      </c>
    </row>
    <row r="73" spans="1:3" x14ac:dyDescent="0.25">
      <c r="A73" t="s">
        <v>18917</v>
      </c>
      <c r="B73">
        <v>103</v>
      </c>
      <c r="C73">
        <v>210</v>
      </c>
    </row>
    <row r="74" spans="1:3" x14ac:dyDescent="0.25">
      <c r="A74" t="s">
        <v>18918</v>
      </c>
      <c r="B74">
        <v>102</v>
      </c>
      <c r="C74">
        <v>176</v>
      </c>
    </row>
    <row r="75" spans="1:3" x14ac:dyDescent="0.25">
      <c r="A75" t="s">
        <v>18919</v>
      </c>
      <c r="B75">
        <v>100</v>
      </c>
      <c r="C75">
        <v>206</v>
      </c>
    </row>
    <row r="76" spans="1:3" x14ac:dyDescent="0.25">
      <c r="A76" t="s">
        <v>18920</v>
      </c>
      <c r="B76">
        <v>97</v>
      </c>
      <c r="C76">
        <v>199</v>
      </c>
    </row>
    <row r="77" spans="1:3" x14ac:dyDescent="0.25">
      <c r="A77" t="s">
        <v>18921</v>
      </c>
      <c r="B77">
        <v>97</v>
      </c>
      <c r="C77">
        <v>211</v>
      </c>
    </row>
    <row r="78" spans="1:3" x14ac:dyDescent="0.25">
      <c r="A78" t="s">
        <v>18922</v>
      </c>
      <c r="B78">
        <v>97</v>
      </c>
      <c r="C78">
        <v>185</v>
      </c>
    </row>
    <row r="79" spans="1:3" x14ac:dyDescent="0.25">
      <c r="A79" t="s">
        <v>18923</v>
      </c>
      <c r="B79">
        <v>96</v>
      </c>
      <c r="C79">
        <v>184</v>
      </c>
    </row>
    <row r="80" spans="1:3" x14ac:dyDescent="0.25">
      <c r="A80" t="s">
        <v>18924</v>
      </c>
      <c r="B80">
        <v>90</v>
      </c>
      <c r="C80">
        <v>182</v>
      </c>
    </row>
    <row r="81" spans="1:3" x14ac:dyDescent="0.25">
      <c r="A81" t="s">
        <v>18925</v>
      </c>
      <c r="B81">
        <v>90</v>
      </c>
      <c r="C81">
        <v>183</v>
      </c>
    </row>
    <row r="82" spans="1:3" x14ac:dyDescent="0.25">
      <c r="A82" t="s">
        <v>18926</v>
      </c>
      <c r="B82">
        <v>90</v>
      </c>
      <c r="C82">
        <v>162</v>
      </c>
    </row>
    <row r="83" spans="1:3" x14ac:dyDescent="0.25">
      <c r="A83" t="s">
        <v>18927</v>
      </c>
      <c r="B83">
        <v>89</v>
      </c>
      <c r="C83">
        <v>177</v>
      </c>
    </row>
    <row r="84" spans="1:3" x14ac:dyDescent="0.25">
      <c r="A84" t="s">
        <v>18928</v>
      </c>
      <c r="B84">
        <v>88</v>
      </c>
      <c r="C84">
        <v>199</v>
      </c>
    </row>
    <row r="85" spans="1:3" x14ac:dyDescent="0.25">
      <c r="A85" t="s">
        <v>18929</v>
      </c>
      <c r="B85">
        <v>88</v>
      </c>
      <c r="C85">
        <v>175</v>
      </c>
    </row>
    <row r="86" spans="1:3" x14ac:dyDescent="0.25">
      <c r="A86" t="s">
        <v>18930</v>
      </c>
      <c r="B86">
        <v>87</v>
      </c>
      <c r="C86">
        <v>153</v>
      </c>
    </row>
    <row r="87" spans="1:3" x14ac:dyDescent="0.25">
      <c r="A87" t="s">
        <v>18931</v>
      </c>
      <c r="B87">
        <v>86</v>
      </c>
      <c r="C87">
        <v>191</v>
      </c>
    </row>
    <row r="88" spans="1:3" x14ac:dyDescent="0.25">
      <c r="A88" t="s">
        <v>18932</v>
      </c>
      <c r="B88">
        <v>86</v>
      </c>
      <c r="C88">
        <v>149</v>
      </c>
    </row>
    <row r="89" spans="1:3" x14ac:dyDescent="0.25">
      <c r="A89" t="s">
        <v>18933</v>
      </c>
      <c r="B89">
        <v>86</v>
      </c>
      <c r="C89">
        <v>168</v>
      </c>
    </row>
    <row r="90" spans="1:3" x14ac:dyDescent="0.25">
      <c r="A90" t="s">
        <v>18934</v>
      </c>
      <c r="B90">
        <v>84</v>
      </c>
      <c r="C90">
        <v>153</v>
      </c>
    </row>
    <row r="91" spans="1:3" x14ac:dyDescent="0.25">
      <c r="A91" t="s">
        <v>18935</v>
      </c>
      <c r="B91">
        <v>83</v>
      </c>
      <c r="C91">
        <v>172</v>
      </c>
    </row>
    <row r="92" spans="1:3" x14ac:dyDescent="0.25">
      <c r="A92" t="s">
        <v>18936</v>
      </c>
      <c r="B92">
        <v>82</v>
      </c>
      <c r="C92">
        <v>153</v>
      </c>
    </row>
    <row r="93" spans="1:3" x14ac:dyDescent="0.25">
      <c r="A93" t="s">
        <v>18937</v>
      </c>
      <c r="B93">
        <v>80</v>
      </c>
      <c r="C93">
        <v>148</v>
      </c>
    </row>
    <row r="94" spans="1:3" x14ac:dyDescent="0.25">
      <c r="A94" t="s">
        <v>18938</v>
      </c>
      <c r="B94">
        <v>79</v>
      </c>
      <c r="C94">
        <v>143</v>
      </c>
    </row>
    <row r="95" spans="1:3" x14ac:dyDescent="0.25">
      <c r="A95" t="s">
        <v>18939</v>
      </c>
      <c r="B95">
        <v>76</v>
      </c>
      <c r="C95">
        <v>160</v>
      </c>
    </row>
    <row r="96" spans="1:3" x14ac:dyDescent="0.25">
      <c r="A96" t="s">
        <v>18940</v>
      </c>
      <c r="B96">
        <v>76</v>
      </c>
      <c r="C96">
        <v>144</v>
      </c>
    </row>
    <row r="97" spans="1:3" x14ac:dyDescent="0.25">
      <c r="A97" t="s">
        <v>18941</v>
      </c>
      <c r="B97">
        <v>75</v>
      </c>
      <c r="C97">
        <v>168</v>
      </c>
    </row>
    <row r="98" spans="1:3" x14ac:dyDescent="0.25">
      <c r="A98" t="s">
        <v>18942</v>
      </c>
      <c r="B98">
        <v>74</v>
      </c>
      <c r="C98">
        <v>126</v>
      </c>
    </row>
    <row r="99" spans="1:3" x14ac:dyDescent="0.25">
      <c r="A99" t="s">
        <v>18943</v>
      </c>
      <c r="B99">
        <v>74</v>
      </c>
      <c r="C99">
        <v>163</v>
      </c>
    </row>
    <row r="100" spans="1:3" x14ac:dyDescent="0.25">
      <c r="A100" t="s">
        <v>18944</v>
      </c>
      <c r="B100">
        <v>74</v>
      </c>
      <c r="C100">
        <v>167</v>
      </c>
    </row>
    <row r="101" spans="1:3" x14ac:dyDescent="0.25">
      <c r="A101" t="s">
        <v>18945</v>
      </c>
      <c r="B101">
        <v>73</v>
      </c>
      <c r="C101">
        <v>160</v>
      </c>
    </row>
    <row r="102" spans="1:3" x14ac:dyDescent="0.25">
      <c r="A102" t="s">
        <v>18946</v>
      </c>
      <c r="B102">
        <v>73</v>
      </c>
      <c r="C102">
        <v>132</v>
      </c>
    </row>
    <row r="103" spans="1:3" x14ac:dyDescent="0.25">
      <c r="A103" t="s">
        <v>18947</v>
      </c>
      <c r="B103">
        <v>73</v>
      </c>
      <c r="C103">
        <v>160</v>
      </c>
    </row>
    <row r="104" spans="1:3" x14ac:dyDescent="0.25">
      <c r="A104" t="s">
        <v>18948</v>
      </c>
      <c r="B104">
        <v>72</v>
      </c>
      <c r="C104">
        <v>156</v>
      </c>
    </row>
    <row r="105" spans="1:3" x14ac:dyDescent="0.25">
      <c r="A105" t="s">
        <v>18949</v>
      </c>
      <c r="B105">
        <v>72</v>
      </c>
      <c r="C105">
        <v>136</v>
      </c>
    </row>
    <row r="106" spans="1:3" x14ac:dyDescent="0.25">
      <c r="A106" t="s">
        <v>18950</v>
      </c>
      <c r="B106">
        <v>72</v>
      </c>
      <c r="C106">
        <v>126</v>
      </c>
    </row>
    <row r="107" spans="1:3" x14ac:dyDescent="0.25">
      <c r="A107" t="s">
        <v>18951</v>
      </c>
      <c r="B107">
        <v>71</v>
      </c>
      <c r="C107">
        <v>149</v>
      </c>
    </row>
    <row r="108" spans="1:3" x14ac:dyDescent="0.25">
      <c r="A108" t="s">
        <v>18952</v>
      </c>
      <c r="B108">
        <v>69</v>
      </c>
      <c r="C108">
        <v>135</v>
      </c>
    </row>
    <row r="109" spans="1:3" x14ac:dyDescent="0.25">
      <c r="A109" t="s">
        <v>18953</v>
      </c>
      <c r="B109">
        <v>69</v>
      </c>
      <c r="C109">
        <v>127</v>
      </c>
    </row>
    <row r="110" spans="1:3" x14ac:dyDescent="0.25">
      <c r="A110" t="s">
        <v>18954</v>
      </c>
      <c r="B110">
        <v>69</v>
      </c>
      <c r="C110">
        <v>113</v>
      </c>
    </row>
    <row r="111" spans="1:3" x14ac:dyDescent="0.25">
      <c r="A111" t="s">
        <v>18955</v>
      </c>
      <c r="B111">
        <v>67</v>
      </c>
      <c r="C111">
        <v>105</v>
      </c>
    </row>
    <row r="112" spans="1:3" x14ac:dyDescent="0.25">
      <c r="A112" t="s">
        <v>18956</v>
      </c>
      <c r="B112">
        <v>65</v>
      </c>
      <c r="C112">
        <v>132</v>
      </c>
    </row>
    <row r="113" spans="1:3" x14ac:dyDescent="0.25">
      <c r="A113" t="s">
        <v>18957</v>
      </c>
      <c r="B113">
        <v>65</v>
      </c>
      <c r="C113">
        <v>124</v>
      </c>
    </row>
    <row r="114" spans="1:3" x14ac:dyDescent="0.25">
      <c r="A114" t="s">
        <v>18958</v>
      </c>
      <c r="B114">
        <v>64</v>
      </c>
      <c r="C114">
        <v>114</v>
      </c>
    </row>
    <row r="115" spans="1:3" x14ac:dyDescent="0.25">
      <c r="A115" t="s">
        <v>18959</v>
      </c>
      <c r="B115">
        <v>64</v>
      </c>
      <c r="C115">
        <v>122</v>
      </c>
    </row>
    <row r="116" spans="1:3" x14ac:dyDescent="0.25">
      <c r="A116" t="s">
        <v>18960</v>
      </c>
      <c r="B116">
        <v>64</v>
      </c>
      <c r="C116">
        <v>136</v>
      </c>
    </row>
    <row r="117" spans="1:3" x14ac:dyDescent="0.25">
      <c r="A117" t="s">
        <v>18961</v>
      </c>
      <c r="B117">
        <v>61</v>
      </c>
      <c r="C117">
        <v>125</v>
      </c>
    </row>
    <row r="118" spans="1:3" x14ac:dyDescent="0.25">
      <c r="A118" t="s">
        <v>18962</v>
      </c>
      <c r="B118">
        <v>61</v>
      </c>
      <c r="C118">
        <v>107</v>
      </c>
    </row>
    <row r="119" spans="1:3" x14ac:dyDescent="0.25">
      <c r="A119" t="s">
        <v>18963</v>
      </c>
      <c r="B119">
        <v>60</v>
      </c>
      <c r="C119">
        <v>126</v>
      </c>
    </row>
    <row r="120" spans="1:3" x14ac:dyDescent="0.25">
      <c r="A120" t="s">
        <v>18964</v>
      </c>
      <c r="B120">
        <v>60</v>
      </c>
      <c r="C120">
        <v>121</v>
      </c>
    </row>
    <row r="121" spans="1:3" x14ac:dyDescent="0.25">
      <c r="A121" t="s">
        <v>18965</v>
      </c>
      <c r="B121">
        <v>59</v>
      </c>
      <c r="C121">
        <v>96</v>
      </c>
    </row>
    <row r="122" spans="1:3" x14ac:dyDescent="0.25">
      <c r="A122" t="s">
        <v>18966</v>
      </c>
      <c r="B122">
        <v>58</v>
      </c>
      <c r="C122">
        <v>111</v>
      </c>
    </row>
    <row r="123" spans="1:3" x14ac:dyDescent="0.25">
      <c r="A123" t="s">
        <v>18967</v>
      </c>
      <c r="B123">
        <v>57</v>
      </c>
      <c r="C123">
        <v>114</v>
      </c>
    </row>
    <row r="124" spans="1:3" x14ac:dyDescent="0.25">
      <c r="A124" t="s">
        <v>18968</v>
      </c>
      <c r="B124">
        <v>56</v>
      </c>
      <c r="C124">
        <v>103</v>
      </c>
    </row>
    <row r="125" spans="1:3" x14ac:dyDescent="0.25">
      <c r="A125" t="s">
        <v>18969</v>
      </c>
      <c r="B125">
        <v>56</v>
      </c>
      <c r="C125">
        <v>116</v>
      </c>
    </row>
    <row r="126" spans="1:3" x14ac:dyDescent="0.25">
      <c r="A126" t="s">
        <v>18970</v>
      </c>
      <c r="B126">
        <v>56</v>
      </c>
      <c r="C126">
        <v>106</v>
      </c>
    </row>
    <row r="127" spans="1:3" x14ac:dyDescent="0.25">
      <c r="A127" t="s">
        <v>18971</v>
      </c>
      <c r="B127">
        <v>55</v>
      </c>
      <c r="C127">
        <v>94</v>
      </c>
    </row>
    <row r="128" spans="1:3" x14ac:dyDescent="0.25">
      <c r="A128" t="s">
        <v>18972</v>
      </c>
      <c r="B128">
        <v>55</v>
      </c>
      <c r="C128">
        <v>113</v>
      </c>
    </row>
    <row r="129" spans="1:3" x14ac:dyDescent="0.25">
      <c r="A129" t="s">
        <v>18973</v>
      </c>
      <c r="B129">
        <v>55</v>
      </c>
      <c r="C129">
        <v>107</v>
      </c>
    </row>
    <row r="130" spans="1:3" x14ac:dyDescent="0.25">
      <c r="A130" t="s">
        <v>18974</v>
      </c>
      <c r="B130">
        <v>54</v>
      </c>
      <c r="C130">
        <v>113</v>
      </c>
    </row>
    <row r="131" spans="1:3" x14ac:dyDescent="0.25">
      <c r="A131" t="s">
        <v>18975</v>
      </c>
      <c r="B131">
        <v>53</v>
      </c>
      <c r="C131">
        <v>118</v>
      </c>
    </row>
    <row r="132" spans="1:3" x14ac:dyDescent="0.25">
      <c r="A132" t="s">
        <v>18976</v>
      </c>
      <c r="B132">
        <v>51</v>
      </c>
      <c r="C132">
        <v>93</v>
      </c>
    </row>
    <row r="133" spans="1:3" x14ac:dyDescent="0.25">
      <c r="A133" t="s">
        <v>18977</v>
      </c>
      <c r="B133">
        <v>51</v>
      </c>
      <c r="C133">
        <v>122</v>
      </c>
    </row>
    <row r="134" spans="1:3" x14ac:dyDescent="0.25">
      <c r="A134" t="s">
        <v>18978</v>
      </c>
      <c r="B134">
        <v>51</v>
      </c>
      <c r="C134">
        <v>111</v>
      </c>
    </row>
    <row r="135" spans="1:3" x14ac:dyDescent="0.25">
      <c r="A135" t="s">
        <v>18979</v>
      </c>
      <c r="B135">
        <v>50</v>
      </c>
      <c r="C135">
        <v>105</v>
      </c>
    </row>
    <row r="136" spans="1:3" x14ac:dyDescent="0.25">
      <c r="A136" t="s">
        <v>18980</v>
      </c>
      <c r="B136">
        <v>49</v>
      </c>
      <c r="C136">
        <v>113</v>
      </c>
    </row>
    <row r="137" spans="1:3" x14ac:dyDescent="0.25">
      <c r="A137" t="s">
        <v>18981</v>
      </c>
      <c r="B137">
        <v>49</v>
      </c>
      <c r="C137">
        <v>103</v>
      </c>
    </row>
    <row r="138" spans="1:3" x14ac:dyDescent="0.25">
      <c r="A138" t="s">
        <v>18982</v>
      </c>
      <c r="B138">
        <v>49</v>
      </c>
      <c r="C138">
        <v>105</v>
      </c>
    </row>
    <row r="139" spans="1:3" x14ac:dyDescent="0.25">
      <c r="A139" t="s">
        <v>18983</v>
      </c>
      <c r="B139">
        <v>49</v>
      </c>
      <c r="C139">
        <v>104</v>
      </c>
    </row>
    <row r="140" spans="1:3" x14ac:dyDescent="0.25">
      <c r="A140" t="s">
        <v>18984</v>
      </c>
      <c r="B140">
        <v>48</v>
      </c>
      <c r="C140">
        <v>104</v>
      </c>
    </row>
    <row r="141" spans="1:3" x14ac:dyDescent="0.25">
      <c r="A141" t="s">
        <v>18985</v>
      </c>
      <c r="B141">
        <v>48</v>
      </c>
      <c r="C141">
        <v>88</v>
      </c>
    </row>
    <row r="142" spans="1:3" x14ac:dyDescent="0.25">
      <c r="A142" t="s">
        <v>18986</v>
      </c>
      <c r="B142">
        <v>47</v>
      </c>
      <c r="C142">
        <v>122</v>
      </c>
    </row>
    <row r="143" spans="1:3" x14ac:dyDescent="0.25">
      <c r="A143" t="s">
        <v>18987</v>
      </c>
      <c r="B143">
        <v>47</v>
      </c>
      <c r="C143">
        <v>84</v>
      </c>
    </row>
    <row r="144" spans="1:3" x14ac:dyDescent="0.25">
      <c r="A144" t="s">
        <v>18988</v>
      </c>
      <c r="B144">
        <v>47</v>
      </c>
      <c r="C144">
        <v>96</v>
      </c>
    </row>
    <row r="145" spans="1:3" x14ac:dyDescent="0.25">
      <c r="A145" t="s">
        <v>18989</v>
      </c>
      <c r="B145">
        <v>47</v>
      </c>
      <c r="C145">
        <v>103</v>
      </c>
    </row>
    <row r="146" spans="1:3" x14ac:dyDescent="0.25">
      <c r="A146" t="s">
        <v>18990</v>
      </c>
      <c r="B146">
        <v>47</v>
      </c>
      <c r="C146">
        <v>96</v>
      </c>
    </row>
    <row r="147" spans="1:3" x14ac:dyDescent="0.25">
      <c r="A147" t="s">
        <v>18991</v>
      </c>
      <c r="B147">
        <v>47</v>
      </c>
      <c r="C147">
        <v>78</v>
      </c>
    </row>
    <row r="148" spans="1:3" x14ac:dyDescent="0.25">
      <c r="A148" t="s">
        <v>18992</v>
      </c>
      <c r="B148">
        <v>46</v>
      </c>
      <c r="C148">
        <v>85</v>
      </c>
    </row>
    <row r="149" spans="1:3" x14ac:dyDescent="0.25">
      <c r="A149" t="s">
        <v>18993</v>
      </c>
      <c r="B149">
        <v>46</v>
      </c>
      <c r="C149">
        <v>88</v>
      </c>
    </row>
    <row r="150" spans="1:3" x14ac:dyDescent="0.25">
      <c r="A150" t="s">
        <v>18994</v>
      </c>
      <c r="B150">
        <v>45</v>
      </c>
      <c r="C150">
        <v>97</v>
      </c>
    </row>
    <row r="151" spans="1:3" x14ac:dyDescent="0.25">
      <c r="A151" t="s">
        <v>18995</v>
      </c>
      <c r="B151">
        <v>45</v>
      </c>
      <c r="C151">
        <v>92</v>
      </c>
    </row>
    <row r="152" spans="1:3" x14ac:dyDescent="0.25">
      <c r="A152" t="s">
        <v>18996</v>
      </c>
      <c r="B152">
        <v>45</v>
      </c>
      <c r="C152">
        <v>82</v>
      </c>
    </row>
    <row r="153" spans="1:3" x14ac:dyDescent="0.25">
      <c r="A153" t="s">
        <v>18997</v>
      </c>
      <c r="B153">
        <v>44</v>
      </c>
      <c r="C153">
        <v>100</v>
      </c>
    </row>
    <row r="154" spans="1:3" x14ac:dyDescent="0.25">
      <c r="A154" t="s">
        <v>18998</v>
      </c>
      <c r="B154">
        <v>44</v>
      </c>
      <c r="C154">
        <v>96</v>
      </c>
    </row>
    <row r="155" spans="1:3" x14ac:dyDescent="0.25">
      <c r="A155" t="s">
        <v>18999</v>
      </c>
      <c r="B155">
        <v>44</v>
      </c>
      <c r="C155">
        <v>68</v>
      </c>
    </row>
    <row r="156" spans="1:3" x14ac:dyDescent="0.25">
      <c r="A156" t="s">
        <v>19000</v>
      </c>
      <c r="B156">
        <v>43</v>
      </c>
      <c r="C156">
        <v>91</v>
      </c>
    </row>
    <row r="157" spans="1:3" x14ac:dyDescent="0.25">
      <c r="A157" t="s">
        <v>19001</v>
      </c>
      <c r="B157">
        <v>43</v>
      </c>
      <c r="C157">
        <v>94</v>
      </c>
    </row>
    <row r="158" spans="1:3" x14ac:dyDescent="0.25">
      <c r="A158" t="s">
        <v>19002</v>
      </c>
      <c r="B158">
        <v>43</v>
      </c>
      <c r="C158">
        <v>90</v>
      </c>
    </row>
    <row r="159" spans="1:3" x14ac:dyDescent="0.25">
      <c r="A159" t="s">
        <v>19003</v>
      </c>
      <c r="B159">
        <v>42</v>
      </c>
      <c r="C159">
        <v>69</v>
      </c>
    </row>
    <row r="160" spans="1:3" x14ac:dyDescent="0.25">
      <c r="A160" t="s">
        <v>19004</v>
      </c>
      <c r="B160">
        <v>42</v>
      </c>
      <c r="C160">
        <v>83</v>
      </c>
    </row>
    <row r="161" spans="1:3" x14ac:dyDescent="0.25">
      <c r="A161" t="s">
        <v>19005</v>
      </c>
      <c r="B161">
        <v>42</v>
      </c>
      <c r="C161">
        <v>94</v>
      </c>
    </row>
    <row r="162" spans="1:3" x14ac:dyDescent="0.25">
      <c r="A162" t="s">
        <v>19006</v>
      </c>
      <c r="B162">
        <v>41</v>
      </c>
      <c r="C162">
        <v>85</v>
      </c>
    </row>
    <row r="163" spans="1:3" x14ac:dyDescent="0.25">
      <c r="A163" t="s">
        <v>19007</v>
      </c>
      <c r="B163">
        <v>41</v>
      </c>
      <c r="C163">
        <v>71</v>
      </c>
    </row>
    <row r="164" spans="1:3" x14ac:dyDescent="0.25">
      <c r="A164" t="s">
        <v>19008</v>
      </c>
      <c r="B164">
        <v>41</v>
      </c>
      <c r="C164">
        <v>75</v>
      </c>
    </row>
    <row r="165" spans="1:3" x14ac:dyDescent="0.25">
      <c r="A165" t="s">
        <v>19009</v>
      </c>
      <c r="B165">
        <v>40</v>
      </c>
      <c r="C165">
        <v>70</v>
      </c>
    </row>
    <row r="166" spans="1:3" x14ac:dyDescent="0.25">
      <c r="A166" t="s">
        <v>19010</v>
      </c>
      <c r="B166">
        <v>40</v>
      </c>
      <c r="C166">
        <v>90</v>
      </c>
    </row>
    <row r="167" spans="1:3" x14ac:dyDescent="0.25">
      <c r="A167" t="s">
        <v>19011</v>
      </c>
      <c r="B167">
        <v>39</v>
      </c>
      <c r="C167">
        <v>83</v>
      </c>
    </row>
    <row r="168" spans="1:3" x14ac:dyDescent="0.25">
      <c r="A168" t="s">
        <v>19012</v>
      </c>
      <c r="B168">
        <v>39</v>
      </c>
      <c r="C168">
        <v>78</v>
      </c>
    </row>
    <row r="169" spans="1:3" x14ac:dyDescent="0.25">
      <c r="A169" t="s">
        <v>19013</v>
      </c>
      <c r="B169">
        <v>39</v>
      </c>
      <c r="C169">
        <v>86</v>
      </c>
    </row>
    <row r="170" spans="1:3" x14ac:dyDescent="0.25">
      <c r="A170" t="s">
        <v>19014</v>
      </c>
      <c r="B170">
        <v>38</v>
      </c>
      <c r="C170">
        <v>74</v>
      </c>
    </row>
    <row r="171" spans="1:3" x14ac:dyDescent="0.25">
      <c r="A171" t="s">
        <v>19015</v>
      </c>
      <c r="B171">
        <v>38</v>
      </c>
      <c r="C171">
        <v>73</v>
      </c>
    </row>
    <row r="172" spans="1:3" x14ac:dyDescent="0.25">
      <c r="A172" t="s">
        <v>19016</v>
      </c>
      <c r="B172">
        <v>37</v>
      </c>
      <c r="C172">
        <v>81</v>
      </c>
    </row>
    <row r="173" spans="1:3" x14ac:dyDescent="0.25">
      <c r="A173" t="s">
        <v>19017</v>
      </c>
      <c r="B173">
        <v>37</v>
      </c>
      <c r="C173">
        <v>73</v>
      </c>
    </row>
    <row r="174" spans="1:3" x14ac:dyDescent="0.25">
      <c r="A174" t="s">
        <v>19018</v>
      </c>
      <c r="B174">
        <v>37</v>
      </c>
      <c r="C174">
        <v>69</v>
      </c>
    </row>
    <row r="175" spans="1:3" x14ac:dyDescent="0.25">
      <c r="A175" t="s">
        <v>19019</v>
      </c>
      <c r="B175">
        <v>37</v>
      </c>
      <c r="C175">
        <v>66</v>
      </c>
    </row>
    <row r="176" spans="1:3" x14ac:dyDescent="0.25">
      <c r="A176" t="s">
        <v>19020</v>
      </c>
      <c r="B176">
        <v>36</v>
      </c>
      <c r="C176">
        <v>65</v>
      </c>
    </row>
    <row r="177" spans="1:3" x14ac:dyDescent="0.25">
      <c r="A177" t="s">
        <v>19021</v>
      </c>
      <c r="B177">
        <v>36</v>
      </c>
      <c r="C177">
        <v>54</v>
      </c>
    </row>
    <row r="178" spans="1:3" x14ac:dyDescent="0.25">
      <c r="A178" t="s">
        <v>19022</v>
      </c>
      <c r="B178">
        <v>36</v>
      </c>
      <c r="C178">
        <v>70</v>
      </c>
    </row>
    <row r="179" spans="1:3" x14ac:dyDescent="0.25">
      <c r="A179" t="s">
        <v>19023</v>
      </c>
      <c r="B179">
        <v>36</v>
      </c>
      <c r="C179">
        <v>79</v>
      </c>
    </row>
    <row r="180" spans="1:3" x14ac:dyDescent="0.25">
      <c r="A180" t="s">
        <v>19024</v>
      </c>
      <c r="B180">
        <v>36</v>
      </c>
      <c r="C180">
        <v>69</v>
      </c>
    </row>
    <row r="181" spans="1:3" x14ac:dyDescent="0.25">
      <c r="A181" t="s">
        <v>19025</v>
      </c>
      <c r="B181">
        <v>35</v>
      </c>
      <c r="C181">
        <v>65</v>
      </c>
    </row>
    <row r="182" spans="1:3" x14ac:dyDescent="0.25">
      <c r="A182" t="s">
        <v>19026</v>
      </c>
      <c r="B182">
        <v>35</v>
      </c>
      <c r="C182">
        <v>53</v>
      </c>
    </row>
    <row r="183" spans="1:3" x14ac:dyDescent="0.25">
      <c r="A183" t="s">
        <v>19027</v>
      </c>
      <c r="B183">
        <v>35</v>
      </c>
      <c r="C183">
        <v>62</v>
      </c>
    </row>
    <row r="184" spans="1:3" x14ac:dyDescent="0.25">
      <c r="A184" t="s">
        <v>19028</v>
      </c>
      <c r="B184">
        <v>34</v>
      </c>
      <c r="C184">
        <v>59</v>
      </c>
    </row>
    <row r="185" spans="1:3" x14ac:dyDescent="0.25">
      <c r="A185" t="s">
        <v>19029</v>
      </c>
      <c r="B185">
        <v>34</v>
      </c>
      <c r="C185">
        <v>74</v>
      </c>
    </row>
    <row r="186" spans="1:3" x14ac:dyDescent="0.25">
      <c r="A186" t="s">
        <v>19030</v>
      </c>
      <c r="B186">
        <v>33</v>
      </c>
      <c r="C186">
        <v>57</v>
      </c>
    </row>
    <row r="187" spans="1:3" x14ac:dyDescent="0.25">
      <c r="A187" t="s">
        <v>19031</v>
      </c>
      <c r="B187">
        <v>33</v>
      </c>
      <c r="C187">
        <v>60</v>
      </c>
    </row>
    <row r="188" spans="1:3" x14ac:dyDescent="0.25">
      <c r="A188" t="s">
        <v>19032</v>
      </c>
      <c r="B188">
        <v>33</v>
      </c>
      <c r="C188">
        <v>63</v>
      </c>
    </row>
    <row r="189" spans="1:3" x14ac:dyDescent="0.25">
      <c r="A189" t="s">
        <v>19033</v>
      </c>
      <c r="B189">
        <v>32</v>
      </c>
      <c r="C189">
        <v>64</v>
      </c>
    </row>
    <row r="190" spans="1:3" x14ac:dyDescent="0.25">
      <c r="A190" t="s">
        <v>19034</v>
      </c>
      <c r="B190">
        <v>32</v>
      </c>
      <c r="C190">
        <v>55</v>
      </c>
    </row>
    <row r="191" spans="1:3" x14ac:dyDescent="0.25">
      <c r="A191" t="s">
        <v>19035</v>
      </c>
      <c r="B191">
        <v>32</v>
      </c>
      <c r="C191">
        <v>61</v>
      </c>
    </row>
    <row r="192" spans="1:3" x14ac:dyDescent="0.25">
      <c r="A192" t="s">
        <v>19036</v>
      </c>
      <c r="B192">
        <v>32</v>
      </c>
      <c r="C192">
        <v>60</v>
      </c>
    </row>
    <row r="193" spans="1:3" x14ac:dyDescent="0.25">
      <c r="A193" t="s">
        <v>19037</v>
      </c>
      <c r="B193">
        <v>32</v>
      </c>
      <c r="C193">
        <v>63</v>
      </c>
    </row>
    <row r="194" spans="1:3" x14ac:dyDescent="0.25">
      <c r="A194" t="s">
        <v>19038</v>
      </c>
      <c r="B194">
        <v>32</v>
      </c>
      <c r="C194">
        <v>58</v>
      </c>
    </row>
    <row r="195" spans="1:3" x14ac:dyDescent="0.25">
      <c r="A195" t="s">
        <v>19039</v>
      </c>
      <c r="B195">
        <v>32</v>
      </c>
      <c r="C195">
        <v>58</v>
      </c>
    </row>
    <row r="196" spans="1:3" x14ac:dyDescent="0.25">
      <c r="A196" t="s">
        <v>19040</v>
      </c>
      <c r="B196">
        <v>32</v>
      </c>
      <c r="C196">
        <v>75</v>
      </c>
    </row>
    <row r="197" spans="1:3" x14ac:dyDescent="0.25">
      <c r="A197" t="s">
        <v>19041</v>
      </c>
      <c r="B197">
        <v>32</v>
      </c>
      <c r="C197">
        <v>68</v>
      </c>
    </row>
    <row r="198" spans="1:3" x14ac:dyDescent="0.25">
      <c r="A198" t="s">
        <v>19042</v>
      </c>
      <c r="B198">
        <v>32</v>
      </c>
      <c r="C198">
        <v>54</v>
      </c>
    </row>
    <row r="199" spans="1:3" x14ac:dyDescent="0.25">
      <c r="A199" t="s">
        <v>19043</v>
      </c>
      <c r="B199">
        <v>32</v>
      </c>
      <c r="C199">
        <v>70</v>
      </c>
    </row>
    <row r="200" spans="1:3" x14ac:dyDescent="0.25">
      <c r="A200" t="s">
        <v>19044</v>
      </c>
      <c r="B200">
        <v>31</v>
      </c>
      <c r="C200">
        <v>64</v>
      </c>
    </row>
    <row r="201" spans="1:3" x14ac:dyDescent="0.25">
      <c r="A201" t="s">
        <v>19045</v>
      </c>
      <c r="B201">
        <v>31</v>
      </c>
      <c r="C201">
        <v>61</v>
      </c>
    </row>
    <row r="202" spans="1:3" x14ac:dyDescent="0.25">
      <c r="A202" t="s">
        <v>19046</v>
      </c>
      <c r="B202">
        <v>31</v>
      </c>
      <c r="C202">
        <v>56</v>
      </c>
    </row>
    <row r="203" spans="1:3" x14ac:dyDescent="0.25">
      <c r="A203" t="s">
        <v>19047</v>
      </c>
      <c r="B203">
        <v>31</v>
      </c>
      <c r="C203">
        <v>56</v>
      </c>
    </row>
    <row r="204" spans="1:3" x14ac:dyDescent="0.25">
      <c r="A204" t="s">
        <v>19048</v>
      </c>
      <c r="B204">
        <v>30</v>
      </c>
      <c r="C204">
        <v>57</v>
      </c>
    </row>
    <row r="205" spans="1:3" x14ac:dyDescent="0.25">
      <c r="A205" t="s">
        <v>19049</v>
      </c>
      <c r="B205">
        <v>30</v>
      </c>
      <c r="C205">
        <v>53</v>
      </c>
    </row>
    <row r="206" spans="1:3" x14ac:dyDescent="0.25">
      <c r="A206" t="s">
        <v>19050</v>
      </c>
      <c r="B206">
        <v>30</v>
      </c>
      <c r="C206">
        <v>60</v>
      </c>
    </row>
    <row r="207" spans="1:3" x14ac:dyDescent="0.25">
      <c r="A207" t="s">
        <v>19051</v>
      </c>
      <c r="B207">
        <v>30</v>
      </c>
      <c r="C207">
        <v>57</v>
      </c>
    </row>
    <row r="208" spans="1:3" x14ac:dyDescent="0.25">
      <c r="A208" t="s">
        <v>19052</v>
      </c>
      <c r="B208">
        <v>30</v>
      </c>
      <c r="C208">
        <v>66</v>
      </c>
    </row>
    <row r="209" spans="1:3" x14ac:dyDescent="0.25">
      <c r="A209" t="s">
        <v>19053</v>
      </c>
      <c r="B209">
        <v>30</v>
      </c>
      <c r="C209">
        <v>52</v>
      </c>
    </row>
    <row r="210" spans="1:3" x14ac:dyDescent="0.25">
      <c r="A210" t="s">
        <v>19054</v>
      </c>
      <c r="B210">
        <v>29</v>
      </c>
      <c r="C210">
        <v>63</v>
      </c>
    </row>
    <row r="211" spans="1:3" x14ac:dyDescent="0.25">
      <c r="A211" t="s">
        <v>19055</v>
      </c>
      <c r="B211">
        <v>29</v>
      </c>
      <c r="C211">
        <v>55</v>
      </c>
    </row>
    <row r="212" spans="1:3" x14ac:dyDescent="0.25">
      <c r="A212" t="s">
        <v>19056</v>
      </c>
      <c r="B212">
        <v>29</v>
      </c>
      <c r="C212">
        <v>60</v>
      </c>
    </row>
    <row r="213" spans="1:3" x14ac:dyDescent="0.25">
      <c r="A213" t="s">
        <v>19057</v>
      </c>
      <c r="B213">
        <v>29</v>
      </c>
      <c r="C213">
        <v>55</v>
      </c>
    </row>
    <row r="214" spans="1:3" x14ac:dyDescent="0.25">
      <c r="A214" t="s">
        <v>19058</v>
      </c>
      <c r="B214">
        <v>28</v>
      </c>
      <c r="C214">
        <v>71</v>
      </c>
    </row>
    <row r="215" spans="1:3" x14ac:dyDescent="0.25">
      <c r="A215" t="s">
        <v>19059</v>
      </c>
      <c r="B215">
        <v>28</v>
      </c>
      <c r="C215">
        <v>59</v>
      </c>
    </row>
    <row r="216" spans="1:3" x14ac:dyDescent="0.25">
      <c r="A216" t="s">
        <v>19060</v>
      </c>
      <c r="B216">
        <v>28</v>
      </c>
      <c r="C216">
        <v>52</v>
      </c>
    </row>
    <row r="217" spans="1:3" x14ac:dyDescent="0.25">
      <c r="A217" t="s">
        <v>19061</v>
      </c>
      <c r="B217">
        <v>28</v>
      </c>
      <c r="C217">
        <v>48</v>
      </c>
    </row>
    <row r="218" spans="1:3" x14ac:dyDescent="0.25">
      <c r="A218" t="s">
        <v>19062</v>
      </c>
      <c r="B218">
        <v>27</v>
      </c>
      <c r="C218">
        <v>53</v>
      </c>
    </row>
    <row r="219" spans="1:3" x14ac:dyDescent="0.25">
      <c r="A219" t="s">
        <v>19063</v>
      </c>
      <c r="B219">
        <v>27</v>
      </c>
      <c r="C219">
        <v>54</v>
      </c>
    </row>
    <row r="220" spans="1:3" x14ac:dyDescent="0.25">
      <c r="A220" t="s">
        <v>19064</v>
      </c>
      <c r="B220">
        <v>27</v>
      </c>
      <c r="C220">
        <v>62</v>
      </c>
    </row>
    <row r="221" spans="1:3" x14ac:dyDescent="0.25">
      <c r="A221" t="s">
        <v>19065</v>
      </c>
      <c r="B221">
        <v>27</v>
      </c>
      <c r="C221">
        <v>53</v>
      </c>
    </row>
    <row r="222" spans="1:3" x14ac:dyDescent="0.25">
      <c r="A222" t="s">
        <v>19066</v>
      </c>
      <c r="B222">
        <v>27</v>
      </c>
      <c r="C222">
        <v>57</v>
      </c>
    </row>
    <row r="223" spans="1:3" x14ac:dyDescent="0.25">
      <c r="A223" t="s">
        <v>19067</v>
      </c>
      <c r="B223">
        <v>27</v>
      </c>
      <c r="C223">
        <v>64</v>
      </c>
    </row>
    <row r="224" spans="1:3" x14ac:dyDescent="0.25">
      <c r="A224" t="s">
        <v>19068</v>
      </c>
      <c r="B224">
        <v>26</v>
      </c>
      <c r="C224">
        <v>58</v>
      </c>
    </row>
    <row r="225" spans="1:3" x14ac:dyDescent="0.25">
      <c r="A225" t="s">
        <v>19069</v>
      </c>
      <c r="B225">
        <v>26</v>
      </c>
      <c r="C225">
        <v>47</v>
      </c>
    </row>
    <row r="226" spans="1:3" x14ac:dyDescent="0.25">
      <c r="A226" t="s">
        <v>19070</v>
      </c>
      <c r="B226">
        <v>26</v>
      </c>
      <c r="C226">
        <v>48</v>
      </c>
    </row>
    <row r="227" spans="1:3" x14ac:dyDescent="0.25">
      <c r="A227" t="s">
        <v>19071</v>
      </c>
      <c r="B227">
        <v>26</v>
      </c>
      <c r="C227">
        <v>51</v>
      </c>
    </row>
    <row r="228" spans="1:3" x14ac:dyDescent="0.25">
      <c r="A228" t="s">
        <v>19072</v>
      </c>
      <c r="B228">
        <v>26</v>
      </c>
      <c r="C228">
        <v>55</v>
      </c>
    </row>
    <row r="229" spans="1:3" x14ac:dyDescent="0.25">
      <c r="A229" t="s">
        <v>19073</v>
      </c>
      <c r="B229">
        <v>26</v>
      </c>
      <c r="C229">
        <v>55</v>
      </c>
    </row>
    <row r="230" spans="1:3" x14ac:dyDescent="0.25">
      <c r="A230" t="s">
        <v>19074</v>
      </c>
      <c r="B230">
        <v>26</v>
      </c>
      <c r="C230">
        <v>41</v>
      </c>
    </row>
    <row r="231" spans="1:3" x14ac:dyDescent="0.25">
      <c r="A231" t="s">
        <v>19075</v>
      </c>
      <c r="B231">
        <v>25</v>
      </c>
      <c r="C231">
        <v>49</v>
      </c>
    </row>
    <row r="232" spans="1:3" x14ac:dyDescent="0.25">
      <c r="A232" t="s">
        <v>19076</v>
      </c>
      <c r="B232">
        <v>25</v>
      </c>
      <c r="C232">
        <v>45</v>
      </c>
    </row>
    <row r="233" spans="1:3" x14ac:dyDescent="0.25">
      <c r="A233" t="s">
        <v>19077</v>
      </c>
      <c r="B233">
        <v>25</v>
      </c>
      <c r="C233">
        <v>47</v>
      </c>
    </row>
    <row r="234" spans="1:3" x14ac:dyDescent="0.25">
      <c r="A234" t="s">
        <v>19078</v>
      </c>
      <c r="B234">
        <v>24</v>
      </c>
      <c r="C234">
        <v>50</v>
      </c>
    </row>
    <row r="235" spans="1:3" x14ac:dyDescent="0.25">
      <c r="A235" t="s">
        <v>19079</v>
      </c>
      <c r="B235">
        <v>24</v>
      </c>
      <c r="C235">
        <v>49</v>
      </c>
    </row>
    <row r="236" spans="1:3" x14ac:dyDescent="0.25">
      <c r="A236" t="s">
        <v>19080</v>
      </c>
      <c r="B236">
        <v>24</v>
      </c>
      <c r="C236">
        <v>42</v>
      </c>
    </row>
    <row r="237" spans="1:3" x14ac:dyDescent="0.25">
      <c r="A237" t="s">
        <v>19081</v>
      </c>
      <c r="B237">
        <v>24</v>
      </c>
      <c r="C237">
        <v>58</v>
      </c>
    </row>
    <row r="238" spans="1:3" x14ac:dyDescent="0.25">
      <c r="A238" t="s">
        <v>19082</v>
      </c>
      <c r="B238">
        <v>24</v>
      </c>
      <c r="C238">
        <v>56</v>
      </c>
    </row>
    <row r="239" spans="1:3" x14ac:dyDescent="0.25">
      <c r="A239" t="s">
        <v>19083</v>
      </c>
      <c r="B239">
        <v>23</v>
      </c>
      <c r="C239">
        <v>50</v>
      </c>
    </row>
    <row r="240" spans="1:3" x14ac:dyDescent="0.25">
      <c r="A240" t="s">
        <v>19084</v>
      </c>
      <c r="B240">
        <v>23</v>
      </c>
      <c r="C240">
        <v>53</v>
      </c>
    </row>
    <row r="241" spans="1:3" x14ac:dyDescent="0.25">
      <c r="A241" t="s">
        <v>19085</v>
      </c>
      <c r="B241">
        <v>23</v>
      </c>
      <c r="C241">
        <v>49</v>
      </c>
    </row>
    <row r="242" spans="1:3" x14ac:dyDescent="0.25">
      <c r="A242" t="s">
        <v>19086</v>
      </c>
      <c r="B242">
        <v>23</v>
      </c>
      <c r="C242">
        <v>45</v>
      </c>
    </row>
    <row r="243" spans="1:3" x14ac:dyDescent="0.25">
      <c r="A243" t="s">
        <v>19087</v>
      </c>
      <c r="B243">
        <v>23</v>
      </c>
      <c r="C243">
        <v>55</v>
      </c>
    </row>
    <row r="244" spans="1:3" x14ac:dyDescent="0.25">
      <c r="A244" t="s">
        <v>19088</v>
      </c>
      <c r="B244">
        <v>23</v>
      </c>
      <c r="C244">
        <v>39</v>
      </c>
    </row>
    <row r="245" spans="1:3" x14ac:dyDescent="0.25">
      <c r="A245" t="s">
        <v>19089</v>
      </c>
      <c r="B245">
        <v>23</v>
      </c>
      <c r="C245">
        <v>39</v>
      </c>
    </row>
    <row r="246" spans="1:3" x14ac:dyDescent="0.25">
      <c r="A246" t="s">
        <v>19090</v>
      </c>
      <c r="B246">
        <v>23</v>
      </c>
      <c r="C246">
        <v>53</v>
      </c>
    </row>
    <row r="247" spans="1:3" x14ac:dyDescent="0.25">
      <c r="A247" t="s">
        <v>19091</v>
      </c>
      <c r="B247">
        <v>22</v>
      </c>
      <c r="C247">
        <v>49</v>
      </c>
    </row>
    <row r="248" spans="1:3" x14ac:dyDescent="0.25">
      <c r="A248" t="s">
        <v>19092</v>
      </c>
      <c r="B248">
        <v>22</v>
      </c>
      <c r="C248">
        <v>37</v>
      </c>
    </row>
    <row r="249" spans="1:3" x14ac:dyDescent="0.25">
      <c r="A249" t="s">
        <v>19093</v>
      </c>
      <c r="B249">
        <v>22</v>
      </c>
      <c r="C249">
        <v>49</v>
      </c>
    </row>
    <row r="250" spans="1:3" x14ac:dyDescent="0.25">
      <c r="A250" t="s">
        <v>19094</v>
      </c>
      <c r="B250">
        <v>22</v>
      </c>
      <c r="C250">
        <v>44</v>
      </c>
    </row>
    <row r="251" spans="1:3" x14ac:dyDescent="0.25">
      <c r="A251" t="s">
        <v>19095</v>
      </c>
      <c r="B251">
        <v>22</v>
      </c>
      <c r="C251">
        <v>45</v>
      </c>
    </row>
    <row r="252" spans="1:3" x14ac:dyDescent="0.25">
      <c r="A252" t="s">
        <v>19096</v>
      </c>
      <c r="B252">
        <v>22</v>
      </c>
      <c r="C252">
        <v>38</v>
      </c>
    </row>
    <row r="253" spans="1:3" x14ac:dyDescent="0.25">
      <c r="A253" t="s">
        <v>19097</v>
      </c>
      <c r="B253">
        <v>22</v>
      </c>
      <c r="C253">
        <v>45</v>
      </c>
    </row>
    <row r="254" spans="1:3" x14ac:dyDescent="0.25">
      <c r="A254" t="s">
        <v>19098</v>
      </c>
      <c r="B254">
        <v>21</v>
      </c>
      <c r="C254">
        <v>41</v>
      </c>
    </row>
    <row r="255" spans="1:3" x14ac:dyDescent="0.25">
      <c r="A255" t="s">
        <v>19099</v>
      </c>
      <c r="B255">
        <v>21</v>
      </c>
      <c r="C255">
        <v>45</v>
      </c>
    </row>
    <row r="256" spans="1:3" x14ac:dyDescent="0.25">
      <c r="A256" t="s">
        <v>19100</v>
      </c>
      <c r="B256">
        <v>21</v>
      </c>
      <c r="C256">
        <v>51</v>
      </c>
    </row>
    <row r="257" spans="1:3" x14ac:dyDescent="0.25">
      <c r="A257" t="s">
        <v>19101</v>
      </c>
      <c r="B257">
        <v>21</v>
      </c>
      <c r="C257">
        <v>34</v>
      </c>
    </row>
    <row r="258" spans="1:3" x14ac:dyDescent="0.25">
      <c r="A258" t="s">
        <v>19102</v>
      </c>
      <c r="B258">
        <v>21</v>
      </c>
      <c r="C258">
        <v>42</v>
      </c>
    </row>
    <row r="259" spans="1:3" x14ac:dyDescent="0.25">
      <c r="A259" t="s">
        <v>19103</v>
      </c>
      <c r="B259">
        <v>21</v>
      </c>
      <c r="C259">
        <v>29</v>
      </c>
    </row>
    <row r="260" spans="1:3" x14ac:dyDescent="0.25">
      <c r="A260" t="s">
        <v>19104</v>
      </c>
      <c r="B260">
        <v>21</v>
      </c>
      <c r="C260">
        <v>30</v>
      </c>
    </row>
    <row r="261" spans="1:3" x14ac:dyDescent="0.25">
      <c r="A261" t="s">
        <v>19105</v>
      </c>
      <c r="B261">
        <v>21</v>
      </c>
      <c r="C261">
        <v>40</v>
      </c>
    </row>
    <row r="262" spans="1:3" x14ac:dyDescent="0.25">
      <c r="A262" t="s">
        <v>19106</v>
      </c>
      <c r="B262">
        <v>21</v>
      </c>
      <c r="C262">
        <v>43</v>
      </c>
    </row>
    <row r="263" spans="1:3" x14ac:dyDescent="0.25">
      <c r="A263" t="s">
        <v>19107</v>
      </c>
      <c r="B263">
        <v>21</v>
      </c>
      <c r="C263">
        <v>35</v>
      </c>
    </row>
    <row r="264" spans="1:3" x14ac:dyDescent="0.25">
      <c r="A264" t="s">
        <v>19108</v>
      </c>
      <c r="B264">
        <v>20</v>
      </c>
      <c r="C264">
        <v>34</v>
      </c>
    </row>
    <row r="265" spans="1:3" x14ac:dyDescent="0.25">
      <c r="A265" t="s">
        <v>19109</v>
      </c>
      <c r="B265">
        <v>20</v>
      </c>
      <c r="C265">
        <v>34</v>
      </c>
    </row>
    <row r="266" spans="1:3" x14ac:dyDescent="0.25">
      <c r="A266" t="s">
        <v>19110</v>
      </c>
      <c r="B266">
        <v>20</v>
      </c>
      <c r="C266">
        <v>36</v>
      </c>
    </row>
    <row r="267" spans="1:3" x14ac:dyDescent="0.25">
      <c r="A267" t="s">
        <v>19111</v>
      </c>
      <c r="B267">
        <v>20</v>
      </c>
      <c r="C267">
        <v>41</v>
      </c>
    </row>
    <row r="268" spans="1:3" x14ac:dyDescent="0.25">
      <c r="A268" t="s">
        <v>19112</v>
      </c>
      <c r="B268">
        <v>20</v>
      </c>
      <c r="C268">
        <v>31</v>
      </c>
    </row>
    <row r="269" spans="1:3" x14ac:dyDescent="0.25">
      <c r="A269" t="s">
        <v>19113</v>
      </c>
      <c r="B269">
        <v>20</v>
      </c>
      <c r="C269">
        <v>37</v>
      </c>
    </row>
    <row r="270" spans="1:3" x14ac:dyDescent="0.25">
      <c r="A270" t="s">
        <v>19114</v>
      </c>
      <c r="B270">
        <v>20</v>
      </c>
      <c r="C270">
        <v>49</v>
      </c>
    </row>
    <row r="271" spans="1:3" x14ac:dyDescent="0.25">
      <c r="A271" t="s">
        <v>19115</v>
      </c>
      <c r="B271">
        <v>20</v>
      </c>
      <c r="C271">
        <v>46</v>
      </c>
    </row>
    <row r="272" spans="1:3" x14ac:dyDescent="0.25">
      <c r="A272" t="s">
        <v>19116</v>
      </c>
      <c r="B272">
        <v>20</v>
      </c>
      <c r="C272">
        <v>49</v>
      </c>
    </row>
    <row r="273" spans="1:3" x14ac:dyDescent="0.25">
      <c r="A273" t="s">
        <v>19117</v>
      </c>
      <c r="B273">
        <v>20</v>
      </c>
      <c r="C273">
        <v>41</v>
      </c>
    </row>
    <row r="274" spans="1:3" x14ac:dyDescent="0.25">
      <c r="A274" t="s">
        <v>19118</v>
      </c>
      <c r="B274">
        <v>20</v>
      </c>
      <c r="C274">
        <v>41</v>
      </c>
    </row>
    <row r="275" spans="1:3" x14ac:dyDescent="0.25">
      <c r="A275" t="s">
        <v>19119</v>
      </c>
      <c r="B275">
        <v>19</v>
      </c>
      <c r="C275">
        <v>34</v>
      </c>
    </row>
    <row r="276" spans="1:3" x14ac:dyDescent="0.25">
      <c r="A276" t="s">
        <v>19120</v>
      </c>
      <c r="B276">
        <v>19</v>
      </c>
      <c r="C276">
        <v>29</v>
      </c>
    </row>
    <row r="277" spans="1:3" x14ac:dyDescent="0.25">
      <c r="A277" t="s">
        <v>19121</v>
      </c>
      <c r="B277">
        <v>19</v>
      </c>
      <c r="C277">
        <v>48</v>
      </c>
    </row>
    <row r="278" spans="1:3" x14ac:dyDescent="0.25">
      <c r="A278" t="s">
        <v>19122</v>
      </c>
      <c r="B278">
        <v>19</v>
      </c>
      <c r="C278">
        <v>45</v>
      </c>
    </row>
    <row r="279" spans="1:3" x14ac:dyDescent="0.25">
      <c r="A279" t="s">
        <v>19123</v>
      </c>
      <c r="B279">
        <v>19</v>
      </c>
      <c r="C279">
        <v>40</v>
      </c>
    </row>
    <row r="280" spans="1:3" x14ac:dyDescent="0.25">
      <c r="A280" t="s">
        <v>19124</v>
      </c>
      <c r="B280">
        <v>19</v>
      </c>
      <c r="C280">
        <v>41</v>
      </c>
    </row>
    <row r="281" spans="1:3" x14ac:dyDescent="0.25">
      <c r="A281" t="s">
        <v>19125</v>
      </c>
      <c r="B281">
        <v>19</v>
      </c>
      <c r="C281">
        <v>33</v>
      </c>
    </row>
    <row r="282" spans="1:3" x14ac:dyDescent="0.25">
      <c r="A282" t="s">
        <v>19126</v>
      </c>
      <c r="B282">
        <v>19</v>
      </c>
      <c r="C282">
        <v>46</v>
      </c>
    </row>
    <row r="283" spans="1:3" x14ac:dyDescent="0.25">
      <c r="A283" t="s">
        <v>19127</v>
      </c>
      <c r="B283">
        <v>19</v>
      </c>
      <c r="C283">
        <v>34</v>
      </c>
    </row>
    <row r="284" spans="1:3" x14ac:dyDescent="0.25">
      <c r="A284" t="s">
        <v>19128</v>
      </c>
      <c r="B284">
        <v>19</v>
      </c>
      <c r="C284">
        <v>40</v>
      </c>
    </row>
    <row r="285" spans="1:3" x14ac:dyDescent="0.25">
      <c r="A285" t="s">
        <v>19129</v>
      </c>
      <c r="B285">
        <v>19</v>
      </c>
      <c r="C285">
        <v>42</v>
      </c>
    </row>
    <row r="286" spans="1:3" x14ac:dyDescent="0.25">
      <c r="A286" t="s">
        <v>19130</v>
      </c>
      <c r="B286">
        <v>18</v>
      </c>
      <c r="C286">
        <v>32</v>
      </c>
    </row>
    <row r="287" spans="1:3" x14ac:dyDescent="0.25">
      <c r="A287" t="s">
        <v>19131</v>
      </c>
      <c r="B287">
        <v>18</v>
      </c>
      <c r="C287">
        <v>42</v>
      </c>
    </row>
    <row r="288" spans="1:3" x14ac:dyDescent="0.25">
      <c r="A288" t="s">
        <v>19132</v>
      </c>
      <c r="B288">
        <v>18</v>
      </c>
      <c r="C288">
        <v>31</v>
      </c>
    </row>
    <row r="289" spans="1:3" x14ac:dyDescent="0.25">
      <c r="A289" t="s">
        <v>19133</v>
      </c>
      <c r="B289">
        <v>18</v>
      </c>
      <c r="C289">
        <v>36</v>
      </c>
    </row>
    <row r="290" spans="1:3" x14ac:dyDescent="0.25">
      <c r="A290" t="s">
        <v>19134</v>
      </c>
      <c r="B290">
        <v>18</v>
      </c>
      <c r="C290">
        <v>37</v>
      </c>
    </row>
    <row r="291" spans="1:3" x14ac:dyDescent="0.25">
      <c r="A291" t="s">
        <v>19135</v>
      </c>
      <c r="B291">
        <v>18</v>
      </c>
      <c r="C291">
        <v>39</v>
      </c>
    </row>
    <row r="292" spans="1:3" x14ac:dyDescent="0.25">
      <c r="A292" t="s">
        <v>19136</v>
      </c>
      <c r="B292">
        <v>18</v>
      </c>
      <c r="C292">
        <v>39</v>
      </c>
    </row>
    <row r="293" spans="1:3" x14ac:dyDescent="0.25">
      <c r="A293" t="s">
        <v>19137</v>
      </c>
      <c r="B293">
        <v>18</v>
      </c>
      <c r="C293">
        <v>36</v>
      </c>
    </row>
    <row r="294" spans="1:3" x14ac:dyDescent="0.25">
      <c r="A294" t="s">
        <v>19138</v>
      </c>
      <c r="B294">
        <v>18</v>
      </c>
      <c r="C294">
        <v>34</v>
      </c>
    </row>
    <row r="295" spans="1:3" x14ac:dyDescent="0.25">
      <c r="A295" t="s">
        <v>19139</v>
      </c>
      <c r="B295">
        <v>18</v>
      </c>
      <c r="C295">
        <v>26</v>
      </c>
    </row>
    <row r="296" spans="1:3" x14ac:dyDescent="0.25">
      <c r="A296" t="s">
        <v>19140</v>
      </c>
      <c r="B296">
        <v>18</v>
      </c>
      <c r="C296">
        <v>31</v>
      </c>
    </row>
    <row r="297" spans="1:3" x14ac:dyDescent="0.25">
      <c r="A297" t="s">
        <v>19141</v>
      </c>
      <c r="B297">
        <v>18</v>
      </c>
      <c r="C297">
        <v>32</v>
      </c>
    </row>
    <row r="298" spans="1:3" x14ac:dyDescent="0.25">
      <c r="A298" t="s">
        <v>19142</v>
      </c>
      <c r="B298">
        <v>17</v>
      </c>
      <c r="C298">
        <v>32</v>
      </c>
    </row>
    <row r="299" spans="1:3" x14ac:dyDescent="0.25">
      <c r="A299" t="s">
        <v>19143</v>
      </c>
      <c r="B299">
        <v>17</v>
      </c>
      <c r="C299">
        <v>32</v>
      </c>
    </row>
    <row r="300" spans="1:3" x14ac:dyDescent="0.25">
      <c r="A300" t="s">
        <v>19144</v>
      </c>
      <c r="B300">
        <v>17</v>
      </c>
      <c r="C300">
        <v>30</v>
      </c>
    </row>
    <row r="301" spans="1:3" x14ac:dyDescent="0.25">
      <c r="A301" t="s">
        <v>19145</v>
      </c>
      <c r="B301">
        <v>17</v>
      </c>
      <c r="C301">
        <v>32</v>
      </c>
    </row>
    <row r="302" spans="1:3" x14ac:dyDescent="0.25">
      <c r="A302" t="s">
        <v>19146</v>
      </c>
      <c r="B302">
        <v>17</v>
      </c>
      <c r="C302">
        <v>37</v>
      </c>
    </row>
    <row r="303" spans="1:3" x14ac:dyDescent="0.25">
      <c r="A303" t="s">
        <v>19147</v>
      </c>
      <c r="B303">
        <v>17</v>
      </c>
      <c r="C303">
        <v>41</v>
      </c>
    </row>
    <row r="304" spans="1:3" x14ac:dyDescent="0.25">
      <c r="A304" t="s">
        <v>19148</v>
      </c>
      <c r="B304">
        <v>17</v>
      </c>
      <c r="C304">
        <v>23</v>
      </c>
    </row>
    <row r="305" spans="1:3" x14ac:dyDescent="0.25">
      <c r="A305" t="s">
        <v>19149</v>
      </c>
      <c r="B305">
        <v>16</v>
      </c>
      <c r="C305">
        <v>27</v>
      </c>
    </row>
    <row r="306" spans="1:3" x14ac:dyDescent="0.25">
      <c r="A306" t="s">
        <v>19150</v>
      </c>
      <c r="B306">
        <v>16</v>
      </c>
      <c r="C306">
        <v>29</v>
      </c>
    </row>
    <row r="307" spans="1:3" x14ac:dyDescent="0.25">
      <c r="A307" t="s">
        <v>19151</v>
      </c>
      <c r="B307">
        <v>16</v>
      </c>
      <c r="C307">
        <v>29</v>
      </c>
    </row>
    <row r="308" spans="1:3" x14ac:dyDescent="0.25">
      <c r="A308" t="s">
        <v>19152</v>
      </c>
      <c r="B308">
        <v>16</v>
      </c>
      <c r="C308">
        <v>30</v>
      </c>
    </row>
    <row r="309" spans="1:3" x14ac:dyDescent="0.25">
      <c r="A309" t="s">
        <v>19153</v>
      </c>
      <c r="B309">
        <v>16</v>
      </c>
      <c r="C309">
        <v>28</v>
      </c>
    </row>
    <row r="310" spans="1:3" x14ac:dyDescent="0.25">
      <c r="A310" t="s">
        <v>19154</v>
      </c>
      <c r="B310">
        <v>16</v>
      </c>
      <c r="C310">
        <v>31</v>
      </c>
    </row>
    <row r="311" spans="1:3" x14ac:dyDescent="0.25">
      <c r="A311" t="s">
        <v>19155</v>
      </c>
      <c r="B311">
        <v>16</v>
      </c>
      <c r="C311">
        <v>32</v>
      </c>
    </row>
    <row r="312" spans="1:3" x14ac:dyDescent="0.25">
      <c r="A312" t="s">
        <v>19156</v>
      </c>
      <c r="B312">
        <v>16</v>
      </c>
      <c r="C312">
        <v>28</v>
      </c>
    </row>
    <row r="313" spans="1:3" x14ac:dyDescent="0.25">
      <c r="A313" t="s">
        <v>19157</v>
      </c>
      <c r="B313">
        <v>16</v>
      </c>
      <c r="C313">
        <v>32</v>
      </c>
    </row>
    <row r="314" spans="1:3" x14ac:dyDescent="0.25">
      <c r="A314" t="s">
        <v>19158</v>
      </c>
      <c r="B314">
        <v>16</v>
      </c>
      <c r="C314">
        <v>33</v>
      </c>
    </row>
    <row r="315" spans="1:3" x14ac:dyDescent="0.25">
      <c r="A315" t="s">
        <v>19159</v>
      </c>
      <c r="B315">
        <v>16</v>
      </c>
      <c r="C315">
        <v>35</v>
      </c>
    </row>
    <row r="316" spans="1:3" x14ac:dyDescent="0.25">
      <c r="A316" t="s">
        <v>19160</v>
      </c>
      <c r="B316">
        <v>16</v>
      </c>
      <c r="C316">
        <v>32</v>
      </c>
    </row>
    <row r="317" spans="1:3" x14ac:dyDescent="0.25">
      <c r="A317" t="s">
        <v>19161</v>
      </c>
      <c r="B317">
        <v>16</v>
      </c>
      <c r="C317">
        <v>31</v>
      </c>
    </row>
    <row r="318" spans="1:3" x14ac:dyDescent="0.25">
      <c r="A318" t="s">
        <v>19162</v>
      </c>
      <c r="B318">
        <v>16</v>
      </c>
      <c r="C318">
        <v>22</v>
      </c>
    </row>
    <row r="319" spans="1:3" x14ac:dyDescent="0.25">
      <c r="A319" t="s">
        <v>19163</v>
      </c>
      <c r="B319">
        <v>16</v>
      </c>
      <c r="C319">
        <v>29</v>
      </c>
    </row>
    <row r="320" spans="1:3" x14ac:dyDescent="0.25">
      <c r="A320" t="s">
        <v>19164</v>
      </c>
      <c r="B320">
        <v>16</v>
      </c>
      <c r="C320">
        <v>31</v>
      </c>
    </row>
    <row r="321" spans="1:3" x14ac:dyDescent="0.25">
      <c r="A321" t="s">
        <v>19165</v>
      </c>
      <c r="B321">
        <v>15</v>
      </c>
      <c r="C321">
        <v>30</v>
      </c>
    </row>
    <row r="322" spans="1:3" x14ac:dyDescent="0.25">
      <c r="A322" t="s">
        <v>19166</v>
      </c>
      <c r="B322">
        <v>15</v>
      </c>
      <c r="C322">
        <v>28</v>
      </c>
    </row>
    <row r="323" spans="1:3" x14ac:dyDescent="0.25">
      <c r="A323" t="s">
        <v>19167</v>
      </c>
      <c r="B323">
        <v>15</v>
      </c>
      <c r="C323">
        <v>23</v>
      </c>
    </row>
    <row r="324" spans="1:3" x14ac:dyDescent="0.25">
      <c r="A324" t="s">
        <v>19168</v>
      </c>
      <c r="B324">
        <v>15</v>
      </c>
      <c r="C324">
        <v>33</v>
      </c>
    </row>
    <row r="325" spans="1:3" x14ac:dyDescent="0.25">
      <c r="A325" t="s">
        <v>19169</v>
      </c>
      <c r="B325">
        <v>15</v>
      </c>
      <c r="C325">
        <v>38</v>
      </c>
    </row>
    <row r="326" spans="1:3" x14ac:dyDescent="0.25">
      <c r="A326" t="s">
        <v>19170</v>
      </c>
      <c r="B326">
        <v>15</v>
      </c>
      <c r="C326">
        <v>27</v>
      </c>
    </row>
    <row r="327" spans="1:3" x14ac:dyDescent="0.25">
      <c r="A327" t="s">
        <v>19171</v>
      </c>
      <c r="B327">
        <v>15</v>
      </c>
      <c r="C327">
        <v>29</v>
      </c>
    </row>
    <row r="328" spans="1:3" x14ac:dyDescent="0.25">
      <c r="A328" t="s">
        <v>19172</v>
      </c>
      <c r="B328">
        <v>15</v>
      </c>
      <c r="C328">
        <v>27</v>
      </c>
    </row>
    <row r="329" spans="1:3" x14ac:dyDescent="0.25">
      <c r="A329" t="s">
        <v>19173</v>
      </c>
      <c r="B329">
        <v>15</v>
      </c>
      <c r="C329">
        <v>31</v>
      </c>
    </row>
    <row r="330" spans="1:3" x14ac:dyDescent="0.25">
      <c r="A330" t="s">
        <v>19174</v>
      </c>
      <c r="B330">
        <v>15</v>
      </c>
      <c r="C330">
        <v>27</v>
      </c>
    </row>
    <row r="331" spans="1:3" x14ac:dyDescent="0.25">
      <c r="A331" t="s">
        <v>19175</v>
      </c>
      <c r="B331">
        <v>15</v>
      </c>
      <c r="C331">
        <v>28</v>
      </c>
    </row>
    <row r="332" spans="1:3" x14ac:dyDescent="0.25">
      <c r="A332" t="s">
        <v>19176</v>
      </c>
      <c r="B332">
        <v>15</v>
      </c>
      <c r="C332">
        <v>34</v>
      </c>
    </row>
    <row r="333" spans="1:3" x14ac:dyDescent="0.25">
      <c r="A333" t="s">
        <v>19177</v>
      </c>
      <c r="B333">
        <v>15</v>
      </c>
      <c r="C333">
        <v>31</v>
      </c>
    </row>
    <row r="334" spans="1:3" x14ac:dyDescent="0.25">
      <c r="A334" t="s">
        <v>19178</v>
      </c>
      <c r="B334">
        <v>15</v>
      </c>
      <c r="C334">
        <v>22</v>
      </c>
    </row>
    <row r="335" spans="1:3" x14ac:dyDescent="0.25">
      <c r="A335" t="s">
        <v>19179</v>
      </c>
      <c r="B335">
        <v>15</v>
      </c>
      <c r="C335">
        <v>33</v>
      </c>
    </row>
    <row r="336" spans="1:3" x14ac:dyDescent="0.25">
      <c r="A336" t="s">
        <v>19180</v>
      </c>
      <c r="B336">
        <v>14</v>
      </c>
      <c r="C336">
        <v>27</v>
      </c>
    </row>
    <row r="337" spans="1:3" x14ac:dyDescent="0.25">
      <c r="A337" t="s">
        <v>19181</v>
      </c>
      <c r="B337">
        <v>14</v>
      </c>
      <c r="C337">
        <v>33</v>
      </c>
    </row>
    <row r="338" spans="1:3" x14ac:dyDescent="0.25">
      <c r="A338" t="s">
        <v>19182</v>
      </c>
      <c r="B338">
        <v>14</v>
      </c>
      <c r="C338">
        <v>24</v>
      </c>
    </row>
    <row r="339" spans="1:3" x14ac:dyDescent="0.25">
      <c r="A339" t="s">
        <v>19183</v>
      </c>
      <c r="B339">
        <v>14</v>
      </c>
      <c r="C339">
        <v>35</v>
      </c>
    </row>
    <row r="340" spans="1:3" x14ac:dyDescent="0.25">
      <c r="A340" t="s">
        <v>19184</v>
      </c>
      <c r="B340">
        <v>14</v>
      </c>
      <c r="C340">
        <v>16</v>
      </c>
    </row>
    <row r="341" spans="1:3" x14ac:dyDescent="0.25">
      <c r="A341" t="s">
        <v>19185</v>
      </c>
      <c r="B341">
        <v>14</v>
      </c>
      <c r="C341">
        <v>19</v>
      </c>
    </row>
    <row r="342" spans="1:3" x14ac:dyDescent="0.25">
      <c r="A342" t="s">
        <v>19186</v>
      </c>
      <c r="B342">
        <v>14</v>
      </c>
      <c r="C342">
        <v>24</v>
      </c>
    </row>
    <row r="343" spans="1:3" x14ac:dyDescent="0.25">
      <c r="A343" t="s">
        <v>19187</v>
      </c>
      <c r="B343">
        <v>14</v>
      </c>
      <c r="C343">
        <v>35</v>
      </c>
    </row>
    <row r="344" spans="1:3" x14ac:dyDescent="0.25">
      <c r="A344" t="s">
        <v>19188</v>
      </c>
      <c r="B344">
        <v>14</v>
      </c>
      <c r="C344">
        <v>33</v>
      </c>
    </row>
    <row r="345" spans="1:3" x14ac:dyDescent="0.25">
      <c r="A345" t="s">
        <v>19189</v>
      </c>
      <c r="B345">
        <v>14</v>
      </c>
      <c r="C345">
        <v>23</v>
      </c>
    </row>
    <row r="346" spans="1:3" x14ac:dyDescent="0.25">
      <c r="A346" t="s">
        <v>19190</v>
      </c>
      <c r="B346">
        <v>14</v>
      </c>
      <c r="C346">
        <v>23</v>
      </c>
    </row>
    <row r="347" spans="1:3" x14ac:dyDescent="0.25">
      <c r="A347" t="s">
        <v>19191</v>
      </c>
      <c r="B347">
        <v>13</v>
      </c>
      <c r="C347">
        <v>23</v>
      </c>
    </row>
    <row r="348" spans="1:3" x14ac:dyDescent="0.25">
      <c r="A348" t="s">
        <v>19192</v>
      </c>
      <c r="B348">
        <v>13</v>
      </c>
      <c r="C348">
        <v>25</v>
      </c>
    </row>
    <row r="349" spans="1:3" x14ac:dyDescent="0.25">
      <c r="A349" t="s">
        <v>19193</v>
      </c>
      <c r="B349">
        <v>13</v>
      </c>
      <c r="C349">
        <v>24</v>
      </c>
    </row>
    <row r="350" spans="1:3" x14ac:dyDescent="0.25">
      <c r="A350" t="s">
        <v>19194</v>
      </c>
      <c r="B350">
        <v>13</v>
      </c>
      <c r="C350">
        <v>15</v>
      </c>
    </row>
    <row r="351" spans="1:3" x14ac:dyDescent="0.25">
      <c r="A351" t="s">
        <v>19195</v>
      </c>
      <c r="B351">
        <v>13</v>
      </c>
      <c r="C351">
        <v>26</v>
      </c>
    </row>
    <row r="352" spans="1:3" x14ac:dyDescent="0.25">
      <c r="A352" t="s">
        <v>19196</v>
      </c>
      <c r="B352">
        <v>13</v>
      </c>
      <c r="C352">
        <v>27</v>
      </c>
    </row>
    <row r="353" spans="1:3" x14ac:dyDescent="0.25">
      <c r="A353" t="s">
        <v>19197</v>
      </c>
      <c r="B353">
        <v>13</v>
      </c>
      <c r="C353">
        <v>26</v>
      </c>
    </row>
    <row r="354" spans="1:3" x14ac:dyDescent="0.25">
      <c r="A354" t="s">
        <v>19198</v>
      </c>
      <c r="B354">
        <v>13</v>
      </c>
      <c r="C354">
        <v>24</v>
      </c>
    </row>
    <row r="355" spans="1:3" x14ac:dyDescent="0.25">
      <c r="A355" t="s">
        <v>19199</v>
      </c>
      <c r="B355">
        <v>13</v>
      </c>
      <c r="C355">
        <v>31</v>
      </c>
    </row>
    <row r="356" spans="1:3" x14ac:dyDescent="0.25">
      <c r="A356" t="s">
        <v>19200</v>
      </c>
      <c r="B356">
        <v>13</v>
      </c>
      <c r="C356">
        <v>27</v>
      </c>
    </row>
    <row r="357" spans="1:3" x14ac:dyDescent="0.25">
      <c r="A357" t="s">
        <v>19201</v>
      </c>
      <c r="B357">
        <v>13</v>
      </c>
      <c r="C357">
        <v>26</v>
      </c>
    </row>
    <row r="358" spans="1:3" x14ac:dyDescent="0.25">
      <c r="A358" t="s">
        <v>19202</v>
      </c>
      <c r="B358">
        <v>13</v>
      </c>
      <c r="C358">
        <v>29</v>
      </c>
    </row>
    <row r="359" spans="1:3" x14ac:dyDescent="0.25">
      <c r="A359" t="s">
        <v>19203</v>
      </c>
      <c r="B359">
        <v>13</v>
      </c>
      <c r="C359">
        <v>29</v>
      </c>
    </row>
    <row r="360" spans="1:3" x14ac:dyDescent="0.25">
      <c r="A360" t="s">
        <v>19204</v>
      </c>
      <c r="B360">
        <v>12</v>
      </c>
      <c r="C360">
        <v>23</v>
      </c>
    </row>
    <row r="361" spans="1:3" x14ac:dyDescent="0.25">
      <c r="A361" t="s">
        <v>19205</v>
      </c>
      <c r="B361">
        <v>12</v>
      </c>
      <c r="C361">
        <v>21</v>
      </c>
    </row>
    <row r="362" spans="1:3" x14ac:dyDescent="0.25">
      <c r="A362" t="s">
        <v>19206</v>
      </c>
      <c r="B362">
        <v>12</v>
      </c>
      <c r="C362">
        <v>21</v>
      </c>
    </row>
    <row r="363" spans="1:3" x14ac:dyDescent="0.25">
      <c r="A363" t="s">
        <v>19207</v>
      </c>
      <c r="B363">
        <v>12</v>
      </c>
      <c r="C363">
        <v>21</v>
      </c>
    </row>
    <row r="364" spans="1:3" x14ac:dyDescent="0.25">
      <c r="A364" t="s">
        <v>19208</v>
      </c>
      <c r="B364">
        <v>12</v>
      </c>
      <c r="C364">
        <v>25</v>
      </c>
    </row>
    <row r="365" spans="1:3" x14ac:dyDescent="0.25">
      <c r="A365" t="s">
        <v>19209</v>
      </c>
      <c r="B365">
        <v>12</v>
      </c>
      <c r="C365">
        <v>17</v>
      </c>
    </row>
    <row r="366" spans="1:3" x14ac:dyDescent="0.25">
      <c r="A366" t="s">
        <v>19210</v>
      </c>
      <c r="B366">
        <v>12</v>
      </c>
      <c r="C366">
        <v>22</v>
      </c>
    </row>
    <row r="367" spans="1:3" x14ac:dyDescent="0.25">
      <c r="A367" t="s">
        <v>19211</v>
      </c>
      <c r="B367">
        <v>12</v>
      </c>
      <c r="C367">
        <v>31</v>
      </c>
    </row>
    <row r="368" spans="1:3" x14ac:dyDescent="0.25">
      <c r="A368" t="s">
        <v>19212</v>
      </c>
      <c r="B368">
        <v>12</v>
      </c>
      <c r="C368">
        <v>29</v>
      </c>
    </row>
    <row r="369" spans="1:3" x14ac:dyDescent="0.25">
      <c r="A369" t="s">
        <v>19213</v>
      </c>
      <c r="B369">
        <v>12</v>
      </c>
      <c r="C369">
        <v>26</v>
      </c>
    </row>
    <row r="370" spans="1:3" x14ac:dyDescent="0.25">
      <c r="A370" t="s">
        <v>19214</v>
      </c>
      <c r="B370">
        <v>12</v>
      </c>
      <c r="C370">
        <v>28</v>
      </c>
    </row>
    <row r="371" spans="1:3" x14ac:dyDescent="0.25">
      <c r="A371" t="s">
        <v>19215</v>
      </c>
      <c r="B371">
        <v>12</v>
      </c>
      <c r="C371">
        <v>23</v>
      </c>
    </row>
    <row r="372" spans="1:3" x14ac:dyDescent="0.25">
      <c r="A372" t="s">
        <v>19216</v>
      </c>
      <c r="B372">
        <v>12</v>
      </c>
      <c r="C372">
        <v>23</v>
      </c>
    </row>
    <row r="373" spans="1:3" x14ac:dyDescent="0.25">
      <c r="A373" t="s">
        <v>19217</v>
      </c>
      <c r="B373">
        <v>12</v>
      </c>
      <c r="C373">
        <v>24</v>
      </c>
    </row>
    <row r="374" spans="1:3" x14ac:dyDescent="0.25">
      <c r="A374" t="s">
        <v>19218</v>
      </c>
      <c r="B374">
        <v>12</v>
      </c>
      <c r="C374">
        <v>23</v>
      </c>
    </row>
    <row r="375" spans="1:3" x14ac:dyDescent="0.25">
      <c r="A375" t="s">
        <v>19219</v>
      </c>
      <c r="B375">
        <v>12</v>
      </c>
      <c r="C375">
        <v>17</v>
      </c>
    </row>
    <row r="376" spans="1:3" x14ac:dyDescent="0.25">
      <c r="A376" t="s">
        <v>19220</v>
      </c>
      <c r="B376">
        <v>12</v>
      </c>
      <c r="C376">
        <v>30</v>
      </c>
    </row>
    <row r="377" spans="1:3" x14ac:dyDescent="0.25">
      <c r="A377" t="s">
        <v>19221</v>
      </c>
      <c r="B377">
        <v>12</v>
      </c>
      <c r="C377">
        <v>21</v>
      </c>
    </row>
    <row r="378" spans="1:3" x14ac:dyDescent="0.25">
      <c r="A378" t="s">
        <v>19222</v>
      </c>
      <c r="B378">
        <v>12</v>
      </c>
      <c r="C378">
        <v>16</v>
      </c>
    </row>
    <row r="379" spans="1:3" x14ac:dyDescent="0.25">
      <c r="A379" t="s">
        <v>19223</v>
      </c>
      <c r="B379">
        <v>12</v>
      </c>
      <c r="C379">
        <v>24</v>
      </c>
    </row>
    <row r="380" spans="1:3" x14ac:dyDescent="0.25">
      <c r="A380" t="s">
        <v>19224</v>
      </c>
      <c r="B380">
        <v>12</v>
      </c>
      <c r="C380">
        <v>25</v>
      </c>
    </row>
    <row r="381" spans="1:3" x14ac:dyDescent="0.25">
      <c r="A381" t="s">
        <v>19225</v>
      </c>
      <c r="B381">
        <v>12</v>
      </c>
      <c r="C381">
        <v>19</v>
      </c>
    </row>
    <row r="382" spans="1:3" x14ac:dyDescent="0.25">
      <c r="A382" t="s">
        <v>19226</v>
      </c>
      <c r="B382">
        <v>12</v>
      </c>
      <c r="C382">
        <v>35</v>
      </c>
    </row>
    <row r="383" spans="1:3" x14ac:dyDescent="0.25">
      <c r="A383" t="s">
        <v>19227</v>
      </c>
      <c r="B383">
        <v>12</v>
      </c>
      <c r="C383">
        <v>25</v>
      </c>
    </row>
    <row r="384" spans="1:3" x14ac:dyDescent="0.25">
      <c r="A384" t="s">
        <v>19228</v>
      </c>
      <c r="B384">
        <v>12</v>
      </c>
      <c r="C384">
        <v>25</v>
      </c>
    </row>
    <row r="385" spans="1:3" x14ac:dyDescent="0.25">
      <c r="A385" t="s">
        <v>19229</v>
      </c>
      <c r="B385">
        <v>12</v>
      </c>
      <c r="C385">
        <v>17</v>
      </c>
    </row>
    <row r="386" spans="1:3" x14ac:dyDescent="0.25">
      <c r="A386" t="s">
        <v>19230</v>
      </c>
      <c r="B386">
        <v>12</v>
      </c>
      <c r="C386">
        <v>19</v>
      </c>
    </row>
    <row r="387" spans="1:3" x14ac:dyDescent="0.25">
      <c r="A387" t="s">
        <v>19231</v>
      </c>
      <c r="B387">
        <v>12</v>
      </c>
      <c r="C387">
        <v>27</v>
      </c>
    </row>
    <row r="388" spans="1:3" x14ac:dyDescent="0.25">
      <c r="A388" t="s">
        <v>19232</v>
      </c>
      <c r="B388">
        <v>12</v>
      </c>
      <c r="C388">
        <v>24</v>
      </c>
    </row>
    <row r="389" spans="1:3" x14ac:dyDescent="0.25">
      <c r="A389" t="s">
        <v>19233</v>
      </c>
      <c r="B389">
        <v>11</v>
      </c>
      <c r="C389">
        <v>19</v>
      </c>
    </row>
    <row r="390" spans="1:3" x14ac:dyDescent="0.25">
      <c r="A390" t="s">
        <v>19234</v>
      </c>
      <c r="B390">
        <v>11</v>
      </c>
      <c r="C390">
        <v>22</v>
      </c>
    </row>
    <row r="391" spans="1:3" x14ac:dyDescent="0.25">
      <c r="A391" t="s">
        <v>19235</v>
      </c>
      <c r="B391">
        <v>11</v>
      </c>
      <c r="C391">
        <v>24</v>
      </c>
    </row>
    <row r="392" spans="1:3" x14ac:dyDescent="0.25">
      <c r="A392" t="s">
        <v>19236</v>
      </c>
      <c r="B392">
        <v>11</v>
      </c>
      <c r="C392">
        <v>21</v>
      </c>
    </row>
    <row r="393" spans="1:3" x14ac:dyDescent="0.25">
      <c r="A393" t="s">
        <v>19237</v>
      </c>
      <c r="B393">
        <v>11</v>
      </c>
      <c r="C393">
        <v>23</v>
      </c>
    </row>
    <row r="394" spans="1:3" x14ac:dyDescent="0.25">
      <c r="A394" t="s">
        <v>19238</v>
      </c>
      <c r="B394">
        <v>11</v>
      </c>
      <c r="C394">
        <v>16</v>
      </c>
    </row>
    <row r="395" spans="1:3" x14ac:dyDescent="0.25">
      <c r="A395" t="s">
        <v>19239</v>
      </c>
      <c r="B395">
        <v>11</v>
      </c>
      <c r="C395">
        <v>25</v>
      </c>
    </row>
    <row r="396" spans="1:3" x14ac:dyDescent="0.25">
      <c r="A396" t="s">
        <v>19240</v>
      </c>
      <c r="B396">
        <v>11</v>
      </c>
      <c r="C396">
        <v>25</v>
      </c>
    </row>
    <row r="397" spans="1:3" x14ac:dyDescent="0.25">
      <c r="A397" t="s">
        <v>19241</v>
      </c>
      <c r="B397">
        <v>11</v>
      </c>
      <c r="C397">
        <v>21</v>
      </c>
    </row>
    <row r="398" spans="1:3" x14ac:dyDescent="0.25">
      <c r="A398" t="s">
        <v>19242</v>
      </c>
      <c r="B398">
        <v>11</v>
      </c>
      <c r="C398">
        <v>17</v>
      </c>
    </row>
    <row r="399" spans="1:3" x14ac:dyDescent="0.25">
      <c r="A399" t="s">
        <v>19243</v>
      </c>
      <c r="B399">
        <v>11</v>
      </c>
      <c r="C399">
        <v>26</v>
      </c>
    </row>
    <row r="400" spans="1:3" x14ac:dyDescent="0.25">
      <c r="A400" t="s">
        <v>19244</v>
      </c>
      <c r="B400">
        <v>11</v>
      </c>
      <c r="C400">
        <v>24</v>
      </c>
    </row>
    <row r="401" spans="1:3" x14ac:dyDescent="0.25">
      <c r="A401" t="s">
        <v>19245</v>
      </c>
      <c r="B401">
        <v>11</v>
      </c>
      <c r="C401">
        <v>23</v>
      </c>
    </row>
    <row r="402" spans="1:3" x14ac:dyDescent="0.25">
      <c r="A402" t="s">
        <v>19246</v>
      </c>
      <c r="B402">
        <v>11</v>
      </c>
      <c r="C402">
        <v>22</v>
      </c>
    </row>
    <row r="403" spans="1:3" x14ac:dyDescent="0.25">
      <c r="A403" t="s">
        <v>19247</v>
      </c>
      <c r="B403">
        <v>11</v>
      </c>
      <c r="C403">
        <v>22</v>
      </c>
    </row>
    <row r="404" spans="1:3" x14ac:dyDescent="0.25">
      <c r="A404" t="s">
        <v>19248</v>
      </c>
      <c r="B404">
        <v>11</v>
      </c>
      <c r="C404">
        <v>23</v>
      </c>
    </row>
    <row r="405" spans="1:3" x14ac:dyDescent="0.25">
      <c r="A405" t="s">
        <v>19249</v>
      </c>
      <c r="B405">
        <v>11</v>
      </c>
      <c r="C405">
        <v>24</v>
      </c>
    </row>
    <row r="406" spans="1:3" x14ac:dyDescent="0.25">
      <c r="A406" t="s">
        <v>19250</v>
      </c>
      <c r="B406">
        <v>11</v>
      </c>
      <c r="C406">
        <v>20</v>
      </c>
    </row>
    <row r="407" spans="1:3" x14ac:dyDescent="0.25">
      <c r="A407" t="s">
        <v>19251</v>
      </c>
      <c r="B407">
        <v>11</v>
      </c>
      <c r="C407">
        <v>24</v>
      </c>
    </row>
    <row r="408" spans="1:3" x14ac:dyDescent="0.25">
      <c r="A408" t="s">
        <v>19252</v>
      </c>
      <c r="B408">
        <v>11</v>
      </c>
      <c r="C408">
        <v>27</v>
      </c>
    </row>
    <row r="409" spans="1:3" x14ac:dyDescent="0.25">
      <c r="A409" t="s">
        <v>19253</v>
      </c>
      <c r="B409">
        <v>11</v>
      </c>
      <c r="C409">
        <v>24</v>
      </c>
    </row>
    <row r="410" spans="1:3" x14ac:dyDescent="0.25">
      <c r="A410" t="s">
        <v>19254</v>
      </c>
      <c r="B410">
        <v>11</v>
      </c>
      <c r="C410">
        <v>24</v>
      </c>
    </row>
    <row r="411" spans="1:3" x14ac:dyDescent="0.25">
      <c r="A411" t="s">
        <v>19255</v>
      </c>
      <c r="B411">
        <v>11</v>
      </c>
      <c r="C411">
        <v>17</v>
      </c>
    </row>
    <row r="412" spans="1:3" x14ac:dyDescent="0.25">
      <c r="A412" t="s">
        <v>19256</v>
      </c>
      <c r="B412">
        <v>11</v>
      </c>
      <c r="C412">
        <v>23</v>
      </c>
    </row>
    <row r="413" spans="1:3" x14ac:dyDescent="0.25">
      <c r="A413" t="s">
        <v>19257</v>
      </c>
      <c r="B413">
        <v>11</v>
      </c>
      <c r="C413">
        <v>23</v>
      </c>
    </row>
    <row r="414" spans="1:3" x14ac:dyDescent="0.25">
      <c r="A414" t="s">
        <v>19258</v>
      </c>
      <c r="B414">
        <v>11</v>
      </c>
      <c r="C414">
        <v>17</v>
      </c>
    </row>
    <row r="415" spans="1:3" x14ac:dyDescent="0.25">
      <c r="A415" t="s">
        <v>19259</v>
      </c>
      <c r="B415">
        <v>10</v>
      </c>
      <c r="C415">
        <v>21</v>
      </c>
    </row>
    <row r="416" spans="1:3" x14ac:dyDescent="0.25">
      <c r="A416" t="s">
        <v>19260</v>
      </c>
      <c r="B416">
        <v>10</v>
      </c>
      <c r="C416">
        <v>19</v>
      </c>
    </row>
    <row r="417" spans="1:3" x14ac:dyDescent="0.25">
      <c r="A417" t="s">
        <v>19261</v>
      </c>
      <c r="B417">
        <v>10</v>
      </c>
      <c r="C417">
        <v>20</v>
      </c>
    </row>
    <row r="418" spans="1:3" x14ac:dyDescent="0.25">
      <c r="A418" t="s">
        <v>19262</v>
      </c>
      <c r="B418">
        <v>10</v>
      </c>
      <c r="C418">
        <v>21</v>
      </c>
    </row>
    <row r="419" spans="1:3" x14ac:dyDescent="0.25">
      <c r="A419" t="s">
        <v>19263</v>
      </c>
      <c r="B419">
        <v>10</v>
      </c>
      <c r="C419">
        <v>23</v>
      </c>
    </row>
    <row r="420" spans="1:3" x14ac:dyDescent="0.25">
      <c r="A420" t="s">
        <v>19264</v>
      </c>
      <c r="B420">
        <v>10</v>
      </c>
      <c r="C420">
        <v>17</v>
      </c>
    </row>
    <row r="421" spans="1:3" x14ac:dyDescent="0.25">
      <c r="A421" t="s">
        <v>19265</v>
      </c>
      <c r="B421">
        <v>10</v>
      </c>
      <c r="C421">
        <v>21</v>
      </c>
    </row>
    <row r="422" spans="1:3" x14ac:dyDescent="0.25">
      <c r="A422" t="s">
        <v>19266</v>
      </c>
      <c r="B422">
        <v>10</v>
      </c>
      <c r="C422">
        <v>22</v>
      </c>
    </row>
    <row r="423" spans="1:3" x14ac:dyDescent="0.25">
      <c r="A423" t="s">
        <v>19267</v>
      </c>
      <c r="B423">
        <v>10</v>
      </c>
      <c r="C423">
        <v>15</v>
      </c>
    </row>
    <row r="424" spans="1:3" x14ac:dyDescent="0.25">
      <c r="A424" t="s">
        <v>19268</v>
      </c>
      <c r="B424">
        <v>10</v>
      </c>
      <c r="C424">
        <v>26</v>
      </c>
    </row>
    <row r="425" spans="1:3" x14ac:dyDescent="0.25">
      <c r="A425" t="s">
        <v>19269</v>
      </c>
      <c r="B425">
        <v>10</v>
      </c>
      <c r="C425">
        <v>13</v>
      </c>
    </row>
    <row r="426" spans="1:3" x14ac:dyDescent="0.25">
      <c r="A426" t="s">
        <v>19270</v>
      </c>
      <c r="B426">
        <v>10</v>
      </c>
      <c r="C426">
        <v>14</v>
      </c>
    </row>
    <row r="427" spans="1:3" x14ac:dyDescent="0.25">
      <c r="A427" t="s">
        <v>19271</v>
      </c>
      <c r="B427">
        <v>10</v>
      </c>
      <c r="C427">
        <v>20</v>
      </c>
    </row>
    <row r="428" spans="1:3" x14ac:dyDescent="0.25">
      <c r="A428" t="s">
        <v>19272</v>
      </c>
      <c r="B428">
        <v>10</v>
      </c>
      <c r="C428">
        <v>19</v>
      </c>
    </row>
    <row r="429" spans="1:3" x14ac:dyDescent="0.25">
      <c r="A429" t="s">
        <v>19273</v>
      </c>
      <c r="B429">
        <v>10</v>
      </c>
      <c r="C429">
        <v>19</v>
      </c>
    </row>
    <row r="430" spans="1:3" x14ac:dyDescent="0.25">
      <c r="A430" t="s">
        <v>19274</v>
      </c>
      <c r="B430">
        <v>10</v>
      </c>
      <c r="C430">
        <v>28</v>
      </c>
    </row>
    <row r="431" spans="1:3" x14ac:dyDescent="0.25">
      <c r="A431" t="s">
        <v>19275</v>
      </c>
      <c r="B431">
        <v>9</v>
      </c>
      <c r="C431">
        <v>13</v>
      </c>
    </row>
    <row r="432" spans="1:3" x14ac:dyDescent="0.25">
      <c r="A432" t="s">
        <v>19276</v>
      </c>
      <c r="B432">
        <v>9</v>
      </c>
      <c r="C432">
        <v>19</v>
      </c>
    </row>
    <row r="433" spans="1:3" x14ac:dyDescent="0.25">
      <c r="A433" t="s">
        <v>19277</v>
      </c>
      <c r="B433">
        <v>9</v>
      </c>
      <c r="C433">
        <v>17</v>
      </c>
    </row>
    <row r="434" spans="1:3" x14ac:dyDescent="0.25">
      <c r="A434" t="s">
        <v>19278</v>
      </c>
      <c r="B434">
        <v>9</v>
      </c>
      <c r="C434">
        <v>20</v>
      </c>
    </row>
    <row r="435" spans="1:3" x14ac:dyDescent="0.25">
      <c r="A435" t="s">
        <v>19279</v>
      </c>
      <c r="B435">
        <v>9</v>
      </c>
      <c r="C435">
        <v>18</v>
      </c>
    </row>
    <row r="436" spans="1:3" x14ac:dyDescent="0.25">
      <c r="A436" t="s">
        <v>19280</v>
      </c>
      <c r="B436">
        <v>9</v>
      </c>
      <c r="C436">
        <v>14</v>
      </c>
    </row>
    <row r="437" spans="1:3" x14ac:dyDescent="0.25">
      <c r="A437" t="s">
        <v>19281</v>
      </c>
      <c r="B437">
        <v>9</v>
      </c>
      <c r="C437">
        <v>24</v>
      </c>
    </row>
    <row r="438" spans="1:3" x14ac:dyDescent="0.25">
      <c r="A438" t="s">
        <v>19282</v>
      </c>
      <c r="B438">
        <v>9</v>
      </c>
      <c r="C438">
        <v>22</v>
      </c>
    </row>
    <row r="439" spans="1:3" x14ac:dyDescent="0.25">
      <c r="A439" t="s">
        <v>19283</v>
      </c>
      <c r="B439">
        <v>9</v>
      </c>
      <c r="C439">
        <v>21</v>
      </c>
    </row>
    <row r="440" spans="1:3" x14ac:dyDescent="0.25">
      <c r="A440" t="s">
        <v>19284</v>
      </c>
      <c r="B440">
        <v>9</v>
      </c>
      <c r="C440">
        <v>21</v>
      </c>
    </row>
    <row r="441" spans="1:3" x14ac:dyDescent="0.25">
      <c r="A441" t="s">
        <v>19285</v>
      </c>
      <c r="B441">
        <v>9</v>
      </c>
      <c r="C441">
        <v>20</v>
      </c>
    </row>
    <row r="442" spans="1:3" x14ac:dyDescent="0.25">
      <c r="A442" t="s">
        <v>19286</v>
      </c>
      <c r="B442">
        <v>9</v>
      </c>
      <c r="C442">
        <v>16</v>
      </c>
    </row>
    <row r="443" spans="1:3" x14ac:dyDescent="0.25">
      <c r="A443" t="s">
        <v>19287</v>
      </c>
      <c r="B443">
        <v>9</v>
      </c>
      <c r="C443">
        <v>11</v>
      </c>
    </row>
    <row r="444" spans="1:3" x14ac:dyDescent="0.25">
      <c r="A444" t="s">
        <v>19288</v>
      </c>
      <c r="B444">
        <v>9</v>
      </c>
      <c r="C444">
        <v>21</v>
      </c>
    </row>
    <row r="445" spans="1:3" x14ac:dyDescent="0.25">
      <c r="A445" t="s">
        <v>19289</v>
      </c>
      <c r="B445">
        <v>9</v>
      </c>
      <c r="C445">
        <v>16</v>
      </c>
    </row>
    <row r="446" spans="1:3" x14ac:dyDescent="0.25">
      <c r="A446" t="s">
        <v>19290</v>
      </c>
      <c r="B446">
        <v>9</v>
      </c>
      <c r="C446">
        <v>19</v>
      </c>
    </row>
    <row r="447" spans="1:3" x14ac:dyDescent="0.25">
      <c r="A447" t="s">
        <v>19291</v>
      </c>
      <c r="B447">
        <v>9</v>
      </c>
      <c r="C447">
        <v>19</v>
      </c>
    </row>
    <row r="448" spans="1:3" x14ac:dyDescent="0.25">
      <c r="A448" t="s">
        <v>19292</v>
      </c>
      <c r="B448">
        <v>9</v>
      </c>
      <c r="C448">
        <v>17</v>
      </c>
    </row>
    <row r="449" spans="1:3" x14ac:dyDescent="0.25">
      <c r="A449" t="s">
        <v>19293</v>
      </c>
      <c r="B449">
        <v>9</v>
      </c>
      <c r="C449">
        <v>17</v>
      </c>
    </row>
    <row r="450" spans="1:3" x14ac:dyDescent="0.25">
      <c r="A450" t="s">
        <v>19294</v>
      </c>
      <c r="B450">
        <v>9</v>
      </c>
      <c r="C450">
        <v>25</v>
      </c>
    </row>
    <row r="451" spans="1:3" x14ac:dyDescent="0.25">
      <c r="A451" t="s">
        <v>19295</v>
      </c>
      <c r="B451">
        <v>9</v>
      </c>
      <c r="C451">
        <v>20</v>
      </c>
    </row>
    <row r="452" spans="1:3" x14ac:dyDescent="0.25">
      <c r="A452" t="s">
        <v>19296</v>
      </c>
      <c r="B452">
        <v>9</v>
      </c>
      <c r="C452">
        <v>16</v>
      </c>
    </row>
    <row r="453" spans="1:3" x14ac:dyDescent="0.25">
      <c r="A453" t="s">
        <v>19297</v>
      </c>
      <c r="B453">
        <v>9</v>
      </c>
      <c r="C453">
        <v>18</v>
      </c>
    </row>
    <row r="454" spans="1:3" x14ac:dyDescent="0.25">
      <c r="A454" t="s">
        <v>19298</v>
      </c>
      <c r="B454">
        <v>9</v>
      </c>
      <c r="C454">
        <v>14</v>
      </c>
    </row>
    <row r="455" spans="1:3" x14ac:dyDescent="0.25">
      <c r="A455" t="s">
        <v>19299</v>
      </c>
      <c r="B455">
        <v>9</v>
      </c>
      <c r="C455">
        <v>16</v>
      </c>
    </row>
    <row r="456" spans="1:3" x14ac:dyDescent="0.25">
      <c r="A456" t="s">
        <v>19300</v>
      </c>
      <c r="B456">
        <v>9</v>
      </c>
      <c r="C456">
        <v>18</v>
      </c>
    </row>
    <row r="457" spans="1:3" x14ac:dyDescent="0.25">
      <c r="A457" t="s">
        <v>19301</v>
      </c>
      <c r="B457">
        <v>9</v>
      </c>
      <c r="C457">
        <v>18</v>
      </c>
    </row>
    <row r="458" spans="1:3" x14ac:dyDescent="0.25">
      <c r="A458" t="s">
        <v>19302</v>
      </c>
      <c r="B458">
        <v>9</v>
      </c>
      <c r="C458">
        <v>17</v>
      </c>
    </row>
    <row r="459" spans="1:3" x14ac:dyDescent="0.25">
      <c r="A459" t="s">
        <v>19303</v>
      </c>
      <c r="B459">
        <v>9</v>
      </c>
      <c r="C459">
        <v>14</v>
      </c>
    </row>
    <row r="460" spans="1:3" x14ac:dyDescent="0.25">
      <c r="A460" t="s">
        <v>19304</v>
      </c>
      <c r="B460">
        <v>9</v>
      </c>
      <c r="C460">
        <v>21</v>
      </c>
    </row>
    <row r="461" spans="1:3" x14ac:dyDescent="0.25">
      <c r="A461" t="s">
        <v>19305</v>
      </c>
      <c r="B461">
        <v>8</v>
      </c>
      <c r="C461">
        <v>15</v>
      </c>
    </row>
    <row r="462" spans="1:3" x14ac:dyDescent="0.25">
      <c r="A462" t="s">
        <v>19306</v>
      </c>
      <c r="B462">
        <v>8</v>
      </c>
      <c r="C462">
        <v>16</v>
      </c>
    </row>
    <row r="463" spans="1:3" x14ac:dyDescent="0.25">
      <c r="A463" t="s">
        <v>19307</v>
      </c>
      <c r="B463">
        <v>8</v>
      </c>
      <c r="C463">
        <v>11</v>
      </c>
    </row>
    <row r="464" spans="1:3" x14ac:dyDescent="0.25">
      <c r="A464" t="s">
        <v>19308</v>
      </c>
      <c r="B464">
        <v>8</v>
      </c>
      <c r="C464">
        <v>12</v>
      </c>
    </row>
    <row r="465" spans="1:3" x14ac:dyDescent="0.25">
      <c r="A465" t="s">
        <v>19309</v>
      </c>
      <c r="B465">
        <v>8</v>
      </c>
      <c r="C465">
        <v>16</v>
      </c>
    </row>
    <row r="466" spans="1:3" x14ac:dyDescent="0.25">
      <c r="A466" t="s">
        <v>19310</v>
      </c>
      <c r="B466">
        <v>8</v>
      </c>
      <c r="C466">
        <v>17</v>
      </c>
    </row>
    <row r="467" spans="1:3" x14ac:dyDescent="0.25">
      <c r="A467" t="s">
        <v>19311</v>
      </c>
      <c r="B467">
        <v>8</v>
      </c>
      <c r="C467">
        <v>16</v>
      </c>
    </row>
    <row r="468" spans="1:3" x14ac:dyDescent="0.25">
      <c r="A468" t="s">
        <v>19312</v>
      </c>
      <c r="B468">
        <v>8</v>
      </c>
      <c r="C468">
        <v>16</v>
      </c>
    </row>
    <row r="469" spans="1:3" x14ac:dyDescent="0.25">
      <c r="A469" t="s">
        <v>19313</v>
      </c>
      <c r="B469">
        <v>8</v>
      </c>
      <c r="C469">
        <v>12</v>
      </c>
    </row>
    <row r="470" spans="1:3" x14ac:dyDescent="0.25">
      <c r="A470" t="s">
        <v>19314</v>
      </c>
      <c r="B470">
        <v>8</v>
      </c>
      <c r="C470">
        <v>19</v>
      </c>
    </row>
    <row r="471" spans="1:3" x14ac:dyDescent="0.25">
      <c r="A471" t="s">
        <v>19315</v>
      </c>
      <c r="B471">
        <v>8</v>
      </c>
      <c r="C471">
        <v>9</v>
      </c>
    </row>
    <row r="472" spans="1:3" x14ac:dyDescent="0.25">
      <c r="A472" t="s">
        <v>19316</v>
      </c>
      <c r="B472">
        <v>8</v>
      </c>
      <c r="C472">
        <v>18</v>
      </c>
    </row>
    <row r="473" spans="1:3" x14ac:dyDescent="0.25">
      <c r="A473" t="s">
        <v>19317</v>
      </c>
      <c r="B473">
        <v>8</v>
      </c>
      <c r="C473">
        <v>14</v>
      </c>
    </row>
    <row r="474" spans="1:3" x14ac:dyDescent="0.25">
      <c r="A474" t="s">
        <v>19318</v>
      </c>
      <c r="B474">
        <v>8</v>
      </c>
      <c r="C474">
        <v>16</v>
      </c>
    </row>
    <row r="475" spans="1:3" x14ac:dyDescent="0.25">
      <c r="A475" t="s">
        <v>19319</v>
      </c>
      <c r="B475">
        <v>8</v>
      </c>
      <c r="C475">
        <v>20</v>
      </c>
    </row>
    <row r="476" spans="1:3" x14ac:dyDescent="0.25">
      <c r="A476" t="s">
        <v>19320</v>
      </c>
      <c r="B476">
        <v>8</v>
      </c>
      <c r="C476">
        <v>18</v>
      </c>
    </row>
    <row r="477" spans="1:3" x14ac:dyDescent="0.25">
      <c r="A477" t="s">
        <v>19321</v>
      </c>
      <c r="B477">
        <v>8</v>
      </c>
      <c r="C477">
        <v>14</v>
      </c>
    </row>
    <row r="478" spans="1:3" x14ac:dyDescent="0.25">
      <c r="A478" t="s">
        <v>19322</v>
      </c>
      <c r="B478">
        <v>8</v>
      </c>
      <c r="C478">
        <v>19</v>
      </c>
    </row>
    <row r="479" spans="1:3" x14ac:dyDescent="0.25">
      <c r="A479" t="s">
        <v>19323</v>
      </c>
      <c r="B479">
        <v>8</v>
      </c>
      <c r="C479">
        <v>17</v>
      </c>
    </row>
    <row r="480" spans="1:3" x14ac:dyDescent="0.25">
      <c r="A480" t="s">
        <v>19324</v>
      </c>
      <c r="B480">
        <v>8</v>
      </c>
      <c r="C480">
        <v>18</v>
      </c>
    </row>
    <row r="481" spans="1:3" x14ac:dyDescent="0.25">
      <c r="A481" t="s">
        <v>19325</v>
      </c>
      <c r="B481">
        <v>8</v>
      </c>
      <c r="C481">
        <v>9</v>
      </c>
    </row>
    <row r="482" spans="1:3" x14ac:dyDescent="0.25">
      <c r="A482" t="s">
        <v>19326</v>
      </c>
      <c r="B482">
        <v>8</v>
      </c>
      <c r="C482">
        <v>16</v>
      </c>
    </row>
    <row r="483" spans="1:3" x14ac:dyDescent="0.25">
      <c r="A483" t="s">
        <v>19327</v>
      </c>
      <c r="B483">
        <v>8</v>
      </c>
      <c r="C483">
        <v>17</v>
      </c>
    </row>
    <row r="484" spans="1:3" x14ac:dyDescent="0.25">
      <c r="A484" t="s">
        <v>19328</v>
      </c>
      <c r="B484">
        <v>8</v>
      </c>
      <c r="C484">
        <v>11</v>
      </c>
    </row>
    <row r="485" spans="1:3" x14ac:dyDescent="0.25">
      <c r="A485" t="s">
        <v>19329</v>
      </c>
      <c r="B485">
        <v>8</v>
      </c>
      <c r="C485">
        <v>13</v>
      </c>
    </row>
    <row r="486" spans="1:3" x14ac:dyDescent="0.25">
      <c r="A486" t="s">
        <v>19330</v>
      </c>
      <c r="B486">
        <v>8</v>
      </c>
      <c r="C486">
        <v>17</v>
      </c>
    </row>
    <row r="487" spans="1:3" x14ac:dyDescent="0.25">
      <c r="A487" t="s">
        <v>19331</v>
      </c>
      <c r="B487">
        <v>8</v>
      </c>
      <c r="C487">
        <v>12</v>
      </c>
    </row>
    <row r="488" spans="1:3" x14ac:dyDescent="0.25">
      <c r="A488" t="s">
        <v>19332</v>
      </c>
      <c r="B488">
        <v>8</v>
      </c>
      <c r="C488">
        <v>20</v>
      </c>
    </row>
    <row r="489" spans="1:3" x14ac:dyDescent="0.25">
      <c r="A489" t="s">
        <v>19333</v>
      </c>
      <c r="B489">
        <v>8</v>
      </c>
      <c r="C489">
        <v>19</v>
      </c>
    </row>
    <row r="490" spans="1:3" x14ac:dyDescent="0.25">
      <c r="A490" t="s">
        <v>19334</v>
      </c>
      <c r="B490">
        <v>8</v>
      </c>
      <c r="C490">
        <v>17</v>
      </c>
    </row>
    <row r="491" spans="1:3" x14ac:dyDescent="0.25">
      <c r="A491" t="s">
        <v>19335</v>
      </c>
      <c r="B491">
        <v>8</v>
      </c>
      <c r="C491">
        <v>10</v>
      </c>
    </row>
    <row r="492" spans="1:3" x14ac:dyDescent="0.25">
      <c r="A492" t="s">
        <v>19336</v>
      </c>
      <c r="B492">
        <v>8</v>
      </c>
      <c r="C492">
        <v>14</v>
      </c>
    </row>
    <row r="493" spans="1:3" x14ac:dyDescent="0.25">
      <c r="A493" t="s">
        <v>19337</v>
      </c>
      <c r="B493">
        <v>8</v>
      </c>
      <c r="C493">
        <v>16</v>
      </c>
    </row>
    <row r="494" spans="1:3" x14ac:dyDescent="0.25">
      <c r="A494" t="s">
        <v>19338</v>
      </c>
      <c r="B494">
        <v>8</v>
      </c>
      <c r="C494">
        <v>19</v>
      </c>
    </row>
    <row r="495" spans="1:3" x14ac:dyDescent="0.25">
      <c r="A495" t="s">
        <v>19339</v>
      </c>
      <c r="B495">
        <v>8</v>
      </c>
      <c r="C495">
        <v>11</v>
      </c>
    </row>
    <row r="496" spans="1:3" x14ac:dyDescent="0.25">
      <c r="A496" t="s">
        <v>19340</v>
      </c>
      <c r="B496">
        <v>8</v>
      </c>
      <c r="C496">
        <v>16</v>
      </c>
    </row>
    <row r="497" spans="1:3" x14ac:dyDescent="0.25">
      <c r="A497" t="s">
        <v>19341</v>
      </c>
      <c r="B497">
        <v>8</v>
      </c>
      <c r="C497">
        <v>17</v>
      </c>
    </row>
    <row r="498" spans="1:3" x14ac:dyDescent="0.25">
      <c r="A498" t="s">
        <v>19342</v>
      </c>
      <c r="B498">
        <v>8</v>
      </c>
      <c r="C498">
        <v>16</v>
      </c>
    </row>
    <row r="499" spans="1:3" x14ac:dyDescent="0.25">
      <c r="A499" t="s">
        <v>19343</v>
      </c>
      <c r="B499">
        <v>8</v>
      </c>
      <c r="C499">
        <v>21</v>
      </c>
    </row>
    <row r="500" spans="1:3" x14ac:dyDescent="0.25">
      <c r="A500" t="s">
        <v>19344</v>
      </c>
      <c r="B500">
        <v>8</v>
      </c>
      <c r="C500">
        <v>17</v>
      </c>
    </row>
    <row r="501" spans="1:3" x14ac:dyDescent="0.25">
      <c r="A501" t="s">
        <v>19345</v>
      </c>
      <c r="B501">
        <v>8</v>
      </c>
      <c r="C501">
        <v>16</v>
      </c>
    </row>
    <row r="502" spans="1:3" x14ac:dyDescent="0.25">
      <c r="A502" t="s">
        <v>19346</v>
      </c>
      <c r="B502">
        <v>8</v>
      </c>
      <c r="C502">
        <v>18</v>
      </c>
    </row>
    <row r="503" spans="1:3" x14ac:dyDescent="0.25">
      <c r="A503" t="s">
        <v>19347</v>
      </c>
      <c r="B503">
        <v>8</v>
      </c>
      <c r="C503">
        <v>15</v>
      </c>
    </row>
    <row r="504" spans="1:3" x14ac:dyDescent="0.25">
      <c r="A504" t="s">
        <v>19348</v>
      </c>
      <c r="B504">
        <v>8</v>
      </c>
      <c r="C504">
        <v>16</v>
      </c>
    </row>
    <row r="505" spans="1:3" x14ac:dyDescent="0.25">
      <c r="A505" t="s">
        <v>19349</v>
      </c>
      <c r="B505">
        <v>8</v>
      </c>
      <c r="C505">
        <v>20</v>
      </c>
    </row>
    <row r="506" spans="1:3" x14ac:dyDescent="0.25">
      <c r="A506" t="s">
        <v>19350</v>
      </c>
      <c r="B506">
        <v>7</v>
      </c>
      <c r="C506">
        <v>8</v>
      </c>
    </row>
    <row r="507" spans="1:3" x14ac:dyDescent="0.25">
      <c r="A507" t="s">
        <v>19351</v>
      </c>
      <c r="B507">
        <v>7</v>
      </c>
      <c r="C507">
        <v>17</v>
      </c>
    </row>
    <row r="508" spans="1:3" x14ac:dyDescent="0.25">
      <c r="A508" t="s">
        <v>19352</v>
      </c>
      <c r="B508">
        <v>7</v>
      </c>
      <c r="C508">
        <v>15</v>
      </c>
    </row>
    <row r="509" spans="1:3" x14ac:dyDescent="0.25">
      <c r="A509" t="s">
        <v>19353</v>
      </c>
      <c r="B509">
        <v>7</v>
      </c>
      <c r="C509">
        <v>13</v>
      </c>
    </row>
    <row r="510" spans="1:3" x14ac:dyDescent="0.25">
      <c r="A510" t="s">
        <v>19354</v>
      </c>
      <c r="B510">
        <v>7</v>
      </c>
      <c r="C510">
        <v>14</v>
      </c>
    </row>
    <row r="511" spans="1:3" x14ac:dyDescent="0.25">
      <c r="A511" t="s">
        <v>19355</v>
      </c>
      <c r="B511">
        <v>7</v>
      </c>
      <c r="C511">
        <v>14</v>
      </c>
    </row>
    <row r="512" spans="1:3" x14ac:dyDescent="0.25">
      <c r="A512" t="s">
        <v>19356</v>
      </c>
      <c r="B512">
        <v>7</v>
      </c>
      <c r="C512">
        <v>11</v>
      </c>
    </row>
    <row r="513" spans="1:3" x14ac:dyDescent="0.25">
      <c r="A513" t="s">
        <v>19357</v>
      </c>
      <c r="B513">
        <v>7</v>
      </c>
      <c r="C513">
        <v>15</v>
      </c>
    </row>
    <row r="514" spans="1:3" x14ac:dyDescent="0.25">
      <c r="A514" t="s">
        <v>19358</v>
      </c>
      <c r="B514">
        <v>7</v>
      </c>
      <c r="C514">
        <v>17</v>
      </c>
    </row>
    <row r="515" spans="1:3" x14ac:dyDescent="0.25">
      <c r="A515" t="s">
        <v>19359</v>
      </c>
      <c r="B515">
        <v>7</v>
      </c>
      <c r="C515">
        <v>13</v>
      </c>
    </row>
    <row r="516" spans="1:3" x14ac:dyDescent="0.25">
      <c r="A516" t="s">
        <v>19360</v>
      </c>
      <c r="B516">
        <v>7</v>
      </c>
      <c r="C516">
        <v>8</v>
      </c>
    </row>
    <row r="517" spans="1:3" x14ac:dyDescent="0.25">
      <c r="A517" t="s">
        <v>19361</v>
      </c>
      <c r="B517">
        <v>7</v>
      </c>
      <c r="C517">
        <v>16</v>
      </c>
    </row>
    <row r="518" spans="1:3" x14ac:dyDescent="0.25">
      <c r="A518" t="s">
        <v>19362</v>
      </c>
      <c r="B518">
        <v>7</v>
      </c>
      <c r="C518">
        <v>14</v>
      </c>
    </row>
    <row r="519" spans="1:3" x14ac:dyDescent="0.25">
      <c r="A519" t="s">
        <v>19363</v>
      </c>
      <c r="B519">
        <v>7</v>
      </c>
      <c r="C519">
        <v>9</v>
      </c>
    </row>
    <row r="520" spans="1:3" x14ac:dyDescent="0.25">
      <c r="A520" t="s">
        <v>19364</v>
      </c>
      <c r="B520">
        <v>7</v>
      </c>
      <c r="C520">
        <v>12</v>
      </c>
    </row>
    <row r="521" spans="1:3" x14ac:dyDescent="0.25">
      <c r="A521" t="s">
        <v>19365</v>
      </c>
      <c r="B521">
        <v>7</v>
      </c>
      <c r="C521">
        <v>16</v>
      </c>
    </row>
    <row r="522" spans="1:3" x14ac:dyDescent="0.25">
      <c r="A522" t="s">
        <v>19366</v>
      </c>
      <c r="B522">
        <v>7</v>
      </c>
      <c r="C522">
        <v>18</v>
      </c>
    </row>
    <row r="523" spans="1:3" x14ac:dyDescent="0.25">
      <c r="A523" t="s">
        <v>19367</v>
      </c>
      <c r="B523">
        <v>7</v>
      </c>
      <c r="C523">
        <v>15</v>
      </c>
    </row>
    <row r="524" spans="1:3" x14ac:dyDescent="0.25">
      <c r="A524" t="s">
        <v>19368</v>
      </c>
      <c r="B524">
        <v>7</v>
      </c>
      <c r="C524">
        <v>12</v>
      </c>
    </row>
    <row r="525" spans="1:3" x14ac:dyDescent="0.25">
      <c r="A525" t="s">
        <v>19369</v>
      </c>
      <c r="B525">
        <v>7</v>
      </c>
      <c r="C525">
        <v>16</v>
      </c>
    </row>
    <row r="526" spans="1:3" x14ac:dyDescent="0.25">
      <c r="A526" t="s">
        <v>19370</v>
      </c>
      <c r="B526">
        <v>7</v>
      </c>
      <c r="C526">
        <v>15</v>
      </c>
    </row>
    <row r="527" spans="1:3" x14ac:dyDescent="0.25">
      <c r="A527" t="s">
        <v>19371</v>
      </c>
      <c r="B527">
        <v>7</v>
      </c>
      <c r="C527">
        <v>14</v>
      </c>
    </row>
    <row r="528" spans="1:3" x14ac:dyDescent="0.25">
      <c r="A528" t="s">
        <v>19372</v>
      </c>
      <c r="B528">
        <v>7</v>
      </c>
      <c r="C528">
        <v>16</v>
      </c>
    </row>
    <row r="529" spans="1:3" x14ac:dyDescent="0.25">
      <c r="A529" t="s">
        <v>19373</v>
      </c>
      <c r="B529">
        <v>7</v>
      </c>
      <c r="C529">
        <v>15</v>
      </c>
    </row>
    <row r="530" spans="1:3" x14ac:dyDescent="0.25">
      <c r="A530" t="s">
        <v>19374</v>
      </c>
      <c r="B530">
        <v>7</v>
      </c>
      <c r="C530">
        <v>15</v>
      </c>
    </row>
    <row r="531" spans="1:3" x14ac:dyDescent="0.25">
      <c r="A531" t="s">
        <v>19375</v>
      </c>
      <c r="B531">
        <v>7</v>
      </c>
      <c r="C531">
        <v>10</v>
      </c>
    </row>
    <row r="532" spans="1:3" x14ac:dyDescent="0.25">
      <c r="A532" t="s">
        <v>19376</v>
      </c>
      <c r="B532">
        <v>7</v>
      </c>
      <c r="C532">
        <v>15</v>
      </c>
    </row>
    <row r="533" spans="1:3" x14ac:dyDescent="0.25">
      <c r="A533" t="s">
        <v>19377</v>
      </c>
      <c r="B533">
        <v>7</v>
      </c>
      <c r="C533">
        <v>13</v>
      </c>
    </row>
    <row r="534" spans="1:3" x14ac:dyDescent="0.25">
      <c r="A534" t="s">
        <v>19378</v>
      </c>
      <c r="B534">
        <v>7</v>
      </c>
      <c r="C534">
        <v>16</v>
      </c>
    </row>
    <row r="535" spans="1:3" x14ac:dyDescent="0.25">
      <c r="A535" t="s">
        <v>19379</v>
      </c>
      <c r="B535">
        <v>7</v>
      </c>
      <c r="C535">
        <v>19</v>
      </c>
    </row>
    <row r="536" spans="1:3" x14ac:dyDescent="0.25">
      <c r="A536" t="s">
        <v>19380</v>
      </c>
      <c r="B536">
        <v>7</v>
      </c>
      <c r="C536">
        <v>15</v>
      </c>
    </row>
    <row r="537" spans="1:3" x14ac:dyDescent="0.25">
      <c r="A537" t="s">
        <v>19381</v>
      </c>
      <c r="B537">
        <v>7</v>
      </c>
      <c r="C537">
        <v>16</v>
      </c>
    </row>
    <row r="538" spans="1:3" x14ac:dyDescent="0.25">
      <c r="A538" t="s">
        <v>19382</v>
      </c>
      <c r="B538">
        <v>7</v>
      </c>
      <c r="C538">
        <v>15</v>
      </c>
    </row>
    <row r="539" spans="1:3" x14ac:dyDescent="0.25">
      <c r="A539" t="s">
        <v>19383</v>
      </c>
      <c r="B539">
        <v>7</v>
      </c>
      <c r="C539">
        <v>15</v>
      </c>
    </row>
    <row r="540" spans="1:3" x14ac:dyDescent="0.25">
      <c r="A540" t="s">
        <v>19384</v>
      </c>
      <c r="B540">
        <v>7</v>
      </c>
      <c r="C540">
        <v>15</v>
      </c>
    </row>
    <row r="541" spans="1:3" x14ac:dyDescent="0.25">
      <c r="A541" t="s">
        <v>19385</v>
      </c>
      <c r="B541">
        <v>7</v>
      </c>
      <c r="C541">
        <v>11</v>
      </c>
    </row>
    <row r="542" spans="1:3" x14ac:dyDescent="0.25">
      <c r="A542" t="s">
        <v>19386</v>
      </c>
      <c r="B542">
        <v>7</v>
      </c>
      <c r="C542">
        <v>15</v>
      </c>
    </row>
    <row r="543" spans="1:3" x14ac:dyDescent="0.25">
      <c r="A543" t="s">
        <v>19387</v>
      </c>
      <c r="B543">
        <v>6</v>
      </c>
      <c r="C543">
        <v>11</v>
      </c>
    </row>
    <row r="544" spans="1:3" x14ac:dyDescent="0.25">
      <c r="A544" t="s">
        <v>19388</v>
      </c>
      <c r="B544">
        <v>6</v>
      </c>
      <c r="C544">
        <v>14</v>
      </c>
    </row>
    <row r="545" spans="1:3" x14ac:dyDescent="0.25">
      <c r="A545" t="s">
        <v>19389</v>
      </c>
      <c r="B545">
        <v>6</v>
      </c>
      <c r="C545">
        <v>6</v>
      </c>
    </row>
    <row r="546" spans="1:3" x14ac:dyDescent="0.25">
      <c r="A546" t="s">
        <v>19390</v>
      </c>
      <c r="B546">
        <v>6</v>
      </c>
      <c r="C546">
        <v>11</v>
      </c>
    </row>
    <row r="547" spans="1:3" x14ac:dyDescent="0.25">
      <c r="A547" t="s">
        <v>19391</v>
      </c>
      <c r="B547">
        <v>6</v>
      </c>
      <c r="C547">
        <v>14</v>
      </c>
    </row>
    <row r="548" spans="1:3" x14ac:dyDescent="0.25">
      <c r="A548" t="s">
        <v>19392</v>
      </c>
      <c r="B548">
        <v>6</v>
      </c>
      <c r="C548">
        <v>14</v>
      </c>
    </row>
    <row r="549" spans="1:3" x14ac:dyDescent="0.25">
      <c r="A549" t="s">
        <v>19393</v>
      </c>
      <c r="B549">
        <v>6</v>
      </c>
      <c r="C549">
        <v>16</v>
      </c>
    </row>
    <row r="550" spans="1:3" x14ac:dyDescent="0.25">
      <c r="A550" t="s">
        <v>19394</v>
      </c>
      <c r="B550">
        <v>6</v>
      </c>
      <c r="C550">
        <v>14</v>
      </c>
    </row>
    <row r="551" spans="1:3" x14ac:dyDescent="0.25">
      <c r="A551" t="s">
        <v>19395</v>
      </c>
      <c r="B551">
        <v>6</v>
      </c>
      <c r="C551">
        <v>14</v>
      </c>
    </row>
    <row r="552" spans="1:3" x14ac:dyDescent="0.25">
      <c r="A552" t="s">
        <v>19396</v>
      </c>
      <c r="B552">
        <v>6</v>
      </c>
      <c r="C552">
        <v>16</v>
      </c>
    </row>
    <row r="553" spans="1:3" x14ac:dyDescent="0.25">
      <c r="A553" t="s">
        <v>19397</v>
      </c>
      <c r="B553">
        <v>6</v>
      </c>
      <c r="C553">
        <v>8</v>
      </c>
    </row>
    <row r="554" spans="1:3" x14ac:dyDescent="0.25">
      <c r="A554" t="s">
        <v>19398</v>
      </c>
      <c r="B554">
        <v>6</v>
      </c>
      <c r="C554">
        <v>15</v>
      </c>
    </row>
    <row r="555" spans="1:3" x14ac:dyDescent="0.25">
      <c r="A555" t="s">
        <v>19399</v>
      </c>
      <c r="B555">
        <v>6</v>
      </c>
      <c r="C555">
        <v>10</v>
      </c>
    </row>
    <row r="556" spans="1:3" x14ac:dyDescent="0.25">
      <c r="A556" t="s">
        <v>19400</v>
      </c>
      <c r="B556">
        <v>6</v>
      </c>
      <c r="C556">
        <v>13</v>
      </c>
    </row>
    <row r="557" spans="1:3" x14ac:dyDescent="0.25">
      <c r="A557" t="s">
        <v>19401</v>
      </c>
      <c r="B557">
        <v>6</v>
      </c>
      <c r="C557">
        <v>9</v>
      </c>
    </row>
    <row r="558" spans="1:3" x14ac:dyDescent="0.25">
      <c r="A558" t="s">
        <v>19402</v>
      </c>
      <c r="B558">
        <v>6</v>
      </c>
      <c r="C558">
        <v>15</v>
      </c>
    </row>
    <row r="559" spans="1:3" x14ac:dyDescent="0.25">
      <c r="A559" t="s">
        <v>19403</v>
      </c>
      <c r="B559">
        <v>6</v>
      </c>
      <c r="C559">
        <v>13</v>
      </c>
    </row>
    <row r="560" spans="1:3" x14ac:dyDescent="0.25">
      <c r="A560" t="s">
        <v>19404</v>
      </c>
      <c r="B560">
        <v>6</v>
      </c>
      <c r="C560">
        <v>13</v>
      </c>
    </row>
    <row r="561" spans="1:3" x14ac:dyDescent="0.25">
      <c r="A561" t="s">
        <v>19405</v>
      </c>
      <c r="B561">
        <v>6</v>
      </c>
      <c r="C561">
        <v>6</v>
      </c>
    </row>
    <row r="562" spans="1:3" x14ac:dyDescent="0.25">
      <c r="A562" t="s">
        <v>19406</v>
      </c>
      <c r="B562">
        <v>6</v>
      </c>
      <c r="C562">
        <v>14</v>
      </c>
    </row>
    <row r="563" spans="1:3" x14ac:dyDescent="0.25">
      <c r="A563" t="s">
        <v>19407</v>
      </c>
      <c r="B563">
        <v>6</v>
      </c>
      <c r="C563">
        <v>11</v>
      </c>
    </row>
    <row r="564" spans="1:3" x14ac:dyDescent="0.25">
      <c r="A564" t="s">
        <v>19408</v>
      </c>
      <c r="B564">
        <v>6</v>
      </c>
      <c r="C564">
        <v>11</v>
      </c>
    </row>
    <row r="565" spans="1:3" x14ac:dyDescent="0.25">
      <c r="A565" t="s">
        <v>19409</v>
      </c>
      <c r="B565">
        <v>6</v>
      </c>
      <c r="C565">
        <v>15</v>
      </c>
    </row>
    <row r="566" spans="1:3" x14ac:dyDescent="0.25">
      <c r="A566" t="s">
        <v>19410</v>
      </c>
      <c r="B566">
        <v>6</v>
      </c>
      <c r="C566">
        <v>10</v>
      </c>
    </row>
    <row r="567" spans="1:3" x14ac:dyDescent="0.25">
      <c r="A567" t="s">
        <v>19411</v>
      </c>
      <c r="B567">
        <v>6</v>
      </c>
      <c r="C567">
        <v>13</v>
      </c>
    </row>
    <row r="568" spans="1:3" x14ac:dyDescent="0.25">
      <c r="A568" t="s">
        <v>19412</v>
      </c>
      <c r="B568">
        <v>6</v>
      </c>
      <c r="C568">
        <v>11</v>
      </c>
    </row>
    <row r="569" spans="1:3" x14ac:dyDescent="0.25">
      <c r="A569" t="s">
        <v>19413</v>
      </c>
      <c r="B569">
        <v>6</v>
      </c>
      <c r="C569">
        <v>13</v>
      </c>
    </row>
    <row r="570" spans="1:3" x14ac:dyDescent="0.25">
      <c r="A570" t="s">
        <v>19414</v>
      </c>
      <c r="B570">
        <v>6</v>
      </c>
      <c r="C570">
        <v>18</v>
      </c>
    </row>
    <row r="571" spans="1:3" x14ac:dyDescent="0.25">
      <c r="A571" t="s">
        <v>19415</v>
      </c>
      <c r="B571">
        <v>6</v>
      </c>
      <c r="C571">
        <v>10</v>
      </c>
    </row>
    <row r="572" spans="1:3" x14ac:dyDescent="0.25">
      <c r="A572" t="s">
        <v>19416</v>
      </c>
      <c r="B572">
        <v>6</v>
      </c>
      <c r="C572">
        <v>8</v>
      </c>
    </row>
    <row r="573" spans="1:3" x14ac:dyDescent="0.25">
      <c r="A573" t="s">
        <v>19417</v>
      </c>
      <c r="B573">
        <v>6</v>
      </c>
      <c r="C573">
        <v>8</v>
      </c>
    </row>
    <row r="574" spans="1:3" x14ac:dyDescent="0.25">
      <c r="A574" t="s">
        <v>19418</v>
      </c>
      <c r="B574">
        <v>6</v>
      </c>
      <c r="C574">
        <v>10</v>
      </c>
    </row>
    <row r="575" spans="1:3" x14ac:dyDescent="0.25">
      <c r="A575" t="s">
        <v>19419</v>
      </c>
      <c r="B575">
        <v>6</v>
      </c>
      <c r="C575">
        <v>12</v>
      </c>
    </row>
    <row r="576" spans="1:3" x14ac:dyDescent="0.25">
      <c r="A576" t="s">
        <v>19420</v>
      </c>
      <c r="B576">
        <v>6</v>
      </c>
      <c r="C576">
        <v>11</v>
      </c>
    </row>
    <row r="577" spans="1:3" x14ac:dyDescent="0.25">
      <c r="A577" t="s">
        <v>19421</v>
      </c>
      <c r="B577">
        <v>6</v>
      </c>
      <c r="C577">
        <v>12</v>
      </c>
    </row>
    <row r="578" spans="1:3" x14ac:dyDescent="0.25">
      <c r="A578" t="s">
        <v>19422</v>
      </c>
      <c r="B578">
        <v>6</v>
      </c>
      <c r="C578">
        <v>14</v>
      </c>
    </row>
    <row r="579" spans="1:3" x14ac:dyDescent="0.25">
      <c r="A579" t="s">
        <v>19423</v>
      </c>
      <c r="B579">
        <v>6</v>
      </c>
      <c r="C579">
        <v>15</v>
      </c>
    </row>
    <row r="580" spans="1:3" x14ac:dyDescent="0.25">
      <c r="A580" t="s">
        <v>19424</v>
      </c>
      <c r="B580">
        <v>6</v>
      </c>
      <c r="C580">
        <v>8</v>
      </c>
    </row>
    <row r="581" spans="1:3" x14ac:dyDescent="0.25">
      <c r="A581" t="s">
        <v>19425</v>
      </c>
      <c r="B581">
        <v>6</v>
      </c>
      <c r="C581">
        <v>7</v>
      </c>
    </row>
    <row r="582" spans="1:3" x14ac:dyDescent="0.25">
      <c r="A582" t="s">
        <v>19426</v>
      </c>
      <c r="B582">
        <v>6</v>
      </c>
      <c r="C582">
        <v>11</v>
      </c>
    </row>
    <row r="583" spans="1:3" x14ac:dyDescent="0.25">
      <c r="A583" t="s">
        <v>19427</v>
      </c>
      <c r="B583">
        <v>6</v>
      </c>
      <c r="C583">
        <v>10</v>
      </c>
    </row>
    <row r="584" spans="1:3" x14ac:dyDescent="0.25">
      <c r="A584" t="s">
        <v>19428</v>
      </c>
      <c r="B584">
        <v>6</v>
      </c>
      <c r="C584">
        <v>12</v>
      </c>
    </row>
    <row r="585" spans="1:3" x14ac:dyDescent="0.25">
      <c r="A585" t="s">
        <v>19429</v>
      </c>
      <c r="B585">
        <v>6</v>
      </c>
      <c r="C585">
        <v>10</v>
      </c>
    </row>
    <row r="586" spans="1:3" x14ac:dyDescent="0.25">
      <c r="A586" t="s">
        <v>19430</v>
      </c>
      <c r="B586">
        <v>6</v>
      </c>
      <c r="C586">
        <v>15</v>
      </c>
    </row>
    <row r="587" spans="1:3" x14ac:dyDescent="0.25">
      <c r="A587" t="s">
        <v>19431</v>
      </c>
      <c r="B587">
        <v>6</v>
      </c>
      <c r="C587">
        <v>10</v>
      </c>
    </row>
    <row r="588" spans="1:3" x14ac:dyDescent="0.25">
      <c r="A588" t="s">
        <v>19432</v>
      </c>
      <c r="B588">
        <v>6</v>
      </c>
      <c r="C588">
        <v>10</v>
      </c>
    </row>
    <row r="589" spans="1:3" x14ac:dyDescent="0.25">
      <c r="A589" t="s">
        <v>19433</v>
      </c>
      <c r="B589">
        <v>6</v>
      </c>
      <c r="C589">
        <v>9</v>
      </c>
    </row>
    <row r="590" spans="1:3" x14ac:dyDescent="0.25">
      <c r="A590" t="s">
        <v>19434</v>
      </c>
      <c r="B590">
        <v>6</v>
      </c>
      <c r="C590">
        <v>10</v>
      </c>
    </row>
    <row r="591" spans="1:3" x14ac:dyDescent="0.25">
      <c r="A591" t="s">
        <v>19435</v>
      </c>
      <c r="B591">
        <v>6</v>
      </c>
      <c r="C591">
        <v>15</v>
      </c>
    </row>
    <row r="592" spans="1:3" x14ac:dyDescent="0.25">
      <c r="A592" t="s">
        <v>19436</v>
      </c>
      <c r="B592">
        <v>6</v>
      </c>
      <c r="C592">
        <v>12</v>
      </c>
    </row>
    <row r="593" spans="1:3" x14ac:dyDescent="0.25">
      <c r="A593" t="s">
        <v>19437</v>
      </c>
      <c r="B593">
        <v>6</v>
      </c>
      <c r="C593">
        <v>11</v>
      </c>
    </row>
    <row r="594" spans="1:3" x14ac:dyDescent="0.25">
      <c r="A594" t="s">
        <v>19438</v>
      </c>
      <c r="B594">
        <v>6</v>
      </c>
      <c r="C594">
        <v>12</v>
      </c>
    </row>
    <row r="595" spans="1:3" x14ac:dyDescent="0.25">
      <c r="A595" t="s">
        <v>19439</v>
      </c>
      <c r="B595">
        <v>6</v>
      </c>
      <c r="C595">
        <v>15</v>
      </c>
    </row>
    <row r="596" spans="1:3" x14ac:dyDescent="0.25">
      <c r="A596" t="s">
        <v>19440</v>
      </c>
      <c r="B596">
        <v>6</v>
      </c>
      <c r="C596">
        <v>8</v>
      </c>
    </row>
    <row r="597" spans="1:3" x14ac:dyDescent="0.25">
      <c r="A597" t="s">
        <v>19441</v>
      </c>
      <c r="B597">
        <v>6</v>
      </c>
      <c r="C597">
        <v>12</v>
      </c>
    </row>
    <row r="598" spans="1:3" x14ac:dyDescent="0.25">
      <c r="A598" t="s">
        <v>19442</v>
      </c>
      <c r="B598">
        <v>6</v>
      </c>
      <c r="C598">
        <v>11</v>
      </c>
    </row>
    <row r="599" spans="1:3" x14ac:dyDescent="0.25">
      <c r="A599" t="s">
        <v>19443</v>
      </c>
      <c r="B599">
        <v>6</v>
      </c>
      <c r="C599">
        <v>13</v>
      </c>
    </row>
    <row r="600" spans="1:3" x14ac:dyDescent="0.25">
      <c r="A600" t="s">
        <v>19444</v>
      </c>
      <c r="B600">
        <v>6</v>
      </c>
      <c r="C600">
        <v>15</v>
      </c>
    </row>
    <row r="601" spans="1:3" x14ac:dyDescent="0.25">
      <c r="A601" t="s">
        <v>19445</v>
      </c>
      <c r="B601">
        <v>6</v>
      </c>
      <c r="C601">
        <v>13</v>
      </c>
    </row>
    <row r="602" spans="1:3" x14ac:dyDescent="0.25">
      <c r="A602" t="s">
        <v>19446</v>
      </c>
      <c r="B602">
        <v>6</v>
      </c>
      <c r="C602">
        <v>13</v>
      </c>
    </row>
    <row r="603" spans="1:3" x14ac:dyDescent="0.25">
      <c r="A603" t="s">
        <v>19447</v>
      </c>
      <c r="B603">
        <v>6</v>
      </c>
      <c r="C603">
        <v>12</v>
      </c>
    </row>
    <row r="604" spans="1:3" x14ac:dyDescent="0.25">
      <c r="A604" t="s">
        <v>19448</v>
      </c>
      <c r="B604">
        <v>6</v>
      </c>
      <c r="C604">
        <v>14</v>
      </c>
    </row>
    <row r="605" spans="1:3" x14ac:dyDescent="0.25">
      <c r="A605" t="s">
        <v>19449</v>
      </c>
      <c r="B605">
        <v>6</v>
      </c>
      <c r="C605">
        <v>17</v>
      </c>
    </row>
    <row r="606" spans="1:3" x14ac:dyDescent="0.25">
      <c r="A606" t="s">
        <v>19450</v>
      </c>
      <c r="B606">
        <v>6</v>
      </c>
      <c r="C606">
        <v>10</v>
      </c>
    </row>
    <row r="607" spans="1:3" x14ac:dyDescent="0.25">
      <c r="A607" t="s">
        <v>19451</v>
      </c>
      <c r="B607">
        <v>6</v>
      </c>
      <c r="C607">
        <v>14</v>
      </c>
    </row>
    <row r="608" spans="1:3" x14ac:dyDescent="0.25">
      <c r="A608" t="s">
        <v>19452</v>
      </c>
      <c r="B608">
        <v>6</v>
      </c>
      <c r="C608">
        <v>10</v>
      </c>
    </row>
    <row r="609" spans="1:3" x14ac:dyDescent="0.25">
      <c r="A609" t="s">
        <v>19453</v>
      </c>
      <c r="B609">
        <v>5</v>
      </c>
      <c r="C609">
        <v>11</v>
      </c>
    </row>
    <row r="610" spans="1:3" x14ac:dyDescent="0.25">
      <c r="A610" t="s">
        <v>19454</v>
      </c>
      <c r="B610">
        <v>5</v>
      </c>
      <c r="C610">
        <v>11</v>
      </c>
    </row>
    <row r="611" spans="1:3" x14ac:dyDescent="0.25">
      <c r="A611" t="s">
        <v>19455</v>
      </c>
      <c r="B611">
        <v>5</v>
      </c>
      <c r="C611">
        <v>6</v>
      </c>
    </row>
    <row r="612" spans="1:3" x14ac:dyDescent="0.25">
      <c r="A612" t="s">
        <v>19456</v>
      </c>
      <c r="B612">
        <v>5</v>
      </c>
      <c r="C612">
        <v>8</v>
      </c>
    </row>
    <row r="613" spans="1:3" x14ac:dyDescent="0.25">
      <c r="A613" t="s">
        <v>19457</v>
      </c>
      <c r="B613">
        <v>5</v>
      </c>
      <c r="C613">
        <v>8</v>
      </c>
    </row>
    <row r="614" spans="1:3" x14ac:dyDescent="0.25">
      <c r="A614" t="s">
        <v>19458</v>
      </c>
      <c r="B614">
        <v>5</v>
      </c>
      <c r="C614">
        <v>10</v>
      </c>
    </row>
    <row r="615" spans="1:3" x14ac:dyDescent="0.25">
      <c r="A615" t="s">
        <v>19459</v>
      </c>
      <c r="B615">
        <v>5</v>
      </c>
      <c r="C615">
        <v>11</v>
      </c>
    </row>
    <row r="616" spans="1:3" x14ac:dyDescent="0.25">
      <c r="A616" t="s">
        <v>19460</v>
      </c>
      <c r="B616">
        <v>5</v>
      </c>
      <c r="C616">
        <v>6</v>
      </c>
    </row>
    <row r="617" spans="1:3" x14ac:dyDescent="0.25">
      <c r="A617" t="s">
        <v>19461</v>
      </c>
      <c r="B617">
        <v>5</v>
      </c>
      <c r="C617">
        <v>5</v>
      </c>
    </row>
    <row r="618" spans="1:3" x14ac:dyDescent="0.25">
      <c r="A618" t="s">
        <v>19462</v>
      </c>
      <c r="B618">
        <v>5</v>
      </c>
      <c r="C618">
        <v>10</v>
      </c>
    </row>
    <row r="619" spans="1:3" x14ac:dyDescent="0.25">
      <c r="A619" t="s">
        <v>19463</v>
      </c>
      <c r="B619">
        <v>5</v>
      </c>
      <c r="C619">
        <v>9</v>
      </c>
    </row>
    <row r="620" spans="1:3" x14ac:dyDescent="0.25">
      <c r="A620" t="s">
        <v>19464</v>
      </c>
      <c r="B620">
        <v>5</v>
      </c>
      <c r="C620">
        <v>9</v>
      </c>
    </row>
    <row r="621" spans="1:3" x14ac:dyDescent="0.25">
      <c r="A621" t="s">
        <v>19465</v>
      </c>
      <c r="B621">
        <v>5</v>
      </c>
      <c r="C621">
        <v>8</v>
      </c>
    </row>
    <row r="622" spans="1:3" x14ac:dyDescent="0.25">
      <c r="A622" t="s">
        <v>19466</v>
      </c>
      <c r="B622">
        <v>5</v>
      </c>
      <c r="C622">
        <v>11</v>
      </c>
    </row>
    <row r="623" spans="1:3" x14ac:dyDescent="0.25">
      <c r="A623" t="s">
        <v>19467</v>
      </c>
      <c r="B623">
        <v>5</v>
      </c>
      <c r="C623">
        <v>10</v>
      </c>
    </row>
    <row r="624" spans="1:3" x14ac:dyDescent="0.25">
      <c r="A624" t="s">
        <v>19468</v>
      </c>
      <c r="B624">
        <v>5</v>
      </c>
      <c r="C624">
        <v>9</v>
      </c>
    </row>
    <row r="625" spans="1:3" x14ac:dyDescent="0.25">
      <c r="A625" t="s">
        <v>19469</v>
      </c>
      <c r="B625">
        <v>5</v>
      </c>
      <c r="C625">
        <v>10</v>
      </c>
    </row>
    <row r="626" spans="1:3" x14ac:dyDescent="0.25">
      <c r="A626" t="s">
        <v>19470</v>
      </c>
      <c r="B626">
        <v>5</v>
      </c>
      <c r="C626">
        <v>9</v>
      </c>
    </row>
    <row r="627" spans="1:3" x14ac:dyDescent="0.25">
      <c r="A627" t="s">
        <v>19471</v>
      </c>
      <c r="B627">
        <v>5</v>
      </c>
      <c r="C627">
        <v>10</v>
      </c>
    </row>
    <row r="628" spans="1:3" x14ac:dyDescent="0.25">
      <c r="A628" t="s">
        <v>19472</v>
      </c>
      <c r="B628">
        <v>5</v>
      </c>
      <c r="C628">
        <v>11</v>
      </c>
    </row>
    <row r="629" spans="1:3" x14ac:dyDescent="0.25">
      <c r="A629" t="s">
        <v>19473</v>
      </c>
      <c r="B629">
        <v>5</v>
      </c>
      <c r="C629">
        <v>10</v>
      </c>
    </row>
    <row r="630" spans="1:3" x14ac:dyDescent="0.25">
      <c r="A630" t="s">
        <v>19474</v>
      </c>
      <c r="B630">
        <v>5</v>
      </c>
      <c r="C630">
        <v>9</v>
      </c>
    </row>
    <row r="631" spans="1:3" x14ac:dyDescent="0.25">
      <c r="A631" t="s">
        <v>19475</v>
      </c>
      <c r="B631">
        <v>5</v>
      </c>
      <c r="C631">
        <v>7</v>
      </c>
    </row>
    <row r="632" spans="1:3" x14ac:dyDescent="0.25">
      <c r="A632" t="s">
        <v>19476</v>
      </c>
      <c r="B632">
        <v>5</v>
      </c>
      <c r="C632">
        <v>8</v>
      </c>
    </row>
    <row r="633" spans="1:3" x14ac:dyDescent="0.25">
      <c r="A633" t="s">
        <v>19477</v>
      </c>
      <c r="B633">
        <v>5</v>
      </c>
      <c r="C633">
        <v>9</v>
      </c>
    </row>
    <row r="634" spans="1:3" x14ac:dyDescent="0.25">
      <c r="A634" t="s">
        <v>19478</v>
      </c>
      <c r="B634">
        <v>5</v>
      </c>
      <c r="C634">
        <v>11</v>
      </c>
    </row>
    <row r="635" spans="1:3" x14ac:dyDescent="0.25">
      <c r="A635" t="s">
        <v>19479</v>
      </c>
      <c r="B635">
        <v>5</v>
      </c>
      <c r="C635">
        <v>13</v>
      </c>
    </row>
    <row r="636" spans="1:3" x14ac:dyDescent="0.25">
      <c r="A636" t="s">
        <v>19480</v>
      </c>
      <c r="B636">
        <v>5</v>
      </c>
      <c r="C636">
        <v>12</v>
      </c>
    </row>
    <row r="637" spans="1:3" x14ac:dyDescent="0.25">
      <c r="A637" t="s">
        <v>19481</v>
      </c>
      <c r="B637">
        <v>5</v>
      </c>
      <c r="C637">
        <v>8</v>
      </c>
    </row>
    <row r="638" spans="1:3" x14ac:dyDescent="0.25">
      <c r="A638" t="s">
        <v>19482</v>
      </c>
      <c r="B638">
        <v>5</v>
      </c>
      <c r="C638">
        <v>13</v>
      </c>
    </row>
    <row r="639" spans="1:3" x14ac:dyDescent="0.25">
      <c r="A639" t="s">
        <v>19483</v>
      </c>
      <c r="B639">
        <v>5</v>
      </c>
      <c r="C639">
        <v>15</v>
      </c>
    </row>
    <row r="640" spans="1:3" x14ac:dyDescent="0.25">
      <c r="A640" t="s">
        <v>19484</v>
      </c>
      <c r="B640">
        <v>5</v>
      </c>
      <c r="C640">
        <v>8</v>
      </c>
    </row>
    <row r="641" spans="1:3" x14ac:dyDescent="0.25">
      <c r="A641" t="s">
        <v>19485</v>
      </c>
      <c r="B641">
        <v>5</v>
      </c>
      <c r="C641">
        <v>6</v>
      </c>
    </row>
    <row r="642" spans="1:3" x14ac:dyDescent="0.25">
      <c r="A642" t="s">
        <v>19486</v>
      </c>
      <c r="B642">
        <v>5</v>
      </c>
      <c r="C642">
        <v>11</v>
      </c>
    </row>
    <row r="643" spans="1:3" x14ac:dyDescent="0.25">
      <c r="A643" t="s">
        <v>19487</v>
      </c>
      <c r="B643">
        <v>5</v>
      </c>
      <c r="C643">
        <v>11</v>
      </c>
    </row>
    <row r="644" spans="1:3" x14ac:dyDescent="0.25">
      <c r="A644" t="s">
        <v>19488</v>
      </c>
      <c r="B644">
        <v>5</v>
      </c>
      <c r="C644">
        <v>11</v>
      </c>
    </row>
    <row r="645" spans="1:3" x14ac:dyDescent="0.25">
      <c r="A645" t="s">
        <v>19489</v>
      </c>
      <c r="B645">
        <v>5</v>
      </c>
      <c r="C645">
        <v>10</v>
      </c>
    </row>
    <row r="646" spans="1:3" x14ac:dyDescent="0.25">
      <c r="A646" t="s">
        <v>19490</v>
      </c>
      <c r="B646">
        <v>5</v>
      </c>
      <c r="C646">
        <v>8</v>
      </c>
    </row>
    <row r="647" spans="1:3" x14ac:dyDescent="0.25">
      <c r="A647" t="s">
        <v>19491</v>
      </c>
      <c r="B647">
        <v>5</v>
      </c>
      <c r="C647">
        <v>9</v>
      </c>
    </row>
    <row r="648" spans="1:3" x14ac:dyDescent="0.25">
      <c r="A648" t="s">
        <v>19492</v>
      </c>
      <c r="B648">
        <v>5</v>
      </c>
      <c r="C648">
        <v>7</v>
      </c>
    </row>
    <row r="649" spans="1:3" x14ac:dyDescent="0.25">
      <c r="A649" t="s">
        <v>19493</v>
      </c>
      <c r="B649">
        <v>5</v>
      </c>
      <c r="C649">
        <v>12</v>
      </c>
    </row>
    <row r="650" spans="1:3" x14ac:dyDescent="0.25">
      <c r="A650" t="s">
        <v>19494</v>
      </c>
      <c r="B650">
        <v>5</v>
      </c>
      <c r="C650">
        <v>9</v>
      </c>
    </row>
    <row r="651" spans="1:3" x14ac:dyDescent="0.25">
      <c r="A651" t="s">
        <v>19495</v>
      </c>
      <c r="B651">
        <v>5</v>
      </c>
      <c r="C651">
        <v>7</v>
      </c>
    </row>
    <row r="652" spans="1:3" x14ac:dyDescent="0.25">
      <c r="A652" t="s">
        <v>19496</v>
      </c>
      <c r="B652">
        <v>5</v>
      </c>
      <c r="C652">
        <v>10</v>
      </c>
    </row>
    <row r="653" spans="1:3" x14ac:dyDescent="0.25">
      <c r="A653" t="s">
        <v>19497</v>
      </c>
      <c r="B653">
        <v>5</v>
      </c>
      <c r="C653">
        <v>9</v>
      </c>
    </row>
    <row r="654" spans="1:3" x14ac:dyDescent="0.25">
      <c r="A654" t="s">
        <v>19498</v>
      </c>
      <c r="B654">
        <v>5</v>
      </c>
      <c r="C654">
        <v>11</v>
      </c>
    </row>
    <row r="655" spans="1:3" x14ac:dyDescent="0.25">
      <c r="A655" t="s">
        <v>19499</v>
      </c>
      <c r="B655">
        <v>5</v>
      </c>
      <c r="C655">
        <v>12</v>
      </c>
    </row>
    <row r="656" spans="1:3" x14ac:dyDescent="0.25">
      <c r="A656" t="s">
        <v>19500</v>
      </c>
      <c r="B656">
        <v>5</v>
      </c>
      <c r="C656">
        <v>14</v>
      </c>
    </row>
    <row r="657" spans="1:3" x14ac:dyDescent="0.25">
      <c r="A657" t="s">
        <v>19501</v>
      </c>
      <c r="B657">
        <v>5</v>
      </c>
      <c r="C657">
        <v>8</v>
      </c>
    </row>
    <row r="658" spans="1:3" x14ac:dyDescent="0.25">
      <c r="A658" t="s">
        <v>19502</v>
      </c>
      <c r="B658">
        <v>5</v>
      </c>
      <c r="C658">
        <v>8</v>
      </c>
    </row>
    <row r="659" spans="1:3" x14ac:dyDescent="0.25">
      <c r="A659" t="s">
        <v>19503</v>
      </c>
      <c r="B659">
        <v>5</v>
      </c>
      <c r="C659">
        <v>10</v>
      </c>
    </row>
    <row r="660" spans="1:3" x14ac:dyDescent="0.25">
      <c r="A660" t="s">
        <v>19504</v>
      </c>
      <c r="B660">
        <v>5</v>
      </c>
      <c r="C660">
        <v>13</v>
      </c>
    </row>
    <row r="661" spans="1:3" x14ac:dyDescent="0.25">
      <c r="A661" t="s">
        <v>19505</v>
      </c>
      <c r="B661">
        <v>5</v>
      </c>
      <c r="C661">
        <v>13</v>
      </c>
    </row>
    <row r="662" spans="1:3" x14ac:dyDescent="0.25">
      <c r="A662" t="s">
        <v>19506</v>
      </c>
      <c r="B662">
        <v>5</v>
      </c>
      <c r="C662">
        <v>6</v>
      </c>
    </row>
    <row r="663" spans="1:3" x14ac:dyDescent="0.25">
      <c r="A663" t="s">
        <v>19507</v>
      </c>
      <c r="B663">
        <v>5</v>
      </c>
      <c r="C663">
        <v>12</v>
      </c>
    </row>
    <row r="664" spans="1:3" x14ac:dyDescent="0.25">
      <c r="A664" t="s">
        <v>19508</v>
      </c>
      <c r="B664">
        <v>5</v>
      </c>
      <c r="C664">
        <v>12</v>
      </c>
    </row>
    <row r="665" spans="1:3" x14ac:dyDescent="0.25">
      <c r="A665" t="s">
        <v>19509</v>
      </c>
      <c r="B665">
        <v>5</v>
      </c>
      <c r="C665">
        <v>8</v>
      </c>
    </row>
    <row r="666" spans="1:3" x14ac:dyDescent="0.25">
      <c r="A666" t="s">
        <v>19510</v>
      </c>
      <c r="B666">
        <v>5</v>
      </c>
      <c r="C666">
        <v>9</v>
      </c>
    </row>
    <row r="667" spans="1:3" x14ac:dyDescent="0.25">
      <c r="A667" t="s">
        <v>19511</v>
      </c>
      <c r="B667">
        <v>5</v>
      </c>
      <c r="C667">
        <v>9</v>
      </c>
    </row>
    <row r="668" spans="1:3" x14ac:dyDescent="0.25">
      <c r="A668" t="s">
        <v>19512</v>
      </c>
      <c r="B668">
        <v>5</v>
      </c>
      <c r="C668">
        <v>10</v>
      </c>
    </row>
    <row r="669" spans="1:3" x14ac:dyDescent="0.25">
      <c r="A669" t="s">
        <v>19513</v>
      </c>
      <c r="B669">
        <v>5</v>
      </c>
      <c r="C669">
        <v>11</v>
      </c>
    </row>
    <row r="670" spans="1:3" x14ac:dyDescent="0.25">
      <c r="A670" t="s">
        <v>19514</v>
      </c>
      <c r="B670">
        <v>5</v>
      </c>
      <c r="C670">
        <v>12</v>
      </c>
    </row>
    <row r="671" spans="1:3" x14ac:dyDescent="0.25">
      <c r="A671" t="s">
        <v>19515</v>
      </c>
      <c r="B671">
        <v>5</v>
      </c>
      <c r="C671">
        <v>9</v>
      </c>
    </row>
    <row r="672" spans="1:3" x14ac:dyDescent="0.25">
      <c r="A672" t="s">
        <v>19516</v>
      </c>
      <c r="B672">
        <v>5</v>
      </c>
      <c r="C672">
        <v>11</v>
      </c>
    </row>
    <row r="673" spans="1:3" x14ac:dyDescent="0.25">
      <c r="A673" t="s">
        <v>19517</v>
      </c>
      <c r="B673">
        <v>5</v>
      </c>
      <c r="C673">
        <v>10</v>
      </c>
    </row>
    <row r="674" spans="1:3" x14ac:dyDescent="0.25">
      <c r="A674" t="s">
        <v>19518</v>
      </c>
      <c r="B674">
        <v>5</v>
      </c>
      <c r="C674">
        <v>11</v>
      </c>
    </row>
    <row r="675" spans="1:3" x14ac:dyDescent="0.25">
      <c r="A675" t="s">
        <v>19519</v>
      </c>
      <c r="B675">
        <v>5</v>
      </c>
      <c r="C675">
        <v>13</v>
      </c>
    </row>
    <row r="676" spans="1:3" x14ac:dyDescent="0.25">
      <c r="A676" t="s">
        <v>19520</v>
      </c>
      <c r="B676">
        <v>5</v>
      </c>
      <c r="C676">
        <v>9</v>
      </c>
    </row>
    <row r="677" spans="1:3" x14ac:dyDescent="0.25">
      <c r="A677" t="s">
        <v>19521</v>
      </c>
      <c r="B677">
        <v>5</v>
      </c>
      <c r="C677">
        <v>11</v>
      </c>
    </row>
    <row r="678" spans="1:3" x14ac:dyDescent="0.25">
      <c r="A678" t="s">
        <v>19522</v>
      </c>
      <c r="B678">
        <v>5</v>
      </c>
      <c r="C678">
        <v>12</v>
      </c>
    </row>
    <row r="679" spans="1:3" x14ac:dyDescent="0.25">
      <c r="A679" t="s">
        <v>19523</v>
      </c>
      <c r="B679">
        <v>5</v>
      </c>
      <c r="C679">
        <v>11</v>
      </c>
    </row>
    <row r="680" spans="1:3" x14ac:dyDescent="0.25">
      <c r="A680" t="s">
        <v>19524</v>
      </c>
      <c r="B680">
        <v>5</v>
      </c>
      <c r="C680">
        <v>10</v>
      </c>
    </row>
    <row r="681" spans="1:3" x14ac:dyDescent="0.25">
      <c r="A681" t="s">
        <v>19525</v>
      </c>
      <c r="B681">
        <v>5</v>
      </c>
      <c r="C681">
        <v>12</v>
      </c>
    </row>
    <row r="682" spans="1:3" x14ac:dyDescent="0.25">
      <c r="A682" t="s">
        <v>19526</v>
      </c>
      <c r="B682">
        <v>5</v>
      </c>
      <c r="C682">
        <v>8</v>
      </c>
    </row>
    <row r="683" spans="1:3" x14ac:dyDescent="0.25">
      <c r="A683" t="s">
        <v>19527</v>
      </c>
      <c r="B683">
        <v>5</v>
      </c>
      <c r="C683">
        <v>8</v>
      </c>
    </row>
    <row r="684" spans="1:3" x14ac:dyDescent="0.25">
      <c r="A684" t="s">
        <v>19528</v>
      </c>
      <c r="B684">
        <v>5</v>
      </c>
      <c r="C684">
        <v>10</v>
      </c>
    </row>
    <row r="685" spans="1:3" x14ac:dyDescent="0.25">
      <c r="A685" t="s">
        <v>19529</v>
      </c>
      <c r="B685">
        <v>5</v>
      </c>
      <c r="C685">
        <v>14</v>
      </c>
    </row>
    <row r="686" spans="1:3" x14ac:dyDescent="0.25">
      <c r="A686" t="s">
        <v>19530</v>
      </c>
      <c r="B686">
        <v>5</v>
      </c>
      <c r="C686">
        <v>10</v>
      </c>
    </row>
    <row r="687" spans="1:3" x14ac:dyDescent="0.25">
      <c r="A687" t="s">
        <v>19531</v>
      </c>
      <c r="B687">
        <v>5</v>
      </c>
      <c r="C687">
        <v>13</v>
      </c>
    </row>
    <row r="688" spans="1:3" x14ac:dyDescent="0.25">
      <c r="A688" t="s">
        <v>19532</v>
      </c>
      <c r="B688">
        <v>5</v>
      </c>
      <c r="C688">
        <v>12</v>
      </c>
    </row>
    <row r="689" spans="1:3" x14ac:dyDescent="0.25">
      <c r="A689" t="s">
        <v>19533</v>
      </c>
      <c r="B689">
        <v>5</v>
      </c>
      <c r="C689">
        <v>10</v>
      </c>
    </row>
    <row r="690" spans="1:3" x14ac:dyDescent="0.25">
      <c r="A690" t="s">
        <v>19534</v>
      </c>
      <c r="B690">
        <v>4</v>
      </c>
      <c r="C690">
        <v>9</v>
      </c>
    </row>
    <row r="691" spans="1:3" x14ac:dyDescent="0.25">
      <c r="A691" t="s">
        <v>19535</v>
      </c>
      <c r="B691">
        <v>4</v>
      </c>
      <c r="C691">
        <v>10</v>
      </c>
    </row>
    <row r="692" spans="1:3" x14ac:dyDescent="0.25">
      <c r="A692" t="s">
        <v>19536</v>
      </c>
      <c r="B692">
        <v>4</v>
      </c>
      <c r="C692">
        <v>5</v>
      </c>
    </row>
    <row r="693" spans="1:3" x14ac:dyDescent="0.25">
      <c r="A693" t="s">
        <v>19537</v>
      </c>
      <c r="B693">
        <v>4</v>
      </c>
      <c r="C693">
        <v>7</v>
      </c>
    </row>
    <row r="694" spans="1:3" x14ac:dyDescent="0.25">
      <c r="A694" t="s">
        <v>19538</v>
      </c>
      <c r="B694">
        <v>4</v>
      </c>
      <c r="C694">
        <v>7</v>
      </c>
    </row>
    <row r="695" spans="1:3" x14ac:dyDescent="0.25">
      <c r="A695" t="s">
        <v>19539</v>
      </c>
      <c r="B695">
        <v>4</v>
      </c>
      <c r="C695">
        <v>9</v>
      </c>
    </row>
    <row r="696" spans="1:3" x14ac:dyDescent="0.25">
      <c r="A696" t="s">
        <v>19540</v>
      </c>
      <c r="B696">
        <v>4</v>
      </c>
      <c r="C696">
        <v>5</v>
      </c>
    </row>
    <row r="697" spans="1:3" x14ac:dyDescent="0.25">
      <c r="A697" t="s">
        <v>19541</v>
      </c>
      <c r="B697">
        <v>4</v>
      </c>
      <c r="C697">
        <v>9</v>
      </c>
    </row>
    <row r="698" spans="1:3" x14ac:dyDescent="0.25">
      <c r="A698" t="s">
        <v>19542</v>
      </c>
      <c r="B698">
        <v>4</v>
      </c>
      <c r="C698">
        <v>-19740</v>
      </c>
    </row>
    <row r="699" spans="1:3" x14ac:dyDescent="0.25">
      <c r="A699" t="s">
        <v>19543</v>
      </c>
      <c r="B699">
        <v>4</v>
      </c>
      <c r="C699">
        <v>8</v>
      </c>
    </row>
    <row r="700" spans="1:3" x14ac:dyDescent="0.25">
      <c r="A700" t="s">
        <v>19544</v>
      </c>
      <c r="B700">
        <v>4</v>
      </c>
      <c r="C700">
        <v>8</v>
      </c>
    </row>
    <row r="701" spans="1:3" x14ac:dyDescent="0.25">
      <c r="A701" t="s">
        <v>19545</v>
      </c>
      <c r="B701">
        <v>4</v>
      </c>
      <c r="C701">
        <v>6</v>
      </c>
    </row>
    <row r="702" spans="1:3" x14ac:dyDescent="0.25">
      <c r="A702" t="s">
        <v>19546</v>
      </c>
      <c r="B702">
        <v>4</v>
      </c>
      <c r="C702">
        <v>7</v>
      </c>
    </row>
    <row r="703" spans="1:3" x14ac:dyDescent="0.25">
      <c r="A703" t="s">
        <v>19547</v>
      </c>
      <c r="B703">
        <v>4</v>
      </c>
      <c r="C703">
        <v>10</v>
      </c>
    </row>
    <row r="704" spans="1:3" x14ac:dyDescent="0.25">
      <c r="A704" t="s">
        <v>19548</v>
      </c>
      <c r="B704">
        <v>4</v>
      </c>
      <c r="C704">
        <v>8</v>
      </c>
    </row>
    <row r="705" spans="1:3" x14ac:dyDescent="0.25">
      <c r="A705" t="s">
        <v>19549</v>
      </c>
      <c r="B705">
        <v>4</v>
      </c>
      <c r="C705">
        <v>9</v>
      </c>
    </row>
    <row r="706" spans="1:3" x14ac:dyDescent="0.25">
      <c r="A706" t="s">
        <v>19550</v>
      </c>
      <c r="B706">
        <v>4</v>
      </c>
      <c r="C706">
        <v>11</v>
      </c>
    </row>
    <row r="707" spans="1:3" x14ac:dyDescent="0.25">
      <c r="A707" t="s">
        <v>19551</v>
      </c>
      <c r="B707">
        <v>4</v>
      </c>
      <c r="C707">
        <v>8</v>
      </c>
    </row>
    <row r="708" spans="1:3" x14ac:dyDescent="0.25">
      <c r="A708" t="s">
        <v>19552</v>
      </c>
      <c r="B708">
        <v>4</v>
      </c>
      <c r="C708">
        <v>9</v>
      </c>
    </row>
    <row r="709" spans="1:3" x14ac:dyDescent="0.25">
      <c r="A709" t="s">
        <v>19553</v>
      </c>
      <c r="B709">
        <v>4</v>
      </c>
      <c r="C709">
        <v>8</v>
      </c>
    </row>
    <row r="710" spans="1:3" x14ac:dyDescent="0.25">
      <c r="A710" t="s">
        <v>19554</v>
      </c>
      <c r="B710">
        <v>4</v>
      </c>
      <c r="C710">
        <v>6</v>
      </c>
    </row>
    <row r="711" spans="1:3" x14ac:dyDescent="0.25">
      <c r="A711" t="s">
        <v>19555</v>
      </c>
      <c r="B711">
        <v>4</v>
      </c>
      <c r="C711">
        <v>5</v>
      </c>
    </row>
    <row r="712" spans="1:3" x14ac:dyDescent="0.25">
      <c r="A712" t="s">
        <v>19556</v>
      </c>
      <c r="B712">
        <v>4</v>
      </c>
      <c r="C712">
        <v>8</v>
      </c>
    </row>
    <row r="713" spans="1:3" x14ac:dyDescent="0.25">
      <c r="A713" t="s">
        <v>19557</v>
      </c>
      <c r="B713">
        <v>4</v>
      </c>
      <c r="C713">
        <v>8</v>
      </c>
    </row>
    <row r="714" spans="1:3" x14ac:dyDescent="0.25">
      <c r="A714" t="s">
        <v>19558</v>
      </c>
      <c r="B714">
        <v>4</v>
      </c>
      <c r="C714">
        <v>5</v>
      </c>
    </row>
    <row r="715" spans="1:3" x14ac:dyDescent="0.25">
      <c r="A715" t="s">
        <v>19559</v>
      </c>
      <c r="B715">
        <v>4</v>
      </c>
      <c r="C715">
        <v>6</v>
      </c>
    </row>
    <row r="716" spans="1:3" x14ac:dyDescent="0.25">
      <c r="A716" t="s">
        <v>19560</v>
      </c>
      <c r="B716">
        <v>4</v>
      </c>
      <c r="C716">
        <v>8</v>
      </c>
    </row>
    <row r="717" spans="1:3" x14ac:dyDescent="0.25">
      <c r="A717" t="s">
        <v>19561</v>
      </c>
      <c r="B717">
        <v>4</v>
      </c>
      <c r="C717">
        <v>8</v>
      </c>
    </row>
    <row r="718" spans="1:3" x14ac:dyDescent="0.25">
      <c r="A718" t="s">
        <v>19562</v>
      </c>
      <c r="B718">
        <v>4</v>
      </c>
      <c r="C718">
        <v>10</v>
      </c>
    </row>
    <row r="719" spans="1:3" x14ac:dyDescent="0.25">
      <c r="A719" t="s">
        <v>19563</v>
      </c>
      <c r="B719">
        <v>4</v>
      </c>
      <c r="C719">
        <v>9</v>
      </c>
    </row>
    <row r="720" spans="1:3" x14ac:dyDescent="0.25">
      <c r="A720" t="s">
        <v>19564</v>
      </c>
      <c r="B720">
        <v>4</v>
      </c>
      <c r="C720">
        <v>8</v>
      </c>
    </row>
    <row r="721" spans="1:3" x14ac:dyDescent="0.25">
      <c r="A721" t="s">
        <v>19565</v>
      </c>
      <c r="B721">
        <v>4</v>
      </c>
      <c r="C721">
        <v>7</v>
      </c>
    </row>
    <row r="722" spans="1:3" x14ac:dyDescent="0.25">
      <c r="A722" t="s">
        <v>19566</v>
      </c>
      <c r="B722">
        <v>4</v>
      </c>
      <c r="C722">
        <v>5</v>
      </c>
    </row>
    <row r="723" spans="1:3" x14ac:dyDescent="0.25">
      <c r="A723" t="s">
        <v>19567</v>
      </c>
      <c r="B723">
        <v>4</v>
      </c>
      <c r="C723">
        <v>6</v>
      </c>
    </row>
    <row r="724" spans="1:3" x14ac:dyDescent="0.25">
      <c r="A724" t="s">
        <v>19568</v>
      </c>
      <c r="B724">
        <v>4</v>
      </c>
      <c r="C724">
        <v>9</v>
      </c>
    </row>
    <row r="725" spans="1:3" x14ac:dyDescent="0.25">
      <c r="A725" t="s">
        <v>19569</v>
      </c>
      <c r="B725">
        <v>4</v>
      </c>
      <c r="C725">
        <v>11</v>
      </c>
    </row>
    <row r="726" spans="1:3" x14ac:dyDescent="0.25">
      <c r="A726" t="s">
        <v>19570</v>
      </c>
      <c r="B726">
        <v>4</v>
      </c>
      <c r="C726">
        <v>8</v>
      </c>
    </row>
    <row r="727" spans="1:3" x14ac:dyDescent="0.25">
      <c r="A727" t="s">
        <v>19571</v>
      </c>
      <c r="B727">
        <v>4</v>
      </c>
      <c r="C727">
        <v>5</v>
      </c>
    </row>
    <row r="728" spans="1:3" x14ac:dyDescent="0.25">
      <c r="A728" t="s">
        <v>19572</v>
      </c>
      <c r="B728">
        <v>4</v>
      </c>
      <c r="C728">
        <v>8</v>
      </c>
    </row>
    <row r="729" spans="1:3" x14ac:dyDescent="0.25">
      <c r="A729" t="s">
        <v>19573</v>
      </c>
      <c r="B729">
        <v>4</v>
      </c>
      <c r="C729">
        <v>5</v>
      </c>
    </row>
    <row r="730" spans="1:3" x14ac:dyDescent="0.25">
      <c r="A730" t="s">
        <v>19574</v>
      </c>
      <c r="B730">
        <v>4</v>
      </c>
      <c r="C730">
        <v>7</v>
      </c>
    </row>
    <row r="731" spans="1:3" x14ac:dyDescent="0.25">
      <c r="A731" t="s">
        <v>19575</v>
      </c>
      <c r="B731">
        <v>4</v>
      </c>
      <c r="C731">
        <v>5</v>
      </c>
    </row>
    <row r="732" spans="1:3" x14ac:dyDescent="0.25">
      <c r="A732" t="s">
        <v>19576</v>
      </c>
      <c r="B732">
        <v>4</v>
      </c>
      <c r="C732">
        <v>10</v>
      </c>
    </row>
    <row r="733" spans="1:3" x14ac:dyDescent="0.25">
      <c r="A733" t="s">
        <v>19577</v>
      </c>
      <c r="B733">
        <v>4</v>
      </c>
      <c r="C733">
        <v>5</v>
      </c>
    </row>
    <row r="734" spans="1:3" x14ac:dyDescent="0.25">
      <c r="A734" t="s">
        <v>19578</v>
      </c>
      <c r="B734">
        <v>4</v>
      </c>
      <c r="C734">
        <v>9</v>
      </c>
    </row>
    <row r="735" spans="1:3" x14ac:dyDescent="0.25">
      <c r="A735" t="s">
        <v>19579</v>
      </c>
      <c r="B735">
        <v>4</v>
      </c>
      <c r="C735">
        <v>6</v>
      </c>
    </row>
    <row r="736" spans="1:3" x14ac:dyDescent="0.25">
      <c r="A736" t="s">
        <v>19580</v>
      </c>
      <c r="B736">
        <v>4</v>
      </c>
      <c r="C736">
        <v>7</v>
      </c>
    </row>
    <row r="737" spans="1:3" x14ac:dyDescent="0.25">
      <c r="A737" t="s">
        <v>19581</v>
      </c>
      <c r="B737">
        <v>4</v>
      </c>
      <c r="C737">
        <v>8</v>
      </c>
    </row>
    <row r="738" spans="1:3" x14ac:dyDescent="0.25">
      <c r="A738" t="s">
        <v>19582</v>
      </c>
      <c r="B738">
        <v>4</v>
      </c>
      <c r="C738">
        <v>7</v>
      </c>
    </row>
    <row r="739" spans="1:3" x14ac:dyDescent="0.25">
      <c r="A739" t="s">
        <v>19583</v>
      </c>
      <c r="B739">
        <v>4</v>
      </c>
      <c r="C739">
        <v>7</v>
      </c>
    </row>
    <row r="740" spans="1:3" x14ac:dyDescent="0.25">
      <c r="A740" t="s">
        <v>19584</v>
      </c>
      <c r="B740">
        <v>4</v>
      </c>
      <c r="C740">
        <v>11</v>
      </c>
    </row>
    <row r="741" spans="1:3" x14ac:dyDescent="0.25">
      <c r="A741" t="s">
        <v>19585</v>
      </c>
      <c r="B741">
        <v>4</v>
      </c>
      <c r="C741">
        <v>5</v>
      </c>
    </row>
    <row r="742" spans="1:3" x14ac:dyDescent="0.25">
      <c r="A742" t="s">
        <v>19586</v>
      </c>
      <c r="B742">
        <v>4</v>
      </c>
      <c r="C742">
        <v>8</v>
      </c>
    </row>
    <row r="743" spans="1:3" x14ac:dyDescent="0.25">
      <c r="A743" t="s">
        <v>19587</v>
      </c>
      <c r="B743">
        <v>4</v>
      </c>
      <c r="C743">
        <v>7</v>
      </c>
    </row>
    <row r="744" spans="1:3" x14ac:dyDescent="0.25">
      <c r="A744" t="s">
        <v>19588</v>
      </c>
      <c r="B744">
        <v>4</v>
      </c>
      <c r="C744">
        <v>4</v>
      </c>
    </row>
    <row r="745" spans="1:3" x14ac:dyDescent="0.25">
      <c r="A745" t="s">
        <v>19589</v>
      </c>
      <c r="B745">
        <v>4</v>
      </c>
      <c r="C745">
        <v>7</v>
      </c>
    </row>
    <row r="746" spans="1:3" x14ac:dyDescent="0.25">
      <c r="A746" t="s">
        <v>19590</v>
      </c>
      <c r="B746">
        <v>4</v>
      </c>
      <c r="C746">
        <v>5</v>
      </c>
    </row>
    <row r="747" spans="1:3" x14ac:dyDescent="0.25">
      <c r="A747" t="s">
        <v>19591</v>
      </c>
      <c r="B747">
        <v>4</v>
      </c>
      <c r="C747">
        <v>6</v>
      </c>
    </row>
    <row r="748" spans="1:3" x14ac:dyDescent="0.25">
      <c r="A748" t="s">
        <v>19592</v>
      </c>
      <c r="B748">
        <v>4</v>
      </c>
      <c r="C748">
        <v>8</v>
      </c>
    </row>
    <row r="749" spans="1:3" x14ac:dyDescent="0.25">
      <c r="A749" t="s">
        <v>19593</v>
      </c>
      <c r="B749">
        <v>4</v>
      </c>
      <c r="C749">
        <v>7</v>
      </c>
    </row>
    <row r="750" spans="1:3" x14ac:dyDescent="0.25">
      <c r="A750" t="s">
        <v>19594</v>
      </c>
      <c r="B750">
        <v>4</v>
      </c>
      <c r="C750">
        <v>8</v>
      </c>
    </row>
    <row r="751" spans="1:3" x14ac:dyDescent="0.25">
      <c r="A751" t="s">
        <v>19595</v>
      </c>
      <c r="B751">
        <v>4</v>
      </c>
      <c r="C751">
        <v>11</v>
      </c>
    </row>
    <row r="752" spans="1:3" x14ac:dyDescent="0.25">
      <c r="A752" t="s">
        <v>19596</v>
      </c>
      <c r="B752">
        <v>4</v>
      </c>
      <c r="C752">
        <v>9</v>
      </c>
    </row>
    <row r="753" spans="1:3" x14ac:dyDescent="0.25">
      <c r="A753" t="s">
        <v>19597</v>
      </c>
      <c r="B753">
        <v>4</v>
      </c>
      <c r="C753">
        <v>7</v>
      </c>
    </row>
    <row r="754" spans="1:3" x14ac:dyDescent="0.25">
      <c r="A754" t="s">
        <v>19598</v>
      </c>
      <c r="B754">
        <v>4</v>
      </c>
      <c r="C754">
        <v>7</v>
      </c>
    </row>
    <row r="755" spans="1:3" x14ac:dyDescent="0.25">
      <c r="A755" t="s">
        <v>19599</v>
      </c>
      <c r="B755">
        <v>4</v>
      </c>
      <c r="C755">
        <v>9</v>
      </c>
    </row>
    <row r="756" spans="1:3" x14ac:dyDescent="0.25">
      <c r="A756" t="s">
        <v>19600</v>
      </c>
      <c r="B756">
        <v>4</v>
      </c>
      <c r="C756">
        <v>7</v>
      </c>
    </row>
    <row r="757" spans="1:3" x14ac:dyDescent="0.25">
      <c r="A757" t="s">
        <v>19601</v>
      </c>
      <c r="B757">
        <v>4</v>
      </c>
      <c r="C757">
        <v>11</v>
      </c>
    </row>
    <row r="758" spans="1:3" x14ac:dyDescent="0.25">
      <c r="A758" t="s">
        <v>19602</v>
      </c>
      <c r="B758">
        <v>4</v>
      </c>
      <c r="C758">
        <v>10</v>
      </c>
    </row>
    <row r="759" spans="1:3" x14ac:dyDescent="0.25">
      <c r="A759" t="s">
        <v>19603</v>
      </c>
      <c r="B759">
        <v>4</v>
      </c>
      <c r="C759">
        <v>9</v>
      </c>
    </row>
    <row r="760" spans="1:3" x14ac:dyDescent="0.25">
      <c r="A760" t="s">
        <v>19604</v>
      </c>
      <c r="B760">
        <v>4</v>
      </c>
      <c r="C760">
        <v>7</v>
      </c>
    </row>
    <row r="761" spans="1:3" x14ac:dyDescent="0.25">
      <c r="A761" t="s">
        <v>19605</v>
      </c>
      <c r="B761">
        <v>4</v>
      </c>
      <c r="C761">
        <v>7</v>
      </c>
    </row>
    <row r="762" spans="1:3" x14ac:dyDescent="0.25">
      <c r="A762" t="s">
        <v>19606</v>
      </c>
      <c r="B762">
        <v>4</v>
      </c>
      <c r="C762">
        <v>6</v>
      </c>
    </row>
    <row r="763" spans="1:3" x14ac:dyDescent="0.25">
      <c r="A763" t="s">
        <v>19607</v>
      </c>
      <c r="B763">
        <v>4</v>
      </c>
      <c r="C763">
        <v>6</v>
      </c>
    </row>
    <row r="764" spans="1:3" x14ac:dyDescent="0.25">
      <c r="A764" t="s">
        <v>19608</v>
      </c>
      <c r="B764">
        <v>4</v>
      </c>
      <c r="C764">
        <v>8</v>
      </c>
    </row>
    <row r="765" spans="1:3" x14ac:dyDescent="0.25">
      <c r="A765" t="s">
        <v>19609</v>
      </c>
      <c r="B765">
        <v>4</v>
      </c>
      <c r="C765">
        <v>9</v>
      </c>
    </row>
    <row r="766" spans="1:3" x14ac:dyDescent="0.25">
      <c r="A766" t="s">
        <v>19610</v>
      </c>
      <c r="B766">
        <v>4</v>
      </c>
      <c r="C766">
        <v>7</v>
      </c>
    </row>
    <row r="767" spans="1:3" x14ac:dyDescent="0.25">
      <c r="A767" t="s">
        <v>19611</v>
      </c>
      <c r="B767">
        <v>4</v>
      </c>
      <c r="C767">
        <v>10</v>
      </c>
    </row>
    <row r="768" spans="1:3" x14ac:dyDescent="0.25">
      <c r="A768" t="s">
        <v>19612</v>
      </c>
      <c r="B768">
        <v>4</v>
      </c>
      <c r="C768">
        <v>6</v>
      </c>
    </row>
    <row r="769" spans="1:3" x14ac:dyDescent="0.25">
      <c r="A769" t="s">
        <v>19613</v>
      </c>
      <c r="B769">
        <v>4</v>
      </c>
      <c r="C769">
        <v>8</v>
      </c>
    </row>
    <row r="770" spans="1:3" x14ac:dyDescent="0.25">
      <c r="A770" t="s">
        <v>19614</v>
      </c>
      <c r="B770">
        <v>4</v>
      </c>
      <c r="C770">
        <v>8</v>
      </c>
    </row>
    <row r="771" spans="1:3" x14ac:dyDescent="0.25">
      <c r="A771" t="s">
        <v>19615</v>
      </c>
      <c r="B771">
        <v>4</v>
      </c>
      <c r="C771">
        <v>8</v>
      </c>
    </row>
    <row r="772" spans="1:3" x14ac:dyDescent="0.25">
      <c r="A772" t="s">
        <v>19616</v>
      </c>
      <c r="B772">
        <v>4</v>
      </c>
      <c r="C772">
        <v>8</v>
      </c>
    </row>
    <row r="773" spans="1:3" x14ac:dyDescent="0.25">
      <c r="A773" t="s">
        <v>19617</v>
      </c>
      <c r="B773">
        <v>4</v>
      </c>
      <c r="C773">
        <v>5</v>
      </c>
    </row>
    <row r="774" spans="1:3" x14ac:dyDescent="0.25">
      <c r="A774" t="s">
        <v>19618</v>
      </c>
      <c r="B774">
        <v>4</v>
      </c>
      <c r="C774">
        <v>9</v>
      </c>
    </row>
    <row r="775" spans="1:3" x14ac:dyDescent="0.25">
      <c r="A775" t="s">
        <v>19619</v>
      </c>
      <c r="B775">
        <v>4</v>
      </c>
      <c r="C775">
        <v>4</v>
      </c>
    </row>
    <row r="776" spans="1:3" x14ac:dyDescent="0.25">
      <c r="A776" t="s">
        <v>19620</v>
      </c>
      <c r="B776">
        <v>4</v>
      </c>
      <c r="C776">
        <v>10</v>
      </c>
    </row>
    <row r="777" spans="1:3" x14ac:dyDescent="0.25">
      <c r="A777" t="s">
        <v>19621</v>
      </c>
      <c r="B777">
        <v>4</v>
      </c>
      <c r="C777">
        <v>10</v>
      </c>
    </row>
    <row r="778" spans="1:3" x14ac:dyDescent="0.25">
      <c r="A778" t="s">
        <v>19622</v>
      </c>
      <c r="B778">
        <v>4</v>
      </c>
      <c r="C778">
        <v>5</v>
      </c>
    </row>
    <row r="779" spans="1:3" x14ac:dyDescent="0.25">
      <c r="A779" t="s">
        <v>19623</v>
      </c>
      <c r="B779">
        <v>4</v>
      </c>
      <c r="C779">
        <v>8</v>
      </c>
    </row>
    <row r="780" spans="1:3" x14ac:dyDescent="0.25">
      <c r="A780" t="s">
        <v>19624</v>
      </c>
      <c r="B780">
        <v>4</v>
      </c>
      <c r="C780">
        <v>7</v>
      </c>
    </row>
    <row r="781" spans="1:3" x14ac:dyDescent="0.25">
      <c r="A781" t="s">
        <v>19625</v>
      </c>
      <c r="B781">
        <v>4</v>
      </c>
      <c r="C781">
        <v>5</v>
      </c>
    </row>
    <row r="782" spans="1:3" x14ac:dyDescent="0.25">
      <c r="A782" t="s">
        <v>19626</v>
      </c>
      <c r="B782">
        <v>4</v>
      </c>
      <c r="C782">
        <v>9</v>
      </c>
    </row>
    <row r="783" spans="1:3" x14ac:dyDescent="0.25">
      <c r="A783" t="s">
        <v>19627</v>
      </c>
      <c r="B783">
        <v>4</v>
      </c>
      <c r="C783">
        <v>9</v>
      </c>
    </row>
    <row r="784" spans="1:3" x14ac:dyDescent="0.25">
      <c r="A784" t="s">
        <v>19628</v>
      </c>
      <c r="B784">
        <v>4</v>
      </c>
      <c r="C784">
        <v>5</v>
      </c>
    </row>
    <row r="785" spans="1:3" x14ac:dyDescent="0.25">
      <c r="A785" t="s">
        <v>19629</v>
      </c>
      <c r="B785">
        <v>4</v>
      </c>
      <c r="C785">
        <v>8</v>
      </c>
    </row>
    <row r="786" spans="1:3" x14ac:dyDescent="0.25">
      <c r="A786" t="s">
        <v>19630</v>
      </c>
      <c r="B786">
        <v>4</v>
      </c>
      <c r="C786">
        <v>5</v>
      </c>
    </row>
    <row r="787" spans="1:3" x14ac:dyDescent="0.25">
      <c r="A787" t="s">
        <v>19631</v>
      </c>
      <c r="B787">
        <v>4</v>
      </c>
      <c r="C787">
        <v>9</v>
      </c>
    </row>
    <row r="788" spans="1:3" x14ac:dyDescent="0.25">
      <c r="A788" t="s">
        <v>19632</v>
      </c>
      <c r="B788">
        <v>4</v>
      </c>
      <c r="C788">
        <v>6</v>
      </c>
    </row>
    <row r="789" spans="1:3" x14ac:dyDescent="0.25">
      <c r="A789" t="s">
        <v>19633</v>
      </c>
      <c r="B789">
        <v>4</v>
      </c>
      <c r="C789">
        <v>10</v>
      </c>
    </row>
    <row r="790" spans="1:3" x14ac:dyDescent="0.25">
      <c r="A790" t="s">
        <v>19634</v>
      </c>
      <c r="B790">
        <v>4</v>
      </c>
      <c r="C790">
        <v>10</v>
      </c>
    </row>
    <row r="791" spans="1:3" x14ac:dyDescent="0.25">
      <c r="A791" t="s">
        <v>19635</v>
      </c>
      <c r="B791">
        <v>4</v>
      </c>
      <c r="C791">
        <v>8</v>
      </c>
    </row>
    <row r="792" spans="1:3" x14ac:dyDescent="0.25">
      <c r="A792" t="s">
        <v>19636</v>
      </c>
      <c r="B792">
        <v>4</v>
      </c>
      <c r="C792">
        <v>8</v>
      </c>
    </row>
    <row r="793" spans="1:3" x14ac:dyDescent="0.25">
      <c r="A793" t="s">
        <v>19637</v>
      </c>
      <c r="B793">
        <v>4</v>
      </c>
      <c r="C793">
        <v>9</v>
      </c>
    </row>
    <row r="794" spans="1:3" x14ac:dyDescent="0.25">
      <c r="A794" t="s">
        <v>19638</v>
      </c>
      <c r="B794">
        <v>4</v>
      </c>
      <c r="C794">
        <v>9</v>
      </c>
    </row>
    <row r="795" spans="1:3" x14ac:dyDescent="0.25">
      <c r="A795" t="s">
        <v>19639</v>
      </c>
      <c r="B795">
        <v>4</v>
      </c>
      <c r="C795">
        <v>8</v>
      </c>
    </row>
    <row r="796" spans="1:3" x14ac:dyDescent="0.25">
      <c r="A796" t="s">
        <v>19640</v>
      </c>
      <c r="B796">
        <v>4</v>
      </c>
      <c r="C796">
        <v>6</v>
      </c>
    </row>
    <row r="797" spans="1:3" x14ac:dyDescent="0.25">
      <c r="A797" t="s">
        <v>19641</v>
      </c>
      <c r="B797">
        <v>4</v>
      </c>
      <c r="C797">
        <v>8</v>
      </c>
    </row>
    <row r="798" spans="1:3" x14ac:dyDescent="0.25">
      <c r="A798" t="s">
        <v>19642</v>
      </c>
      <c r="B798">
        <v>4</v>
      </c>
      <c r="C798">
        <v>5</v>
      </c>
    </row>
    <row r="799" spans="1:3" x14ac:dyDescent="0.25">
      <c r="A799" t="s">
        <v>19643</v>
      </c>
      <c r="B799">
        <v>4</v>
      </c>
      <c r="C799">
        <v>8</v>
      </c>
    </row>
    <row r="800" spans="1:3" x14ac:dyDescent="0.25">
      <c r="A800" t="s">
        <v>19644</v>
      </c>
      <c r="B800">
        <v>4</v>
      </c>
      <c r="C800">
        <v>5</v>
      </c>
    </row>
    <row r="801" spans="1:3" x14ac:dyDescent="0.25">
      <c r="A801" t="s">
        <v>19645</v>
      </c>
      <c r="B801">
        <v>4</v>
      </c>
      <c r="C801">
        <v>8</v>
      </c>
    </row>
    <row r="802" spans="1:3" x14ac:dyDescent="0.25">
      <c r="A802" t="s">
        <v>19646</v>
      </c>
      <c r="B802">
        <v>4</v>
      </c>
      <c r="C802">
        <v>9</v>
      </c>
    </row>
    <row r="803" spans="1:3" x14ac:dyDescent="0.25">
      <c r="A803" t="s">
        <v>19647</v>
      </c>
      <c r="B803">
        <v>4</v>
      </c>
      <c r="C803">
        <v>8</v>
      </c>
    </row>
    <row r="804" spans="1:3" x14ac:dyDescent="0.25">
      <c r="A804" t="s">
        <v>19648</v>
      </c>
      <c r="B804">
        <v>4</v>
      </c>
      <c r="C804">
        <v>8</v>
      </c>
    </row>
    <row r="805" spans="1:3" x14ac:dyDescent="0.25">
      <c r="A805" t="s">
        <v>19649</v>
      </c>
      <c r="B805">
        <v>4</v>
      </c>
      <c r="C805">
        <v>9</v>
      </c>
    </row>
    <row r="806" spans="1:3" x14ac:dyDescent="0.25">
      <c r="A806" t="s">
        <v>19650</v>
      </c>
      <c r="B806">
        <v>4</v>
      </c>
      <c r="C806">
        <v>9</v>
      </c>
    </row>
    <row r="807" spans="1:3" x14ac:dyDescent="0.25">
      <c r="A807" t="s">
        <v>19651</v>
      </c>
      <c r="B807">
        <v>4</v>
      </c>
      <c r="C807">
        <v>11</v>
      </c>
    </row>
    <row r="808" spans="1:3" x14ac:dyDescent="0.25">
      <c r="A808" t="s">
        <v>19652</v>
      </c>
      <c r="B808">
        <v>4</v>
      </c>
      <c r="C808">
        <v>7</v>
      </c>
    </row>
    <row r="809" spans="1:3" x14ac:dyDescent="0.25">
      <c r="A809" t="s">
        <v>19653</v>
      </c>
      <c r="B809">
        <v>4</v>
      </c>
      <c r="C809">
        <v>9</v>
      </c>
    </row>
    <row r="810" spans="1:3" x14ac:dyDescent="0.25">
      <c r="A810" t="s">
        <v>19654</v>
      </c>
      <c r="B810">
        <v>4</v>
      </c>
      <c r="C810">
        <v>9</v>
      </c>
    </row>
    <row r="811" spans="1:3" x14ac:dyDescent="0.25">
      <c r="A811" t="s">
        <v>19655</v>
      </c>
      <c r="B811">
        <v>4</v>
      </c>
      <c r="C811">
        <v>10</v>
      </c>
    </row>
    <row r="812" spans="1:3" x14ac:dyDescent="0.25">
      <c r="A812" t="s">
        <v>19656</v>
      </c>
      <c r="B812">
        <v>4</v>
      </c>
      <c r="C812">
        <v>8</v>
      </c>
    </row>
    <row r="813" spans="1:3" x14ac:dyDescent="0.25">
      <c r="A813" t="s">
        <v>19657</v>
      </c>
      <c r="B813">
        <v>4</v>
      </c>
      <c r="C813">
        <v>8</v>
      </c>
    </row>
    <row r="814" spans="1:3" x14ac:dyDescent="0.25">
      <c r="A814" t="s">
        <v>19658</v>
      </c>
      <c r="B814">
        <v>4</v>
      </c>
      <c r="C814">
        <v>9</v>
      </c>
    </row>
    <row r="815" spans="1:3" x14ac:dyDescent="0.25">
      <c r="A815" t="s">
        <v>19659</v>
      </c>
      <c r="B815">
        <v>4</v>
      </c>
      <c r="C815">
        <v>10</v>
      </c>
    </row>
    <row r="816" spans="1:3" x14ac:dyDescent="0.25">
      <c r="A816" t="s">
        <v>19660</v>
      </c>
      <c r="B816">
        <v>4</v>
      </c>
      <c r="C816">
        <v>6</v>
      </c>
    </row>
    <row r="817" spans="1:3" x14ac:dyDescent="0.25">
      <c r="A817" t="s">
        <v>19661</v>
      </c>
      <c r="B817">
        <v>3</v>
      </c>
      <c r="C817">
        <v>8</v>
      </c>
    </row>
    <row r="818" spans="1:3" x14ac:dyDescent="0.25">
      <c r="A818" t="s">
        <v>19662</v>
      </c>
      <c r="B818">
        <v>3</v>
      </c>
      <c r="C818">
        <v>6</v>
      </c>
    </row>
    <row r="819" spans="1:3" x14ac:dyDescent="0.25">
      <c r="A819" t="s">
        <v>19663</v>
      </c>
      <c r="B819">
        <v>3</v>
      </c>
      <c r="C819">
        <v>6</v>
      </c>
    </row>
    <row r="820" spans="1:3" x14ac:dyDescent="0.25">
      <c r="A820" t="s">
        <v>19664</v>
      </c>
      <c r="B820">
        <v>3</v>
      </c>
      <c r="C820">
        <v>7</v>
      </c>
    </row>
    <row r="821" spans="1:3" x14ac:dyDescent="0.25">
      <c r="A821" t="s">
        <v>19665</v>
      </c>
      <c r="B821">
        <v>3</v>
      </c>
      <c r="C821">
        <v>4</v>
      </c>
    </row>
    <row r="822" spans="1:3" x14ac:dyDescent="0.25">
      <c r="A822" t="s">
        <v>19666</v>
      </c>
      <c r="B822">
        <v>3</v>
      </c>
      <c r="C822">
        <v>6</v>
      </c>
    </row>
    <row r="823" spans="1:3" x14ac:dyDescent="0.25">
      <c r="A823" t="s">
        <v>19667</v>
      </c>
      <c r="B823">
        <v>3</v>
      </c>
      <c r="C823">
        <v>5</v>
      </c>
    </row>
    <row r="824" spans="1:3" x14ac:dyDescent="0.25">
      <c r="A824" t="s">
        <v>19668</v>
      </c>
      <c r="B824">
        <v>3</v>
      </c>
      <c r="C824">
        <v>5</v>
      </c>
    </row>
    <row r="825" spans="1:3" x14ac:dyDescent="0.25">
      <c r="A825" t="s">
        <v>19669</v>
      </c>
      <c r="B825">
        <v>3</v>
      </c>
      <c r="C825">
        <v>5</v>
      </c>
    </row>
    <row r="826" spans="1:3" x14ac:dyDescent="0.25">
      <c r="A826" t="s">
        <v>19670</v>
      </c>
      <c r="B826">
        <v>3</v>
      </c>
      <c r="C826">
        <v>6</v>
      </c>
    </row>
    <row r="827" spans="1:3" x14ac:dyDescent="0.25">
      <c r="A827" t="s">
        <v>19671</v>
      </c>
      <c r="B827">
        <v>3</v>
      </c>
      <c r="C827">
        <v>5</v>
      </c>
    </row>
    <row r="828" spans="1:3" x14ac:dyDescent="0.25">
      <c r="A828" t="s">
        <v>19672</v>
      </c>
      <c r="B828">
        <v>3</v>
      </c>
      <c r="C828">
        <v>6</v>
      </c>
    </row>
    <row r="829" spans="1:3" x14ac:dyDescent="0.25">
      <c r="A829" t="s">
        <v>19673</v>
      </c>
      <c r="B829">
        <v>3</v>
      </c>
      <c r="C829">
        <v>8</v>
      </c>
    </row>
    <row r="830" spans="1:3" x14ac:dyDescent="0.25">
      <c r="A830" t="s">
        <v>19674</v>
      </c>
      <c r="B830">
        <v>3</v>
      </c>
      <c r="C830">
        <v>5</v>
      </c>
    </row>
    <row r="831" spans="1:3" x14ac:dyDescent="0.25">
      <c r="A831" t="s">
        <v>19675</v>
      </c>
      <c r="B831">
        <v>3</v>
      </c>
      <c r="C831">
        <v>8</v>
      </c>
    </row>
    <row r="832" spans="1:3" x14ac:dyDescent="0.25">
      <c r="A832" t="s">
        <v>19676</v>
      </c>
      <c r="B832">
        <v>3</v>
      </c>
      <c r="C832">
        <v>3</v>
      </c>
    </row>
    <row r="833" spans="1:3" x14ac:dyDescent="0.25">
      <c r="A833" t="s">
        <v>19677</v>
      </c>
      <c r="B833">
        <v>3</v>
      </c>
      <c r="C833">
        <v>4</v>
      </c>
    </row>
    <row r="834" spans="1:3" x14ac:dyDescent="0.25">
      <c r="A834" t="s">
        <v>19678</v>
      </c>
      <c r="B834">
        <v>3</v>
      </c>
      <c r="C834">
        <v>6</v>
      </c>
    </row>
    <row r="835" spans="1:3" x14ac:dyDescent="0.25">
      <c r="A835" t="s">
        <v>19679</v>
      </c>
      <c r="B835">
        <v>3</v>
      </c>
      <c r="C835">
        <v>8</v>
      </c>
    </row>
    <row r="836" spans="1:3" x14ac:dyDescent="0.25">
      <c r="A836" t="s">
        <v>19680</v>
      </c>
      <c r="B836">
        <v>3</v>
      </c>
      <c r="C836">
        <v>8</v>
      </c>
    </row>
    <row r="837" spans="1:3" x14ac:dyDescent="0.25">
      <c r="A837" t="s">
        <v>19681</v>
      </c>
      <c r="B837">
        <v>3</v>
      </c>
      <c r="C837">
        <v>5</v>
      </c>
    </row>
    <row r="838" spans="1:3" x14ac:dyDescent="0.25">
      <c r="A838" t="s">
        <v>19682</v>
      </c>
      <c r="B838">
        <v>3</v>
      </c>
      <c r="C838">
        <v>4</v>
      </c>
    </row>
    <row r="839" spans="1:3" x14ac:dyDescent="0.25">
      <c r="A839" t="s">
        <v>19683</v>
      </c>
      <c r="B839">
        <v>3</v>
      </c>
      <c r="C839">
        <v>5</v>
      </c>
    </row>
    <row r="840" spans="1:3" x14ac:dyDescent="0.25">
      <c r="A840" t="s">
        <v>19684</v>
      </c>
      <c r="B840">
        <v>3</v>
      </c>
      <c r="C840">
        <v>9</v>
      </c>
    </row>
    <row r="841" spans="1:3" x14ac:dyDescent="0.25">
      <c r="A841" t="s">
        <v>19685</v>
      </c>
      <c r="B841">
        <v>3</v>
      </c>
      <c r="C841">
        <v>7</v>
      </c>
    </row>
    <row r="842" spans="1:3" x14ac:dyDescent="0.25">
      <c r="A842" t="s">
        <v>19686</v>
      </c>
      <c r="B842">
        <v>3</v>
      </c>
      <c r="C842">
        <v>6</v>
      </c>
    </row>
    <row r="843" spans="1:3" x14ac:dyDescent="0.25">
      <c r="A843" t="s">
        <v>19687</v>
      </c>
      <c r="B843">
        <v>3</v>
      </c>
      <c r="C843">
        <v>6</v>
      </c>
    </row>
    <row r="844" spans="1:3" x14ac:dyDescent="0.25">
      <c r="A844" t="s">
        <v>19688</v>
      </c>
      <c r="B844">
        <v>3</v>
      </c>
      <c r="C844">
        <v>6</v>
      </c>
    </row>
    <row r="845" spans="1:3" x14ac:dyDescent="0.25">
      <c r="A845" t="s">
        <v>19689</v>
      </c>
      <c r="B845">
        <v>3</v>
      </c>
      <c r="C845">
        <v>6</v>
      </c>
    </row>
    <row r="846" spans="1:3" x14ac:dyDescent="0.25">
      <c r="A846" t="s">
        <v>19690</v>
      </c>
      <c r="B846">
        <v>3</v>
      </c>
      <c r="C846">
        <v>7</v>
      </c>
    </row>
    <row r="847" spans="1:3" x14ac:dyDescent="0.25">
      <c r="A847" t="s">
        <v>19691</v>
      </c>
      <c r="B847">
        <v>3</v>
      </c>
      <c r="C847">
        <v>5</v>
      </c>
    </row>
    <row r="848" spans="1:3" x14ac:dyDescent="0.25">
      <c r="A848" t="s">
        <v>19692</v>
      </c>
      <c r="B848">
        <v>3</v>
      </c>
      <c r="C848">
        <v>5</v>
      </c>
    </row>
    <row r="849" spans="1:3" x14ac:dyDescent="0.25">
      <c r="A849" t="s">
        <v>19693</v>
      </c>
      <c r="B849">
        <v>3</v>
      </c>
      <c r="C849">
        <v>8</v>
      </c>
    </row>
    <row r="850" spans="1:3" x14ac:dyDescent="0.25">
      <c r="A850" t="s">
        <v>19694</v>
      </c>
      <c r="B850">
        <v>3</v>
      </c>
      <c r="C850">
        <v>7</v>
      </c>
    </row>
    <row r="851" spans="1:3" x14ac:dyDescent="0.25">
      <c r="A851" t="s">
        <v>19695</v>
      </c>
      <c r="B851">
        <v>3</v>
      </c>
      <c r="C851">
        <v>4</v>
      </c>
    </row>
    <row r="852" spans="1:3" x14ac:dyDescent="0.25">
      <c r="A852" t="s">
        <v>19696</v>
      </c>
      <c r="B852">
        <v>3</v>
      </c>
      <c r="C852">
        <v>6</v>
      </c>
    </row>
    <row r="853" spans="1:3" x14ac:dyDescent="0.25">
      <c r="A853" t="s">
        <v>19697</v>
      </c>
      <c r="B853">
        <v>3</v>
      </c>
      <c r="C853">
        <v>6</v>
      </c>
    </row>
    <row r="854" spans="1:3" x14ac:dyDescent="0.25">
      <c r="A854" t="s">
        <v>19698</v>
      </c>
      <c r="B854">
        <v>3</v>
      </c>
      <c r="C854">
        <v>6</v>
      </c>
    </row>
    <row r="855" spans="1:3" x14ac:dyDescent="0.25">
      <c r="A855" t="s">
        <v>19699</v>
      </c>
      <c r="B855">
        <v>3</v>
      </c>
      <c r="C855">
        <v>4</v>
      </c>
    </row>
    <row r="856" spans="1:3" x14ac:dyDescent="0.25">
      <c r="A856" t="s">
        <v>19700</v>
      </c>
      <c r="B856">
        <v>3</v>
      </c>
      <c r="C856">
        <v>6</v>
      </c>
    </row>
    <row r="857" spans="1:3" x14ac:dyDescent="0.25">
      <c r="A857" t="s">
        <v>19701</v>
      </c>
      <c r="B857">
        <v>3</v>
      </c>
      <c r="C857">
        <v>8</v>
      </c>
    </row>
    <row r="858" spans="1:3" x14ac:dyDescent="0.25">
      <c r="A858" t="s">
        <v>19702</v>
      </c>
      <c r="B858">
        <v>3</v>
      </c>
      <c r="C858">
        <v>6</v>
      </c>
    </row>
    <row r="859" spans="1:3" x14ac:dyDescent="0.25">
      <c r="A859" t="s">
        <v>19703</v>
      </c>
      <c r="B859">
        <v>3</v>
      </c>
      <c r="C859">
        <v>6</v>
      </c>
    </row>
    <row r="860" spans="1:3" x14ac:dyDescent="0.25">
      <c r="A860" t="s">
        <v>19704</v>
      </c>
      <c r="B860">
        <v>3</v>
      </c>
      <c r="C860">
        <v>9</v>
      </c>
    </row>
    <row r="861" spans="1:3" x14ac:dyDescent="0.25">
      <c r="A861" t="s">
        <v>19705</v>
      </c>
      <c r="B861">
        <v>3</v>
      </c>
      <c r="C861">
        <v>6</v>
      </c>
    </row>
    <row r="862" spans="1:3" x14ac:dyDescent="0.25">
      <c r="A862" t="s">
        <v>19706</v>
      </c>
      <c r="B862">
        <v>3</v>
      </c>
      <c r="C862">
        <v>8</v>
      </c>
    </row>
    <row r="863" spans="1:3" x14ac:dyDescent="0.25">
      <c r="A863" t="s">
        <v>19707</v>
      </c>
      <c r="B863">
        <v>3</v>
      </c>
      <c r="C863">
        <v>5</v>
      </c>
    </row>
    <row r="864" spans="1:3" x14ac:dyDescent="0.25">
      <c r="A864" t="s">
        <v>19708</v>
      </c>
      <c r="B864">
        <v>3</v>
      </c>
      <c r="C864">
        <v>6</v>
      </c>
    </row>
    <row r="865" spans="1:3" x14ac:dyDescent="0.25">
      <c r="A865" t="s">
        <v>19709</v>
      </c>
      <c r="B865">
        <v>3</v>
      </c>
      <c r="C865">
        <v>6</v>
      </c>
    </row>
    <row r="866" spans="1:3" x14ac:dyDescent="0.25">
      <c r="A866" t="s">
        <v>19710</v>
      </c>
      <c r="B866">
        <v>3</v>
      </c>
      <c r="C866">
        <v>7</v>
      </c>
    </row>
    <row r="867" spans="1:3" x14ac:dyDescent="0.25">
      <c r="A867" t="s">
        <v>19711</v>
      </c>
      <c r="B867">
        <v>3</v>
      </c>
      <c r="C867">
        <v>7</v>
      </c>
    </row>
    <row r="868" spans="1:3" x14ac:dyDescent="0.25">
      <c r="A868" t="s">
        <v>19712</v>
      </c>
      <c r="B868">
        <v>3</v>
      </c>
      <c r="C868">
        <v>6</v>
      </c>
    </row>
    <row r="869" spans="1:3" x14ac:dyDescent="0.25">
      <c r="A869" t="s">
        <v>19713</v>
      </c>
      <c r="B869">
        <v>3</v>
      </c>
      <c r="C869">
        <v>4</v>
      </c>
    </row>
    <row r="870" spans="1:3" x14ac:dyDescent="0.25">
      <c r="A870" t="s">
        <v>19714</v>
      </c>
      <c r="B870">
        <v>3</v>
      </c>
      <c r="C870">
        <v>5</v>
      </c>
    </row>
    <row r="871" spans="1:3" x14ac:dyDescent="0.25">
      <c r="A871" t="s">
        <v>19715</v>
      </c>
      <c r="B871">
        <v>3</v>
      </c>
      <c r="C871">
        <v>6</v>
      </c>
    </row>
    <row r="872" spans="1:3" x14ac:dyDescent="0.25">
      <c r="A872" t="s">
        <v>19716</v>
      </c>
      <c r="B872">
        <v>3</v>
      </c>
      <c r="C872">
        <v>6</v>
      </c>
    </row>
    <row r="873" spans="1:3" x14ac:dyDescent="0.25">
      <c r="A873" t="s">
        <v>19717</v>
      </c>
      <c r="B873">
        <v>3</v>
      </c>
      <c r="C873">
        <v>5</v>
      </c>
    </row>
    <row r="874" spans="1:3" x14ac:dyDescent="0.25">
      <c r="A874" t="s">
        <v>19718</v>
      </c>
      <c r="B874">
        <v>3</v>
      </c>
      <c r="C874">
        <v>5</v>
      </c>
    </row>
    <row r="875" spans="1:3" x14ac:dyDescent="0.25">
      <c r="A875" t="s">
        <v>19719</v>
      </c>
      <c r="B875">
        <v>3</v>
      </c>
      <c r="C875">
        <v>5</v>
      </c>
    </row>
    <row r="876" spans="1:3" x14ac:dyDescent="0.25">
      <c r="A876" t="s">
        <v>19720</v>
      </c>
      <c r="B876">
        <v>3</v>
      </c>
      <c r="C876">
        <v>3</v>
      </c>
    </row>
    <row r="877" spans="1:3" x14ac:dyDescent="0.25">
      <c r="A877" t="s">
        <v>19721</v>
      </c>
      <c r="B877">
        <v>3</v>
      </c>
      <c r="C877">
        <v>6</v>
      </c>
    </row>
    <row r="878" spans="1:3" x14ac:dyDescent="0.25">
      <c r="A878" t="s">
        <v>19722</v>
      </c>
      <c r="B878">
        <v>3</v>
      </c>
      <c r="C878">
        <v>6</v>
      </c>
    </row>
    <row r="879" spans="1:3" x14ac:dyDescent="0.25">
      <c r="A879" t="s">
        <v>19723</v>
      </c>
      <c r="B879">
        <v>3</v>
      </c>
      <c r="C879">
        <v>4</v>
      </c>
    </row>
    <row r="880" spans="1:3" x14ac:dyDescent="0.25">
      <c r="A880" t="s">
        <v>19724</v>
      </c>
      <c r="B880">
        <v>3</v>
      </c>
      <c r="C880">
        <v>9</v>
      </c>
    </row>
    <row r="881" spans="1:3" x14ac:dyDescent="0.25">
      <c r="A881" t="s">
        <v>19725</v>
      </c>
      <c r="B881">
        <v>3</v>
      </c>
      <c r="C881">
        <v>7</v>
      </c>
    </row>
    <row r="882" spans="1:3" x14ac:dyDescent="0.25">
      <c r="A882" t="s">
        <v>19726</v>
      </c>
      <c r="B882">
        <v>3</v>
      </c>
      <c r="C882">
        <v>6</v>
      </c>
    </row>
    <row r="883" spans="1:3" x14ac:dyDescent="0.25">
      <c r="A883" t="s">
        <v>19727</v>
      </c>
      <c r="B883">
        <v>3</v>
      </c>
      <c r="C883">
        <v>7</v>
      </c>
    </row>
    <row r="884" spans="1:3" x14ac:dyDescent="0.25">
      <c r="A884" t="s">
        <v>19728</v>
      </c>
      <c r="B884">
        <v>3</v>
      </c>
      <c r="C884">
        <v>3</v>
      </c>
    </row>
    <row r="885" spans="1:3" x14ac:dyDescent="0.25">
      <c r="A885" t="s">
        <v>19729</v>
      </c>
      <c r="B885">
        <v>3</v>
      </c>
      <c r="C885">
        <v>8</v>
      </c>
    </row>
    <row r="886" spans="1:3" x14ac:dyDescent="0.25">
      <c r="A886" t="s">
        <v>19730</v>
      </c>
      <c r="B886">
        <v>3</v>
      </c>
      <c r="C886">
        <v>7</v>
      </c>
    </row>
    <row r="887" spans="1:3" x14ac:dyDescent="0.25">
      <c r="A887" t="s">
        <v>19731</v>
      </c>
      <c r="B887">
        <v>3</v>
      </c>
      <c r="C887">
        <v>6</v>
      </c>
    </row>
    <row r="888" spans="1:3" x14ac:dyDescent="0.25">
      <c r="A888" t="s">
        <v>19732</v>
      </c>
      <c r="B888">
        <v>3</v>
      </c>
      <c r="C888">
        <v>4</v>
      </c>
    </row>
    <row r="889" spans="1:3" x14ac:dyDescent="0.25">
      <c r="A889" t="s">
        <v>19733</v>
      </c>
      <c r="B889">
        <v>3</v>
      </c>
      <c r="C889">
        <v>6</v>
      </c>
    </row>
    <row r="890" spans="1:3" x14ac:dyDescent="0.25">
      <c r="A890" t="s">
        <v>19734</v>
      </c>
      <c r="B890">
        <v>3</v>
      </c>
      <c r="C890">
        <v>6</v>
      </c>
    </row>
    <row r="891" spans="1:3" x14ac:dyDescent="0.25">
      <c r="A891" t="s">
        <v>19735</v>
      </c>
      <c r="B891">
        <v>3</v>
      </c>
      <c r="C891">
        <v>7</v>
      </c>
    </row>
    <row r="892" spans="1:3" x14ac:dyDescent="0.25">
      <c r="A892" t="s">
        <v>19736</v>
      </c>
      <c r="B892">
        <v>3</v>
      </c>
      <c r="C892">
        <v>6</v>
      </c>
    </row>
    <row r="893" spans="1:3" x14ac:dyDescent="0.25">
      <c r="A893" t="s">
        <v>19737</v>
      </c>
      <c r="B893">
        <v>3</v>
      </c>
      <c r="C893">
        <v>4</v>
      </c>
    </row>
    <row r="894" spans="1:3" x14ac:dyDescent="0.25">
      <c r="A894" t="s">
        <v>19738</v>
      </c>
      <c r="B894">
        <v>3</v>
      </c>
      <c r="C894">
        <v>6</v>
      </c>
    </row>
    <row r="895" spans="1:3" x14ac:dyDescent="0.25">
      <c r="A895" t="s">
        <v>19739</v>
      </c>
      <c r="B895">
        <v>3</v>
      </c>
      <c r="C895">
        <v>4</v>
      </c>
    </row>
    <row r="896" spans="1:3" x14ac:dyDescent="0.25">
      <c r="A896" t="s">
        <v>19740</v>
      </c>
      <c r="B896">
        <v>3</v>
      </c>
      <c r="C896">
        <v>8</v>
      </c>
    </row>
    <row r="897" spans="1:3" x14ac:dyDescent="0.25">
      <c r="A897" t="s">
        <v>19741</v>
      </c>
      <c r="B897">
        <v>3</v>
      </c>
      <c r="C897">
        <v>3</v>
      </c>
    </row>
    <row r="898" spans="1:3" x14ac:dyDescent="0.25">
      <c r="A898" t="s">
        <v>19742</v>
      </c>
      <c r="B898">
        <v>3</v>
      </c>
      <c r="C898">
        <v>6</v>
      </c>
    </row>
    <row r="899" spans="1:3" x14ac:dyDescent="0.25">
      <c r="A899" t="s">
        <v>19743</v>
      </c>
      <c r="B899">
        <v>3</v>
      </c>
      <c r="C899">
        <v>7</v>
      </c>
    </row>
    <row r="900" spans="1:3" x14ac:dyDescent="0.25">
      <c r="A900" t="s">
        <v>19744</v>
      </c>
      <c r="B900">
        <v>3</v>
      </c>
      <c r="C900">
        <v>9</v>
      </c>
    </row>
    <row r="901" spans="1:3" x14ac:dyDescent="0.25">
      <c r="A901" t="s">
        <v>19745</v>
      </c>
      <c r="B901">
        <v>3</v>
      </c>
      <c r="C901">
        <v>7</v>
      </c>
    </row>
    <row r="902" spans="1:3" x14ac:dyDescent="0.25">
      <c r="A902" t="s">
        <v>19746</v>
      </c>
      <c r="B902">
        <v>3</v>
      </c>
      <c r="C902">
        <v>8</v>
      </c>
    </row>
    <row r="903" spans="1:3" x14ac:dyDescent="0.25">
      <c r="A903" t="s">
        <v>19747</v>
      </c>
      <c r="B903">
        <v>3</v>
      </c>
      <c r="C903">
        <v>5</v>
      </c>
    </row>
    <row r="904" spans="1:3" x14ac:dyDescent="0.25">
      <c r="A904" t="s">
        <v>19748</v>
      </c>
      <c r="B904">
        <v>3</v>
      </c>
      <c r="C904">
        <v>4</v>
      </c>
    </row>
    <row r="905" spans="1:3" x14ac:dyDescent="0.25">
      <c r="A905" t="s">
        <v>19749</v>
      </c>
      <c r="B905">
        <v>3</v>
      </c>
      <c r="C905">
        <v>4</v>
      </c>
    </row>
    <row r="906" spans="1:3" x14ac:dyDescent="0.25">
      <c r="A906" t="s">
        <v>19750</v>
      </c>
      <c r="B906">
        <v>3</v>
      </c>
      <c r="C906">
        <v>3</v>
      </c>
    </row>
    <row r="907" spans="1:3" x14ac:dyDescent="0.25">
      <c r="A907" t="s">
        <v>19751</v>
      </c>
      <c r="B907">
        <v>3</v>
      </c>
      <c r="C907">
        <v>7</v>
      </c>
    </row>
    <row r="908" spans="1:3" x14ac:dyDescent="0.25">
      <c r="A908" t="s">
        <v>19752</v>
      </c>
      <c r="B908">
        <v>3</v>
      </c>
      <c r="C908">
        <v>8</v>
      </c>
    </row>
    <row r="909" spans="1:3" x14ac:dyDescent="0.25">
      <c r="A909" t="s">
        <v>19753</v>
      </c>
      <c r="B909">
        <v>3</v>
      </c>
      <c r="C909">
        <v>6</v>
      </c>
    </row>
    <row r="910" spans="1:3" x14ac:dyDescent="0.25">
      <c r="A910" t="s">
        <v>19754</v>
      </c>
      <c r="B910">
        <v>3</v>
      </c>
      <c r="C910">
        <v>4</v>
      </c>
    </row>
    <row r="911" spans="1:3" x14ac:dyDescent="0.25">
      <c r="A911" t="s">
        <v>19755</v>
      </c>
      <c r="B911">
        <v>3</v>
      </c>
      <c r="C911">
        <v>4</v>
      </c>
    </row>
    <row r="912" spans="1:3" x14ac:dyDescent="0.25">
      <c r="A912" t="s">
        <v>19756</v>
      </c>
      <c r="B912">
        <v>3</v>
      </c>
      <c r="C912">
        <v>3</v>
      </c>
    </row>
    <row r="913" spans="1:3" x14ac:dyDescent="0.25">
      <c r="A913" t="s">
        <v>19757</v>
      </c>
      <c r="B913">
        <v>3</v>
      </c>
      <c r="C913">
        <v>4</v>
      </c>
    </row>
    <row r="914" spans="1:3" x14ac:dyDescent="0.25">
      <c r="A914" t="s">
        <v>19758</v>
      </c>
      <c r="B914">
        <v>3</v>
      </c>
      <c r="C914">
        <v>4</v>
      </c>
    </row>
    <row r="915" spans="1:3" x14ac:dyDescent="0.25">
      <c r="A915" t="s">
        <v>19759</v>
      </c>
      <c r="B915">
        <v>3</v>
      </c>
      <c r="C915">
        <v>5</v>
      </c>
    </row>
    <row r="916" spans="1:3" x14ac:dyDescent="0.25">
      <c r="A916" t="s">
        <v>19760</v>
      </c>
      <c r="B916">
        <v>3</v>
      </c>
      <c r="C916">
        <v>7</v>
      </c>
    </row>
    <row r="917" spans="1:3" x14ac:dyDescent="0.25">
      <c r="A917" t="s">
        <v>19761</v>
      </c>
      <c r="B917">
        <v>3</v>
      </c>
      <c r="C917">
        <v>5</v>
      </c>
    </row>
    <row r="918" spans="1:3" x14ac:dyDescent="0.25">
      <c r="A918" t="s">
        <v>19762</v>
      </c>
      <c r="B918">
        <v>3</v>
      </c>
      <c r="C918">
        <v>7</v>
      </c>
    </row>
    <row r="919" spans="1:3" x14ac:dyDescent="0.25">
      <c r="A919" t="s">
        <v>19763</v>
      </c>
      <c r="B919">
        <v>3</v>
      </c>
      <c r="C919">
        <v>5</v>
      </c>
    </row>
    <row r="920" spans="1:3" x14ac:dyDescent="0.25">
      <c r="A920" t="s">
        <v>19764</v>
      </c>
      <c r="B920">
        <v>3</v>
      </c>
      <c r="C920">
        <v>8</v>
      </c>
    </row>
    <row r="921" spans="1:3" x14ac:dyDescent="0.25">
      <c r="A921" t="s">
        <v>19765</v>
      </c>
      <c r="B921">
        <v>3</v>
      </c>
      <c r="C921">
        <v>6</v>
      </c>
    </row>
    <row r="922" spans="1:3" x14ac:dyDescent="0.25">
      <c r="A922" t="s">
        <v>19766</v>
      </c>
      <c r="B922">
        <v>3</v>
      </c>
      <c r="C922">
        <v>9</v>
      </c>
    </row>
    <row r="923" spans="1:3" x14ac:dyDescent="0.25">
      <c r="A923" t="s">
        <v>19767</v>
      </c>
      <c r="B923">
        <v>3</v>
      </c>
      <c r="C923">
        <v>9</v>
      </c>
    </row>
    <row r="924" spans="1:3" x14ac:dyDescent="0.25">
      <c r="A924" t="s">
        <v>19768</v>
      </c>
      <c r="B924">
        <v>3</v>
      </c>
      <c r="C924">
        <v>7</v>
      </c>
    </row>
    <row r="925" spans="1:3" x14ac:dyDescent="0.25">
      <c r="A925" t="s">
        <v>19769</v>
      </c>
      <c r="B925">
        <v>3</v>
      </c>
      <c r="C925">
        <v>4</v>
      </c>
    </row>
    <row r="926" spans="1:3" x14ac:dyDescent="0.25">
      <c r="A926" t="s">
        <v>19770</v>
      </c>
      <c r="B926">
        <v>3</v>
      </c>
      <c r="C926">
        <v>4</v>
      </c>
    </row>
    <row r="927" spans="1:3" x14ac:dyDescent="0.25">
      <c r="A927" t="s">
        <v>19771</v>
      </c>
      <c r="B927">
        <v>3</v>
      </c>
      <c r="C927">
        <v>4</v>
      </c>
    </row>
    <row r="928" spans="1:3" x14ac:dyDescent="0.25">
      <c r="A928" t="s">
        <v>19772</v>
      </c>
      <c r="B928">
        <v>3</v>
      </c>
      <c r="C928">
        <v>3</v>
      </c>
    </row>
    <row r="929" spans="1:3" x14ac:dyDescent="0.25">
      <c r="A929" t="s">
        <v>19773</v>
      </c>
      <c r="B929">
        <v>3</v>
      </c>
      <c r="C929">
        <v>6</v>
      </c>
    </row>
    <row r="930" spans="1:3" x14ac:dyDescent="0.25">
      <c r="A930" t="s">
        <v>19774</v>
      </c>
      <c r="B930">
        <v>3</v>
      </c>
      <c r="C930">
        <v>5</v>
      </c>
    </row>
    <row r="931" spans="1:3" x14ac:dyDescent="0.25">
      <c r="A931" t="s">
        <v>19775</v>
      </c>
      <c r="B931">
        <v>3</v>
      </c>
      <c r="C931">
        <v>6</v>
      </c>
    </row>
    <row r="932" spans="1:3" x14ac:dyDescent="0.25">
      <c r="A932" t="s">
        <v>19776</v>
      </c>
      <c r="B932">
        <v>3</v>
      </c>
      <c r="C932">
        <v>7</v>
      </c>
    </row>
    <row r="933" spans="1:3" x14ac:dyDescent="0.25">
      <c r="A933" t="s">
        <v>19777</v>
      </c>
      <c r="B933">
        <v>3</v>
      </c>
      <c r="C933">
        <v>8</v>
      </c>
    </row>
    <row r="934" spans="1:3" x14ac:dyDescent="0.25">
      <c r="A934" t="s">
        <v>19778</v>
      </c>
      <c r="B934">
        <v>3</v>
      </c>
      <c r="C934">
        <v>7</v>
      </c>
    </row>
    <row r="935" spans="1:3" x14ac:dyDescent="0.25">
      <c r="A935" t="s">
        <v>19779</v>
      </c>
      <c r="B935">
        <v>3</v>
      </c>
      <c r="C935">
        <v>8</v>
      </c>
    </row>
    <row r="936" spans="1:3" x14ac:dyDescent="0.25">
      <c r="A936" t="s">
        <v>19780</v>
      </c>
      <c r="B936">
        <v>3</v>
      </c>
      <c r="C936">
        <v>4</v>
      </c>
    </row>
    <row r="937" spans="1:3" x14ac:dyDescent="0.25">
      <c r="A937" t="s">
        <v>19781</v>
      </c>
      <c r="B937">
        <v>3</v>
      </c>
      <c r="C937">
        <v>5</v>
      </c>
    </row>
    <row r="938" spans="1:3" x14ac:dyDescent="0.25">
      <c r="A938" t="s">
        <v>19782</v>
      </c>
      <c r="B938">
        <v>3</v>
      </c>
      <c r="C938">
        <v>7</v>
      </c>
    </row>
    <row r="939" spans="1:3" x14ac:dyDescent="0.25">
      <c r="A939" t="s">
        <v>19783</v>
      </c>
      <c r="B939">
        <v>3</v>
      </c>
      <c r="C939">
        <v>5</v>
      </c>
    </row>
    <row r="940" spans="1:3" x14ac:dyDescent="0.25">
      <c r="A940" t="s">
        <v>19784</v>
      </c>
      <c r="B940">
        <v>3</v>
      </c>
      <c r="C940">
        <v>3</v>
      </c>
    </row>
    <row r="941" spans="1:3" x14ac:dyDescent="0.25">
      <c r="A941" t="s">
        <v>19785</v>
      </c>
      <c r="B941">
        <v>3</v>
      </c>
      <c r="C941">
        <v>5</v>
      </c>
    </row>
    <row r="942" spans="1:3" x14ac:dyDescent="0.25">
      <c r="A942" t="s">
        <v>19786</v>
      </c>
      <c r="B942">
        <v>3</v>
      </c>
      <c r="C942">
        <v>6</v>
      </c>
    </row>
    <row r="943" spans="1:3" x14ac:dyDescent="0.25">
      <c r="A943" t="s">
        <v>19787</v>
      </c>
      <c r="B943">
        <v>3</v>
      </c>
      <c r="C943">
        <v>7</v>
      </c>
    </row>
    <row r="944" spans="1:3" x14ac:dyDescent="0.25">
      <c r="A944" t="s">
        <v>19788</v>
      </c>
      <c r="B944">
        <v>3</v>
      </c>
      <c r="C944">
        <v>5</v>
      </c>
    </row>
    <row r="945" spans="1:3" x14ac:dyDescent="0.25">
      <c r="A945" t="s">
        <v>19789</v>
      </c>
      <c r="B945">
        <v>3</v>
      </c>
      <c r="C945">
        <v>6</v>
      </c>
    </row>
    <row r="946" spans="1:3" x14ac:dyDescent="0.25">
      <c r="A946" t="s">
        <v>19790</v>
      </c>
      <c r="B946">
        <v>3</v>
      </c>
      <c r="C946">
        <v>4</v>
      </c>
    </row>
    <row r="947" spans="1:3" x14ac:dyDescent="0.25">
      <c r="A947" t="s">
        <v>19791</v>
      </c>
      <c r="B947">
        <v>3</v>
      </c>
      <c r="C947">
        <v>3</v>
      </c>
    </row>
    <row r="948" spans="1:3" x14ac:dyDescent="0.25">
      <c r="A948" t="s">
        <v>19792</v>
      </c>
      <c r="B948">
        <v>3</v>
      </c>
      <c r="C948">
        <v>5</v>
      </c>
    </row>
    <row r="949" spans="1:3" x14ac:dyDescent="0.25">
      <c r="A949" t="s">
        <v>19793</v>
      </c>
      <c r="B949">
        <v>3</v>
      </c>
      <c r="C949">
        <v>4</v>
      </c>
    </row>
    <row r="950" spans="1:3" x14ac:dyDescent="0.25">
      <c r="A950" t="s">
        <v>19794</v>
      </c>
      <c r="B950">
        <v>3</v>
      </c>
      <c r="C950">
        <v>8</v>
      </c>
    </row>
    <row r="951" spans="1:3" x14ac:dyDescent="0.25">
      <c r="A951" t="s">
        <v>19795</v>
      </c>
      <c r="B951">
        <v>3</v>
      </c>
      <c r="C951">
        <v>5</v>
      </c>
    </row>
    <row r="952" spans="1:3" x14ac:dyDescent="0.25">
      <c r="A952" t="s">
        <v>19796</v>
      </c>
      <c r="B952">
        <v>3</v>
      </c>
      <c r="C952">
        <v>8</v>
      </c>
    </row>
    <row r="953" spans="1:3" x14ac:dyDescent="0.25">
      <c r="A953" t="s">
        <v>19797</v>
      </c>
      <c r="B953">
        <v>3</v>
      </c>
      <c r="C953">
        <v>4</v>
      </c>
    </row>
    <row r="954" spans="1:3" x14ac:dyDescent="0.25">
      <c r="A954" t="s">
        <v>19798</v>
      </c>
      <c r="B954">
        <v>3</v>
      </c>
      <c r="C954">
        <v>7</v>
      </c>
    </row>
    <row r="955" spans="1:3" x14ac:dyDescent="0.25">
      <c r="A955" t="s">
        <v>19799</v>
      </c>
      <c r="B955">
        <v>3</v>
      </c>
      <c r="C955">
        <v>7</v>
      </c>
    </row>
    <row r="956" spans="1:3" x14ac:dyDescent="0.25">
      <c r="A956" t="s">
        <v>19800</v>
      </c>
      <c r="B956">
        <v>3</v>
      </c>
      <c r="C956">
        <v>6</v>
      </c>
    </row>
    <row r="957" spans="1:3" x14ac:dyDescent="0.25">
      <c r="A957" t="s">
        <v>19801</v>
      </c>
      <c r="B957">
        <v>3</v>
      </c>
      <c r="C957">
        <v>4</v>
      </c>
    </row>
    <row r="958" spans="1:3" x14ac:dyDescent="0.25">
      <c r="A958" t="s">
        <v>19802</v>
      </c>
      <c r="B958">
        <v>3</v>
      </c>
      <c r="C958">
        <v>6</v>
      </c>
    </row>
    <row r="959" spans="1:3" x14ac:dyDescent="0.25">
      <c r="A959" t="s">
        <v>19803</v>
      </c>
      <c r="B959">
        <v>3</v>
      </c>
      <c r="C959">
        <v>7</v>
      </c>
    </row>
    <row r="960" spans="1:3" x14ac:dyDescent="0.25">
      <c r="A960" t="s">
        <v>19804</v>
      </c>
      <c r="B960">
        <v>3</v>
      </c>
      <c r="C960">
        <v>7</v>
      </c>
    </row>
    <row r="961" spans="1:3" x14ac:dyDescent="0.25">
      <c r="A961" t="s">
        <v>19805</v>
      </c>
      <c r="B961">
        <v>3</v>
      </c>
      <c r="C961">
        <v>5</v>
      </c>
    </row>
    <row r="962" spans="1:3" x14ac:dyDescent="0.25">
      <c r="A962" t="s">
        <v>19806</v>
      </c>
      <c r="B962">
        <v>3</v>
      </c>
      <c r="C962">
        <v>8</v>
      </c>
    </row>
    <row r="963" spans="1:3" x14ac:dyDescent="0.25">
      <c r="A963" t="s">
        <v>19807</v>
      </c>
      <c r="B963">
        <v>3</v>
      </c>
      <c r="C963">
        <v>5</v>
      </c>
    </row>
    <row r="964" spans="1:3" x14ac:dyDescent="0.25">
      <c r="A964" t="s">
        <v>19808</v>
      </c>
      <c r="B964">
        <v>3</v>
      </c>
      <c r="C964">
        <v>5</v>
      </c>
    </row>
    <row r="965" spans="1:3" x14ac:dyDescent="0.25">
      <c r="A965" t="s">
        <v>19809</v>
      </c>
      <c r="B965">
        <v>3</v>
      </c>
      <c r="C965">
        <v>7</v>
      </c>
    </row>
    <row r="966" spans="1:3" x14ac:dyDescent="0.25">
      <c r="A966" t="s">
        <v>19810</v>
      </c>
      <c r="B966">
        <v>3</v>
      </c>
      <c r="C966">
        <v>5</v>
      </c>
    </row>
    <row r="967" spans="1:3" x14ac:dyDescent="0.25">
      <c r="A967" t="s">
        <v>19811</v>
      </c>
      <c r="B967">
        <v>3</v>
      </c>
      <c r="C967">
        <v>8</v>
      </c>
    </row>
    <row r="968" spans="1:3" x14ac:dyDescent="0.25">
      <c r="A968" t="s">
        <v>19812</v>
      </c>
      <c r="B968">
        <v>3</v>
      </c>
      <c r="C968">
        <v>6</v>
      </c>
    </row>
    <row r="969" spans="1:3" x14ac:dyDescent="0.25">
      <c r="A969" t="s">
        <v>19813</v>
      </c>
      <c r="B969">
        <v>3</v>
      </c>
      <c r="C969">
        <v>7</v>
      </c>
    </row>
    <row r="970" spans="1:3" x14ac:dyDescent="0.25">
      <c r="A970" t="s">
        <v>19814</v>
      </c>
      <c r="B970">
        <v>3</v>
      </c>
      <c r="C970">
        <v>3</v>
      </c>
    </row>
    <row r="971" spans="1:3" x14ac:dyDescent="0.25">
      <c r="A971" t="s">
        <v>19815</v>
      </c>
      <c r="B971">
        <v>3</v>
      </c>
      <c r="C971">
        <v>6</v>
      </c>
    </row>
    <row r="972" spans="1:3" x14ac:dyDescent="0.25">
      <c r="A972" t="s">
        <v>19816</v>
      </c>
      <c r="B972">
        <v>3</v>
      </c>
      <c r="C972">
        <v>5</v>
      </c>
    </row>
    <row r="973" spans="1:3" x14ac:dyDescent="0.25">
      <c r="A973" t="s">
        <v>19817</v>
      </c>
      <c r="B973">
        <v>3</v>
      </c>
      <c r="C973">
        <v>5</v>
      </c>
    </row>
    <row r="974" spans="1:3" x14ac:dyDescent="0.25">
      <c r="A974" t="s">
        <v>19818</v>
      </c>
      <c r="B974">
        <v>3</v>
      </c>
      <c r="C974">
        <v>6</v>
      </c>
    </row>
    <row r="975" spans="1:3" x14ac:dyDescent="0.25">
      <c r="A975" t="s">
        <v>19819</v>
      </c>
      <c r="B975">
        <v>3</v>
      </c>
      <c r="C975">
        <v>4</v>
      </c>
    </row>
    <row r="976" spans="1:3" x14ac:dyDescent="0.25">
      <c r="A976" t="s">
        <v>19820</v>
      </c>
      <c r="B976">
        <v>3</v>
      </c>
      <c r="C976">
        <v>8</v>
      </c>
    </row>
    <row r="977" spans="1:3" x14ac:dyDescent="0.25">
      <c r="A977" t="s">
        <v>19821</v>
      </c>
      <c r="B977">
        <v>3</v>
      </c>
      <c r="C977">
        <v>7</v>
      </c>
    </row>
    <row r="978" spans="1:3" x14ac:dyDescent="0.25">
      <c r="A978" t="s">
        <v>19822</v>
      </c>
      <c r="B978">
        <v>3</v>
      </c>
      <c r="C978">
        <v>4</v>
      </c>
    </row>
    <row r="979" spans="1:3" x14ac:dyDescent="0.25">
      <c r="A979" t="s">
        <v>19823</v>
      </c>
      <c r="B979">
        <v>3</v>
      </c>
      <c r="C979">
        <v>6</v>
      </c>
    </row>
    <row r="980" spans="1:3" x14ac:dyDescent="0.25">
      <c r="A980" t="s">
        <v>19824</v>
      </c>
      <c r="B980">
        <v>3</v>
      </c>
      <c r="C980">
        <v>8</v>
      </c>
    </row>
    <row r="981" spans="1:3" x14ac:dyDescent="0.25">
      <c r="A981" t="s">
        <v>19825</v>
      </c>
      <c r="B981">
        <v>3</v>
      </c>
      <c r="C981">
        <v>6</v>
      </c>
    </row>
    <row r="982" spans="1:3" x14ac:dyDescent="0.25">
      <c r="A982" t="s">
        <v>19826</v>
      </c>
      <c r="B982">
        <v>3</v>
      </c>
      <c r="C982">
        <v>6</v>
      </c>
    </row>
    <row r="983" spans="1:3" x14ac:dyDescent="0.25">
      <c r="A983" t="s">
        <v>19827</v>
      </c>
      <c r="B983">
        <v>3</v>
      </c>
      <c r="C983">
        <v>4</v>
      </c>
    </row>
    <row r="984" spans="1:3" x14ac:dyDescent="0.25">
      <c r="A984" t="s">
        <v>19828</v>
      </c>
      <c r="B984">
        <v>3</v>
      </c>
      <c r="C984">
        <v>6</v>
      </c>
    </row>
    <row r="985" spans="1:3" x14ac:dyDescent="0.25">
      <c r="A985" t="s">
        <v>19829</v>
      </c>
      <c r="B985">
        <v>3</v>
      </c>
      <c r="C985">
        <v>4</v>
      </c>
    </row>
    <row r="986" spans="1:3" x14ac:dyDescent="0.25">
      <c r="A986" t="s">
        <v>19830</v>
      </c>
      <c r="B986">
        <v>3</v>
      </c>
      <c r="C986">
        <v>7</v>
      </c>
    </row>
    <row r="987" spans="1:3" x14ac:dyDescent="0.25">
      <c r="A987" t="s">
        <v>19831</v>
      </c>
      <c r="B987">
        <v>3</v>
      </c>
      <c r="C987">
        <v>4</v>
      </c>
    </row>
    <row r="988" spans="1:3" x14ac:dyDescent="0.25">
      <c r="A988" t="s">
        <v>19832</v>
      </c>
      <c r="B988">
        <v>3</v>
      </c>
      <c r="C988">
        <v>5</v>
      </c>
    </row>
    <row r="989" spans="1:3" x14ac:dyDescent="0.25">
      <c r="A989" t="s">
        <v>19833</v>
      </c>
      <c r="B989">
        <v>2</v>
      </c>
      <c r="C989">
        <v>3</v>
      </c>
    </row>
    <row r="990" spans="1:3" x14ac:dyDescent="0.25">
      <c r="A990" t="s">
        <v>19834</v>
      </c>
      <c r="B990">
        <v>2</v>
      </c>
      <c r="C990">
        <v>3</v>
      </c>
    </row>
    <row r="991" spans="1:3" x14ac:dyDescent="0.25">
      <c r="A991" t="s">
        <v>19835</v>
      </c>
      <c r="B991">
        <v>2</v>
      </c>
      <c r="C991">
        <v>6</v>
      </c>
    </row>
    <row r="992" spans="1:3" x14ac:dyDescent="0.25">
      <c r="A992" t="s">
        <v>19836</v>
      </c>
      <c r="B992">
        <v>2</v>
      </c>
      <c r="C992">
        <v>3</v>
      </c>
    </row>
    <row r="993" spans="1:3" x14ac:dyDescent="0.25">
      <c r="A993" t="s">
        <v>19837</v>
      </c>
      <c r="B993">
        <v>2</v>
      </c>
      <c r="C993">
        <v>5</v>
      </c>
    </row>
    <row r="994" spans="1:3" x14ac:dyDescent="0.25">
      <c r="A994" t="s">
        <v>19838</v>
      </c>
      <c r="B994">
        <v>2</v>
      </c>
      <c r="C994">
        <v>6</v>
      </c>
    </row>
    <row r="995" spans="1:3" x14ac:dyDescent="0.25">
      <c r="A995" t="s">
        <v>19839</v>
      </c>
      <c r="B995">
        <v>2</v>
      </c>
      <c r="C995">
        <v>3</v>
      </c>
    </row>
    <row r="996" spans="1:3" x14ac:dyDescent="0.25">
      <c r="A996" t="s">
        <v>19840</v>
      </c>
      <c r="B996">
        <v>2</v>
      </c>
      <c r="C996">
        <v>6</v>
      </c>
    </row>
    <row r="997" spans="1:3" x14ac:dyDescent="0.25">
      <c r="A997" t="s">
        <v>19841</v>
      </c>
      <c r="B997">
        <v>2</v>
      </c>
      <c r="C997">
        <v>5</v>
      </c>
    </row>
    <row r="998" spans="1:3" x14ac:dyDescent="0.25">
      <c r="A998" t="s">
        <v>19842</v>
      </c>
      <c r="B998">
        <v>2</v>
      </c>
      <c r="C998">
        <v>6</v>
      </c>
    </row>
    <row r="999" spans="1:3" x14ac:dyDescent="0.25">
      <c r="A999" t="s">
        <v>19843</v>
      </c>
      <c r="B999">
        <v>2</v>
      </c>
      <c r="C999">
        <v>5</v>
      </c>
    </row>
    <row r="1000" spans="1:3" x14ac:dyDescent="0.25">
      <c r="A1000" t="s">
        <v>19844</v>
      </c>
      <c r="B1000">
        <v>2</v>
      </c>
      <c r="C1000">
        <v>3</v>
      </c>
    </row>
    <row r="1001" spans="1:3" x14ac:dyDescent="0.25">
      <c r="A1001" t="s">
        <v>19845</v>
      </c>
      <c r="B1001">
        <v>2</v>
      </c>
      <c r="C1001">
        <v>4</v>
      </c>
    </row>
    <row r="1002" spans="1:3" x14ac:dyDescent="0.25">
      <c r="A1002" t="s">
        <v>19846</v>
      </c>
      <c r="B1002">
        <v>2</v>
      </c>
      <c r="C1002">
        <v>2</v>
      </c>
    </row>
    <row r="1003" spans="1:3" x14ac:dyDescent="0.25">
      <c r="A1003" t="s">
        <v>19847</v>
      </c>
      <c r="B1003">
        <v>2</v>
      </c>
      <c r="C1003">
        <v>5</v>
      </c>
    </row>
    <row r="1004" spans="1:3" x14ac:dyDescent="0.25">
      <c r="A1004" t="s">
        <v>19848</v>
      </c>
      <c r="B1004">
        <v>2</v>
      </c>
      <c r="C1004">
        <v>4</v>
      </c>
    </row>
    <row r="1005" spans="1:3" x14ac:dyDescent="0.25">
      <c r="A1005" t="s">
        <v>19849</v>
      </c>
      <c r="B1005">
        <v>2</v>
      </c>
      <c r="C1005">
        <v>3</v>
      </c>
    </row>
    <row r="1006" spans="1:3" x14ac:dyDescent="0.25">
      <c r="A1006" t="s">
        <v>19850</v>
      </c>
      <c r="B1006">
        <v>2</v>
      </c>
      <c r="C1006">
        <v>5</v>
      </c>
    </row>
    <row r="1007" spans="1:3" x14ac:dyDescent="0.25">
      <c r="A1007" t="s">
        <v>19851</v>
      </c>
      <c r="B1007">
        <v>2</v>
      </c>
      <c r="C1007">
        <v>4</v>
      </c>
    </row>
    <row r="1008" spans="1:3" x14ac:dyDescent="0.25">
      <c r="A1008" t="s">
        <v>19852</v>
      </c>
      <c r="B1008">
        <v>2</v>
      </c>
      <c r="C1008">
        <v>4</v>
      </c>
    </row>
    <row r="1009" spans="1:3" x14ac:dyDescent="0.25">
      <c r="A1009" t="s">
        <v>19853</v>
      </c>
      <c r="B1009">
        <v>2</v>
      </c>
      <c r="C1009">
        <v>6</v>
      </c>
    </row>
    <row r="1010" spans="1:3" x14ac:dyDescent="0.25">
      <c r="A1010" t="s">
        <v>19854</v>
      </c>
      <c r="B1010">
        <v>2</v>
      </c>
      <c r="C1010">
        <v>2</v>
      </c>
    </row>
    <row r="1011" spans="1:3" x14ac:dyDescent="0.25">
      <c r="A1011" t="s">
        <v>19855</v>
      </c>
      <c r="B1011">
        <v>2</v>
      </c>
      <c r="C1011">
        <v>3</v>
      </c>
    </row>
    <row r="1012" spans="1:3" x14ac:dyDescent="0.25">
      <c r="A1012" t="s">
        <v>19856</v>
      </c>
      <c r="B1012">
        <v>2</v>
      </c>
      <c r="C1012">
        <v>5</v>
      </c>
    </row>
    <row r="1013" spans="1:3" x14ac:dyDescent="0.25">
      <c r="A1013" t="s">
        <v>19857</v>
      </c>
      <c r="B1013">
        <v>2</v>
      </c>
      <c r="C1013">
        <v>5</v>
      </c>
    </row>
    <row r="1014" spans="1:3" x14ac:dyDescent="0.25">
      <c r="A1014" t="s">
        <v>19858</v>
      </c>
      <c r="B1014">
        <v>2</v>
      </c>
      <c r="C1014">
        <v>4</v>
      </c>
    </row>
    <row r="1015" spans="1:3" x14ac:dyDescent="0.25">
      <c r="A1015" t="s">
        <v>19859</v>
      </c>
      <c r="B1015">
        <v>2</v>
      </c>
      <c r="C1015">
        <v>4</v>
      </c>
    </row>
    <row r="1016" spans="1:3" x14ac:dyDescent="0.25">
      <c r="A1016" t="s">
        <v>19860</v>
      </c>
      <c r="B1016">
        <v>2</v>
      </c>
      <c r="C1016">
        <v>4</v>
      </c>
    </row>
    <row r="1017" spans="1:3" x14ac:dyDescent="0.25">
      <c r="A1017" t="s">
        <v>19861</v>
      </c>
      <c r="B1017">
        <v>2</v>
      </c>
      <c r="C1017">
        <v>3</v>
      </c>
    </row>
    <row r="1018" spans="1:3" x14ac:dyDescent="0.25">
      <c r="A1018" t="s">
        <v>19862</v>
      </c>
      <c r="B1018">
        <v>2</v>
      </c>
      <c r="C1018">
        <v>5</v>
      </c>
    </row>
    <row r="1019" spans="1:3" x14ac:dyDescent="0.25">
      <c r="A1019" t="s">
        <v>19863</v>
      </c>
      <c r="B1019">
        <v>2</v>
      </c>
      <c r="C1019">
        <v>2</v>
      </c>
    </row>
    <row r="1020" spans="1:3" x14ac:dyDescent="0.25">
      <c r="A1020" t="s">
        <v>19864</v>
      </c>
      <c r="B1020">
        <v>2</v>
      </c>
      <c r="C1020">
        <v>4</v>
      </c>
    </row>
    <row r="1021" spans="1:3" x14ac:dyDescent="0.25">
      <c r="A1021" t="s">
        <v>19865</v>
      </c>
      <c r="B1021">
        <v>2</v>
      </c>
      <c r="C1021">
        <v>3</v>
      </c>
    </row>
    <row r="1022" spans="1:3" x14ac:dyDescent="0.25">
      <c r="A1022" t="s">
        <v>19866</v>
      </c>
      <c r="B1022">
        <v>2</v>
      </c>
      <c r="C1022">
        <v>2</v>
      </c>
    </row>
    <row r="1023" spans="1:3" x14ac:dyDescent="0.25">
      <c r="A1023" t="s">
        <v>19867</v>
      </c>
      <c r="B1023">
        <v>2</v>
      </c>
      <c r="C1023">
        <v>5</v>
      </c>
    </row>
    <row r="1024" spans="1:3" x14ac:dyDescent="0.25">
      <c r="A1024" t="s">
        <v>19868</v>
      </c>
      <c r="B1024">
        <v>2</v>
      </c>
      <c r="C1024">
        <v>5</v>
      </c>
    </row>
    <row r="1025" spans="1:3" x14ac:dyDescent="0.25">
      <c r="A1025" t="s">
        <v>19869</v>
      </c>
      <c r="B1025">
        <v>2</v>
      </c>
      <c r="C1025">
        <v>5</v>
      </c>
    </row>
    <row r="1026" spans="1:3" x14ac:dyDescent="0.25">
      <c r="A1026" t="s">
        <v>19870</v>
      </c>
      <c r="B1026">
        <v>2</v>
      </c>
      <c r="C1026">
        <v>5</v>
      </c>
    </row>
    <row r="1027" spans="1:3" x14ac:dyDescent="0.25">
      <c r="A1027" t="s">
        <v>19871</v>
      </c>
      <c r="B1027">
        <v>2</v>
      </c>
      <c r="C1027">
        <v>6</v>
      </c>
    </row>
    <row r="1028" spans="1:3" x14ac:dyDescent="0.25">
      <c r="A1028" t="s">
        <v>19872</v>
      </c>
      <c r="B1028">
        <v>2</v>
      </c>
      <c r="C1028">
        <v>6</v>
      </c>
    </row>
    <row r="1029" spans="1:3" x14ac:dyDescent="0.25">
      <c r="A1029" t="s">
        <v>19873</v>
      </c>
      <c r="B1029">
        <v>2</v>
      </c>
      <c r="C1029">
        <v>5</v>
      </c>
    </row>
    <row r="1030" spans="1:3" x14ac:dyDescent="0.25">
      <c r="A1030" t="s">
        <v>19874</v>
      </c>
      <c r="B1030">
        <v>2</v>
      </c>
      <c r="C1030">
        <v>3</v>
      </c>
    </row>
    <row r="1031" spans="1:3" x14ac:dyDescent="0.25">
      <c r="A1031" t="s">
        <v>19875</v>
      </c>
      <c r="B1031">
        <v>2</v>
      </c>
      <c r="C1031">
        <v>5</v>
      </c>
    </row>
    <row r="1032" spans="1:3" x14ac:dyDescent="0.25">
      <c r="A1032" t="s">
        <v>19876</v>
      </c>
      <c r="B1032">
        <v>2</v>
      </c>
      <c r="C1032">
        <v>5</v>
      </c>
    </row>
    <row r="1033" spans="1:3" x14ac:dyDescent="0.25">
      <c r="A1033" t="s">
        <v>19877</v>
      </c>
      <c r="B1033">
        <v>2</v>
      </c>
      <c r="C1033">
        <v>5</v>
      </c>
    </row>
    <row r="1034" spans="1:3" x14ac:dyDescent="0.25">
      <c r="A1034" t="s">
        <v>19878</v>
      </c>
      <c r="B1034">
        <v>2</v>
      </c>
      <c r="C1034">
        <v>5</v>
      </c>
    </row>
    <row r="1035" spans="1:3" x14ac:dyDescent="0.25">
      <c r="A1035" t="s">
        <v>19879</v>
      </c>
      <c r="B1035">
        <v>2</v>
      </c>
      <c r="C1035">
        <v>5</v>
      </c>
    </row>
    <row r="1036" spans="1:3" x14ac:dyDescent="0.25">
      <c r="A1036" t="s">
        <v>19880</v>
      </c>
      <c r="B1036">
        <v>2</v>
      </c>
      <c r="C1036">
        <v>5</v>
      </c>
    </row>
    <row r="1037" spans="1:3" x14ac:dyDescent="0.25">
      <c r="A1037" t="s">
        <v>19881</v>
      </c>
      <c r="B1037">
        <v>2</v>
      </c>
      <c r="C1037">
        <v>2</v>
      </c>
    </row>
    <row r="1038" spans="1:3" x14ac:dyDescent="0.25">
      <c r="A1038" t="s">
        <v>19882</v>
      </c>
      <c r="B1038">
        <v>2</v>
      </c>
      <c r="C1038">
        <v>3</v>
      </c>
    </row>
    <row r="1039" spans="1:3" x14ac:dyDescent="0.25">
      <c r="A1039" t="s">
        <v>19883</v>
      </c>
      <c r="B1039">
        <v>2</v>
      </c>
      <c r="C1039">
        <v>5</v>
      </c>
    </row>
    <row r="1040" spans="1:3" x14ac:dyDescent="0.25">
      <c r="A1040" t="s">
        <v>19884</v>
      </c>
      <c r="B1040">
        <v>2</v>
      </c>
      <c r="C1040">
        <v>4</v>
      </c>
    </row>
    <row r="1041" spans="1:3" x14ac:dyDescent="0.25">
      <c r="A1041" t="s">
        <v>19885</v>
      </c>
      <c r="B1041">
        <v>2</v>
      </c>
      <c r="C1041">
        <v>4</v>
      </c>
    </row>
    <row r="1042" spans="1:3" x14ac:dyDescent="0.25">
      <c r="A1042" t="s">
        <v>19886</v>
      </c>
      <c r="B1042">
        <v>2</v>
      </c>
      <c r="C1042">
        <v>3</v>
      </c>
    </row>
    <row r="1043" spans="1:3" x14ac:dyDescent="0.25">
      <c r="A1043" t="s">
        <v>19887</v>
      </c>
      <c r="B1043">
        <v>2</v>
      </c>
      <c r="C1043">
        <v>4</v>
      </c>
    </row>
    <row r="1044" spans="1:3" x14ac:dyDescent="0.25">
      <c r="A1044" t="s">
        <v>19888</v>
      </c>
      <c r="B1044">
        <v>2</v>
      </c>
      <c r="C1044">
        <v>2</v>
      </c>
    </row>
    <row r="1045" spans="1:3" x14ac:dyDescent="0.25">
      <c r="A1045" t="s">
        <v>19889</v>
      </c>
      <c r="B1045">
        <v>2</v>
      </c>
      <c r="C1045">
        <v>4</v>
      </c>
    </row>
    <row r="1046" spans="1:3" x14ac:dyDescent="0.25">
      <c r="A1046" t="s">
        <v>19890</v>
      </c>
      <c r="B1046">
        <v>2</v>
      </c>
      <c r="C1046">
        <v>5</v>
      </c>
    </row>
    <row r="1047" spans="1:3" x14ac:dyDescent="0.25">
      <c r="A1047" t="s">
        <v>19891</v>
      </c>
      <c r="B1047">
        <v>2</v>
      </c>
      <c r="C1047">
        <v>4</v>
      </c>
    </row>
    <row r="1048" spans="1:3" x14ac:dyDescent="0.25">
      <c r="A1048" t="s">
        <v>19892</v>
      </c>
      <c r="B1048">
        <v>2</v>
      </c>
      <c r="C1048">
        <v>4</v>
      </c>
    </row>
    <row r="1049" spans="1:3" x14ac:dyDescent="0.25">
      <c r="A1049" t="s">
        <v>19893</v>
      </c>
      <c r="B1049">
        <v>2</v>
      </c>
      <c r="C1049">
        <v>4</v>
      </c>
    </row>
    <row r="1050" spans="1:3" x14ac:dyDescent="0.25">
      <c r="A1050" t="s">
        <v>19894</v>
      </c>
      <c r="B1050">
        <v>2</v>
      </c>
      <c r="C1050">
        <v>2</v>
      </c>
    </row>
    <row r="1051" spans="1:3" x14ac:dyDescent="0.25">
      <c r="A1051" t="s">
        <v>19895</v>
      </c>
      <c r="B1051">
        <v>2</v>
      </c>
      <c r="C1051">
        <v>4</v>
      </c>
    </row>
    <row r="1052" spans="1:3" x14ac:dyDescent="0.25">
      <c r="A1052" t="s">
        <v>19896</v>
      </c>
      <c r="B1052">
        <v>2</v>
      </c>
      <c r="C1052">
        <v>4</v>
      </c>
    </row>
    <row r="1053" spans="1:3" x14ac:dyDescent="0.25">
      <c r="A1053" t="s">
        <v>19897</v>
      </c>
      <c r="B1053">
        <v>2</v>
      </c>
      <c r="C1053">
        <v>6</v>
      </c>
    </row>
    <row r="1054" spans="1:3" x14ac:dyDescent="0.25">
      <c r="A1054" t="s">
        <v>19898</v>
      </c>
      <c r="B1054">
        <v>2</v>
      </c>
      <c r="C1054">
        <v>4</v>
      </c>
    </row>
    <row r="1055" spans="1:3" x14ac:dyDescent="0.25">
      <c r="A1055" t="s">
        <v>19899</v>
      </c>
      <c r="B1055">
        <v>2</v>
      </c>
      <c r="C1055">
        <v>5</v>
      </c>
    </row>
    <row r="1056" spans="1:3" x14ac:dyDescent="0.25">
      <c r="A1056" t="s">
        <v>19900</v>
      </c>
      <c r="B1056">
        <v>2</v>
      </c>
      <c r="C1056">
        <v>5</v>
      </c>
    </row>
    <row r="1057" spans="1:3" x14ac:dyDescent="0.25">
      <c r="A1057" t="s">
        <v>19901</v>
      </c>
      <c r="B1057">
        <v>2</v>
      </c>
      <c r="C1057">
        <v>3</v>
      </c>
    </row>
    <row r="1058" spans="1:3" x14ac:dyDescent="0.25">
      <c r="A1058" t="s">
        <v>19902</v>
      </c>
      <c r="B1058">
        <v>2</v>
      </c>
      <c r="C1058">
        <v>2</v>
      </c>
    </row>
    <row r="1059" spans="1:3" x14ac:dyDescent="0.25">
      <c r="A1059" t="s">
        <v>19903</v>
      </c>
      <c r="B1059">
        <v>2</v>
      </c>
      <c r="C1059">
        <v>4</v>
      </c>
    </row>
    <row r="1060" spans="1:3" x14ac:dyDescent="0.25">
      <c r="A1060" t="s">
        <v>19904</v>
      </c>
      <c r="B1060">
        <v>2</v>
      </c>
      <c r="C1060">
        <v>4</v>
      </c>
    </row>
    <row r="1061" spans="1:3" x14ac:dyDescent="0.25">
      <c r="A1061" t="s">
        <v>19905</v>
      </c>
      <c r="B1061">
        <v>2</v>
      </c>
      <c r="C1061">
        <v>3</v>
      </c>
    </row>
    <row r="1062" spans="1:3" x14ac:dyDescent="0.25">
      <c r="A1062" t="s">
        <v>19906</v>
      </c>
      <c r="B1062">
        <v>2</v>
      </c>
      <c r="C1062">
        <v>3</v>
      </c>
    </row>
    <row r="1063" spans="1:3" x14ac:dyDescent="0.25">
      <c r="A1063" t="s">
        <v>19907</v>
      </c>
      <c r="B1063">
        <v>2</v>
      </c>
      <c r="C1063">
        <v>4</v>
      </c>
    </row>
    <row r="1064" spans="1:3" x14ac:dyDescent="0.25">
      <c r="A1064" t="s">
        <v>19908</v>
      </c>
      <c r="B1064">
        <v>2</v>
      </c>
      <c r="C1064">
        <v>3</v>
      </c>
    </row>
    <row r="1065" spans="1:3" x14ac:dyDescent="0.25">
      <c r="A1065" t="s">
        <v>19909</v>
      </c>
      <c r="B1065">
        <v>2</v>
      </c>
      <c r="C1065">
        <v>3</v>
      </c>
    </row>
    <row r="1066" spans="1:3" x14ac:dyDescent="0.25">
      <c r="A1066" t="s">
        <v>19910</v>
      </c>
      <c r="B1066">
        <v>2</v>
      </c>
      <c r="C1066">
        <v>4</v>
      </c>
    </row>
    <row r="1067" spans="1:3" x14ac:dyDescent="0.25">
      <c r="A1067" t="s">
        <v>19911</v>
      </c>
      <c r="B1067">
        <v>2</v>
      </c>
      <c r="C1067">
        <v>5</v>
      </c>
    </row>
    <row r="1068" spans="1:3" x14ac:dyDescent="0.25">
      <c r="A1068" t="s">
        <v>19912</v>
      </c>
      <c r="B1068">
        <v>2</v>
      </c>
      <c r="C1068">
        <v>3</v>
      </c>
    </row>
    <row r="1069" spans="1:3" x14ac:dyDescent="0.25">
      <c r="A1069" t="s">
        <v>19913</v>
      </c>
      <c r="B1069">
        <v>2</v>
      </c>
      <c r="C1069">
        <v>3</v>
      </c>
    </row>
    <row r="1070" spans="1:3" x14ac:dyDescent="0.25">
      <c r="A1070" t="s">
        <v>19914</v>
      </c>
      <c r="B1070">
        <v>2</v>
      </c>
      <c r="C1070">
        <v>2</v>
      </c>
    </row>
    <row r="1071" spans="1:3" x14ac:dyDescent="0.25">
      <c r="A1071" t="s">
        <v>19915</v>
      </c>
      <c r="B1071">
        <v>2</v>
      </c>
      <c r="C1071">
        <v>6</v>
      </c>
    </row>
    <row r="1072" spans="1:3" x14ac:dyDescent="0.25">
      <c r="A1072" t="s">
        <v>19916</v>
      </c>
      <c r="B1072">
        <v>2</v>
      </c>
      <c r="C1072">
        <v>2</v>
      </c>
    </row>
    <row r="1073" spans="1:3" x14ac:dyDescent="0.25">
      <c r="A1073" t="s">
        <v>19917</v>
      </c>
      <c r="B1073">
        <v>2</v>
      </c>
      <c r="C1073">
        <v>5</v>
      </c>
    </row>
    <row r="1074" spans="1:3" x14ac:dyDescent="0.25">
      <c r="A1074" t="s">
        <v>19918</v>
      </c>
      <c r="B1074">
        <v>2</v>
      </c>
      <c r="C1074">
        <v>4</v>
      </c>
    </row>
    <row r="1075" spans="1:3" x14ac:dyDescent="0.25">
      <c r="A1075" t="s">
        <v>19919</v>
      </c>
      <c r="B1075">
        <v>2</v>
      </c>
      <c r="C1075">
        <v>6</v>
      </c>
    </row>
    <row r="1076" spans="1:3" x14ac:dyDescent="0.25">
      <c r="A1076" t="s">
        <v>19920</v>
      </c>
      <c r="B1076">
        <v>2</v>
      </c>
      <c r="C1076">
        <v>3</v>
      </c>
    </row>
    <row r="1077" spans="1:3" x14ac:dyDescent="0.25">
      <c r="A1077" t="s">
        <v>19921</v>
      </c>
      <c r="B1077">
        <v>2</v>
      </c>
      <c r="C1077">
        <v>5</v>
      </c>
    </row>
    <row r="1078" spans="1:3" x14ac:dyDescent="0.25">
      <c r="A1078" t="s">
        <v>19922</v>
      </c>
      <c r="B1078">
        <v>2</v>
      </c>
      <c r="C1078">
        <v>2</v>
      </c>
    </row>
    <row r="1079" spans="1:3" x14ac:dyDescent="0.25">
      <c r="A1079" t="s">
        <v>19923</v>
      </c>
      <c r="B1079">
        <v>2</v>
      </c>
      <c r="C1079">
        <v>6</v>
      </c>
    </row>
    <row r="1080" spans="1:3" x14ac:dyDescent="0.25">
      <c r="A1080" t="s">
        <v>19924</v>
      </c>
      <c r="B1080">
        <v>2</v>
      </c>
      <c r="C1080">
        <v>6</v>
      </c>
    </row>
    <row r="1081" spans="1:3" x14ac:dyDescent="0.25">
      <c r="A1081" t="s">
        <v>19925</v>
      </c>
      <c r="B1081">
        <v>2</v>
      </c>
      <c r="C1081">
        <v>6</v>
      </c>
    </row>
    <row r="1082" spans="1:3" x14ac:dyDescent="0.25">
      <c r="A1082" t="s">
        <v>19926</v>
      </c>
      <c r="B1082">
        <v>2</v>
      </c>
      <c r="C1082">
        <v>6</v>
      </c>
    </row>
    <row r="1083" spans="1:3" x14ac:dyDescent="0.25">
      <c r="A1083" t="s">
        <v>19927</v>
      </c>
      <c r="B1083">
        <v>2</v>
      </c>
      <c r="C1083">
        <v>3</v>
      </c>
    </row>
    <row r="1084" spans="1:3" x14ac:dyDescent="0.25">
      <c r="A1084" t="s">
        <v>19928</v>
      </c>
      <c r="B1084">
        <v>2</v>
      </c>
      <c r="C1084">
        <v>2</v>
      </c>
    </row>
    <row r="1085" spans="1:3" x14ac:dyDescent="0.25">
      <c r="A1085" t="s">
        <v>19929</v>
      </c>
      <c r="B1085">
        <v>2</v>
      </c>
      <c r="C1085">
        <v>3</v>
      </c>
    </row>
    <row r="1086" spans="1:3" x14ac:dyDescent="0.25">
      <c r="A1086" t="s">
        <v>19930</v>
      </c>
      <c r="B1086">
        <v>2</v>
      </c>
      <c r="C1086">
        <v>5</v>
      </c>
    </row>
    <row r="1087" spans="1:3" x14ac:dyDescent="0.25">
      <c r="A1087" t="s">
        <v>19931</v>
      </c>
      <c r="B1087">
        <v>2</v>
      </c>
      <c r="C1087">
        <v>6</v>
      </c>
    </row>
    <row r="1088" spans="1:3" x14ac:dyDescent="0.25">
      <c r="A1088" t="s">
        <v>19932</v>
      </c>
      <c r="B1088">
        <v>2</v>
      </c>
      <c r="C1088">
        <v>3</v>
      </c>
    </row>
    <row r="1089" spans="1:3" x14ac:dyDescent="0.25">
      <c r="A1089" t="s">
        <v>19933</v>
      </c>
      <c r="B1089">
        <v>2</v>
      </c>
      <c r="C1089">
        <v>6</v>
      </c>
    </row>
    <row r="1090" spans="1:3" x14ac:dyDescent="0.25">
      <c r="A1090" t="s">
        <v>19934</v>
      </c>
      <c r="B1090">
        <v>2</v>
      </c>
      <c r="C1090">
        <v>4</v>
      </c>
    </row>
    <row r="1091" spans="1:3" x14ac:dyDescent="0.25">
      <c r="A1091" t="s">
        <v>19935</v>
      </c>
      <c r="B1091">
        <v>2</v>
      </c>
      <c r="C1091">
        <v>4</v>
      </c>
    </row>
    <row r="1092" spans="1:3" x14ac:dyDescent="0.25">
      <c r="A1092" t="s">
        <v>19936</v>
      </c>
      <c r="B1092">
        <v>2</v>
      </c>
      <c r="C1092">
        <v>6</v>
      </c>
    </row>
    <row r="1093" spans="1:3" x14ac:dyDescent="0.25">
      <c r="A1093" t="s">
        <v>19937</v>
      </c>
      <c r="B1093">
        <v>2</v>
      </c>
      <c r="C1093">
        <v>4</v>
      </c>
    </row>
    <row r="1094" spans="1:3" x14ac:dyDescent="0.25">
      <c r="A1094" t="s">
        <v>19938</v>
      </c>
      <c r="B1094">
        <v>2</v>
      </c>
      <c r="C1094">
        <v>5</v>
      </c>
    </row>
    <row r="1095" spans="1:3" x14ac:dyDescent="0.25">
      <c r="A1095" t="s">
        <v>19939</v>
      </c>
      <c r="B1095">
        <v>2</v>
      </c>
      <c r="C1095">
        <v>4</v>
      </c>
    </row>
    <row r="1096" spans="1:3" x14ac:dyDescent="0.25">
      <c r="A1096" t="s">
        <v>19940</v>
      </c>
      <c r="B1096">
        <v>2</v>
      </c>
      <c r="C1096">
        <v>4</v>
      </c>
    </row>
    <row r="1097" spans="1:3" x14ac:dyDescent="0.25">
      <c r="A1097" t="s">
        <v>19941</v>
      </c>
      <c r="B1097">
        <v>2</v>
      </c>
      <c r="C1097">
        <v>4</v>
      </c>
    </row>
    <row r="1098" spans="1:3" x14ac:dyDescent="0.25">
      <c r="A1098" t="s">
        <v>19942</v>
      </c>
      <c r="B1098">
        <v>2</v>
      </c>
      <c r="C1098">
        <v>2</v>
      </c>
    </row>
    <row r="1099" spans="1:3" x14ac:dyDescent="0.25">
      <c r="A1099" t="s">
        <v>19943</v>
      </c>
      <c r="B1099">
        <v>2</v>
      </c>
      <c r="C1099">
        <v>3</v>
      </c>
    </row>
    <row r="1100" spans="1:3" x14ac:dyDescent="0.25">
      <c r="A1100" t="s">
        <v>19944</v>
      </c>
      <c r="B1100">
        <v>2</v>
      </c>
      <c r="C1100">
        <v>4</v>
      </c>
    </row>
    <row r="1101" spans="1:3" x14ac:dyDescent="0.25">
      <c r="A1101" t="s">
        <v>19945</v>
      </c>
      <c r="B1101">
        <v>2</v>
      </c>
      <c r="C1101">
        <v>4</v>
      </c>
    </row>
    <row r="1102" spans="1:3" x14ac:dyDescent="0.25">
      <c r="A1102" t="s">
        <v>19946</v>
      </c>
      <c r="B1102">
        <v>2</v>
      </c>
      <c r="C1102">
        <v>2</v>
      </c>
    </row>
    <row r="1103" spans="1:3" x14ac:dyDescent="0.25">
      <c r="A1103" t="s">
        <v>19947</v>
      </c>
      <c r="B1103">
        <v>2</v>
      </c>
      <c r="C1103">
        <v>3</v>
      </c>
    </row>
    <row r="1104" spans="1:3" x14ac:dyDescent="0.25">
      <c r="A1104" t="s">
        <v>19948</v>
      </c>
      <c r="B1104">
        <v>2</v>
      </c>
      <c r="C1104">
        <v>4</v>
      </c>
    </row>
    <row r="1105" spans="1:3" x14ac:dyDescent="0.25">
      <c r="A1105" t="s">
        <v>19949</v>
      </c>
      <c r="B1105">
        <v>2</v>
      </c>
      <c r="C1105">
        <v>6</v>
      </c>
    </row>
    <row r="1106" spans="1:3" x14ac:dyDescent="0.25">
      <c r="A1106" t="s">
        <v>19950</v>
      </c>
      <c r="B1106">
        <v>2</v>
      </c>
      <c r="C1106">
        <v>3</v>
      </c>
    </row>
    <row r="1107" spans="1:3" x14ac:dyDescent="0.25">
      <c r="A1107" t="s">
        <v>19951</v>
      </c>
      <c r="B1107">
        <v>2</v>
      </c>
      <c r="C1107">
        <v>2</v>
      </c>
    </row>
    <row r="1108" spans="1:3" x14ac:dyDescent="0.25">
      <c r="A1108" t="s">
        <v>19952</v>
      </c>
      <c r="B1108">
        <v>2</v>
      </c>
      <c r="C1108">
        <v>2</v>
      </c>
    </row>
    <row r="1109" spans="1:3" x14ac:dyDescent="0.25">
      <c r="A1109" t="s">
        <v>19953</v>
      </c>
      <c r="B1109">
        <v>2</v>
      </c>
      <c r="C1109">
        <v>3</v>
      </c>
    </row>
    <row r="1110" spans="1:3" x14ac:dyDescent="0.25">
      <c r="A1110" t="s">
        <v>19954</v>
      </c>
      <c r="B1110">
        <v>2</v>
      </c>
      <c r="C1110">
        <v>2</v>
      </c>
    </row>
    <row r="1111" spans="1:3" x14ac:dyDescent="0.25">
      <c r="A1111" t="s">
        <v>19955</v>
      </c>
      <c r="B1111">
        <v>2</v>
      </c>
      <c r="C1111">
        <v>3</v>
      </c>
    </row>
    <row r="1112" spans="1:3" x14ac:dyDescent="0.25">
      <c r="A1112" t="s">
        <v>19956</v>
      </c>
      <c r="B1112">
        <v>2</v>
      </c>
      <c r="C1112">
        <v>5</v>
      </c>
    </row>
    <row r="1113" spans="1:3" x14ac:dyDescent="0.25">
      <c r="A1113" t="s">
        <v>19957</v>
      </c>
      <c r="B1113">
        <v>2</v>
      </c>
      <c r="C1113">
        <v>4</v>
      </c>
    </row>
    <row r="1114" spans="1:3" x14ac:dyDescent="0.25">
      <c r="A1114" t="s">
        <v>19958</v>
      </c>
      <c r="B1114">
        <v>2</v>
      </c>
      <c r="C1114">
        <v>4</v>
      </c>
    </row>
    <row r="1115" spans="1:3" x14ac:dyDescent="0.25">
      <c r="A1115" t="s">
        <v>19959</v>
      </c>
      <c r="B1115">
        <v>2</v>
      </c>
      <c r="C1115">
        <v>4</v>
      </c>
    </row>
    <row r="1116" spans="1:3" x14ac:dyDescent="0.25">
      <c r="A1116" t="s">
        <v>19960</v>
      </c>
      <c r="B1116">
        <v>2</v>
      </c>
      <c r="C1116">
        <v>4</v>
      </c>
    </row>
    <row r="1117" spans="1:3" x14ac:dyDescent="0.25">
      <c r="A1117" t="s">
        <v>19961</v>
      </c>
      <c r="B1117">
        <v>2</v>
      </c>
      <c r="C1117">
        <v>6</v>
      </c>
    </row>
    <row r="1118" spans="1:3" x14ac:dyDescent="0.25">
      <c r="A1118" t="s">
        <v>19962</v>
      </c>
      <c r="B1118">
        <v>2</v>
      </c>
      <c r="C1118">
        <v>3</v>
      </c>
    </row>
    <row r="1119" spans="1:3" x14ac:dyDescent="0.25">
      <c r="A1119" t="s">
        <v>19963</v>
      </c>
      <c r="B1119">
        <v>2</v>
      </c>
      <c r="C1119">
        <v>4</v>
      </c>
    </row>
    <row r="1120" spans="1:3" x14ac:dyDescent="0.25">
      <c r="A1120" t="s">
        <v>19964</v>
      </c>
      <c r="B1120">
        <v>2</v>
      </c>
      <c r="C1120">
        <v>6</v>
      </c>
    </row>
    <row r="1121" spans="1:3" x14ac:dyDescent="0.25">
      <c r="A1121" t="s">
        <v>19965</v>
      </c>
      <c r="B1121">
        <v>2</v>
      </c>
      <c r="C1121">
        <v>5</v>
      </c>
    </row>
    <row r="1122" spans="1:3" x14ac:dyDescent="0.25">
      <c r="A1122" t="s">
        <v>19966</v>
      </c>
      <c r="B1122">
        <v>2</v>
      </c>
      <c r="C1122">
        <v>4</v>
      </c>
    </row>
    <row r="1123" spans="1:3" x14ac:dyDescent="0.25">
      <c r="A1123" t="s">
        <v>19967</v>
      </c>
      <c r="B1123">
        <v>2</v>
      </c>
      <c r="C1123">
        <v>5</v>
      </c>
    </row>
    <row r="1124" spans="1:3" x14ac:dyDescent="0.25">
      <c r="A1124" t="s">
        <v>19968</v>
      </c>
      <c r="B1124">
        <v>2</v>
      </c>
      <c r="C1124">
        <v>3</v>
      </c>
    </row>
    <row r="1125" spans="1:3" x14ac:dyDescent="0.25">
      <c r="A1125" t="s">
        <v>19969</v>
      </c>
      <c r="B1125">
        <v>2</v>
      </c>
      <c r="C1125">
        <v>5</v>
      </c>
    </row>
    <row r="1126" spans="1:3" x14ac:dyDescent="0.25">
      <c r="A1126" t="s">
        <v>19970</v>
      </c>
      <c r="B1126">
        <v>2</v>
      </c>
      <c r="C1126">
        <v>6</v>
      </c>
    </row>
    <row r="1127" spans="1:3" x14ac:dyDescent="0.25">
      <c r="A1127" t="s">
        <v>19971</v>
      </c>
      <c r="B1127">
        <v>2</v>
      </c>
      <c r="C1127">
        <v>4</v>
      </c>
    </row>
    <row r="1128" spans="1:3" x14ac:dyDescent="0.25">
      <c r="A1128" t="s">
        <v>19972</v>
      </c>
      <c r="B1128">
        <v>2</v>
      </c>
      <c r="C1128">
        <v>5</v>
      </c>
    </row>
    <row r="1129" spans="1:3" x14ac:dyDescent="0.25">
      <c r="A1129" t="s">
        <v>19973</v>
      </c>
      <c r="B1129">
        <v>2</v>
      </c>
      <c r="C1129">
        <v>2</v>
      </c>
    </row>
    <row r="1130" spans="1:3" x14ac:dyDescent="0.25">
      <c r="A1130" t="s">
        <v>19974</v>
      </c>
      <c r="B1130">
        <v>2</v>
      </c>
      <c r="C1130">
        <v>4</v>
      </c>
    </row>
    <row r="1131" spans="1:3" x14ac:dyDescent="0.25">
      <c r="A1131" t="s">
        <v>19975</v>
      </c>
      <c r="B1131">
        <v>2</v>
      </c>
      <c r="C1131">
        <v>4</v>
      </c>
    </row>
    <row r="1132" spans="1:3" x14ac:dyDescent="0.25">
      <c r="A1132" t="s">
        <v>19976</v>
      </c>
      <c r="B1132">
        <v>2</v>
      </c>
      <c r="C1132">
        <v>5</v>
      </c>
    </row>
    <row r="1133" spans="1:3" x14ac:dyDescent="0.25">
      <c r="A1133" t="s">
        <v>19977</v>
      </c>
      <c r="B1133">
        <v>2</v>
      </c>
      <c r="C1133">
        <v>4</v>
      </c>
    </row>
    <row r="1134" spans="1:3" x14ac:dyDescent="0.25">
      <c r="A1134" t="s">
        <v>19978</v>
      </c>
      <c r="B1134">
        <v>2</v>
      </c>
      <c r="C1134">
        <v>4</v>
      </c>
    </row>
    <row r="1135" spans="1:3" x14ac:dyDescent="0.25">
      <c r="A1135" t="s">
        <v>19979</v>
      </c>
      <c r="B1135">
        <v>2</v>
      </c>
      <c r="C1135">
        <v>4</v>
      </c>
    </row>
    <row r="1136" spans="1:3" x14ac:dyDescent="0.25">
      <c r="A1136" t="s">
        <v>19980</v>
      </c>
      <c r="B1136">
        <v>2</v>
      </c>
      <c r="C1136">
        <v>5</v>
      </c>
    </row>
    <row r="1137" spans="1:3" x14ac:dyDescent="0.25">
      <c r="A1137" t="s">
        <v>19981</v>
      </c>
      <c r="B1137">
        <v>2</v>
      </c>
      <c r="C1137">
        <v>6</v>
      </c>
    </row>
    <row r="1138" spans="1:3" x14ac:dyDescent="0.25">
      <c r="A1138" t="s">
        <v>19982</v>
      </c>
      <c r="B1138">
        <v>2</v>
      </c>
      <c r="C1138">
        <v>5</v>
      </c>
    </row>
    <row r="1139" spans="1:3" x14ac:dyDescent="0.25">
      <c r="A1139" t="s">
        <v>19983</v>
      </c>
      <c r="B1139">
        <v>2</v>
      </c>
      <c r="C1139">
        <v>3</v>
      </c>
    </row>
    <row r="1140" spans="1:3" x14ac:dyDescent="0.25">
      <c r="A1140" t="s">
        <v>19984</v>
      </c>
      <c r="B1140">
        <v>2</v>
      </c>
      <c r="C1140">
        <v>6</v>
      </c>
    </row>
    <row r="1141" spans="1:3" x14ac:dyDescent="0.25">
      <c r="A1141" t="s">
        <v>19985</v>
      </c>
      <c r="B1141">
        <v>2</v>
      </c>
      <c r="C1141">
        <v>4</v>
      </c>
    </row>
    <row r="1142" spans="1:3" x14ac:dyDescent="0.25">
      <c r="A1142" t="s">
        <v>19986</v>
      </c>
      <c r="B1142">
        <v>2</v>
      </c>
      <c r="C1142">
        <v>4</v>
      </c>
    </row>
    <row r="1143" spans="1:3" x14ac:dyDescent="0.25">
      <c r="A1143" t="s">
        <v>19987</v>
      </c>
      <c r="B1143">
        <v>2</v>
      </c>
      <c r="C1143">
        <v>4</v>
      </c>
    </row>
    <row r="1144" spans="1:3" x14ac:dyDescent="0.25">
      <c r="A1144" t="s">
        <v>19988</v>
      </c>
      <c r="B1144">
        <v>2</v>
      </c>
      <c r="C1144">
        <v>5</v>
      </c>
    </row>
    <row r="1145" spans="1:3" x14ac:dyDescent="0.25">
      <c r="A1145" t="s">
        <v>19989</v>
      </c>
      <c r="B1145">
        <v>2</v>
      </c>
      <c r="C1145">
        <v>4</v>
      </c>
    </row>
    <row r="1146" spans="1:3" x14ac:dyDescent="0.25">
      <c r="A1146" t="s">
        <v>19990</v>
      </c>
      <c r="B1146">
        <v>2</v>
      </c>
      <c r="C1146">
        <v>4</v>
      </c>
    </row>
    <row r="1147" spans="1:3" x14ac:dyDescent="0.25">
      <c r="A1147" t="s">
        <v>19991</v>
      </c>
      <c r="B1147">
        <v>2</v>
      </c>
      <c r="C1147">
        <v>5</v>
      </c>
    </row>
    <row r="1148" spans="1:3" x14ac:dyDescent="0.25">
      <c r="A1148" t="s">
        <v>19992</v>
      </c>
      <c r="B1148">
        <v>2</v>
      </c>
      <c r="C1148">
        <v>3</v>
      </c>
    </row>
    <row r="1149" spans="1:3" x14ac:dyDescent="0.25">
      <c r="A1149" t="s">
        <v>19993</v>
      </c>
      <c r="B1149">
        <v>2</v>
      </c>
      <c r="C1149">
        <v>3</v>
      </c>
    </row>
    <row r="1150" spans="1:3" x14ac:dyDescent="0.25">
      <c r="A1150" t="s">
        <v>19994</v>
      </c>
      <c r="B1150">
        <v>2</v>
      </c>
      <c r="C1150">
        <v>3</v>
      </c>
    </row>
    <row r="1151" spans="1:3" x14ac:dyDescent="0.25">
      <c r="A1151" t="s">
        <v>19995</v>
      </c>
      <c r="B1151">
        <v>2</v>
      </c>
      <c r="C1151">
        <v>5</v>
      </c>
    </row>
    <row r="1152" spans="1:3" x14ac:dyDescent="0.25">
      <c r="A1152" t="s">
        <v>19996</v>
      </c>
      <c r="B1152">
        <v>2</v>
      </c>
      <c r="C1152">
        <v>5</v>
      </c>
    </row>
    <row r="1153" spans="1:3" x14ac:dyDescent="0.25">
      <c r="A1153" t="s">
        <v>19997</v>
      </c>
      <c r="B1153">
        <v>2</v>
      </c>
      <c r="C1153">
        <v>6</v>
      </c>
    </row>
    <row r="1154" spans="1:3" x14ac:dyDescent="0.25">
      <c r="A1154" t="s">
        <v>19998</v>
      </c>
      <c r="B1154">
        <v>2</v>
      </c>
      <c r="C1154">
        <v>5</v>
      </c>
    </row>
    <row r="1155" spans="1:3" x14ac:dyDescent="0.25">
      <c r="A1155" t="s">
        <v>19999</v>
      </c>
      <c r="B1155">
        <v>2</v>
      </c>
      <c r="C1155">
        <v>5</v>
      </c>
    </row>
    <row r="1156" spans="1:3" x14ac:dyDescent="0.25">
      <c r="A1156" t="s">
        <v>20000</v>
      </c>
      <c r="B1156">
        <v>2</v>
      </c>
      <c r="C1156">
        <v>4</v>
      </c>
    </row>
    <row r="1157" spans="1:3" x14ac:dyDescent="0.25">
      <c r="A1157" t="s">
        <v>20001</v>
      </c>
      <c r="B1157">
        <v>2</v>
      </c>
      <c r="C1157">
        <v>2</v>
      </c>
    </row>
    <row r="1158" spans="1:3" x14ac:dyDescent="0.25">
      <c r="A1158" t="s">
        <v>20002</v>
      </c>
      <c r="B1158">
        <v>2</v>
      </c>
      <c r="C1158">
        <v>3</v>
      </c>
    </row>
    <row r="1159" spans="1:3" x14ac:dyDescent="0.25">
      <c r="A1159" t="s">
        <v>20003</v>
      </c>
      <c r="B1159">
        <v>2</v>
      </c>
      <c r="C1159">
        <v>5</v>
      </c>
    </row>
    <row r="1160" spans="1:3" x14ac:dyDescent="0.25">
      <c r="A1160" t="s">
        <v>20004</v>
      </c>
      <c r="B1160">
        <v>2</v>
      </c>
      <c r="C1160">
        <v>4</v>
      </c>
    </row>
    <row r="1161" spans="1:3" x14ac:dyDescent="0.25">
      <c r="A1161" t="s">
        <v>20005</v>
      </c>
      <c r="B1161">
        <v>2</v>
      </c>
      <c r="C1161">
        <v>5</v>
      </c>
    </row>
    <row r="1162" spans="1:3" x14ac:dyDescent="0.25">
      <c r="A1162" t="s">
        <v>20006</v>
      </c>
      <c r="B1162">
        <v>2</v>
      </c>
      <c r="C1162">
        <v>4</v>
      </c>
    </row>
    <row r="1163" spans="1:3" x14ac:dyDescent="0.25">
      <c r="A1163" t="s">
        <v>20007</v>
      </c>
      <c r="B1163">
        <v>2</v>
      </c>
      <c r="C1163">
        <v>3</v>
      </c>
    </row>
    <row r="1164" spans="1:3" x14ac:dyDescent="0.25">
      <c r="A1164" t="s">
        <v>20008</v>
      </c>
      <c r="B1164">
        <v>2</v>
      </c>
      <c r="C1164">
        <v>6</v>
      </c>
    </row>
    <row r="1165" spans="1:3" x14ac:dyDescent="0.25">
      <c r="A1165" t="s">
        <v>20009</v>
      </c>
      <c r="B1165">
        <v>2</v>
      </c>
      <c r="C1165">
        <v>6</v>
      </c>
    </row>
    <row r="1166" spans="1:3" x14ac:dyDescent="0.25">
      <c r="A1166" t="s">
        <v>20010</v>
      </c>
      <c r="B1166">
        <v>2</v>
      </c>
      <c r="C1166">
        <v>4</v>
      </c>
    </row>
    <row r="1167" spans="1:3" x14ac:dyDescent="0.25">
      <c r="A1167" t="s">
        <v>20011</v>
      </c>
      <c r="B1167">
        <v>2</v>
      </c>
      <c r="C1167">
        <v>4</v>
      </c>
    </row>
    <row r="1168" spans="1:3" x14ac:dyDescent="0.25">
      <c r="A1168" t="s">
        <v>20012</v>
      </c>
      <c r="B1168">
        <v>2</v>
      </c>
      <c r="C1168">
        <v>5</v>
      </c>
    </row>
    <row r="1169" spans="1:3" x14ac:dyDescent="0.25">
      <c r="A1169" t="s">
        <v>20013</v>
      </c>
      <c r="B1169">
        <v>2</v>
      </c>
      <c r="C1169">
        <v>4</v>
      </c>
    </row>
    <row r="1170" spans="1:3" x14ac:dyDescent="0.25">
      <c r="A1170" t="s">
        <v>20014</v>
      </c>
      <c r="B1170">
        <v>2</v>
      </c>
      <c r="C1170">
        <v>5</v>
      </c>
    </row>
    <row r="1171" spans="1:3" x14ac:dyDescent="0.25">
      <c r="A1171" t="s">
        <v>20015</v>
      </c>
      <c r="B1171">
        <v>2</v>
      </c>
      <c r="C1171">
        <v>3</v>
      </c>
    </row>
    <row r="1172" spans="1:3" x14ac:dyDescent="0.25">
      <c r="A1172" t="s">
        <v>20016</v>
      </c>
      <c r="B1172">
        <v>2</v>
      </c>
      <c r="C1172">
        <v>6</v>
      </c>
    </row>
    <row r="1173" spans="1:3" x14ac:dyDescent="0.25">
      <c r="A1173" t="s">
        <v>20017</v>
      </c>
      <c r="B1173">
        <v>2</v>
      </c>
      <c r="C1173">
        <v>4</v>
      </c>
    </row>
    <row r="1174" spans="1:3" x14ac:dyDescent="0.25">
      <c r="A1174" t="s">
        <v>20018</v>
      </c>
      <c r="B1174">
        <v>2</v>
      </c>
      <c r="C1174">
        <v>4</v>
      </c>
    </row>
    <row r="1175" spans="1:3" x14ac:dyDescent="0.25">
      <c r="A1175" t="s">
        <v>20019</v>
      </c>
      <c r="B1175">
        <v>2</v>
      </c>
      <c r="C1175">
        <v>4</v>
      </c>
    </row>
    <row r="1176" spans="1:3" x14ac:dyDescent="0.25">
      <c r="A1176" t="s">
        <v>20020</v>
      </c>
      <c r="B1176">
        <v>2</v>
      </c>
      <c r="C1176">
        <v>4</v>
      </c>
    </row>
    <row r="1177" spans="1:3" x14ac:dyDescent="0.25">
      <c r="A1177" t="s">
        <v>20021</v>
      </c>
      <c r="B1177">
        <v>2</v>
      </c>
      <c r="C1177">
        <v>4</v>
      </c>
    </row>
    <row r="1178" spans="1:3" x14ac:dyDescent="0.25">
      <c r="A1178" t="s">
        <v>20022</v>
      </c>
      <c r="B1178">
        <v>2</v>
      </c>
      <c r="C1178">
        <v>3</v>
      </c>
    </row>
    <row r="1179" spans="1:3" x14ac:dyDescent="0.25">
      <c r="A1179" t="s">
        <v>20023</v>
      </c>
      <c r="B1179">
        <v>2</v>
      </c>
      <c r="C1179">
        <v>5</v>
      </c>
    </row>
    <row r="1180" spans="1:3" x14ac:dyDescent="0.25">
      <c r="A1180" t="s">
        <v>20024</v>
      </c>
      <c r="B1180">
        <v>2</v>
      </c>
      <c r="C1180">
        <v>6</v>
      </c>
    </row>
    <row r="1181" spans="1:3" x14ac:dyDescent="0.25">
      <c r="A1181" t="s">
        <v>20025</v>
      </c>
      <c r="B1181">
        <v>2</v>
      </c>
      <c r="C1181">
        <v>5</v>
      </c>
    </row>
    <row r="1182" spans="1:3" x14ac:dyDescent="0.25">
      <c r="A1182" t="s">
        <v>20026</v>
      </c>
      <c r="B1182">
        <v>2</v>
      </c>
      <c r="C1182">
        <v>3</v>
      </c>
    </row>
    <row r="1183" spans="1:3" x14ac:dyDescent="0.25">
      <c r="A1183" t="s">
        <v>20027</v>
      </c>
      <c r="B1183">
        <v>2</v>
      </c>
      <c r="C1183">
        <v>4</v>
      </c>
    </row>
    <row r="1184" spans="1:3" x14ac:dyDescent="0.25">
      <c r="A1184" t="s">
        <v>20028</v>
      </c>
      <c r="B1184">
        <v>2</v>
      </c>
      <c r="C1184">
        <v>4</v>
      </c>
    </row>
    <row r="1185" spans="1:3" x14ac:dyDescent="0.25">
      <c r="A1185" t="s">
        <v>20029</v>
      </c>
      <c r="B1185">
        <v>2</v>
      </c>
      <c r="C1185">
        <v>4</v>
      </c>
    </row>
    <row r="1186" spans="1:3" x14ac:dyDescent="0.25">
      <c r="A1186" t="s">
        <v>20030</v>
      </c>
      <c r="B1186">
        <v>2</v>
      </c>
      <c r="C1186">
        <v>5</v>
      </c>
    </row>
    <row r="1187" spans="1:3" x14ac:dyDescent="0.25">
      <c r="A1187" t="s">
        <v>20031</v>
      </c>
      <c r="B1187">
        <v>2</v>
      </c>
      <c r="C1187">
        <v>4</v>
      </c>
    </row>
    <row r="1188" spans="1:3" x14ac:dyDescent="0.25">
      <c r="A1188" t="s">
        <v>20032</v>
      </c>
      <c r="B1188">
        <v>2</v>
      </c>
      <c r="C1188">
        <v>2</v>
      </c>
    </row>
    <row r="1189" spans="1:3" x14ac:dyDescent="0.25">
      <c r="A1189" t="s">
        <v>20033</v>
      </c>
      <c r="B1189">
        <v>2</v>
      </c>
      <c r="C1189">
        <v>3</v>
      </c>
    </row>
    <row r="1190" spans="1:3" x14ac:dyDescent="0.25">
      <c r="A1190" t="s">
        <v>20034</v>
      </c>
      <c r="B1190">
        <v>2</v>
      </c>
      <c r="C1190">
        <v>6</v>
      </c>
    </row>
    <row r="1191" spans="1:3" x14ac:dyDescent="0.25">
      <c r="A1191" t="s">
        <v>20035</v>
      </c>
      <c r="B1191">
        <v>2</v>
      </c>
      <c r="C1191">
        <v>3</v>
      </c>
    </row>
    <row r="1192" spans="1:3" x14ac:dyDescent="0.25">
      <c r="A1192" t="s">
        <v>20036</v>
      </c>
      <c r="B1192">
        <v>2</v>
      </c>
      <c r="C1192">
        <v>4</v>
      </c>
    </row>
    <row r="1193" spans="1:3" x14ac:dyDescent="0.25">
      <c r="A1193" t="s">
        <v>20037</v>
      </c>
      <c r="B1193">
        <v>2</v>
      </c>
      <c r="C1193">
        <v>4</v>
      </c>
    </row>
    <row r="1194" spans="1:3" x14ac:dyDescent="0.25">
      <c r="A1194" t="s">
        <v>20038</v>
      </c>
      <c r="B1194">
        <v>2</v>
      </c>
      <c r="C1194">
        <v>4</v>
      </c>
    </row>
    <row r="1195" spans="1:3" x14ac:dyDescent="0.25">
      <c r="A1195" t="s">
        <v>20039</v>
      </c>
      <c r="B1195">
        <v>2</v>
      </c>
      <c r="C1195">
        <v>6</v>
      </c>
    </row>
    <row r="1196" spans="1:3" x14ac:dyDescent="0.25">
      <c r="A1196" t="s">
        <v>20040</v>
      </c>
      <c r="B1196">
        <v>2</v>
      </c>
      <c r="C1196">
        <v>2</v>
      </c>
    </row>
    <row r="1197" spans="1:3" x14ac:dyDescent="0.25">
      <c r="A1197" t="s">
        <v>20041</v>
      </c>
      <c r="B1197">
        <v>2</v>
      </c>
      <c r="C1197">
        <v>3</v>
      </c>
    </row>
    <row r="1198" spans="1:3" x14ac:dyDescent="0.25">
      <c r="A1198" t="s">
        <v>20042</v>
      </c>
      <c r="B1198">
        <v>2</v>
      </c>
      <c r="C1198">
        <v>3</v>
      </c>
    </row>
    <row r="1199" spans="1:3" x14ac:dyDescent="0.25">
      <c r="A1199" t="s">
        <v>20043</v>
      </c>
      <c r="B1199">
        <v>2</v>
      </c>
      <c r="C1199">
        <v>6</v>
      </c>
    </row>
    <row r="1200" spans="1:3" x14ac:dyDescent="0.25">
      <c r="A1200" t="s">
        <v>20044</v>
      </c>
      <c r="B1200">
        <v>2</v>
      </c>
      <c r="C1200">
        <v>3</v>
      </c>
    </row>
    <row r="1201" spans="1:3" x14ac:dyDescent="0.25">
      <c r="A1201" t="s">
        <v>20045</v>
      </c>
      <c r="B1201">
        <v>2</v>
      </c>
      <c r="C1201">
        <v>4</v>
      </c>
    </row>
    <row r="1202" spans="1:3" x14ac:dyDescent="0.25">
      <c r="A1202" t="s">
        <v>20046</v>
      </c>
      <c r="B1202">
        <v>2</v>
      </c>
      <c r="C1202">
        <v>6</v>
      </c>
    </row>
    <row r="1203" spans="1:3" x14ac:dyDescent="0.25">
      <c r="A1203" t="s">
        <v>20047</v>
      </c>
      <c r="B1203">
        <v>2</v>
      </c>
      <c r="C1203">
        <v>4</v>
      </c>
    </row>
    <row r="1204" spans="1:3" x14ac:dyDescent="0.25">
      <c r="A1204" t="s">
        <v>20048</v>
      </c>
      <c r="B1204">
        <v>2</v>
      </c>
      <c r="C1204">
        <v>3</v>
      </c>
    </row>
    <row r="1205" spans="1:3" x14ac:dyDescent="0.25">
      <c r="A1205" t="s">
        <v>20049</v>
      </c>
      <c r="B1205">
        <v>2</v>
      </c>
      <c r="C1205">
        <v>3</v>
      </c>
    </row>
    <row r="1206" spans="1:3" x14ac:dyDescent="0.25">
      <c r="A1206" t="s">
        <v>20050</v>
      </c>
      <c r="B1206">
        <v>2</v>
      </c>
      <c r="C1206">
        <v>3</v>
      </c>
    </row>
    <row r="1207" spans="1:3" x14ac:dyDescent="0.25">
      <c r="A1207" t="s">
        <v>20051</v>
      </c>
      <c r="B1207">
        <v>2</v>
      </c>
      <c r="C1207">
        <v>3</v>
      </c>
    </row>
    <row r="1208" spans="1:3" x14ac:dyDescent="0.25">
      <c r="A1208" t="s">
        <v>20052</v>
      </c>
      <c r="B1208">
        <v>2</v>
      </c>
      <c r="C1208">
        <v>1</v>
      </c>
    </row>
    <row r="1209" spans="1:3" x14ac:dyDescent="0.25">
      <c r="A1209" t="s">
        <v>20053</v>
      </c>
      <c r="B1209">
        <v>2</v>
      </c>
      <c r="C1209">
        <v>2</v>
      </c>
    </row>
    <row r="1210" spans="1:3" x14ac:dyDescent="0.25">
      <c r="A1210" t="s">
        <v>20054</v>
      </c>
      <c r="B1210">
        <v>2</v>
      </c>
      <c r="C1210">
        <v>2</v>
      </c>
    </row>
    <row r="1211" spans="1:3" x14ac:dyDescent="0.25">
      <c r="A1211" t="s">
        <v>20055</v>
      </c>
      <c r="B1211">
        <v>2</v>
      </c>
      <c r="C1211">
        <v>2</v>
      </c>
    </row>
    <row r="1212" spans="1:3" x14ac:dyDescent="0.25">
      <c r="A1212" t="s">
        <v>20056</v>
      </c>
      <c r="B1212">
        <v>2</v>
      </c>
      <c r="C1212">
        <v>2</v>
      </c>
    </row>
    <row r="1213" spans="1:3" x14ac:dyDescent="0.25">
      <c r="A1213" t="s">
        <v>20057</v>
      </c>
      <c r="B1213">
        <v>2</v>
      </c>
      <c r="C1213">
        <v>3</v>
      </c>
    </row>
    <row r="1214" spans="1:3" x14ac:dyDescent="0.25">
      <c r="A1214" t="s">
        <v>20058</v>
      </c>
      <c r="B1214">
        <v>2</v>
      </c>
      <c r="C1214">
        <v>4</v>
      </c>
    </row>
    <row r="1215" spans="1:3" x14ac:dyDescent="0.25">
      <c r="A1215" t="s">
        <v>20059</v>
      </c>
      <c r="B1215">
        <v>2</v>
      </c>
      <c r="C1215">
        <v>2</v>
      </c>
    </row>
    <row r="1216" spans="1:3" x14ac:dyDescent="0.25">
      <c r="A1216" t="s">
        <v>20060</v>
      </c>
      <c r="B1216">
        <v>2</v>
      </c>
      <c r="C1216">
        <v>3</v>
      </c>
    </row>
    <row r="1217" spans="1:3" x14ac:dyDescent="0.25">
      <c r="A1217" t="s">
        <v>20061</v>
      </c>
      <c r="B1217">
        <v>2</v>
      </c>
      <c r="C1217">
        <v>3</v>
      </c>
    </row>
    <row r="1218" spans="1:3" x14ac:dyDescent="0.25">
      <c r="A1218" t="s">
        <v>20062</v>
      </c>
      <c r="B1218">
        <v>2</v>
      </c>
      <c r="C1218">
        <v>5</v>
      </c>
    </row>
    <row r="1219" spans="1:3" x14ac:dyDescent="0.25">
      <c r="A1219" t="s">
        <v>20063</v>
      </c>
      <c r="B1219">
        <v>2</v>
      </c>
      <c r="C1219">
        <v>5</v>
      </c>
    </row>
    <row r="1220" spans="1:3" x14ac:dyDescent="0.25">
      <c r="A1220" t="s">
        <v>20064</v>
      </c>
      <c r="B1220">
        <v>2</v>
      </c>
      <c r="C1220">
        <v>5</v>
      </c>
    </row>
    <row r="1221" spans="1:3" x14ac:dyDescent="0.25">
      <c r="A1221" t="s">
        <v>20065</v>
      </c>
      <c r="B1221">
        <v>2</v>
      </c>
      <c r="C1221">
        <v>2</v>
      </c>
    </row>
    <row r="1222" spans="1:3" x14ac:dyDescent="0.25">
      <c r="A1222" t="s">
        <v>20066</v>
      </c>
      <c r="B1222">
        <v>2</v>
      </c>
      <c r="C1222">
        <v>3</v>
      </c>
    </row>
    <row r="1223" spans="1:3" x14ac:dyDescent="0.25">
      <c r="A1223" t="s">
        <v>20067</v>
      </c>
      <c r="B1223">
        <v>2</v>
      </c>
      <c r="C1223">
        <v>5</v>
      </c>
    </row>
    <row r="1224" spans="1:3" x14ac:dyDescent="0.25">
      <c r="A1224" t="s">
        <v>20068</v>
      </c>
      <c r="B1224">
        <v>2</v>
      </c>
      <c r="C1224">
        <v>5</v>
      </c>
    </row>
    <row r="1225" spans="1:3" x14ac:dyDescent="0.25">
      <c r="A1225" t="s">
        <v>20069</v>
      </c>
      <c r="B1225">
        <v>2</v>
      </c>
      <c r="C1225">
        <v>3</v>
      </c>
    </row>
    <row r="1226" spans="1:3" x14ac:dyDescent="0.25">
      <c r="A1226" t="s">
        <v>20070</v>
      </c>
      <c r="B1226">
        <v>2</v>
      </c>
      <c r="C1226">
        <v>4</v>
      </c>
    </row>
    <row r="1227" spans="1:3" x14ac:dyDescent="0.25">
      <c r="A1227" t="s">
        <v>20071</v>
      </c>
      <c r="B1227">
        <v>2</v>
      </c>
      <c r="C1227">
        <v>4</v>
      </c>
    </row>
    <row r="1228" spans="1:3" x14ac:dyDescent="0.25">
      <c r="A1228" t="s">
        <v>20072</v>
      </c>
      <c r="B1228">
        <v>2</v>
      </c>
      <c r="C1228">
        <v>4</v>
      </c>
    </row>
    <row r="1229" spans="1:3" x14ac:dyDescent="0.25">
      <c r="A1229" t="s">
        <v>20073</v>
      </c>
      <c r="B1229">
        <v>2</v>
      </c>
      <c r="C1229">
        <v>2</v>
      </c>
    </row>
    <row r="1230" spans="1:3" x14ac:dyDescent="0.25">
      <c r="A1230" t="s">
        <v>20074</v>
      </c>
      <c r="B1230">
        <v>2</v>
      </c>
      <c r="C1230">
        <v>4</v>
      </c>
    </row>
    <row r="1231" spans="1:3" x14ac:dyDescent="0.25">
      <c r="A1231" t="s">
        <v>20075</v>
      </c>
      <c r="B1231">
        <v>2</v>
      </c>
      <c r="C1231">
        <v>3</v>
      </c>
    </row>
    <row r="1232" spans="1:3" x14ac:dyDescent="0.25">
      <c r="A1232" t="s">
        <v>20076</v>
      </c>
      <c r="B1232">
        <v>2</v>
      </c>
      <c r="C1232">
        <v>2</v>
      </c>
    </row>
    <row r="1233" spans="1:3" x14ac:dyDescent="0.25">
      <c r="A1233" t="s">
        <v>20077</v>
      </c>
      <c r="B1233">
        <v>2</v>
      </c>
      <c r="C1233">
        <v>3</v>
      </c>
    </row>
    <row r="1234" spans="1:3" x14ac:dyDescent="0.25">
      <c r="A1234" t="s">
        <v>20078</v>
      </c>
      <c r="B1234">
        <v>2</v>
      </c>
      <c r="C1234">
        <v>3</v>
      </c>
    </row>
    <row r="1235" spans="1:3" x14ac:dyDescent="0.25">
      <c r="A1235" t="s">
        <v>20079</v>
      </c>
      <c r="B1235">
        <v>2</v>
      </c>
      <c r="C1235">
        <v>2</v>
      </c>
    </row>
    <row r="1236" spans="1:3" x14ac:dyDescent="0.25">
      <c r="A1236" t="s">
        <v>20080</v>
      </c>
      <c r="B1236">
        <v>2</v>
      </c>
      <c r="C1236">
        <v>2</v>
      </c>
    </row>
    <row r="1237" spans="1:3" x14ac:dyDescent="0.25">
      <c r="A1237" t="s">
        <v>20081</v>
      </c>
      <c r="B1237">
        <v>2</v>
      </c>
      <c r="C1237">
        <v>3</v>
      </c>
    </row>
    <row r="1238" spans="1:3" x14ac:dyDescent="0.25">
      <c r="A1238" t="s">
        <v>20082</v>
      </c>
      <c r="B1238">
        <v>2</v>
      </c>
      <c r="C1238">
        <v>5</v>
      </c>
    </row>
    <row r="1239" spans="1:3" x14ac:dyDescent="0.25">
      <c r="A1239" t="s">
        <v>20083</v>
      </c>
      <c r="B1239">
        <v>2</v>
      </c>
      <c r="C1239">
        <v>3</v>
      </c>
    </row>
    <row r="1240" spans="1:3" x14ac:dyDescent="0.25">
      <c r="A1240" t="s">
        <v>20084</v>
      </c>
      <c r="B1240">
        <v>2</v>
      </c>
      <c r="C1240">
        <v>2</v>
      </c>
    </row>
    <row r="1241" spans="1:3" x14ac:dyDescent="0.25">
      <c r="A1241" t="s">
        <v>20085</v>
      </c>
      <c r="B1241">
        <v>2</v>
      </c>
      <c r="C1241">
        <v>4</v>
      </c>
    </row>
    <row r="1242" spans="1:3" x14ac:dyDescent="0.25">
      <c r="A1242" t="s">
        <v>20086</v>
      </c>
      <c r="B1242">
        <v>2</v>
      </c>
      <c r="C1242">
        <v>2</v>
      </c>
    </row>
    <row r="1243" spans="1:3" x14ac:dyDescent="0.25">
      <c r="A1243" t="s">
        <v>20087</v>
      </c>
      <c r="B1243">
        <v>2</v>
      </c>
      <c r="C1243">
        <v>5</v>
      </c>
    </row>
    <row r="1244" spans="1:3" x14ac:dyDescent="0.25">
      <c r="A1244" t="s">
        <v>20088</v>
      </c>
      <c r="B1244">
        <v>2</v>
      </c>
      <c r="C1244">
        <v>3</v>
      </c>
    </row>
    <row r="1245" spans="1:3" x14ac:dyDescent="0.25">
      <c r="A1245" t="s">
        <v>20089</v>
      </c>
      <c r="B1245">
        <v>2</v>
      </c>
      <c r="C1245">
        <v>3</v>
      </c>
    </row>
    <row r="1246" spans="1:3" x14ac:dyDescent="0.25">
      <c r="A1246" t="s">
        <v>20090</v>
      </c>
      <c r="B1246">
        <v>2</v>
      </c>
      <c r="C1246">
        <v>3</v>
      </c>
    </row>
    <row r="1247" spans="1:3" x14ac:dyDescent="0.25">
      <c r="A1247" t="s">
        <v>20091</v>
      </c>
      <c r="B1247">
        <v>2</v>
      </c>
      <c r="C1247">
        <v>2</v>
      </c>
    </row>
    <row r="1248" spans="1:3" x14ac:dyDescent="0.25">
      <c r="A1248" t="s">
        <v>20092</v>
      </c>
      <c r="B1248">
        <v>2</v>
      </c>
      <c r="C1248">
        <v>2</v>
      </c>
    </row>
    <row r="1249" spans="1:3" x14ac:dyDescent="0.25">
      <c r="A1249" t="s">
        <v>20093</v>
      </c>
      <c r="B1249">
        <v>2</v>
      </c>
      <c r="C1249">
        <v>2</v>
      </c>
    </row>
    <row r="1250" spans="1:3" x14ac:dyDescent="0.25">
      <c r="A1250" t="s">
        <v>20094</v>
      </c>
      <c r="B1250">
        <v>2</v>
      </c>
      <c r="C1250">
        <v>4</v>
      </c>
    </row>
    <row r="1251" spans="1:3" x14ac:dyDescent="0.25">
      <c r="A1251" t="s">
        <v>20095</v>
      </c>
      <c r="B1251">
        <v>2</v>
      </c>
      <c r="C1251">
        <v>2</v>
      </c>
    </row>
    <row r="1252" spans="1:3" x14ac:dyDescent="0.25">
      <c r="A1252" t="s">
        <v>20096</v>
      </c>
      <c r="B1252">
        <v>2</v>
      </c>
      <c r="C1252">
        <v>2</v>
      </c>
    </row>
    <row r="1253" spans="1:3" x14ac:dyDescent="0.25">
      <c r="A1253" t="s">
        <v>20097</v>
      </c>
      <c r="B1253">
        <v>2</v>
      </c>
      <c r="C1253">
        <v>5</v>
      </c>
    </row>
    <row r="1254" spans="1:3" x14ac:dyDescent="0.25">
      <c r="A1254" t="s">
        <v>20098</v>
      </c>
      <c r="B1254">
        <v>2</v>
      </c>
      <c r="C1254">
        <v>3</v>
      </c>
    </row>
    <row r="1255" spans="1:3" x14ac:dyDescent="0.25">
      <c r="A1255" t="s">
        <v>20099</v>
      </c>
      <c r="B1255">
        <v>2</v>
      </c>
      <c r="C1255">
        <v>2</v>
      </c>
    </row>
    <row r="1256" spans="1:3" x14ac:dyDescent="0.25">
      <c r="A1256" t="s">
        <v>20100</v>
      </c>
      <c r="B1256">
        <v>2</v>
      </c>
      <c r="C1256">
        <v>4</v>
      </c>
    </row>
    <row r="1257" spans="1:3" x14ac:dyDescent="0.25">
      <c r="A1257" t="s">
        <v>20101</v>
      </c>
      <c r="B1257">
        <v>2</v>
      </c>
      <c r="C1257">
        <v>6</v>
      </c>
    </row>
    <row r="1258" spans="1:3" x14ac:dyDescent="0.25">
      <c r="A1258" t="s">
        <v>20102</v>
      </c>
      <c r="B1258">
        <v>2</v>
      </c>
      <c r="C1258">
        <v>6</v>
      </c>
    </row>
    <row r="1259" spans="1:3" x14ac:dyDescent="0.25">
      <c r="A1259" t="s">
        <v>20103</v>
      </c>
      <c r="B1259">
        <v>2</v>
      </c>
      <c r="C1259">
        <v>6</v>
      </c>
    </row>
    <row r="1260" spans="1:3" x14ac:dyDescent="0.25">
      <c r="A1260" t="s">
        <v>20104</v>
      </c>
      <c r="B1260">
        <v>2</v>
      </c>
      <c r="C1260">
        <v>5</v>
      </c>
    </row>
    <row r="1261" spans="1:3" x14ac:dyDescent="0.25">
      <c r="A1261" t="s">
        <v>20105</v>
      </c>
      <c r="B1261">
        <v>2</v>
      </c>
      <c r="C1261">
        <v>4</v>
      </c>
    </row>
    <row r="1262" spans="1:3" x14ac:dyDescent="0.25">
      <c r="A1262" t="s">
        <v>20106</v>
      </c>
      <c r="B1262">
        <v>2</v>
      </c>
      <c r="C1262">
        <v>3</v>
      </c>
    </row>
    <row r="1263" spans="1:3" x14ac:dyDescent="0.25">
      <c r="A1263" t="s">
        <v>20107</v>
      </c>
      <c r="B1263">
        <v>2</v>
      </c>
      <c r="C1263">
        <v>4</v>
      </c>
    </row>
    <row r="1264" spans="1:3" x14ac:dyDescent="0.25">
      <c r="A1264" t="s">
        <v>20108</v>
      </c>
      <c r="B1264">
        <v>2</v>
      </c>
      <c r="C1264">
        <v>4</v>
      </c>
    </row>
    <row r="1265" spans="1:3" x14ac:dyDescent="0.25">
      <c r="A1265" t="s">
        <v>20109</v>
      </c>
      <c r="B1265">
        <v>2</v>
      </c>
      <c r="C1265">
        <v>5</v>
      </c>
    </row>
    <row r="1266" spans="1:3" x14ac:dyDescent="0.25">
      <c r="A1266" t="s">
        <v>20110</v>
      </c>
      <c r="B1266">
        <v>2</v>
      </c>
      <c r="C1266">
        <v>4</v>
      </c>
    </row>
    <row r="1267" spans="1:3" x14ac:dyDescent="0.25">
      <c r="A1267" t="s">
        <v>20111</v>
      </c>
      <c r="B1267">
        <v>2</v>
      </c>
      <c r="C1267">
        <v>3</v>
      </c>
    </row>
    <row r="1268" spans="1:3" x14ac:dyDescent="0.25">
      <c r="A1268" t="s">
        <v>20112</v>
      </c>
      <c r="B1268">
        <v>2</v>
      </c>
      <c r="C1268">
        <v>2</v>
      </c>
    </row>
    <row r="1269" spans="1:3" x14ac:dyDescent="0.25">
      <c r="A1269" t="s">
        <v>20113</v>
      </c>
      <c r="B1269">
        <v>2</v>
      </c>
      <c r="C1269">
        <v>5</v>
      </c>
    </row>
    <row r="1270" spans="1:3" x14ac:dyDescent="0.25">
      <c r="A1270" t="s">
        <v>20114</v>
      </c>
      <c r="B1270">
        <v>2</v>
      </c>
      <c r="C1270">
        <v>3</v>
      </c>
    </row>
    <row r="1271" spans="1:3" x14ac:dyDescent="0.25">
      <c r="A1271" t="s">
        <v>20115</v>
      </c>
      <c r="B1271">
        <v>2</v>
      </c>
      <c r="C1271">
        <v>3</v>
      </c>
    </row>
    <row r="1272" spans="1:3" x14ac:dyDescent="0.25">
      <c r="A1272" t="s">
        <v>20116</v>
      </c>
      <c r="B1272">
        <v>2</v>
      </c>
      <c r="C1272">
        <v>5</v>
      </c>
    </row>
    <row r="1273" spans="1:3" x14ac:dyDescent="0.25">
      <c r="A1273" t="s">
        <v>20117</v>
      </c>
      <c r="B1273">
        <v>2</v>
      </c>
      <c r="C1273">
        <v>3</v>
      </c>
    </row>
    <row r="1274" spans="1:3" x14ac:dyDescent="0.25">
      <c r="A1274" t="s">
        <v>20118</v>
      </c>
      <c r="B1274">
        <v>2</v>
      </c>
      <c r="C1274">
        <v>2</v>
      </c>
    </row>
    <row r="1275" spans="1:3" x14ac:dyDescent="0.25">
      <c r="A1275" t="s">
        <v>20119</v>
      </c>
      <c r="B1275">
        <v>2</v>
      </c>
      <c r="C1275">
        <v>6</v>
      </c>
    </row>
    <row r="1276" spans="1:3" x14ac:dyDescent="0.25">
      <c r="A1276" t="s">
        <v>20120</v>
      </c>
      <c r="B1276">
        <v>2</v>
      </c>
      <c r="C1276">
        <v>3</v>
      </c>
    </row>
    <row r="1277" spans="1:3" x14ac:dyDescent="0.25">
      <c r="A1277" t="s">
        <v>20121</v>
      </c>
      <c r="B1277">
        <v>2</v>
      </c>
      <c r="C1277">
        <v>2</v>
      </c>
    </row>
    <row r="1278" spans="1:3" x14ac:dyDescent="0.25">
      <c r="A1278" t="s">
        <v>20122</v>
      </c>
      <c r="B1278">
        <v>2</v>
      </c>
      <c r="C1278">
        <v>3</v>
      </c>
    </row>
    <row r="1279" spans="1:3" x14ac:dyDescent="0.25">
      <c r="A1279" t="s">
        <v>20123</v>
      </c>
      <c r="B1279">
        <v>2</v>
      </c>
      <c r="C1279">
        <v>2</v>
      </c>
    </row>
    <row r="1280" spans="1:3" x14ac:dyDescent="0.25">
      <c r="A1280" t="s">
        <v>20124</v>
      </c>
      <c r="B1280">
        <v>2</v>
      </c>
      <c r="C1280">
        <v>6</v>
      </c>
    </row>
    <row r="1281" spans="1:3" x14ac:dyDescent="0.25">
      <c r="A1281" t="s">
        <v>20125</v>
      </c>
      <c r="B1281">
        <v>2</v>
      </c>
      <c r="C1281">
        <v>4</v>
      </c>
    </row>
    <row r="1282" spans="1:3" x14ac:dyDescent="0.25">
      <c r="A1282" t="s">
        <v>20126</v>
      </c>
      <c r="B1282">
        <v>2</v>
      </c>
      <c r="C1282">
        <v>4</v>
      </c>
    </row>
    <row r="1283" spans="1:3" x14ac:dyDescent="0.25">
      <c r="A1283" t="s">
        <v>20127</v>
      </c>
      <c r="B1283">
        <v>2</v>
      </c>
      <c r="C1283">
        <v>3</v>
      </c>
    </row>
    <row r="1284" spans="1:3" x14ac:dyDescent="0.25">
      <c r="A1284" t="s">
        <v>20128</v>
      </c>
      <c r="B1284">
        <v>2</v>
      </c>
      <c r="C1284">
        <v>4</v>
      </c>
    </row>
    <row r="1285" spans="1:3" x14ac:dyDescent="0.25">
      <c r="A1285" t="s">
        <v>20129</v>
      </c>
      <c r="B1285">
        <v>2</v>
      </c>
      <c r="C1285">
        <v>2</v>
      </c>
    </row>
    <row r="1286" spans="1:3" x14ac:dyDescent="0.25">
      <c r="A1286" t="s">
        <v>20130</v>
      </c>
      <c r="B1286">
        <v>2</v>
      </c>
      <c r="C1286">
        <v>5</v>
      </c>
    </row>
    <row r="1287" spans="1:3" x14ac:dyDescent="0.25">
      <c r="A1287" t="s">
        <v>20131</v>
      </c>
      <c r="B1287">
        <v>2</v>
      </c>
      <c r="C1287">
        <v>4</v>
      </c>
    </row>
    <row r="1288" spans="1:3" x14ac:dyDescent="0.25">
      <c r="A1288" t="s">
        <v>20132</v>
      </c>
      <c r="B1288">
        <v>2</v>
      </c>
      <c r="C1288">
        <v>6</v>
      </c>
    </row>
    <row r="1289" spans="1:3" x14ac:dyDescent="0.25">
      <c r="A1289" t="s">
        <v>20133</v>
      </c>
      <c r="B1289">
        <v>2</v>
      </c>
      <c r="C1289">
        <v>3</v>
      </c>
    </row>
    <row r="1290" spans="1:3" x14ac:dyDescent="0.25">
      <c r="A1290" t="s">
        <v>20134</v>
      </c>
      <c r="B1290">
        <v>2</v>
      </c>
      <c r="C1290">
        <v>4</v>
      </c>
    </row>
    <row r="1291" spans="1:3" x14ac:dyDescent="0.25">
      <c r="A1291" t="s">
        <v>20135</v>
      </c>
      <c r="B1291">
        <v>2</v>
      </c>
      <c r="C1291">
        <v>5</v>
      </c>
    </row>
    <row r="1292" spans="1:3" x14ac:dyDescent="0.25">
      <c r="A1292" t="s">
        <v>20136</v>
      </c>
      <c r="B1292">
        <v>2</v>
      </c>
      <c r="C1292">
        <v>4</v>
      </c>
    </row>
    <row r="1293" spans="1:3" x14ac:dyDescent="0.25">
      <c r="A1293" t="s">
        <v>20137</v>
      </c>
      <c r="B1293">
        <v>2</v>
      </c>
      <c r="C1293">
        <v>2</v>
      </c>
    </row>
    <row r="1294" spans="1:3" x14ac:dyDescent="0.25">
      <c r="A1294" t="s">
        <v>20138</v>
      </c>
      <c r="B1294">
        <v>2</v>
      </c>
      <c r="C1294">
        <v>4</v>
      </c>
    </row>
    <row r="1295" spans="1:3" x14ac:dyDescent="0.25">
      <c r="A1295" t="s">
        <v>20139</v>
      </c>
      <c r="B1295">
        <v>2</v>
      </c>
      <c r="C1295">
        <v>4</v>
      </c>
    </row>
    <row r="1296" spans="1:3" x14ac:dyDescent="0.25">
      <c r="A1296" t="s">
        <v>20140</v>
      </c>
      <c r="B1296">
        <v>2</v>
      </c>
      <c r="C1296">
        <v>3</v>
      </c>
    </row>
    <row r="1297" spans="1:3" x14ac:dyDescent="0.25">
      <c r="A1297" t="s">
        <v>20141</v>
      </c>
      <c r="B1297">
        <v>2</v>
      </c>
      <c r="C1297">
        <v>4</v>
      </c>
    </row>
    <row r="1298" spans="1:3" x14ac:dyDescent="0.25">
      <c r="A1298" t="s">
        <v>20142</v>
      </c>
      <c r="B1298">
        <v>2</v>
      </c>
      <c r="C1298">
        <v>4</v>
      </c>
    </row>
    <row r="1299" spans="1:3" x14ac:dyDescent="0.25">
      <c r="A1299" t="s">
        <v>20143</v>
      </c>
      <c r="B1299">
        <v>2</v>
      </c>
      <c r="C1299">
        <v>5</v>
      </c>
    </row>
    <row r="1300" spans="1:3" x14ac:dyDescent="0.25">
      <c r="A1300" t="s">
        <v>20144</v>
      </c>
      <c r="B1300">
        <v>2</v>
      </c>
      <c r="C1300">
        <v>2</v>
      </c>
    </row>
    <row r="1301" spans="1:3" x14ac:dyDescent="0.25">
      <c r="A1301" t="s">
        <v>20145</v>
      </c>
      <c r="B1301">
        <v>2</v>
      </c>
      <c r="C1301">
        <v>3</v>
      </c>
    </row>
    <row r="1302" spans="1:3" x14ac:dyDescent="0.25">
      <c r="A1302" t="s">
        <v>20146</v>
      </c>
      <c r="B1302">
        <v>2</v>
      </c>
      <c r="C1302">
        <v>2</v>
      </c>
    </row>
    <row r="1303" spans="1:3" x14ac:dyDescent="0.25">
      <c r="A1303" t="s">
        <v>20147</v>
      </c>
      <c r="B1303">
        <v>2</v>
      </c>
      <c r="C1303">
        <v>5</v>
      </c>
    </row>
    <row r="1304" spans="1:3" x14ac:dyDescent="0.25">
      <c r="A1304" t="s">
        <v>20148</v>
      </c>
      <c r="B1304">
        <v>2</v>
      </c>
      <c r="C1304">
        <v>4</v>
      </c>
    </row>
    <row r="1305" spans="1:3" x14ac:dyDescent="0.25">
      <c r="A1305" t="s">
        <v>20149</v>
      </c>
      <c r="B1305">
        <v>2</v>
      </c>
      <c r="C1305">
        <v>5</v>
      </c>
    </row>
    <row r="1306" spans="1:3" x14ac:dyDescent="0.25">
      <c r="A1306" t="s">
        <v>20150</v>
      </c>
      <c r="B1306">
        <v>2</v>
      </c>
      <c r="C1306">
        <v>6</v>
      </c>
    </row>
    <row r="1307" spans="1:3" x14ac:dyDescent="0.25">
      <c r="A1307" t="s">
        <v>20151</v>
      </c>
      <c r="B1307">
        <v>2</v>
      </c>
      <c r="C1307">
        <v>5</v>
      </c>
    </row>
    <row r="1308" spans="1:3" x14ac:dyDescent="0.25">
      <c r="A1308" t="s">
        <v>20152</v>
      </c>
      <c r="B1308">
        <v>2</v>
      </c>
      <c r="C1308">
        <v>3</v>
      </c>
    </row>
    <row r="1309" spans="1:3" x14ac:dyDescent="0.25">
      <c r="A1309" t="s">
        <v>20153</v>
      </c>
      <c r="B1309">
        <v>2</v>
      </c>
      <c r="C1309">
        <v>2</v>
      </c>
    </row>
    <row r="1310" spans="1:3" x14ac:dyDescent="0.25">
      <c r="A1310" t="s">
        <v>20154</v>
      </c>
      <c r="B1310">
        <v>2</v>
      </c>
      <c r="C1310">
        <v>3</v>
      </c>
    </row>
    <row r="1311" spans="1:3" x14ac:dyDescent="0.25">
      <c r="A1311" t="s">
        <v>20155</v>
      </c>
      <c r="B1311">
        <v>2</v>
      </c>
      <c r="C1311">
        <v>6</v>
      </c>
    </row>
    <row r="1312" spans="1:3" x14ac:dyDescent="0.25">
      <c r="A1312" t="s">
        <v>20156</v>
      </c>
      <c r="B1312">
        <v>2</v>
      </c>
      <c r="C1312">
        <v>5</v>
      </c>
    </row>
    <row r="1313" spans="1:3" x14ac:dyDescent="0.25">
      <c r="A1313" t="s">
        <v>20157</v>
      </c>
      <c r="B1313">
        <v>2</v>
      </c>
      <c r="C1313">
        <v>4</v>
      </c>
    </row>
    <row r="1314" spans="1:3" x14ac:dyDescent="0.25">
      <c r="A1314" t="s">
        <v>20158</v>
      </c>
      <c r="B1314">
        <v>2</v>
      </c>
      <c r="C1314">
        <v>4</v>
      </c>
    </row>
    <row r="1315" spans="1:3" x14ac:dyDescent="0.25">
      <c r="A1315" t="s">
        <v>20159</v>
      </c>
      <c r="B1315">
        <v>2</v>
      </c>
      <c r="C1315">
        <v>2</v>
      </c>
    </row>
    <row r="1316" spans="1:3" x14ac:dyDescent="0.25">
      <c r="A1316" t="s">
        <v>20160</v>
      </c>
      <c r="B1316">
        <v>2</v>
      </c>
      <c r="C1316">
        <v>5</v>
      </c>
    </row>
    <row r="1317" spans="1:3" x14ac:dyDescent="0.25">
      <c r="A1317" t="s">
        <v>20161</v>
      </c>
      <c r="B1317">
        <v>2</v>
      </c>
      <c r="C1317">
        <v>3</v>
      </c>
    </row>
    <row r="1318" spans="1:3" x14ac:dyDescent="0.25">
      <c r="A1318" t="s">
        <v>20162</v>
      </c>
      <c r="B1318">
        <v>1</v>
      </c>
      <c r="C1318">
        <v>2</v>
      </c>
    </row>
    <row r="1319" spans="1:3" x14ac:dyDescent="0.25">
      <c r="A1319" t="s">
        <v>20163</v>
      </c>
      <c r="B1319">
        <v>1</v>
      </c>
      <c r="C1319">
        <v>3</v>
      </c>
    </row>
    <row r="1320" spans="1:3" x14ac:dyDescent="0.25">
      <c r="A1320" t="s">
        <v>20164</v>
      </c>
      <c r="B1320">
        <v>1</v>
      </c>
      <c r="C1320">
        <v>3</v>
      </c>
    </row>
    <row r="1321" spans="1:3" x14ac:dyDescent="0.25">
      <c r="A1321" t="s">
        <v>20165</v>
      </c>
      <c r="B1321">
        <v>1</v>
      </c>
      <c r="C1321">
        <v>3</v>
      </c>
    </row>
    <row r="1322" spans="1:3" x14ac:dyDescent="0.25">
      <c r="A1322" t="s">
        <v>20166</v>
      </c>
      <c r="B1322">
        <v>1</v>
      </c>
      <c r="C1322">
        <v>3</v>
      </c>
    </row>
    <row r="1323" spans="1:3" x14ac:dyDescent="0.25">
      <c r="A1323" t="s">
        <v>20167</v>
      </c>
      <c r="B1323">
        <v>1</v>
      </c>
      <c r="C1323">
        <v>2</v>
      </c>
    </row>
    <row r="1324" spans="1:3" x14ac:dyDescent="0.25">
      <c r="A1324" t="s">
        <v>20168</v>
      </c>
      <c r="B1324">
        <v>1</v>
      </c>
      <c r="C1324">
        <v>3</v>
      </c>
    </row>
    <row r="1325" spans="1:3" x14ac:dyDescent="0.25">
      <c r="A1325" t="s">
        <v>20169</v>
      </c>
      <c r="B1325">
        <v>1</v>
      </c>
      <c r="C1325">
        <v>2</v>
      </c>
    </row>
    <row r="1326" spans="1:3" x14ac:dyDescent="0.25">
      <c r="A1326" t="s">
        <v>20170</v>
      </c>
      <c r="B1326">
        <v>1</v>
      </c>
      <c r="C1326">
        <v>2</v>
      </c>
    </row>
    <row r="1327" spans="1:3" x14ac:dyDescent="0.25">
      <c r="A1327" t="s">
        <v>20171</v>
      </c>
      <c r="B1327">
        <v>1</v>
      </c>
      <c r="C1327">
        <v>2</v>
      </c>
    </row>
    <row r="1328" spans="1:3" x14ac:dyDescent="0.25">
      <c r="A1328" t="s">
        <v>20172</v>
      </c>
      <c r="B1328">
        <v>1</v>
      </c>
      <c r="C1328">
        <v>3</v>
      </c>
    </row>
    <row r="1329" spans="1:3" x14ac:dyDescent="0.25">
      <c r="A1329" t="s">
        <v>20173</v>
      </c>
      <c r="B1329">
        <v>1</v>
      </c>
      <c r="C1329">
        <v>2</v>
      </c>
    </row>
    <row r="1330" spans="1:3" x14ac:dyDescent="0.25">
      <c r="A1330" t="s">
        <v>20174</v>
      </c>
      <c r="B1330">
        <v>1</v>
      </c>
      <c r="C1330">
        <v>1</v>
      </c>
    </row>
    <row r="1331" spans="1:3" x14ac:dyDescent="0.25">
      <c r="A1331" t="s">
        <v>20175</v>
      </c>
      <c r="B1331">
        <v>1</v>
      </c>
      <c r="C1331">
        <v>1</v>
      </c>
    </row>
    <row r="1332" spans="1:3" x14ac:dyDescent="0.25">
      <c r="A1332" t="s">
        <v>20176</v>
      </c>
      <c r="B1332">
        <v>1</v>
      </c>
      <c r="C1332">
        <v>1</v>
      </c>
    </row>
    <row r="1333" spans="1:3" x14ac:dyDescent="0.25">
      <c r="A1333" t="s">
        <v>20177</v>
      </c>
      <c r="B1333">
        <v>1</v>
      </c>
      <c r="C1333">
        <v>3</v>
      </c>
    </row>
    <row r="1334" spans="1:3" x14ac:dyDescent="0.25">
      <c r="A1334" t="s">
        <v>20178</v>
      </c>
      <c r="B1334">
        <v>1</v>
      </c>
      <c r="C1334">
        <v>2</v>
      </c>
    </row>
    <row r="1335" spans="1:3" x14ac:dyDescent="0.25">
      <c r="A1335" t="s">
        <v>20179</v>
      </c>
      <c r="B1335">
        <v>1</v>
      </c>
      <c r="C1335">
        <v>3</v>
      </c>
    </row>
    <row r="1336" spans="1:3" x14ac:dyDescent="0.25">
      <c r="A1336" t="s">
        <v>20180</v>
      </c>
      <c r="B1336">
        <v>1</v>
      </c>
      <c r="C1336">
        <v>2</v>
      </c>
    </row>
    <row r="1337" spans="1:3" x14ac:dyDescent="0.25">
      <c r="A1337" t="s">
        <v>20181</v>
      </c>
      <c r="B1337">
        <v>1</v>
      </c>
      <c r="C1337">
        <v>1</v>
      </c>
    </row>
    <row r="1338" spans="1:3" x14ac:dyDescent="0.25">
      <c r="A1338" t="s">
        <v>20182</v>
      </c>
      <c r="B1338">
        <v>1</v>
      </c>
      <c r="C1338">
        <v>2</v>
      </c>
    </row>
    <row r="1339" spans="1:3" x14ac:dyDescent="0.25">
      <c r="A1339" t="s">
        <v>20183</v>
      </c>
      <c r="B1339">
        <v>1</v>
      </c>
      <c r="C1339">
        <v>1</v>
      </c>
    </row>
    <row r="1340" spans="1:3" x14ac:dyDescent="0.25">
      <c r="A1340" t="s">
        <v>20184</v>
      </c>
      <c r="B1340">
        <v>1</v>
      </c>
      <c r="C1340">
        <v>3</v>
      </c>
    </row>
    <row r="1341" spans="1:3" x14ac:dyDescent="0.25">
      <c r="A1341" t="s">
        <v>20185</v>
      </c>
      <c r="B1341">
        <v>1</v>
      </c>
      <c r="C1341">
        <v>1</v>
      </c>
    </row>
    <row r="1342" spans="1:3" x14ac:dyDescent="0.25">
      <c r="A1342" t="s">
        <v>20186</v>
      </c>
      <c r="B1342">
        <v>1</v>
      </c>
      <c r="C1342">
        <v>2</v>
      </c>
    </row>
    <row r="1343" spans="1:3" x14ac:dyDescent="0.25">
      <c r="A1343" t="s">
        <v>20187</v>
      </c>
      <c r="B1343">
        <v>1</v>
      </c>
      <c r="C1343">
        <v>1</v>
      </c>
    </row>
    <row r="1344" spans="1:3" x14ac:dyDescent="0.25">
      <c r="A1344" t="s">
        <v>20188</v>
      </c>
      <c r="B1344">
        <v>1</v>
      </c>
      <c r="C1344">
        <v>2</v>
      </c>
    </row>
    <row r="1345" spans="1:3" x14ac:dyDescent="0.25">
      <c r="A1345" t="s">
        <v>20189</v>
      </c>
      <c r="B1345">
        <v>1</v>
      </c>
      <c r="C1345">
        <v>1</v>
      </c>
    </row>
    <row r="1346" spans="1:3" x14ac:dyDescent="0.25">
      <c r="A1346" t="s">
        <v>20190</v>
      </c>
      <c r="B1346">
        <v>1</v>
      </c>
      <c r="C1346">
        <v>3</v>
      </c>
    </row>
    <row r="1347" spans="1:3" x14ac:dyDescent="0.25">
      <c r="A1347" t="s">
        <v>20191</v>
      </c>
      <c r="B1347">
        <v>1</v>
      </c>
      <c r="C1347">
        <v>2</v>
      </c>
    </row>
    <row r="1348" spans="1:3" x14ac:dyDescent="0.25">
      <c r="A1348" t="s">
        <v>20192</v>
      </c>
      <c r="B1348">
        <v>1</v>
      </c>
      <c r="C1348">
        <v>3</v>
      </c>
    </row>
    <row r="1349" spans="1:3" x14ac:dyDescent="0.25">
      <c r="A1349" t="s">
        <v>20193</v>
      </c>
      <c r="B1349">
        <v>1</v>
      </c>
      <c r="C1349">
        <v>3</v>
      </c>
    </row>
    <row r="1350" spans="1:3" x14ac:dyDescent="0.25">
      <c r="A1350" t="s">
        <v>20194</v>
      </c>
      <c r="B1350">
        <v>1</v>
      </c>
      <c r="C1350">
        <v>3</v>
      </c>
    </row>
    <row r="1351" spans="1:3" x14ac:dyDescent="0.25">
      <c r="A1351" t="s">
        <v>20195</v>
      </c>
      <c r="B1351">
        <v>1</v>
      </c>
      <c r="C1351">
        <v>3</v>
      </c>
    </row>
    <row r="1352" spans="1:3" x14ac:dyDescent="0.25">
      <c r="A1352" t="s">
        <v>20196</v>
      </c>
      <c r="B1352">
        <v>1</v>
      </c>
      <c r="C1352">
        <v>1</v>
      </c>
    </row>
    <row r="1353" spans="1:3" x14ac:dyDescent="0.25">
      <c r="A1353" t="s">
        <v>20197</v>
      </c>
      <c r="B1353">
        <v>1</v>
      </c>
      <c r="C1353">
        <v>3</v>
      </c>
    </row>
    <row r="1354" spans="1:3" x14ac:dyDescent="0.25">
      <c r="A1354" t="s">
        <v>20198</v>
      </c>
      <c r="B1354">
        <v>1</v>
      </c>
      <c r="C1354">
        <v>1</v>
      </c>
    </row>
    <row r="1355" spans="1:3" x14ac:dyDescent="0.25">
      <c r="A1355" t="s">
        <v>20199</v>
      </c>
      <c r="B1355">
        <v>1</v>
      </c>
      <c r="C1355">
        <v>3</v>
      </c>
    </row>
    <row r="1356" spans="1:3" x14ac:dyDescent="0.25">
      <c r="A1356" t="s">
        <v>20200</v>
      </c>
      <c r="B1356">
        <v>1</v>
      </c>
      <c r="C1356">
        <v>2</v>
      </c>
    </row>
    <row r="1357" spans="1:3" x14ac:dyDescent="0.25">
      <c r="A1357" t="s">
        <v>20201</v>
      </c>
      <c r="B1357">
        <v>1</v>
      </c>
      <c r="C1357">
        <v>2</v>
      </c>
    </row>
    <row r="1358" spans="1:3" x14ac:dyDescent="0.25">
      <c r="A1358" t="s">
        <v>20202</v>
      </c>
      <c r="B1358">
        <v>1</v>
      </c>
      <c r="C1358">
        <v>3</v>
      </c>
    </row>
    <row r="1359" spans="1:3" x14ac:dyDescent="0.25">
      <c r="A1359" t="s">
        <v>20203</v>
      </c>
      <c r="B1359">
        <v>1</v>
      </c>
      <c r="C1359">
        <v>2</v>
      </c>
    </row>
    <row r="1360" spans="1:3" x14ac:dyDescent="0.25">
      <c r="A1360" t="s">
        <v>20204</v>
      </c>
      <c r="B1360">
        <v>1</v>
      </c>
      <c r="C1360">
        <v>1</v>
      </c>
    </row>
    <row r="1361" spans="1:3" x14ac:dyDescent="0.25">
      <c r="A1361" t="s">
        <v>20205</v>
      </c>
      <c r="B1361">
        <v>1</v>
      </c>
      <c r="C1361">
        <v>1</v>
      </c>
    </row>
    <row r="1362" spans="1:3" x14ac:dyDescent="0.25">
      <c r="A1362" t="s">
        <v>20206</v>
      </c>
      <c r="B1362">
        <v>1</v>
      </c>
      <c r="C1362">
        <v>3</v>
      </c>
    </row>
    <row r="1363" spans="1:3" x14ac:dyDescent="0.25">
      <c r="A1363" t="s">
        <v>20207</v>
      </c>
      <c r="B1363">
        <v>1</v>
      </c>
      <c r="C1363">
        <v>1</v>
      </c>
    </row>
    <row r="1364" spans="1:3" x14ac:dyDescent="0.25">
      <c r="A1364" t="s">
        <v>20208</v>
      </c>
      <c r="B1364">
        <v>1</v>
      </c>
      <c r="C1364">
        <v>1</v>
      </c>
    </row>
    <row r="1365" spans="1:3" x14ac:dyDescent="0.25">
      <c r="A1365" t="s">
        <v>20209</v>
      </c>
      <c r="B1365">
        <v>1</v>
      </c>
      <c r="C1365">
        <v>2</v>
      </c>
    </row>
    <row r="1366" spans="1:3" x14ac:dyDescent="0.25">
      <c r="A1366" t="s">
        <v>20210</v>
      </c>
      <c r="B1366">
        <v>1</v>
      </c>
      <c r="C1366">
        <v>3</v>
      </c>
    </row>
    <row r="1367" spans="1:3" x14ac:dyDescent="0.25">
      <c r="A1367" t="s">
        <v>20211</v>
      </c>
      <c r="B1367">
        <v>1</v>
      </c>
      <c r="C1367">
        <v>3</v>
      </c>
    </row>
    <row r="1368" spans="1:3" x14ac:dyDescent="0.25">
      <c r="A1368" t="s">
        <v>20212</v>
      </c>
      <c r="B1368">
        <v>1</v>
      </c>
      <c r="C1368">
        <v>2</v>
      </c>
    </row>
    <row r="1369" spans="1:3" x14ac:dyDescent="0.25">
      <c r="A1369" t="s">
        <v>20213</v>
      </c>
      <c r="B1369">
        <v>1</v>
      </c>
      <c r="C1369">
        <v>2</v>
      </c>
    </row>
    <row r="1370" spans="1:3" x14ac:dyDescent="0.25">
      <c r="A1370" t="s">
        <v>20214</v>
      </c>
      <c r="B1370">
        <v>1</v>
      </c>
      <c r="C1370">
        <v>1</v>
      </c>
    </row>
    <row r="1371" spans="1:3" x14ac:dyDescent="0.25">
      <c r="A1371" t="s">
        <v>20215</v>
      </c>
      <c r="B1371">
        <v>1</v>
      </c>
      <c r="C1371">
        <v>1</v>
      </c>
    </row>
    <row r="1372" spans="1:3" x14ac:dyDescent="0.25">
      <c r="A1372" t="s">
        <v>20216</v>
      </c>
      <c r="B1372">
        <v>1</v>
      </c>
      <c r="C1372">
        <v>3</v>
      </c>
    </row>
    <row r="1373" spans="1:3" x14ac:dyDescent="0.25">
      <c r="A1373" t="s">
        <v>20217</v>
      </c>
      <c r="B1373">
        <v>1</v>
      </c>
      <c r="C1373">
        <v>3</v>
      </c>
    </row>
    <row r="1374" spans="1:3" x14ac:dyDescent="0.25">
      <c r="A1374" t="s">
        <v>20218</v>
      </c>
      <c r="B1374">
        <v>1</v>
      </c>
      <c r="C1374">
        <v>3</v>
      </c>
    </row>
    <row r="1375" spans="1:3" x14ac:dyDescent="0.25">
      <c r="A1375" t="s">
        <v>20219</v>
      </c>
      <c r="B1375">
        <v>1</v>
      </c>
      <c r="C1375">
        <v>2</v>
      </c>
    </row>
    <row r="1376" spans="1:3" x14ac:dyDescent="0.25">
      <c r="A1376" t="s">
        <v>20220</v>
      </c>
      <c r="B1376">
        <v>1</v>
      </c>
      <c r="C1376">
        <v>3</v>
      </c>
    </row>
    <row r="1377" spans="1:3" x14ac:dyDescent="0.25">
      <c r="A1377" t="s">
        <v>20221</v>
      </c>
      <c r="B1377">
        <v>1</v>
      </c>
      <c r="C1377">
        <v>3</v>
      </c>
    </row>
    <row r="1378" spans="1:3" x14ac:dyDescent="0.25">
      <c r="A1378" t="s">
        <v>20222</v>
      </c>
      <c r="B1378">
        <v>1</v>
      </c>
      <c r="C1378">
        <v>2</v>
      </c>
    </row>
    <row r="1379" spans="1:3" x14ac:dyDescent="0.25">
      <c r="A1379" t="s">
        <v>20223</v>
      </c>
      <c r="B1379">
        <v>1</v>
      </c>
      <c r="C1379">
        <v>3</v>
      </c>
    </row>
    <row r="1380" spans="1:3" x14ac:dyDescent="0.25">
      <c r="A1380" t="s">
        <v>20224</v>
      </c>
      <c r="B1380">
        <v>1</v>
      </c>
      <c r="C1380">
        <v>2</v>
      </c>
    </row>
    <row r="1381" spans="1:3" x14ac:dyDescent="0.25">
      <c r="A1381" t="s">
        <v>20225</v>
      </c>
      <c r="B1381">
        <v>1</v>
      </c>
      <c r="C1381">
        <v>3</v>
      </c>
    </row>
    <row r="1382" spans="1:3" x14ac:dyDescent="0.25">
      <c r="A1382" t="s">
        <v>20226</v>
      </c>
      <c r="B1382">
        <v>1</v>
      </c>
      <c r="C1382">
        <v>2</v>
      </c>
    </row>
    <row r="1383" spans="1:3" x14ac:dyDescent="0.25">
      <c r="A1383" t="s">
        <v>20227</v>
      </c>
      <c r="B1383">
        <v>1</v>
      </c>
      <c r="C1383">
        <v>2</v>
      </c>
    </row>
    <row r="1384" spans="1:3" x14ac:dyDescent="0.25">
      <c r="A1384" t="s">
        <v>20228</v>
      </c>
      <c r="B1384">
        <v>1</v>
      </c>
      <c r="C1384">
        <v>3</v>
      </c>
    </row>
    <row r="1385" spans="1:3" x14ac:dyDescent="0.25">
      <c r="A1385" t="s">
        <v>20229</v>
      </c>
      <c r="B1385">
        <v>1</v>
      </c>
      <c r="C1385">
        <v>1</v>
      </c>
    </row>
    <row r="1386" spans="1:3" x14ac:dyDescent="0.25">
      <c r="A1386" t="s">
        <v>20230</v>
      </c>
      <c r="B1386">
        <v>1</v>
      </c>
      <c r="C1386">
        <v>3</v>
      </c>
    </row>
    <row r="1387" spans="1:3" x14ac:dyDescent="0.25">
      <c r="A1387" t="s">
        <v>20231</v>
      </c>
      <c r="B1387">
        <v>1</v>
      </c>
      <c r="C1387">
        <v>3</v>
      </c>
    </row>
    <row r="1388" spans="1:3" x14ac:dyDescent="0.25">
      <c r="A1388" t="s">
        <v>20232</v>
      </c>
      <c r="B1388">
        <v>1</v>
      </c>
      <c r="C1388">
        <v>2</v>
      </c>
    </row>
    <row r="1389" spans="1:3" x14ac:dyDescent="0.25">
      <c r="A1389" t="s">
        <v>20233</v>
      </c>
      <c r="B1389">
        <v>1</v>
      </c>
      <c r="C1389">
        <v>2</v>
      </c>
    </row>
    <row r="1390" spans="1:3" x14ac:dyDescent="0.25">
      <c r="A1390" t="s">
        <v>20234</v>
      </c>
      <c r="B1390">
        <v>1</v>
      </c>
      <c r="C1390">
        <v>2</v>
      </c>
    </row>
    <row r="1391" spans="1:3" x14ac:dyDescent="0.25">
      <c r="A1391" t="s">
        <v>20235</v>
      </c>
      <c r="B1391">
        <v>1</v>
      </c>
      <c r="C1391">
        <v>1</v>
      </c>
    </row>
    <row r="1392" spans="1:3" x14ac:dyDescent="0.25">
      <c r="A1392" t="s">
        <v>20236</v>
      </c>
      <c r="B1392">
        <v>1</v>
      </c>
      <c r="C1392">
        <v>3</v>
      </c>
    </row>
    <row r="1393" spans="1:3" x14ac:dyDescent="0.25">
      <c r="A1393" t="s">
        <v>20237</v>
      </c>
      <c r="B1393">
        <v>1</v>
      </c>
      <c r="C1393">
        <v>2</v>
      </c>
    </row>
    <row r="1394" spans="1:3" x14ac:dyDescent="0.25">
      <c r="A1394" t="s">
        <v>20238</v>
      </c>
      <c r="B1394">
        <v>1</v>
      </c>
      <c r="C1394">
        <v>2</v>
      </c>
    </row>
    <row r="1395" spans="1:3" x14ac:dyDescent="0.25">
      <c r="A1395" t="s">
        <v>20239</v>
      </c>
      <c r="B1395">
        <v>1</v>
      </c>
      <c r="C1395">
        <v>2</v>
      </c>
    </row>
    <row r="1396" spans="1:3" x14ac:dyDescent="0.25">
      <c r="A1396" t="s">
        <v>20240</v>
      </c>
      <c r="B1396">
        <v>1</v>
      </c>
      <c r="C1396">
        <v>1</v>
      </c>
    </row>
    <row r="1397" spans="1:3" x14ac:dyDescent="0.25">
      <c r="A1397" t="s">
        <v>20241</v>
      </c>
      <c r="B1397">
        <v>1</v>
      </c>
      <c r="C1397">
        <v>1</v>
      </c>
    </row>
    <row r="1398" spans="1:3" x14ac:dyDescent="0.25">
      <c r="A1398" t="s">
        <v>20242</v>
      </c>
      <c r="B1398">
        <v>1</v>
      </c>
      <c r="C1398">
        <v>3</v>
      </c>
    </row>
    <row r="1399" spans="1:3" x14ac:dyDescent="0.25">
      <c r="A1399" t="s">
        <v>20243</v>
      </c>
      <c r="B1399">
        <v>1</v>
      </c>
      <c r="C1399">
        <v>1</v>
      </c>
    </row>
    <row r="1400" spans="1:3" x14ac:dyDescent="0.25">
      <c r="A1400" t="s">
        <v>20244</v>
      </c>
      <c r="B1400">
        <v>1</v>
      </c>
      <c r="C1400">
        <v>1</v>
      </c>
    </row>
    <row r="1401" spans="1:3" x14ac:dyDescent="0.25">
      <c r="A1401" t="s">
        <v>20245</v>
      </c>
      <c r="B1401">
        <v>1</v>
      </c>
      <c r="C1401">
        <v>1</v>
      </c>
    </row>
    <row r="1402" spans="1:3" x14ac:dyDescent="0.25">
      <c r="A1402" t="s">
        <v>20246</v>
      </c>
      <c r="B1402">
        <v>1</v>
      </c>
      <c r="C1402">
        <v>2</v>
      </c>
    </row>
    <row r="1403" spans="1:3" x14ac:dyDescent="0.25">
      <c r="A1403" t="s">
        <v>20247</v>
      </c>
      <c r="B1403">
        <v>1</v>
      </c>
      <c r="C1403">
        <v>1</v>
      </c>
    </row>
    <row r="1404" spans="1:3" x14ac:dyDescent="0.25">
      <c r="A1404" t="s">
        <v>20248</v>
      </c>
      <c r="B1404">
        <v>1</v>
      </c>
      <c r="C1404">
        <v>1</v>
      </c>
    </row>
    <row r="1405" spans="1:3" x14ac:dyDescent="0.25">
      <c r="A1405" t="s">
        <v>20249</v>
      </c>
      <c r="B1405">
        <v>1</v>
      </c>
      <c r="C1405">
        <v>1</v>
      </c>
    </row>
    <row r="1406" spans="1:3" x14ac:dyDescent="0.25">
      <c r="A1406" t="s">
        <v>20250</v>
      </c>
      <c r="B1406">
        <v>1</v>
      </c>
      <c r="C1406">
        <v>2</v>
      </c>
    </row>
    <row r="1407" spans="1:3" x14ac:dyDescent="0.25">
      <c r="A1407" t="s">
        <v>20251</v>
      </c>
      <c r="B1407">
        <v>1</v>
      </c>
      <c r="C1407">
        <v>1</v>
      </c>
    </row>
    <row r="1408" spans="1:3" x14ac:dyDescent="0.25">
      <c r="A1408" t="s">
        <v>20252</v>
      </c>
      <c r="B1408">
        <v>1</v>
      </c>
      <c r="C1408">
        <v>1</v>
      </c>
    </row>
    <row r="1409" spans="1:3" x14ac:dyDescent="0.25">
      <c r="A1409" t="s">
        <v>20253</v>
      </c>
      <c r="B1409">
        <v>1</v>
      </c>
      <c r="C1409">
        <v>3</v>
      </c>
    </row>
    <row r="1410" spans="1:3" x14ac:dyDescent="0.25">
      <c r="A1410" t="s">
        <v>20254</v>
      </c>
      <c r="B1410">
        <v>1</v>
      </c>
      <c r="C1410">
        <v>3</v>
      </c>
    </row>
    <row r="1411" spans="1:3" x14ac:dyDescent="0.25">
      <c r="A1411" t="s">
        <v>20255</v>
      </c>
      <c r="B1411">
        <v>1</v>
      </c>
      <c r="C1411">
        <v>3</v>
      </c>
    </row>
    <row r="1412" spans="1:3" x14ac:dyDescent="0.25">
      <c r="A1412" t="s">
        <v>20256</v>
      </c>
      <c r="B1412">
        <v>1</v>
      </c>
      <c r="C1412">
        <v>2</v>
      </c>
    </row>
    <row r="1413" spans="1:3" x14ac:dyDescent="0.25">
      <c r="A1413" t="s">
        <v>20257</v>
      </c>
      <c r="B1413">
        <v>1</v>
      </c>
      <c r="C1413">
        <v>2</v>
      </c>
    </row>
    <row r="1414" spans="1:3" x14ac:dyDescent="0.25">
      <c r="A1414" t="s">
        <v>20258</v>
      </c>
      <c r="B1414">
        <v>1</v>
      </c>
      <c r="C1414">
        <v>2</v>
      </c>
    </row>
    <row r="1415" spans="1:3" x14ac:dyDescent="0.25">
      <c r="A1415" t="s">
        <v>20259</v>
      </c>
      <c r="B1415">
        <v>1</v>
      </c>
      <c r="C1415">
        <v>3</v>
      </c>
    </row>
    <row r="1416" spans="1:3" x14ac:dyDescent="0.25">
      <c r="A1416" t="s">
        <v>20260</v>
      </c>
      <c r="B1416">
        <v>1</v>
      </c>
      <c r="C1416">
        <v>2</v>
      </c>
    </row>
    <row r="1417" spans="1:3" x14ac:dyDescent="0.25">
      <c r="A1417" t="s">
        <v>20261</v>
      </c>
      <c r="B1417">
        <v>1</v>
      </c>
      <c r="C1417">
        <v>1</v>
      </c>
    </row>
    <row r="1418" spans="1:3" x14ac:dyDescent="0.25">
      <c r="A1418" t="s">
        <v>20262</v>
      </c>
      <c r="B1418">
        <v>1</v>
      </c>
      <c r="C1418">
        <v>3</v>
      </c>
    </row>
    <row r="1419" spans="1:3" x14ac:dyDescent="0.25">
      <c r="A1419" t="s">
        <v>20263</v>
      </c>
      <c r="B1419">
        <v>1</v>
      </c>
      <c r="C1419">
        <v>3</v>
      </c>
    </row>
    <row r="1420" spans="1:3" x14ac:dyDescent="0.25">
      <c r="A1420" t="s">
        <v>20264</v>
      </c>
      <c r="B1420">
        <v>1</v>
      </c>
      <c r="C1420">
        <v>2</v>
      </c>
    </row>
    <row r="1421" spans="1:3" x14ac:dyDescent="0.25">
      <c r="A1421" t="s">
        <v>20265</v>
      </c>
      <c r="B1421">
        <v>1</v>
      </c>
      <c r="C1421">
        <v>1</v>
      </c>
    </row>
    <row r="1422" spans="1:3" x14ac:dyDescent="0.25">
      <c r="A1422" t="s">
        <v>20266</v>
      </c>
      <c r="B1422">
        <v>1</v>
      </c>
      <c r="C1422">
        <v>2</v>
      </c>
    </row>
    <row r="1423" spans="1:3" x14ac:dyDescent="0.25">
      <c r="A1423" t="s">
        <v>20267</v>
      </c>
      <c r="B1423">
        <v>1</v>
      </c>
      <c r="C1423">
        <v>3</v>
      </c>
    </row>
    <row r="1424" spans="1:3" x14ac:dyDescent="0.25">
      <c r="A1424" t="s">
        <v>20268</v>
      </c>
      <c r="B1424">
        <v>1</v>
      </c>
      <c r="C1424">
        <v>2</v>
      </c>
    </row>
    <row r="1425" spans="1:3" x14ac:dyDescent="0.25">
      <c r="A1425" t="s">
        <v>20269</v>
      </c>
      <c r="B1425">
        <v>1</v>
      </c>
      <c r="C1425">
        <v>1</v>
      </c>
    </row>
    <row r="1426" spans="1:3" x14ac:dyDescent="0.25">
      <c r="A1426" t="s">
        <v>20270</v>
      </c>
      <c r="B1426">
        <v>1</v>
      </c>
      <c r="C1426">
        <v>2</v>
      </c>
    </row>
    <row r="1427" spans="1:3" x14ac:dyDescent="0.25">
      <c r="A1427" t="s">
        <v>20271</v>
      </c>
      <c r="B1427">
        <v>1</v>
      </c>
      <c r="C1427">
        <v>2</v>
      </c>
    </row>
    <row r="1428" spans="1:3" x14ac:dyDescent="0.25">
      <c r="A1428" t="s">
        <v>20272</v>
      </c>
      <c r="B1428">
        <v>1</v>
      </c>
      <c r="C1428">
        <v>3</v>
      </c>
    </row>
    <row r="1429" spans="1:3" x14ac:dyDescent="0.25">
      <c r="A1429" t="s">
        <v>20273</v>
      </c>
      <c r="B1429">
        <v>1</v>
      </c>
      <c r="C1429">
        <v>3</v>
      </c>
    </row>
    <row r="1430" spans="1:3" x14ac:dyDescent="0.25">
      <c r="A1430" t="s">
        <v>20274</v>
      </c>
      <c r="B1430">
        <v>1</v>
      </c>
      <c r="C1430">
        <v>3</v>
      </c>
    </row>
    <row r="1431" spans="1:3" x14ac:dyDescent="0.25">
      <c r="A1431" t="s">
        <v>20275</v>
      </c>
      <c r="B1431">
        <v>1</v>
      </c>
      <c r="C1431">
        <v>3</v>
      </c>
    </row>
    <row r="1432" spans="1:3" x14ac:dyDescent="0.25">
      <c r="A1432" t="s">
        <v>20276</v>
      </c>
      <c r="B1432">
        <v>1</v>
      </c>
      <c r="C1432">
        <v>2</v>
      </c>
    </row>
    <row r="1433" spans="1:3" x14ac:dyDescent="0.25">
      <c r="A1433" t="s">
        <v>20277</v>
      </c>
      <c r="B1433">
        <v>1</v>
      </c>
      <c r="C1433">
        <v>3</v>
      </c>
    </row>
    <row r="1434" spans="1:3" x14ac:dyDescent="0.25">
      <c r="A1434" t="s">
        <v>20278</v>
      </c>
      <c r="B1434">
        <v>1</v>
      </c>
      <c r="C1434">
        <v>3</v>
      </c>
    </row>
    <row r="1435" spans="1:3" x14ac:dyDescent="0.25">
      <c r="A1435" t="s">
        <v>20279</v>
      </c>
      <c r="B1435">
        <v>1</v>
      </c>
      <c r="C1435">
        <v>2</v>
      </c>
    </row>
    <row r="1436" spans="1:3" x14ac:dyDescent="0.25">
      <c r="A1436" t="s">
        <v>20280</v>
      </c>
      <c r="B1436">
        <v>1</v>
      </c>
      <c r="C1436">
        <v>3</v>
      </c>
    </row>
    <row r="1437" spans="1:3" x14ac:dyDescent="0.25">
      <c r="A1437" t="s">
        <v>20281</v>
      </c>
      <c r="B1437">
        <v>1</v>
      </c>
      <c r="C1437">
        <v>3</v>
      </c>
    </row>
    <row r="1438" spans="1:3" x14ac:dyDescent="0.25">
      <c r="A1438" t="s">
        <v>20282</v>
      </c>
      <c r="B1438">
        <v>1</v>
      </c>
      <c r="C1438">
        <v>1</v>
      </c>
    </row>
    <row r="1439" spans="1:3" x14ac:dyDescent="0.25">
      <c r="A1439" t="s">
        <v>20283</v>
      </c>
      <c r="B1439">
        <v>1</v>
      </c>
      <c r="C1439">
        <v>3</v>
      </c>
    </row>
    <row r="1440" spans="1:3" x14ac:dyDescent="0.25">
      <c r="A1440" t="s">
        <v>20284</v>
      </c>
      <c r="B1440">
        <v>1</v>
      </c>
      <c r="C1440">
        <v>3</v>
      </c>
    </row>
    <row r="1441" spans="1:3" x14ac:dyDescent="0.25">
      <c r="A1441" t="s">
        <v>20285</v>
      </c>
      <c r="B1441">
        <v>1</v>
      </c>
      <c r="C1441">
        <v>3</v>
      </c>
    </row>
    <row r="1442" spans="1:3" x14ac:dyDescent="0.25">
      <c r="A1442" t="s">
        <v>20286</v>
      </c>
      <c r="B1442">
        <v>1</v>
      </c>
      <c r="C1442">
        <v>3</v>
      </c>
    </row>
    <row r="1443" spans="1:3" x14ac:dyDescent="0.25">
      <c r="A1443" t="s">
        <v>20287</v>
      </c>
      <c r="B1443">
        <v>1</v>
      </c>
      <c r="C1443">
        <v>2</v>
      </c>
    </row>
    <row r="1444" spans="1:3" x14ac:dyDescent="0.25">
      <c r="A1444" t="s">
        <v>20288</v>
      </c>
      <c r="B1444">
        <v>1</v>
      </c>
      <c r="C1444">
        <v>2</v>
      </c>
    </row>
    <row r="1445" spans="1:3" x14ac:dyDescent="0.25">
      <c r="A1445" t="s">
        <v>20289</v>
      </c>
      <c r="B1445">
        <v>1</v>
      </c>
      <c r="C1445">
        <v>3</v>
      </c>
    </row>
    <row r="1446" spans="1:3" x14ac:dyDescent="0.25">
      <c r="A1446" t="s">
        <v>20290</v>
      </c>
      <c r="B1446">
        <v>1</v>
      </c>
      <c r="C1446">
        <v>1</v>
      </c>
    </row>
    <row r="1447" spans="1:3" x14ac:dyDescent="0.25">
      <c r="A1447" t="s">
        <v>20291</v>
      </c>
      <c r="B1447">
        <v>1</v>
      </c>
      <c r="C1447">
        <v>3</v>
      </c>
    </row>
    <row r="1448" spans="1:3" x14ac:dyDescent="0.25">
      <c r="A1448" t="s">
        <v>20292</v>
      </c>
      <c r="B1448">
        <v>1</v>
      </c>
      <c r="C1448">
        <v>3</v>
      </c>
    </row>
    <row r="1449" spans="1:3" x14ac:dyDescent="0.25">
      <c r="A1449" t="s">
        <v>20293</v>
      </c>
      <c r="B1449">
        <v>1</v>
      </c>
      <c r="C1449">
        <v>1</v>
      </c>
    </row>
    <row r="1450" spans="1:3" x14ac:dyDescent="0.25">
      <c r="A1450" t="s">
        <v>20294</v>
      </c>
      <c r="B1450">
        <v>1</v>
      </c>
      <c r="C1450">
        <v>2</v>
      </c>
    </row>
    <row r="1451" spans="1:3" x14ac:dyDescent="0.25">
      <c r="A1451" t="s">
        <v>20295</v>
      </c>
      <c r="B1451">
        <v>1</v>
      </c>
      <c r="C1451">
        <v>2</v>
      </c>
    </row>
    <row r="1452" spans="1:3" x14ac:dyDescent="0.25">
      <c r="A1452" t="s">
        <v>20296</v>
      </c>
      <c r="B1452">
        <v>1</v>
      </c>
      <c r="C1452">
        <v>2</v>
      </c>
    </row>
    <row r="1453" spans="1:3" x14ac:dyDescent="0.25">
      <c r="A1453" t="s">
        <v>20297</v>
      </c>
      <c r="B1453">
        <v>1</v>
      </c>
      <c r="C1453">
        <v>3</v>
      </c>
    </row>
    <row r="1454" spans="1:3" x14ac:dyDescent="0.25">
      <c r="A1454" t="s">
        <v>20298</v>
      </c>
      <c r="B1454">
        <v>1</v>
      </c>
      <c r="C1454">
        <v>2</v>
      </c>
    </row>
    <row r="1455" spans="1:3" x14ac:dyDescent="0.25">
      <c r="A1455" t="s">
        <v>20299</v>
      </c>
      <c r="B1455">
        <v>1</v>
      </c>
      <c r="C1455">
        <v>3</v>
      </c>
    </row>
    <row r="1456" spans="1:3" x14ac:dyDescent="0.25">
      <c r="A1456" t="s">
        <v>20300</v>
      </c>
      <c r="B1456">
        <v>1</v>
      </c>
      <c r="C1456">
        <v>3</v>
      </c>
    </row>
    <row r="1457" spans="1:3" x14ac:dyDescent="0.25">
      <c r="A1457" t="s">
        <v>20301</v>
      </c>
      <c r="B1457">
        <v>1</v>
      </c>
      <c r="C1457">
        <v>3</v>
      </c>
    </row>
    <row r="1458" spans="1:3" x14ac:dyDescent="0.25">
      <c r="A1458" t="s">
        <v>20302</v>
      </c>
      <c r="B1458">
        <v>1</v>
      </c>
      <c r="C1458">
        <v>2</v>
      </c>
    </row>
    <row r="1459" spans="1:3" x14ac:dyDescent="0.25">
      <c r="A1459" t="s">
        <v>20303</v>
      </c>
      <c r="B1459">
        <v>1</v>
      </c>
      <c r="C1459">
        <v>3</v>
      </c>
    </row>
    <row r="1460" spans="1:3" x14ac:dyDescent="0.25">
      <c r="A1460" t="s">
        <v>20304</v>
      </c>
      <c r="B1460">
        <v>1</v>
      </c>
      <c r="C1460">
        <v>2</v>
      </c>
    </row>
    <row r="1461" spans="1:3" x14ac:dyDescent="0.25">
      <c r="A1461" t="s">
        <v>20305</v>
      </c>
      <c r="B1461">
        <v>1</v>
      </c>
      <c r="C1461">
        <v>1</v>
      </c>
    </row>
    <row r="1462" spans="1:3" x14ac:dyDescent="0.25">
      <c r="A1462" t="s">
        <v>20306</v>
      </c>
      <c r="B1462">
        <v>1</v>
      </c>
      <c r="C1462">
        <v>2</v>
      </c>
    </row>
    <row r="1463" spans="1:3" x14ac:dyDescent="0.25">
      <c r="A1463" t="s">
        <v>20307</v>
      </c>
      <c r="B1463">
        <v>1</v>
      </c>
      <c r="C1463">
        <v>3</v>
      </c>
    </row>
    <row r="1464" spans="1:3" x14ac:dyDescent="0.25">
      <c r="A1464" t="s">
        <v>20308</v>
      </c>
      <c r="B1464">
        <v>1</v>
      </c>
      <c r="C1464">
        <v>2</v>
      </c>
    </row>
    <row r="1465" spans="1:3" x14ac:dyDescent="0.25">
      <c r="A1465" t="s">
        <v>20309</v>
      </c>
      <c r="B1465">
        <v>1</v>
      </c>
      <c r="C1465">
        <v>1</v>
      </c>
    </row>
    <row r="1466" spans="1:3" x14ac:dyDescent="0.25">
      <c r="A1466" t="s">
        <v>20310</v>
      </c>
      <c r="B1466">
        <v>1</v>
      </c>
      <c r="C1466">
        <v>2</v>
      </c>
    </row>
    <row r="1467" spans="1:3" x14ac:dyDescent="0.25">
      <c r="A1467" t="s">
        <v>20311</v>
      </c>
      <c r="B1467">
        <v>1</v>
      </c>
      <c r="C1467">
        <v>2</v>
      </c>
    </row>
    <row r="1468" spans="1:3" x14ac:dyDescent="0.25">
      <c r="A1468" t="s">
        <v>20312</v>
      </c>
      <c r="B1468">
        <v>1</v>
      </c>
      <c r="C1468">
        <v>1</v>
      </c>
    </row>
    <row r="1469" spans="1:3" x14ac:dyDescent="0.25">
      <c r="A1469" t="s">
        <v>20313</v>
      </c>
      <c r="B1469">
        <v>1</v>
      </c>
      <c r="C1469">
        <v>3</v>
      </c>
    </row>
    <row r="1470" spans="1:3" x14ac:dyDescent="0.25">
      <c r="A1470" t="s">
        <v>20314</v>
      </c>
      <c r="B1470">
        <v>1</v>
      </c>
      <c r="C1470">
        <v>3</v>
      </c>
    </row>
    <row r="1471" spans="1:3" x14ac:dyDescent="0.25">
      <c r="A1471" t="s">
        <v>20315</v>
      </c>
      <c r="B1471">
        <v>1</v>
      </c>
      <c r="C1471">
        <v>1</v>
      </c>
    </row>
    <row r="1472" spans="1:3" x14ac:dyDescent="0.25">
      <c r="A1472" t="s">
        <v>20316</v>
      </c>
      <c r="B1472">
        <v>1</v>
      </c>
      <c r="C1472">
        <v>3</v>
      </c>
    </row>
    <row r="1473" spans="1:3" x14ac:dyDescent="0.25">
      <c r="A1473" t="s">
        <v>20317</v>
      </c>
      <c r="B1473">
        <v>1</v>
      </c>
      <c r="C1473">
        <v>2</v>
      </c>
    </row>
    <row r="1474" spans="1:3" x14ac:dyDescent="0.25">
      <c r="A1474" t="s">
        <v>20318</v>
      </c>
      <c r="B1474">
        <v>1</v>
      </c>
      <c r="C1474">
        <v>2</v>
      </c>
    </row>
    <row r="1475" spans="1:3" x14ac:dyDescent="0.25">
      <c r="A1475" t="s">
        <v>20319</v>
      </c>
      <c r="B1475">
        <v>1</v>
      </c>
      <c r="C1475">
        <v>1</v>
      </c>
    </row>
    <row r="1476" spans="1:3" x14ac:dyDescent="0.25">
      <c r="A1476" t="s">
        <v>20320</v>
      </c>
      <c r="B1476">
        <v>1</v>
      </c>
      <c r="C1476">
        <v>1</v>
      </c>
    </row>
    <row r="1477" spans="1:3" x14ac:dyDescent="0.25">
      <c r="A1477" t="s">
        <v>20321</v>
      </c>
      <c r="B1477">
        <v>1</v>
      </c>
      <c r="C1477">
        <v>2</v>
      </c>
    </row>
    <row r="1478" spans="1:3" x14ac:dyDescent="0.25">
      <c r="A1478" t="s">
        <v>20322</v>
      </c>
      <c r="B1478">
        <v>1</v>
      </c>
      <c r="C1478">
        <v>2</v>
      </c>
    </row>
    <row r="1479" spans="1:3" x14ac:dyDescent="0.25">
      <c r="A1479" t="s">
        <v>20323</v>
      </c>
      <c r="B1479">
        <v>1</v>
      </c>
      <c r="C1479">
        <v>3</v>
      </c>
    </row>
    <row r="1480" spans="1:3" x14ac:dyDescent="0.25">
      <c r="A1480" t="s">
        <v>20324</v>
      </c>
      <c r="B1480">
        <v>1</v>
      </c>
      <c r="C1480">
        <v>3</v>
      </c>
    </row>
    <row r="1481" spans="1:3" x14ac:dyDescent="0.25">
      <c r="A1481" t="s">
        <v>20325</v>
      </c>
      <c r="B1481">
        <v>1</v>
      </c>
      <c r="C1481">
        <v>3</v>
      </c>
    </row>
    <row r="1482" spans="1:3" x14ac:dyDescent="0.25">
      <c r="A1482" t="s">
        <v>20326</v>
      </c>
      <c r="B1482">
        <v>1</v>
      </c>
      <c r="C1482">
        <v>3</v>
      </c>
    </row>
    <row r="1483" spans="1:3" x14ac:dyDescent="0.25">
      <c r="A1483" t="s">
        <v>20327</v>
      </c>
      <c r="B1483">
        <v>1</v>
      </c>
      <c r="C1483">
        <v>3</v>
      </c>
    </row>
    <row r="1484" spans="1:3" x14ac:dyDescent="0.25">
      <c r="A1484" t="s">
        <v>20328</v>
      </c>
      <c r="B1484">
        <v>1</v>
      </c>
      <c r="C1484">
        <v>3</v>
      </c>
    </row>
    <row r="1485" spans="1:3" x14ac:dyDescent="0.25">
      <c r="A1485" t="s">
        <v>20329</v>
      </c>
      <c r="B1485">
        <v>1</v>
      </c>
      <c r="C1485">
        <v>3</v>
      </c>
    </row>
    <row r="1486" spans="1:3" x14ac:dyDescent="0.25">
      <c r="A1486" t="s">
        <v>20330</v>
      </c>
      <c r="B1486">
        <v>1</v>
      </c>
      <c r="C1486">
        <v>2</v>
      </c>
    </row>
    <row r="1487" spans="1:3" x14ac:dyDescent="0.25">
      <c r="A1487" t="s">
        <v>20331</v>
      </c>
      <c r="B1487">
        <v>1</v>
      </c>
      <c r="C1487">
        <v>2</v>
      </c>
    </row>
    <row r="1488" spans="1:3" x14ac:dyDescent="0.25">
      <c r="A1488" t="s">
        <v>20332</v>
      </c>
      <c r="B1488">
        <v>1</v>
      </c>
      <c r="C1488">
        <v>3</v>
      </c>
    </row>
    <row r="1489" spans="1:3" x14ac:dyDescent="0.25">
      <c r="A1489" t="s">
        <v>20333</v>
      </c>
      <c r="B1489">
        <v>1</v>
      </c>
      <c r="C1489">
        <v>3</v>
      </c>
    </row>
    <row r="1490" spans="1:3" x14ac:dyDescent="0.25">
      <c r="A1490" t="s">
        <v>20334</v>
      </c>
      <c r="B1490">
        <v>1</v>
      </c>
      <c r="C1490">
        <v>2</v>
      </c>
    </row>
    <row r="1491" spans="1:3" x14ac:dyDescent="0.25">
      <c r="A1491" t="s">
        <v>20335</v>
      </c>
      <c r="B1491">
        <v>1</v>
      </c>
      <c r="C1491">
        <v>1</v>
      </c>
    </row>
    <row r="1492" spans="1:3" x14ac:dyDescent="0.25">
      <c r="A1492" t="s">
        <v>20336</v>
      </c>
      <c r="B1492">
        <v>1</v>
      </c>
      <c r="C1492">
        <v>2</v>
      </c>
    </row>
    <row r="1493" spans="1:3" x14ac:dyDescent="0.25">
      <c r="A1493" t="s">
        <v>20337</v>
      </c>
      <c r="B1493">
        <v>1</v>
      </c>
      <c r="C1493">
        <v>1</v>
      </c>
    </row>
    <row r="1494" spans="1:3" x14ac:dyDescent="0.25">
      <c r="A1494" t="s">
        <v>20338</v>
      </c>
      <c r="B1494">
        <v>1</v>
      </c>
      <c r="C1494">
        <v>1</v>
      </c>
    </row>
    <row r="1495" spans="1:3" x14ac:dyDescent="0.25">
      <c r="A1495" t="s">
        <v>20339</v>
      </c>
      <c r="B1495">
        <v>1</v>
      </c>
      <c r="C1495">
        <v>1</v>
      </c>
    </row>
    <row r="1496" spans="1:3" x14ac:dyDescent="0.25">
      <c r="A1496" t="s">
        <v>20340</v>
      </c>
      <c r="B1496">
        <v>1</v>
      </c>
      <c r="C1496">
        <v>3</v>
      </c>
    </row>
    <row r="1497" spans="1:3" x14ac:dyDescent="0.25">
      <c r="A1497" t="s">
        <v>20341</v>
      </c>
      <c r="B1497">
        <v>1</v>
      </c>
      <c r="C1497">
        <v>3</v>
      </c>
    </row>
    <row r="1498" spans="1:3" x14ac:dyDescent="0.25">
      <c r="A1498" t="s">
        <v>20342</v>
      </c>
      <c r="B1498">
        <v>1</v>
      </c>
      <c r="C1498">
        <v>3</v>
      </c>
    </row>
    <row r="1499" spans="1:3" x14ac:dyDescent="0.25">
      <c r="A1499" t="s">
        <v>20343</v>
      </c>
      <c r="B1499">
        <v>1</v>
      </c>
      <c r="C1499">
        <v>1</v>
      </c>
    </row>
    <row r="1500" spans="1:3" x14ac:dyDescent="0.25">
      <c r="A1500" t="s">
        <v>20344</v>
      </c>
      <c r="B1500">
        <v>1</v>
      </c>
      <c r="C1500">
        <v>3</v>
      </c>
    </row>
    <row r="1501" spans="1:3" x14ac:dyDescent="0.25">
      <c r="A1501" t="s">
        <v>20345</v>
      </c>
      <c r="B1501">
        <v>1</v>
      </c>
      <c r="C1501">
        <v>3</v>
      </c>
    </row>
    <row r="1502" spans="1:3" x14ac:dyDescent="0.25">
      <c r="A1502" t="s">
        <v>20346</v>
      </c>
      <c r="B1502">
        <v>1</v>
      </c>
      <c r="C1502">
        <v>3</v>
      </c>
    </row>
    <row r="1503" spans="1:3" x14ac:dyDescent="0.25">
      <c r="A1503" t="s">
        <v>20347</v>
      </c>
      <c r="B1503">
        <v>1</v>
      </c>
      <c r="C1503">
        <v>3</v>
      </c>
    </row>
    <row r="1504" spans="1:3" x14ac:dyDescent="0.25">
      <c r="A1504" t="s">
        <v>20348</v>
      </c>
      <c r="B1504">
        <v>1</v>
      </c>
      <c r="C1504">
        <v>1</v>
      </c>
    </row>
    <row r="1505" spans="1:3" x14ac:dyDescent="0.25">
      <c r="A1505" t="s">
        <v>20349</v>
      </c>
      <c r="B1505">
        <v>1</v>
      </c>
      <c r="C1505">
        <v>2</v>
      </c>
    </row>
    <row r="1506" spans="1:3" x14ac:dyDescent="0.25">
      <c r="A1506" t="s">
        <v>20350</v>
      </c>
      <c r="B1506">
        <v>1</v>
      </c>
      <c r="C1506">
        <v>2</v>
      </c>
    </row>
    <row r="1507" spans="1:3" x14ac:dyDescent="0.25">
      <c r="A1507" t="s">
        <v>20351</v>
      </c>
      <c r="B1507">
        <v>1</v>
      </c>
      <c r="C1507">
        <v>3</v>
      </c>
    </row>
    <row r="1508" spans="1:3" x14ac:dyDescent="0.25">
      <c r="A1508" t="s">
        <v>20352</v>
      </c>
      <c r="B1508">
        <v>1</v>
      </c>
      <c r="C1508">
        <v>2</v>
      </c>
    </row>
    <row r="1509" spans="1:3" x14ac:dyDescent="0.25">
      <c r="A1509" t="s">
        <v>20353</v>
      </c>
      <c r="B1509">
        <v>1</v>
      </c>
      <c r="C1509">
        <v>3</v>
      </c>
    </row>
    <row r="1510" spans="1:3" x14ac:dyDescent="0.25">
      <c r="A1510" t="s">
        <v>20354</v>
      </c>
      <c r="B1510">
        <v>1</v>
      </c>
      <c r="C1510">
        <v>1</v>
      </c>
    </row>
    <row r="1511" spans="1:3" x14ac:dyDescent="0.25">
      <c r="A1511" t="s">
        <v>20355</v>
      </c>
      <c r="B1511">
        <v>1</v>
      </c>
      <c r="C1511">
        <v>1</v>
      </c>
    </row>
    <row r="1512" spans="1:3" x14ac:dyDescent="0.25">
      <c r="A1512" t="s">
        <v>20356</v>
      </c>
      <c r="B1512">
        <v>1</v>
      </c>
      <c r="C1512">
        <v>1</v>
      </c>
    </row>
    <row r="1513" spans="1:3" x14ac:dyDescent="0.25">
      <c r="A1513" t="s">
        <v>20357</v>
      </c>
      <c r="B1513">
        <v>1</v>
      </c>
      <c r="C1513">
        <v>3</v>
      </c>
    </row>
    <row r="1514" spans="1:3" x14ac:dyDescent="0.25">
      <c r="A1514" t="s">
        <v>20358</v>
      </c>
      <c r="B1514">
        <v>1</v>
      </c>
      <c r="C1514">
        <v>3</v>
      </c>
    </row>
    <row r="1515" spans="1:3" x14ac:dyDescent="0.25">
      <c r="A1515" t="s">
        <v>20359</v>
      </c>
      <c r="B1515">
        <v>1</v>
      </c>
      <c r="C1515">
        <v>3</v>
      </c>
    </row>
    <row r="1516" spans="1:3" x14ac:dyDescent="0.25">
      <c r="A1516" t="s">
        <v>20360</v>
      </c>
      <c r="B1516">
        <v>1</v>
      </c>
      <c r="C1516">
        <v>2</v>
      </c>
    </row>
    <row r="1517" spans="1:3" x14ac:dyDescent="0.25">
      <c r="A1517" t="s">
        <v>20361</v>
      </c>
      <c r="B1517">
        <v>1</v>
      </c>
      <c r="C1517">
        <v>3</v>
      </c>
    </row>
    <row r="1518" spans="1:3" x14ac:dyDescent="0.25">
      <c r="A1518" t="s">
        <v>20362</v>
      </c>
      <c r="B1518">
        <v>1</v>
      </c>
      <c r="C1518">
        <v>3</v>
      </c>
    </row>
    <row r="1519" spans="1:3" x14ac:dyDescent="0.25">
      <c r="A1519" t="s">
        <v>20363</v>
      </c>
      <c r="B1519">
        <v>1</v>
      </c>
      <c r="C1519">
        <v>2</v>
      </c>
    </row>
    <row r="1520" spans="1:3" x14ac:dyDescent="0.25">
      <c r="A1520" t="s">
        <v>20364</v>
      </c>
      <c r="B1520">
        <v>1</v>
      </c>
      <c r="C1520">
        <v>1</v>
      </c>
    </row>
    <row r="1521" spans="1:3" x14ac:dyDescent="0.25">
      <c r="A1521" t="s">
        <v>20365</v>
      </c>
      <c r="B1521">
        <v>1</v>
      </c>
      <c r="C1521">
        <v>1</v>
      </c>
    </row>
    <row r="1522" spans="1:3" x14ac:dyDescent="0.25">
      <c r="A1522" t="s">
        <v>20366</v>
      </c>
      <c r="B1522">
        <v>1</v>
      </c>
      <c r="C1522">
        <v>3</v>
      </c>
    </row>
    <row r="1523" spans="1:3" x14ac:dyDescent="0.25">
      <c r="A1523" t="s">
        <v>20367</v>
      </c>
      <c r="B1523">
        <v>1</v>
      </c>
      <c r="C1523">
        <v>3</v>
      </c>
    </row>
    <row r="1524" spans="1:3" x14ac:dyDescent="0.25">
      <c r="A1524" t="s">
        <v>20368</v>
      </c>
      <c r="B1524">
        <v>1</v>
      </c>
      <c r="C1524">
        <v>1</v>
      </c>
    </row>
    <row r="1525" spans="1:3" x14ac:dyDescent="0.25">
      <c r="A1525" t="s">
        <v>20369</v>
      </c>
      <c r="B1525">
        <v>1</v>
      </c>
      <c r="C1525">
        <v>3</v>
      </c>
    </row>
    <row r="1526" spans="1:3" x14ac:dyDescent="0.25">
      <c r="A1526" t="s">
        <v>20370</v>
      </c>
      <c r="B1526">
        <v>1</v>
      </c>
      <c r="C1526">
        <v>1</v>
      </c>
    </row>
    <row r="1527" spans="1:3" x14ac:dyDescent="0.25">
      <c r="A1527" t="s">
        <v>20371</v>
      </c>
      <c r="B1527">
        <v>1</v>
      </c>
      <c r="C1527">
        <v>1</v>
      </c>
    </row>
    <row r="1528" spans="1:3" x14ac:dyDescent="0.25">
      <c r="A1528" t="s">
        <v>20372</v>
      </c>
      <c r="B1528">
        <v>1</v>
      </c>
      <c r="C1528">
        <v>1</v>
      </c>
    </row>
    <row r="1529" spans="1:3" x14ac:dyDescent="0.25">
      <c r="A1529" t="s">
        <v>20373</v>
      </c>
      <c r="B1529">
        <v>1</v>
      </c>
      <c r="C1529">
        <v>2</v>
      </c>
    </row>
    <row r="1530" spans="1:3" x14ac:dyDescent="0.25">
      <c r="A1530" t="s">
        <v>20374</v>
      </c>
      <c r="B1530">
        <v>1</v>
      </c>
      <c r="C1530">
        <v>1</v>
      </c>
    </row>
    <row r="1531" spans="1:3" x14ac:dyDescent="0.25">
      <c r="A1531" t="s">
        <v>20375</v>
      </c>
      <c r="B1531">
        <v>1</v>
      </c>
      <c r="C1531">
        <v>1</v>
      </c>
    </row>
    <row r="1532" spans="1:3" x14ac:dyDescent="0.25">
      <c r="A1532" t="s">
        <v>20376</v>
      </c>
      <c r="B1532">
        <v>1</v>
      </c>
      <c r="C1532">
        <v>3</v>
      </c>
    </row>
    <row r="1533" spans="1:3" x14ac:dyDescent="0.25">
      <c r="A1533" t="s">
        <v>20377</v>
      </c>
      <c r="B1533">
        <v>1</v>
      </c>
      <c r="C1533">
        <v>3</v>
      </c>
    </row>
    <row r="1534" spans="1:3" x14ac:dyDescent="0.25">
      <c r="A1534" t="s">
        <v>20378</v>
      </c>
      <c r="B1534">
        <v>1</v>
      </c>
      <c r="C1534">
        <v>3</v>
      </c>
    </row>
    <row r="1535" spans="1:3" x14ac:dyDescent="0.25">
      <c r="A1535" t="s">
        <v>20379</v>
      </c>
      <c r="B1535">
        <v>1</v>
      </c>
      <c r="C1535">
        <v>3</v>
      </c>
    </row>
    <row r="1536" spans="1:3" x14ac:dyDescent="0.25">
      <c r="A1536" t="s">
        <v>20380</v>
      </c>
      <c r="B1536">
        <v>1</v>
      </c>
      <c r="C1536">
        <v>2</v>
      </c>
    </row>
    <row r="1537" spans="1:3" x14ac:dyDescent="0.25">
      <c r="A1537" t="s">
        <v>20381</v>
      </c>
      <c r="B1537">
        <v>1</v>
      </c>
      <c r="C1537">
        <v>3</v>
      </c>
    </row>
    <row r="1538" spans="1:3" x14ac:dyDescent="0.25">
      <c r="A1538" t="s">
        <v>20382</v>
      </c>
      <c r="B1538">
        <v>1</v>
      </c>
      <c r="C1538">
        <v>2</v>
      </c>
    </row>
    <row r="1539" spans="1:3" x14ac:dyDescent="0.25">
      <c r="A1539" t="s">
        <v>20383</v>
      </c>
      <c r="B1539">
        <v>1</v>
      </c>
      <c r="C1539">
        <v>1</v>
      </c>
    </row>
    <row r="1540" spans="1:3" x14ac:dyDescent="0.25">
      <c r="A1540" t="s">
        <v>20384</v>
      </c>
      <c r="B1540">
        <v>1</v>
      </c>
      <c r="C1540">
        <v>3</v>
      </c>
    </row>
    <row r="1541" spans="1:3" x14ac:dyDescent="0.25">
      <c r="A1541" t="s">
        <v>20385</v>
      </c>
      <c r="B1541">
        <v>1</v>
      </c>
      <c r="C1541">
        <v>2</v>
      </c>
    </row>
    <row r="1542" spans="1:3" x14ac:dyDescent="0.25">
      <c r="A1542" t="s">
        <v>20386</v>
      </c>
      <c r="B1542">
        <v>1</v>
      </c>
      <c r="C1542">
        <v>2</v>
      </c>
    </row>
    <row r="1543" spans="1:3" x14ac:dyDescent="0.25">
      <c r="A1543" t="s">
        <v>20387</v>
      </c>
      <c r="B1543">
        <v>1</v>
      </c>
      <c r="C1543">
        <v>2</v>
      </c>
    </row>
    <row r="1544" spans="1:3" x14ac:dyDescent="0.25">
      <c r="A1544" t="s">
        <v>20388</v>
      </c>
      <c r="B1544">
        <v>1</v>
      </c>
      <c r="C1544">
        <v>1</v>
      </c>
    </row>
    <row r="1545" spans="1:3" x14ac:dyDescent="0.25">
      <c r="A1545" t="s">
        <v>20389</v>
      </c>
      <c r="B1545">
        <v>1</v>
      </c>
      <c r="C1545">
        <v>3</v>
      </c>
    </row>
    <row r="1546" spans="1:3" x14ac:dyDescent="0.25">
      <c r="A1546" t="s">
        <v>20390</v>
      </c>
      <c r="B1546">
        <v>1</v>
      </c>
      <c r="C1546">
        <v>3</v>
      </c>
    </row>
    <row r="1547" spans="1:3" x14ac:dyDescent="0.25">
      <c r="A1547" t="s">
        <v>20391</v>
      </c>
      <c r="B1547">
        <v>1</v>
      </c>
      <c r="C1547">
        <v>2</v>
      </c>
    </row>
    <row r="1548" spans="1:3" x14ac:dyDescent="0.25">
      <c r="A1548" t="s">
        <v>20392</v>
      </c>
      <c r="B1548">
        <v>1</v>
      </c>
      <c r="C1548">
        <v>2</v>
      </c>
    </row>
    <row r="1549" spans="1:3" x14ac:dyDescent="0.25">
      <c r="A1549" t="s">
        <v>20393</v>
      </c>
      <c r="B1549">
        <v>1</v>
      </c>
      <c r="C1549">
        <v>1</v>
      </c>
    </row>
    <row r="1550" spans="1:3" x14ac:dyDescent="0.25">
      <c r="A1550" t="s">
        <v>20394</v>
      </c>
      <c r="B1550">
        <v>1</v>
      </c>
      <c r="C1550">
        <v>3</v>
      </c>
    </row>
    <row r="1551" spans="1:3" x14ac:dyDescent="0.25">
      <c r="A1551" t="s">
        <v>20395</v>
      </c>
      <c r="B1551">
        <v>1</v>
      </c>
      <c r="C1551">
        <v>2</v>
      </c>
    </row>
    <row r="1552" spans="1:3" x14ac:dyDescent="0.25">
      <c r="A1552" t="s">
        <v>20396</v>
      </c>
      <c r="B1552">
        <v>1</v>
      </c>
      <c r="C1552">
        <v>2</v>
      </c>
    </row>
    <row r="1553" spans="1:3" x14ac:dyDescent="0.25">
      <c r="A1553" t="s">
        <v>20397</v>
      </c>
      <c r="B1553">
        <v>1</v>
      </c>
      <c r="C1553">
        <v>3</v>
      </c>
    </row>
    <row r="1554" spans="1:3" x14ac:dyDescent="0.25">
      <c r="A1554" t="s">
        <v>20398</v>
      </c>
      <c r="B1554">
        <v>1</v>
      </c>
      <c r="C1554">
        <v>2</v>
      </c>
    </row>
    <row r="1555" spans="1:3" x14ac:dyDescent="0.25">
      <c r="A1555" t="s">
        <v>20399</v>
      </c>
      <c r="B1555">
        <v>1</v>
      </c>
      <c r="C1555">
        <v>2</v>
      </c>
    </row>
    <row r="1556" spans="1:3" x14ac:dyDescent="0.25">
      <c r="A1556" t="s">
        <v>20400</v>
      </c>
      <c r="B1556">
        <v>1</v>
      </c>
      <c r="C1556">
        <v>2</v>
      </c>
    </row>
    <row r="1557" spans="1:3" x14ac:dyDescent="0.25">
      <c r="A1557" t="s">
        <v>20401</v>
      </c>
      <c r="B1557">
        <v>1</v>
      </c>
      <c r="C1557">
        <v>3</v>
      </c>
    </row>
    <row r="1558" spans="1:3" x14ac:dyDescent="0.25">
      <c r="A1558" t="s">
        <v>20402</v>
      </c>
      <c r="B1558">
        <v>1</v>
      </c>
      <c r="C1558">
        <v>2</v>
      </c>
    </row>
    <row r="1559" spans="1:3" x14ac:dyDescent="0.25">
      <c r="A1559" t="s">
        <v>20403</v>
      </c>
      <c r="B1559">
        <v>1</v>
      </c>
      <c r="C1559">
        <v>2</v>
      </c>
    </row>
    <row r="1560" spans="1:3" x14ac:dyDescent="0.25">
      <c r="A1560" t="s">
        <v>20404</v>
      </c>
      <c r="B1560">
        <v>1</v>
      </c>
      <c r="C1560">
        <v>1</v>
      </c>
    </row>
    <row r="1561" spans="1:3" x14ac:dyDescent="0.25">
      <c r="A1561" t="s">
        <v>20405</v>
      </c>
      <c r="B1561">
        <v>1</v>
      </c>
      <c r="C1561">
        <v>1</v>
      </c>
    </row>
    <row r="1562" spans="1:3" x14ac:dyDescent="0.25">
      <c r="A1562" t="s">
        <v>20406</v>
      </c>
      <c r="B1562">
        <v>1</v>
      </c>
      <c r="C1562">
        <v>2</v>
      </c>
    </row>
    <row r="1563" spans="1:3" x14ac:dyDescent="0.25">
      <c r="A1563" t="s">
        <v>20407</v>
      </c>
      <c r="B1563">
        <v>1</v>
      </c>
      <c r="C1563">
        <v>3</v>
      </c>
    </row>
    <row r="1564" spans="1:3" x14ac:dyDescent="0.25">
      <c r="A1564" t="s">
        <v>20408</v>
      </c>
      <c r="B1564">
        <v>1</v>
      </c>
      <c r="C1564">
        <v>3</v>
      </c>
    </row>
    <row r="1565" spans="1:3" x14ac:dyDescent="0.25">
      <c r="A1565" t="s">
        <v>20409</v>
      </c>
      <c r="B1565">
        <v>1</v>
      </c>
      <c r="C1565">
        <v>3</v>
      </c>
    </row>
    <row r="1566" spans="1:3" x14ac:dyDescent="0.25">
      <c r="A1566" t="s">
        <v>20410</v>
      </c>
      <c r="B1566">
        <v>1</v>
      </c>
      <c r="C1566">
        <v>1</v>
      </c>
    </row>
    <row r="1567" spans="1:3" x14ac:dyDescent="0.25">
      <c r="A1567" t="s">
        <v>20411</v>
      </c>
      <c r="B1567">
        <v>1</v>
      </c>
      <c r="C1567">
        <v>3</v>
      </c>
    </row>
    <row r="1568" spans="1:3" x14ac:dyDescent="0.25">
      <c r="A1568" t="s">
        <v>20412</v>
      </c>
      <c r="B1568">
        <v>1</v>
      </c>
      <c r="C1568">
        <v>2</v>
      </c>
    </row>
    <row r="1569" spans="1:3" x14ac:dyDescent="0.25">
      <c r="A1569" t="s">
        <v>20413</v>
      </c>
      <c r="B1569">
        <v>1</v>
      </c>
      <c r="C1569">
        <v>3</v>
      </c>
    </row>
    <row r="1570" spans="1:3" x14ac:dyDescent="0.25">
      <c r="A1570" t="s">
        <v>20414</v>
      </c>
      <c r="B1570">
        <v>1</v>
      </c>
      <c r="C1570">
        <v>1</v>
      </c>
    </row>
    <row r="1571" spans="1:3" x14ac:dyDescent="0.25">
      <c r="A1571" t="s">
        <v>20415</v>
      </c>
      <c r="B1571">
        <v>1</v>
      </c>
      <c r="C1571">
        <v>3</v>
      </c>
    </row>
    <row r="1572" spans="1:3" x14ac:dyDescent="0.25">
      <c r="A1572" t="s">
        <v>20416</v>
      </c>
      <c r="B1572">
        <v>1</v>
      </c>
      <c r="C1572">
        <v>3</v>
      </c>
    </row>
    <row r="1573" spans="1:3" x14ac:dyDescent="0.25">
      <c r="A1573" t="s">
        <v>20417</v>
      </c>
      <c r="B1573">
        <v>1</v>
      </c>
      <c r="C1573">
        <v>3</v>
      </c>
    </row>
    <row r="1574" spans="1:3" x14ac:dyDescent="0.25">
      <c r="A1574" t="s">
        <v>20418</v>
      </c>
      <c r="B1574">
        <v>1</v>
      </c>
      <c r="C1574">
        <v>1</v>
      </c>
    </row>
    <row r="1575" spans="1:3" x14ac:dyDescent="0.25">
      <c r="A1575" t="s">
        <v>20419</v>
      </c>
      <c r="B1575">
        <v>1</v>
      </c>
      <c r="C1575">
        <v>1</v>
      </c>
    </row>
    <row r="1576" spans="1:3" x14ac:dyDescent="0.25">
      <c r="A1576" t="s">
        <v>20420</v>
      </c>
      <c r="B1576">
        <v>1</v>
      </c>
      <c r="C1576">
        <v>2</v>
      </c>
    </row>
    <row r="1577" spans="1:3" x14ac:dyDescent="0.25">
      <c r="A1577" t="s">
        <v>20421</v>
      </c>
      <c r="B1577">
        <v>1</v>
      </c>
      <c r="C1577">
        <v>1</v>
      </c>
    </row>
    <row r="1578" spans="1:3" x14ac:dyDescent="0.25">
      <c r="A1578" t="s">
        <v>20422</v>
      </c>
      <c r="B1578">
        <v>1</v>
      </c>
      <c r="C1578">
        <v>2</v>
      </c>
    </row>
    <row r="1579" spans="1:3" x14ac:dyDescent="0.25">
      <c r="A1579" t="s">
        <v>20423</v>
      </c>
      <c r="B1579">
        <v>1</v>
      </c>
      <c r="C1579">
        <v>2</v>
      </c>
    </row>
    <row r="1580" spans="1:3" x14ac:dyDescent="0.25">
      <c r="A1580" t="s">
        <v>20424</v>
      </c>
      <c r="B1580">
        <v>1</v>
      </c>
      <c r="C1580">
        <v>2</v>
      </c>
    </row>
    <row r="1581" spans="1:3" x14ac:dyDescent="0.25">
      <c r="A1581" t="s">
        <v>20425</v>
      </c>
      <c r="B1581">
        <v>1</v>
      </c>
      <c r="C1581">
        <v>2</v>
      </c>
    </row>
    <row r="1582" spans="1:3" x14ac:dyDescent="0.25">
      <c r="A1582" t="s">
        <v>20426</v>
      </c>
      <c r="B1582">
        <v>1</v>
      </c>
      <c r="C1582">
        <v>1</v>
      </c>
    </row>
    <row r="1583" spans="1:3" x14ac:dyDescent="0.25">
      <c r="A1583" t="s">
        <v>20427</v>
      </c>
      <c r="B1583">
        <v>1</v>
      </c>
      <c r="C1583">
        <v>2</v>
      </c>
    </row>
    <row r="1584" spans="1:3" x14ac:dyDescent="0.25">
      <c r="A1584" t="s">
        <v>20428</v>
      </c>
      <c r="B1584">
        <v>1</v>
      </c>
      <c r="C1584">
        <v>2</v>
      </c>
    </row>
    <row r="1585" spans="1:3" x14ac:dyDescent="0.25">
      <c r="A1585" t="s">
        <v>20429</v>
      </c>
      <c r="B1585">
        <v>1</v>
      </c>
      <c r="C1585">
        <v>3</v>
      </c>
    </row>
    <row r="1586" spans="1:3" x14ac:dyDescent="0.25">
      <c r="A1586" t="s">
        <v>20430</v>
      </c>
      <c r="B1586">
        <v>1</v>
      </c>
      <c r="C1586">
        <v>1</v>
      </c>
    </row>
    <row r="1587" spans="1:3" x14ac:dyDescent="0.25">
      <c r="A1587" t="s">
        <v>20431</v>
      </c>
      <c r="B1587">
        <v>1</v>
      </c>
      <c r="C1587">
        <v>3</v>
      </c>
    </row>
    <row r="1588" spans="1:3" x14ac:dyDescent="0.25">
      <c r="A1588" t="s">
        <v>20432</v>
      </c>
      <c r="B1588">
        <v>1</v>
      </c>
      <c r="C1588">
        <v>2</v>
      </c>
    </row>
    <row r="1589" spans="1:3" x14ac:dyDescent="0.25">
      <c r="A1589" t="s">
        <v>20433</v>
      </c>
      <c r="B1589">
        <v>1</v>
      </c>
      <c r="C1589">
        <v>1</v>
      </c>
    </row>
    <row r="1590" spans="1:3" x14ac:dyDescent="0.25">
      <c r="A1590" t="s">
        <v>20434</v>
      </c>
      <c r="B1590">
        <v>1</v>
      </c>
      <c r="C1590">
        <v>2</v>
      </c>
    </row>
    <row r="1591" spans="1:3" x14ac:dyDescent="0.25">
      <c r="A1591" t="s">
        <v>20435</v>
      </c>
      <c r="B1591">
        <v>1</v>
      </c>
      <c r="C1591">
        <v>2</v>
      </c>
    </row>
    <row r="1592" spans="1:3" x14ac:dyDescent="0.25">
      <c r="A1592" t="s">
        <v>20436</v>
      </c>
      <c r="B1592">
        <v>1</v>
      </c>
      <c r="C1592">
        <v>3</v>
      </c>
    </row>
    <row r="1593" spans="1:3" x14ac:dyDescent="0.25">
      <c r="A1593" t="s">
        <v>20437</v>
      </c>
      <c r="B1593">
        <v>1</v>
      </c>
      <c r="C1593">
        <v>1</v>
      </c>
    </row>
    <row r="1594" spans="1:3" x14ac:dyDescent="0.25">
      <c r="A1594" t="s">
        <v>20438</v>
      </c>
      <c r="B1594">
        <v>1</v>
      </c>
      <c r="C1594">
        <v>1</v>
      </c>
    </row>
    <row r="1595" spans="1:3" x14ac:dyDescent="0.25">
      <c r="A1595" t="s">
        <v>20439</v>
      </c>
      <c r="B1595">
        <v>1</v>
      </c>
      <c r="C1595">
        <v>1</v>
      </c>
    </row>
    <row r="1596" spans="1:3" x14ac:dyDescent="0.25">
      <c r="A1596" t="s">
        <v>20440</v>
      </c>
      <c r="B1596">
        <v>1</v>
      </c>
      <c r="C1596">
        <v>3</v>
      </c>
    </row>
    <row r="1597" spans="1:3" x14ac:dyDescent="0.25">
      <c r="A1597" t="s">
        <v>20441</v>
      </c>
      <c r="B1597">
        <v>1</v>
      </c>
      <c r="C1597">
        <v>3</v>
      </c>
    </row>
    <row r="1598" spans="1:3" x14ac:dyDescent="0.25">
      <c r="A1598" t="s">
        <v>20442</v>
      </c>
      <c r="B1598">
        <v>1</v>
      </c>
      <c r="C1598">
        <v>1</v>
      </c>
    </row>
    <row r="1599" spans="1:3" x14ac:dyDescent="0.25">
      <c r="A1599" t="s">
        <v>20443</v>
      </c>
      <c r="B1599">
        <v>1</v>
      </c>
      <c r="C1599">
        <v>1</v>
      </c>
    </row>
    <row r="1600" spans="1:3" x14ac:dyDescent="0.25">
      <c r="A1600" t="s">
        <v>20444</v>
      </c>
      <c r="B1600">
        <v>1</v>
      </c>
      <c r="C1600">
        <v>1</v>
      </c>
    </row>
    <row r="1601" spans="1:3" x14ac:dyDescent="0.25">
      <c r="A1601" t="s">
        <v>20445</v>
      </c>
      <c r="B1601">
        <v>1</v>
      </c>
      <c r="C1601">
        <v>1</v>
      </c>
    </row>
    <row r="1602" spans="1:3" x14ac:dyDescent="0.25">
      <c r="A1602" t="s">
        <v>20446</v>
      </c>
      <c r="B1602">
        <v>1</v>
      </c>
      <c r="C1602">
        <v>1</v>
      </c>
    </row>
    <row r="1603" spans="1:3" x14ac:dyDescent="0.25">
      <c r="A1603" t="s">
        <v>20447</v>
      </c>
      <c r="B1603">
        <v>1</v>
      </c>
      <c r="C1603">
        <v>1</v>
      </c>
    </row>
    <row r="1604" spans="1:3" x14ac:dyDescent="0.25">
      <c r="A1604" t="s">
        <v>20448</v>
      </c>
      <c r="B1604">
        <v>1</v>
      </c>
      <c r="C1604">
        <v>1</v>
      </c>
    </row>
    <row r="1605" spans="1:3" x14ac:dyDescent="0.25">
      <c r="A1605" t="s">
        <v>20449</v>
      </c>
      <c r="B1605">
        <v>1</v>
      </c>
      <c r="C1605">
        <v>3</v>
      </c>
    </row>
    <row r="1606" spans="1:3" x14ac:dyDescent="0.25">
      <c r="A1606" t="s">
        <v>20450</v>
      </c>
      <c r="B1606">
        <v>1</v>
      </c>
      <c r="C1606">
        <v>2</v>
      </c>
    </row>
    <row r="1607" spans="1:3" x14ac:dyDescent="0.25">
      <c r="A1607" t="s">
        <v>20451</v>
      </c>
      <c r="B1607">
        <v>1</v>
      </c>
      <c r="C1607">
        <v>3</v>
      </c>
    </row>
    <row r="1608" spans="1:3" x14ac:dyDescent="0.25">
      <c r="A1608" t="s">
        <v>20452</v>
      </c>
      <c r="B1608">
        <v>1</v>
      </c>
      <c r="C1608">
        <v>3</v>
      </c>
    </row>
    <row r="1609" spans="1:3" x14ac:dyDescent="0.25">
      <c r="A1609" t="s">
        <v>20453</v>
      </c>
      <c r="B1609">
        <v>1</v>
      </c>
      <c r="C1609">
        <v>2</v>
      </c>
    </row>
    <row r="1610" spans="1:3" x14ac:dyDescent="0.25">
      <c r="A1610" t="s">
        <v>20454</v>
      </c>
      <c r="B1610">
        <v>1</v>
      </c>
      <c r="C1610">
        <v>3</v>
      </c>
    </row>
    <row r="1611" spans="1:3" x14ac:dyDescent="0.25">
      <c r="A1611" t="s">
        <v>20455</v>
      </c>
      <c r="B1611">
        <v>1</v>
      </c>
      <c r="C1611">
        <v>3</v>
      </c>
    </row>
    <row r="1612" spans="1:3" x14ac:dyDescent="0.25">
      <c r="A1612" t="s">
        <v>20456</v>
      </c>
      <c r="B1612">
        <v>1</v>
      </c>
      <c r="C1612">
        <v>2</v>
      </c>
    </row>
    <row r="1613" spans="1:3" x14ac:dyDescent="0.25">
      <c r="A1613" t="s">
        <v>20457</v>
      </c>
      <c r="B1613">
        <v>1</v>
      </c>
      <c r="C1613">
        <v>2</v>
      </c>
    </row>
    <row r="1614" spans="1:3" x14ac:dyDescent="0.25">
      <c r="A1614" t="s">
        <v>20458</v>
      </c>
      <c r="B1614">
        <v>1</v>
      </c>
      <c r="C1614">
        <v>3</v>
      </c>
    </row>
    <row r="1615" spans="1:3" x14ac:dyDescent="0.25">
      <c r="A1615" t="s">
        <v>20459</v>
      </c>
      <c r="B1615">
        <v>1</v>
      </c>
      <c r="C1615">
        <v>2</v>
      </c>
    </row>
    <row r="1616" spans="1:3" x14ac:dyDescent="0.25">
      <c r="A1616" t="s">
        <v>20460</v>
      </c>
      <c r="B1616">
        <v>1</v>
      </c>
      <c r="C1616">
        <v>3</v>
      </c>
    </row>
    <row r="1617" spans="1:3" x14ac:dyDescent="0.25">
      <c r="A1617" t="s">
        <v>20461</v>
      </c>
      <c r="B1617">
        <v>1</v>
      </c>
      <c r="C1617">
        <v>1</v>
      </c>
    </row>
    <row r="1618" spans="1:3" x14ac:dyDescent="0.25">
      <c r="A1618" t="s">
        <v>20462</v>
      </c>
      <c r="B1618">
        <v>1</v>
      </c>
      <c r="C1618">
        <v>3</v>
      </c>
    </row>
    <row r="1619" spans="1:3" x14ac:dyDescent="0.25">
      <c r="A1619" t="s">
        <v>20463</v>
      </c>
      <c r="B1619">
        <v>1</v>
      </c>
      <c r="C1619">
        <v>3</v>
      </c>
    </row>
    <row r="1620" spans="1:3" x14ac:dyDescent="0.25">
      <c r="A1620" t="s">
        <v>20464</v>
      </c>
      <c r="B1620">
        <v>1</v>
      </c>
      <c r="C1620">
        <v>3</v>
      </c>
    </row>
    <row r="1621" spans="1:3" x14ac:dyDescent="0.25">
      <c r="A1621" t="s">
        <v>20465</v>
      </c>
      <c r="B1621">
        <v>1</v>
      </c>
      <c r="C1621">
        <v>2</v>
      </c>
    </row>
    <row r="1622" spans="1:3" x14ac:dyDescent="0.25">
      <c r="A1622" t="s">
        <v>20466</v>
      </c>
      <c r="B1622">
        <v>1</v>
      </c>
      <c r="C1622">
        <v>1</v>
      </c>
    </row>
    <row r="1623" spans="1:3" x14ac:dyDescent="0.25">
      <c r="A1623" t="s">
        <v>20467</v>
      </c>
      <c r="B1623">
        <v>1</v>
      </c>
      <c r="C1623">
        <v>1</v>
      </c>
    </row>
    <row r="1624" spans="1:3" x14ac:dyDescent="0.25">
      <c r="A1624" t="s">
        <v>20468</v>
      </c>
      <c r="B1624">
        <v>1</v>
      </c>
      <c r="C1624">
        <v>2</v>
      </c>
    </row>
    <row r="1625" spans="1:3" x14ac:dyDescent="0.25">
      <c r="A1625" t="s">
        <v>20469</v>
      </c>
      <c r="B1625">
        <v>1</v>
      </c>
      <c r="C1625">
        <v>3</v>
      </c>
    </row>
    <row r="1626" spans="1:3" x14ac:dyDescent="0.25">
      <c r="A1626" t="s">
        <v>20470</v>
      </c>
      <c r="B1626">
        <v>1</v>
      </c>
      <c r="C1626">
        <v>3</v>
      </c>
    </row>
    <row r="1627" spans="1:3" x14ac:dyDescent="0.25">
      <c r="A1627" t="s">
        <v>20471</v>
      </c>
      <c r="B1627">
        <v>1</v>
      </c>
      <c r="C1627">
        <v>3</v>
      </c>
    </row>
    <row r="1628" spans="1:3" x14ac:dyDescent="0.25">
      <c r="A1628" t="s">
        <v>20472</v>
      </c>
      <c r="B1628">
        <v>1</v>
      </c>
      <c r="C1628">
        <v>3</v>
      </c>
    </row>
    <row r="1629" spans="1:3" x14ac:dyDescent="0.25">
      <c r="A1629" t="s">
        <v>20473</v>
      </c>
      <c r="B1629">
        <v>1</v>
      </c>
      <c r="C1629">
        <v>1</v>
      </c>
    </row>
    <row r="1630" spans="1:3" x14ac:dyDescent="0.25">
      <c r="A1630" t="s">
        <v>20474</v>
      </c>
      <c r="B1630">
        <v>1</v>
      </c>
      <c r="C1630">
        <v>1</v>
      </c>
    </row>
    <row r="1631" spans="1:3" x14ac:dyDescent="0.25">
      <c r="A1631" t="s">
        <v>20475</v>
      </c>
      <c r="B1631">
        <v>1</v>
      </c>
      <c r="C1631">
        <v>1</v>
      </c>
    </row>
    <row r="1632" spans="1:3" x14ac:dyDescent="0.25">
      <c r="A1632" t="s">
        <v>20476</v>
      </c>
      <c r="B1632">
        <v>1</v>
      </c>
      <c r="C1632">
        <v>1</v>
      </c>
    </row>
    <row r="1633" spans="1:3" x14ac:dyDescent="0.25">
      <c r="A1633" t="s">
        <v>20477</v>
      </c>
      <c r="B1633">
        <v>1</v>
      </c>
      <c r="C1633">
        <v>3</v>
      </c>
    </row>
    <row r="1634" spans="1:3" x14ac:dyDescent="0.25">
      <c r="A1634" t="s">
        <v>20478</v>
      </c>
      <c r="B1634">
        <v>1</v>
      </c>
      <c r="C1634">
        <v>1</v>
      </c>
    </row>
    <row r="1635" spans="1:3" x14ac:dyDescent="0.25">
      <c r="A1635" t="s">
        <v>20479</v>
      </c>
      <c r="B1635">
        <v>1</v>
      </c>
      <c r="C1635">
        <v>2</v>
      </c>
    </row>
    <row r="1636" spans="1:3" x14ac:dyDescent="0.25">
      <c r="A1636" t="s">
        <v>20480</v>
      </c>
      <c r="B1636">
        <v>1</v>
      </c>
      <c r="C1636">
        <v>1</v>
      </c>
    </row>
    <row r="1637" spans="1:3" x14ac:dyDescent="0.25">
      <c r="A1637" t="s">
        <v>20481</v>
      </c>
      <c r="B1637">
        <v>1</v>
      </c>
      <c r="C1637">
        <v>2</v>
      </c>
    </row>
    <row r="1638" spans="1:3" x14ac:dyDescent="0.25">
      <c r="A1638" t="s">
        <v>20482</v>
      </c>
      <c r="B1638">
        <v>1</v>
      </c>
      <c r="C1638">
        <v>1</v>
      </c>
    </row>
    <row r="1639" spans="1:3" x14ac:dyDescent="0.25">
      <c r="A1639" t="s">
        <v>20483</v>
      </c>
      <c r="B1639">
        <v>1</v>
      </c>
      <c r="C1639">
        <v>1</v>
      </c>
    </row>
    <row r="1640" spans="1:3" x14ac:dyDescent="0.25">
      <c r="A1640" t="s">
        <v>20484</v>
      </c>
      <c r="B1640">
        <v>1</v>
      </c>
      <c r="C1640">
        <v>3</v>
      </c>
    </row>
    <row r="1641" spans="1:3" x14ac:dyDescent="0.25">
      <c r="A1641" t="s">
        <v>20485</v>
      </c>
      <c r="B1641">
        <v>1</v>
      </c>
      <c r="C1641">
        <v>2</v>
      </c>
    </row>
    <row r="1642" spans="1:3" x14ac:dyDescent="0.25">
      <c r="A1642" t="s">
        <v>20486</v>
      </c>
      <c r="B1642">
        <v>1</v>
      </c>
      <c r="C1642">
        <v>1</v>
      </c>
    </row>
    <row r="1643" spans="1:3" x14ac:dyDescent="0.25">
      <c r="A1643" t="s">
        <v>20487</v>
      </c>
      <c r="B1643">
        <v>1</v>
      </c>
      <c r="C1643">
        <v>3</v>
      </c>
    </row>
    <row r="1644" spans="1:3" x14ac:dyDescent="0.25">
      <c r="A1644" t="s">
        <v>20488</v>
      </c>
      <c r="B1644">
        <v>1</v>
      </c>
      <c r="C1644">
        <v>3</v>
      </c>
    </row>
    <row r="1645" spans="1:3" x14ac:dyDescent="0.25">
      <c r="A1645" t="s">
        <v>20489</v>
      </c>
      <c r="B1645">
        <v>1</v>
      </c>
      <c r="C1645">
        <v>2</v>
      </c>
    </row>
    <row r="1646" spans="1:3" x14ac:dyDescent="0.25">
      <c r="A1646" t="s">
        <v>20490</v>
      </c>
      <c r="B1646">
        <v>1</v>
      </c>
      <c r="C1646">
        <v>3</v>
      </c>
    </row>
    <row r="1647" spans="1:3" x14ac:dyDescent="0.25">
      <c r="A1647" t="s">
        <v>20491</v>
      </c>
      <c r="B1647">
        <v>1</v>
      </c>
      <c r="C1647">
        <v>1</v>
      </c>
    </row>
    <row r="1648" spans="1:3" x14ac:dyDescent="0.25">
      <c r="A1648" t="s">
        <v>20492</v>
      </c>
      <c r="B1648">
        <v>1</v>
      </c>
      <c r="C1648">
        <v>2</v>
      </c>
    </row>
    <row r="1649" spans="1:3" x14ac:dyDescent="0.25">
      <c r="A1649" t="s">
        <v>20493</v>
      </c>
      <c r="B1649">
        <v>1</v>
      </c>
      <c r="C1649">
        <v>2</v>
      </c>
    </row>
    <row r="1650" spans="1:3" x14ac:dyDescent="0.25">
      <c r="A1650" t="s">
        <v>20494</v>
      </c>
      <c r="B1650">
        <v>1</v>
      </c>
      <c r="C1650">
        <v>3</v>
      </c>
    </row>
    <row r="1651" spans="1:3" x14ac:dyDescent="0.25">
      <c r="A1651" t="s">
        <v>20495</v>
      </c>
      <c r="B1651">
        <v>1</v>
      </c>
      <c r="C1651">
        <v>2</v>
      </c>
    </row>
    <row r="1652" spans="1:3" x14ac:dyDescent="0.25">
      <c r="A1652" t="s">
        <v>20496</v>
      </c>
      <c r="B1652">
        <v>1</v>
      </c>
      <c r="C1652">
        <v>1</v>
      </c>
    </row>
    <row r="1653" spans="1:3" x14ac:dyDescent="0.25">
      <c r="A1653" t="s">
        <v>20497</v>
      </c>
      <c r="B1653">
        <v>1</v>
      </c>
      <c r="C1653">
        <v>3</v>
      </c>
    </row>
    <row r="1654" spans="1:3" x14ac:dyDescent="0.25">
      <c r="A1654" t="s">
        <v>20498</v>
      </c>
      <c r="B1654">
        <v>1</v>
      </c>
      <c r="C1654">
        <v>1</v>
      </c>
    </row>
    <row r="1655" spans="1:3" x14ac:dyDescent="0.25">
      <c r="A1655" t="s">
        <v>20499</v>
      </c>
      <c r="B1655">
        <v>1</v>
      </c>
      <c r="C1655">
        <v>2</v>
      </c>
    </row>
    <row r="1656" spans="1:3" x14ac:dyDescent="0.25">
      <c r="A1656" t="s">
        <v>20500</v>
      </c>
      <c r="B1656">
        <v>1</v>
      </c>
      <c r="C1656">
        <v>1</v>
      </c>
    </row>
    <row r="1657" spans="1:3" x14ac:dyDescent="0.25">
      <c r="A1657" t="s">
        <v>20501</v>
      </c>
      <c r="B1657">
        <v>1</v>
      </c>
      <c r="C1657">
        <v>1</v>
      </c>
    </row>
    <row r="1658" spans="1:3" x14ac:dyDescent="0.25">
      <c r="A1658" t="s">
        <v>20502</v>
      </c>
      <c r="B1658">
        <v>1</v>
      </c>
      <c r="C1658">
        <v>3</v>
      </c>
    </row>
    <row r="1659" spans="1:3" x14ac:dyDescent="0.25">
      <c r="A1659" t="s">
        <v>20503</v>
      </c>
      <c r="B1659">
        <v>1</v>
      </c>
      <c r="C1659">
        <v>1</v>
      </c>
    </row>
    <row r="1660" spans="1:3" x14ac:dyDescent="0.25">
      <c r="A1660" t="s">
        <v>20504</v>
      </c>
      <c r="B1660">
        <v>1</v>
      </c>
      <c r="C1660">
        <v>2</v>
      </c>
    </row>
    <row r="1661" spans="1:3" x14ac:dyDescent="0.25">
      <c r="A1661" t="s">
        <v>20505</v>
      </c>
      <c r="B1661">
        <v>1</v>
      </c>
      <c r="C1661">
        <v>3</v>
      </c>
    </row>
    <row r="1662" spans="1:3" x14ac:dyDescent="0.25">
      <c r="A1662" t="s">
        <v>20506</v>
      </c>
      <c r="B1662">
        <v>1</v>
      </c>
      <c r="C1662">
        <v>3</v>
      </c>
    </row>
    <row r="1663" spans="1:3" x14ac:dyDescent="0.25">
      <c r="A1663" t="s">
        <v>20507</v>
      </c>
      <c r="B1663">
        <v>1</v>
      </c>
      <c r="C1663">
        <v>1</v>
      </c>
    </row>
    <row r="1664" spans="1:3" x14ac:dyDescent="0.25">
      <c r="A1664" t="s">
        <v>20508</v>
      </c>
      <c r="B1664">
        <v>1</v>
      </c>
      <c r="C1664">
        <v>2</v>
      </c>
    </row>
    <row r="1665" spans="1:3" x14ac:dyDescent="0.25">
      <c r="A1665" t="s">
        <v>20509</v>
      </c>
      <c r="B1665">
        <v>1</v>
      </c>
      <c r="C1665">
        <v>1</v>
      </c>
    </row>
    <row r="1666" spans="1:3" x14ac:dyDescent="0.25">
      <c r="A1666" t="s">
        <v>20510</v>
      </c>
      <c r="B1666">
        <v>1</v>
      </c>
      <c r="C1666">
        <v>1</v>
      </c>
    </row>
    <row r="1667" spans="1:3" x14ac:dyDescent="0.25">
      <c r="A1667" t="s">
        <v>20511</v>
      </c>
      <c r="B1667">
        <v>1</v>
      </c>
      <c r="C1667">
        <v>1</v>
      </c>
    </row>
    <row r="1668" spans="1:3" x14ac:dyDescent="0.25">
      <c r="A1668" t="s">
        <v>20512</v>
      </c>
      <c r="B1668">
        <v>1</v>
      </c>
      <c r="C1668">
        <v>3</v>
      </c>
    </row>
    <row r="1669" spans="1:3" x14ac:dyDescent="0.25">
      <c r="A1669" t="s">
        <v>20513</v>
      </c>
      <c r="B1669">
        <v>1</v>
      </c>
      <c r="C1669">
        <v>1</v>
      </c>
    </row>
    <row r="1670" spans="1:3" x14ac:dyDescent="0.25">
      <c r="A1670" t="s">
        <v>20514</v>
      </c>
      <c r="B1670">
        <v>1</v>
      </c>
      <c r="C1670">
        <v>3</v>
      </c>
    </row>
    <row r="1671" spans="1:3" x14ac:dyDescent="0.25">
      <c r="A1671" t="s">
        <v>20515</v>
      </c>
      <c r="B1671">
        <v>1</v>
      </c>
      <c r="C1671">
        <v>3</v>
      </c>
    </row>
    <row r="1672" spans="1:3" x14ac:dyDescent="0.25">
      <c r="A1672" t="s">
        <v>20516</v>
      </c>
      <c r="B1672">
        <v>1</v>
      </c>
      <c r="C1672">
        <v>3</v>
      </c>
    </row>
    <row r="1673" spans="1:3" x14ac:dyDescent="0.25">
      <c r="A1673" t="s">
        <v>20517</v>
      </c>
      <c r="B1673">
        <v>1</v>
      </c>
      <c r="C1673">
        <v>3</v>
      </c>
    </row>
    <row r="1674" spans="1:3" x14ac:dyDescent="0.25">
      <c r="A1674" t="s">
        <v>20518</v>
      </c>
      <c r="B1674">
        <v>1</v>
      </c>
      <c r="C1674">
        <v>2</v>
      </c>
    </row>
    <row r="1675" spans="1:3" x14ac:dyDescent="0.25">
      <c r="A1675" t="s">
        <v>20519</v>
      </c>
      <c r="B1675">
        <v>1</v>
      </c>
      <c r="C1675">
        <v>1</v>
      </c>
    </row>
    <row r="1676" spans="1:3" x14ac:dyDescent="0.25">
      <c r="A1676" t="s">
        <v>20520</v>
      </c>
      <c r="B1676">
        <v>1</v>
      </c>
      <c r="C1676">
        <v>1</v>
      </c>
    </row>
    <row r="1677" spans="1:3" x14ac:dyDescent="0.25">
      <c r="A1677" t="s">
        <v>20521</v>
      </c>
      <c r="B1677">
        <v>1</v>
      </c>
      <c r="C1677">
        <v>3</v>
      </c>
    </row>
    <row r="1678" spans="1:3" x14ac:dyDescent="0.25">
      <c r="A1678" t="s">
        <v>20522</v>
      </c>
      <c r="B1678">
        <v>1</v>
      </c>
      <c r="C1678">
        <v>3</v>
      </c>
    </row>
    <row r="1679" spans="1:3" x14ac:dyDescent="0.25">
      <c r="A1679" t="s">
        <v>20523</v>
      </c>
      <c r="B1679">
        <v>1</v>
      </c>
      <c r="C1679">
        <v>3</v>
      </c>
    </row>
    <row r="1680" spans="1:3" x14ac:dyDescent="0.25">
      <c r="A1680" t="s">
        <v>20524</v>
      </c>
      <c r="B1680">
        <v>1</v>
      </c>
      <c r="C1680">
        <v>3</v>
      </c>
    </row>
    <row r="1681" spans="1:3" x14ac:dyDescent="0.25">
      <c r="A1681" t="s">
        <v>20525</v>
      </c>
      <c r="B1681">
        <v>1</v>
      </c>
      <c r="C1681">
        <v>2</v>
      </c>
    </row>
    <row r="1682" spans="1:3" x14ac:dyDescent="0.25">
      <c r="A1682" t="s">
        <v>20526</v>
      </c>
      <c r="B1682">
        <v>1</v>
      </c>
      <c r="C1682">
        <v>2</v>
      </c>
    </row>
    <row r="1683" spans="1:3" x14ac:dyDescent="0.25">
      <c r="A1683" t="s">
        <v>20527</v>
      </c>
      <c r="B1683">
        <v>1</v>
      </c>
      <c r="C1683">
        <v>3</v>
      </c>
    </row>
    <row r="1684" spans="1:3" x14ac:dyDescent="0.25">
      <c r="A1684" t="s">
        <v>20528</v>
      </c>
      <c r="B1684">
        <v>1</v>
      </c>
      <c r="C1684">
        <v>2</v>
      </c>
    </row>
    <row r="1685" spans="1:3" x14ac:dyDescent="0.25">
      <c r="A1685" t="s">
        <v>20529</v>
      </c>
      <c r="B1685">
        <v>1</v>
      </c>
      <c r="C1685">
        <v>2</v>
      </c>
    </row>
    <row r="1686" spans="1:3" x14ac:dyDescent="0.25">
      <c r="A1686" t="s">
        <v>20530</v>
      </c>
      <c r="B1686">
        <v>1</v>
      </c>
      <c r="C1686">
        <v>2</v>
      </c>
    </row>
    <row r="1687" spans="1:3" x14ac:dyDescent="0.25">
      <c r="A1687" t="s">
        <v>20531</v>
      </c>
      <c r="B1687">
        <v>1</v>
      </c>
      <c r="C1687">
        <v>2</v>
      </c>
    </row>
    <row r="1688" spans="1:3" x14ac:dyDescent="0.25">
      <c r="A1688" t="s">
        <v>20532</v>
      </c>
      <c r="B1688">
        <v>1</v>
      </c>
      <c r="C1688">
        <v>3</v>
      </c>
    </row>
    <row r="1689" spans="1:3" x14ac:dyDescent="0.25">
      <c r="A1689" t="s">
        <v>20533</v>
      </c>
      <c r="B1689">
        <v>1</v>
      </c>
      <c r="C1689">
        <v>1</v>
      </c>
    </row>
    <row r="1690" spans="1:3" x14ac:dyDescent="0.25">
      <c r="A1690" t="s">
        <v>20534</v>
      </c>
      <c r="B1690">
        <v>1</v>
      </c>
      <c r="C1690">
        <v>2</v>
      </c>
    </row>
    <row r="1691" spans="1:3" x14ac:dyDescent="0.25">
      <c r="A1691" t="s">
        <v>20535</v>
      </c>
      <c r="B1691">
        <v>1</v>
      </c>
      <c r="C1691">
        <v>1</v>
      </c>
    </row>
    <row r="1692" spans="1:3" x14ac:dyDescent="0.25">
      <c r="A1692" t="s">
        <v>20536</v>
      </c>
      <c r="B1692">
        <v>1</v>
      </c>
      <c r="C1692">
        <v>3</v>
      </c>
    </row>
    <row r="1693" spans="1:3" x14ac:dyDescent="0.25">
      <c r="A1693" t="s">
        <v>20537</v>
      </c>
      <c r="B1693">
        <v>1</v>
      </c>
      <c r="C1693">
        <v>1</v>
      </c>
    </row>
    <row r="1694" spans="1:3" x14ac:dyDescent="0.25">
      <c r="A1694" t="s">
        <v>20538</v>
      </c>
      <c r="B1694">
        <v>1</v>
      </c>
      <c r="C1694">
        <v>3</v>
      </c>
    </row>
    <row r="1695" spans="1:3" x14ac:dyDescent="0.25">
      <c r="A1695" t="s">
        <v>20539</v>
      </c>
      <c r="B1695">
        <v>1</v>
      </c>
      <c r="C1695">
        <v>3</v>
      </c>
    </row>
    <row r="1696" spans="1:3" x14ac:dyDescent="0.25">
      <c r="A1696" t="s">
        <v>20540</v>
      </c>
      <c r="B1696">
        <v>1</v>
      </c>
      <c r="C1696">
        <v>1</v>
      </c>
    </row>
    <row r="1697" spans="1:3" x14ac:dyDescent="0.25">
      <c r="A1697" t="s">
        <v>20541</v>
      </c>
      <c r="B1697">
        <v>1</v>
      </c>
      <c r="C1697">
        <v>1</v>
      </c>
    </row>
    <row r="1698" spans="1:3" x14ac:dyDescent="0.25">
      <c r="A1698" t="s">
        <v>20542</v>
      </c>
      <c r="B1698">
        <v>1</v>
      </c>
      <c r="C1698">
        <v>1</v>
      </c>
    </row>
    <row r="1699" spans="1:3" x14ac:dyDescent="0.25">
      <c r="A1699" t="s">
        <v>20543</v>
      </c>
      <c r="B1699">
        <v>1</v>
      </c>
      <c r="C1699">
        <v>3</v>
      </c>
    </row>
    <row r="1700" spans="1:3" x14ac:dyDescent="0.25">
      <c r="A1700" t="s">
        <v>20544</v>
      </c>
      <c r="B1700">
        <v>1</v>
      </c>
      <c r="C1700">
        <v>2</v>
      </c>
    </row>
    <row r="1701" spans="1:3" x14ac:dyDescent="0.25">
      <c r="A1701" t="s">
        <v>20545</v>
      </c>
      <c r="B1701">
        <v>1</v>
      </c>
      <c r="C1701">
        <v>3</v>
      </c>
    </row>
    <row r="1702" spans="1:3" x14ac:dyDescent="0.25">
      <c r="A1702" t="s">
        <v>20546</v>
      </c>
      <c r="B1702">
        <v>1</v>
      </c>
      <c r="C1702">
        <v>3</v>
      </c>
    </row>
    <row r="1703" spans="1:3" x14ac:dyDescent="0.25">
      <c r="A1703" t="s">
        <v>20547</v>
      </c>
      <c r="B1703">
        <v>1</v>
      </c>
      <c r="C1703">
        <v>1</v>
      </c>
    </row>
    <row r="1704" spans="1:3" x14ac:dyDescent="0.25">
      <c r="A1704" t="s">
        <v>20548</v>
      </c>
      <c r="B1704">
        <v>1</v>
      </c>
      <c r="C1704">
        <v>3</v>
      </c>
    </row>
    <row r="1705" spans="1:3" x14ac:dyDescent="0.25">
      <c r="A1705" t="s">
        <v>20549</v>
      </c>
      <c r="B1705">
        <v>1</v>
      </c>
      <c r="C1705">
        <v>1</v>
      </c>
    </row>
    <row r="1706" spans="1:3" x14ac:dyDescent="0.25">
      <c r="A1706" t="s">
        <v>20550</v>
      </c>
      <c r="B1706">
        <v>1</v>
      </c>
      <c r="C1706">
        <v>3</v>
      </c>
    </row>
    <row r="1707" spans="1:3" x14ac:dyDescent="0.25">
      <c r="A1707" t="s">
        <v>20551</v>
      </c>
      <c r="B1707">
        <v>1</v>
      </c>
      <c r="C1707">
        <v>2</v>
      </c>
    </row>
    <row r="1708" spans="1:3" x14ac:dyDescent="0.25">
      <c r="A1708" t="s">
        <v>20552</v>
      </c>
      <c r="B1708">
        <v>1</v>
      </c>
      <c r="C1708">
        <v>1</v>
      </c>
    </row>
    <row r="1709" spans="1:3" x14ac:dyDescent="0.25">
      <c r="A1709" t="s">
        <v>20553</v>
      </c>
      <c r="B1709">
        <v>1</v>
      </c>
      <c r="C1709">
        <v>2</v>
      </c>
    </row>
    <row r="1710" spans="1:3" x14ac:dyDescent="0.25">
      <c r="A1710" t="s">
        <v>20554</v>
      </c>
      <c r="B1710">
        <v>1</v>
      </c>
      <c r="C1710">
        <v>2</v>
      </c>
    </row>
    <row r="1711" spans="1:3" x14ac:dyDescent="0.25">
      <c r="A1711" t="s">
        <v>20555</v>
      </c>
      <c r="B1711">
        <v>1</v>
      </c>
      <c r="C1711">
        <v>2</v>
      </c>
    </row>
    <row r="1712" spans="1:3" x14ac:dyDescent="0.25">
      <c r="A1712" t="s">
        <v>20556</v>
      </c>
      <c r="B1712">
        <v>1</v>
      </c>
      <c r="C1712">
        <v>3</v>
      </c>
    </row>
    <row r="1713" spans="1:3" x14ac:dyDescent="0.25">
      <c r="A1713" t="s">
        <v>20557</v>
      </c>
      <c r="B1713">
        <v>1</v>
      </c>
      <c r="C1713">
        <v>2</v>
      </c>
    </row>
    <row r="1714" spans="1:3" x14ac:dyDescent="0.25">
      <c r="A1714" t="s">
        <v>20558</v>
      </c>
      <c r="B1714">
        <v>1</v>
      </c>
      <c r="C1714">
        <v>1</v>
      </c>
    </row>
    <row r="1715" spans="1:3" x14ac:dyDescent="0.25">
      <c r="A1715" t="s">
        <v>20559</v>
      </c>
      <c r="B1715">
        <v>1</v>
      </c>
      <c r="C1715">
        <v>1</v>
      </c>
    </row>
    <row r="1716" spans="1:3" x14ac:dyDescent="0.25">
      <c r="A1716" t="s">
        <v>20560</v>
      </c>
      <c r="B1716">
        <v>1</v>
      </c>
      <c r="C1716">
        <v>2</v>
      </c>
    </row>
    <row r="1717" spans="1:3" x14ac:dyDescent="0.25">
      <c r="A1717" t="s">
        <v>20561</v>
      </c>
      <c r="B1717">
        <v>1</v>
      </c>
      <c r="C1717">
        <v>2</v>
      </c>
    </row>
    <row r="1718" spans="1:3" x14ac:dyDescent="0.25">
      <c r="A1718" t="s">
        <v>20562</v>
      </c>
      <c r="B1718">
        <v>1</v>
      </c>
      <c r="C1718">
        <v>2</v>
      </c>
    </row>
    <row r="1719" spans="1:3" x14ac:dyDescent="0.25">
      <c r="A1719" t="s">
        <v>20563</v>
      </c>
      <c r="B1719">
        <v>1</v>
      </c>
      <c r="C1719">
        <v>3</v>
      </c>
    </row>
    <row r="1720" spans="1:3" x14ac:dyDescent="0.25">
      <c r="A1720" t="s">
        <v>20564</v>
      </c>
      <c r="B1720">
        <v>1</v>
      </c>
      <c r="C1720">
        <v>2</v>
      </c>
    </row>
    <row r="1721" spans="1:3" x14ac:dyDescent="0.25">
      <c r="A1721" t="s">
        <v>20565</v>
      </c>
      <c r="B1721">
        <v>1</v>
      </c>
      <c r="C1721">
        <v>2</v>
      </c>
    </row>
    <row r="1722" spans="1:3" x14ac:dyDescent="0.25">
      <c r="A1722" t="s">
        <v>20566</v>
      </c>
      <c r="B1722">
        <v>1</v>
      </c>
      <c r="C1722">
        <v>2</v>
      </c>
    </row>
    <row r="1723" spans="1:3" x14ac:dyDescent="0.25">
      <c r="A1723" t="s">
        <v>20567</v>
      </c>
      <c r="B1723">
        <v>1</v>
      </c>
      <c r="C1723">
        <v>1</v>
      </c>
    </row>
    <row r="1724" spans="1:3" x14ac:dyDescent="0.25">
      <c r="A1724" t="s">
        <v>20568</v>
      </c>
      <c r="B1724">
        <v>1</v>
      </c>
      <c r="C1724">
        <v>3</v>
      </c>
    </row>
    <row r="1725" spans="1:3" x14ac:dyDescent="0.25">
      <c r="A1725" t="s">
        <v>20569</v>
      </c>
      <c r="B1725">
        <v>1</v>
      </c>
      <c r="C1725">
        <v>2</v>
      </c>
    </row>
    <row r="1726" spans="1:3" x14ac:dyDescent="0.25">
      <c r="A1726" t="s">
        <v>20570</v>
      </c>
      <c r="B1726">
        <v>1</v>
      </c>
      <c r="C1726">
        <v>1</v>
      </c>
    </row>
    <row r="1727" spans="1:3" x14ac:dyDescent="0.25">
      <c r="A1727" t="s">
        <v>20571</v>
      </c>
      <c r="B1727">
        <v>1</v>
      </c>
      <c r="C1727">
        <v>1</v>
      </c>
    </row>
    <row r="1728" spans="1:3" x14ac:dyDescent="0.25">
      <c r="A1728" t="s">
        <v>20572</v>
      </c>
      <c r="B1728">
        <v>1</v>
      </c>
      <c r="C1728">
        <v>1</v>
      </c>
    </row>
    <row r="1729" spans="1:3" x14ac:dyDescent="0.25">
      <c r="A1729" t="s">
        <v>20573</v>
      </c>
      <c r="B1729">
        <v>1</v>
      </c>
      <c r="C1729">
        <v>1</v>
      </c>
    </row>
    <row r="1730" spans="1:3" x14ac:dyDescent="0.25">
      <c r="A1730" t="s">
        <v>20574</v>
      </c>
      <c r="B1730">
        <v>1</v>
      </c>
      <c r="C1730">
        <v>3</v>
      </c>
    </row>
    <row r="1731" spans="1:3" x14ac:dyDescent="0.25">
      <c r="A1731" t="s">
        <v>20575</v>
      </c>
      <c r="B1731">
        <v>1</v>
      </c>
      <c r="C1731">
        <v>2</v>
      </c>
    </row>
    <row r="1732" spans="1:3" x14ac:dyDescent="0.25">
      <c r="A1732" t="s">
        <v>20576</v>
      </c>
      <c r="B1732">
        <v>1</v>
      </c>
      <c r="C1732">
        <v>3</v>
      </c>
    </row>
    <row r="1733" spans="1:3" x14ac:dyDescent="0.25">
      <c r="A1733" t="s">
        <v>20577</v>
      </c>
      <c r="B1733">
        <v>1</v>
      </c>
      <c r="C1733">
        <v>1</v>
      </c>
    </row>
    <row r="1734" spans="1:3" x14ac:dyDescent="0.25">
      <c r="A1734" t="s">
        <v>20578</v>
      </c>
      <c r="B1734">
        <v>1</v>
      </c>
      <c r="C1734">
        <v>2</v>
      </c>
    </row>
    <row r="1735" spans="1:3" x14ac:dyDescent="0.25">
      <c r="A1735" t="s">
        <v>20579</v>
      </c>
      <c r="B1735">
        <v>1</v>
      </c>
      <c r="C1735">
        <v>2</v>
      </c>
    </row>
    <row r="1736" spans="1:3" x14ac:dyDescent="0.25">
      <c r="A1736" t="s">
        <v>20580</v>
      </c>
      <c r="B1736">
        <v>1</v>
      </c>
      <c r="C1736">
        <v>2</v>
      </c>
    </row>
    <row r="1737" spans="1:3" x14ac:dyDescent="0.25">
      <c r="A1737" t="s">
        <v>20581</v>
      </c>
      <c r="B1737">
        <v>1</v>
      </c>
      <c r="C1737">
        <v>2</v>
      </c>
    </row>
    <row r="1738" spans="1:3" x14ac:dyDescent="0.25">
      <c r="A1738" t="s">
        <v>20582</v>
      </c>
      <c r="B1738">
        <v>1</v>
      </c>
      <c r="C1738">
        <v>3</v>
      </c>
    </row>
    <row r="1739" spans="1:3" x14ac:dyDescent="0.25">
      <c r="A1739" t="s">
        <v>20583</v>
      </c>
      <c r="B1739">
        <v>1</v>
      </c>
      <c r="C1739">
        <v>2</v>
      </c>
    </row>
    <row r="1740" spans="1:3" x14ac:dyDescent="0.25">
      <c r="A1740" t="s">
        <v>20584</v>
      </c>
      <c r="B1740">
        <v>1</v>
      </c>
      <c r="C1740">
        <v>1</v>
      </c>
    </row>
    <row r="1741" spans="1:3" x14ac:dyDescent="0.25">
      <c r="A1741" t="s">
        <v>20585</v>
      </c>
      <c r="B1741">
        <v>1</v>
      </c>
      <c r="C1741">
        <v>1</v>
      </c>
    </row>
    <row r="1742" spans="1:3" x14ac:dyDescent="0.25">
      <c r="A1742" t="s">
        <v>20586</v>
      </c>
      <c r="B1742">
        <v>1</v>
      </c>
      <c r="C1742">
        <v>1</v>
      </c>
    </row>
    <row r="1743" spans="1:3" x14ac:dyDescent="0.25">
      <c r="A1743" t="s">
        <v>20587</v>
      </c>
      <c r="B1743">
        <v>1</v>
      </c>
      <c r="C1743">
        <v>2</v>
      </c>
    </row>
    <row r="1744" spans="1:3" x14ac:dyDescent="0.25">
      <c r="A1744" t="s">
        <v>20588</v>
      </c>
      <c r="B1744">
        <v>1</v>
      </c>
      <c r="C1744">
        <v>3</v>
      </c>
    </row>
    <row r="1745" spans="1:3" x14ac:dyDescent="0.25">
      <c r="A1745" t="s">
        <v>20589</v>
      </c>
      <c r="B1745">
        <v>1</v>
      </c>
      <c r="C1745">
        <v>1</v>
      </c>
    </row>
    <row r="1746" spans="1:3" x14ac:dyDescent="0.25">
      <c r="A1746" t="s">
        <v>20590</v>
      </c>
      <c r="B1746">
        <v>1</v>
      </c>
      <c r="C1746">
        <v>3</v>
      </c>
    </row>
    <row r="1747" spans="1:3" x14ac:dyDescent="0.25">
      <c r="A1747" t="s">
        <v>20591</v>
      </c>
      <c r="B1747">
        <v>1</v>
      </c>
      <c r="C1747">
        <v>1</v>
      </c>
    </row>
    <row r="1748" spans="1:3" x14ac:dyDescent="0.25">
      <c r="A1748" t="s">
        <v>20592</v>
      </c>
      <c r="B1748">
        <v>1</v>
      </c>
      <c r="C1748">
        <v>3</v>
      </c>
    </row>
    <row r="1749" spans="1:3" x14ac:dyDescent="0.25">
      <c r="A1749" t="s">
        <v>20593</v>
      </c>
      <c r="B1749">
        <v>1</v>
      </c>
      <c r="C1749">
        <v>1</v>
      </c>
    </row>
    <row r="1750" spans="1:3" x14ac:dyDescent="0.25">
      <c r="A1750" t="s">
        <v>20594</v>
      </c>
      <c r="B1750">
        <v>1</v>
      </c>
      <c r="C1750">
        <v>3</v>
      </c>
    </row>
    <row r="1751" spans="1:3" x14ac:dyDescent="0.25">
      <c r="A1751" t="s">
        <v>20595</v>
      </c>
      <c r="B1751">
        <v>1</v>
      </c>
      <c r="C1751">
        <v>1</v>
      </c>
    </row>
    <row r="1752" spans="1:3" x14ac:dyDescent="0.25">
      <c r="A1752" t="s">
        <v>20596</v>
      </c>
      <c r="B1752">
        <v>1</v>
      </c>
      <c r="C1752">
        <v>1</v>
      </c>
    </row>
    <row r="1753" spans="1:3" x14ac:dyDescent="0.25">
      <c r="A1753" t="s">
        <v>20597</v>
      </c>
      <c r="B1753">
        <v>1</v>
      </c>
      <c r="C1753">
        <v>3</v>
      </c>
    </row>
    <row r="1754" spans="1:3" x14ac:dyDescent="0.25">
      <c r="A1754" t="s">
        <v>20598</v>
      </c>
      <c r="B1754">
        <v>1</v>
      </c>
      <c r="C1754">
        <v>1</v>
      </c>
    </row>
    <row r="1755" spans="1:3" x14ac:dyDescent="0.25">
      <c r="A1755" t="s">
        <v>20599</v>
      </c>
      <c r="B1755">
        <v>1</v>
      </c>
      <c r="C1755">
        <v>3</v>
      </c>
    </row>
    <row r="1756" spans="1:3" x14ac:dyDescent="0.25">
      <c r="A1756" t="s">
        <v>20600</v>
      </c>
      <c r="B1756">
        <v>1</v>
      </c>
      <c r="C1756">
        <v>2</v>
      </c>
    </row>
    <row r="1757" spans="1:3" x14ac:dyDescent="0.25">
      <c r="A1757" t="s">
        <v>20601</v>
      </c>
      <c r="B1757">
        <v>1</v>
      </c>
      <c r="C1757">
        <v>3</v>
      </c>
    </row>
    <row r="1758" spans="1:3" x14ac:dyDescent="0.25">
      <c r="A1758" t="s">
        <v>20602</v>
      </c>
      <c r="B1758">
        <v>1</v>
      </c>
      <c r="C1758">
        <v>2</v>
      </c>
    </row>
    <row r="1759" spans="1:3" x14ac:dyDescent="0.25">
      <c r="A1759" t="s">
        <v>20603</v>
      </c>
      <c r="B1759">
        <v>1</v>
      </c>
      <c r="C1759">
        <v>2</v>
      </c>
    </row>
    <row r="1760" spans="1:3" x14ac:dyDescent="0.25">
      <c r="A1760" t="s">
        <v>20604</v>
      </c>
      <c r="B1760">
        <v>1</v>
      </c>
      <c r="C1760">
        <v>3</v>
      </c>
    </row>
    <row r="1761" spans="1:3" x14ac:dyDescent="0.25">
      <c r="A1761" t="s">
        <v>20605</v>
      </c>
      <c r="B1761">
        <v>1</v>
      </c>
      <c r="C1761">
        <v>2</v>
      </c>
    </row>
    <row r="1762" spans="1:3" x14ac:dyDescent="0.25">
      <c r="A1762" t="s">
        <v>20606</v>
      </c>
      <c r="B1762">
        <v>1</v>
      </c>
      <c r="C1762">
        <v>3</v>
      </c>
    </row>
    <row r="1763" spans="1:3" x14ac:dyDescent="0.25">
      <c r="A1763" t="s">
        <v>20607</v>
      </c>
      <c r="B1763">
        <v>1</v>
      </c>
      <c r="C1763">
        <v>3</v>
      </c>
    </row>
    <row r="1764" spans="1:3" x14ac:dyDescent="0.25">
      <c r="A1764" t="s">
        <v>20608</v>
      </c>
      <c r="B1764">
        <v>1</v>
      </c>
      <c r="C1764">
        <v>2</v>
      </c>
    </row>
    <row r="1765" spans="1:3" x14ac:dyDescent="0.25">
      <c r="A1765" t="s">
        <v>20609</v>
      </c>
      <c r="B1765">
        <v>1</v>
      </c>
      <c r="C1765">
        <v>3</v>
      </c>
    </row>
    <row r="1766" spans="1:3" x14ac:dyDescent="0.25">
      <c r="A1766" t="s">
        <v>20610</v>
      </c>
      <c r="B1766">
        <v>1</v>
      </c>
      <c r="C1766">
        <v>2</v>
      </c>
    </row>
    <row r="1767" spans="1:3" x14ac:dyDescent="0.25">
      <c r="A1767" t="s">
        <v>20611</v>
      </c>
      <c r="B1767">
        <v>1</v>
      </c>
      <c r="C1767">
        <v>3</v>
      </c>
    </row>
    <row r="1768" spans="1:3" x14ac:dyDescent="0.25">
      <c r="A1768" t="s">
        <v>20612</v>
      </c>
      <c r="B1768">
        <v>1</v>
      </c>
      <c r="C1768">
        <v>3</v>
      </c>
    </row>
    <row r="1769" spans="1:3" x14ac:dyDescent="0.25">
      <c r="A1769" t="s">
        <v>20613</v>
      </c>
      <c r="B1769">
        <v>1</v>
      </c>
      <c r="C1769">
        <v>1</v>
      </c>
    </row>
    <row r="1770" spans="1:3" x14ac:dyDescent="0.25">
      <c r="A1770" t="s">
        <v>20614</v>
      </c>
      <c r="B1770">
        <v>1</v>
      </c>
      <c r="C1770">
        <v>2</v>
      </c>
    </row>
    <row r="1771" spans="1:3" x14ac:dyDescent="0.25">
      <c r="A1771" t="s">
        <v>20615</v>
      </c>
      <c r="B1771">
        <v>1</v>
      </c>
      <c r="C1771">
        <v>1</v>
      </c>
    </row>
    <row r="1772" spans="1:3" x14ac:dyDescent="0.25">
      <c r="A1772" t="s">
        <v>20616</v>
      </c>
      <c r="B1772">
        <v>1</v>
      </c>
      <c r="C1772">
        <v>2</v>
      </c>
    </row>
    <row r="1773" spans="1:3" x14ac:dyDescent="0.25">
      <c r="A1773" t="s">
        <v>20617</v>
      </c>
      <c r="B1773">
        <v>1</v>
      </c>
      <c r="C1773">
        <v>1</v>
      </c>
    </row>
    <row r="1774" spans="1:3" x14ac:dyDescent="0.25">
      <c r="A1774" t="s">
        <v>20618</v>
      </c>
      <c r="B1774">
        <v>1</v>
      </c>
      <c r="C1774">
        <v>3</v>
      </c>
    </row>
    <row r="1775" spans="1:3" x14ac:dyDescent="0.25">
      <c r="A1775" t="s">
        <v>20619</v>
      </c>
      <c r="B1775">
        <v>1</v>
      </c>
      <c r="C1775">
        <v>1</v>
      </c>
    </row>
    <row r="1776" spans="1:3" x14ac:dyDescent="0.25">
      <c r="A1776" t="s">
        <v>20620</v>
      </c>
      <c r="B1776">
        <v>1</v>
      </c>
      <c r="C1776">
        <v>2</v>
      </c>
    </row>
    <row r="1777" spans="1:3" x14ac:dyDescent="0.25">
      <c r="A1777" t="s">
        <v>20621</v>
      </c>
      <c r="B1777">
        <v>1</v>
      </c>
      <c r="C1777">
        <v>1</v>
      </c>
    </row>
    <row r="1778" spans="1:3" x14ac:dyDescent="0.25">
      <c r="A1778" t="s">
        <v>20622</v>
      </c>
      <c r="B1778">
        <v>1</v>
      </c>
      <c r="C1778">
        <v>3</v>
      </c>
    </row>
    <row r="1779" spans="1:3" x14ac:dyDescent="0.25">
      <c r="A1779" t="s">
        <v>20623</v>
      </c>
      <c r="B1779">
        <v>1</v>
      </c>
      <c r="C1779">
        <v>2</v>
      </c>
    </row>
    <row r="1780" spans="1:3" x14ac:dyDescent="0.25">
      <c r="A1780" t="s">
        <v>20624</v>
      </c>
      <c r="B1780">
        <v>1</v>
      </c>
      <c r="C1780">
        <v>3</v>
      </c>
    </row>
    <row r="1781" spans="1:3" x14ac:dyDescent="0.25">
      <c r="A1781" t="s">
        <v>20625</v>
      </c>
      <c r="B1781">
        <v>1</v>
      </c>
      <c r="C1781">
        <v>1</v>
      </c>
    </row>
    <row r="1782" spans="1:3" x14ac:dyDescent="0.25">
      <c r="A1782" t="s">
        <v>20626</v>
      </c>
      <c r="B1782">
        <v>1</v>
      </c>
      <c r="C1782">
        <v>1</v>
      </c>
    </row>
    <row r="1783" spans="1:3" x14ac:dyDescent="0.25">
      <c r="A1783" t="s">
        <v>20627</v>
      </c>
      <c r="B1783">
        <v>1</v>
      </c>
      <c r="C1783">
        <v>1</v>
      </c>
    </row>
    <row r="1784" spans="1:3" x14ac:dyDescent="0.25">
      <c r="A1784" t="s">
        <v>20628</v>
      </c>
      <c r="B1784">
        <v>1</v>
      </c>
      <c r="C1784">
        <v>1</v>
      </c>
    </row>
    <row r="1785" spans="1:3" x14ac:dyDescent="0.25">
      <c r="A1785" t="s">
        <v>20629</v>
      </c>
      <c r="B1785">
        <v>1</v>
      </c>
      <c r="C1785">
        <v>1</v>
      </c>
    </row>
    <row r="1786" spans="1:3" x14ac:dyDescent="0.25">
      <c r="A1786" t="s">
        <v>20630</v>
      </c>
      <c r="B1786">
        <v>1</v>
      </c>
      <c r="C1786">
        <v>1</v>
      </c>
    </row>
    <row r="1787" spans="1:3" x14ac:dyDescent="0.25">
      <c r="A1787" t="s">
        <v>20631</v>
      </c>
      <c r="B1787">
        <v>1</v>
      </c>
      <c r="C1787">
        <v>1</v>
      </c>
    </row>
    <row r="1788" spans="1:3" x14ac:dyDescent="0.25">
      <c r="A1788" t="s">
        <v>20632</v>
      </c>
      <c r="B1788">
        <v>1</v>
      </c>
      <c r="C1788">
        <v>3</v>
      </c>
    </row>
    <row r="1789" spans="1:3" x14ac:dyDescent="0.25">
      <c r="A1789" t="s">
        <v>20633</v>
      </c>
      <c r="B1789">
        <v>1</v>
      </c>
      <c r="C1789">
        <v>2</v>
      </c>
    </row>
    <row r="1790" spans="1:3" x14ac:dyDescent="0.25">
      <c r="A1790" t="s">
        <v>20634</v>
      </c>
      <c r="B1790">
        <v>1</v>
      </c>
      <c r="C1790">
        <v>2</v>
      </c>
    </row>
    <row r="1791" spans="1:3" x14ac:dyDescent="0.25">
      <c r="A1791" t="s">
        <v>20635</v>
      </c>
      <c r="B1791">
        <v>1</v>
      </c>
      <c r="C1791">
        <v>2</v>
      </c>
    </row>
    <row r="1792" spans="1:3" x14ac:dyDescent="0.25">
      <c r="A1792" t="s">
        <v>20636</v>
      </c>
      <c r="B1792">
        <v>1</v>
      </c>
      <c r="C1792">
        <v>2</v>
      </c>
    </row>
    <row r="1793" spans="1:3" x14ac:dyDescent="0.25">
      <c r="A1793" t="s">
        <v>20637</v>
      </c>
      <c r="B1793">
        <v>1</v>
      </c>
      <c r="C1793">
        <v>3</v>
      </c>
    </row>
    <row r="1794" spans="1:3" x14ac:dyDescent="0.25">
      <c r="A1794" t="s">
        <v>20638</v>
      </c>
      <c r="B1794">
        <v>1</v>
      </c>
      <c r="C1794">
        <v>3</v>
      </c>
    </row>
    <row r="1795" spans="1:3" x14ac:dyDescent="0.25">
      <c r="A1795" t="s">
        <v>20639</v>
      </c>
      <c r="B1795">
        <v>1</v>
      </c>
      <c r="C1795">
        <v>2</v>
      </c>
    </row>
    <row r="1796" spans="1:3" x14ac:dyDescent="0.25">
      <c r="A1796" t="s">
        <v>20640</v>
      </c>
      <c r="B1796">
        <v>1</v>
      </c>
      <c r="C1796">
        <v>2</v>
      </c>
    </row>
    <row r="1797" spans="1:3" x14ac:dyDescent="0.25">
      <c r="A1797" t="s">
        <v>20641</v>
      </c>
      <c r="B1797">
        <v>1</v>
      </c>
      <c r="C1797">
        <v>1</v>
      </c>
    </row>
    <row r="1798" spans="1:3" x14ac:dyDescent="0.25">
      <c r="A1798" t="s">
        <v>20642</v>
      </c>
      <c r="B1798">
        <v>1</v>
      </c>
      <c r="C1798">
        <v>1</v>
      </c>
    </row>
    <row r="1799" spans="1:3" x14ac:dyDescent="0.25">
      <c r="A1799" t="s">
        <v>20643</v>
      </c>
      <c r="B1799">
        <v>1</v>
      </c>
      <c r="C1799">
        <v>1</v>
      </c>
    </row>
    <row r="1800" spans="1:3" x14ac:dyDescent="0.25">
      <c r="A1800" t="s">
        <v>20644</v>
      </c>
      <c r="B1800">
        <v>1</v>
      </c>
      <c r="C1800">
        <v>2</v>
      </c>
    </row>
    <row r="1801" spans="1:3" x14ac:dyDescent="0.25">
      <c r="A1801" t="s">
        <v>20645</v>
      </c>
      <c r="B1801">
        <v>1</v>
      </c>
      <c r="C1801">
        <v>3</v>
      </c>
    </row>
    <row r="1802" spans="1:3" x14ac:dyDescent="0.25">
      <c r="A1802" t="s">
        <v>20646</v>
      </c>
      <c r="B1802">
        <v>1</v>
      </c>
      <c r="C1802">
        <v>1</v>
      </c>
    </row>
    <row r="1803" spans="1:3" x14ac:dyDescent="0.25">
      <c r="A1803" t="s">
        <v>20647</v>
      </c>
      <c r="B1803">
        <v>1</v>
      </c>
      <c r="C1803">
        <v>1</v>
      </c>
    </row>
    <row r="1804" spans="1:3" x14ac:dyDescent="0.25">
      <c r="A1804" t="s">
        <v>20648</v>
      </c>
      <c r="B1804">
        <v>1</v>
      </c>
      <c r="C1804">
        <v>1</v>
      </c>
    </row>
    <row r="1805" spans="1:3" x14ac:dyDescent="0.25">
      <c r="A1805" t="s">
        <v>20649</v>
      </c>
      <c r="B1805">
        <v>1</v>
      </c>
      <c r="C1805">
        <v>2</v>
      </c>
    </row>
    <row r="1806" spans="1:3" x14ac:dyDescent="0.25">
      <c r="A1806" t="s">
        <v>20650</v>
      </c>
      <c r="B1806">
        <v>1</v>
      </c>
      <c r="C1806">
        <v>3</v>
      </c>
    </row>
    <row r="1807" spans="1:3" x14ac:dyDescent="0.25">
      <c r="A1807" t="s">
        <v>20651</v>
      </c>
      <c r="B1807">
        <v>1</v>
      </c>
      <c r="C1807">
        <v>1</v>
      </c>
    </row>
    <row r="1808" spans="1:3" x14ac:dyDescent="0.25">
      <c r="A1808" t="s">
        <v>20652</v>
      </c>
      <c r="B1808">
        <v>1</v>
      </c>
      <c r="C1808">
        <v>1</v>
      </c>
    </row>
    <row r="1809" spans="1:3" x14ac:dyDescent="0.25">
      <c r="A1809" t="s">
        <v>20653</v>
      </c>
      <c r="B1809">
        <v>1</v>
      </c>
      <c r="C1809">
        <v>2</v>
      </c>
    </row>
    <row r="1810" spans="1:3" x14ac:dyDescent="0.25">
      <c r="A1810" t="s">
        <v>20654</v>
      </c>
      <c r="B1810">
        <v>1</v>
      </c>
      <c r="C1810">
        <v>3</v>
      </c>
    </row>
    <row r="1811" spans="1:3" x14ac:dyDescent="0.25">
      <c r="A1811" t="s">
        <v>20655</v>
      </c>
      <c r="B1811">
        <v>1</v>
      </c>
      <c r="C1811">
        <v>3</v>
      </c>
    </row>
    <row r="1812" spans="1:3" x14ac:dyDescent="0.25">
      <c r="A1812" t="s">
        <v>20656</v>
      </c>
      <c r="B1812">
        <v>1</v>
      </c>
      <c r="C1812">
        <v>2</v>
      </c>
    </row>
    <row r="1813" spans="1:3" x14ac:dyDescent="0.25">
      <c r="A1813" t="s">
        <v>20657</v>
      </c>
      <c r="B1813">
        <v>1</v>
      </c>
      <c r="C1813">
        <v>3</v>
      </c>
    </row>
    <row r="1814" spans="1:3" x14ac:dyDescent="0.25">
      <c r="A1814" t="s">
        <v>20658</v>
      </c>
      <c r="B1814">
        <v>1</v>
      </c>
      <c r="C1814">
        <v>1</v>
      </c>
    </row>
    <row r="1815" spans="1:3" x14ac:dyDescent="0.25">
      <c r="A1815" t="s">
        <v>20659</v>
      </c>
      <c r="B1815">
        <v>1</v>
      </c>
      <c r="C1815">
        <v>1</v>
      </c>
    </row>
    <row r="1816" spans="1:3" x14ac:dyDescent="0.25">
      <c r="A1816" t="s">
        <v>20660</v>
      </c>
      <c r="B1816">
        <v>1</v>
      </c>
      <c r="C1816">
        <v>3</v>
      </c>
    </row>
    <row r="1817" spans="1:3" x14ac:dyDescent="0.25">
      <c r="A1817" t="s">
        <v>20661</v>
      </c>
      <c r="B1817">
        <v>1</v>
      </c>
      <c r="C1817">
        <v>3</v>
      </c>
    </row>
    <row r="1818" spans="1:3" x14ac:dyDescent="0.25">
      <c r="A1818" t="s">
        <v>20662</v>
      </c>
      <c r="B1818">
        <v>1</v>
      </c>
      <c r="C1818">
        <v>3</v>
      </c>
    </row>
    <row r="1819" spans="1:3" x14ac:dyDescent="0.25">
      <c r="A1819" t="s">
        <v>20663</v>
      </c>
      <c r="B1819">
        <v>1</v>
      </c>
      <c r="C1819">
        <v>3</v>
      </c>
    </row>
    <row r="1820" spans="1:3" x14ac:dyDescent="0.25">
      <c r="A1820" t="s">
        <v>20664</v>
      </c>
      <c r="B1820">
        <v>1</v>
      </c>
      <c r="C1820">
        <v>3</v>
      </c>
    </row>
    <row r="1821" spans="1:3" x14ac:dyDescent="0.25">
      <c r="A1821" t="s">
        <v>20665</v>
      </c>
      <c r="B1821">
        <v>1</v>
      </c>
      <c r="C1821">
        <v>1</v>
      </c>
    </row>
    <row r="1822" spans="1:3" x14ac:dyDescent="0.25">
      <c r="A1822" t="s">
        <v>20666</v>
      </c>
      <c r="B1822">
        <v>1</v>
      </c>
      <c r="C1822">
        <v>3</v>
      </c>
    </row>
    <row r="1823" spans="1:3" x14ac:dyDescent="0.25">
      <c r="A1823" t="s">
        <v>20667</v>
      </c>
      <c r="B1823">
        <v>1</v>
      </c>
      <c r="C1823">
        <v>1</v>
      </c>
    </row>
    <row r="1824" spans="1:3" x14ac:dyDescent="0.25">
      <c r="A1824" t="s">
        <v>20668</v>
      </c>
      <c r="B1824">
        <v>1</v>
      </c>
      <c r="C1824">
        <v>1</v>
      </c>
    </row>
    <row r="1825" spans="1:3" x14ac:dyDescent="0.25">
      <c r="A1825" t="s">
        <v>20669</v>
      </c>
      <c r="B1825">
        <v>1</v>
      </c>
      <c r="C1825">
        <v>2</v>
      </c>
    </row>
    <row r="1826" spans="1:3" x14ac:dyDescent="0.25">
      <c r="A1826" t="s">
        <v>20670</v>
      </c>
      <c r="B1826">
        <v>1</v>
      </c>
      <c r="C1826">
        <v>1</v>
      </c>
    </row>
    <row r="1827" spans="1:3" x14ac:dyDescent="0.25">
      <c r="A1827" t="s">
        <v>20671</v>
      </c>
      <c r="B1827">
        <v>1</v>
      </c>
      <c r="C1827">
        <v>3</v>
      </c>
    </row>
    <row r="1828" spans="1:3" x14ac:dyDescent="0.25">
      <c r="A1828" t="s">
        <v>20672</v>
      </c>
      <c r="B1828">
        <v>1</v>
      </c>
      <c r="C1828">
        <v>1</v>
      </c>
    </row>
    <row r="1829" spans="1:3" x14ac:dyDescent="0.25">
      <c r="A1829" t="s">
        <v>20673</v>
      </c>
      <c r="B1829">
        <v>1</v>
      </c>
      <c r="C1829">
        <v>1</v>
      </c>
    </row>
    <row r="1830" spans="1:3" x14ac:dyDescent="0.25">
      <c r="A1830" t="s">
        <v>20674</v>
      </c>
      <c r="B1830">
        <v>1</v>
      </c>
      <c r="C1830">
        <v>1</v>
      </c>
    </row>
    <row r="1831" spans="1:3" x14ac:dyDescent="0.25">
      <c r="A1831" t="s">
        <v>20675</v>
      </c>
      <c r="B1831">
        <v>1</v>
      </c>
      <c r="C1831">
        <v>1</v>
      </c>
    </row>
    <row r="1832" spans="1:3" x14ac:dyDescent="0.25">
      <c r="A1832" t="s">
        <v>20676</v>
      </c>
      <c r="B1832">
        <v>1</v>
      </c>
      <c r="C1832">
        <v>2</v>
      </c>
    </row>
    <row r="1833" spans="1:3" x14ac:dyDescent="0.25">
      <c r="A1833" t="s">
        <v>20677</v>
      </c>
      <c r="B1833">
        <v>1</v>
      </c>
      <c r="C1833">
        <v>3</v>
      </c>
    </row>
    <row r="1834" spans="1:3" x14ac:dyDescent="0.25">
      <c r="A1834" t="s">
        <v>20678</v>
      </c>
      <c r="B1834">
        <v>1</v>
      </c>
      <c r="C1834">
        <v>3</v>
      </c>
    </row>
    <row r="1835" spans="1:3" x14ac:dyDescent="0.25">
      <c r="A1835" t="s">
        <v>20679</v>
      </c>
      <c r="B1835">
        <v>1</v>
      </c>
      <c r="C1835">
        <v>3</v>
      </c>
    </row>
    <row r="1836" spans="1:3" x14ac:dyDescent="0.25">
      <c r="A1836" t="s">
        <v>20680</v>
      </c>
      <c r="B1836">
        <v>1</v>
      </c>
      <c r="C1836">
        <v>3</v>
      </c>
    </row>
    <row r="1837" spans="1:3" x14ac:dyDescent="0.25">
      <c r="A1837" t="s">
        <v>20681</v>
      </c>
      <c r="B1837">
        <v>1</v>
      </c>
      <c r="C1837">
        <v>2</v>
      </c>
    </row>
    <row r="1838" spans="1:3" x14ac:dyDescent="0.25">
      <c r="A1838" t="s">
        <v>20682</v>
      </c>
      <c r="B1838">
        <v>1</v>
      </c>
      <c r="C1838">
        <v>2</v>
      </c>
    </row>
    <row r="1839" spans="1:3" x14ac:dyDescent="0.25">
      <c r="A1839" t="s">
        <v>20683</v>
      </c>
      <c r="B1839">
        <v>1</v>
      </c>
      <c r="C1839">
        <v>1</v>
      </c>
    </row>
    <row r="1840" spans="1:3" x14ac:dyDescent="0.25">
      <c r="A1840" t="s">
        <v>20684</v>
      </c>
      <c r="B1840">
        <v>1</v>
      </c>
      <c r="C1840">
        <v>3</v>
      </c>
    </row>
    <row r="1841" spans="1:3" x14ac:dyDescent="0.25">
      <c r="A1841" t="s">
        <v>20685</v>
      </c>
      <c r="B1841">
        <v>1</v>
      </c>
      <c r="C1841">
        <v>1</v>
      </c>
    </row>
    <row r="1842" spans="1:3" x14ac:dyDescent="0.25">
      <c r="A1842" t="s">
        <v>20686</v>
      </c>
      <c r="B1842">
        <v>1</v>
      </c>
      <c r="C1842">
        <v>1</v>
      </c>
    </row>
    <row r="1843" spans="1:3" x14ac:dyDescent="0.25">
      <c r="A1843" t="s">
        <v>20687</v>
      </c>
      <c r="B1843">
        <v>1</v>
      </c>
      <c r="C1843">
        <v>2</v>
      </c>
    </row>
    <row r="1844" spans="1:3" x14ac:dyDescent="0.25">
      <c r="A1844" t="s">
        <v>20688</v>
      </c>
      <c r="B1844">
        <v>1</v>
      </c>
      <c r="C1844">
        <v>2</v>
      </c>
    </row>
    <row r="1845" spans="1:3" x14ac:dyDescent="0.25">
      <c r="A1845" t="s">
        <v>20689</v>
      </c>
      <c r="B1845">
        <v>1</v>
      </c>
      <c r="C1845">
        <v>1</v>
      </c>
    </row>
    <row r="1846" spans="1:3" x14ac:dyDescent="0.25">
      <c r="A1846" t="s">
        <v>20690</v>
      </c>
      <c r="B1846">
        <v>1</v>
      </c>
      <c r="C1846">
        <v>2</v>
      </c>
    </row>
    <row r="1847" spans="1:3" x14ac:dyDescent="0.25">
      <c r="A1847" t="s">
        <v>20691</v>
      </c>
      <c r="B1847">
        <v>1</v>
      </c>
      <c r="C1847">
        <v>1</v>
      </c>
    </row>
    <row r="1848" spans="1:3" x14ac:dyDescent="0.25">
      <c r="A1848" t="s">
        <v>20692</v>
      </c>
      <c r="B1848">
        <v>1</v>
      </c>
      <c r="C1848">
        <v>2</v>
      </c>
    </row>
    <row r="1849" spans="1:3" x14ac:dyDescent="0.25">
      <c r="A1849" t="s">
        <v>20693</v>
      </c>
      <c r="B1849">
        <v>1</v>
      </c>
      <c r="C1849">
        <v>1</v>
      </c>
    </row>
    <row r="1850" spans="1:3" x14ac:dyDescent="0.25">
      <c r="A1850" t="s">
        <v>20694</v>
      </c>
      <c r="B1850">
        <v>1</v>
      </c>
      <c r="C1850">
        <v>3</v>
      </c>
    </row>
    <row r="1851" spans="1:3" x14ac:dyDescent="0.25">
      <c r="A1851" t="s">
        <v>20695</v>
      </c>
      <c r="B1851">
        <v>1</v>
      </c>
      <c r="C1851">
        <v>3</v>
      </c>
    </row>
    <row r="1852" spans="1:3" x14ac:dyDescent="0.25">
      <c r="A1852" t="s">
        <v>20696</v>
      </c>
      <c r="B1852">
        <v>1</v>
      </c>
      <c r="C1852">
        <v>1</v>
      </c>
    </row>
    <row r="1853" spans="1:3" x14ac:dyDescent="0.25">
      <c r="A1853" t="s">
        <v>20697</v>
      </c>
      <c r="B1853">
        <v>1</v>
      </c>
      <c r="C1853">
        <v>1</v>
      </c>
    </row>
    <row r="1854" spans="1:3" x14ac:dyDescent="0.25">
      <c r="A1854" t="s">
        <v>20698</v>
      </c>
      <c r="B1854">
        <v>1</v>
      </c>
      <c r="C1854">
        <v>2</v>
      </c>
    </row>
    <row r="1855" spans="1:3" x14ac:dyDescent="0.25">
      <c r="A1855" t="s">
        <v>20699</v>
      </c>
      <c r="B1855">
        <v>1</v>
      </c>
      <c r="C1855">
        <v>2</v>
      </c>
    </row>
    <row r="1856" spans="1:3" x14ac:dyDescent="0.25">
      <c r="A1856" t="s">
        <v>20700</v>
      </c>
      <c r="B1856">
        <v>1</v>
      </c>
      <c r="C1856">
        <v>3</v>
      </c>
    </row>
    <row r="1857" spans="1:3" x14ac:dyDescent="0.25">
      <c r="A1857" t="s">
        <v>20701</v>
      </c>
      <c r="B1857">
        <v>1</v>
      </c>
      <c r="C1857">
        <v>3</v>
      </c>
    </row>
    <row r="1858" spans="1:3" x14ac:dyDescent="0.25">
      <c r="A1858" t="s">
        <v>20702</v>
      </c>
      <c r="B1858">
        <v>1</v>
      </c>
      <c r="C1858">
        <v>1</v>
      </c>
    </row>
    <row r="1859" spans="1:3" x14ac:dyDescent="0.25">
      <c r="A1859" t="s">
        <v>20703</v>
      </c>
      <c r="B1859">
        <v>1</v>
      </c>
      <c r="C1859">
        <v>3</v>
      </c>
    </row>
    <row r="1860" spans="1:3" x14ac:dyDescent="0.25">
      <c r="A1860" t="s">
        <v>20704</v>
      </c>
      <c r="B1860">
        <v>1</v>
      </c>
      <c r="C1860">
        <v>2</v>
      </c>
    </row>
    <row r="1861" spans="1:3" x14ac:dyDescent="0.25">
      <c r="A1861" t="s">
        <v>20705</v>
      </c>
      <c r="B1861">
        <v>1</v>
      </c>
      <c r="C1861">
        <v>3</v>
      </c>
    </row>
    <row r="1862" spans="1:3" x14ac:dyDescent="0.25">
      <c r="A1862" t="s">
        <v>20706</v>
      </c>
      <c r="B1862">
        <v>1</v>
      </c>
      <c r="C1862">
        <v>3</v>
      </c>
    </row>
    <row r="1863" spans="1:3" x14ac:dyDescent="0.25">
      <c r="A1863" t="s">
        <v>20707</v>
      </c>
      <c r="B1863">
        <v>1</v>
      </c>
      <c r="C1863">
        <v>1</v>
      </c>
    </row>
    <row r="1864" spans="1:3" x14ac:dyDescent="0.25">
      <c r="A1864" t="s">
        <v>20708</v>
      </c>
      <c r="B1864">
        <v>1</v>
      </c>
      <c r="C1864">
        <v>2</v>
      </c>
    </row>
    <row r="1865" spans="1:3" x14ac:dyDescent="0.25">
      <c r="A1865" t="s">
        <v>20709</v>
      </c>
      <c r="B1865">
        <v>1</v>
      </c>
      <c r="C1865">
        <v>2</v>
      </c>
    </row>
    <row r="1866" spans="1:3" x14ac:dyDescent="0.25">
      <c r="A1866" t="s">
        <v>20710</v>
      </c>
      <c r="B1866">
        <v>1</v>
      </c>
      <c r="C1866">
        <v>3</v>
      </c>
    </row>
    <row r="1867" spans="1:3" x14ac:dyDescent="0.25">
      <c r="A1867" t="s">
        <v>20711</v>
      </c>
      <c r="B1867">
        <v>1</v>
      </c>
      <c r="C1867">
        <v>2</v>
      </c>
    </row>
    <row r="1868" spans="1:3" x14ac:dyDescent="0.25">
      <c r="A1868" t="s">
        <v>20712</v>
      </c>
      <c r="B1868">
        <v>1</v>
      </c>
      <c r="C1868">
        <v>1</v>
      </c>
    </row>
    <row r="1869" spans="1:3" x14ac:dyDescent="0.25">
      <c r="A1869" t="s">
        <v>20713</v>
      </c>
      <c r="B1869">
        <v>1</v>
      </c>
      <c r="C1869">
        <v>3</v>
      </c>
    </row>
    <row r="1870" spans="1:3" x14ac:dyDescent="0.25">
      <c r="A1870" t="s">
        <v>20714</v>
      </c>
      <c r="B1870">
        <v>1</v>
      </c>
      <c r="C1870">
        <v>2</v>
      </c>
    </row>
    <row r="1871" spans="1:3" x14ac:dyDescent="0.25">
      <c r="A1871" t="s">
        <v>20715</v>
      </c>
      <c r="B1871">
        <v>1</v>
      </c>
      <c r="C1871">
        <v>3</v>
      </c>
    </row>
    <row r="1872" spans="1:3" x14ac:dyDescent="0.25">
      <c r="A1872" t="s">
        <v>20716</v>
      </c>
      <c r="B1872">
        <v>1</v>
      </c>
      <c r="C1872">
        <v>3</v>
      </c>
    </row>
    <row r="1873" spans="1:3" x14ac:dyDescent="0.25">
      <c r="A1873" t="s">
        <v>20717</v>
      </c>
      <c r="B1873">
        <v>1</v>
      </c>
      <c r="C1873">
        <v>3</v>
      </c>
    </row>
    <row r="1874" spans="1:3" x14ac:dyDescent="0.25">
      <c r="A1874" t="s">
        <v>20718</v>
      </c>
      <c r="B1874">
        <v>1</v>
      </c>
      <c r="C1874">
        <v>1</v>
      </c>
    </row>
    <row r="1875" spans="1:3" x14ac:dyDescent="0.25">
      <c r="A1875" t="s">
        <v>20719</v>
      </c>
      <c r="B1875">
        <v>1</v>
      </c>
      <c r="C1875">
        <v>1</v>
      </c>
    </row>
    <row r="1876" spans="1:3" x14ac:dyDescent="0.25">
      <c r="A1876" t="s">
        <v>20720</v>
      </c>
      <c r="B1876">
        <v>1</v>
      </c>
      <c r="C1876">
        <v>2</v>
      </c>
    </row>
    <row r="1877" spans="1:3" x14ac:dyDescent="0.25">
      <c r="A1877" t="s">
        <v>20721</v>
      </c>
      <c r="B1877">
        <v>1</v>
      </c>
      <c r="C1877">
        <v>2</v>
      </c>
    </row>
    <row r="1878" spans="1:3" x14ac:dyDescent="0.25">
      <c r="A1878" t="s">
        <v>20722</v>
      </c>
      <c r="B1878">
        <v>1</v>
      </c>
      <c r="C1878">
        <v>2</v>
      </c>
    </row>
    <row r="1879" spans="1:3" x14ac:dyDescent="0.25">
      <c r="A1879" t="s">
        <v>20723</v>
      </c>
      <c r="B1879">
        <v>1</v>
      </c>
      <c r="C1879">
        <v>1</v>
      </c>
    </row>
    <row r="1880" spans="1:3" x14ac:dyDescent="0.25">
      <c r="A1880" t="s">
        <v>20724</v>
      </c>
      <c r="B1880">
        <v>1</v>
      </c>
      <c r="C1880">
        <v>1</v>
      </c>
    </row>
    <row r="1881" spans="1:3" x14ac:dyDescent="0.25">
      <c r="A1881" t="s">
        <v>20725</v>
      </c>
      <c r="B1881">
        <v>1</v>
      </c>
      <c r="C1881">
        <v>2</v>
      </c>
    </row>
    <row r="1882" spans="1:3" x14ac:dyDescent="0.25">
      <c r="A1882" t="s">
        <v>20726</v>
      </c>
      <c r="B1882">
        <v>1</v>
      </c>
      <c r="C1882">
        <v>1</v>
      </c>
    </row>
    <row r="1883" spans="1:3" x14ac:dyDescent="0.25">
      <c r="A1883" t="s">
        <v>20727</v>
      </c>
      <c r="B1883">
        <v>1</v>
      </c>
      <c r="C1883">
        <v>2</v>
      </c>
    </row>
    <row r="1884" spans="1:3" x14ac:dyDescent="0.25">
      <c r="A1884" t="s">
        <v>20728</v>
      </c>
      <c r="B1884">
        <v>1</v>
      </c>
      <c r="C1884">
        <v>1</v>
      </c>
    </row>
    <row r="1885" spans="1:3" x14ac:dyDescent="0.25">
      <c r="A1885" t="s">
        <v>20729</v>
      </c>
      <c r="B1885">
        <v>1</v>
      </c>
      <c r="C1885">
        <v>2</v>
      </c>
    </row>
    <row r="1886" spans="1:3" x14ac:dyDescent="0.25">
      <c r="A1886" t="s">
        <v>20730</v>
      </c>
      <c r="B1886">
        <v>1</v>
      </c>
      <c r="C1886">
        <v>1</v>
      </c>
    </row>
    <row r="1887" spans="1:3" x14ac:dyDescent="0.25">
      <c r="A1887" t="s">
        <v>20731</v>
      </c>
      <c r="B1887">
        <v>1</v>
      </c>
      <c r="C1887">
        <v>3</v>
      </c>
    </row>
    <row r="1888" spans="1:3" x14ac:dyDescent="0.25">
      <c r="A1888" t="s">
        <v>20732</v>
      </c>
      <c r="B1888">
        <v>1</v>
      </c>
      <c r="C1888">
        <v>3</v>
      </c>
    </row>
    <row r="1889" spans="1:3" x14ac:dyDescent="0.25">
      <c r="A1889" t="s">
        <v>20733</v>
      </c>
      <c r="B1889">
        <v>1</v>
      </c>
      <c r="C1889">
        <v>1</v>
      </c>
    </row>
    <row r="1890" spans="1:3" x14ac:dyDescent="0.25">
      <c r="A1890" t="s">
        <v>20734</v>
      </c>
      <c r="B1890">
        <v>1</v>
      </c>
      <c r="C1890">
        <v>3</v>
      </c>
    </row>
    <row r="1891" spans="1:3" x14ac:dyDescent="0.25">
      <c r="A1891" t="s">
        <v>20735</v>
      </c>
      <c r="B1891">
        <v>1</v>
      </c>
      <c r="C1891">
        <v>2</v>
      </c>
    </row>
    <row r="1892" spans="1:3" x14ac:dyDescent="0.25">
      <c r="A1892" t="s">
        <v>20736</v>
      </c>
      <c r="B1892">
        <v>1</v>
      </c>
      <c r="C1892">
        <v>3</v>
      </c>
    </row>
    <row r="1893" spans="1:3" x14ac:dyDescent="0.25">
      <c r="A1893" t="s">
        <v>20737</v>
      </c>
      <c r="B1893">
        <v>1</v>
      </c>
      <c r="C1893">
        <v>2</v>
      </c>
    </row>
    <row r="1894" spans="1:3" x14ac:dyDescent="0.25">
      <c r="A1894" t="s">
        <v>20738</v>
      </c>
      <c r="B1894">
        <v>1</v>
      </c>
      <c r="C1894">
        <v>2</v>
      </c>
    </row>
    <row r="1895" spans="1:3" x14ac:dyDescent="0.25">
      <c r="A1895" t="s">
        <v>20739</v>
      </c>
      <c r="B1895">
        <v>1</v>
      </c>
      <c r="C1895">
        <v>2</v>
      </c>
    </row>
    <row r="1896" spans="1:3" x14ac:dyDescent="0.25">
      <c r="A1896" t="s">
        <v>20740</v>
      </c>
      <c r="B1896">
        <v>1</v>
      </c>
      <c r="C1896">
        <v>2</v>
      </c>
    </row>
    <row r="1897" spans="1:3" x14ac:dyDescent="0.25">
      <c r="A1897" t="s">
        <v>20741</v>
      </c>
      <c r="B1897">
        <v>1</v>
      </c>
      <c r="C1897">
        <v>2</v>
      </c>
    </row>
    <row r="1898" spans="1:3" x14ac:dyDescent="0.25">
      <c r="A1898" t="s">
        <v>20742</v>
      </c>
      <c r="B1898">
        <v>1</v>
      </c>
      <c r="C1898">
        <v>1</v>
      </c>
    </row>
    <row r="1899" spans="1:3" x14ac:dyDescent="0.25">
      <c r="A1899" t="s">
        <v>20743</v>
      </c>
      <c r="B1899">
        <v>1</v>
      </c>
      <c r="C1899">
        <v>1</v>
      </c>
    </row>
    <row r="1900" spans="1:3" x14ac:dyDescent="0.25">
      <c r="A1900" t="s">
        <v>20744</v>
      </c>
      <c r="B1900">
        <v>1</v>
      </c>
      <c r="C1900">
        <v>3</v>
      </c>
    </row>
    <row r="1901" spans="1:3" x14ac:dyDescent="0.25">
      <c r="A1901" t="s">
        <v>20745</v>
      </c>
      <c r="B1901">
        <v>1</v>
      </c>
      <c r="C1901">
        <v>3</v>
      </c>
    </row>
    <row r="1902" spans="1:3" x14ac:dyDescent="0.25">
      <c r="A1902" t="s">
        <v>20746</v>
      </c>
      <c r="B1902">
        <v>1</v>
      </c>
      <c r="C1902">
        <v>3</v>
      </c>
    </row>
    <row r="1903" spans="1:3" x14ac:dyDescent="0.25">
      <c r="A1903" t="s">
        <v>20747</v>
      </c>
      <c r="B1903">
        <v>1</v>
      </c>
      <c r="C1903">
        <v>3</v>
      </c>
    </row>
    <row r="1904" spans="1:3" x14ac:dyDescent="0.25">
      <c r="A1904" t="s">
        <v>20748</v>
      </c>
      <c r="B1904">
        <v>1</v>
      </c>
      <c r="C1904">
        <v>2</v>
      </c>
    </row>
    <row r="1905" spans="1:3" x14ac:dyDescent="0.25">
      <c r="A1905" t="s">
        <v>20749</v>
      </c>
      <c r="B1905">
        <v>1</v>
      </c>
      <c r="C1905">
        <v>3</v>
      </c>
    </row>
    <row r="1906" spans="1:3" x14ac:dyDescent="0.25">
      <c r="A1906" t="s">
        <v>20750</v>
      </c>
      <c r="B1906">
        <v>1</v>
      </c>
      <c r="C1906">
        <v>3</v>
      </c>
    </row>
    <row r="1907" spans="1:3" x14ac:dyDescent="0.25">
      <c r="A1907" t="s">
        <v>20751</v>
      </c>
      <c r="B1907">
        <v>1</v>
      </c>
      <c r="C1907">
        <v>3</v>
      </c>
    </row>
    <row r="1908" spans="1:3" x14ac:dyDescent="0.25">
      <c r="A1908" t="s">
        <v>20752</v>
      </c>
      <c r="B1908">
        <v>1</v>
      </c>
      <c r="C1908">
        <v>1</v>
      </c>
    </row>
    <row r="1909" spans="1:3" x14ac:dyDescent="0.25">
      <c r="A1909" t="s">
        <v>20753</v>
      </c>
      <c r="B1909">
        <v>1</v>
      </c>
      <c r="C1909">
        <v>2</v>
      </c>
    </row>
    <row r="1910" spans="1:3" x14ac:dyDescent="0.25">
      <c r="A1910" t="s">
        <v>20754</v>
      </c>
      <c r="B1910">
        <v>1</v>
      </c>
      <c r="C1910">
        <v>2</v>
      </c>
    </row>
    <row r="1911" spans="1:3" x14ac:dyDescent="0.25">
      <c r="A1911" t="s">
        <v>20755</v>
      </c>
      <c r="B1911">
        <v>1</v>
      </c>
      <c r="C1911">
        <v>3</v>
      </c>
    </row>
    <row r="1912" spans="1:3" x14ac:dyDescent="0.25">
      <c r="A1912" t="s">
        <v>20756</v>
      </c>
      <c r="B1912">
        <v>1</v>
      </c>
      <c r="C1912">
        <v>3</v>
      </c>
    </row>
    <row r="1913" spans="1:3" x14ac:dyDescent="0.25">
      <c r="A1913" t="s">
        <v>20757</v>
      </c>
      <c r="B1913">
        <v>1</v>
      </c>
      <c r="C1913">
        <v>2</v>
      </c>
    </row>
    <row r="1914" spans="1:3" x14ac:dyDescent="0.25">
      <c r="A1914" t="s">
        <v>20758</v>
      </c>
      <c r="B1914">
        <v>1</v>
      </c>
      <c r="C1914">
        <v>1</v>
      </c>
    </row>
    <row r="1915" spans="1:3" x14ac:dyDescent="0.25">
      <c r="A1915" t="s">
        <v>20759</v>
      </c>
      <c r="B1915">
        <v>1</v>
      </c>
      <c r="C1915">
        <v>1</v>
      </c>
    </row>
    <row r="1916" spans="1:3" x14ac:dyDescent="0.25">
      <c r="A1916" t="s">
        <v>20760</v>
      </c>
      <c r="B1916">
        <v>1</v>
      </c>
      <c r="C1916">
        <v>2</v>
      </c>
    </row>
    <row r="1917" spans="1:3" x14ac:dyDescent="0.25">
      <c r="A1917" t="s">
        <v>20761</v>
      </c>
      <c r="B1917">
        <v>1</v>
      </c>
      <c r="C1917">
        <v>3</v>
      </c>
    </row>
    <row r="1918" spans="1:3" x14ac:dyDescent="0.25">
      <c r="A1918" t="s">
        <v>20762</v>
      </c>
      <c r="B1918">
        <v>1</v>
      </c>
      <c r="C1918">
        <v>3</v>
      </c>
    </row>
    <row r="1919" spans="1:3" x14ac:dyDescent="0.25">
      <c r="A1919" t="s">
        <v>20763</v>
      </c>
      <c r="B1919">
        <v>1</v>
      </c>
      <c r="C1919">
        <v>2</v>
      </c>
    </row>
    <row r="1920" spans="1:3" x14ac:dyDescent="0.25">
      <c r="A1920" t="s">
        <v>20764</v>
      </c>
      <c r="B1920">
        <v>1</v>
      </c>
      <c r="C1920">
        <v>1</v>
      </c>
    </row>
    <row r="1921" spans="1:3" x14ac:dyDescent="0.25">
      <c r="A1921" t="s">
        <v>20765</v>
      </c>
      <c r="B1921">
        <v>1</v>
      </c>
      <c r="C1921">
        <v>2</v>
      </c>
    </row>
    <row r="1922" spans="1:3" x14ac:dyDescent="0.25">
      <c r="A1922" t="s">
        <v>20766</v>
      </c>
      <c r="B1922">
        <v>1</v>
      </c>
      <c r="C1922">
        <v>3</v>
      </c>
    </row>
    <row r="1923" spans="1:3" x14ac:dyDescent="0.25">
      <c r="A1923" t="s">
        <v>20767</v>
      </c>
      <c r="B1923">
        <v>1</v>
      </c>
      <c r="C1923">
        <v>1</v>
      </c>
    </row>
    <row r="1924" spans="1:3" x14ac:dyDescent="0.25">
      <c r="A1924" t="s">
        <v>20768</v>
      </c>
      <c r="B1924">
        <v>1</v>
      </c>
      <c r="C1924">
        <v>2</v>
      </c>
    </row>
    <row r="1925" spans="1:3" x14ac:dyDescent="0.25">
      <c r="A1925" t="s">
        <v>20769</v>
      </c>
      <c r="B1925">
        <v>1</v>
      </c>
      <c r="C1925">
        <v>3</v>
      </c>
    </row>
    <row r="1926" spans="1:3" x14ac:dyDescent="0.25">
      <c r="A1926" t="s">
        <v>20770</v>
      </c>
      <c r="B1926">
        <v>1</v>
      </c>
      <c r="C1926">
        <v>3</v>
      </c>
    </row>
    <row r="1927" spans="1:3" x14ac:dyDescent="0.25">
      <c r="A1927" t="s">
        <v>20771</v>
      </c>
      <c r="B1927">
        <v>1</v>
      </c>
      <c r="C1927">
        <v>3</v>
      </c>
    </row>
    <row r="1928" spans="1:3" x14ac:dyDescent="0.25">
      <c r="A1928" t="s">
        <v>20772</v>
      </c>
      <c r="B1928">
        <v>1</v>
      </c>
      <c r="C1928">
        <v>1</v>
      </c>
    </row>
    <row r="1929" spans="1:3" x14ac:dyDescent="0.25">
      <c r="A1929" t="s">
        <v>20773</v>
      </c>
      <c r="B1929">
        <v>1</v>
      </c>
      <c r="C1929">
        <v>2</v>
      </c>
    </row>
    <row r="1930" spans="1:3" x14ac:dyDescent="0.25">
      <c r="A1930" t="s">
        <v>20774</v>
      </c>
      <c r="B1930">
        <v>1</v>
      </c>
      <c r="C1930">
        <v>3</v>
      </c>
    </row>
    <row r="1931" spans="1:3" x14ac:dyDescent="0.25">
      <c r="A1931" t="s">
        <v>124</v>
      </c>
      <c r="B1931">
        <v>36845</v>
      </c>
      <c r="C1931">
        <v>52322</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5FE60-8E65-4E1B-8E8D-EE3DC468A5B7}">
  <dimension ref="A1:C1348"/>
  <sheetViews>
    <sheetView workbookViewId="0">
      <selection activeCell="E9" sqref="E9"/>
    </sheetView>
  </sheetViews>
  <sheetFormatPr baseColWidth="10" defaultRowHeight="15" x14ac:dyDescent="0.25"/>
  <cols>
    <col min="1" max="1" width="38.28515625" bestFit="1" customWidth="1"/>
    <col min="2" max="2" width="20.85546875" bestFit="1" customWidth="1"/>
    <col min="3" max="3" width="18.140625" bestFit="1" customWidth="1"/>
  </cols>
  <sheetData>
    <row r="1" spans="1:3" x14ac:dyDescent="0.25">
      <c r="A1" t="s">
        <v>2234</v>
      </c>
      <c r="B1" t="s">
        <v>412</v>
      </c>
    </row>
    <row r="3" spans="1:3" x14ac:dyDescent="0.25">
      <c r="B3" t="s">
        <v>637</v>
      </c>
    </row>
    <row r="4" spans="1:3" x14ac:dyDescent="0.25">
      <c r="A4" t="s">
        <v>18848</v>
      </c>
      <c r="B4" t="s">
        <v>2224</v>
      </c>
      <c r="C4" t="s">
        <v>2225</v>
      </c>
    </row>
    <row r="5" spans="1:3" x14ac:dyDescent="0.25">
      <c r="A5" t="s">
        <v>18849</v>
      </c>
      <c r="B5">
        <v>858</v>
      </c>
      <c r="C5">
        <v>6461</v>
      </c>
    </row>
    <row r="6" spans="1:3" x14ac:dyDescent="0.25">
      <c r="A6" t="s">
        <v>18852</v>
      </c>
      <c r="B6">
        <v>440</v>
      </c>
      <c r="C6">
        <v>2951</v>
      </c>
    </row>
    <row r="7" spans="1:3" x14ac:dyDescent="0.25">
      <c r="A7" t="s">
        <v>18851</v>
      </c>
      <c r="B7">
        <v>342</v>
      </c>
      <c r="C7">
        <v>2548</v>
      </c>
    </row>
    <row r="8" spans="1:3" x14ac:dyDescent="0.25">
      <c r="A8" t="s">
        <v>18850</v>
      </c>
      <c r="B8">
        <v>321</v>
      </c>
      <c r="C8">
        <v>3335</v>
      </c>
    </row>
    <row r="9" spans="1:3" x14ac:dyDescent="0.25">
      <c r="A9" t="s">
        <v>18902</v>
      </c>
      <c r="B9">
        <v>219</v>
      </c>
      <c r="C9">
        <v>2687</v>
      </c>
    </row>
    <row r="10" spans="1:3" x14ac:dyDescent="0.25">
      <c r="A10" t="s">
        <v>18853</v>
      </c>
      <c r="B10">
        <v>177</v>
      </c>
      <c r="C10">
        <v>2179</v>
      </c>
    </row>
    <row r="11" spans="1:3" x14ac:dyDescent="0.25">
      <c r="A11" t="s">
        <v>18856</v>
      </c>
      <c r="B11">
        <v>174</v>
      </c>
      <c r="C11">
        <v>1278</v>
      </c>
    </row>
    <row r="12" spans="1:3" x14ac:dyDescent="0.25">
      <c r="A12" t="s">
        <v>18943</v>
      </c>
      <c r="B12">
        <v>164</v>
      </c>
      <c r="C12">
        <v>2448</v>
      </c>
    </row>
    <row r="13" spans="1:3" x14ac:dyDescent="0.25">
      <c r="A13" t="s">
        <v>18855</v>
      </c>
      <c r="B13">
        <v>162</v>
      </c>
      <c r="C13">
        <v>1565</v>
      </c>
    </row>
    <row r="14" spans="1:3" x14ac:dyDescent="0.25">
      <c r="A14" t="s">
        <v>18920</v>
      </c>
      <c r="B14">
        <v>145</v>
      </c>
      <c r="C14">
        <v>1587</v>
      </c>
    </row>
    <row r="15" spans="1:3" x14ac:dyDescent="0.25">
      <c r="A15" t="s">
        <v>18887</v>
      </c>
      <c r="B15">
        <v>126</v>
      </c>
      <c r="C15">
        <v>866</v>
      </c>
    </row>
    <row r="16" spans="1:3" x14ac:dyDescent="0.25">
      <c r="A16" t="s">
        <v>19076</v>
      </c>
      <c r="B16">
        <v>112</v>
      </c>
      <c r="C16">
        <v>1135</v>
      </c>
    </row>
    <row r="17" spans="1:3" x14ac:dyDescent="0.25">
      <c r="A17" t="s">
        <v>18872</v>
      </c>
      <c r="B17">
        <v>110</v>
      </c>
      <c r="C17">
        <v>765</v>
      </c>
    </row>
    <row r="18" spans="1:3" x14ac:dyDescent="0.25">
      <c r="A18" t="s">
        <v>18873</v>
      </c>
      <c r="B18">
        <v>105</v>
      </c>
      <c r="C18">
        <v>1143</v>
      </c>
    </row>
    <row r="19" spans="1:3" x14ac:dyDescent="0.25">
      <c r="A19" t="s">
        <v>18891</v>
      </c>
      <c r="B19">
        <v>103</v>
      </c>
      <c r="C19">
        <v>745</v>
      </c>
    </row>
    <row r="20" spans="1:3" x14ac:dyDescent="0.25">
      <c r="A20" t="s">
        <v>18862</v>
      </c>
      <c r="B20">
        <v>99</v>
      </c>
      <c r="C20">
        <v>791</v>
      </c>
    </row>
    <row r="21" spans="1:3" x14ac:dyDescent="0.25">
      <c r="A21" t="s">
        <v>18869</v>
      </c>
      <c r="B21">
        <v>95</v>
      </c>
      <c r="C21">
        <v>672</v>
      </c>
    </row>
    <row r="22" spans="1:3" x14ac:dyDescent="0.25">
      <c r="A22" t="s">
        <v>18908</v>
      </c>
      <c r="B22">
        <v>86</v>
      </c>
      <c r="C22">
        <v>661</v>
      </c>
    </row>
    <row r="23" spans="1:3" x14ac:dyDescent="0.25">
      <c r="A23" t="s">
        <v>19005</v>
      </c>
      <c r="B23">
        <v>86</v>
      </c>
      <c r="C23">
        <v>1220</v>
      </c>
    </row>
    <row r="24" spans="1:3" x14ac:dyDescent="0.25">
      <c r="A24" t="s">
        <v>18988</v>
      </c>
      <c r="B24">
        <v>84</v>
      </c>
      <c r="C24">
        <v>1722</v>
      </c>
    </row>
    <row r="25" spans="1:3" x14ac:dyDescent="0.25">
      <c r="A25" t="s">
        <v>18863</v>
      </c>
      <c r="B25">
        <v>82</v>
      </c>
      <c r="C25">
        <v>538</v>
      </c>
    </row>
    <row r="26" spans="1:3" x14ac:dyDescent="0.25">
      <c r="A26" t="s">
        <v>18907</v>
      </c>
      <c r="B26">
        <v>80</v>
      </c>
      <c r="C26">
        <v>565</v>
      </c>
    </row>
    <row r="27" spans="1:3" x14ac:dyDescent="0.25">
      <c r="A27" t="s">
        <v>18919</v>
      </c>
      <c r="B27">
        <v>79</v>
      </c>
      <c r="C27">
        <v>873</v>
      </c>
    </row>
    <row r="28" spans="1:3" x14ac:dyDescent="0.25">
      <c r="A28" t="s">
        <v>18875</v>
      </c>
      <c r="B28">
        <v>75</v>
      </c>
      <c r="C28">
        <v>495</v>
      </c>
    </row>
    <row r="29" spans="1:3" x14ac:dyDescent="0.25">
      <c r="A29" t="s">
        <v>19081</v>
      </c>
      <c r="B29">
        <v>72</v>
      </c>
      <c r="C29">
        <v>1057</v>
      </c>
    </row>
    <row r="30" spans="1:3" x14ac:dyDescent="0.25">
      <c r="A30" t="s">
        <v>18868</v>
      </c>
      <c r="B30">
        <v>71</v>
      </c>
      <c r="C30">
        <v>553</v>
      </c>
    </row>
    <row r="31" spans="1:3" x14ac:dyDescent="0.25">
      <c r="A31" t="s">
        <v>18880</v>
      </c>
      <c r="B31">
        <v>69</v>
      </c>
      <c r="C31">
        <v>467</v>
      </c>
    </row>
    <row r="32" spans="1:3" x14ac:dyDescent="0.25">
      <c r="A32" t="s">
        <v>18860</v>
      </c>
      <c r="B32">
        <v>68</v>
      </c>
      <c r="C32">
        <v>436</v>
      </c>
    </row>
    <row r="33" spans="1:3" x14ac:dyDescent="0.25">
      <c r="A33" t="s">
        <v>18857</v>
      </c>
      <c r="B33">
        <v>66</v>
      </c>
      <c r="C33">
        <v>857</v>
      </c>
    </row>
    <row r="34" spans="1:3" x14ac:dyDescent="0.25">
      <c r="A34" t="s">
        <v>19048</v>
      </c>
      <c r="B34">
        <v>65</v>
      </c>
      <c r="C34">
        <v>865</v>
      </c>
    </row>
    <row r="35" spans="1:3" x14ac:dyDescent="0.25">
      <c r="A35" t="s">
        <v>19151</v>
      </c>
      <c r="B35">
        <v>64</v>
      </c>
      <c r="C35">
        <v>889</v>
      </c>
    </row>
    <row r="36" spans="1:3" x14ac:dyDescent="0.25">
      <c r="A36" t="s">
        <v>18997</v>
      </c>
      <c r="B36">
        <v>63</v>
      </c>
      <c r="C36">
        <v>431</v>
      </c>
    </row>
    <row r="37" spans="1:3" x14ac:dyDescent="0.25">
      <c r="A37" t="s">
        <v>18864</v>
      </c>
      <c r="B37">
        <v>63</v>
      </c>
      <c r="C37">
        <v>451</v>
      </c>
    </row>
    <row r="38" spans="1:3" x14ac:dyDescent="0.25">
      <c r="A38" t="s">
        <v>18854</v>
      </c>
      <c r="B38">
        <v>62</v>
      </c>
      <c r="C38">
        <v>426</v>
      </c>
    </row>
    <row r="39" spans="1:3" x14ac:dyDescent="0.25">
      <c r="A39" t="s">
        <v>18894</v>
      </c>
      <c r="B39">
        <v>59</v>
      </c>
      <c r="C39">
        <v>482</v>
      </c>
    </row>
    <row r="40" spans="1:3" x14ac:dyDescent="0.25">
      <c r="A40" t="s">
        <v>18870</v>
      </c>
      <c r="B40">
        <v>59</v>
      </c>
      <c r="C40">
        <v>499</v>
      </c>
    </row>
    <row r="41" spans="1:3" x14ac:dyDescent="0.25">
      <c r="A41" t="s">
        <v>18904</v>
      </c>
      <c r="B41">
        <v>56</v>
      </c>
      <c r="C41">
        <v>372</v>
      </c>
    </row>
    <row r="42" spans="1:3" x14ac:dyDescent="0.25">
      <c r="A42" t="s">
        <v>18977</v>
      </c>
      <c r="B42">
        <v>55</v>
      </c>
      <c r="C42">
        <v>371</v>
      </c>
    </row>
    <row r="43" spans="1:3" x14ac:dyDescent="0.25">
      <c r="A43" t="s">
        <v>18883</v>
      </c>
      <c r="B43">
        <v>55</v>
      </c>
      <c r="C43">
        <v>362</v>
      </c>
    </row>
    <row r="44" spans="1:3" x14ac:dyDescent="0.25">
      <c r="A44" t="s">
        <v>18871</v>
      </c>
      <c r="B44">
        <v>54</v>
      </c>
      <c r="C44">
        <v>355</v>
      </c>
    </row>
    <row r="45" spans="1:3" x14ac:dyDescent="0.25">
      <c r="A45" t="s">
        <v>19171</v>
      </c>
      <c r="B45">
        <v>54</v>
      </c>
      <c r="C45">
        <v>447</v>
      </c>
    </row>
    <row r="46" spans="1:3" x14ac:dyDescent="0.25">
      <c r="A46" t="s">
        <v>18858</v>
      </c>
      <c r="B46">
        <v>54</v>
      </c>
      <c r="C46">
        <v>366</v>
      </c>
    </row>
    <row r="47" spans="1:3" x14ac:dyDescent="0.25">
      <c r="A47" t="s">
        <v>18900</v>
      </c>
      <c r="B47">
        <v>54</v>
      </c>
      <c r="C47">
        <v>357</v>
      </c>
    </row>
    <row r="48" spans="1:3" x14ac:dyDescent="0.25">
      <c r="A48" t="s">
        <v>19040</v>
      </c>
      <c r="B48">
        <v>53</v>
      </c>
      <c r="C48">
        <v>699</v>
      </c>
    </row>
    <row r="49" spans="1:3" x14ac:dyDescent="0.25">
      <c r="A49" t="s">
        <v>18879</v>
      </c>
      <c r="B49">
        <v>53</v>
      </c>
      <c r="C49">
        <v>566</v>
      </c>
    </row>
    <row r="50" spans="1:3" x14ac:dyDescent="0.25">
      <c r="A50" t="s">
        <v>18905</v>
      </c>
      <c r="B50">
        <v>52</v>
      </c>
      <c r="C50">
        <v>340</v>
      </c>
    </row>
    <row r="51" spans="1:3" x14ac:dyDescent="0.25">
      <c r="A51" t="s">
        <v>18886</v>
      </c>
      <c r="B51">
        <v>51</v>
      </c>
      <c r="C51">
        <v>458</v>
      </c>
    </row>
    <row r="52" spans="1:3" x14ac:dyDescent="0.25">
      <c r="A52" t="s">
        <v>18861</v>
      </c>
      <c r="B52">
        <v>51</v>
      </c>
      <c r="C52">
        <v>666</v>
      </c>
    </row>
    <row r="53" spans="1:3" x14ac:dyDescent="0.25">
      <c r="A53" t="s">
        <v>18867</v>
      </c>
      <c r="B53">
        <v>51</v>
      </c>
      <c r="C53">
        <v>429</v>
      </c>
    </row>
    <row r="54" spans="1:3" x14ac:dyDescent="0.25">
      <c r="A54" t="s">
        <v>19004</v>
      </c>
      <c r="B54">
        <v>49</v>
      </c>
      <c r="C54">
        <v>375</v>
      </c>
    </row>
    <row r="55" spans="1:3" x14ac:dyDescent="0.25">
      <c r="A55" t="s">
        <v>18952</v>
      </c>
      <c r="B55">
        <v>47</v>
      </c>
      <c r="C55">
        <v>393</v>
      </c>
    </row>
    <row r="56" spans="1:3" x14ac:dyDescent="0.25">
      <c r="A56" t="s">
        <v>18876</v>
      </c>
      <c r="B56">
        <v>47</v>
      </c>
      <c r="C56">
        <v>432</v>
      </c>
    </row>
    <row r="57" spans="1:3" x14ac:dyDescent="0.25">
      <c r="A57" t="s">
        <v>18884</v>
      </c>
      <c r="B57">
        <v>46</v>
      </c>
      <c r="C57">
        <v>505</v>
      </c>
    </row>
    <row r="58" spans="1:3" x14ac:dyDescent="0.25">
      <c r="A58" t="s">
        <v>18932</v>
      </c>
      <c r="B58">
        <v>46</v>
      </c>
      <c r="C58">
        <v>342</v>
      </c>
    </row>
    <row r="59" spans="1:3" x14ac:dyDescent="0.25">
      <c r="A59" t="s">
        <v>19112</v>
      </c>
      <c r="B59">
        <v>45</v>
      </c>
      <c r="C59">
        <v>464</v>
      </c>
    </row>
    <row r="60" spans="1:3" x14ac:dyDescent="0.25">
      <c r="A60" t="s">
        <v>19137</v>
      </c>
      <c r="B60">
        <v>44</v>
      </c>
      <c r="C60">
        <v>578</v>
      </c>
    </row>
    <row r="61" spans="1:3" x14ac:dyDescent="0.25">
      <c r="A61" t="s">
        <v>18865</v>
      </c>
      <c r="B61">
        <v>43</v>
      </c>
      <c r="C61">
        <v>463</v>
      </c>
    </row>
    <row r="62" spans="1:3" x14ac:dyDescent="0.25">
      <c r="A62" t="s">
        <v>18889</v>
      </c>
      <c r="B62">
        <v>42</v>
      </c>
      <c r="C62">
        <v>435</v>
      </c>
    </row>
    <row r="63" spans="1:3" x14ac:dyDescent="0.25">
      <c r="A63" t="s">
        <v>19305</v>
      </c>
      <c r="B63">
        <v>41</v>
      </c>
      <c r="C63">
        <v>446</v>
      </c>
    </row>
    <row r="64" spans="1:3" x14ac:dyDescent="0.25">
      <c r="A64" t="s">
        <v>18896</v>
      </c>
      <c r="B64">
        <v>41</v>
      </c>
      <c r="C64">
        <v>375</v>
      </c>
    </row>
    <row r="65" spans="1:3" x14ac:dyDescent="0.25">
      <c r="A65" t="s">
        <v>19187</v>
      </c>
      <c r="B65">
        <v>41</v>
      </c>
      <c r="C65">
        <v>419</v>
      </c>
    </row>
    <row r="66" spans="1:3" x14ac:dyDescent="0.25">
      <c r="A66" t="s">
        <v>18898</v>
      </c>
      <c r="B66">
        <v>40</v>
      </c>
      <c r="C66">
        <v>255</v>
      </c>
    </row>
    <row r="67" spans="1:3" x14ac:dyDescent="0.25">
      <c r="A67" t="s">
        <v>18897</v>
      </c>
      <c r="B67">
        <v>39</v>
      </c>
      <c r="C67">
        <v>361</v>
      </c>
    </row>
    <row r="68" spans="1:3" x14ac:dyDescent="0.25">
      <c r="A68" t="s">
        <v>19154</v>
      </c>
      <c r="B68">
        <v>38</v>
      </c>
      <c r="C68">
        <v>281</v>
      </c>
    </row>
    <row r="69" spans="1:3" x14ac:dyDescent="0.25">
      <c r="A69" t="s">
        <v>19751</v>
      </c>
      <c r="B69">
        <v>38</v>
      </c>
      <c r="C69">
        <v>264</v>
      </c>
    </row>
    <row r="70" spans="1:3" x14ac:dyDescent="0.25">
      <c r="A70" t="s">
        <v>18859</v>
      </c>
      <c r="B70">
        <v>38</v>
      </c>
      <c r="C70">
        <v>242</v>
      </c>
    </row>
    <row r="71" spans="1:3" x14ac:dyDescent="0.25">
      <c r="A71" t="s">
        <v>19037</v>
      </c>
      <c r="B71">
        <v>38</v>
      </c>
      <c r="C71">
        <v>300</v>
      </c>
    </row>
    <row r="72" spans="1:3" x14ac:dyDescent="0.25">
      <c r="A72" t="s">
        <v>18930</v>
      </c>
      <c r="B72">
        <v>38</v>
      </c>
      <c r="C72">
        <v>296</v>
      </c>
    </row>
    <row r="73" spans="1:3" x14ac:dyDescent="0.25">
      <c r="A73" t="s">
        <v>18866</v>
      </c>
      <c r="B73">
        <v>38</v>
      </c>
      <c r="C73">
        <v>281</v>
      </c>
    </row>
    <row r="74" spans="1:3" x14ac:dyDescent="0.25">
      <c r="A74" t="s">
        <v>19304</v>
      </c>
      <c r="B74">
        <v>38</v>
      </c>
      <c r="C74">
        <v>530</v>
      </c>
    </row>
    <row r="75" spans="1:3" x14ac:dyDescent="0.25">
      <c r="A75" t="s">
        <v>18971</v>
      </c>
      <c r="B75">
        <v>37</v>
      </c>
      <c r="C75">
        <v>252</v>
      </c>
    </row>
    <row r="76" spans="1:3" x14ac:dyDescent="0.25">
      <c r="A76" t="s">
        <v>18968</v>
      </c>
      <c r="B76">
        <v>37</v>
      </c>
      <c r="C76">
        <v>293</v>
      </c>
    </row>
    <row r="77" spans="1:3" x14ac:dyDescent="0.25">
      <c r="A77" t="s">
        <v>18885</v>
      </c>
      <c r="B77">
        <v>37</v>
      </c>
      <c r="C77">
        <v>241</v>
      </c>
    </row>
    <row r="78" spans="1:3" x14ac:dyDescent="0.25">
      <c r="A78" t="s">
        <v>18935</v>
      </c>
      <c r="B78">
        <v>37</v>
      </c>
      <c r="C78">
        <v>330</v>
      </c>
    </row>
    <row r="79" spans="1:3" x14ac:dyDescent="0.25">
      <c r="A79" t="s">
        <v>18913</v>
      </c>
      <c r="B79">
        <v>36</v>
      </c>
      <c r="C79">
        <v>474</v>
      </c>
    </row>
    <row r="80" spans="1:3" x14ac:dyDescent="0.25">
      <c r="A80" t="s">
        <v>19271</v>
      </c>
      <c r="B80">
        <v>35</v>
      </c>
      <c r="C80">
        <v>405</v>
      </c>
    </row>
    <row r="81" spans="1:3" x14ac:dyDescent="0.25">
      <c r="A81" t="s">
        <v>19107</v>
      </c>
      <c r="B81">
        <v>35</v>
      </c>
      <c r="C81">
        <v>468</v>
      </c>
    </row>
    <row r="82" spans="1:3" x14ac:dyDescent="0.25">
      <c r="A82" t="s">
        <v>18981</v>
      </c>
      <c r="B82">
        <v>35</v>
      </c>
      <c r="C82">
        <v>239</v>
      </c>
    </row>
    <row r="83" spans="1:3" x14ac:dyDescent="0.25">
      <c r="A83" t="s">
        <v>18877</v>
      </c>
      <c r="B83">
        <v>35</v>
      </c>
      <c r="C83">
        <v>410</v>
      </c>
    </row>
    <row r="84" spans="1:3" x14ac:dyDescent="0.25">
      <c r="A84" t="s">
        <v>19644</v>
      </c>
      <c r="B84">
        <v>35</v>
      </c>
      <c r="C84">
        <v>271</v>
      </c>
    </row>
    <row r="85" spans="1:3" x14ac:dyDescent="0.25">
      <c r="A85" t="s">
        <v>18986</v>
      </c>
      <c r="B85">
        <v>33</v>
      </c>
      <c r="C85">
        <v>267</v>
      </c>
    </row>
    <row r="86" spans="1:3" x14ac:dyDescent="0.25">
      <c r="A86" t="s">
        <v>18917</v>
      </c>
      <c r="B86">
        <v>33</v>
      </c>
      <c r="C86">
        <v>224</v>
      </c>
    </row>
    <row r="87" spans="1:3" x14ac:dyDescent="0.25">
      <c r="A87" t="s">
        <v>18911</v>
      </c>
      <c r="B87">
        <v>33</v>
      </c>
      <c r="C87">
        <v>224</v>
      </c>
    </row>
    <row r="88" spans="1:3" x14ac:dyDescent="0.25">
      <c r="A88" t="s">
        <v>19168</v>
      </c>
      <c r="B88">
        <v>32</v>
      </c>
      <c r="C88">
        <v>372</v>
      </c>
    </row>
    <row r="89" spans="1:3" x14ac:dyDescent="0.25">
      <c r="A89" t="s">
        <v>18962</v>
      </c>
      <c r="B89">
        <v>32</v>
      </c>
      <c r="C89">
        <v>333</v>
      </c>
    </row>
    <row r="90" spans="1:3" x14ac:dyDescent="0.25">
      <c r="A90" t="s">
        <v>19020</v>
      </c>
      <c r="B90">
        <v>31</v>
      </c>
      <c r="C90">
        <v>250</v>
      </c>
    </row>
    <row r="91" spans="1:3" x14ac:dyDescent="0.25">
      <c r="A91" t="s">
        <v>19368</v>
      </c>
      <c r="B91">
        <v>31</v>
      </c>
      <c r="C91">
        <v>334</v>
      </c>
    </row>
    <row r="92" spans="1:3" x14ac:dyDescent="0.25">
      <c r="A92" t="s">
        <v>18914</v>
      </c>
      <c r="B92">
        <v>31</v>
      </c>
      <c r="C92">
        <v>200</v>
      </c>
    </row>
    <row r="93" spans="1:3" x14ac:dyDescent="0.25">
      <c r="A93" t="s">
        <v>19386</v>
      </c>
      <c r="B93">
        <v>31</v>
      </c>
      <c r="C93">
        <v>383</v>
      </c>
    </row>
    <row r="94" spans="1:3" x14ac:dyDescent="0.25">
      <c r="A94" t="s">
        <v>19043</v>
      </c>
      <c r="B94">
        <v>31</v>
      </c>
      <c r="C94">
        <v>209</v>
      </c>
    </row>
    <row r="95" spans="1:3" x14ac:dyDescent="0.25">
      <c r="A95" t="s">
        <v>19131</v>
      </c>
      <c r="B95">
        <v>30</v>
      </c>
      <c r="C95">
        <v>469</v>
      </c>
    </row>
    <row r="96" spans="1:3" x14ac:dyDescent="0.25">
      <c r="A96" t="s">
        <v>19479</v>
      </c>
      <c r="B96">
        <v>30</v>
      </c>
      <c r="C96">
        <v>210</v>
      </c>
    </row>
    <row r="97" spans="1:3" x14ac:dyDescent="0.25">
      <c r="A97" t="s">
        <v>18901</v>
      </c>
      <c r="B97">
        <v>30</v>
      </c>
      <c r="C97">
        <v>193</v>
      </c>
    </row>
    <row r="98" spans="1:3" x14ac:dyDescent="0.25">
      <c r="A98" t="s">
        <v>18963</v>
      </c>
      <c r="B98">
        <v>29</v>
      </c>
      <c r="C98">
        <v>189</v>
      </c>
    </row>
    <row r="99" spans="1:3" x14ac:dyDescent="0.25">
      <c r="A99" t="s">
        <v>19278</v>
      </c>
      <c r="B99">
        <v>28</v>
      </c>
      <c r="C99">
        <v>251</v>
      </c>
    </row>
    <row r="100" spans="1:3" x14ac:dyDescent="0.25">
      <c r="A100" t="s">
        <v>19067</v>
      </c>
      <c r="B100">
        <v>28</v>
      </c>
      <c r="C100">
        <v>194</v>
      </c>
    </row>
    <row r="101" spans="1:3" x14ac:dyDescent="0.25">
      <c r="A101" t="s">
        <v>19201</v>
      </c>
      <c r="B101">
        <v>28</v>
      </c>
      <c r="C101">
        <v>454</v>
      </c>
    </row>
    <row r="102" spans="1:3" x14ac:dyDescent="0.25">
      <c r="A102" t="s">
        <v>18954</v>
      </c>
      <c r="B102">
        <v>27</v>
      </c>
      <c r="C102">
        <v>272</v>
      </c>
    </row>
    <row r="103" spans="1:3" x14ac:dyDescent="0.25">
      <c r="A103" t="s">
        <v>19268</v>
      </c>
      <c r="B103">
        <v>27</v>
      </c>
      <c r="C103">
        <v>206</v>
      </c>
    </row>
    <row r="104" spans="1:3" x14ac:dyDescent="0.25">
      <c r="A104" t="s">
        <v>18927</v>
      </c>
      <c r="B104">
        <v>27</v>
      </c>
      <c r="C104">
        <v>297</v>
      </c>
    </row>
    <row r="105" spans="1:3" x14ac:dyDescent="0.25">
      <c r="A105" t="s">
        <v>19345</v>
      </c>
      <c r="B105">
        <v>27</v>
      </c>
      <c r="C105">
        <v>419</v>
      </c>
    </row>
    <row r="106" spans="1:3" x14ac:dyDescent="0.25">
      <c r="A106" t="s">
        <v>19252</v>
      </c>
      <c r="B106">
        <v>27</v>
      </c>
      <c r="C106">
        <v>236</v>
      </c>
    </row>
    <row r="107" spans="1:3" x14ac:dyDescent="0.25">
      <c r="A107" t="s">
        <v>18951</v>
      </c>
      <c r="B107">
        <v>26</v>
      </c>
      <c r="C107">
        <v>217</v>
      </c>
    </row>
    <row r="108" spans="1:3" x14ac:dyDescent="0.25">
      <c r="A108" t="s">
        <v>18989</v>
      </c>
      <c r="B108">
        <v>26</v>
      </c>
      <c r="C108">
        <v>182</v>
      </c>
    </row>
    <row r="109" spans="1:3" x14ac:dyDescent="0.25">
      <c r="A109" t="s">
        <v>19319</v>
      </c>
      <c r="B109">
        <v>25</v>
      </c>
      <c r="C109">
        <v>184</v>
      </c>
    </row>
    <row r="110" spans="1:3" x14ac:dyDescent="0.25">
      <c r="A110" t="s">
        <v>19018</v>
      </c>
      <c r="B110">
        <v>25</v>
      </c>
      <c r="C110">
        <v>247</v>
      </c>
    </row>
    <row r="111" spans="1:3" x14ac:dyDescent="0.25">
      <c r="A111" t="s">
        <v>18979</v>
      </c>
      <c r="B111">
        <v>25</v>
      </c>
      <c r="C111">
        <v>204</v>
      </c>
    </row>
    <row r="112" spans="1:3" x14ac:dyDescent="0.25">
      <c r="A112" t="s">
        <v>18878</v>
      </c>
      <c r="B112">
        <v>24</v>
      </c>
      <c r="C112">
        <v>145</v>
      </c>
    </row>
    <row r="113" spans="1:3" x14ac:dyDescent="0.25">
      <c r="A113" t="s">
        <v>18909</v>
      </c>
      <c r="B113">
        <v>24</v>
      </c>
      <c r="C113">
        <v>152</v>
      </c>
    </row>
    <row r="114" spans="1:3" x14ac:dyDescent="0.25">
      <c r="A114" t="s">
        <v>18974</v>
      </c>
      <c r="B114">
        <v>24</v>
      </c>
      <c r="C114">
        <v>160</v>
      </c>
    </row>
    <row r="115" spans="1:3" x14ac:dyDescent="0.25">
      <c r="A115" t="s">
        <v>18939</v>
      </c>
      <c r="B115">
        <v>23</v>
      </c>
      <c r="C115">
        <v>227</v>
      </c>
    </row>
    <row r="116" spans="1:3" x14ac:dyDescent="0.25">
      <c r="A116" t="s">
        <v>19882</v>
      </c>
      <c r="B116">
        <v>23</v>
      </c>
      <c r="C116">
        <v>177</v>
      </c>
    </row>
    <row r="117" spans="1:3" x14ac:dyDescent="0.25">
      <c r="A117" t="s">
        <v>19075</v>
      </c>
      <c r="B117">
        <v>23</v>
      </c>
      <c r="C117">
        <v>157</v>
      </c>
    </row>
    <row r="118" spans="1:3" x14ac:dyDescent="0.25">
      <c r="A118" t="s">
        <v>18955</v>
      </c>
      <c r="B118">
        <v>23</v>
      </c>
      <c r="C118">
        <v>189</v>
      </c>
    </row>
    <row r="119" spans="1:3" x14ac:dyDescent="0.25">
      <c r="A119" t="s">
        <v>20038</v>
      </c>
      <c r="B119">
        <v>23</v>
      </c>
      <c r="C119">
        <v>235</v>
      </c>
    </row>
    <row r="120" spans="1:3" x14ac:dyDescent="0.25">
      <c r="A120" t="s">
        <v>19434</v>
      </c>
      <c r="B120">
        <v>23</v>
      </c>
      <c r="C120">
        <v>245</v>
      </c>
    </row>
    <row r="121" spans="1:3" x14ac:dyDescent="0.25">
      <c r="A121" t="s">
        <v>18893</v>
      </c>
      <c r="B121">
        <v>22</v>
      </c>
      <c r="C121">
        <v>175</v>
      </c>
    </row>
    <row r="122" spans="1:3" x14ac:dyDescent="0.25">
      <c r="A122" t="s">
        <v>19000</v>
      </c>
      <c r="B122">
        <v>22</v>
      </c>
      <c r="C122">
        <v>140</v>
      </c>
    </row>
    <row r="123" spans="1:3" x14ac:dyDescent="0.25">
      <c r="A123" t="s">
        <v>18959</v>
      </c>
      <c r="B123">
        <v>22</v>
      </c>
      <c r="C123">
        <v>1023</v>
      </c>
    </row>
    <row r="124" spans="1:3" x14ac:dyDescent="0.25">
      <c r="A124" t="s">
        <v>18940</v>
      </c>
      <c r="B124">
        <v>22</v>
      </c>
      <c r="C124">
        <v>181</v>
      </c>
    </row>
    <row r="125" spans="1:3" x14ac:dyDescent="0.25">
      <c r="A125" t="s">
        <v>19660</v>
      </c>
      <c r="B125">
        <v>22</v>
      </c>
      <c r="C125">
        <v>330</v>
      </c>
    </row>
    <row r="126" spans="1:3" x14ac:dyDescent="0.25">
      <c r="A126" t="s">
        <v>18945</v>
      </c>
      <c r="B126">
        <v>21</v>
      </c>
      <c r="C126">
        <v>131</v>
      </c>
    </row>
    <row r="127" spans="1:3" x14ac:dyDescent="0.25">
      <c r="A127" t="s">
        <v>18987</v>
      </c>
      <c r="B127">
        <v>21</v>
      </c>
      <c r="C127">
        <v>144</v>
      </c>
    </row>
    <row r="128" spans="1:3" x14ac:dyDescent="0.25">
      <c r="A128" t="s">
        <v>18928</v>
      </c>
      <c r="B128">
        <v>21</v>
      </c>
      <c r="C128">
        <v>137</v>
      </c>
    </row>
    <row r="129" spans="1:3" x14ac:dyDescent="0.25">
      <c r="A129" t="s">
        <v>19223</v>
      </c>
      <c r="B129">
        <v>21</v>
      </c>
      <c r="C129">
        <v>232</v>
      </c>
    </row>
    <row r="130" spans="1:3" x14ac:dyDescent="0.25">
      <c r="A130" t="s">
        <v>18892</v>
      </c>
      <c r="B130">
        <v>21</v>
      </c>
      <c r="C130">
        <v>136</v>
      </c>
    </row>
    <row r="131" spans="1:3" x14ac:dyDescent="0.25">
      <c r="A131" t="s">
        <v>19673</v>
      </c>
      <c r="B131">
        <v>20</v>
      </c>
      <c r="C131">
        <v>287</v>
      </c>
    </row>
    <row r="132" spans="1:3" x14ac:dyDescent="0.25">
      <c r="A132" t="s">
        <v>18967</v>
      </c>
      <c r="B132">
        <v>20</v>
      </c>
      <c r="C132">
        <v>134</v>
      </c>
    </row>
    <row r="133" spans="1:3" x14ac:dyDescent="0.25">
      <c r="A133" t="s">
        <v>20402</v>
      </c>
      <c r="B133">
        <v>20</v>
      </c>
      <c r="C133">
        <v>216</v>
      </c>
    </row>
    <row r="134" spans="1:3" x14ac:dyDescent="0.25">
      <c r="A134" t="s">
        <v>18947</v>
      </c>
      <c r="B134">
        <v>20</v>
      </c>
      <c r="C134">
        <v>203</v>
      </c>
    </row>
    <row r="135" spans="1:3" x14ac:dyDescent="0.25">
      <c r="A135" t="s">
        <v>18888</v>
      </c>
      <c r="B135">
        <v>20</v>
      </c>
      <c r="C135">
        <v>133</v>
      </c>
    </row>
    <row r="136" spans="1:3" x14ac:dyDescent="0.25">
      <c r="A136" t="s">
        <v>19138</v>
      </c>
      <c r="B136">
        <v>20</v>
      </c>
      <c r="C136">
        <v>136</v>
      </c>
    </row>
    <row r="137" spans="1:3" x14ac:dyDescent="0.25">
      <c r="A137" t="s">
        <v>19259</v>
      </c>
      <c r="B137">
        <v>19</v>
      </c>
      <c r="C137">
        <v>200</v>
      </c>
    </row>
    <row r="138" spans="1:3" x14ac:dyDescent="0.25">
      <c r="A138" t="s">
        <v>20775</v>
      </c>
      <c r="B138">
        <v>19</v>
      </c>
      <c r="C138">
        <v>117</v>
      </c>
    </row>
    <row r="139" spans="1:3" x14ac:dyDescent="0.25">
      <c r="A139" t="s">
        <v>18925</v>
      </c>
      <c r="B139">
        <v>19</v>
      </c>
      <c r="C139">
        <v>120</v>
      </c>
    </row>
    <row r="140" spans="1:3" x14ac:dyDescent="0.25">
      <c r="A140" t="s">
        <v>19166</v>
      </c>
      <c r="B140">
        <v>19</v>
      </c>
      <c r="C140">
        <v>338</v>
      </c>
    </row>
    <row r="141" spans="1:3" x14ac:dyDescent="0.25">
      <c r="A141" t="s">
        <v>18960</v>
      </c>
      <c r="B141">
        <v>19</v>
      </c>
      <c r="C141">
        <v>149</v>
      </c>
    </row>
    <row r="142" spans="1:3" x14ac:dyDescent="0.25">
      <c r="A142" t="s">
        <v>19069</v>
      </c>
      <c r="B142">
        <v>18</v>
      </c>
      <c r="C142">
        <v>162</v>
      </c>
    </row>
    <row r="143" spans="1:3" x14ac:dyDescent="0.25">
      <c r="A143" t="s">
        <v>18941</v>
      </c>
      <c r="B143">
        <v>18</v>
      </c>
      <c r="C143">
        <v>124</v>
      </c>
    </row>
    <row r="144" spans="1:3" x14ac:dyDescent="0.25">
      <c r="A144" t="s">
        <v>19418</v>
      </c>
      <c r="B144">
        <v>18</v>
      </c>
      <c r="C144">
        <v>229</v>
      </c>
    </row>
    <row r="145" spans="1:3" x14ac:dyDescent="0.25">
      <c r="A145" t="s">
        <v>19185</v>
      </c>
      <c r="B145">
        <v>18</v>
      </c>
      <c r="C145">
        <v>201</v>
      </c>
    </row>
    <row r="146" spans="1:3" x14ac:dyDescent="0.25">
      <c r="A146" t="s">
        <v>19627</v>
      </c>
      <c r="B146">
        <v>18</v>
      </c>
      <c r="C146">
        <v>188</v>
      </c>
    </row>
    <row r="147" spans="1:3" x14ac:dyDescent="0.25">
      <c r="A147" t="s">
        <v>19409</v>
      </c>
      <c r="B147">
        <v>17</v>
      </c>
      <c r="C147">
        <v>237</v>
      </c>
    </row>
    <row r="148" spans="1:3" x14ac:dyDescent="0.25">
      <c r="A148" t="s">
        <v>19169</v>
      </c>
      <c r="B148">
        <v>17</v>
      </c>
      <c r="C148">
        <v>119</v>
      </c>
    </row>
    <row r="149" spans="1:3" x14ac:dyDescent="0.25">
      <c r="A149" t="s">
        <v>19413</v>
      </c>
      <c r="B149">
        <v>17</v>
      </c>
      <c r="C149">
        <v>226</v>
      </c>
    </row>
    <row r="150" spans="1:3" x14ac:dyDescent="0.25">
      <c r="A150" t="s">
        <v>18980</v>
      </c>
      <c r="B150">
        <v>17</v>
      </c>
      <c r="C150">
        <v>98</v>
      </c>
    </row>
    <row r="151" spans="1:3" x14ac:dyDescent="0.25">
      <c r="A151" t="s">
        <v>19578</v>
      </c>
      <c r="B151">
        <v>17</v>
      </c>
      <c r="C151">
        <v>357</v>
      </c>
    </row>
    <row r="152" spans="1:3" x14ac:dyDescent="0.25">
      <c r="A152" t="s">
        <v>18874</v>
      </c>
      <c r="B152">
        <v>17</v>
      </c>
      <c r="C152">
        <v>99</v>
      </c>
    </row>
    <row r="153" spans="1:3" x14ac:dyDescent="0.25">
      <c r="A153" t="s">
        <v>19241</v>
      </c>
      <c r="B153">
        <v>17</v>
      </c>
      <c r="C153">
        <v>191</v>
      </c>
    </row>
    <row r="154" spans="1:3" x14ac:dyDescent="0.25">
      <c r="A154" t="s">
        <v>19029</v>
      </c>
      <c r="B154">
        <v>17</v>
      </c>
      <c r="C154">
        <v>150</v>
      </c>
    </row>
    <row r="155" spans="1:3" x14ac:dyDescent="0.25">
      <c r="A155" t="s">
        <v>18890</v>
      </c>
      <c r="B155">
        <v>17</v>
      </c>
      <c r="C155">
        <v>150</v>
      </c>
    </row>
    <row r="156" spans="1:3" x14ac:dyDescent="0.25">
      <c r="A156" t="s">
        <v>19544</v>
      </c>
      <c r="B156">
        <v>16</v>
      </c>
      <c r="C156">
        <v>178</v>
      </c>
    </row>
    <row r="157" spans="1:3" x14ac:dyDescent="0.25">
      <c r="A157" t="s">
        <v>19537</v>
      </c>
      <c r="B157">
        <v>16</v>
      </c>
      <c r="C157">
        <v>204</v>
      </c>
    </row>
    <row r="158" spans="1:3" x14ac:dyDescent="0.25">
      <c r="A158" t="s">
        <v>20200</v>
      </c>
      <c r="B158">
        <v>16</v>
      </c>
      <c r="C158">
        <v>112</v>
      </c>
    </row>
    <row r="159" spans="1:3" x14ac:dyDescent="0.25">
      <c r="A159" t="s">
        <v>18881</v>
      </c>
      <c r="B159">
        <v>16</v>
      </c>
      <c r="C159">
        <v>186</v>
      </c>
    </row>
    <row r="160" spans="1:3" x14ac:dyDescent="0.25">
      <c r="A160" t="s">
        <v>18903</v>
      </c>
      <c r="B160">
        <v>16</v>
      </c>
      <c r="C160">
        <v>180</v>
      </c>
    </row>
    <row r="161" spans="1:3" x14ac:dyDescent="0.25">
      <c r="A161" t="s">
        <v>18899</v>
      </c>
      <c r="B161">
        <v>16</v>
      </c>
      <c r="C161">
        <v>138</v>
      </c>
    </row>
    <row r="162" spans="1:3" x14ac:dyDescent="0.25">
      <c r="A162" t="s">
        <v>19176</v>
      </c>
      <c r="B162">
        <v>16</v>
      </c>
      <c r="C162">
        <v>107</v>
      </c>
    </row>
    <row r="163" spans="1:3" x14ac:dyDescent="0.25">
      <c r="A163" t="s">
        <v>19331</v>
      </c>
      <c r="B163">
        <v>16</v>
      </c>
      <c r="C163">
        <v>130</v>
      </c>
    </row>
    <row r="164" spans="1:3" x14ac:dyDescent="0.25">
      <c r="A164" t="s">
        <v>20776</v>
      </c>
      <c r="B164">
        <v>16</v>
      </c>
      <c r="C164">
        <v>141</v>
      </c>
    </row>
    <row r="165" spans="1:3" x14ac:dyDescent="0.25">
      <c r="A165" t="s">
        <v>18964</v>
      </c>
      <c r="B165">
        <v>16</v>
      </c>
      <c r="C165">
        <v>141</v>
      </c>
    </row>
    <row r="166" spans="1:3" x14ac:dyDescent="0.25">
      <c r="A166" t="s">
        <v>19694</v>
      </c>
      <c r="B166">
        <v>15</v>
      </c>
      <c r="C166">
        <v>141</v>
      </c>
    </row>
    <row r="167" spans="1:3" x14ac:dyDescent="0.25">
      <c r="A167" t="s">
        <v>19482</v>
      </c>
      <c r="B167">
        <v>15</v>
      </c>
      <c r="C167">
        <v>186</v>
      </c>
    </row>
    <row r="168" spans="1:3" x14ac:dyDescent="0.25">
      <c r="A168" t="s">
        <v>19718</v>
      </c>
      <c r="B168">
        <v>15</v>
      </c>
      <c r="C168">
        <v>106</v>
      </c>
    </row>
    <row r="169" spans="1:3" x14ac:dyDescent="0.25">
      <c r="A169" t="s">
        <v>19065</v>
      </c>
      <c r="B169">
        <v>15</v>
      </c>
      <c r="C169">
        <v>94</v>
      </c>
    </row>
    <row r="170" spans="1:3" x14ac:dyDescent="0.25">
      <c r="A170" t="s">
        <v>19102</v>
      </c>
      <c r="B170">
        <v>15</v>
      </c>
      <c r="C170">
        <v>86</v>
      </c>
    </row>
    <row r="171" spans="1:3" x14ac:dyDescent="0.25">
      <c r="A171" t="s">
        <v>19094</v>
      </c>
      <c r="B171">
        <v>15</v>
      </c>
      <c r="C171">
        <v>139</v>
      </c>
    </row>
    <row r="172" spans="1:3" x14ac:dyDescent="0.25">
      <c r="A172" t="s">
        <v>19097</v>
      </c>
      <c r="B172">
        <v>15</v>
      </c>
      <c r="C172">
        <v>105</v>
      </c>
    </row>
    <row r="173" spans="1:3" x14ac:dyDescent="0.25">
      <c r="A173" t="s">
        <v>20117</v>
      </c>
      <c r="B173">
        <v>15</v>
      </c>
      <c r="C173">
        <v>288</v>
      </c>
    </row>
    <row r="174" spans="1:3" x14ac:dyDescent="0.25">
      <c r="A174" t="s">
        <v>19141</v>
      </c>
      <c r="B174">
        <v>15</v>
      </c>
      <c r="C174">
        <v>192</v>
      </c>
    </row>
    <row r="175" spans="1:3" x14ac:dyDescent="0.25">
      <c r="A175" t="s">
        <v>20756</v>
      </c>
      <c r="B175">
        <v>15</v>
      </c>
      <c r="C175">
        <v>119</v>
      </c>
    </row>
    <row r="176" spans="1:3" x14ac:dyDescent="0.25">
      <c r="A176" t="s">
        <v>19192</v>
      </c>
      <c r="B176">
        <v>14</v>
      </c>
      <c r="C176">
        <v>95</v>
      </c>
    </row>
    <row r="177" spans="1:3" x14ac:dyDescent="0.25">
      <c r="A177" t="s">
        <v>19058</v>
      </c>
      <c r="B177">
        <v>14</v>
      </c>
      <c r="C177">
        <v>92</v>
      </c>
    </row>
    <row r="178" spans="1:3" x14ac:dyDescent="0.25">
      <c r="A178" t="s">
        <v>19366</v>
      </c>
      <c r="B178">
        <v>14</v>
      </c>
      <c r="C178">
        <v>94</v>
      </c>
    </row>
    <row r="179" spans="1:3" x14ac:dyDescent="0.25">
      <c r="A179" t="s">
        <v>19403</v>
      </c>
      <c r="B179">
        <v>14</v>
      </c>
      <c r="C179">
        <v>243</v>
      </c>
    </row>
    <row r="180" spans="1:3" x14ac:dyDescent="0.25">
      <c r="A180" t="s">
        <v>19260</v>
      </c>
      <c r="B180">
        <v>14</v>
      </c>
      <c r="C180">
        <v>98</v>
      </c>
    </row>
    <row r="181" spans="1:3" x14ac:dyDescent="0.25">
      <c r="A181" t="s">
        <v>19343</v>
      </c>
      <c r="B181">
        <v>14</v>
      </c>
      <c r="C181">
        <v>95</v>
      </c>
    </row>
    <row r="182" spans="1:3" x14ac:dyDescent="0.25">
      <c r="A182" t="s">
        <v>18906</v>
      </c>
      <c r="B182">
        <v>14</v>
      </c>
      <c r="C182">
        <v>236</v>
      </c>
    </row>
    <row r="183" spans="1:3" x14ac:dyDescent="0.25">
      <c r="A183" t="s">
        <v>18978</v>
      </c>
      <c r="B183">
        <v>14</v>
      </c>
      <c r="C183">
        <v>89</v>
      </c>
    </row>
    <row r="184" spans="1:3" x14ac:dyDescent="0.25">
      <c r="A184" t="s">
        <v>18923</v>
      </c>
      <c r="B184">
        <v>14</v>
      </c>
      <c r="C184">
        <v>79</v>
      </c>
    </row>
    <row r="185" spans="1:3" x14ac:dyDescent="0.25">
      <c r="A185" t="s">
        <v>18895</v>
      </c>
      <c r="B185">
        <v>14</v>
      </c>
      <c r="C185">
        <v>130</v>
      </c>
    </row>
    <row r="186" spans="1:3" x14ac:dyDescent="0.25">
      <c r="A186" t="s">
        <v>18985</v>
      </c>
      <c r="B186">
        <v>14</v>
      </c>
      <c r="C186">
        <v>90</v>
      </c>
    </row>
    <row r="187" spans="1:3" x14ac:dyDescent="0.25">
      <c r="A187" t="s">
        <v>19397</v>
      </c>
      <c r="B187">
        <v>13</v>
      </c>
      <c r="C187">
        <v>149</v>
      </c>
    </row>
    <row r="188" spans="1:3" x14ac:dyDescent="0.25">
      <c r="A188" t="s">
        <v>18924</v>
      </c>
      <c r="B188">
        <v>13</v>
      </c>
      <c r="C188">
        <v>129</v>
      </c>
    </row>
    <row r="189" spans="1:3" x14ac:dyDescent="0.25">
      <c r="A189" t="s">
        <v>18921</v>
      </c>
      <c r="B189">
        <v>13</v>
      </c>
      <c r="C189">
        <v>89</v>
      </c>
    </row>
    <row r="190" spans="1:3" x14ac:dyDescent="0.25">
      <c r="A190" t="s">
        <v>19130</v>
      </c>
      <c r="B190">
        <v>13</v>
      </c>
      <c r="C190">
        <v>89</v>
      </c>
    </row>
    <row r="191" spans="1:3" x14ac:dyDescent="0.25">
      <c r="A191" t="s">
        <v>19665</v>
      </c>
      <c r="B191">
        <v>13</v>
      </c>
      <c r="C191">
        <v>211</v>
      </c>
    </row>
    <row r="192" spans="1:3" x14ac:dyDescent="0.25">
      <c r="A192" t="s">
        <v>19547</v>
      </c>
      <c r="B192">
        <v>13</v>
      </c>
      <c r="C192">
        <v>193</v>
      </c>
    </row>
    <row r="193" spans="1:3" x14ac:dyDescent="0.25">
      <c r="A193" t="s">
        <v>19389</v>
      </c>
      <c r="B193">
        <v>13</v>
      </c>
      <c r="C193">
        <v>129</v>
      </c>
    </row>
    <row r="194" spans="1:3" x14ac:dyDescent="0.25">
      <c r="A194" t="s">
        <v>20396</v>
      </c>
      <c r="B194">
        <v>13</v>
      </c>
      <c r="C194">
        <v>340</v>
      </c>
    </row>
    <row r="195" spans="1:3" x14ac:dyDescent="0.25">
      <c r="A195" t="s">
        <v>19144</v>
      </c>
      <c r="B195">
        <v>13</v>
      </c>
      <c r="C195">
        <v>88</v>
      </c>
    </row>
    <row r="196" spans="1:3" x14ac:dyDescent="0.25">
      <c r="A196" t="s">
        <v>20777</v>
      </c>
      <c r="B196">
        <v>13</v>
      </c>
      <c r="C196">
        <v>175</v>
      </c>
    </row>
    <row r="197" spans="1:3" x14ac:dyDescent="0.25">
      <c r="A197" t="s">
        <v>19548</v>
      </c>
      <c r="B197">
        <v>13</v>
      </c>
      <c r="C197">
        <v>195</v>
      </c>
    </row>
    <row r="198" spans="1:3" x14ac:dyDescent="0.25">
      <c r="A198" t="s">
        <v>19157</v>
      </c>
      <c r="B198">
        <v>13</v>
      </c>
      <c r="C198">
        <v>88</v>
      </c>
    </row>
    <row r="199" spans="1:3" x14ac:dyDescent="0.25">
      <c r="A199" t="s">
        <v>19158</v>
      </c>
      <c r="B199">
        <v>13</v>
      </c>
      <c r="C199">
        <v>91</v>
      </c>
    </row>
    <row r="200" spans="1:3" x14ac:dyDescent="0.25">
      <c r="A200" t="s">
        <v>18882</v>
      </c>
      <c r="B200">
        <v>13</v>
      </c>
      <c r="C200">
        <v>82</v>
      </c>
    </row>
    <row r="201" spans="1:3" x14ac:dyDescent="0.25">
      <c r="A201" t="s">
        <v>20531</v>
      </c>
      <c r="B201">
        <v>13</v>
      </c>
      <c r="C201">
        <v>130</v>
      </c>
    </row>
    <row r="202" spans="1:3" x14ac:dyDescent="0.25">
      <c r="A202" t="s">
        <v>19224</v>
      </c>
      <c r="B202">
        <v>13</v>
      </c>
      <c r="C202">
        <v>140</v>
      </c>
    </row>
    <row r="203" spans="1:3" x14ac:dyDescent="0.25">
      <c r="A203" t="s">
        <v>18912</v>
      </c>
      <c r="B203">
        <v>13</v>
      </c>
      <c r="C203">
        <v>86</v>
      </c>
    </row>
    <row r="204" spans="1:3" x14ac:dyDescent="0.25">
      <c r="A204" t="s">
        <v>19231</v>
      </c>
      <c r="B204">
        <v>13</v>
      </c>
      <c r="C204">
        <v>89</v>
      </c>
    </row>
    <row r="205" spans="1:3" x14ac:dyDescent="0.25">
      <c r="A205" t="s">
        <v>19077</v>
      </c>
      <c r="B205">
        <v>13</v>
      </c>
      <c r="C205">
        <v>127</v>
      </c>
    </row>
    <row r="206" spans="1:3" x14ac:dyDescent="0.25">
      <c r="A206" t="s">
        <v>18936</v>
      </c>
      <c r="B206">
        <v>13</v>
      </c>
      <c r="C206">
        <v>120</v>
      </c>
    </row>
    <row r="207" spans="1:3" x14ac:dyDescent="0.25">
      <c r="A207" t="s">
        <v>19074</v>
      </c>
      <c r="B207">
        <v>13</v>
      </c>
      <c r="C207">
        <v>156</v>
      </c>
    </row>
    <row r="208" spans="1:3" x14ac:dyDescent="0.25">
      <c r="A208" t="s">
        <v>18929</v>
      </c>
      <c r="B208">
        <v>13</v>
      </c>
      <c r="C208">
        <v>128</v>
      </c>
    </row>
    <row r="209" spans="1:3" x14ac:dyDescent="0.25">
      <c r="A209" t="s">
        <v>19163</v>
      </c>
      <c r="B209">
        <v>13</v>
      </c>
      <c r="C209">
        <v>195</v>
      </c>
    </row>
    <row r="210" spans="1:3" x14ac:dyDescent="0.25">
      <c r="A210" t="s">
        <v>20778</v>
      </c>
      <c r="B210">
        <v>12</v>
      </c>
      <c r="C210">
        <v>84</v>
      </c>
    </row>
    <row r="211" spans="1:3" x14ac:dyDescent="0.25">
      <c r="A211" t="s">
        <v>18984</v>
      </c>
      <c r="B211">
        <v>12</v>
      </c>
      <c r="C211">
        <v>76</v>
      </c>
    </row>
    <row r="212" spans="1:3" x14ac:dyDescent="0.25">
      <c r="A212" t="s">
        <v>19569</v>
      </c>
      <c r="B212">
        <v>12</v>
      </c>
      <c r="C212">
        <v>168</v>
      </c>
    </row>
    <row r="213" spans="1:3" x14ac:dyDescent="0.25">
      <c r="A213" t="s">
        <v>19194</v>
      </c>
      <c r="B213">
        <v>12</v>
      </c>
      <c r="C213">
        <v>82</v>
      </c>
    </row>
    <row r="214" spans="1:3" x14ac:dyDescent="0.25">
      <c r="A214" t="s">
        <v>20337</v>
      </c>
      <c r="B214">
        <v>12</v>
      </c>
      <c r="C214">
        <v>214</v>
      </c>
    </row>
    <row r="215" spans="1:3" x14ac:dyDescent="0.25">
      <c r="A215" t="s">
        <v>18958</v>
      </c>
      <c r="B215">
        <v>12</v>
      </c>
      <c r="C215">
        <v>193</v>
      </c>
    </row>
    <row r="216" spans="1:3" x14ac:dyDescent="0.25">
      <c r="A216" t="s">
        <v>19197</v>
      </c>
      <c r="B216">
        <v>12</v>
      </c>
      <c r="C216">
        <v>82</v>
      </c>
    </row>
    <row r="217" spans="1:3" x14ac:dyDescent="0.25">
      <c r="A217" t="s">
        <v>18957</v>
      </c>
      <c r="B217">
        <v>12</v>
      </c>
      <c r="C217">
        <v>119</v>
      </c>
    </row>
    <row r="218" spans="1:3" x14ac:dyDescent="0.25">
      <c r="A218" t="s">
        <v>18966</v>
      </c>
      <c r="B218">
        <v>12</v>
      </c>
      <c r="C218">
        <v>80</v>
      </c>
    </row>
    <row r="219" spans="1:3" x14ac:dyDescent="0.25">
      <c r="A219" t="s">
        <v>19014</v>
      </c>
      <c r="B219">
        <v>12</v>
      </c>
      <c r="C219">
        <v>98</v>
      </c>
    </row>
    <row r="220" spans="1:3" x14ac:dyDescent="0.25">
      <c r="A220" t="s">
        <v>19053</v>
      </c>
      <c r="B220">
        <v>12</v>
      </c>
      <c r="C220">
        <v>73</v>
      </c>
    </row>
    <row r="221" spans="1:3" x14ac:dyDescent="0.25">
      <c r="A221" t="s">
        <v>18982</v>
      </c>
      <c r="B221">
        <v>12</v>
      </c>
      <c r="C221">
        <v>84</v>
      </c>
    </row>
    <row r="222" spans="1:3" x14ac:dyDescent="0.25">
      <c r="A222" t="s">
        <v>18949</v>
      </c>
      <c r="B222">
        <v>12</v>
      </c>
      <c r="C222">
        <v>263</v>
      </c>
    </row>
    <row r="223" spans="1:3" x14ac:dyDescent="0.25">
      <c r="A223" t="s">
        <v>18948</v>
      </c>
      <c r="B223">
        <v>12</v>
      </c>
      <c r="C223">
        <v>82</v>
      </c>
    </row>
    <row r="224" spans="1:3" x14ac:dyDescent="0.25">
      <c r="A224" t="s">
        <v>19431</v>
      </c>
      <c r="B224">
        <v>12</v>
      </c>
      <c r="C224">
        <v>164</v>
      </c>
    </row>
    <row r="225" spans="1:3" x14ac:dyDescent="0.25">
      <c r="A225" t="s">
        <v>20779</v>
      </c>
      <c r="B225">
        <v>12</v>
      </c>
      <c r="C225">
        <v>80</v>
      </c>
    </row>
    <row r="226" spans="1:3" x14ac:dyDescent="0.25">
      <c r="A226" t="s">
        <v>18933</v>
      </c>
      <c r="B226">
        <v>12</v>
      </c>
      <c r="C226">
        <v>188</v>
      </c>
    </row>
    <row r="227" spans="1:3" x14ac:dyDescent="0.25">
      <c r="A227" t="s">
        <v>18915</v>
      </c>
      <c r="B227">
        <v>12</v>
      </c>
      <c r="C227">
        <v>189</v>
      </c>
    </row>
    <row r="228" spans="1:3" x14ac:dyDescent="0.25">
      <c r="A228" t="s">
        <v>19127</v>
      </c>
      <c r="B228">
        <v>12</v>
      </c>
      <c r="C228">
        <v>72</v>
      </c>
    </row>
    <row r="229" spans="1:3" x14ac:dyDescent="0.25">
      <c r="A229" t="s">
        <v>20740</v>
      </c>
      <c r="B229">
        <v>12</v>
      </c>
      <c r="C229">
        <v>153</v>
      </c>
    </row>
    <row r="230" spans="1:3" x14ac:dyDescent="0.25">
      <c r="A230" t="s">
        <v>18916</v>
      </c>
      <c r="B230">
        <v>11</v>
      </c>
      <c r="C230">
        <v>68</v>
      </c>
    </row>
    <row r="231" spans="1:3" x14ac:dyDescent="0.25">
      <c r="A231" t="s">
        <v>19919</v>
      </c>
      <c r="B231">
        <v>11</v>
      </c>
      <c r="C231">
        <v>110</v>
      </c>
    </row>
    <row r="232" spans="1:3" x14ac:dyDescent="0.25">
      <c r="A232" t="s">
        <v>19566</v>
      </c>
      <c r="B232">
        <v>11</v>
      </c>
      <c r="C232">
        <v>115</v>
      </c>
    </row>
    <row r="233" spans="1:3" x14ac:dyDescent="0.25">
      <c r="A233" t="s">
        <v>19101</v>
      </c>
      <c r="B233">
        <v>11</v>
      </c>
      <c r="C233">
        <v>113</v>
      </c>
    </row>
    <row r="234" spans="1:3" x14ac:dyDescent="0.25">
      <c r="A234" t="s">
        <v>19702</v>
      </c>
      <c r="B234">
        <v>11</v>
      </c>
      <c r="C234">
        <v>111</v>
      </c>
    </row>
    <row r="235" spans="1:3" x14ac:dyDescent="0.25">
      <c r="A235" t="s">
        <v>19066</v>
      </c>
      <c r="B235">
        <v>11</v>
      </c>
      <c r="C235">
        <v>69</v>
      </c>
    </row>
    <row r="236" spans="1:3" x14ac:dyDescent="0.25">
      <c r="A236" t="s">
        <v>19266</v>
      </c>
      <c r="B236">
        <v>11</v>
      </c>
      <c r="C236">
        <v>73</v>
      </c>
    </row>
    <row r="237" spans="1:3" x14ac:dyDescent="0.25">
      <c r="A237" t="s">
        <v>20518</v>
      </c>
      <c r="B237">
        <v>11</v>
      </c>
      <c r="C237">
        <v>109</v>
      </c>
    </row>
    <row r="238" spans="1:3" x14ac:dyDescent="0.25">
      <c r="A238" t="s">
        <v>20678</v>
      </c>
      <c r="B238">
        <v>11</v>
      </c>
      <c r="C238">
        <v>77</v>
      </c>
    </row>
    <row r="239" spans="1:3" x14ac:dyDescent="0.25">
      <c r="A239" t="s">
        <v>19512</v>
      </c>
      <c r="B239">
        <v>11</v>
      </c>
      <c r="C239">
        <v>161</v>
      </c>
    </row>
    <row r="240" spans="1:3" x14ac:dyDescent="0.25">
      <c r="A240" t="s">
        <v>18922</v>
      </c>
      <c r="B240">
        <v>11</v>
      </c>
      <c r="C240">
        <v>172</v>
      </c>
    </row>
    <row r="241" spans="1:3" x14ac:dyDescent="0.25">
      <c r="A241" t="s">
        <v>18931</v>
      </c>
      <c r="B241">
        <v>11</v>
      </c>
      <c r="C241">
        <v>61</v>
      </c>
    </row>
    <row r="242" spans="1:3" x14ac:dyDescent="0.25">
      <c r="A242" t="s">
        <v>19023</v>
      </c>
      <c r="B242">
        <v>11</v>
      </c>
      <c r="C242">
        <v>75</v>
      </c>
    </row>
    <row r="243" spans="1:3" x14ac:dyDescent="0.25">
      <c r="A243" t="s">
        <v>19013</v>
      </c>
      <c r="B243">
        <v>11</v>
      </c>
      <c r="C243">
        <v>75</v>
      </c>
    </row>
    <row r="244" spans="1:3" x14ac:dyDescent="0.25">
      <c r="A244" t="s">
        <v>19010</v>
      </c>
      <c r="B244">
        <v>11</v>
      </c>
      <c r="C244">
        <v>109</v>
      </c>
    </row>
    <row r="245" spans="1:3" x14ac:dyDescent="0.25">
      <c r="A245" t="s">
        <v>19447</v>
      </c>
      <c r="B245">
        <v>11</v>
      </c>
      <c r="C245">
        <v>77</v>
      </c>
    </row>
    <row r="246" spans="1:3" x14ac:dyDescent="0.25">
      <c r="A246" t="s">
        <v>19106</v>
      </c>
      <c r="B246">
        <v>11</v>
      </c>
      <c r="C246">
        <v>70</v>
      </c>
    </row>
    <row r="247" spans="1:3" x14ac:dyDescent="0.25">
      <c r="A247" t="s">
        <v>20652</v>
      </c>
      <c r="B247">
        <v>11</v>
      </c>
      <c r="C247">
        <v>260</v>
      </c>
    </row>
    <row r="248" spans="1:3" x14ac:dyDescent="0.25">
      <c r="A248" t="s">
        <v>19276</v>
      </c>
      <c r="B248">
        <v>10</v>
      </c>
      <c r="C248">
        <v>75</v>
      </c>
    </row>
    <row r="249" spans="1:3" x14ac:dyDescent="0.25">
      <c r="A249" t="s">
        <v>18937</v>
      </c>
      <c r="B249">
        <v>10</v>
      </c>
      <c r="C249">
        <v>144</v>
      </c>
    </row>
    <row r="250" spans="1:3" x14ac:dyDescent="0.25">
      <c r="A250" t="s">
        <v>18994</v>
      </c>
      <c r="B250">
        <v>10</v>
      </c>
      <c r="C250">
        <v>55</v>
      </c>
    </row>
    <row r="251" spans="1:3" x14ac:dyDescent="0.25">
      <c r="A251" t="s">
        <v>20780</v>
      </c>
      <c r="B251">
        <v>10</v>
      </c>
      <c r="C251">
        <v>238</v>
      </c>
    </row>
    <row r="252" spans="1:3" x14ac:dyDescent="0.25">
      <c r="A252" t="s">
        <v>18942</v>
      </c>
      <c r="B252">
        <v>10</v>
      </c>
      <c r="C252">
        <v>66</v>
      </c>
    </row>
    <row r="253" spans="1:3" x14ac:dyDescent="0.25">
      <c r="A253" t="s">
        <v>19680</v>
      </c>
      <c r="B253">
        <v>10</v>
      </c>
      <c r="C253">
        <v>187</v>
      </c>
    </row>
    <row r="254" spans="1:3" x14ac:dyDescent="0.25">
      <c r="A254" t="s">
        <v>19028</v>
      </c>
      <c r="B254">
        <v>10</v>
      </c>
      <c r="C254">
        <v>175</v>
      </c>
    </row>
    <row r="255" spans="1:3" x14ac:dyDescent="0.25">
      <c r="A255" t="s">
        <v>20781</v>
      </c>
      <c r="B255">
        <v>10</v>
      </c>
      <c r="C255">
        <v>156</v>
      </c>
    </row>
    <row r="256" spans="1:3" x14ac:dyDescent="0.25">
      <c r="A256" t="s">
        <v>19361</v>
      </c>
      <c r="B256">
        <v>10</v>
      </c>
      <c r="C256">
        <v>119</v>
      </c>
    </row>
    <row r="257" spans="1:3" x14ac:dyDescent="0.25">
      <c r="A257" t="s">
        <v>19086</v>
      </c>
      <c r="B257">
        <v>10</v>
      </c>
      <c r="C257">
        <v>68</v>
      </c>
    </row>
    <row r="258" spans="1:3" x14ac:dyDescent="0.25">
      <c r="A258" t="s">
        <v>19981</v>
      </c>
      <c r="B258">
        <v>10</v>
      </c>
      <c r="C258">
        <v>233</v>
      </c>
    </row>
    <row r="259" spans="1:3" x14ac:dyDescent="0.25">
      <c r="A259" t="s">
        <v>19116</v>
      </c>
      <c r="B259">
        <v>10</v>
      </c>
      <c r="C259">
        <v>70</v>
      </c>
    </row>
    <row r="260" spans="1:3" x14ac:dyDescent="0.25">
      <c r="A260" t="s">
        <v>19985</v>
      </c>
      <c r="B260">
        <v>10</v>
      </c>
      <c r="C260">
        <v>182</v>
      </c>
    </row>
    <row r="261" spans="1:3" x14ac:dyDescent="0.25">
      <c r="A261" t="s">
        <v>19039</v>
      </c>
      <c r="B261">
        <v>10</v>
      </c>
      <c r="C261">
        <v>70</v>
      </c>
    </row>
    <row r="262" spans="1:3" x14ac:dyDescent="0.25">
      <c r="A262" t="s">
        <v>19330</v>
      </c>
      <c r="B262">
        <v>10</v>
      </c>
      <c r="C262">
        <v>67</v>
      </c>
    </row>
    <row r="263" spans="1:3" x14ac:dyDescent="0.25">
      <c r="A263" t="s">
        <v>18944</v>
      </c>
      <c r="B263">
        <v>10</v>
      </c>
      <c r="C263">
        <v>68</v>
      </c>
    </row>
    <row r="264" spans="1:3" x14ac:dyDescent="0.25">
      <c r="A264" t="s">
        <v>18934</v>
      </c>
      <c r="B264">
        <v>10</v>
      </c>
      <c r="C264">
        <v>103</v>
      </c>
    </row>
    <row r="265" spans="1:3" x14ac:dyDescent="0.25">
      <c r="A265" t="s">
        <v>19082</v>
      </c>
      <c r="B265">
        <v>10</v>
      </c>
      <c r="C265">
        <v>63</v>
      </c>
    </row>
    <row r="266" spans="1:3" x14ac:dyDescent="0.25">
      <c r="A266" t="s">
        <v>19349</v>
      </c>
      <c r="B266">
        <v>10</v>
      </c>
      <c r="C266">
        <v>106</v>
      </c>
    </row>
    <row r="267" spans="1:3" x14ac:dyDescent="0.25">
      <c r="A267" t="s">
        <v>19034</v>
      </c>
      <c r="B267">
        <v>9</v>
      </c>
      <c r="C267">
        <v>98</v>
      </c>
    </row>
    <row r="268" spans="1:3" x14ac:dyDescent="0.25">
      <c r="A268" t="s">
        <v>19454</v>
      </c>
      <c r="B268">
        <v>9</v>
      </c>
      <c r="C268">
        <v>96</v>
      </c>
    </row>
    <row r="269" spans="1:3" x14ac:dyDescent="0.25">
      <c r="A269" t="s">
        <v>19149</v>
      </c>
      <c r="B269">
        <v>9</v>
      </c>
      <c r="C269">
        <v>99</v>
      </c>
    </row>
    <row r="270" spans="1:3" x14ac:dyDescent="0.25">
      <c r="A270" t="s">
        <v>19054</v>
      </c>
      <c r="B270">
        <v>9</v>
      </c>
      <c r="C270">
        <v>58</v>
      </c>
    </row>
    <row r="271" spans="1:3" x14ac:dyDescent="0.25">
      <c r="A271" t="s">
        <v>19062</v>
      </c>
      <c r="B271">
        <v>9</v>
      </c>
      <c r="C271">
        <v>56</v>
      </c>
    </row>
    <row r="272" spans="1:3" x14ac:dyDescent="0.25">
      <c r="A272" t="s">
        <v>19233</v>
      </c>
      <c r="B272">
        <v>9</v>
      </c>
      <c r="C272">
        <v>100</v>
      </c>
    </row>
    <row r="273" spans="1:3" x14ac:dyDescent="0.25">
      <c r="A273" t="s">
        <v>18998</v>
      </c>
      <c r="B273">
        <v>9</v>
      </c>
      <c r="C273">
        <v>47</v>
      </c>
    </row>
    <row r="274" spans="1:3" x14ac:dyDescent="0.25">
      <c r="A274" t="s">
        <v>20346</v>
      </c>
      <c r="B274">
        <v>9</v>
      </c>
      <c r="C274">
        <v>107</v>
      </c>
    </row>
    <row r="275" spans="1:3" x14ac:dyDescent="0.25">
      <c r="A275" t="s">
        <v>20307</v>
      </c>
      <c r="B275">
        <v>9</v>
      </c>
      <c r="C275">
        <v>227</v>
      </c>
    </row>
    <row r="276" spans="1:3" x14ac:dyDescent="0.25">
      <c r="A276" t="s">
        <v>19402</v>
      </c>
      <c r="B276">
        <v>9</v>
      </c>
      <c r="C276">
        <v>63</v>
      </c>
    </row>
    <row r="277" spans="1:3" x14ac:dyDescent="0.25">
      <c r="A277" t="s">
        <v>19044</v>
      </c>
      <c r="B277">
        <v>9</v>
      </c>
      <c r="C277">
        <v>57</v>
      </c>
    </row>
    <row r="278" spans="1:3" x14ac:dyDescent="0.25">
      <c r="A278" t="s">
        <v>19021</v>
      </c>
      <c r="B278">
        <v>9</v>
      </c>
      <c r="C278">
        <v>137</v>
      </c>
    </row>
    <row r="279" spans="1:3" x14ac:dyDescent="0.25">
      <c r="A279" t="s">
        <v>19079</v>
      </c>
      <c r="B279">
        <v>9</v>
      </c>
      <c r="C279">
        <v>62</v>
      </c>
    </row>
    <row r="280" spans="1:3" x14ac:dyDescent="0.25">
      <c r="A280" t="s">
        <v>20062</v>
      </c>
      <c r="B280">
        <v>9</v>
      </c>
      <c r="C280">
        <v>140</v>
      </c>
    </row>
    <row r="281" spans="1:3" x14ac:dyDescent="0.25">
      <c r="A281" t="s">
        <v>18956</v>
      </c>
      <c r="B281">
        <v>9</v>
      </c>
      <c r="C281">
        <v>125</v>
      </c>
    </row>
    <row r="282" spans="1:3" x14ac:dyDescent="0.25">
      <c r="A282" t="s">
        <v>20508</v>
      </c>
      <c r="B282">
        <v>9</v>
      </c>
      <c r="C282">
        <v>87</v>
      </c>
    </row>
    <row r="283" spans="1:3" x14ac:dyDescent="0.25">
      <c r="A283" t="s">
        <v>19186</v>
      </c>
      <c r="B283">
        <v>9</v>
      </c>
      <c r="C283">
        <v>60</v>
      </c>
    </row>
    <row r="284" spans="1:3" x14ac:dyDescent="0.25">
      <c r="A284" t="s">
        <v>19328</v>
      </c>
      <c r="B284">
        <v>9</v>
      </c>
      <c r="C284">
        <v>72</v>
      </c>
    </row>
    <row r="285" spans="1:3" x14ac:dyDescent="0.25">
      <c r="A285" t="s">
        <v>19324</v>
      </c>
      <c r="B285">
        <v>9</v>
      </c>
      <c r="C285">
        <v>121</v>
      </c>
    </row>
    <row r="286" spans="1:3" x14ac:dyDescent="0.25">
      <c r="A286" t="s">
        <v>20782</v>
      </c>
      <c r="B286">
        <v>9</v>
      </c>
      <c r="C286">
        <v>174</v>
      </c>
    </row>
    <row r="287" spans="1:3" x14ac:dyDescent="0.25">
      <c r="A287" t="s">
        <v>18926</v>
      </c>
      <c r="B287">
        <v>9</v>
      </c>
      <c r="C287">
        <v>214</v>
      </c>
    </row>
    <row r="288" spans="1:3" x14ac:dyDescent="0.25">
      <c r="A288" t="s">
        <v>19247</v>
      </c>
      <c r="B288">
        <v>9</v>
      </c>
      <c r="C288">
        <v>59</v>
      </c>
    </row>
    <row r="289" spans="1:3" x14ac:dyDescent="0.25">
      <c r="A289" t="s">
        <v>19340</v>
      </c>
      <c r="B289">
        <v>9</v>
      </c>
      <c r="C289">
        <v>94</v>
      </c>
    </row>
    <row r="290" spans="1:3" x14ac:dyDescent="0.25">
      <c r="A290" t="s">
        <v>20030</v>
      </c>
      <c r="B290">
        <v>9</v>
      </c>
      <c r="C290">
        <v>104</v>
      </c>
    </row>
    <row r="291" spans="1:3" x14ac:dyDescent="0.25">
      <c r="A291" t="s">
        <v>19219</v>
      </c>
      <c r="B291">
        <v>9</v>
      </c>
      <c r="C291">
        <v>98</v>
      </c>
    </row>
    <row r="292" spans="1:3" x14ac:dyDescent="0.25">
      <c r="A292" t="s">
        <v>19012</v>
      </c>
      <c r="B292">
        <v>9</v>
      </c>
      <c r="C292">
        <v>57</v>
      </c>
    </row>
    <row r="293" spans="1:3" x14ac:dyDescent="0.25">
      <c r="A293" t="s">
        <v>20580</v>
      </c>
      <c r="B293">
        <v>9</v>
      </c>
      <c r="C293">
        <v>85</v>
      </c>
    </row>
    <row r="294" spans="1:3" x14ac:dyDescent="0.25">
      <c r="A294" t="s">
        <v>20731</v>
      </c>
      <c r="B294">
        <v>9</v>
      </c>
      <c r="C294">
        <v>63</v>
      </c>
    </row>
    <row r="295" spans="1:3" x14ac:dyDescent="0.25">
      <c r="A295" t="s">
        <v>19019</v>
      </c>
      <c r="B295">
        <v>9</v>
      </c>
      <c r="C295">
        <v>97</v>
      </c>
    </row>
    <row r="296" spans="1:3" x14ac:dyDescent="0.25">
      <c r="A296" t="s">
        <v>20097</v>
      </c>
      <c r="B296">
        <v>9</v>
      </c>
      <c r="C296">
        <v>58</v>
      </c>
    </row>
    <row r="297" spans="1:3" x14ac:dyDescent="0.25">
      <c r="A297" t="s">
        <v>19623</v>
      </c>
      <c r="B297">
        <v>9</v>
      </c>
      <c r="C297">
        <v>124</v>
      </c>
    </row>
    <row r="298" spans="1:3" x14ac:dyDescent="0.25">
      <c r="A298" t="s">
        <v>19307</v>
      </c>
      <c r="B298">
        <v>8</v>
      </c>
      <c r="C298">
        <v>94</v>
      </c>
    </row>
    <row r="299" spans="1:3" x14ac:dyDescent="0.25">
      <c r="A299" t="s">
        <v>20214</v>
      </c>
      <c r="B299">
        <v>8</v>
      </c>
      <c r="C299">
        <v>89</v>
      </c>
    </row>
    <row r="300" spans="1:3" x14ac:dyDescent="0.25">
      <c r="A300" t="s">
        <v>19033</v>
      </c>
      <c r="B300">
        <v>8</v>
      </c>
      <c r="C300">
        <v>89</v>
      </c>
    </row>
    <row r="301" spans="1:3" x14ac:dyDescent="0.25">
      <c r="A301" t="s">
        <v>19842</v>
      </c>
      <c r="B301">
        <v>8</v>
      </c>
      <c r="C301">
        <v>203</v>
      </c>
    </row>
    <row r="302" spans="1:3" x14ac:dyDescent="0.25">
      <c r="A302" t="s">
        <v>19085</v>
      </c>
      <c r="B302">
        <v>8</v>
      </c>
      <c r="C302">
        <v>52</v>
      </c>
    </row>
    <row r="303" spans="1:3" x14ac:dyDescent="0.25">
      <c r="A303" t="s">
        <v>19723</v>
      </c>
      <c r="B303">
        <v>8</v>
      </c>
      <c r="C303">
        <v>54</v>
      </c>
    </row>
    <row r="304" spans="1:3" x14ac:dyDescent="0.25">
      <c r="A304" t="s">
        <v>18918</v>
      </c>
      <c r="B304">
        <v>8</v>
      </c>
      <c r="C304">
        <v>58</v>
      </c>
    </row>
    <row r="305" spans="1:3" x14ac:dyDescent="0.25">
      <c r="A305" t="s">
        <v>19417</v>
      </c>
      <c r="B305">
        <v>8</v>
      </c>
      <c r="C305">
        <v>153</v>
      </c>
    </row>
    <row r="306" spans="1:3" x14ac:dyDescent="0.25">
      <c r="A306" t="s">
        <v>20340</v>
      </c>
      <c r="B306">
        <v>8</v>
      </c>
      <c r="C306">
        <v>56</v>
      </c>
    </row>
    <row r="307" spans="1:3" x14ac:dyDescent="0.25">
      <c r="A307" t="s">
        <v>19691</v>
      </c>
      <c r="B307">
        <v>8</v>
      </c>
      <c r="C307">
        <v>55</v>
      </c>
    </row>
    <row r="308" spans="1:3" x14ac:dyDescent="0.25">
      <c r="A308" t="s">
        <v>20783</v>
      </c>
      <c r="B308">
        <v>8</v>
      </c>
      <c r="C308">
        <v>112</v>
      </c>
    </row>
    <row r="309" spans="1:3" x14ac:dyDescent="0.25">
      <c r="A309" t="s">
        <v>19550</v>
      </c>
      <c r="B309">
        <v>8</v>
      </c>
      <c r="C309">
        <v>90</v>
      </c>
    </row>
    <row r="310" spans="1:3" x14ac:dyDescent="0.25">
      <c r="A310" t="s">
        <v>20436</v>
      </c>
      <c r="B310">
        <v>8</v>
      </c>
      <c r="C310">
        <v>56</v>
      </c>
    </row>
    <row r="311" spans="1:3" x14ac:dyDescent="0.25">
      <c r="A311" t="s">
        <v>19196</v>
      </c>
      <c r="B311">
        <v>8</v>
      </c>
      <c r="C311">
        <v>129</v>
      </c>
    </row>
    <row r="312" spans="1:3" x14ac:dyDescent="0.25">
      <c r="A312" t="s">
        <v>19195</v>
      </c>
      <c r="B312">
        <v>8</v>
      </c>
      <c r="C312">
        <v>53</v>
      </c>
    </row>
    <row r="313" spans="1:3" x14ac:dyDescent="0.25">
      <c r="A313" t="s">
        <v>20784</v>
      </c>
      <c r="B313">
        <v>8</v>
      </c>
      <c r="C313">
        <v>53</v>
      </c>
    </row>
    <row r="314" spans="1:3" x14ac:dyDescent="0.25">
      <c r="A314" t="s">
        <v>20460</v>
      </c>
      <c r="B314">
        <v>8</v>
      </c>
      <c r="C314">
        <v>79</v>
      </c>
    </row>
    <row r="315" spans="1:3" x14ac:dyDescent="0.25">
      <c r="A315" t="s">
        <v>19147</v>
      </c>
      <c r="B315">
        <v>8</v>
      </c>
      <c r="C315">
        <v>49</v>
      </c>
    </row>
    <row r="316" spans="1:3" x14ac:dyDescent="0.25">
      <c r="A316" t="s">
        <v>19050</v>
      </c>
      <c r="B316">
        <v>8</v>
      </c>
      <c r="C316">
        <v>54</v>
      </c>
    </row>
    <row r="317" spans="1:3" x14ac:dyDescent="0.25">
      <c r="A317" t="s">
        <v>19734</v>
      </c>
      <c r="B317">
        <v>8</v>
      </c>
      <c r="C317">
        <v>82</v>
      </c>
    </row>
    <row r="318" spans="1:3" x14ac:dyDescent="0.25">
      <c r="A318" t="s">
        <v>20437</v>
      </c>
      <c r="B318">
        <v>8</v>
      </c>
      <c r="C318">
        <v>56</v>
      </c>
    </row>
    <row r="319" spans="1:3" x14ac:dyDescent="0.25">
      <c r="A319" t="s">
        <v>19105</v>
      </c>
      <c r="B319">
        <v>8</v>
      </c>
      <c r="C319">
        <v>56</v>
      </c>
    </row>
    <row r="320" spans="1:3" x14ac:dyDescent="0.25">
      <c r="A320" t="s">
        <v>19995</v>
      </c>
      <c r="B320">
        <v>8</v>
      </c>
      <c r="C320">
        <v>66</v>
      </c>
    </row>
    <row r="321" spans="1:3" x14ac:dyDescent="0.25">
      <c r="A321" t="s">
        <v>20785</v>
      </c>
      <c r="B321">
        <v>8</v>
      </c>
      <c r="C321">
        <v>56</v>
      </c>
    </row>
    <row r="322" spans="1:3" x14ac:dyDescent="0.25">
      <c r="A322" t="s">
        <v>18990</v>
      </c>
      <c r="B322">
        <v>8</v>
      </c>
      <c r="C322">
        <v>55</v>
      </c>
    </row>
    <row r="323" spans="1:3" x14ac:dyDescent="0.25">
      <c r="A323" t="s">
        <v>19128</v>
      </c>
      <c r="B323">
        <v>8</v>
      </c>
      <c r="C323">
        <v>92</v>
      </c>
    </row>
    <row r="324" spans="1:3" x14ac:dyDescent="0.25">
      <c r="A324" t="s">
        <v>19516</v>
      </c>
      <c r="B324">
        <v>8</v>
      </c>
      <c r="C324">
        <v>94</v>
      </c>
    </row>
    <row r="325" spans="1:3" x14ac:dyDescent="0.25">
      <c r="A325" t="s">
        <v>19812</v>
      </c>
      <c r="B325">
        <v>8</v>
      </c>
      <c r="C325">
        <v>56</v>
      </c>
    </row>
    <row r="326" spans="1:3" x14ac:dyDescent="0.25">
      <c r="A326" t="s">
        <v>20759</v>
      </c>
      <c r="B326">
        <v>8</v>
      </c>
      <c r="C326">
        <v>56</v>
      </c>
    </row>
    <row r="327" spans="1:3" x14ac:dyDescent="0.25">
      <c r="A327" t="s">
        <v>19532</v>
      </c>
      <c r="B327">
        <v>8</v>
      </c>
      <c r="C327">
        <v>173</v>
      </c>
    </row>
    <row r="328" spans="1:3" x14ac:dyDescent="0.25">
      <c r="A328" t="s">
        <v>20697</v>
      </c>
      <c r="B328">
        <v>8</v>
      </c>
      <c r="C328">
        <v>118</v>
      </c>
    </row>
    <row r="329" spans="1:3" x14ac:dyDescent="0.25">
      <c r="A329" t="s">
        <v>19538</v>
      </c>
      <c r="B329">
        <v>7</v>
      </c>
      <c r="C329">
        <v>55</v>
      </c>
    </row>
    <row r="330" spans="1:3" x14ac:dyDescent="0.25">
      <c r="A330" t="s">
        <v>19068</v>
      </c>
      <c r="B330">
        <v>7</v>
      </c>
      <c r="C330">
        <v>161</v>
      </c>
    </row>
    <row r="331" spans="1:3" x14ac:dyDescent="0.25">
      <c r="A331" t="s">
        <v>20786</v>
      </c>
      <c r="B331">
        <v>7</v>
      </c>
      <c r="C331">
        <v>58</v>
      </c>
    </row>
    <row r="332" spans="1:3" x14ac:dyDescent="0.25">
      <c r="A332" t="s">
        <v>18938</v>
      </c>
      <c r="B332">
        <v>7</v>
      </c>
      <c r="C332">
        <v>48</v>
      </c>
    </row>
    <row r="333" spans="1:3" x14ac:dyDescent="0.25">
      <c r="A333" t="s">
        <v>20787</v>
      </c>
      <c r="B333">
        <v>7</v>
      </c>
      <c r="C333">
        <v>84</v>
      </c>
    </row>
    <row r="334" spans="1:3" x14ac:dyDescent="0.25">
      <c r="A334" t="s">
        <v>19100</v>
      </c>
      <c r="B334">
        <v>7</v>
      </c>
      <c r="C334">
        <v>43</v>
      </c>
    </row>
    <row r="335" spans="1:3" x14ac:dyDescent="0.25">
      <c r="A335" t="s">
        <v>20192</v>
      </c>
      <c r="B335">
        <v>7</v>
      </c>
      <c r="C335">
        <v>78</v>
      </c>
    </row>
    <row r="336" spans="1:3" x14ac:dyDescent="0.25">
      <c r="A336" t="s">
        <v>20788</v>
      </c>
      <c r="B336">
        <v>7</v>
      </c>
      <c r="C336">
        <v>103</v>
      </c>
    </row>
    <row r="337" spans="1:3" x14ac:dyDescent="0.25">
      <c r="A337" t="s">
        <v>19006</v>
      </c>
      <c r="B337">
        <v>7</v>
      </c>
      <c r="C337">
        <v>119</v>
      </c>
    </row>
    <row r="338" spans="1:3" x14ac:dyDescent="0.25">
      <c r="A338" t="s">
        <v>19098</v>
      </c>
      <c r="B338">
        <v>7</v>
      </c>
      <c r="C338">
        <v>44</v>
      </c>
    </row>
    <row r="339" spans="1:3" x14ac:dyDescent="0.25">
      <c r="A339" t="s">
        <v>20789</v>
      </c>
      <c r="B339">
        <v>7</v>
      </c>
      <c r="C339">
        <v>244</v>
      </c>
    </row>
    <row r="340" spans="1:3" x14ac:dyDescent="0.25">
      <c r="A340" t="s">
        <v>18972</v>
      </c>
      <c r="B340">
        <v>7</v>
      </c>
      <c r="C340">
        <v>79</v>
      </c>
    </row>
    <row r="341" spans="1:3" x14ac:dyDescent="0.25">
      <c r="A341" t="s">
        <v>19406</v>
      </c>
      <c r="B341">
        <v>7</v>
      </c>
      <c r="C341">
        <v>87</v>
      </c>
    </row>
    <row r="342" spans="1:3" x14ac:dyDescent="0.25">
      <c r="A342" t="s">
        <v>20790</v>
      </c>
      <c r="B342">
        <v>7</v>
      </c>
      <c r="C342">
        <v>230</v>
      </c>
    </row>
    <row r="343" spans="1:3" x14ac:dyDescent="0.25">
      <c r="A343" t="s">
        <v>20322</v>
      </c>
      <c r="B343">
        <v>7</v>
      </c>
      <c r="C343">
        <v>49</v>
      </c>
    </row>
    <row r="344" spans="1:3" x14ac:dyDescent="0.25">
      <c r="A344" t="s">
        <v>20791</v>
      </c>
      <c r="B344">
        <v>7</v>
      </c>
      <c r="C344">
        <v>49</v>
      </c>
    </row>
    <row r="345" spans="1:3" x14ac:dyDescent="0.25">
      <c r="A345" t="s">
        <v>20792</v>
      </c>
      <c r="B345">
        <v>7</v>
      </c>
      <c r="C345">
        <v>124</v>
      </c>
    </row>
    <row r="346" spans="1:3" x14ac:dyDescent="0.25">
      <c r="A346" t="s">
        <v>19243</v>
      </c>
      <c r="B346">
        <v>7</v>
      </c>
      <c r="C346">
        <v>44</v>
      </c>
    </row>
    <row r="347" spans="1:3" x14ac:dyDescent="0.25">
      <c r="A347" t="s">
        <v>20462</v>
      </c>
      <c r="B347">
        <v>7</v>
      </c>
      <c r="C347">
        <v>49</v>
      </c>
    </row>
    <row r="348" spans="1:3" x14ac:dyDescent="0.25">
      <c r="A348" t="s">
        <v>19325</v>
      </c>
      <c r="B348">
        <v>7</v>
      </c>
      <c r="C348">
        <v>102</v>
      </c>
    </row>
    <row r="349" spans="1:3" x14ac:dyDescent="0.25">
      <c r="A349" t="s">
        <v>19371</v>
      </c>
      <c r="B349">
        <v>7</v>
      </c>
      <c r="C349">
        <v>82</v>
      </c>
    </row>
    <row r="350" spans="1:3" x14ac:dyDescent="0.25">
      <c r="A350" t="s">
        <v>20597</v>
      </c>
      <c r="B350">
        <v>7</v>
      </c>
      <c r="C350">
        <v>105</v>
      </c>
    </row>
    <row r="351" spans="1:3" x14ac:dyDescent="0.25">
      <c r="A351" t="s">
        <v>19095</v>
      </c>
      <c r="B351">
        <v>7</v>
      </c>
      <c r="C351">
        <v>87</v>
      </c>
    </row>
    <row r="352" spans="1:3" x14ac:dyDescent="0.25">
      <c r="A352" t="s">
        <v>20025</v>
      </c>
      <c r="B352">
        <v>7</v>
      </c>
      <c r="C352">
        <v>53</v>
      </c>
    </row>
    <row r="353" spans="1:3" x14ac:dyDescent="0.25">
      <c r="A353" t="s">
        <v>19628</v>
      </c>
      <c r="B353">
        <v>7</v>
      </c>
      <c r="C353">
        <v>152</v>
      </c>
    </row>
    <row r="354" spans="1:3" x14ac:dyDescent="0.25">
      <c r="A354" t="s">
        <v>19294</v>
      </c>
      <c r="B354">
        <v>7</v>
      </c>
      <c r="C354">
        <v>93</v>
      </c>
    </row>
    <row r="355" spans="1:3" x14ac:dyDescent="0.25">
      <c r="A355" t="s">
        <v>19225</v>
      </c>
      <c r="B355">
        <v>7</v>
      </c>
      <c r="C355">
        <v>49</v>
      </c>
    </row>
    <row r="356" spans="1:3" x14ac:dyDescent="0.25">
      <c r="A356" t="s">
        <v>19346</v>
      </c>
      <c r="B356">
        <v>7</v>
      </c>
      <c r="C356">
        <v>49</v>
      </c>
    </row>
    <row r="357" spans="1:3" x14ac:dyDescent="0.25">
      <c r="A357" t="s">
        <v>19821</v>
      </c>
      <c r="B357">
        <v>7</v>
      </c>
      <c r="C357">
        <v>67</v>
      </c>
    </row>
    <row r="358" spans="1:3" x14ac:dyDescent="0.25">
      <c r="A358" t="s">
        <v>20077</v>
      </c>
      <c r="B358">
        <v>7</v>
      </c>
      <c r="C358">
        <v>101</v>
      </c>
    </row>
    <row r="359" spans="1:3" x14ac:dyDescent="0.25">
      <c r="A359" t="s">
        <v>19129</v>
      </c>
      <c r="B359">
        <v>7</v>
      </c>
      <c r="C359">
        <v>43</v>
      </c>
    </row>
    <row r="360" spans="1:3" x14ac:dyDescent="0.25">
      <c r="A360" t="s">
        <v>19230</v>
      </c>
      <c r="B360">
        <v>7</v>
      </c>
      <c r="C360">
        <v>49</v>
      </c>
    </row>
    <row r="361" spans="1:3" x14ac:dyDescent="0.25">
      <c r="A361" t="s">
        <v>19450</v>
      </c>
      <c r="B361">
        <v>7</v>
      </c>
      <c r="C361">
        <v>49</v>
      </c>
    </row>
    <row r="362" spans="1:3" x14ac:dyDescent="0.25">
      <c r="A362" t="s">
        <v>19626</v>
      </c>
      <c r="B362">
        <v>7</v>
      </c>
      <c r="C362">
        <v>53</v>
      </c>
    </row>
    <row r="363" spans="1:3" x14ac:dyDescent="0.25">
      <c r="A363" t="s">
        <v>19204</v>
      </c>
      <c r="B363">
        <v>6</v>
      </c>
      <c r="C363">
        <v>42</v>
      </c>
    </row>
    <row r="364" spans="1:3" x14ac:dyDescent="0.25">
      <c r="A364" t="s">
        <v>18946</v>
      </c>
      <c r="B364">
        <v>6</v>
      </c>
      <c r="C364">
        <v>78</v>
      </c>
    </row>
    <row r="365" spans="1:3" x14ac:dyDescent="0.25">
      <c r="A365" t="s">
        <v>19025</v>
      </c>
      <c r="B365">
        <v>6</v>
      </c>
      <c r="C365">
        <v>42</v>
      </c>
    </row>
    <row r="366" spans="1:3" x14ac:dyDescent="0.25">
      <c r="A366" t="s">
        <v>20793</v>
      </c>
      <c r="B366">
        <v>6</v>
      </c>
      <c r="C366">
        <v>55</v>
      </c>
    </row>
    <row r="367" spans="1:3" x14ac:dyDescent="0.25">
      <c r="A367" t="s">
        <v>20168</v>
      </c>
      <c r="B367">
        <v>6</v>
      </c>
      <c r="C367">
        <v>42</v>
      </c>
    </row>
    <row r="368" spans="1:3" x14ac:dyDescent="0.25">
      <c r="A368" t="s">
        <v>18953</v>
      </c>
      <c r="B368">
        <v>6</v>
      </c>
      <c r="C368">
        <v>79</v>
      </c>
    </row>
    <row r="369" spans="1:3" x14ac:dyDescent="0.25">
      <c r="A369" t="s">
        <v>20794</v>
      </c>
      <c r="B369">
        <v>6</v>
      </c>
      <c r="C369">
        <v>42</v>
      </c>
    </row>
    <row r="370" spans="1:3" x14ac:dyDescent="0.25">
      <c r="A370" t="s">
        <v>18965</v>
      </c>
      <c r="B370">
        <v>6</v>
      </c>
      <c r="C370">
        <v>36</v>
      </c>
    </row>
    <row r="371" spans="1:3" x14ac:dyDescent="0.25">
      <c r="A371" t="s">
        <v>19913</v>
      </c>
      <c r="B371">
        <v>6</v>
      </c>
      <c r="C371">
        <v>35</v>
      </c>
    </row>
    <row r="372" spans="1:3" x14ac:dyDescent="0.25">
      <c r="A372" t="s">
        <v>20795</v>
      </c>
      <c r="B372">
        <v>6</v>
      </c>
      <c r="C372">
        <v>118</v>
      </c>
    </row>
    <row r="373" spans="1:3" x14ac:dyDescent="0.25">
      <c r="A373" t="s">
        <v>20796</v>
      </c>
      <c r="B373">
        <v>6</v>
      </c>
      <c r="C373">
        <v>87</v>
      </c>
    </row>
    <row r="374" spans="1:3" x14ac:dyDescent="0.25">
      <c r="A374" t="s">
        <v>20797</v>
      </c>
      <c r="B374">
        <v>6</v>
      </c>
      <c r="C374">
        <v>94</v>
      </c>
    </row>
    <row r="375" spans="1:3" x14ac:dyDescent="0.25">
      <c r="A375" t="s">
        <v>18969</v>
      </c>
      <c r="B375">
        <v>6</v>
      </c>
      <c r="C375">
        <v>38</v>
      </c>
    </row>
    <row r="376" spans="1:3" x14ac:dyDescent="0.25">
      <c r="A376" t="s">
        <v>19237</v>
      </c>
      <c r="B376">
        <v>6</v>
      </c>
      <c r="C376">
        <v>42</v>
      </c>
    </row>
    <row r="377" spans="1:3" x14ac:dyDescent="0.25">
      <c r="A377" t="s">
        <v>19761</v>
      </c>
      <c r="B377">
        <v>6</v>
      </c>
      <c r="C377">
        <v>42</v>
      </c>
    </row>
    <row r="378" spans="1:3" x14ac:dyDescent="0.25">
      <c r="A378" t="s">
        <v>20009</v>
      </c>
      <c r="B378">
        <v>6</v>
      </c>
      <c r="C378">
        <v>41</v>
      </c>
    </row>
    <row r="379" spans="1:3" x14ac:dyDescent="0.25">
      <c r="A379" t="s">
        <v>19008</v>
      </c>
      <c r="B379">
        <v>6</v>
      </c>
      <c r="C379">
        <v>42</v>
      </c>
    </row>
    <row r="380" spans="1:3" x14ac:dyDescent="0.25">
      <c r="A380" t="s">
        <v>20599</v>
      </c>
      <c r="B380">
        <v>6</v>
      </c>
      <c r="C380">
        <v>162</v>
      </c>
    </row>
    <row r="381" spans="1:3" x14ac:dyDescent="0.25">
      <c r="A381" t="s">
        <v>19045</v>
      </c>
      <c r="B381">
        <v>6</v>
      </c>
      <c r="C381">
        <v>42</v>
      </c>
    </row>
    <row r="382" spans="1:3" x14ac:dyDescent="0.25">
      <c r="A382" t="s">
        <v>19104</v>
      </c>
      <c r="B382">
        <v>6</v>
      </c>
      <c r="C382">
        <v>102</v>
      </c>
    </row>
    <row r="383" spans="1:3" x14ac:dyDescent="0.25">
      <c r="A383" t="s">
        <v>19769</v>
      </c>
      <c r="B383">
        <v>6</v>
      </c>
      <c r="C383">
        <v>55</v>
      </c>
    </row>
    <row r="384" spans="1:3" x14ac:dyDescent="0.25">
      <c r="A384" t="s">
        <v>19232</v>
      </c>
      <c r="B384">
        <v>6</v>
      </c>
      <c r="C384">
        <v>61</v>
      </c>
    </row>
    <row r="385" spans="1:3" x14ac:dyDescent="0.25">
      <c r="A385" t="s">
        <v>20726</v>
      </c>
      <c r="B385">
        <v>6</v>
      </c>
      <c r="C385">
        <v>124</v>
      </c>
    </row>
    <row r="386" spans="1:3" x14ac:dyDescent="0.25">
      <c r="A386" t="s">
        <v>19815</v>
      </c>
      <c r="B386">
        <v>6</v>
      </c>
      <c r="C386">
        <v>85</v>
      </c>
    </row>
    <row r="387" spans="1:3" x14ac:dyDescent="0.25">
      <c r="A387" t="s">
        <v>19517</v>
      </c>
      <c r="B387">
        <v>6</v>
      </c>
      <c r="C387">
        <v>42</v>
      </c>
    </row>
    <row r="388" spans="1:3" x14ac:dyDescent="0.25">
      <c r="A388" t="s">
        <v>19047</v>
      </c>
      <c r="B388">
        <v>6</v>
      </c>
      <c r="C388">
        <v>41</v>
      </c>
    </row>
    <row r="389" spans="1:3" x14ac:dyDescent="0.25">
      <c r="A389" t="s">
        <v>19140</v>
      </c>
      <c r="B389">
        <v>6</v>
      </c>
      <c r="C389">
        <v>42</v>
      </c>
    </row>
    <row r="390" spans="1:3" x14ac:dyDescent="0.25">
      <c r="A390" t="s">
        <v>19641</v>
      </c>
      <c r="B390">
        <v>6</v>
      </c>
      <c r="C390">
        <v>111</v>
      </c>
    </row>
    <row r="391" spans="1:3" x14ac:dyDescent="0.25">
      <c r="A391" t="s">
        <v>20132</v>
      </c>
      <c r="B391">
        <v>6</v>
      </c>
      <c r="C391">
        <v>41</v>
      </c>
    </row>
    <row r="392" spans="1:3" x14ac:dyDescent="0.25">
      <c r="A392" t="s">
        <v>20127</v>
      </c>
      <c r="B392">
        <v>6</v>
      </c>
      <c r="C392">
        <v>63</v>
      </c>
    </row>
    <row r="393" spans="1:3" x14ac:dyDescent="0.25">
      <c r="A393" t="s">
        <v>20798</v>
      </c>
      <c r="B393">
        <v>6</v>
      </c>
      <c r="C393">
        <v>77</v>
      </c>
    </row>
    <row r="394" spans="1:3" x14ac:dyDescent="0.25">
      <c r="A394" t="s">
        <v>19313</v>
      </c>
      <c r="B394">
        <v>5</v>
      </c>
      <c r="C394">
        <v>32</v>
      </c>
    </row>
    <row r="395" spans="1:3" x14ac:dyDescent="0.25">
      <c r="A395" t="s">
        <v>19205</v>
      </c>
      <c r="B395">
        <v>5</v>
      </c>
      <c r="C395">
        <v>33</v>
      </c>
    </row>
    <row r="396" spans="1:3" x14ac:dyDescent="0.25">
      <c r="A396" t="s">
        <v>19469</v>
      </c>
      <c r="B396">
        <v>5</v>
      </c>
      <c r="C396">
        <v>32</v>
      </c>
    </row>
    <row r="397" spans="1:3" x14ac:dyDescent="0.25">
      <c r="A397" t="s">
        <v>20799</v>
      </c>
      <c r="B397">
        <v>5</v>
      </c>
      <c r="C397">
        <v>92</v>
      </c>
    </row>
    <row r="398" spans="1:3" x14ac:dyDescent="0.25">
      <c r="A398" t="s">
        <v>19835</v>
      </c>
      <c r="B398">
        <v>5</v>
      </c>
      <c r="C398">
        <v>31</v>
      </c>
    </row>
    <row r="399" spans="1:3" x14ac:dyDescent="0.25">
      <c r="A399" t="s">
        <v>19453</v>
      </c>
      <c r="B399">
        <v>5</v>
      </c>
      <c r="C399">
        <v>30</v>
      </c>
    </row>
    <row r="400" spans="1:3" x14ac:dyDescent="0.25">
      <c r="A400" t="s">
        <v>20800</v>
      </c>
      <c r="B400">
        <v>5</v>
      </c>
      <c r="C400">
        <v>78</v>
      </c>
    </row>
    <row r="401" spans="1:3" x14ac:dyDescent="0.25">
      <c r="A401" t="s">
        <v>19064</v>
      </c>
      <c r="B401">
        <v>5</v>
      </c>
      <c r="C401">
        <v>33</v>
      </c>
    </row>
    <row r="402" spans="1:3" x14ac:dyDescent="0.25">
      <c r="A402" t="s">
        <v>19847</v>
      </c>
      <c r="B402">
        <v>5</v>
      </c>
      <c r="C402">
        <v>52</v>
      </c>
    </row>
    <row r="403" spans="1:3" x14ac:dyDescent="0.25">
      <c r="A403" t="s">
        <v>19661</v>
      </c>
      <c r="B403">
        <v>5</v>
      </c>
      <c r="C403">
        <v>32</v>
      </c>
    </row>
    <row r="404" spans="1:3" x14ac:dyDescent="0.25">
      <c r="A404" t="s">
        <v>20801</v>
      </c>
      <c r="B404">
        <v>5</v>
      </c>
      <c r="C404">
        <v>190</v>
      </c>
    </row>
    <row r="405" spans="1:3" x14ac:dyDescent="0.25">
      <c r="A405" t="s">
        <v>19078</v>
      </c>
      <c r="B405">
        <v>5</v>
      </c>
      <c r="C405">
        <v>29</v>
      </c>
    </row>
    <row r="406" spans="1:3" x14ac:dyDescent="0.25">
      <c r="A406" t="s">
        <v>20304</v>
      </c>
      <c r="B406">
        <v>5</v>
      </c>
      <c r="C406">
        <v>73</v>
      </c>
    </row>
    <row r="407" spans="1:3" x14ac:dyDescent="0.25">
      <c r="A407" t="s">
        <v>20802</v>
      </c>
      <c r="B407">
        <v>5</v>
      </c>
      <c r="C407">
        <v>35</v>
      </c>
    </row>
    <row r="408" spans="1:3" x14ac:dyDescent="0.25">
      <c r="A408" t="s">
        <v>20379</v>
      </c>
      <c r="B408">
        <v>5</v>
      </c>
      <c r="C408">
        <v>35</v>
      </c>
    </row>
    <row r="409" spans="1:3" x14ac:dyDescent="0.25">
      <c r="A409" t="s">
        <v>19707</v>
      </c>
      <c r="B409">
        <v>5</v>
      </c>
      <c r="C409">
        <v>123</v>
      </c>
    </row>
    <row r="410" spans="1:3" x14ac:dyDescent="0.25">
      <c r="A410" t="s">
        <v>19729</v>
      </c>
      <c r="B410">
        <v>5</v>
      </c>
      <c r="C410">
        <v>32</v>
      </c>
    </row>
    <row r="411" spans="1:3" x14ac:dyDescent="0.25">
      <c r="A411" t="s">
        <v>19571</v>
      </c>
      <c r="B411">
        <v>5</v>
      </c>
      <c r="C411">
        <v>35</v>
      </c>
    </row>
    <row r="412" spans="1:3" x14ac:dyDescent="0.25">
      <c r="A412" t="s">
        <v>20417</v>
      </c>
      <c r="B412">
        <v>5</v>
      </c>
      <c r="C412">
        <v>79</v>
      </c>
    </row>
    <row r="413" spans="1:3" x14ac:dyDescent="0.25">
      <c r="A413" t="s">
        <v>18999</v>
      </c>
      <c r="B413">
        <v>5</v>
      </c>
      <c r="C413">
        <v>34</v>
      </c>
    </row>
    <row r="414" spans="1:3" x14ac:dyDescent="0.25">
      <c r="A414" t="s">
        <v>19211</v>
      </c>
      <c r="B414">
        <v>5</v>
      </c>
      <c r="C414">
        <v>63</v>
      </c>
    </row>
    <row r="415" spans="1:3" x14ac:dyDescent="0.25">
      <c r="A415" t="s">
        <v>19016</v>
      </c>
      <c r="B415">
        <v>5</v>
      </c>
      <c r="C415">
        <v>73</v>
      </c>
    </row>
    <row r="416" spans="1:3" x14ac:dyDescent="0.25">
      <c r="A416" t="s">
        <v>20803</v>
      </c>
      <c r="B416">
        <v>5</v>
      </c>
      <c r="C416">
        <v>87</v>
      </c>
    </row>
    <row r="417" spans="1:3" x14ac:dyDescent="0.25">
      <c r="A417" t="s">
        <v>19214</v>
      </c>
      <c r="B417">
        <v>5</v>
      </c>
      <c r="C417">
        <v>30</v>
      </c>
    </row>
    <row r="418" spans="1:3" x14ac:dyDescent="0.25">
      <c r="A418" t="s">
        <v>19982</v>
      </c>
      <c r="B418">
        <v>5</v>
      </c>
      <c r="C418">
        <v>35</v>
      </c>
    </row>
    <row r="419" spans="1:3" x14ac:dyDescent="0.25">
      <c r="A419" t="s">
        <v>20455</v>
      </c>
      <c r="B419">
        <v>5</v>
      </c>
      <c r="C419">
        <v>82</v>
      </c>
    </row>
    <row r="420" spans="1:3" x14ac:dyDescent="0.25">
      <c r="A420" t="s">
        <v>18910</v>
      </c>
      <c r="B420">
        <v>5</v>
      </c>
      <c r="C420">
        <v>72</v>
      </c>
    </row>
    <row r="421" spans="1:3" x14ac:dyDescent="0.25">
      <c r="A421" t="s">
        <v>20015</v>
      </c>
      <c r="B421">
        <v>5</v>
      </c>
      <c r="C421">
        <v>33</v>
      </c>
    </row>
    <row r="422" spans="1:3" x14ac:dyDescent="0.25">
      <c r="A422" t="s">
        <v>20453</v>
      </c>
      <c r="B422">
        <v>5</v>
      </c>
      <c r="C422">
        <v>92</v>
      </c>
    </row>
    <row r="423" spans="1:3" x14ac:dyDescent="0.25">
      <c r="A423" t="s">
        <v>19506</v>
      </c>
      <c r="B423">
        <v>5</v>
      </c>
      <c r="C423">
        <v>89</v>
      </c>
    </row>
    <row r="424" spans="1:3" x14ac:dyDescent="0.25">
      <c r="A424" t="s">
        <v>19242</v>
      </c>
      <c r="B424">
        <v>5</v>
      </c>
      <c r="C424">
        <v>35</v>
      </c>
    </row>
    <row r="425" spans="1:3" x14ac:dyDescent="0.25">
      <c r="A425" t="s">
        <v>20804</v>
      </c>
      <c r="B425">
        <v>5</v>
      </c>
      <c r="C425">
        <v>120</v>
      </c>
    </row>
    <row r="426" spans="1:3" x14ac:dyDescent="0.25">
      <c r="A426" t="s">
        <v>19139</v>
      </c>
      <c r="B426">
        <v>5</v>
      </c>
      <c r="C426">
        <v>72</v>
      </c>
    </row>
    <row r="427" spans="1:3" x14ac:dyDescent="0.25">
      <c r="A427" t="s">
        <v>19433</v>
      </c>
      <c r="B427">
        <v>5</v>
      </c>
      <c r="C427">
        <v>35</v>
      </c>
    </row>
    <row r="428" spans="1:3" x14ac:dyDescent="0.25">
      <c r="A428" t="s">
        <v>19335</v>
      </c>
      <c r="B428">
        <v>5</v>
      </c>
      <c r="C428">
        <v>39</v>
      </c>
    </row>
    <row r="429" spans="1:3" x14ac:dyDescent="0.25">
      <c r="A429" t="s">
        <v>19518</v>
      </c>
      <c r="B429">
        <v>5</v>
      </c>
      <c r="C429">
        <v>35</v>
      </c>
    </row>
    <row r="430" spans="1:3" x14ac:dyDescent="0.25">
      <c r="A430" t="s">
        <v>19635</v>
      </c>
      <c r="B430">
        <v>5</v>
      </c>
      <c r="C430">
        <v>35</v>
      </c>
    </row>
    <row r="431" spans="1:3" x14ac:dyDescent="0.25">
      <c r="A431" t="s">
        <v>19436</v>
      </c>
      <c r="B431">
        <v>5</v>
      </c>
      <c r="C431">
        <v>35</v>
      </c>
    </row>
    <row r="432" spans="1:3" x14ac:dyDescent="0.25">
      <c r="A432" t="s">
        <v>19426</v>
      </c>
      <c r="B432">
        <v>5</v>
      </c>
      <c r="C432">
        <v>32</v>
      </c>
    </row>
    <row r="433" spans="1:3" x14ac:dyDescent="0.25">
      <c r="A433" t="s">
        <v>20805</v>
      </c>
      <c r="B433">
        <v>5</v>
      </c>
      <c r="C433">
        <v>70</v>
      </c>
    </row>
    <row r="434" spans="1:3" x14ac:dyDescent="0.25">
      <c r="A434" t="s">
        <v>19188</v>
      </c>
      <c r="B434">
        <v>5</v>
      </c>
      <c r="C434">
        <v>42</v>
      </c>
    </row>
    <row r="435" spans="1:3" x14ac:dyDescent="0.25">
      <c r="A435" t="s">
        <v>19430</v>
      </c>
      <c r="B435">
        <v>5</v>
      </c>
      <c r="C435">
        <v>35</v>
      </c>
    </row>
    <row r="436" spans="1:3" x14ac:dyDescent="0.25">
      <c r="A436" t="s">
        <v>19041</v>
      </c>
      <c r="B436">
        <v>5</v>
      </c>
      <c r="C436">
        <v>28</v>
      </c>
    </row>
    <row r="437" spans="1:3" x14ac:dyDescent="0.25">
      <c r="A437" t="s">
        <v>19520</v>
      </c>
      <c r="B437">
        <v>5</v>
      </c>
      <c r="C437">
        <v>35</v>
      </c>
    </row>
    <row r="438" spans="1:3" x14ac:dyDescent="0.25">
      <c r="A438" t="s">
        <v>20806</v>
      </c>
      <c r="B438">
        <v>5</v>
      </c>
      <c r="C438">
        <v>33</v>
      </c>
    </row>
    <row r="439" spans="1:3" x14ac:dyDescent="0.25">
      <c r="A439" t="s">
        <v>20807</v>
      </c>
      <c r="B439">
        <v>5</v>
      </c>
      <c r="C439">
        <v>100</v>
      </c>
    </row>
    <row r="440" spans="1:3" x14ac:dyDescent="0.25">
      <c r="A440" t="s">
        <v>19051</v>
      </c>
      <c r="B440">
        <v>5</v>
      </c>
      <c r="C440">
        <v>35</v>
      </c>
    </row>
    <row r="441" spans="1:3" x14ac:dyDescent="0.25">
      <c r="A441" t="s">
        <v>20808</v>
      </c>
      <c r="B441">
        <v>5</v>
      </c>
      <c r="C441">
        <v>36</v>
      </c>
    </row>
    <row r="442" spans="1:3" x14ac:dyDescent="0.25">
      <c r="A442" t="s">
        <v>19175</v>
      </c>
      <c r="B442">
        <v>5</v>
      </c>
      <c r="C442">
        <v>35</v>
      </c>
    </row>
    <row r="443" spans="1:3" x14ac:dyDescent="0.25">
      <c r="A443" t="s">
        <v>19160</v>
      </c>
      <c r="B443">
        <v>5</v>
      </c>
      <c r="C443">
        <v>71</v>
      </c>
    </row>
    <row r="444" spans="1:3" x14ac:dyDescent="0.25">
      <c r="A444" t="s">
        <v>19088</v>
      </c>
      <c r="B444">
        <v>5</v>
      </c>
      <c r="C444">
        <v>27</v>
      </c>
    </row>
    <row r="445" spans="1:3" x14ac:dyDescent="0.25">
      <c r="A445" t="s">
        <v>19766</v>
      </c>
      <c r="B445">
        <v>5</v>
      </c>
      <c r="C445">
        <v>28</v>
      </c>
    </row>
    <row r="446" spans="1:3" x14ac:dyDescent="0.25">
      <c r="A446" t="s">
        <v>18993</v>
      </c>
      <c r="B446">
        <v>5</v>
      </c>
      <c r="C446">
        <v>106</v>
      </c>
    </row>
    <row r="447" spans="1:3" x14ac:dyDescent="0.25">
      <c r="A447" t="s">
        <v>20715</v>
      </c>
      <c r="B447">
        <v>5</v>
      </c>
      <c r="C447">
        <v>48</v>
      </c>
    </row>
    <row r="448" spans="1:3" x14ac:dyDescent="0.25">
      <c r="A448" t="s">
        <v>20809</v>
      </c>
      <c r="B448">
        <v>5</v>
      </c>
      <c r="C448">
        <v>94</v>
      </c>
    </row>
    <row r="449" spans="1:3" x14ac:dyDescent="0.25">
      <c r="A449" t="s">
        <v>18950</v>
      </c>
      <c r="B449">
        <v>5</v>
      </c>
      <c r="C449">
        <v>68</v>
      </c>
    </row>
    <row r="450" spans="1:3" x14ac:dyDescent="0.25">
      <c r="A450" t="s">
        <v>19254</v>
      </c>
      <c r="B450">
        <v>5</v>
      </c>
      <c r="C450">
        <v>184</v>
      </c>
    </row>
    <row r="451" spans="1:3" x14ac:dyDescent="0.25">
      <c r="A451" t="s">
        <v>18983</v>
      </c>
      <c r="B451">
        <v>5</v>
      </c>
      <c r="C451">
        <v>65</v>
      </c>
    </row>
    <row r="452" spans="1:3" x14ac:dyDescent="0.25">
      <c r="A452" t="s">
        <v>20154</v>
      </c>
      <c r="B452">
        <v>5</v>
      </c>
      <c r="C452">
        <v>35</v>
      </c>
    </row>
    <row r="453" spans="1:3" x14ac:dyDescent="0.25">
      <c r="A453" t="s">
        <v>19823</v>
      </c>
      <c r="B453">
        <v>5</v>
      </c>
      <c r="C453">
        <v>35</v>
      </c>
    </row>
    <row r="454" spans="1:3" x14ac:dyDescent="0.25">
      <c r="A454" t="s">
        <v>19179</v>
      </c>
      <c r="B454">
        <v>5</v>
      </c>
      <c r="C454">
        <v>33</v>
      </c>
    </row>
    <row r="455" spans="1:3" x14ac:dyDescent="0.25">
      <c r="A455" t="s">
        <v>19125</v>
      </c>
      <c r="B455">
        <v>5</v>
      </c>
      <c r="C455">
        <v>35</v>
      </c>
    </row>
    <row r="456" spans="1:3" x14ac:dyDescent="0.25">
      <c r="A456" t="s">
        <v>19108</v>
      </c>
      <c r="B456">
        <v>4</v>
      </c>
      <c r="C456">
        <v>25</v>
      </c>
    </row>
    <row r="457" spans="1:3" x14ac:dyDescent="0.25">
      <c r="A457" t="s">
        <v>19833</v>
      </c>
      <c r="B457">
        <v>4</v>
      </c>
      <c r="C457">
        <v>66</v>
      </c>
    </row>
    <row r="458" spans="1:3" x14ac:dyDescent="0.25">
      <c r="A458" t="s">
        <v>19059</v>
      </c>
      <c r="B458">
        <v>4</v>
      </c>
      <c r="C458">
        <v>28</v>
      </c>
    </row>
    <row r="459" spans="1:3" x14ac:dyDescent="0.25">
      <c r="A459" t="s">
        <v>20810</v>
      </c>
      <c r="B459">
        <v>4</v>
      </c>
      <c r="C459">
        <v>113</v>
      </c>
    </row>
    <row r="460" spans="1:3" x14ac:dyDescent="0.25">
      <c r="A460" t="s">
        <v>19689</v>
      </c>
      <c r="B460">
        <v>4</v>
      </c>
      <c r="C460">
        <v>38</v>
      </c>
    </row>
    <row r="461" spans="1:3" x14ac:dyDescent="0.25">
      <c r="A461" t="s">
        <v>20811</v>
      </c>
      <c r="B461">
        <v>4</v>
      </c>
      <c r="C461">
        <v>70</v>
      </c>
    </row>
    <row r="462" spans="1:3" x14ac:dyDescent="0.25">
      <c r="A462" t="s">
        <v>19852</v>
      </c>
      <c r="B462">
        <v>4</v>
      </c>
      <c r="C462">
        <v>67</v>
      </c>
    </row>
    <row r="463" spans="1:3" x14ac:dyDescent="0.25">
      <c r="A463" t="s">
        <v>20812</v>
      </c>
      <c r="B463">
        <v>4</v>
      </c>
      <c r="C463">
        <v>52</v>
      </c>
    </row>
    <row r="464" spans="1:3" x14ac:dyDescent="0.25">
      <c r="A464" t="s">
        <v>20813</v>
      </c>
      <c r="B464">
        <v>4</v>
      </c>
      <c r="C464">
        <v>24</v>
      </c>
    </row>
    <row r="465" spans="1:3" x14ac:dyDescent="0.25">
      <c r="A465" t="s">
        <v>19884</v>
      </c>
      <c r="B465">
        <v>4</v>
      </c>
      <c r="C465">
        <v>26</v>
      </c>
    </row>
    <row r="466" spans="1:3" x14ac:dyDescent="0.25">
      <c r="A466" t="s">
        <v>20814</v>
      </c>
      <c r="B466">
        <v>4</v>
      </c>
      <c r="C466">
        <v>66</v>
      </c>
    </row>
    <row r="467" spans="1:3" x14ac:dyDescent="0.25">
      <c r="A467" t="s">
        <v>19864</v>
      </c>
      <c r="B467">
        <v>4</v>
      </c>
      <c r="C467">
        <v>30</v>
      </c>
    </row>
    <row r="468" spans="1:3" x14ac:dyDescent="0.25">
      <c r="A468" t="s">
        <v>20815</v>
      </c>
      <c r="B468">
        <v>4</v>
      </c>
      <c r="C468">
        <v>28</v>
      </c>
    </row>
    <row r="469" spans="1:3" x14ac:dyDescent="0.25">
      <c r="A469" t="s">
        <v>20816</v>
      </c>
      <c r="B469">
        <v>4</v>
      </c>
      <c r="C469">
        <v>81</v>
      </c>
    </row>
    <row r="470" spans="1:3" x14ac:dyDescent="0.25">
      <c r="A470" t="s">
        <v>19879</v>
      </c>
      <c r="B470">
        <v>4</v>
      </c>
      <c r="C470">
        <v>26</v>
      </c>
    </row>
    <row r="471" spans="1:3" x14ac:dyDescent="0.25">
      <c r="A471" t="s">
        <v>19055</v>
      </c>
      <c r="B471">
        <v>4</v>
      </c>
      <c r="C471">
        <v>66</v>
      </c>
    </row>
    <row r="472" spans="1:3" x14ac:dyDescent="0.25">
      <c r="A472" t="s">
        <v>20363</v>
      </c>
      <c r="B472">
        <v>4</v>
      </c>
      <c r="C472">
        <v>102</v>
      </c>
    </row>
    <row r="473" spans="1:3" x14ac:dyDescent="0.25">
      <c r="A473" t="s">
        <v>20291</v>
      </c>
      <c r="B473">
        <v>4</v>
      </c>
      <c r="C473">
        <v>26</v>
      </c>
    </row>
    <row r="474" spans="1:3" x14ac:dyDescent="0.25">
      <c r="A474" t="s">
        <v>20348</v>
      </c>
      <c r="B474">
        <v>4</v>
      </c>
      <c r="C474">
        <v>65</v>
      </c>
    </row>
    <row r="475" spans="1:3" x14ac:dyDescent="0.25">
      <c r="A475" t="s">
        <v>19142</v>
      </c>
      <c r="B475">
        <v>4</v>
      </c>
      <c r="C475">
        <v>26</v>
      </c>
    </row>
    <row r="476" spans="1:3" x14ac:dyDescent="0.25">
      <c r="A476" t="s">
        <v>20364</v>
      </c>
      <c r="B476">
        <v>4</v>
      </c>
      <c r="C476">
        <v>122</v>
      </c>
    </row>
    <row r="477" spans="1:3" x14ac:dyDescent="0.25">
      <c r="A477" t="s">
        <v>19556</v>
      </c>
      <c r="B477">
        <v>4</v>
      </c>
      <c r="C477">
        <v>84</v>
      </c>
    </row>
    <row r="478" spans="1:3" x14ac:dyDescent="0.25">
      <c r="A478" t="s">
        <v>20817</v>
      </c>
      <c r="B478">
        <v>4</v>
      </c>
      <c r="C478">
        <v>107</v>
      </c>
    </row>
    <row r="479" spans="1:3" x14ac:dyDescent="0.25">
      <c r="A479" t="s">
        <v>19134</v>
      </c>
      <c r="B479">
        <v>4</v>
      </c>
      <c r="C479">
        <v>28</v>
      </c>
    </row>
    <row r="480" spans="1:3" x14ac:dyDescent="0.25">
      <c r="A480" t="s">
        <v>19285</v>
      </c>
      <c r="B480">
        <v>4</v>
      </c>
      <c r="C480">
        <v>27</v>
      </c>
    </row>
    <row r="481" spans="1:3" x14ac:dyDescent="0.25">
      <c r="A481" t="s">
        <v>19063</v>
      </c>
      <c r="B481">
        <v>4</v>
      </c>
      <c r="C481">
        <v>26</v>
      </c>
    </row>
    <row r="482" spans="1:3" x14ac:dyDescent="0.25">
      <c r="A482" t="s">
        <v>19414</v>
      </c>
      <c r="B482">
        <v>4</v>
      </c>
      <c r="C482">
        <v>26</v>
      </c>
    </row>
    <row r="483" spans="1:3" x14ac:dyDescent="0.25">
      <c r="A483" t="s">
        <v>20465</v>
      </c>
      <c r="B483">
        <v>4</v>
      </c>
      <c r="C483">
        <v>29</v>
      </c>
    </row>
    <row r="484" spans="1:3" x14ac:dyDescent="0.25">
      <c r="A484" t="s">
        <v>19772</v>
      </c>
      <c r="B484">
        <v>4</v>
      </c>
      <c r="C484">
        <v>25</v>
      </c>
    </row>
    <row r="485" spans="1:3" x14ac:dyDescent="0.25">
      <c r="A485" t="s">
        <v>20818</v>
      </c>
      <c r="B485">
        <v>4</v>
      </c>
      <c r="C485">
        <v>28</v>
      </c>
    </row>
    <row r="486" spans="1:3" x14ac:dyDescent="0.25">
      <c r="A486" t="s">
        <v>19501</v>
      </c>
      <c r="B486">
        <v>4</v>
      </c>
      <c r="C486">
        <v>28</v>
      </c>
    </row>
    <row r="487" spans="1:3" x14ac:dyDescent="0.25">
      <c r="A487" t="s">
        <v>20819</v>
      </c>
      <c r="B487">
        <v>4</v>
      </c>
      <c r="C487">
        <v>65</v>
      </c>
    </row>
    <row r="488" spans="1:3" x14ac:dyDescent="0.25">
      <c r="A488" t="s">
        <v>19198</v>
      </c>
      <c r="B488">
        <v>4</v>
      </c>
      <c r="C488">
        <v>25</v>
      </c>
    </row>
    <row r="489" spans="1:3" x14ac:dyDescent="0.25">
      <c r="A489" t="s">
        <v>19146</v>
      </c>
      <c r="B489">
        <v>4</v>
      </c>
      <c r="C489">
        <v>23</v>
      </c>
    </row>
    <row r="490" spans="1:3" x14ac:dyDescent="0.25">
      <c r="A490" t="s">
        <v>19733</v>
      </c>
      <c r="B490">
        <v>4</v>
      </c>
      <c r="C490">
        <v>26</v>
      </c>
    </row>
    <row r="491" spans="1:3" x14ac:dyDescent="0.25">
      <c r="A491" t="s">
        <v>20469</v>
      </c>
      <c r="B491">
        <v>4</v>
      </c>
      <c r="C491">
        <v>62</v>
      </c>
    </row>
    <row r="492" spans="1:3" x14ac:dyDescent="0.25">
      <c r="A492" t="s">
        <v>19022</v>
      </c>
      <c r="B492">
        <v>4</v>
      </c>
      <c r="C492">
        <v>64</v>
      </c>
    </row>
    <row r="493" spans="1:3" x14ac:dyDescent="0.25">
      <c r="A493" t="s">
        <v>18996</v>
      </c>
      <c r="B493">
        <v>4</v>
      </c>
      <c r="C493">
        <v>62</v>
      </c>
    </row>
    <row r="494" spans="1:3" x14ac:dyDescent="0.25">
      <c r="A494" t="s">
        <v>20820</v>
      </c>
      <c r="B494">
        <v>4</v>
      </c>
      <c r="C494">
        <v>66</v>
      </c>
    </row>
    <row r="495" spans="1:3" x14ac:dyDescent="0.25">
      <c r="A495" t="s">
        <v>19215</v>
      </c>
      <c r="B495">
        <v>4</v>
      </c>
      <c r="C495">
        <v>27</v>
      </c>
    </row>
    <row r="496" spans="1:3" x14ac:dyDescent="0.25">
      <c r="A496" t="s">
        <v>19049</v>
      </c>
      <c r="B496">
        <v>4</v>
      </c>
      <c r="C496">
        <v>25</v>
      </c>
    </row>
    <row r="497" spans="1:3" x14ac:dyDescent="0.25">
      <c r="A497" t="s">
        <v>20821</v>
      </c>
      <c r="B497">
        <v>4</v>
      </c>
      <c r="C497">
        <v>28</v>
      </c>
    </row>
    <row r="498" spans="1:3" x14ac:dyDescent="0.25">
      <c r="A498" t="s">
        <v>19372</v>
      </c>
      <c r="B498">
        <v>4</v>
      </c>
      <c r="C498">
        <v>25</v>
      </c>
    </row>
    <row r="499" spans="1:3" x14ac:dyDescent="0.25">
      <c r="A499" t="s">
        <v>20458</v>
      </c>
      <c r="B499">
        <v>4</v>
      </c>
      <c r="C499">
        <v>28</v>
      </c>
    </row>
    <row r="500" spans="1:3" x14ac:dyDescent="0.25">
      <c r="A500" t="s">
        <v>19031</v>
      </c>
      <c r="B500">
        <v>4</v>
      </c>
      <c r="C500">
        <v>25</v>
      </c>
    </row>
    <row r="501" spans="1:3" x14ac:dyDescent="0.25">
      <c r="A501" t="s">
        <v>19226</v>
      </c>
      <c r="B501">
        <v>4</v>
      </c>
      <c r="C501">
        <v>28</v>
      </c>
    </row>
    <row r="502" spans="1:3" x14ac:dyDescent="0.25">
      <c r="A502" t="s">
        <v>20643</v>
      </c>
      <c r="B502">
        <v>4</v>
      </c>
      <c r="C502">
        <v>26</v>
      </c>
    </row>
    <row r="503" spans="1:3" x14ac:dyDescent="0.25">
      <c r="A503" t="s">
        <v>19525</v>
      </c>
      <c r="B503">
        <v>4</v>
      </c>
      <c r="C503">
        <v>28</v>
      </c>
    </row>
    <row r="504" spans="1:3" x14ac:dyDescent="0.25">
      <c r="A504" t="s">
        <v>19511</v>
      </c>
      <c r="B504">
        <v>4</v>
      </c>
      <c r="C504">
        <v>28</v>
      </c>
    </row>
    <row r="505" spans="1:3" x14ac:dyDescent="0.25">
      <c r="A505" t="s">
        <v>20548</v>
      </c>
      <c r="B505">
        <v>4</v>
      </c>
      <c r="C505">
        <v>59</v>
      </c>
    </row>
    <row r="506" spans="1:3" x14ac:dyDescent="0.25">
      <c r="A506" t="s">
        <v>19773</v>
      </c>
      <c r="B506">
        <v>4</v>
      </c>
      <c r="C506">
        <v>25</v>
      </c>
    </row>
    <row r="507" spans="1:3" x14ac:dyDescent="0.25">
      <c r="A507" t="s">
        <v>20050</v>
      </c>
      <c r="B507">
        <v>4</v>
      </c>
      <c r="C507">
        <v>66</v>
      </c>
    </row>
    <row r="508" spans="1:3" x14ac:dyDescent="0.25">
      <c r="A508" t="s">
        <v>20822</v>
      </c>
      <c r="B508">
        <v>4</v>
      </c>
      <c r="C508">
        <v>92</v>
      </c>
    </row>
    <row r="509" spans="1:3" x14ac:dyDescent="0.25">
      <c r="A509" t="s">
        <v>20823</v>
      </c>
      <c r="B509">
        <v>4</v>
      </c>
      <c r="C509">
        <v>54</v>
      </c>
    </row>
    <row r="510" spans="1:3" x14ac:dyDescent="0.25">
      <c r="A510" t="s">
        <v>19810</v>
      </c>
      <c r="B510">
        <v>4</v>
      </c>
      <c r="C510">
        <v>48</v>
      </c>
    </row>
    <row r="511" spans="1:3" x14ac:dyDescent="0.25">
      <c r="A511" t="s">
        <v>19611</v>
      </c>
      <c r="B511">
        <v>4</v>
      </c>
      <c r="C511">
        <v>28</v>
      </c>
    </row>
    <row r="512" spans="1:3" x14ac:dyDescent="0.25">
      <c r="A512" t="s">
        <v>18970</v>
      </c>
      <c r="B512">
        <v>4</v>
      </c>
      <c r="C512">
        <v>25</v>
      </c>
    </row>
    <row r="513" spans="1:3" x14ac:dyDescent="0.25">
      <c r="A513" t="s">
        <v>20824</v>
      </c>
      <c r="B513">
        <v>4</v>
      </c>
      <c r="C513">
        <v>67</v>
      </c>
    </row>
    <row r="514" spans="1:3" x14ac:dyDescent="0.25">
      <c r="A514" t="s">
        <v>19073</v>
      </c>
      <c r="B514">
        <v>4</v>
      </c>
      <c r="C514">
        <v>28</v>
      </c>
    </row>
    <row r="515" spans="1:3" x14ac:dyDescent="0.25">
      <c r="A515" t="s">
        <v>20825</v>
      </c>
      <c r="B515">
        <v>4</v>
      </c>
      <c r="C515">
        <v>28</v>
      </c>
    </row>
    <row r="516" spans="1:3" x14ac:dyDescent="0.25">
      <c r="A516" t="s">
        <v>19519</v>
      </c>
      <c r="B516">
        <v>4</v>
      </c>
      <c r="C516">
        <v>23</v>
      </c>
    </row>
    <row r="517" spans="1:3" x14ac:dyDescent="0.25">
      <c r="A517" t="s">
        <v>20634</v>
      </c>
      <c r="B517">
        <v>4</v>
      </c>
      <c r="C517">
        <v>28</v>
      </c>
    </row>
    <row r="518" spans="1:3" x14ac:dyDescent="0.25">
      <c r="A518" t="s">
        <v>19828</v>
      </c>
      <c r="B518">
        <v>4</v>
      </c>
      <c r="C518">
        <v>24</v>
      </c>
    </row>
    <row r="519" spans="1:3" x14ac:dyDescent="0.25">
      <c r="A519" t="s">
        <v>18975</v>
      </c>
      <c r="B519">
        <v>4</v>
      </c>
      <c r="C519">
        <v>23</v>
      </c>
    </row>
    <row r="520" spans="1:3" x14ac:dyDescent="0.25">
      <c r="A520" t="s">
        <v>19269</v>
      </c>
      <c r="B520">
        <v>4</v>
      </c>
      <c r="C520">
        <v>28</v>
      </c>
    </row>
    <row r="521" spans="1:3" x14ac:dyDescent="0.25">
      <c r="A521" t="s">
        <v>20762</v>
      </c>
      <c r="B521">
        <v>4</v>
      </c>
      <c r="C521">
        <v>45</v>
      </c>
    </row>
    <row r="522" spans="1:3" x14ac:dyDescent="0.25">
      <c r="A522" t="s">
        <v>20638</v>
      </c>
      <c r="B522">
        <v>4</v>
      </c>
      <c r="C522">
        <v>40</v>
      </c>
    </row>
    <row r="523" spans="1:3" x14ac:dyDescent="0.25">
      <c r="A523" t="s">
        <v>19273</v>
      </c>
      <c r="B523">
        <v>4</v>
      </c>
      <c r="C523">
        <v>22</v>
      </c>
    </row>
    <row r="524" spans="1:3" x14ac:dyDescent="0.25">
      <c r="A524" t="s">
        <v>19378</v>
      </c>
      <c r="B524">
        <v>4</v>
      </c>
      <c r="C524">
        <v>28</v>
      </c>
    </row>
    <row r="525" spans="1:3" x14ac:dyDescent="0.25">
      <c r="A525" t="s">
        <v>19090</v>
      </c>
      <c r="B525">
        <v>4</v>
      </c>
      <c r="C525">
        <v>60</v>
      </c>
    </row>
    <row r="526" spans="1:3" x14ac:dyDescent="0.25">
      <c r="A526" t="s">
        <v>19529</v>
      </c>
      <c r="B526">
        <v>4</v>
      </c>
      <c r="C526">
        <v>26</v>
      </c>
    </row>
    <row r="527" spans="1:3" x14ac:dyDescent="0.25">
      <c r="A527" t="s">
        <v>20826</v>
      </c>
      <c r="B527">
        <v>4</v>
      </c>
      <c r="C527">
        <v>80</v>
      </c>
    </row>
    <row r="528" spans="1:3" x14ac:dyDescent="0.25">
      <c r="A528" t="s">
        <v>19057</v>
      </c>
      <c r="B528">
        <v>4</v>
      </c>
      <c r="C528">
        <v>66</v>
      </c>
    </row>
    <row r="529" spans="1:3" x14ac:dyDescent="0.25">
      <c r="A529" t="s">
        <v>20827</v>
      </c>
      <c r="B529">
        <v>4</v>
      </c>
      <c r="C529">
        <v>27</v>
      </c>
    </row>
    <row r="530" spans="1:3" x14ac:dyDescent="0.25">
      <c r="A530" t="s">
        <v>19799</v>
      </c>
      <c r="B530">
        <v>4</v>
      </c>
      <c r="C530">
        <v>35</v>
      </c>
    </row>
    <row r="531" spans="1:3" x14ac:dyDescent="0.25">
      <c r="A531" t="s">
        <v>19301</v>
      </c>
      <c r="B531">
        <v>4</v>
      </c>
      <c r="C531">
        <v>25</v>
      </c>
    </row>
    <row r="532" spans="1:3" x14ac:dyDescent="0.25">
      <c r="A532" t="s">
        <v>20828</v>
      </c>
      <c r="B532">
        <v>3</v>
      </c>
      <c r="C532">
        <v>21</v>
      </c>
    </row>
    <row r="533" spans="1:3" x14ac:dyDescent="0.25">
      <c r="A533" t="s">
        <v>20829</v>
      </c>
      <c r="B533">
        <v>3</v>
      </c>
      <c r="C533">
        <v>74</v>
      </c>
    </row>
    <row r="534" spans="1:3" x14ac:dyDescent="0.25">
      <c r="A534" t="s">
        <v>19099</v>
      </c>
      <c r="B534">
        <v>3</v>
      </c>
      <c r="C534">
        <v>19</v>
      </c>
    </row>
    <row r="535" spans="1:3" x14ac:dyDescent="0.25">
      <c r="A535" t="s">
        <v>19133</v>
      </c>
      <c r="B535">
        <v>3</v>
      </c>
      <c r="C535">
        <v>21</v>
      </c>
    </row>
    <row r="536" spans="1:3" x14ac:dyDescent="0.25">
      <c r="A536" t="s">
        <v>18976</v>
      </c>
      <c r="B536">
        <v>3</v>
      </c>
      <c r="C536">
        <v>18</v>
      </c>
    </row>
    <row r="537" spans="1:3" x14ac:dyDescent="0.25">
      <c r="A537" t="s">
        <v>20830</v>
      </c>
      <c r="B537">
        <v>3</v>
      </c>
      <c r="C537">
        <v>21</v>
      </c>
    </row>
    <row r="538" spans="1:3" x14ac:dyDescent="0.25">
      <c r="A538" t="s">
        <v>19708</v>
      </c>
      <c r="B538">
        <v>3</v>
      </c>
      <c r="C538">
        <v>19</v>
      </c>
    </row>
    <row r="539" spans="1:3" x14ac:dyDescent="0.25">
      <c r="A539" t="s">
        <v>20831</v>
      </c>
      <c r="B539">
        <v>3</v>
      </c>
      <c r="C539">
        <v>51</v>
      </c>
    </row>
    <row r="540" spans="1:3" x14ac:dyDescent="0.25">
      <c r="A540" t="s">
        <v>19003</v>
      </c>
      <c r="B540">
        <v>3</v>
      </c>
      <c r="C540">
        <v>19</v>
      </c>
    </row>
    <row r="541" spans="1:3" x14ac:dyDescent="0.25">
      <c r="A541" t="s">
        <v>19207</v>
      </c>
      <c r="B541">
        <v>3</v>
      </c>
      <c r="C541">
        <v>127</v>
      </c>
    </row>
    <row r="542" spans="1:3" x14ac:dyDescent="0.25">
      <c r="A542" t="s">
        <v>20832</v>
      </c>
      <c r="B542">
        <v>3</v>
      </c>
      <c r="C542">
        <v>65</v>
      </c>
    </row>
    <row r="543" spans="1:3" x14ac:dyDescent="0.25">
      <c r="A543" t="s">
        <v>19867</v>
      </c>
      <c r="B543">
        <v>3</v>
      </c>
      <c r="C543">
        <v>57</v>
      </c>
    </row>
    <row r="544" spans="1:3" x14ac:dyDescent="0.25">
      <c r="A544" t="s">
        <v>19462</v>
      </c>
      <c r="B544">
        <v>3</v>
      </c>
      <c r="C544">
        <v>21</v>
      </c>
    </row>
    <row r="545" spans="1:3" x14ac:dyDescent="0.25">
      <c r="A545" t="s">
        <v>19461</v>
      </c>
      <c r="B545">
        <v>3</v>
      </c>
      <c r="C545">
        <v>21</v>
      </c>
    </row>
    <row r="546" spans="1:3" x14ac:dyDescent="0.25">
      <c r="A546" t="s">
        <v>19584</v>
      </c>
      <c r="B546">
        <v>3</v>
      </c>
      <c r="C546">
        <v>21</v>
      </c>
    </row>
    <row r="547" spans="1:3" x14ac:dyDescent="0.25">
      <c r="A547" t="s">
        <v>20833</v>
      </c>
      <c r="B547">
        <v>3</v>
      </c>
      <c r="C547">
        <v>23</v>
      </c>
    </row>
    <row r="548" spans="1:3" x14ac:dyDescent="0.25">
      <c r="A548" t="s">
        <v>20362</v>
      </c>
      <c r="B548">
        <v>3</v>
      </c>
      <c r="C548">
        <v>21</v>
      </c>
    </row>
    <row r="549" spans="1:3" x14ac:dyDescent="0.25">
      <c r="A549" t="s">
        <v>20317</v>
      </c>
      <c r="B549">
        <v>3</v>
      </c>
      <c r="C549">
        <v>21</v>
      </c>
    </row>
    <row r="550" spans="1:3" x14ac:dyDescent="0.25">
      <c r="A550" t="s">
        <v>20391</v>
      </c>
      <c r="B550">
        <v>3</v>
      </c>
      <c r="C550">
        <v>19</v>
      </c>
    </row>
    <row r="551" spans="1:3" x14ac:dyDescent="0.25">
      <c r="A551" t="s">
        <v>20297</v>
      </c>
      <c r="B551">
        <v>3</v>
      </c>
      <c r="C551">
        <v>65</v>
      </c>
    </row>
    <row r="552" spans="1:3" x14ac:dyDescent="0.25">
      <c r="A552" t="s">
        <v>19314</v>
      </c>
      <c r="B552">
        <v>3</v>
      </c>
      <c r="C552">
        <v>21</v>
      </c>
    </row>
    <row r="553" spans="1:3" x14ac:dyDescent="0.25">
      <c r="A553" t="s">
        <v>20834</v>
      </c>
      <c r="B553">
        <v>3</v>
      </c>
      <c r="C553">
        <v>68</v>
      </c>
    </row>
    <row r="554" spans="1:3" x14ac:dyDescent="0.25">
      <c r="A554" t="s">
        <v>20254</v>
      </c>
      <c r="B554">
        <v>3</v>
      </c>
      <c r="C554">
        <v>59</v>
      </c>
    </row>
    <row r="555" spans="1:3" x14ac:dyDescent="0.25">
      <c r="A555" t="s">
        <v>20285</v>
      </c>
      <c r="B555">
        <v>3</v>
      </c>
      <c r="C555">
        <v>21</v>
      </c>
    </row>
    <row r="556" spans="1:3" x14ac:dyDescent="0.25">
      <c r="A556" t="s">
        <v>19711</v>
      </c>
      <c r="B556">
        <v>3</v>
      </c>
      <c r="C556">
        <v>57</v>
      </c>
    </row>
    <row r="557" spans="1:3" x14ac:dyDescent="0.25">
      <c r="A557" t="s">
        <v>19084</v>
      </c>
      <c r="B557">
        <v>3</v>
      </c>
      <c r="C557">
        <v>21</v>
      </c>
    </row>
    <row r="558" spans="1:3" x14ac:dyDescent="0.25">
      <c r="A558" t="s">
        <v>20342</v>
      </c>
      <c r="B558">
        <v>3</v>
      </c>
      <c r="C558">
        <v>21</v>
      </c>
    </row>
    <row r="559" spans="1:3" x14ac:dyDescent="0.25">
      <c r="A559" t="s">
        <v>19210</v>
      </c>
      <c r="B559">
        <v>3</v>
      </c>
      <c r="C559">
        <v>13</v>
      </c>
    </row>
    <row r="560" spans="1:3" x14ac:dyDescent="0.25">
      <c r="A560" t="s">
        <v>19091</v>
      </c>
      <c r="B560">
        <v>3</v>
      </c>
      <c r="C560">
        <v>21</v>
      </c>
    </row>
    <row r="561" spans="1:3" x14ac:dyDescent="0.25">
      <c r="A561" t="s">
        <v>19717</v>
      </c>
      <c r="B561">
        <v>3</v>
      </c>
      <c r="C561">
        <v>28</v>
      </c>
    </row>
    <row r="562" spans="1:3" x14ac:dyDescent="0.25">
      <c r="A562" t="s">
        <v>19692</v>
      </c>
      <c r="B562">
        <v>3</v>
      </c>
      <c r="C562">
        <v>21</v>
      </c>
    </row>
    <row r="563" spans="1:3" x14ac:dyDescent="0.25">
      <c r="A563" t="s">
        <v>20835</v>
      </c>
      <c r="B563">
        <v>3</v>
      </c>
      <c r="C563">
        <v>27</v>
      </c>
    </row>
    <row r="564" spans="1:3" x14ac:dyDescent="0.25">
      <c r="A564" t="s">
        <v>20289</v>
      </c>
      <c r="B564">
        <v>3</v>
      </c>
      <c r="C564">
        <v>54</v>
      </c>
    </row>
    <row r="565" spans="1:3" x14ac:dyDescent="0.25">
      <c r="A565" t="s">
        <v>19567</v>
      </c>
      <c r="B565">
        <v>3</v>
      </c>
      <c r="C565">
        <v>21</v>
      </c>
    </row>
    <row r="566" spans="1:3" x14ac:dyDescent="0.25">
      <c r="A566" t="s">
        <v>20264</v>
      </c>
      <c r="B566">
        <v>3</v>
      </c>
      <c r="C566">
        <v>21</v>
      </c>
    </row>
    <row r="567" spans="1:3" x14ac:dyDescent="0.25">
      <c r="A567" t="s">
        <v>19703</v>
      </c>
      <c r="B567">
        <v>3</v>
      </c>
      <c r="C567">
        <v>97</v>
      </c>
    </row>
    <row r="568" spans="1:3" x14ac:dyDescent="0.25">
      <c r="A568" t="s">
        <v>20836</v>
      </c>
      <c r="B568">
        <v>3</v>
      </c>
      <c r="C568">
        <v>21</v>
      </c>
    </row>
    <row r="569" spans="1:3" x14ac:dyDescent="0.25">
      <c r="A569" t="s">
        <v>19416</v>
      </c>
      <c r="B569">
        <v>3</v>
      </c>
      <c r="C569">
        <v>21</v>
      </c>
    </row>
    <row r="570" spans="1:3" x14ac:dyDescent="0.25">
      <c r="A570" t="s">
        <v>19915</v>
      </c>
      <c r="B570">
        <v>3</v>
      </c>
      <c r="C570">
        <v>21</v>
      </c>
    </row>
    <row r="571" spans="1:3" x14ac:dyDescent="0.25">
      <c r="A571" t="s">
        <v>19933</v>
      </c>
      <c r="B571">
        <v>3</v>
      </c>
      <c r="C571">
        <v>21</v>
      </c>
    </row>
    <row r="572" spans="1:3" x14ac:dyDescent="0.25">
      <c r="A572" t="s">
        <v>20837</v>
      </c>
      <c r="B572">
        <v>3</v>
      </c>
      <c r="C572">
        <v>101</v>
      </c>
    </row>
    <row r="573" spans="1:3" x14ac:dyDescent="0.25">
      <c r="A573" t="s">
        <v>19318</v>
      </c>
      <c r="B573">
        <v>3</v>
      </c>
      <c r="C573">
        <v>90</v>
      </c>
    </row>
    <row r="574" spans="1:3" x14ac:dyDescent="0.25">
      <c r="A574" t="s">
        <v>19972</v>
      </c>
      <c r="B574">
        <v>3</v>
      </c>
      <c r="C574">
        <v>59</v>
      </c>
    </row>
    <row r="575" spans="1:3" x14ac:dyDescent="0.25">
      <c r="A575" t="s">
        <v>19114</v>
      </c>
      <c r="B575">
        <v>3</v>
      </c>
      <c r="C575">
        <v>16</v>
      </c>
    </row>
    <row r="576" spans="1:3" x14ac:dyDescent="0.25">
      <c r="A576" t="s">
        <v>20509</v>
      </c>
      <c r="B576">
        <v>3</v>
      </c>
      <c r="C576">
        <v>21</v>
      </c>
    </row>
    <row r="577" spans="1:3" x14ac:dyDescent="0.25">
      <c r="A577" t="s">
        <v>19291</v>
      </c>
      <c r="B577">
        <v>3</v>
      </c>
      <c r="C577">
        <v>19</v>
      </c>
    </row>
    <row r="578" spans="1:3" x14ac:dyDescent="0.25">
      <c r="A578" t="s">
        <v>20838</v>
      </c>
      <c r="B578">
        <v>3</v>
      </c>
      <c r="C578">
        <v>21</v>
      </c>
    </row>
    <row r="579" spans="1:3" x14ac:dyDescent="0.25">
      <c r="A579" t="s">
        <v>20598</v>
      </c>
      <c r="B579">
        <v>3</v>
      </c>
      <c r="C579">
        <v>21</v>
      </c>
    </row>
    <row r="580" spans="1:3" x14ac:dyDescent="0.25">
      <c r="A580" t="s">
        <v>19244</v>
      </c>
      <c r="B580">
        <v>3</v>
      </c>
      <c r="C580">
        <v>21</v>
      </c>
    </row>
    <row r="581" spans="1:3" x14ac:dyDescent="0.25">
      <c r="A581" t="s">
        <v>19428</v>
      </c>
      <c r="B581">
        <v>3</v>
      </c>
      <c r="C581">
        <v>15</v>
      </c>
    </row>
    <row r="582" spans="1:3" x14ac:dyDescent="0.25">
      <c r="A582" t="s">
        <v>20839</v>
      </c>
      <c r="B582">
        <v>3</v>
      </c>
      <c r="C582">
        <v>41</v>
      </c>
    </row>
    <row r="583" spans="1:3" x14ac:dyDescent="0.25">
      <c r="A583" t="s">
        <v>19601</v>
      </c>
      <c r="B583">
        <v>3</v>
      </c>
      <c r="C583">
        <v>19</v>
      </c>
    </row>
    <row r="584" spans="1:3" x14ac:dyDescent="0.25">
      <c r="A584" t="s">
        <v>19172</v>
      </c>
      <c r="B584">
        <v>3</v>
      </c>
      <c r="C584">
        <v>15</v>
      </c>
    </row>
    <row r="585" spans="1:3" x14ac:dyDescent="0.25">
      <c r="A585" t="s">
        <v>20840</v>
      </c>
      <c r="B585">
        <v>3</v>
      </c>
      <c r="C585">
        <v>69</v>
      </c>
    </row>
    <row r="586" spans="1:3" x14ac:dyDescent="0.25">
      <c r="A586" t="s">
        <v>20043</v>
      </c>
      <c r="B586">
        <v>3</v>
      </c>
      <c r="C586">
        <v>21</v>
      </c>
    </row>
    <row r="587" spans="1:3" x14ac:dyDescent="0.25">
      <c r="A587" t="s">
        <v>20482</v>
      </c>
      <c r="B587">
        <v>3</v>
      </c>
      <c r="C587">
        <v>25</v>
      </c>
    </row>
    <row r="588" spans="1:3" x14ac:dyDescent="0.25">
      <c r="A588" t="s">
        <v>19989</v>
      </c>
      <c r="B588">
        <v>3</v>
      </c>
      <c r="C588">
        <v>22</v>
      </c>
    </row>
    <row r="589" spans="1:3" x14ac:dyDescent="0.25">
      <c r="A589" t="s">
        <v>20017</v>
      </c>
      <c r="B589">
        <v>3</v>
      </c>
      <c r="C589">
        <v>84</v>
      </c>
    </row>
    <row r="590" spans="1:3" x14ac:dyDescent="0.25">
      <c r="A590" t="s">
        <v>19750</v>
      </c>
      <c r="B590">
        <v>3</v>
      </c>
      <c r="C590">
        <v>73</v>
      </c>
    </row>
    <row r="591" spans="1:3" x14ac:dyDescent="0.25">
      <c r="A591" t="s">
        <v>19424</v>
      </c>
      <c r="B591">
        <v>3</v>
      </c>
      <c r="C591">
        <v>21</v>
      </c>
    </row>
    <row r="592" spans="1:3" x14ac:dyDescent="0.25">
      <c r="A592" t="s">
        <v>20841</v>
      </c>
      <c r="B592">
        <v>3</v>
      </c>
      <c r="C592">
        <v>19</v>
      </c>
    </row>
    <row r="593" spans="1:3" x14ac:dyDescent="0.25">
      <c r="A593" t="s">
        <v>20842</v>
      </c>
      <c r="B593">
        <v>3</v>
      </c>
      <c r="C593">
        <v>22</v>
      </c>
    </row>
    <row r="594" spans="1:3" x14ac:dyDescent="0.25">
      <c r="A594" t="s">
        <v>19245</v>
      </c>
      <c r="B594">
        <v>3</v>
      </c>
      <c r="C594">
        <v>14</v>
      </c>
    </row>
    <row r="595" spans="1:3" x14ac:dyDescent="0.25">
      <c r="A595" t="s">
        <v>19240</v>
      </c>
      <c r="B595">
        <v>3</v>
      </c>
      <c r="C595">
        <v>21</v>
      </c>
    </row>
    <row r="596" spans="1:3" x14ac:dyDescent="0.25">
      <c r="A596" t="s">
        <v>19007</v>
      </c>
      <c r="B596">
        <v>3</v>
      </c>
      <c r="C596">
        <v>132</v>
      </c>
    </row>
    <row r="597" spans="1:3" x14ac:dyDescent="0.25">
      <c r="A597" t="s">
        <v>20510</v>
      </c>
      <c r="B597">
        <v>3</v>
      </c>
      <c r="C597">
        <v>89</v>
      </c>
    </row>
    <row r="598" spans="1:3" x14ac:dyDescent="0.25">
      <c r="A598" t="s">
        <v>20487</v>
      </c>
      <c r="B598">
        <v>3</v>
      </c>
      <c r="C598">
        <v>50</v>
      </c>
    </row>
    <row r="599" spans="1:3" x14ac:dyDescent="0.25">
      <c r="A599" t="s">
        <v>19747</v>
      </c>
      <c r="B599">
        <v>3</v>
      </c>
      <c r="C599">
        <v>96</v>
      </c>
    </row>
    <row r="600" spans="1:3" x14ac:dyDescent="0.25">
      <c r="A600" t="s">
        <v>20843</v>
      </c>
      <c r="B600">
        <v>3</v>
      </c>
      <c r="C600">
        <v>26</v>
      </c>
    </row>
    <row r="601" spans="1:3" x14ac:dyDescent="0.25">
      <c r="A601" t="s">
        <v>20844</v>
      </c>
      <c r="B601">
        <v>3</v>
      </c>
      <c r="C601">
        <v>41</v>
      </c>
    </row>
    <row r="602" spans="1:3" x14ac:dyDescent="0.25">
      <c r="A602" t="s">
        <v>19950</v>
      </c>
      <c r="B602">
        <v>3</v>
      </c>
      <c r="C602">
        <v>17</v>
      </c>
    </row>
    <row r="603" spans="1:3" x14ac:dyDescent="0.25">
      <c r="A603" t="s">
        <v>20845</v>
      </c>
      <c r="B603">
        <v>3</v>
      </c>
      <c r="C603">
        <v>57</v>
      </c>
    </row>
    <row r="604" spans="1:3" x14ac:dyDescent="0.25">
      <c r="A604" t="s">
        <v>20846</v>
      </c>
      <c r="B604">
        <v>3</v>
      </c>
      <c r="C604">
        <v>57</v>
      </c>
    </row>
    <row r="605" spans="1:3" x14ac:dyDescent="0.25">
      <c r="A605" t="s">
        <v>20575</v>
      </c>
      <c r="B605">
        <v>3</v>
      </c>
      <c r="C605">
        <v>21</v>
      </c>
    </row>
    <row r="606" spans="1:3" x14ac:dyDescent="0.25">
      <c r="A606" t="s">
        <v>20847</v>
      </c>
      <c r="B606">
        <v>3</v>
      </c>
      <c r="C606">
        <v>58</v>
      </c>
    </row>
    <row r="607" spans="1:3" x14ac:dyDescent="0.25">
      <c r="A607" t="s">
        <v>20848</v>
      </c>
      <c r="B607">
        <v>3</v>
      </c>
      <c r="C607">
        <v>93</v>
      </c>
    </row>
    <row r="608" spans="1:3" x14ac:dyDescent="0.25">
      <c r="A608" t="s">
        <v>20849</v>
      </c>
      <c r="B608">
        <v>3</v>
      </c>
      <c r="C608">
        <v>95</v>
      </c>
    </row>
    <row r="609" spans="1:3" x14ac:dyDescent="0.25">
      <c r="A609" t="s">
        <v>19009</v>
      </c>
      <c r="B609">
        <v>3</v>
      </c>
      <c r="C609">
        <v>19</v>
      </c>
    </row>
    <row r="610" spans="1:3" x14ac:dyDescent="0.25">
      <c r="A610" t="s">
        <v>20091</v>
      </c>
      <c r="B610">
        <v>3</v>
      </c>
      <c r="C610">
        <v>21</v>
      </c>
    </row>
    <row r="611" spans="1:3" x14ac:dyDescent="0.25">
      <c r="A611" t="s">
        <v>20028</v>
      </c>
      <c r="B611">
        <v>3</v>
      </c>
      <c r="C611">
        <v>132</v>
      </c>
    </row>
    <row r="612" spans="1:3" x14ac:dyDescent="0.25">
      <c r="A612" t="s">
        <v>19295</v>
      </c>
      <c r="B612">
        <v>3</v>
      </c>
      <c r="C612">
        <v>21</v>
      </c>
    </row>
    <row r="613" spans="1:3" x14ac:dyDescent="0.25">
      <c r="A613" t="s">
        <v>19228</v>
      </c>
      <c r="B613">
        <v>3</v>
      </c>
      <c r="C613">
        <v>17</v>
      </c>
    </row>
    <row r="614" spans="1:3" x14ac:dyDescent="0.25">
      <c r="A614" t="s">
        <v>20850</v>
      </c>
      <c r="B614">
        <v>3</v>
      </c>
      <c r="C614">
        <v>91</v>
      </c>
    </row>
    <row r="615" spans="1:3" x14ac:dyDescent="0.25">
      <c r="A615" t="s">
        <v>20851</v>
      </c>
      <c r="B615">
        <v>3</v>
      </c>
      <c r="C615">
        <v>23</v>
      </c>
    </row>
    <row r="616" spans="1:3" x14ac:dyDescent="0.25">
      <c r="A616" t="s">
        <v>20852</v>
      </c>
      <c r="B616">
        <v>3</v>
      </c>
      <c r="C616">
        <v>21</v>
      </c>
    </row>
    <row r="617" spans="1:3" x14ac:dyDescent="0.25">
      <c r="A617" t="s">
        <v>19505</v>
      </c>
      <c r="B617">
        <v>3</v>
      </c>
      <c r="C617">
        <v>18</v>
      </c>
    </row>
    <row r="618" spans="1:3" x14ac:dyDescent="0.25">
      <c r="A618" t="s">
        <v>20113</v>
      </c>
      <c r="B618">
        <v>3</v>
      </c>
      <c r="C618">
        <v>29</v>
      </c>
    </row>
    <row r="619" spans="1:3" x14ac:dyDescent="0.25">
      <c r="A619" t="s">
        <v>20058</v>
      </c>
      <c r="B619">
        <v>3</v>
      </c>
      <c r="C619">
        <v>21</v>
      </c>
    </row>
    <row r="620" spans="1:3" x14ac:dyDescent="0.25">
      <c r="A620" t="s">
        <v>19521</v>
      </c>
      <c r="B620">
        <v>3</v>
      </c>
      <c r="C620">
        <v>21</v>
      </c>
    </row>
    <row r="621" spans="1:3" x14ac:dyDescent="0.25">
      <c r="A621" t="s">
        <v>19339</v>
      </c>
      <c r="B621">
        <v>3</v>
      </c>
      <c r="C621">
        <v>92</v>
      </c>
    </row>
    <row r="622" spans="1:3" x14ac:dyDescent="0.25">
      <c r="A622" t="s">
        <v>19017</v>
      </c>
      <c r="B622">
        <v>3</v>
      </c>
      <c r="C622">
        <v>17</v>
      </c>
    </row>
    <row r="623" spans="1:3" x14ac:dyDescent="0.25">
      <c r="A623" t="s">
        <v>19001</v>
      </c>
      <c r="B623">
        <v>3</v>
      </c>
      <c r="C623">
        <v>16</v>
      </c>
    </row>
    <row r="624" spans="1:3" x14ac:dyDescent="0.25">
      <c r="A624" t="s">
        <v>20541</v>
      </c>
      <c r="B624">
        <v>3</v>
      </c>
      <c r="C624">
        <v>63</v>
      </c>
    </row>
    <row r="625" spans="1:3" x14ac:dyDescent="0.25">
      <c r="A625" t="s">
        <v>20853</v>
      </c>
      <c r="B625">
        <v>3</v>
      </c>
      <c r="C625">
        <v>17</v>
      </c>
    </row>
    <row r="626" spans="1:3" x14ac:dyDescent="0.25">
      <c r="A626" t="s">
        <v>19072</v>
      </c>
      <c r="B626">
        <v>3</v>
      </c>
      <c r="C626">
        <v>20</v>
      </c>
    </row>
    <row r="627" spans="1:3" x14ac:dyDescent="0.25">
      <c r="A627" t="s">
        <v>20854</v>
      </c>
      <c r="B627">
        <v>3</v>
      </c>
      <c r="C627">
        <v>19</v>
      </c>
    </row>
    <row r="628" spans="1:3" x14ac:dyDescent="0.25">
      <c r="A628" t="s">
        <v>20855</v>
      </c>
      <c r="B628">
        <v>3</v>
      </c>
      <c r="C628">
        <v>21</v>
      </c>
    </row>
    <row r="629" spans="1:3" x14ac:dyDescent="0.25">
      <c r="A629" t="s">
        <v>20856</v>
      </c>
      <c r="B629">
        <v>3</v>
      </c>
      <c r="C629">
        <v>31</v>
      </c>
    </row>
    <row r="630" spans="1:3" x14ac:dyDescent="0.25">
      <c r="A630" t="s">
        <v>20122</v>
      </c>
      <c r="B630">
        <v>3</v>
      </c>
      <c r="C630">
        <v>17</v>
      </c>
    </row>
    <row r="631" spans="1:3" x14ac:dyDescent="0.25">
      <c r="A631" t="s">
        <v>20738</v>
      </c>
      <c r="B631">
        <v>3</v>
      </c>
      <c r="C631">
        <v>22</v>
      </c>
    </row>
    <row r="632" spans="1:3" x14ac:dyDescent="0.25">
      <c r="A632" t="s">
        <v>19531</v>
      </c>
      <c r="B632">
        <v>3</v>
      </c>
      <c r="C632">
        <v>21</v>
      </c>
    </row>
    <row r="633" spans="1:3" x14ac:dyDescent="0.25">
      <c r="A633" t="s">
        <v>20857</v>
      </c>
      <c r="B633">
        <v>3</v>
      </c>
      <c r="C633">
        <v>26</v>
      </c>
    </row>
    <row r="634" spans="1:3" x14ac:dyDescent="0.25">
      <c r="A634" t="s">
        <v>19347</v>
      </c>
      <c r="B634">
        <v>3</v>
      </c>
      <c r="C634">
        <v>18</v>
      </c>
    </row>
    <row r="635" spans="1:3" x14ac:dyDescent="0.25">
      <c r="A635" t="s">
        <v>20129</v>
      </c>
      <c r="B635">
        <v>3</v>
      </c>
      <c r="C635">
        <v>17</v>
      </c>
    </row>
    <row r="636" spans="1:3" x14ac:dyDescent="0.25">
      <c r="A636" t="s">
        <v>20611</v>
      </c>
      <c r="B636">
        <v>3</v>
      </c>
      <c r="C636">
        <v>51</v>
      </c>
    </row>
    <row r="637" spans="1:3" x14ac:dyDescent="0.25">
      <c r="A637" t="s">
        <v>20858</v>
      </c>
      <c r="B637">
        <v>3</v>
      </c>
      <c r="C637">
        <v>31</v>
      </c>
    </row>
    <row r="638" spans="1:3" x14ac:dyDescent="0.25">
      <c r="A638" t="s">
        <v>19177</v>
      </c>
      <c r="B638">
        <v>3</v>
      </c>
      <c r="C638">
        <v>16</v>
      </c>
    </row>
    <row r="639" spans="1:3" x14ac:dyDescent="0.25">
      <c r="A639" t="s">
        <v>20728</v>
      </c>
      <c r="B639">
        <v>3</v>
      </c>
      <c r="C639">
        <v>53</v>
      </c>
    </row>
    <row r="640" spans="1:3" x14ac:dyDescent="0.25">
      <c r="A640" t="s">
        <v>19203</v>
      </c>
      <c r="B640">
        <v>3</v>
      </c>
      <c r="C640">
        <v>19</v>
      </c>
    </row>
    <row r="641" spans="1:3" x14ac:dyDescent="0.25">
      <c r="A641" t="s">
        <v>19027</v>
      </c>
      <c r="B641">
        <v>3</v>
      </c>
      <c r="C641">
        <v>16</v>
      </c>
    </row>
    <row r="642" spans="1:3" x14ac:dyDescent="0.25">
      <c r="A642" t="s">
        <v>20859</v>
      </c>
      <c r="B642">
        <v>3</v>
      </c>
      <c r="C642">
        <v>21</v>
      </c>
    </row>
    <row r="643" spans="1:3" x14ac:dyDescent="0.25">
      <c r="A643" t="s">
        <v>20746</v>
      </c>
      <c r="B643">
        <v>3</v>
      </c>
      <c r="C643">
        <v>21</v>
      </c>
    </row>
    <row r="644" spans="1:3" x14ac:dyDescent="0.25">
      <c r="A644" t="s">
        <v>19522</v>
      </c>
      <c r="B644">
        <v>3</v>
      </c>
      <c r="C644">
        <v>21</v>
      </c>
    </row>
    <row r="645" spans="1:3" x14ac:dyDescent="0.25">
      <c r="A645" t="s">
        <v>19032</v>
      </c>
      <c r="B645">
        <v>3</v>
      </c>
      <c r="C645">
        <v>18</v>
      </c>
    </row>
    <row r="646" spans="1:3" x14ac:dyDescent="0.25">
      <c r="A646" t="s">
        <v>19227</v>
      </c>
      <c r="B646">
        <v>3</v>
      </c>
      <c r="C646">
        <v>17</v>
      </c>
    </row>
    <row r="647" spans="1:3" x14ac:dyDescent="0.25">
      <c r="A647" t="s">
        <v>20860</v>
      </c>
      <c r="B647">
        <v>3</v>
      </c>
      <c r="C647">
        <v>27</v>
      </c>
    </row>
    <row r="648" spans="1:3" x14ac:dyDescent="0.25">
      <c r="A648" t="s">
        <v>20861</v>
      </c>
      <c r="B648">
        <v>3</v>
      </c>
      <c r="C648">
        <v>22</v>
      </c>
    </row>
    <row r="649" spans="1:3" x14ac:dyDescent="0.25">
      <c r="A649" t="s">
        <v>20862</v>
      </c>
      <c r="B649">
        <v>3</v>
      </c>
      <c r="C649">
        <v>47</v>
      </c>
    </row>
    <row r="650" spans="1:3" x14ac:dyDescent="0.25">
      <c r="A650" t="s">
        <v>19024</v>
      </c>
      <c r="B650">
        <v>3</v>
      </c>
      <c r="C650">
        <v>19</v>
      </c>
    </row>
    <row r="651" spans="1:3" x14ac:dyDescent="0.25">
      <c r="A651" t="s">
        <v>20863</v>
      </c>
      <c r="B651">
        <v>2</v>
      </c>
      <c r="C651">
        <v>15</v>
      </c>
    </row>
    <row r="652" spans="1:3" x14ac:dyDescent="0.25">
      <c r="A652" t="s">
        <v>19844</v>
      </c>
      <c r="B652">
        <v>2</v>
      </c>
      <c r="C652">
        <v>58</v>
      </c>
    </row>
    <row r="653" spans="1:3" x14ac:dyDescent="0.25">
      <c r="A653" t="s">
        <v>20864</v>
      </c>
      <c r="B653">
        <v>2</v>
      </c>
      <c r="C653">
        <v>59</v>
      </c>
    </row>
    <row r="654" spans="1:3" x14ac:dyDescent="0.25">
      <c r="A654" t="s">
        <v>20865</v>
      </c>
      <c r="B654">
        <v>2</v>
      </c>
      <c r="C654">
        <v>49</v>
      </c>
    </row>
    <row r="655" spans="1:3" x14ac:dyDescent="0.25">
      <c r="A655" t="s">
        <v>20866</v>
      </c>
      <c r="B655">
        <v>2</v>
      </c>
      <c r="C655">
        <v>60</v>
      </c>
    </row>
    <row r="656" spans="1:3" x14ac:dyDescent="0.25">
      <c r="A656" t="s">
        <v>20867</v>
      </c>
      <c r="B656">
        <v>2</v>
      </c>
      <c r="C656">
        <v>54</v>
      </c>
    </row>
    <row r="657" spans="1:3" x14ac:dyDescent="0.25">
      <c r="A657" t="s">
        <v>20868</v>
      </c>
      <c r="B657">
        <v>2</v>
      </c>
      <c r="C657">
        <v>14</v>
      </c>
    </row>
    <row r="658" spans="1:3" x14ac:dyDescent="0.25">
      <c r="A658" t="s">
        <v>20321</v>
      </c>
      <c r="B658">
        <v>2</v>
      </c>
      <c r="C658">
        <v>85</v>
      </c>
    </row>
    <row r="659" spans="1:3" x14ac:dyDescent="0.25">
      <c r="A659" t="s">
        <v>20212</v>
      </c>
      <c r="B659">
        <v>2</v>
      </c>
      <c r="C659">
        <v>41</v>
      </c>
    </row>
    <row r="660" spans="1:3" x14ac:dyDescent="0.25">
      <c r="A660" t="s">
        <v>20869</v>
      </c>
      <c r="B660">
        <v>2</v>
      </c>
      <c r="C660">
        <v>54</v>
      </c>
    </row>
    <row r="661" spans="1:3" x14ac:dyDescent="0.25">
      <c r="A661" t="s">
        <v>19552</v>
      </c>
      <c r="B661">
        <v>2</v>
      </c>
      <c r="C661">
        <v>14</v>
      </c>
    </row>
    <row r="662" spans="1:3" x14ac:dyDescent="0.25">
      <c r="A662" t="s">
        <v>20163</v>
      </c>
      <c r="B662">
        <v>2</v>
      </c>
      <c r="C662">
        <v>12</v>
      </c>
    </row>
    <row r="663" spans="1:3" x14ac:dyDescent="0.25">
      <c r="A663" t="s">
        <v>20184</v>
      </c>
      <c r="B663">
        <v>2</v>
      </c>
      <c r="C663">
        <v>14</v>
      </c>
    </row>
    <row r="664" spans="1:3" x14ac:dyDescent="0.25">
      <c r="A664" t="s">
        <v>19206</v>
      </c>
      <c r="B664">
        <v>2</v>
      </c>
      <c r="C664">
        <v>14</v>
      </c>
    </row>
    <row r="665" spans="1:3" x14ac:dyDescent="0.25">
      <c r="A665" t="s">
        <v>20870</v>
      </c>
      <c r="B665">
        <v>2</v>
      </c>
      <c r="C665">
        <v>14</v>
      </c>
    </row>
    <row r="666" spans="1:3" x14ac:dyDescent="0.25">
      <c r="A666" t="s">
        <v>20871</v>
      </c>
      <c r="B666">
        <v>2</v>
      </c>
      <c r="C666">
        <v>12</v>
      </c>
    </row>
    <row r="667" spans="1:3" x14ac:dyDescent="0.25">
      <c r="A667" t="s">
        <v>20872</v>
      </c>
      <c r="B667">
        <v>2</v>
      </c>
      <c r="C667">
        <v>22</v>
      </c>
    </row>
    <row r="668" spans="1:3" x14ac:dyDescent="0.25">
      <c r="A668" t="s">
        <v>19695</v>
      </c>
      <c r="B668">
        <v>2</v>
      </c>
      <c r="C668">
        <v>14</v>
      </c>
    </row>
    <row r="669" spans="1:3" x14ac:dyDescent="0.25">
      <c r="A669" t="s">
        <v>19851</v>
      </c>
      <c r="B669">
        <v>2</v>
      </c>
      <c r="C669">
        <v>31</v>
      </c>
    </row>
    <row r="670" spans="1:3" x14ac:dyDescent="0.25">
      <c r="A670" t="s">
        <v>19850</v>
      </c>
      <c r="B670">
        <v>2</v>
      </c>
      <c r="C670">
        <v>52</v>
      </c>
    </row>
    <row r="671" spans="1:3" x14ac:dyDescent="0.25">
      <c r="A671" t="s">
        <v>20873</v>
      </c>
      <c r="B671">
        <v>2</v>
      </c>
      <c r="C671">
        <v>31</v>
      </c>
    </row>
    <row r="672" spans="1:3" x14ac:dyDescent="0.25">
      <c r="A672" t="s">
        <v>20165</v>
      </c>
      <c r="B672">
        <v>2</v>
      </c>
      <c r="C672">
        <v>17</v>
      </c>
    </row>
    <row r="673" spans="1:3" x14ac:dyDescent="0.25">
      <c r="A673" t="s">
        <v>20202</v>
      </c>
      <c r="B673">
        <v>2</v>
      </c>
      <c r="C673">
        <v>12</v>
      </c>
    </row>
    <row r="674" spans="1:3" x14ac:dyDescent="0.25">
      <c r="A674" t="s">
        <v>19546</v>
      </c>
      <c r="B674">
        <v>2</v>
      </c>
      <c r="C674">
        <v>14</v>
      </c>
    </row>
    <row r="675" spans="1:3" x14ac:dyDescent="0.25">
      <c r="A675" t="s">
        <v>19234</v>
      </c>
      <c r="B675">
        <v>2</v>
      </c>
      <c r="C675">
        <v>88</v>
      </c>
    </row>
    <row r="676" spans="1:3" x14ac:dyDescent="0.25">
      <c r="A676" t="s">
        <v>19543</v>
      </c>
      <c r="B676">
        <v>2</v>
      </c>
      <c r="C676">
        <v>14</v>
      </c>
    </row>
    <row r="677" spans="1:3" x14ac:dyDescent="0.25">
      <c r="A677" t="s">
        <v>19165</v>
      </c>
      <c r="B677">
        <v>2</v>
      </c>
      <c r="C677">
        <v>12</v>
      </c>
    </row>
    <row r="678" spans="1:3" x14ac:dyDescent="0.25">
      <c r="A678" t="s">
        <v>19392</v>
      </c>
      <c r="B678">
        <v>2</v>
      </c>
      <c r="C678">
        <v>49</v>
      </c>
    </row>
    <row r="679" spans="1:3" x14ac:dyDescent="0.25">
      <c r="A679" t="s">
        <v>20193</v>
      </c>
      <c r="B679">
        <v>2</v>
      </c>
      <c r="C679">
        <v>14</v>
      </c>
    </row>
    <row r="680" spans="1:3" x14ac:dyDescent="0.25">
      <c r="A680" t="s">
        <v>20169</v>
      </c>
      <c r="B680">
        <v>2</v>
      </c>
      <c r="C680">
        <v>49</v>
      </c>
    </row>
    <row r="681" spans="1:3" x14ac:dyDescent="0.25">
      <c r="A681" t="s">
        <v>19277</v>
      </c>
      <c r="B681">
        <v>2</v>
      </c>
      <c r="C681">
        <v>14</v>
      </c>
    </row>
    <row r="682" spans="1:3" x14ac:dyDescent="0.25">
      <c r="A682" t="s">
        <v>20183</v>
      </c>
      <c r="B682">
        <v>2</v>
      </c>
      <c r="C682">
        <v>14</v>
      </c>
    </row>
    <row r="683" spans="1:3" x14ac:dyDescent="0.25">
      <c r="A683" t="s">
        <v>19312</v>
      </c>
      <c r="B683">
        <v>2</v>
      </c>
      <c r="C683">
        <v>14</v>
      </c>
    </row>
    <row r="684" spans="1:3" x14ac:dyDescent="0.25">
      <c r="A684" t="s">
        <v>20874</v>
      </c>
      <c r="B684">
        <v>2</v>
      </c>
      <c r="C684">
        <v>30</v>
      </c>
    </row>
    <row r="685" spans="1:3" x14ac:dyDescent="0.25">
      <c r="A685" t="s">
        <v>20875</v>
      </c>
      <c r="B685">
        <v>2</v>
      </c>
      <c r="C685">
        <v>52</v>
      </c>
    </row>
    <row r="686" spans="1:3" x14ac:dyDescent="0.25">
      <c r="A686" t="s">
        <v>19404</v>
      </c>
      <c r="B686">
        <v>2</v>
      </c>
      <c r="C686">
        <v>14</v>
      </c>
    </row>
    <row r="687" spans="1:3" x14ac:dyDescent="0.25">
      <c r="A687" t="s">
        <v>20876</v>
      </c>
      <c r="B687">
        <v>2</v>
      </c>
      <c r="C687">
        <v>51</v>
      </c>
    </row>
    <row r="688" spans="1:3" x14ac:dyDescent="0.25">
      <c r="A688" t="s">
        <v>19865</v>
      </c>
      <c r="B688">
        <v>2</v>
      </c>
      <c r="C688">
        <v>20</v>
      </c>
    </row>
    <row r="689" spans="1:3" x14ac:dyDescent="0.25">
      <c r="A689" t="s">
        <v>19684</v>
      </c>
      <c r="B689">
        <v>2</v>
      </c>
      <c r="C689">
        <v>12</v>
      </c>
    </row>
    <row r="690" spans="1:3" x14ac:dyDescent="0.25">
      <c r="A690" t="s">
        <v>19110</v>
      </c>
      <c r="B690">
        <v>2</v>
      </c>
      <c r="C690">
        <v>14</v>
      </c>
    </row>
    <row r="691" spans="1:3" x14ac:dyDescent="0.25">
      <c r="A691" t="s">
        <v>20877</v>
      </c>
      <c r="B691">
        <v>2</v>
      </c>
      <c r="C691">
        <v>53</v>
      </c>
    </row>
    <row r="692" spans="1:3" x14ac:dyDescent="0.25">
      <c r="A692" t="s">
        <v>19212</v>
      </c>
      <c r="B692">
        <v>2</v>
      </c>
      <c r="C692">
        <v>11</v>
      </c>
    </row>
    <row r="693" spans="1:3" x14ac:dyDescent="0.25">
      <c r="A693" t="s">
        <v>20878</v>
      </c>
      <c r="B693">
        <v>2</v>
      </c>
      <c r="C693">
        <v>56</v>
      </c>
    </row>
    <row r="694" spans="1:3" x14ac:dyDescent="0.25">
      <c r="A694" t="s">
        <v>20263</v>
      </c>
      <c r="B694">
        <v>2</v>
      </c>
      <c r="C694">
        <v>14</v>
      </c>
    </row>
    <row r="695" spans="1:3" x14ac:dyDescent="0.25">
      <c r="A695" t="s">
        <v>19483</v>
      </c>
      <c r="B695">
        <v>2</v>
      </c>
      <c r="C695">
        <v>11</v>
      </c>
    </row>
    <row r="696" spans="1:3" x14ac:dyDescent="0.25">
      <c r="A696" t="s">
        <v>20300</v>
      </c>
      <c r="B696">
        <v>2</v>
      </c>
      <c r="C696">
        <v>22</v>
      </c>
    </row>
    <row r="697" spans="1:3" x14ac:dyDescent="0.25">
      <c r="A697" t="s">
        <v>18973</v>
      </c>
      <c r="B697">
        <v>2</v>
      </c>
      <c r="C697">
        <v>13</v>
      </c>
    </row>
    <row r="698" spans="1:3" x14ac:dyDescent="0.25">
      <c r="A698" t="s">
        <v>19580</v>
      </c>
      <c r="B698">
        <v>2</v>
      </c>
      <c r="C698">
        <v>14</v>
      </c>
    </row>
    <row r="699" spans="1:3" x14ac:dyDescent="0.25">
      <c r="A699" t="s">
        <v>19576</v>
      </c>
      <c r="B699">
        <v>2</v>
      </c>
      <c r="C699">
        <v>11</v>
      </c>
    </row>
    <row r="700" spans="1:3" x14ac:dyDescent="0.25">
      <c r="A700" t="s">
        <v>20295</v>
      </c>
      <c r="B700">
        <v>2</v>
      </c>
      <c r="C700">
        <v>14</v>
      </c>
    </row>
    <row r="701" spans="1:3" x14ac:dyDescent="0.25">
      <c r="A701" t="s">
        <v>19969</v>
      </c>
      <c r="B701">
        <v>2</v>
      </c>
      <c r="C701">
        <v>14</v>
      </c>
    </row>
    <row r="702" spans="1:3" x14ac:dyDescent="0.25">
      <c r="A702" t="s">
        <v>20879</v>
      </c>
      <c r="B702">
        <v>2</v>
      </c>
      <c r="C702">
        <v>15</v>
      </c>
    </row>
    <row r="703" spans="1:3" x14ac:dyDescent="0.25">
      <c r="A703" t="s">
        <v>20880</v>
      </c>
      <c r="B703">
        <v>2</v>
      </c>
      <c r="C703">
        <v>31</v>
      </c>
    </row>
    <row r="704" spans="1:3" x14ac:dyDescent="0.25">
      <c r="A704" t="s">
        <v>20881</v>
      </c>
      <c r="B704">
        <v>2</v>
      </c>
      <c r="C704">
        <v>14</v>
      </c>
    </row>
    <row r="705" spans="1:3" x14ac:dyDescent="0.25">
      <c r="A705" t="s">
        <v>20882</v>
      </c>
      <c r="B705">
        <v>2</v>
      </c>
      <c r="C705">
        <v>54</v>
      </c>
    </row>
    <row r="706" spans="1:3" x14ac:dyDescent="0.25">
      <c r="A706" t="s">
        <v>20883</v>
      </c>
      <c r="B706">
        <v>2</v>
      </c>
      <c r="C706">
        <v>58</v>
      </c>
    </row>
    <row r="707" spans="1:3" x14ac:dyDescent="0.25">
      <c r="A707" t="s">
        <v>20884</v>
      </c>
      <c r="B707">
        <v>2</v>
      </c>
      <c r="C707">
        <v>15</v>
      </c>
    </row>
    <row r="708" spans="1:3" x14ac:dyDescent="0.25">
      <c r="A708" t="s">
        <v>20885</v>
      </c>
      <c r="B708">
        <v>2</v>
      </c>
      <c r="C708">
        <v>15</v>
      </c>
    </row>
    <row r="709" spans="1:3" x14ac:dyDescent="0.25">
      <c r="A709" t="s">
        <v>20886</v>
      </c>
      <c r="B709">
        <v>2</v>
      </c>
      <c r="C709">
        <v>50</v>
      </c>
    </row>
    <row r="710" spans="1:3" x14ac:dyDescent="0.25">
      <c r="A710" t="s">
        <v>20887</v>
      </c>
      <c r="B710">
        <v>2</v>
      </c>
      <c r="C710">
        <v>14</v>
      </c>
    </row>
    <row r="711" spans="1:3" x14ac:dyDescent="0.25">
      <c r="A711" t="s">
        <v>20888</v>
      </c>
      <c r="B711">
        <v>2</v>
      </c>
      <c r="C711">
        <v>19</v>
      </c>
    </row>
    <row r="712" spans="1:3" x14ac:dyDescent="0.25">
      <c r="A712" t="s">
        <v>20408</v>
      </c>
      <c r="B712">
        <v>2</v>
      </c>
      <c r="C712">
        <v>12</v>
      </c>
    </row>
    <row r="713" spans="1:3" x14ac:dyDescent="0.25">
      <c r="A713" t="s">
        <v>19401</v>
      </c>
      <c r="B713">
        <v>2</v>
      </c>
      <c r="C713">
        <v>90</v>
      </c>
    </row>
    <row r="714" spans="1:3" x14ac:dyDescent="0.25">
      <c r="A714" t="s">
        <v>20889</v>
      </c>
      <c r="B714">
        <v>2</v>
      </c>
      <c r="C714">
        <v>18</v>
      </c>
    </row>
    <row r="715" spans="1:3" x14ac:dyDescent="0.25">
      <c r="A715" t="s">
        <v>20890</v>
      </c>
      <c r="B715">
        <v>2</v>
      </c>
      <c r="C715">
        <v>26</v>
      </c>
    </row>
    <row r="716" spans="1:3" x14ac:dyDescent="0.25">
      <c r="A716" t="s">
        <v>19415</v>
      </c>
      <c r="B716">
        <v>2</v>
      </c>
      <c r="C716">
        <v>14</v>
      </c>
    </row>
    <row r="717" spans="1:3" x14ac:dyDescent="0.25">
      <c r="A717" t="s">
        <v>19365</v>
      </c>
      <c r="B717">
        <v>2</v>
      </c>
      <c r="C717">
        <v>12</v>
      </c>
    </row>
    <row r="718" spans="1:3" x14ac:dyDescent="0.25">
      <c r="A718" t="s">
        <v>19942</v>
      </c>
      <c r="B718">
        <v>2</v>
      </c>
      <c r="C718">
        <v>21</v>
      </c>
    </row>
    <row r="719" spans="1:3" x14ac:dyDescent="0.25">
      <c r="A719" t="s">
        <v>20891</v>
      </c>
      <c r="B719">
        <v>2</v>
      </c>
      <c r="C719">
        <v>59</v>
      </c>
    </row>
    <row r="720" spans="1:3" x14ac:dyDescent="0.25">
      <c r="A720" t="s">
        <v>20892</v>
      </c>
      <c r="B720">
        <v>2</v>
      </c>
      <c r="C720">
        <v>51</v>
      </c>
    </row>
    <row r="721" spans="1:3" x14ac:dyDescent="0.25">
      <c r="A721" t="s">
        <v>19489</v>
      </c>
      <c r="B721">
        <v>2</v>
      </c>
      <c r="C721">
        <v>14</v>
      </c>
    </row>
    <row r="722" spans="1:3" x14ac:dyDescent="0.25">
      <c r="A722" t="s">
        <v>20893</v>
      </c>
      <c r="B722">
        <v>2</v>
      </c>
      <c r="C722">
        <v>12</v>
      </c>
    </row>
    <row r="723" spans="1:3" x14ac:dyDescent="0.25">
      <c r="A723" t="s">
        <v>19970</v>
      </c>
      <c r="B723">
        <v>2</v>
      </c>
      <c r="C723">
        <v>87</v>
      </c>
    </row>
    <row r="724" spans="1:3" x14ac:dyDescent="0.25">
      <c r="A724" t="s">
        <v>20894</v>
      </c>
      <c r="B724">
        <v>2</v>
      </c>
      <c r="C724">
        <v>13</v>
      </c>
    </row>
    <row r="725" spans="1:3" x14ac:dyDescent="0.25">
      <c r="A725" t="s">
        <v>20895</v>
      </c>
      <c r="B725">
        <v>2</v>
      </c>
      <c r="C725">
        <v>14</v>
      </c>
    </row>
    <row r="726" spans="1:3" x14ac:dyDescent="0.25">
      <c r="A726" t="s">
        <v>20324</v>
      </c>
      <c r="B726">
        <v>2</v>
      </c>
      <c r="C726">
        <v>14</v>
      </c>
    </row>
    <row r="727" spans="1:3" x14ac:dyDescent="0.25">
      <c r="A727" t="s">
        <v>19687</v>
      </c>
      <c r="B727">
        <v>2</v>
      </c>
      <c r="C727">
        <v>51</v>
      </c>
    </row>
    <row r="728" spans="1:3" x14ac:dyDescent="0.25">
      <c r="A728" t="s">
        <v>19704</v>
      </c>
      <c r="B728">
        <v>2</v>
      </c>
      <c r="C728">
        <v>14</v>
      </c>
    </row>
    <row r="729" spans="1:3" x14ac:dyDescent="0.25">
      <c r="A729" t="s">
        <v>19921</v>
      </c>
      <c r="B729">
        <v>2</v>
      </c>
      <c r="C729">
        <v>14</v>
      </c>
    </row>
    <row r="730" spans="1:3" x14ac:dyDescent="0.25">
      <c r="A730" t="s">
        <v>19320</v>
      </c>
      <c r="B730">
        <v>2</v>
      </c>
      <c r="C730">
        <v>52</v>
      </c>
    </row>
    <row r="731" spans="1:3" x14ac:dyDescent="0.25">
      <c r="A731" t="s">
        <v>19551</v>
      </c>
      <c r="B731">
        <v>2</v>
      </c>
      <c r="C731">
        <v>12</v>
      </c>
    </row>
    <row r="732" spans="1:3" x14ac:dyDescent="0.25">
      <c r="A732" t="s">
        <v>20056</v>
      </c>
      <c r="B732">
        <v>2</v>
      </c>
      <c r="C732">
        <v>14</v>
      </c>
    </row>
    <row r="733" spans="1:3" x14ac:dyDescent="0.25">
      <c r="A733" t="s">
        <v>19071</v>
      </c>
      <c r="B733">
        <v>2</v>
      </c>
      <c r="C733">
        <v>12</v>
      </c>
    </row>
    <row r="734" spans="1:3" x14ac:dyDescent="0.25">
      <c r="A734" t="s">
        <v>20512</v>
      </c>
      <c r="B734">
        <v>2</v>
      </c>
      <c r="C734">
        <v>17</v>
      </c>
    </row>
    <row r="735" spans="1:3" x14ac:dyDescent="0.25">
      <c r="A735" t="s">
        <v>18995</v>
      </c>
      <c r="B735">
        <v>2</v>
      </c>
      <c r="C735">
        <v>51</v>
      </c>
    </row>
    <row r="736" spans="1:3" x14ac:dyDescent="0.25">
      <c r="A736" t="s">
        <v>19092</v>
      </c>
      <c r="B736">
        <v>2</v>
      </c>
      <c r="C736">
        <v>14</v>
      </c>
    </row>
    <row r="737" spans="1:3" x14ac:dyDescent="0.25">
      <c r="A737" t="s">
        <v>19369</v>
      </c>
      <c r="B737">
        <v>2</v>
      </c>
      <c r="C737">
        <v>52</v>
      </c>
    </row>
    <row r="738" spans="1:3" x14ac:dyDescent="0.25">
      <c r="A738" t="s">
        <v>19155</v>
      </c>
      <c r="B738">
        <v>2</v>
      </c>
      <c r="C738">
        <v>12</v>
      </c>
    </row>
    <row r="739" spans="1:3" x14ac:dyDescent="0.25">
      <c r="A739" t="s">
        <v>19940</v>
      </c>
      <c r="B739">
        <v>2</v>
      </c>
      <c r="C739">
        <v>14</v>
      </c>
    </row>
    <row r="740" spans="1:3" x14ac:dyDescent="0.25">
      <c r="A740" t="s">
        <v>19737</v>
      </c>
      <c r="B740">
        <v>2</v>
      </c>
      <c r="C740">
        <v>8</v>
      </c>
    </row>
    <row r="741" spans="1:3" x14ac:dyDescent="0.25">
      <c r="A741" t="s">
        <v>20896</v>
      </c>
      <c r="B741">
        <v>2</v>
      </c>
      <c r="C741">
        <v>14</v>
      </c>
    </row>
    <row r="742" spans="1:3" x14ac:dyDescent="0.25">
      <c r="A742" t="s">
        <v>20524</v>
      </c>
      <c r="B742">
        <v>2</v>
      </c>
      <c r="C742">
        <v>26</v>
      </c>
    </row>
    <row r="743" spans="1:3" x14ac:dyDescent="0.25">
      <c r="A743" t="s">
        <v>19977</v>
      </c>
      <c r="B743">
        <v>2</v>
      </c>
      <c r="C743">
        <v>14</v>
      </c>
    </row>
    <row r="744" spans="1:3" x14ac:dyDescent="0.25">
      <c r="A744" t="s">
        <v>20897</v>
      </c>
      <c r="B744">
        <v>2</v>
      </c>
      <c r="C744">
        <v>51</v>
      </c>
    </row>
    <row r="745" spans="1:3" x14ac:dyDescent="0.25">
      <c r="A745" t="s">
        <v>19120</v>
      </c>
      <c r="B745">
        <v>2</v>
      </c>
      <c r="C745">
        <v>14</v>
      </c>
    </row>
    <row r="746" spans="1:3" x14ac:dyDescent="0.25">
      <c r="A746" t="s">
        <v>20898</v>
      </c>
      <c r="B746">
        <v>2</v>
      </c>
      <c r="C746">
        <v>62</v>
      </c>
    </row>
    <row r="747" spans="1:3" x14ac:dyDescent="0.25">
      <c r="A747" t="s">
        <v>19248</v>
      </c>
      <c r="B747">
        <v>2</v>
      </c>
      <c r="C747">
        <v>47</v>
      </c>
    </row>
    <row r="748" spans="1:3" x14ac:dyDescent="0.25">
      <c r="A748" t="s">
        <v>19216</v>
      </c>
      <c r="B748">
        <v>2</v>
      </c>
      <c r="C748">
        <v>11</v>
      </c>
    </row>
    <row r="749" spans="1:3" x14ac:dyDescent="0.25">
      <c r="A749" t="s">
        <v>20899</v>
      </c>
      <c r="B749">
        <v>2</v>
      </c>
      <c r="C749">
        <v>12</v>
      </c>
    </row>
    <row r="750" spans="1:3" x14ac:dyDescent="0.25">
      <c r="A750" t="s">
        <v>20468</v>
      </c>
      <c r="B750">
        <v>2</v>
      </c>
      <c r="C750">
        <v>50</v>
      </c>
    </row>
    <row r="751" spans="1:3" x14ac:dyDescent="0.25">
      <c r="A751" t="s">
        <v>19145</v>
      </c>
      <c r="B751">
        <v>2</v>
      </c>
      <c r="C751">
        <v>52</v>
      </c>
    </row>
    <row r="752" spans="1:3" x14ac:dyDescent="0.25">
      <c r="A752" t="s">
        <v>19036</v>
      </c>
      <c r="B752">
        <v>2</v>
      </c>
      <c r="C752">
        <v>49</v>
      </c>
    </row>
    <row r="753" spans="1:3" x14ac:dyDescent="0.25">
      <c r="A753" t="s">
        <v>20900</v>
      </c>
      <c r="B753">
        <v>2</v>
      </c>
      <c r="C753">
        <v>14</v>
      </c>
    </row>
    <row r="754" spans="1:3" x14ac:dyDescent="0.25">
      <c r="A754" t="s">
        <v>20901</v>
      </c>
      <c r="B754">
        <v>2</v>
      </c>
      <c r="C754">
        <v>56</v>
      </c>
    </row>
    <row r="755" spans="1:3" x14ac:dyDescent="0.25">
      <c r="A755" t="s">
        <v>19998</v>
      </c>
      <c r="B755">
        <v>2</v>
      </c>
      <c r="C755">
        <v>14</v>
      </c>
    </row>
    <row r="756" spans="1:3" x14ac:dyDescent="0.25">
      <c r="A756" t="s">
        <v>19093</v>
      </c>
      <c r="B756">
        <v>2</v>
      </c>
      <c r="C756">
        <v>14</v>
      </c>
    </row>
    <row r="757" spans="1:3" x14ac:dyDescent="0.25">
      <c r="A757" t="s">
        <v>19263</v>
      </c>
      <c r="B757">
        <v>2</v>
      </c>
      <c r="C757">
        <v>10</v>
      </c>
    </row>
    <row r="758" spans="1:3" x14ac:dyDescent="0.25">
      <c r="A758" t="s">
        <v>18961</v>
      </c>
      <c r="B758">
        <v>2</v>
      </c>
      <c r="C758">
        <v>9</v>
      </c>
    </row>
    <row r="759" spans="1:3" x14ac:dyDescent="0.25">
      <c r="A759" t="s">
        <v>20902</v>
      </c>
      <c r="B759">
        <v>2</v>
      </c>
      <c r="C759">
        <v>15</v>
      </c>
    </row>
    <row r="760" spans="1:3" x14ac:dyDescent="0.25">
      <c r="A760" t="s">
        <v>20903</v>
      </c>
      <c r="B760">
        <v>2</v>
      </c>
      <c r="C760">
        <v>14</v>
      </c>
    </row>
    <row r="761" spans="1:3" x14ac:dyDescent="0.25">
      <c r="A761" t="s">
        <v>20904</v>
      </c>
      <c r="B761">
        <v>2</v>
      </c>
      <c r="C761">
        <v>22</v>
      </c>
    </row>
    <row r="762" spans="1:3" x14ac:dyDescent="0.25">
      <c r="A762" t="s">
        <v>20905</v>
      </c>
      <c r="B762">
        <v>2</v>
      </c>
      <c r="C762">
        <v>58</v>
      </c>
    </row>
    <row r="763" spans="1:3" x14ac:dyDescent="0.25">
      <c r="A763" t="s">
        <v>20906</v>
      </c>
      <c r="B763">
        <v>2</v>
      </c>
      <c r="C763">
        <v>61</v>
      </c>
    </row>
    <row r="764" spans="1:3" x14ac:dyDescent="0.25">
      <c r="A764" t="s">
        <v>20907</v>
      </c>
      <c r="B764">
        <v>2</v>
      </c>
      <c r="C764">
        <v>14</v>
      </c>
    </row>
    <row r="765" spans="1:3" x14ac:dyDescent="0.25">
      <c r="A765" t="s">
        <v>19262</v>
      </c>
      <c r="B765">
        <v>2</v>
      </c>
      <c r="C765">
        <v>14</v>
      </c>
    </row>
    <row r="766" spans="1:3" x14ac:dyDescent="0.25">
      <c r="A766" t="s">
        <v>20016</v>
      </c>
      <c r="B766">
        <v>2</v>
      </c>
      <c r="C766">
        <v>22</v>
      </c>
    </row>
    <row r="767" spans="1:3" x14ac:dyDescent="0.25">
      <c r="A767" t="s">
        <v>20908</v>
      </c>
      <c r="B767">
        <v>2</v>
      </c>
      <c r="C767">
        <v>11</v>
      </c>
    </row>
    <row r="768" spans="1:3" x14ac:dyDescent="0.25">
      <c r="A768" t="s">
        <v>20909</v>
      </c>
      <c r="B768">
        <v>2</v>
      </c>
      <c r="C768">
        <v>11</v>
      </c>
    </row>
    <row r="769" spans="1:3" x14ac:dyDescent="0.25">
      <c r="A769" t="s">
        <v>20046</v>
      </c>
      <c r="B769">
        <v>2</v>
      </c>
      <c r="C769">
        <v>9</v>
      </c>
    </row>
    <row r="770" spans="1:3" x14ac:dyDescent="0.25">
      <c r="A770" t="s">
        <v>20910</v>
      </c>
      <c r="B770">
        <v>2</v>
      </c>
      <c r="C770">
        <v>14</v>
      </c>
    </row>
    <row r="771" spans="1:3" x14ac:dyDescent="0.25">
      <c r="A771" t="s">
        <v>19113</v>
      </c>
      <c r="B771">
        <v>2</v>
      </c>
      <c r="C771">
        <v>14</v>
      </c>
    </row>
    <row r="772" spans="1:3" x14ac:dyDescent="0.25">
      <c r="A772" t="s">
        <v>19935</v>
      </c>
      <c r="B772">
        <v>2</v>
      </c>
      <c r="C772">
        <v>11</v>
      </c>
    </row>
    <row r="773" spans="1:3" x14ac:dyDescent="0.25">
      <c r="A773" t="s">
        <v>20911</v>
      </c>
      <c r="B773">
        <v>2</v>
      </c>
      <c r="C773">
        <v>62</v>
      </c>
    </row>
    <row r="774" spans="1:3" x14ac:dyDescent="0.25">
      <c r="A774" t="s">
        <v>20912</v>
      </c>
      <c r="B774">
        <v>2</v>
      </c>
      <c r="C774">
        <v>58</v>
      </c>
    </row>
    <row r="775" spans="1:3" x14ac:dyDescent="0.25">
      <c r="A775" t="s">
        <v>20913</v>
      </c>
      <c r="B775">
        <v>2</v>
      </c>
      <c r="C775">
        <v>14</v>
      </c>
    </row>
    <row r="776" spans="1:3" x14ac:dyDescent="0.25">
      <c r="A776" t="s">
        <v>19035</v>
      </c>
      <c r="B776">
        <v>2</v>
      </c>
      <c r="C776">
        <v>51</v>
      </c>
    </row>
    <row r="777" spans="1:3" x14ac:dyDescent="0.25">
      <c r="A777" t="s">
        <v>20914</v>
      </c>
      <c r="B777">
        <v>2</v>
      </c>
      <c r="C777">
        <v>14</v>
      </c>
    </row>
    <row r="778" spans="1:3" x14ac:dyDescent="0.25">
      <c r="A778" t="s">
        <v>20915</v>
      </c>
      <c r="B778">
        <v>2</v>
      </c>
      <c r="C778">
        <v>10</v>
      </c>
    </row>
    <row r="779" spans="1:3" x14ac:dyDescent="0.25">
      <c r="A779" t="s">
        <v>19616</v>
      </c>
      <c r="B779">
        <v>2</v>
      </c>
      <c r="C779">
        <v>12</v>
      </c>
    </row>
    <row r="780" spans="1:3" x14ac:dyDescent="0.25">
      <c r="A780" t="s">
        <v>20916</v>
      </c>
      <c r="B780">
        <v>2</v>
      </c>
      <c r="C780">
        <v>24</v>
      </c>
    </row>
    <row r="781" spans="1:3" x14ac:dyDescent="0.25">
      <c r="A781" t="s">
        <v>20607</v>
      </c>
      <c r="B781">
        <v>2</v>
      </c>
      <c r="C781">
        <v>85</v>
      </c>
    </row>
    <row r="782" spans="1:3" x14ac:dyDescent="0.25">
      <c r="A782" t="s">
        <v>20029</v>
      </c>
      <c r="B782">
        <v>2</v>
      </c>
      <c r="C782">
        <v>11</v>
      </c>
    </row>
    <row r="783" spans="1:3" x14ac:dyDescent="0.25">
      <c r="A783" t="s">
        <v>20563</v>
      </c>
      <c r="B783">
        <v>2</v>
      </c>
      <c r="C783">
        <v>30</v>
      </c>
    </row>
    <row r="784" spans="1:3" x14ac:dyDescent="0.25">
      <c r="A784" t="s">
        <v>20917</v>
      </c>
      <c r="B784">
        <v>2</v>
      </c>
      <c r="C784">
        <v>13</v>
      </c>
    </row>
    <row r="785" spans="1:3" x14ac:dyDescent="0.25">
      <c r="A785" t="s">
        <v>19011</v>
      </c>
      <c r="B785">
        <v>2</v>
      </c>
      <c r="C785">
        <v>14</v>
      </c>
    </row>
    <row r="786" spans="1:3" x14ac:dyDescent="0.25">
      <c r="A786" t="s">
        <v>19523</v>
      </c>
      <c r="B786">
        <v>2</v>
      </c>
      <c r="C786">
        <v>90</v>
      </c>
    </row>
    <row r="787" spans="1:3" x14ac:dyDescent="0.25">
      <c r="A787" t="s">
        <v>20677</v>
      </c>
      <c r="B787">
        <v>2</v>
      </c>
      <c r="C787">
        <v>14</v>
      </c>
    </row>
    <row r="788" spans="1:3" x14ac:dyDescent="0.25">
      <c r="A788" t="s">
        <v>19435</v>
      </c>
      <c r="B788">
        <v>2</v>
      </c>
      <c r="C788">
        <v>11</v>
      </c>
    </row>
    <row r="789" spans="1:3" x14ac:dyDescent="0.25">
      <c r="A789" t="s">
        <v>19427</v>
      </c>
      <c r="B789">
        <v>2</v>
      </c>
      <c r="C789">
        <v>44</v>
      </c>
    </row>
    <row r="790" spans="1:3" x14ac:dyDescent="0.25">
      <c r="A790" t="s">
        <v>20918</v>
      </c>
      <c r="B790">
        <v>2</v>
      </c>
      <c r="C790">
        <v>57</v>
      </c>
    </row>
    <row r="791" spans="1:3" x14ac:dyDescent="0.25">
      <c r="A791" t="s">
        <v>19159</v>
      </c>
      <c r="B791">
        <v>2</v>
      </c>
      <c r="C791">
        <v>12</v>
      </c>
    </row>
    <row r="792" spans="1:3" x14ac:dyDescent="0.25">
      <c r="A792" t="s">
        <v>20919</v>
      </c>
      <c r="B792">
        <v>2</v>
      </c>
      <c r="C792">
        <v>59</v>
      </c>
    </row>
    <row r="793" spans="1:3" x14ac:dyDescent="0.25">
      <c r="A793" t="s">
        <v>20920</v>
      </c>
      <c r="B793">
        <v>2</v>
      </c>
      <c r="C793">
        <v>28</v>
      </c>
    </row>
    <row r="794" spans="1:3" x14ac:dyDescent="0.25">
      <c r="A794" t="s">
        <v>19267</v>
      </c>
      <c r="B794">
        <v>2</v>
      </c>
      <c r="C794">
        <v>11</v>
      </c>
    </row>
    <row r="795" spans="1:3" x14ac:dyDescent="0.25">
      <c r="A795" t="s">
        <v>20921</v>
      </c>
      <c r="B795">
        <v>2</v>
      </c>
      <c r="C795">
        <v>53</v>
      </c>
    </row>
    <row r="796" spans="1:3" x14ac:dyDescent="0.25">
      <c r="A796" t="s">
        <v>20064</v>
      </c>
      <c r="B796">
        <v>2</v>
      </c>
      <c r="C796">
        <v>14</v>
      </c>
    </row>
    <row r="797" spans="1:3" x14ac:dyDescent="0.25">
      <c r="A797" t="s">
        <v>20061</v>
      </c>
      <c r="B797">
        <v>2</v>
      </c>
      <c r="C797">
        <v>12</v>
      </c>
    </row>
    <row r="798" spans="1:3" x14ac:dyDescent="0.25">
      <c r="A798" t="s">
        <v>20922</v>
      </c>
      <c r="B798">
        <v>2</v>
      </c>
      <c r="C798">
        <v>53</v>
      </c>
    </row>
    <row r="799" spans="1:3" x14ac:dyDescent="0.25">
      <c r="A799" t="s">
        <v>20923</v>
      </c>
      <c r="B799">
        <v>2</v>
      </c>
      <c r="C799">
        <v>20</v>
      </c>
    </row>
    <row r="800" spans="1:3" x14ac:dyDescent="0.25">
      <c r="A800" t="s">
        <v>19121</v>
      </c>
      <c r="B800">
        <v>2</v>
      </c>
      <c r="C800">
        <v>14</v>
      </c>
    </row>
    <row r="801" spans="1:3" x14ac:dyDescent="0.25">
      <c r="A801" t="s">
        <v>19792</v>
      </c>
      <c r="B801">
        <v>2</v>
      </c>
      <c r="C801">
        <v>19</v>
      </c>
    </row>
    <row r="802" spans="1:3" x14ac:dyDescent="0.25">
      <c r="A802" t="s">
        <v>20924</v>
      </c>
      <c r="B802">
        <v>2</v>
      </c>
      <c r="C802">
        <v>67</v>
      </c>
    </row>
    <row r="803" spans="1:3" x14ac:dyDescent="0.25">
      <c r="A803" t="s">
        <v>19327</v>
      </c>
      <c r="B803">
        <v>2</v>
      </c>
      <c r="C803">
        <v>14</v>
      </c>
    </row>
    <row r="804" spans="1:3" x14ac:dyDescent="0.25">
      <c r="A804" t="s">
        <v>20925</v>
      </c>
      <c r="B804">
        <v>2</v>
      </c>
      <c r="C804">
        <v>49</v>
      </c>
    </row>
    <row r="805" spans="1:3" x14ac:dyDescent="0.25">
      <c r="A805" t="s">
        <v>19202</v>
      </c>
      <c r="B805">
        <v>2</v>
      </c>
      <c r="C805">
        <v>11</v>
      </c>
    </row>
    <row r="806" spans="1:3" x14ac:dyDescent="0.25">
      <c r="A806" t="s">
        <v>20926</v>
      </c>
      <c r="B806">
        <v>2</v>
      </c>
      <c r="C806">
        <v>71</v>
      </c>
    </row>
    <row r="807" spans="1:3" x14ac:dyDescent="0.25">
      <c r="A807" t="s">
        <v>19015</v>
      </c>
      <c r="B807">
        <v>2</v>
      </c>
      <c r="C807">
        <v>78</v>
      </c>
    </row>
    <row r="808" spans="1:3" x14ac:dyDescent="0.25">
      <c r="A808" t="s">
        <v>19813</v>
      </c>
      <c r="B808">
        <v>2</v>
      </c>
      <c r="C808">
        <v>14</v>
      </c>
    </row>
    <row r="809" spans="1:3" x14ac:dyDescent="0.25">
      <c r="A809" t="s">
        <v>19816</v>
      </c>
      <c r="B809">
        <v>2</v>
      </c>
      <c r="C809">
        <v>15</v>
      </c>
    </row>
    <row r="810" spans="1:3" x14ac:dyDescent="0.25">
      <c r="A810" t="s">
        <v>20707</v>
      </c>
      <c r="B810">
        <v>2</v>
      </c>
      <c r="C810">
        <v>53</v>
      </c>
    </row>
    <row r="811" spans="1:3" x14ac:dyDescent="0.25">
      <c r="A811" t="s">
        <v>20927</v>
      </c>
      <c r="B811">
        <v>2</v>
      </c>
      <c r="C811">
        <v>54</v>
      </c>
    </row>
    <row r="812" spans="1:3" x14ac:dyDescent="0.25">
      <c r="A812" t="s">
        <v>20928</v>
      </c>
      <c r="B812">
        <v>2</v>
      </c>
      <c r="C812">
        <v>56</v>
      </c>
    </row>
    <row r="813" spans="1:3" x14ac:dyDescent="0.25">
      <c r="A813" t="s">
        <v>20929</v>
      </c>
      <c r="B813">
        <v>2</v>
      </c>
      <c r="C813">
        <v>60</v>
      </c>
    </row>
    <row r="814" spans="1:3" x14ac:dyDescent="0.25">
      <c r="A814" t="s">
        <v>20721</v>
      </c>
      <c r="B814">
        <v>2</v>
      </c>
      <c r="C814">
        <v>11</v>
      </c>
    </row>
    <row r="815" spans="1:3" x14ac:dyDescent="0.25">
      <c r="A815" t="s">
        <v>20930</v>
      </c>
      <c r="B815">
        <v>2</v>
      </c>
      <c r="C815">
        <v>8</v>
      </c>
    </row>
    <row r="816" spans="1:3" x14ac:dyDescent="0.25">
      <c r="A816" t="s">
        <v>19440</v>
      </c>
      <c r="B816">
        <v>2</v>
      </c>
      <c r="C816">
        <v>14</v>
      </c>
    </row>
    <row r="817" spans="1:3" x14ac:dyDescent="0.25">
      <c r="A817" t="s">
        <v>19174</v>
      </c>
      <c r="B817">
        <v>2</v>
      </c>
      <c r="C817">
        <v>52</v>
      </c>
    </row>
    <row r="818" spans="1:3" x14ac:dyDescent="0.25">
      <c r="A818" t="s">
        <v>20931</v>
      </c>
      <c r="B818">
        <v>2</v>
      </c>
      <c r="C818">
        <v>17</v>
      </c>
    </row>
    <row r="819" spans="1:3" x14ac:dyDescent="0.25">
      <c r="A819" t="s">
        <v>20114</v>
      </c>
      <c r="B819">
        <v>2</v>
      </c>
      <c r="C819">
        <v>13</v>
      </c>
    </row>
    <row r="820" spans="1:3" x14ac:dyDescent="0.25">
      <c r="A820" t="s">
        <v>19002</v>
      </c>
      <c r="B820">
        <v>2</v>
      </c>
      <c r="C820">
        <v>12</v>
      </c>
    </row>
    <row r="821" spans="1:3" x14ac:dyDescent="0.25">
      <c r="A821" t="s">
        <v>20932</v>
      </c>
      <c r="B821">
        <v>2</v>
      </c>
      <c r="C821">
        <v>12</v>
      </c>
    </row>
    <row r="822" spans="1:3" x14ac:dyDescent="0.25">
      <c r="A822" t="s">
        <v>20933</v>
      </c>
      <c r="B822">
        <v>2</v>
      </c>
      <c r="C822">
        <v>51</v>
      </c>
    </row>
    <row r="823" spans="1:3" x14ac:dyDescent="0.25">
      <c r="A823" t="s">
        <v>20934</v>
      </c>
      <c r="B823">
        <v>2</v>
      </c>
      <c r="C823">
        <v>12</v>
      </c>
    </row>
    <row r="824" spans="1:3" x14ac:dyDescent="0.25">
      <c r="A824" t="s">
        <v>19651</v>
      </c>
      <c r="B824">
        <v>2</v>
      </c>
      <c r="C824">
        <v>11</v>
      </c>
    </row>
    <row r="825" spans="1:3" x14ac:dyDescent="0.25">
      <c r="A825" t="s">
        <v>20935</v>
      </c>
      <c r="B825">
        <v>2</v>
      </c>
      <c r="C825">
        <v>63</v>
      </c>
    </row>
    <row r="826" spans="1:3" x14ac:dyDescent="0.25">
      <c r="A826" t="s">
        <v>20936</v>
      </c>
      <c r="B826">
        <v>2</v>
      </c>
      <c r="C826">
        <v>20</v>
      </c>
    </row>
    <row r="827" spans="1:3" x14ac:dyDescent="0.25">
      <c r="A827" t="s">
        <v>19046</v>
      </c>
      <c r="B827">
        <v>2</v>
      </c>
      <c r="C827">
        <v>89</v>
      </c>
    </row>
    <row r="828" spans="1:3" x14ac:dyDescent="0.25">
      <c r="A828" t="s">
        <v>20937</v>
      </c>
      <c r="B828">
        <v>2</v>
      </c>
      <c r="C828">
        <v>62</v>
      </c>
    </row>
    <row r="829" spans="1:3" x14ac:dyDescent="0.25">
      <c r="A829" t="s">
        <v>20151</v>
      </c>
      <c r="B829">
        <v>2</v>
      </c>
      <c r="C829">
        <v>12</v>
      </c>
    </row>
    <row r="830" spans="1:3" x14ac:dyDescent="0.25">
      <c r="A830" t="s">
        <v>20140</v>
      </c>
      <c r="B830">
        <v>2</v>
      </c>
      <c r="C830">
        <v>14</v>
      </c>
    </row>
    <row r="831" spans="1:3" x14ac:dyDescent="0.25">
      <c r="A831" t="s">
        <v>20938</v>
      </c>
      <c r="B831">
        <v>2</v>
      </c>
      <c r="C831">
        <v>14</v>
      </c>
    </row>
    <row r="832" spans="1:3" x14ac:dyDescent="0.25">
      <c r="A832" t="s">
        <v>19274</v>
      </c>
      <c r="B832">
        <v>2</v>
      </c>
      <c r="C832">
        <v>10</v>
      </c>
    </row>
    <row r="833" spans="1:3" x14ac:dyDescent="0.25">
      <c r="A833" t="s">
        <v>19089</v>
      </c>
      <c r="B833">
        <v>2</v>
      </c>
      <c r="C833">
        <v>14</v>
      </c>
    </row>
    <row r="834" spans="1:3" x14ac:dyDescent="0.25">
      <c r="A834" t="s">
        <v>20939</v>
      </c>
      <c r="B834">
        <v>2</v>
      </c>
      <c r="C834">
        <v>16</v>
      </c>
    </row>
    <row r="835" spans="1:3" x14ac:dyDescent="0.25">
      <c r="A835" t="s">
        <v>20940</v>
      </c>
      <c r="B835">
        <v>2</v>
      </c>
      <c r="C835">
        <v>72</v>
      </c>
    </row>
    <row r="836" spans="1:3" x14ac:dyDescent="0.25">
      <c r="A836" t="s">
        <v>19178</v>
      </c>
      <c r="B836">
        <v>2</v>
      </c>
      <c r="C836">
        <v>49</v>
      </c>
    </row>
    <row r="837" spans="1:3" x14ac:dyDescent="0.25">
      <c r="A837" t="s">
        <v>19820</v>
      </c>
      <c r="B837">
        <v>2</v>
      </c>
      <c r="C837">
        <v>12</v>
      </c>
    </row>
    <row r="838" spans="1:3" x14ac:dyDescent="0.25">
      <c r="A838" t="s">
        <v>20941</v>
      </c>
      <c r="B838">
        <v>2</v>
      </c>
      <c r="C838">
        <v>14</v>
      </c>
    </row>
    <row r="839" spans="1:3" x14ac:dyDescent="0.25">
      <c r="A839" t="s">
        <v>20942</v>
      </c>
      <c r="B839">
        <v>2</v>
      </c>
      <c r="C839">
        <v>63</v>
      </c>
    </row>
    <row r="840" spans="1:3" x14ac:dyDescent="0.25">
      <c r="A840" t="s">
        <v>20943</v>
      </c>
      <c r="B840">
        <v>1</v>
      </c>
      <c r="C840">
        <v>7</v>
      </c>
    </row>
    <row r="841" spans="1:3" x14ac:dyDescent="0.25">
      <c r="A841" t="s">
        <v>20944</v>
      </c>
      <c r="B841">
        <v>1</v>
      </c>
      <c r="C841">
        <v>7</v>
      </c>
    </row>
    <row r="842" spans="1:3" x14ac:dyDescent="0.25">
      <c r="A842" t="s">
        <v>19554</v>
      </c>
      <c r="B842">
        <v>1</v>
      </c>
      <c r="C842">
        <v>7</v>
      </c>
    </row>
    <row r="843" spans="1:3" x14ac:dyDescent="0.25">
      <c r="A843" t="s">
        <v>20945</v>
      </c>
      <c r="B843">
        <v>1</v>
      </c>
      <c r="C843">
        <v>45</v>
      </c>
    </row>
    <row r="844" spans="1:3" x14ac:dyDescent="0.25">
      <c r="A844" t="s">
        <v>20946</v>
      </c>
      <c r="B844">
        <v>1</v>
      </c>
      <c r="C844">
        <v>45</v>
      </c>
    </row>
    <row r="845" spans="1:3" x14ac:dyDescent="0.25">
      <c r="A845" t="s">
        <v>20947</v>
      </c>
      <c r="B845">
        <v>1</v>
      </c>
      <c r="C845">
        <v>45</v>
      </c>
    </row>
    <row r="846" spans="1:3" x14ac:dyDescent="0.25">
      <c r="A846" t="s">
        <v>19863</v>
      </c>
      <c r="B846">
        <v>1</v>
      </c>
      <c r="C846">
        <v>45</v>
      </c>
    </row>
    <row r="847" spans="1:3" x14ac:dyDescent="0.25">
      <c r="A847" t="s">
        <v>19674</v>
      </c>
      <c r="B847">
        <v>1</v>
      </c>
      <c r="C847">
        <v>44</v>
      </c>
    </row>
    <row r="848" spans="1:3" x14ac:dyDescent="0.25">
      <c r="A848" t="s">
        <v>20948</v>
      </c>
      <c r="B848">
        <v>1</v>
      </c>
      <c r="C848">
        <v>7</v>
      </c>
    </row>
    <row r="849" spans="1:3" x14ac:dyDescent="0.25">
      <c r="A849" t="s">
        <v>19398</v>
      </c>
      <c r="B849">
        <v>1</v>
      </c>
      <c r="C849">
        <v>45</v>
      </c>
    </row>
    <row r="850" spans="1:3" x14ac:dyDescent="0.25">
      <c r="A850" t="s">
        <v>20197</v>
      </c>
      <c r="B850">
        <v>1</v>
      </c>
      <c r="C850">
        <v>5</v>
      </c>
    </row>
    <row r="851" spans="1:3" x14ac:dyDescent="0.25">
      <c r="A851" t="s">
        <v>20949</v>
      </c>
      <c r="B851">
        <v>1</v>
      </c>
      <c r="C851">
        <v>7</v>
      </c>
    </row>
    <row r="852" spans="1:3" x14ac:dyDescent="0.25">
      <c r="A852" t="s">
        <v>19309</v>
      </c>
      <c r="B852">
        <v>1</v>
      </c>
      <c r="C852">
        <v>44</v>
      </c>
    </row>
    <row r="853" spans="1:3" x14ac:dyDescent="0.25">
      <c r="A853" t="s">
        <v>20950</v>
      </c>
      <c r="B853">
        <v>1</v>
      </c>
      <c r="C853">
        <v>9</v>
      </c>
    </row>
    <row r="854" spans="1:3" x14ac:dyDescent="0.25">
      <c r="A854" t="s">
        <v>20951</v>
      </c>
      <c r="B854">
        <v>1</v>
      </c>
      <c r="C854">
        <v>10</v>
      </c>
    </row>
    <row r="855" spans="1:3" x14ac:dyDescent="0.25">
      <c r="A855" t="s">
        <v>19701</v>
      </c>
      <c r="B855">
        <v>1</v>
      </c>
      <c r="C855">
        <v>7</v>
      </c>
    </row>
    <row r="856" spans="1:3" x14ac:dyDescent="0.25">
      <c r="A856" t="s">
        <v>20952</v>
      </c>
      <c r="B856">
        <v>1</v>
      </c>
      <c r="C856">
        <v>10</v>
      </c>
    </row>
    <row r="857" spans="1:3" x14ac:dyDescent="0.25">
      <c r="A857" t="s">
        <v>20953</v>
      </c>
      <c r="B857">
        <v>1</v>
      </c>
      <c r="C857">
        <v>7</v>
      </c>
    </row>
    <row r="858" spans="1:3" x14ac:dyDescent="0.25">
      <c r="A858" t="s">
        <v>19670</v>
      </c>
      <c r="B858">
        <v>1</v>
      </c>
      <c r="C858">
        <v>6</v>
      </c>
    </row>
    <row r="859" spans="1:3" x14ac:dyDescent="0.25">
      <c r="A859" t="s">
        <v>19275</v>
      </c>
      <c r="B859">
        <v>1</v>
      </c>
      <c r="C859">
        <v>7</v>
      </c>
    </row>
    <row r="860" spans="1:3" x14ac:dyDescent="0.25">
      <c r="A860" t="s">
        <v>20954</v>
      </c>
      <c r="B860">
        <v>1</v>
      </c>
      <c r="C860">
        <v>10</v>
      </c>
    </row>
    <row r="861" spans="1:3" x14ac:dyDescent="0.25">
      <c r="A861" t="s">
        <v>19856</v>
      </c>
      <c r="B861">
        <v>1</v>
      </c>
      <c r="C861">
        <v>5</v>
      </c>
    </row>
    <row r="862" spans="1:3" x14ac:dyDescent="0.25">
      <c r="A862" t="s">
        <v>20955</v>
      </c>
      <c r="B862">
        <v>1</v>
      </c>
      <c r="C862">
        <v>45</v>
      </c>
    </row>
    <row r="863" spans="1:3" x14ac:dyDescent="0.25">
      <c r="A863" t="s">
        <v>20956</v>
      </c>
      <c r="B863">
        <v>1</v>
      </c>
      <c r="C863">
        <v>7</v>
      </c>
    </row>
    <row r="864" spans="1:3" x14ac:dyDescent="0.25">
      <c r="A864" t="s">
        <v>20957</v>
      </c>
      <c r="B864">
        <v>1</v>
      </c>
      <c r="C864">
        <v>10</v>
      </c>
    </row>
    <row r="865" spans="1:3" x14ac:dyDescent="0.25">
      <c r="A865" t="s">
        <v>20958</v>
      </c>
      <c r="B865">
        <v>1</v>
      </c>
      <c r="C865">
        <v>7</v>
      </c>
    </row>
    <row r="866" spans="1:3" x14ac:dyDescent="0.25">
      <c r="A866" t="s">
        <v>20959</v>
      </c>
      <c r="B866">
        <v>1</v>
      </c>
      <c r="C866">
        <v>7</v>
      </c>
    </row>
    <row r="867" spans="1:3" x14ac:dyDescent="0.25">
      <c r="A867" t="s">
        <v>19109</v>
      </c>
      <c r="B867">
        <v>1</v>
      </c>
      <c r="C867">
        <v>7</v>
      </c>
    </row>
    <row r="868" spans="1:3" x14ac:dyDescent="0.25">
      <c r="A868" t="s">
        <v>20960</v>
      </c>
      <c r="B868">
        <v>1</v>
      </c>
      <c r="C868">
        <v>4</v>
      </c>
    </row>
    <row r="869" spans="1:3" x14ac:dyDescent="0.25">
      <c r="A869" t="s">
        <v>20209</v>
      </c>
      <c r="B869">
        <v>1</v>
      </c>
      <c r="C869">
        <v>17</v>
      </c>
    </row>
    <row r="870" spans="1:3" x14ac:dyDescent="0.25">
      <c r="A870" t="s">
        <v>20309</v>
      </c>
      <c r="B870">
        <v>1</v>
      </c>
      <c r="C870">
        <v>7</v>
      </c>
    </row>
    <row r="871" spans="1:3" x14ac:dyDescent="0.25">
      <c r="A871" t="s">
        <v>20961</v>
      </c>
      <c r="B871">
        <v>1</v>
      </c>
      <c r="C871">
        <v>7</v>
      </c>
    </row>
    <row r="872" spans="1:3" x14ac:dyDescent="0.25">
      <c r="A872" t="s">
        <v>19562</v>
      </c>
      <c r="B872">
        <v>1</v>
      </c>
      <c r="C872">
        <v>5</v>
      </c>
    </row>
    <row r="873" spans="1:3" x14ac:dyDescent="0.25">
      <c r="A873" t="s">
        <v>20962</v>
      </c>
      <c r="B873">
        <v>1</v>
      </c>
      <c r="C873">
        <v>9</v>
      </c>
    </row>
    <row r="874" spans="1:3" x14ac:dyDescent="0.25">
      <c r="A874" t="s">
        <v>20963</v>
      </c>
      <c r="B874">
        <v>1</v>
      </c>
      <c r="C874">
        <v>4</v>
      </c>
    </row>
    <row r="875" spans="1:3" x14ac:dyDescent="0.25">
      <c r="A875" t="s">
        <v>20236</v>
      </c>
      <c r="B875">
        <v>1</v>
      </c>
      <c r="C875">
        <v>7</v>
      </c>
    </row>
    <row r="876" spans="1:3" x14ac:dyDescent="0.25">
      <c r="A876" t="s">
        <v>20964</v>
      </c>
      <c r="B876">
        <v>1</v>
      </c>
      <c r="C876">
        <v>10</v>
      </c>
    </row>
    <row r="877" spans="1:3" x14ac:dyDescent="0.25">
      <c r="A877" t="s">
        <v>20965</v>
      </c>
      <c r="B877">
        <v>1</v>
      </c>
      <c r="C877">
        <v>45</v>
      </c>
    </row>
    <row r="878" spans="1:3" x14ac:dyDescent="0.25">
      <c r="A878" t="s">
        <v>19845</v>
      </c>
      <c r="B878">
        <v>1</v>
      </c>
      <c r="C878">
        <v>7</v>
      </c>
    </row>
    <row r="879" spans="1:3" x14ac:dyDescent="0.25">
      <c r="A879" t="s">
        <v>19111</v>
      </c>
      <c r="B879">
        <v>1</v>
      </c>
      <c r="C879">
        <v>43</v>
      </c>
    </row>
    <row r="880" spans="1:3" x14ac:dyDescent="0.25">
      <c r="A880" t="s">
        <v>19132</v>
      </c>
      <c r="B880">
        <v>1</v>
      </c>
      <c r="C880">
        <v>45</v>
      </c>
    </row>
    <row r="881" spans="1:3" x14ac:dyDescent="0.25">
      <c r="A881" t="s">
        <v>19705</v>
      </c>
      <c r="B881">
        <v>1</v>
      </c>
      <c r="C881">
        <v>5</v>
      </c>
    </row>
    <row r="882" spans="1:3" x14ac:dyDescent="0.25">
      <c r="A882" t="s">
        <v>20966</v>
      </c>
      <c r="B882">
        <v>1</v>
      </c>
      <c r="C882">
        <v>10</v>
      </c>
    </row>
    <row r="883" spans="1:3" x14ac:dyDescent="0.25">
      <c r="A883" t="s">
        <v>20967</v>
      </c>
      <c r="B883">
        <v>1</v>
      </c>
      <c r="C883">
        <v>4</v>
      </c>
    </row>
    <row r="884" spans="1:3" x14ac:dyDescent="0.25">
      <c r="A884" t="s">
        <v>20968</v>
      </c>
      <c r="B884">
        <v>1</v>
      </c>
      <c r="C884">
        <v>23</v>
      </c>
    </row>
    <row r="885" spans="1:3" x14ac:dyDescent="0.25">
      <c r="A885" t="s">
        <v>19394</v>
      </c>
      <c r="B885">
        <v>1</v>
      </c>
      <c r="C885">
        <v>5</v>
      </c>
    </row>
    <row r="886" spans="1:3" x14ac:dyDescent="0.25">
      <c r="A886" t="s">
        <v>19396</v>
      </c>
      <c r="B886">
        <v>1</v>
      </c>
      <c r="C886">
        <v>5</v>
      </c>
    </row>
    <row r="887" spans="1:3" x14ac:dyDescent="0.25">
      <c r="A887" t="s">
        <v>19840</v>
      </c>
      <c r="B887">
        <v>1</v>
      </c>
      <c r="C887">
        <v>7</v>
      </c>
    </row>
    <row r="888" spans="1:3" x14ac:dyDescent="0.25">
      <c r="A888" t="s">
        <v>20969</v>
      </c>
      <c r="B888">
        <v>1</v>
      </c>
      <c r="C888">
        <v>7</v>
      </c>
    </row>
    <row r="889" spans="1:3" x14ac:dyDescent="0.25">
      <c r="A889" t="s">
        <v>19457</v>
      </c>
      <c r="B889">
        <v>1</v>
      </c>
      <c r="C889">
        <v>42</v>
      </c>
    </row>
    <row r="890" spans="1:3" x14ac:dyDescent="0.25">
      <c r="A890" t="s">
        <v>19866</v>
      </c>
      <c r="B890">
        <v>1</v>
      </c>
      <c r="C890">
        <v>10</v>
      </c>
    </row>
    <row r="891" spans="1:3" x14ac:dyDescent="0.25">
      <c r="A891" t="s">
        <v>19549</v>
      </c>
      <c r="B891">
        <v>1</v>
      </c>
      <c r="C891">
        <v>7</v>
      </c>
    </row>
    <row r="892" spans="1:3" x14ac:dyDescent="0.25">
      <c r="A892" t="s">
        <v>19902</v>
      </c>
      <c r="B892">
        <v>1</v>
      </c>
      <c r="C892">
        <v>4</v>
      </c>
    </row>
    <row r="893" spans="1:3" x14ac:dyDescent="0.25">
      <c r="A893" t="s">
        <v>19895</v>
      </c>
      <c r="B893">
        <v>1</v>
      </c>
      <c r="C893">
        <v>6</v>
      </c>
    </row>
    <row r="894" spans="1:3" x14ac:dyDescent="0.25">
      <c r="A894" t="s">
        <v>19466</v>
      </c>
      <c r="B894">
        <v>1</v>
      </c>
      <c r="C894">
        <v>45</v>
      </c>
    </row>
    <row r="895" spans="1:3" x14ac:dyDescent="0.25">
      <c r="A895" t="s">
        <v>20970</v>
      </c>
      <c r="B895">
        <v>1</v>
      </c>
      <c r="C895">
        <v>42</v>
      </c>
    </row>
    <row r="896" spans="1:3" x14ac:dyDescent="0.25">
      <c r="A896" t="s">
        <v>20971</v>
      </c>
      <c r="B896">
        <v>1</v>
      </c>
      <c r="C896">
        <v>7</v>
      </c>
    </row>
    <row r="897" spans="1:3" x14ac:dyDescent="0.25">
      <c r="A897" t="s">
        <v>20972</v>
      </c>
      <c r="B897">
        <v>1</v>
      </c>
      <c r="C897">
        <v>45</v>
      </c>
    </row>
    <row r="898" spans="1:3" x14ac:dyDescent="0.25">
      <c r="A898" t="s">
        <v>20973</v>
      </c>
      <c r="B898">
        <v>1</v>
      </c>
      <c r="C898">
        <v>7</v>
      </c>
    </row>
    <row r="899" spans="1:3" x14ac:dyDescent="0.25">
      <c r="A899" t="s">
        <v>20974</v>
      </c>
      <c r="B899">
        <v>1</v>
      </c>
      <c r="C899">
        <v>8</v>
      </c>
    </row>
    <row r="900" spans="1:3" x14ac:dyDescent="0.25">
      <c r="A900" t="s">
        <v>20975</v>
      </c>
      <c r="B900">
        <v>1</v>
      </c>
      <c r="C900">
        <v>11</v>
      </c>
    </row>
    <row r="901" spans="1:3" x14ac:dyDescent="0.25">
      <c r="A901" t="s">
        <v>19393</v>
      </c>
      <c r="B901">
        <v>1</v>
      </c>
      <c r="C901">
        <v>7</v>
      </c>
    </row>
    <row r="902" spans="1:3" x14ac:dyDescent="0.25">
      <c r="A902" t="s">
        <v>20976</v>
      </c>
      <c r="B902">
        <v>1</v>
      </c>
      <c r="C902">
        <v>7</v>
      </c>
    </row>
    <row r="903" spans="1:3" x14ac:dyDescent="0.25">
      <c r="A903" t="s">
        <v>20977</v>
      </c>
      <c r="B903">
        <v>1</v>
      </c>
      <c r="C903">
        <v>7</v>
      </c>
    </row>
    <row r="904" spans="1:3" x14ac:dyDescent="0.25">
      <c r="A904" t="s">
        <v>20978</v>
      </c>
      <c r="B904">
        <v>1</v>
      </c>
      <c r="C904">
        <v>7</v>
      </c>
    </row>
    <row r="905" spans="1:3" x14ac:dyDescent="0.25">
      <c r="A905" t="s">
        <v>20979</v>
      </c>
      <c r="B905">
        <v>1</v>
      </c>
      <c r="C905">
        <v>14</v>
      </c>
    </row>
    <row r="906" spans="1:3" x14ac:dyDescent="0.25">
      <c r="A906" t="s">
        <v>19070</v>
      </c>
      <c r="B906">
        <v>1</v>
      </c>
      <c r="C906">
        <v>7</v>
      </c>
    </row>
    <row r="907" spans="1:3" x14ac:dyDescent="0.25">
      <c r="A907" t="s">
        <v>20179</v>
      </c>
      <c r="B907">
        <v>1</v>
      </c>
      <c r="C907">
        <v>45</v>
      </c>
    </row>
    <row r="908" spans="1:3" x14ac:dyDescent="0.25">
      <c r="A908" t="s">
        <v>20980</v>
      </c>
      <c r="B908">
        <v>1</v>
      </c>
      <c r="C908">
        <v>45</v>
      </c>
    </row>
    <row r="909" spans="1:3" x14ac:dyDescent="0.25">
      <c r="A909" t="s">
        <v>19536</v>
      </c>
      <c r="B909">
        <v>1</v>
      </c>
      <c r="C909">
        <v>45</v>
      </c>
    </row>
    <row r="910" spans="1:3" x14ac:dyDescent="0.25">
      <c r="A910" t="s">
        <v>19892</v>
      </c>
      <c r="B910">
        <v>1</v>
      </c>
      <c r="C910">
        <v>41</v>
      </c>
    </row>
    <row r="911" spans="1:3" x14ac:dyDescent="0.25">
      <c r="A911" t="s">
        <v>20981</v>
      </c>
      <c r="B911">
        <v>1</v>
      </c>
      <c r="C911">
        <v>7</v>
      </c>
    </row>
    <row r="912" spans="1:3" x14ac:dyDescent="0.25">
      <c r="A912" t="s">
        <v>20982</v>
      </c>
      <c r="B912">
        <v>1</v>
      </c>
      <c r="C912">
        <v>10</v>
      </c>
    </row>
    <row r="913" spans="1:3" x14ac:dyDescent="0.25">
      <c r="A913" t="s">
        <v>20223</v>
      </c>
      <c r="B913">
        <v>1</v>
      </c>
      <c r="C913">
        <v>45</v>
      </c>
    </row>
    <row r="914" spans="1:3" x14ac:dyDescent="0.25">
      <c r="A914" t="s">
        <v>20983</v>
      </c>
      <c r="B914">
        <v>1</v>
      </c>
      <c r="C914">
        <v>41</v>
      </c>
    </row>
    <row r="915" spans="1:3" x14ac:dyDescent="0.25">
      <c r="A915" t="s">
        <v>20984</v>
      </c>
      <c r="B915">
        <v>1</v>
      </c>
      <c r="C915">
        <v>7</v>
      </c>
    </row>
    <row r="916" spans="1:3" x14ac:dyDescent="0.25">
      <c r="A916" t="s">
        <v>20985</v>
      </c>
      <c r="B916">
        <v>1</v>
      </c>
      <c r="C916">
        <v>10</v>
      </c>
    </row>
    <row r="917" spans="1:3" x14ac:dyDescent="0.25">
      <c r="A917" t="s">
        <v>20986</v>
      </c>
      <c r="B917">
        <v>1</v>
      </c>
      <c r="C917">
        <v>4</v>
      </c>
    </row>
    <row r="918" spans="1:3" x14ac:dyDescent="0.25">
      <c r="A918" t="s">
        <v>20987</v>
      </c>
      <c r="B918">
        <v>1</v>
      </c>
      <c r="C918">
        <v>45</v>
      </c>
    </row>
    <row r="919" spans="1:3" x14ac:dyDescent="0.25">
      <c r="A919" t="s">
        <v>20988</v>
      </c>
      <c r="B919">
        <v>1</v>
      </c>
      <c r="C919">
        <v>5</v>
      </c>
    </row>
    <row r="920" spans="1:3" x14ac:dyDescent="0.25">
      <c r="A920" t="s">
        <v>20194</v>
      </c>
      <c r="B920">
        <v>1</v>
      </c>
      <c r="C920">
        <v>9</v>
      </c>
    </row>
    <row r="921" spans="1:3" x14ac:dyDescent="0.25">
      <c r="A921" t="s">
        <v>19868</v>
      </c>
      <c r="B921">
        <v>1</v>
      </c>
      <c r="C921">
        <v>21</v>
      </c>
    </row>
    <row r="922" spans="1:3" x14ac:dyDescent="0.25">
      <c r="A922" t="s">
        <v>19310</v>
      </c>
      <c r="B922">
        <v>1</v>
      </c>
      <c r="C922">
        <v>7</v>
      </c>
    </row>
    <row r="923" spans="1:3" x14ac:dyDescent="0.25">
      <c r="A923" t="s">
        <v>20275</v>
      </c>
      <c r="B923">
        <v>1</v>
      </c>
      <c r="C923">
        <v>7</v>
      </c>
    </row>
    <row r="924" spans="1:3" x14ac:dyDescent="0.25">
      <c r="A924" t="s">
        <v>20989</v>
      </c>
      <c r="B924">
        <v>1</v>
      </c>
      <c r="C924">
        <v>7</v>
      </c>
    </row>
    <row r="925" spans="1:3" x14ac:dyDescent="0.25">
      <c r="A925" t="s">
        <v>20990</v>
      </c>
      <c r="B925">
        <v>1</v>
      </c>
      <c r="C925">
        <v>7</v>
      </c>
    </row>
    <row r="926" spans="1:3" x14ac:dyDescent="0.25">
      <c r="A926" t="s">
        <v>20991</v>
      </c>
      <c r="B926">
        <v>1</v>
      </c>
      <c r="C926">
        <v>44</v>
      </c>
    </row>
    <row r="927" spans="1:3" x14ac:dyDescent="0.25">
      <c r="A927" t="s">
        <v>20992</v>
      </c>
      <c r="B927">
        <v>1</v>
      </c>
      <c r="C927">
        <v>15</v>
      </c>
    </row>
    <row r="928" spans="1:3" x14ac:dyDescent="0.25">
      <c r="A928" t="s">
        <v>20233</v>
      </c>
      <c r="B928">
        <v>1</v>
      </c>
      <c r="C928">
        <v>7</v>
      </c>
    </row>
    <row r="929" spans="1:3" x14ac:dyDescent="0.25">
      <c r="A929" t="s">
        <v>20993</v>
      </c>
      <c r="B929">
        <v>1</v>
      </c>
      <c r="C929">
        <v>7</v>
      </c>
    </row>
    <row r="930" spans="1:3" x14ac:dyDescent="0.25">
      <c r="A930" t="s">
        <v>20994</v>
      </c>
      <c r="B930">
        <v>1</v>
      </c>
      <c r="C930">
        <v>6</v>
      </c>
    </row>
    <row r="931" spans="1:3" x14ac:dyDescent="0.25">
      <c r="A931" t="s">
        <v>20995</v>
      </c>
      <c r="B931">
        <v>1</v>
      </c>
      <c r="C931">
        <v>34</v>
      </c>
    </row>
    <row r="932" spans="1:3" x14ac:dyDescent="0.25">
      <c r="A932" t="s">
        <v>19353</v>
      </c>
      <c r="B932">
        <v>1</v>
      </c>
      <c r="C932">
        <v>36</v>
      </c>
    </row>
    <row r="933" spans="1:3" x14ac:dyDescent="0.25">
      <c r="A933" t="s">
        <v>20996</v>
      </c>
      <c r="B933">
        <v>1</v>
      </c>
      <c r="C933">
        <v>5</v>
      </c>
    </row>
    <row r="934" spans="1:3" x14ac:dyDescent="0.25">
      <c r="A934" t="s">
        <v>20246</v>
      </c>
      <c r="B934">
        <v>1</v>
      </c>
      <c r="C934">
        <v>9</v>
      </c>
    </row>
    <row r="935" spans="1:3" x14ac:dyDescent="0.25">
      <c r="A935" t="s">
        <v>20997</v>
      </c>
      <c r="B935">
        <v>1</v>
      </c>
      <c r="C935">
        <v>7</v>
      </c>
    </row>
    <row r="936" spans="1:3" x14ac:dyDescent="0.25">
      <c r="A936" t="s">
        <v>19859</v>
      </c>
      <c r="B936">
        <v>1</v>
      </c>
      <c r="C936">
        <v>7</v>
      </c>
    </row>
    <row r="937" spans="1:3" x14ac:dyDescent="0.25">
      <c r="A937" t="s">
        <v>19193</v>
      </c>
      <c r="B937">
        <v>1</v>
      </c>
      <c r="C937">
        <v>45</v>
      </c>
    </row>
    <row r="938" spans="1:3" x14ac:dyDescent="0.25">
      <c r="A938" t="s">
        <v>19311</v>
      </c>
      <c r="B938">
        <v>1</v>
      </c>
      <c r="C938">
        <v>45</v>
      </c>
    </row>
    <row r="939" spans="1:3" x14ac:dyDescent="0.25">
      <c r="A939" t="s">
        <v>20189</v>
      </c>
      <c r="B939">
        <v>1</v>
      </c>
      <c r="C939">
        <v>45</v>
      </c>
    </row>
    <row r="940" spans="1:3" x14ac:dyDescent="0.25">
      <c r="A940" t="s">
        <v>20381</v>
      </c>
      <c r="B940">
        <v>1</v>
      </c>
      <c r="C940">
        <v>7</v>
      </c>
    </row>
    <row r="941" spans="1:3" x14ac:dyDescent="0.25">
      <c r="A941" t="s">
        <v>19484</v>
      </c>
      <c r="B941">
        <v>1</v>
      </c>
      <c r="C941">
        <v>7</v>
      </c>
    </row>
    <row r="942" spans="1:3" x14ac:dyDescent="0.25">
      <c r="A942" t="s">
        <v>20998</v>
      </c>
      <c r="B942">
        <v>1</v>
      </c>
      <c r="C942">
        <v>10</v>
      </c>
    </row>
    <row r="943" spans="1:3" x14ac:dyDescent="0.25">
      <c r="A943" t="s">
        <v>20999</v>
      </c>
      <c r="B943">
        <v>1</v>
      </c>
      <c r="C943">
        <v>6</v>
      </c>
    </row>
    <row r="944" spans="1:3" x14ac:dyDescent="0.25">
      <c r="A944" t="s">
        <v>19926</v>
      </c>
      <c r="B944">
        <v>1</v>
      </c>
      <c r="C944">
        <v>5</v>
      </c>
    </row>
    <row r="945" spans="1:3" x14ac:dyDescent="0.25">
      <c r="A945" t="s">
        <v>21000</v>
      </c>
      <c r="B945">
        <v>1</v>
      </c>
      <c r="C945">
        <v>7</v>
      </c>
    </row>
    <row r="946" spans="1:3" x14ac:dyDescent="0.25">
      <c r="A946" t="s">
        <v>21001</v>
      </c>
      <c r="B946">
        <v>1</v>
      </c>
      <c r="C946">
        <v>6</v>
      </c>
    </row>
    <row r="947" spans="1:3" x14ac:dyDescent="0.25">
      <c r="A947" t="s">
        <v>21002</v>
      </c>
      <c r="B947">
        <v>1</v>
      </c>
      <c r="C947">
        <v>10</v>
      </c>
    </row>
    <row r="948" spans="1:3" x14ac:dyDescent="0.25">
      <c r="A948" t="s">
        <v>19083</v>
      </c>
      <c r="B948">
        <v>1</v>
      </c>
      <c r="C948">
        <v>44</v>
      </c>
    </row>
    <row r="949" spans="1:3" x14ac:dyDescent="0.25">
      <c r="A949" t="s">
        <v>21003</v>
      </c>
      <c r="B949">
        <v>1</v>
      </c>
      <c r="C949">
        <v>7</v>
      </c>
    </row>
    <row r="950" spans="1:3" x14ac:dyDescent="0.25">
      <c r="A950" t="s">
        <v>21004</v>
      </c>
      <c r="B950">
        <v>1</v>
      </c>
      <c r="C950">
        <v>4</v>
      </c>
    </row>
    <row r="951" spans="1:3" x14ac:dyDescent="0.25">
      <c r="A951" t="s">
        <v>19481</v>
      </c>
      <c r="B951">
        <v>1</v>
      </c>
      <c r="C951">
        <v>5</v>
      </c>
    </row>
    <row r="952" spans="1:3" x14ac:dyDescent="0.25">
      <c r="A952" t="s">
        <v>21005</v>
      </c>
      <c r="B952">
        <v>1</v>
      </c>
      <c r="C952">
        <v>5</v>
      </c>
    </row>
    <row r="953" spans="1:3" x14ac:dyDescent="0.25">
      <c r="A953" t="s">
        <v>21006</v>
      </c>
      <c r="B953">
        <v>1</v>
      </c>
      <c r="C953">
        <v>7</v>
      </c>
    </row>
    <row r="954" spans="1:3" x14ac:dyDescent="0.25">
      <c r="A954" t="s">
        <v>21007</v>
      </c>
      <c r="B954">
        <v>1</v>
      </c>
      <c r="C954">
        <v>45</v>
      </c>
    </row>
    <row r="955" spans="1:3" x14ac:dyDescent="0.25">
      <c r="A955" t="s">
        <v>21008</v>
      </c>
      <c r="B955">
        <v>1</v>
      </c>
      <c r="C955">
        <v>12</v>
      </c>
    </row>
    <row r="956" spans="1:3" x14ac:dyDescent="0.25">
      <c r="A956" t="s">
        <v>20430</v>
      </c>
      <c r="B956">
        <v>1</v>
      </c>
      <c r="C956">
        <v>5</v>
      </c>
    </row>
    <row r="957" spans="1:3" x14ac:dyDescent="0.25">
      <c r="A957" t="s">
        <v>21009</v>
      </c>
      <c r="B957">
        <v>1</v>
      </c>
      <c r="C957">
        <v>27</v>
      </c>
    </row>
    <row r="958" spans="1:3" x14ac:dyDescent="0.25">
      <c r="A958" t="s">
        <v>19061</v>
      </c>
      <c r="B958">
        <v>1</v>
      </c>
      <c r="C958">
        <v>5</v>
      </c>
    </row>
    <row r="959" spans="1:3" x14ac:dyDescent="0.25">
      <c r="A959" t="s">
        <v>21010</v>
      </c>
      <c r="B959">
        <v>1</v>
      </c>
      <c r="C959">
        <v>7</v>
      </c>
    </row>
    <row r="960" spans="1:3" x14ac:dyDescent="0.25">
      <c r="A960" t="s">
        <v>21011</v>
      </c>
      <c r="B960">
        <v>1</v>
      </c>
      <c r="C960">
        <v>7</v>
      </c>
    </row>
    <row r="961" spans="1:3" x14ac:dyDescent="0.25">
      <c r="A961" t="s">
        <v>20420</v>
      </c>
      <c r="B961">
        <v>1</v>
      </c>
      <c r="C961">
        <v>45</v>
      </c>
    </row>
    <row r="962" spans="1:3" x14ac:dyDescent="0.25">
      <c r="A962" t="s">
        <v>21012</v>
      </c>
      <c r="B962">
        <v>1</v>
      </c>
      <c r="C962">
        <v>7</v>
      </c>
    </row>
    <row r="963" spans="1:3" x14ac:dyDescent="0.25">
      <c r="A963" t="s">
        <v>19322</v>
      </c>
      <c r="B963">
        <v>1</v>
      </c>
      <c r="C963">
        <v>7</v>
      </c>
    </row>
    <row r="964" spans="1:3" x14ac:dyDescent="0.25">
      <c r="A964" t="s">
        <v>21013</v>
      </c>
      <c r="B964">
        <v>1</v>
      </c>
      <c r="C964">
        <v>10</v>
      </c>
    </row>
    <row r="965" spans="1:3" x14ac:dyDescent="0.25">
      <c r="A965" t="s">
        <v>20425</v>
      </c>
      <c r="B965">
        <v>1</v>
      </c>
      <c r="C965">
        <v>7</v>
      </c>
    </row>
    <row r="966" spans="1:3" x14ac:dyDescent="0.25">
      <c r="A966" t="s">
        <v>19728</v>
      </c>
      <c r="B966">
        <v>1</v>
      </c>
      <c r="C966">
        <v>45</v>
      </c>
    </row>
    <row r="967" spans="1:3" x14ac:dyDescent="0.25">
      <c r="A967" t="s">
        <v>21014</v>
      </c>
      <c r="B967">
        <v>1</v>
      </c>
      <c r="C967">
        <v>7</v>
      </c>
    </row>
    <row r="968" spans="1:3" x14ac:dyDescent="0.25">
      <c r="A968" t="s">
        <v>20369</v>
      </c>
      <c r="B968">
        <v>1</v>
      </c>
      <c r="C968">
        <v>7</v>
      </c>
    </row>
    <row r="969" spans="1:3" x14ac:dyDescent="0.25">
      <c r="A969" t="s">
        <v>21015</v>
      </c>
      <c r="B969">
        <v>1</v>
      </c>
      <c r="C969">
        <v>7</v>
      </c>
    </row>
    <row r="970" spans="1:3" x14ac:dyDescent="0.25">
      <c r="A970" t="s">
        <v>21016</v>
      </c>
      <c r="B970">
        <v>1</v>
      </c>
      <c r="C970">
        <v>7</v>
      </c>
    </row>
    <row r="971" spans="1:3" x14ac:dyDescent="0.25">
      <c r="A971" t="s">
        <v>21017</v>
      </c>
      <c r="B971">
        <v>1</v>
      </c>
      <c r="C971">
        <v>6</v>
      </c>
    </row>
    <row r="972" spans="1:3" x14ac:dyDescent="0.25">
      <c r="A972" t="s">
        <v>21018</v>
      </c>
      <c r="B972">
        <v>1</v>
      </c>
      <c r="C972">
        <v>7</v>
      </c>
    </row>
    <row r="973" spans="1:3" x14ac:dyDescent="0.25">
      <c r="A973" t="s">
        <v>20411</v>
      </c>
      <c r="B973">
        <v>1</v>
      </c>
      <c r="C973">
        <v>7</v>
      </c>
    </row>
    <row r="974" spans="1:3" x14ac:dyDescent="0.25">
      <c r="A974" t="s">
        <v>21019</v>
      </c>
      <c r="B974">
        <v>1</v>
      </c>
      <c r="C974">
        <v>7</v>
      </c>
    </row>
    <row r="975" spans="1:3" x14ac:dyDescent="0.25">
      <c r="A975" t="s">
        <v>21020</v>
      </c>
      <c r="B975">
        <v>1</v>
      </c>
      <c r="C975">
        <v>7</v>
      </c>
    </row>
    <row r="976" spans="1:3" x14ac:dyDescent="0.25">
      <c r="A976" t="s">
        <v>19564</v>
      </c>
      <c r="B976">
        <v>1</v>
      </c>
      <c r="C976">
        <v>7</v>
      </c>
    </row>
    <row r="977" spans="1:3" x14ac:dyDescent="0.25">
      <c r="A977" t="s">
        <v>20416</v>
      </c>
      <c r="B977">
        <v>1</v>
      </c>
      <c r="C977">
        <v>15</v>
      </c>
    </row>
    <row r="978" spans="1:3" x14ac:dyDescent="0.25">
      <c r="A978" t="s">
        <v>19899</v>
      </c>
      <c r="B978">
        <v>1</v>
      </c>
      <c r="C978">
        <v>7</v>
      </c>
    </row>
    <row r="979" spans="1:3" x14ac:dyDescent="0.25">
      <c r="A979" t="s">
        <v>21021</v>
      </c>
      <c r="B979">
        <v>1</v>
      </c>
      <c r="C979">
        <v>7</v>
      </c>
    </row>
    <row r="980" spans="1:3" x14ac:dyDescent="0.25">
      <c r="A980" t="s">
        <v>19167</v>
      </c>
      <c r="B980">
        <v>1</v>
      </c>
      <c r="C980">
        <v>45</v>
      </c>
    </row>
    <row r="981" spans="1:3" x14ac:dyDescent="0.25">
      <c r="A981" t="s">
        <v>21022</v>
      </c>
      <c r="B981">
        <v>1</v>
      </c>
      <c r="C981">
        <v>44</v>
      </c>
    </row>
    <row r="982" spans="1:3" x14ac:dyDescent="0.25">
      <c r="A982" t="s">
        <v>20314</v>
      </c>
      <c r="B982">
        <v>1</v>
      </c>
      <c r="C982">
        <v>41</v>
      </c>
    </row>
    <row r="983" spans="1:3" x14ac:dyDescent="0.25">
      <c r="A983" t="s">
        <v>21023</v>
      </c>
      <c r="B983">
        <v>1</v>
      </c>
      <c r="C983">
        <v>7</v>
      </c>
    </row>
    <row r="984" spans="1:3" x14ac:dyDescent="0.25">
      <c r="A984" t="s">
        <v>19279</v>
      </c>
      <c r="B984">
        <v>1</v>
      </c>
      <c r="C984">
        <v>7</v>
      </c>
    </row>
    <row r="985" spans="1:3" x14ac:dyDescent="0.25">
      <c r="A985" t="s">
        <v>19726</v>
      </c>
      <c r="B985">
        <v>1</v>
      </c>
      <c r="C985">
        <v>9</v>
      </c>
    </row>
    <row r="986" spans="1:3" x14ac:dyDescent="0.25">
      <c r="A986" t="s">
        <v>19152</v>
      </c>
      <c r="B986">
        <v>1</v>
      </c>
      <c r="C986">
        <v>45</v>
      </c>
    </row>
    <row r="987" spans="1:3" x14ac:dyDescent="0.25">
      <c r="A987" t="s">
        <v>21024</v>
      </c>
      <c r="B987">
        <v>1</v>
      </c>
      <c r="C987">
        <v>7</v>
      </c>
    </row>
    <row r="988" spans="1:3" x14ac:dyDescent="0.25">
      <c r="A988" t="s">
        <v>21025</v>
      </c>
      <c r="B988">
        <v>1</v>
      </c>
      <c r="C988">
        <v>7</v>
      </c>
    </row>
    <row r="989" spans="1:3" x14ac:dyDescent="0.25">
      <c r="A989" t="s">
        <v>19581</v>
      </c>
      <c r="B989">
        <v>1</v>
      </c>
      <c r="C989">
        <v>4</v>
      </c>
    </row>
    <row r="990" spans="1:3" x14ac:dyDescent="0.25">
      <c r="A990" t="s">
        <v>21026</v>
      </c>
      <c r="B990">
        <v>1</v>
      </c>
      <c r="C990">
        <v>7</v>
      </c>
    </row>
    <row r="991" spans="1:3" x14ac:dyDescent="0.25">
      <c r="A991" t="s">
        <v>21027</v>
      </c>
      <c r="B991">
        <v>1</v>
      </c>
      <c r="C991">
        <v>6</v>
      </c>
    </row>
    <row r="992" spans="1:3" x14ac:dyDescent="0.25">
      <c r="A992" t="s">
        <v>21028</v>
      </c>
      <c r="B992">
        <v>1</v>
      </c>
      <c r="C992">
        <v>7</v>
      </c>
    </row>
    <row r="993" spans="1:3" x14ac:dyDescent="0.25">
      <c r="A993" t="s">
        <v>21029</v>
      </c>
      <c r="B993">
        <v>1</v>
      </c>
      <c r="C993">
        <v>5</v>
      </c>
    </row>
    <row r="994" spans="1:3" x14ac:dyDescent="0.25">
      <c r="A994" t="s">
        <v>21030</v>
      </c>
      <c r="B994">
        <v>1</v>
      </c>
      <c r="C994">
        <v>8</v>
      </c>
    </row>
    <row r="995" spans="1:3" x14ac:dyDescent="0.25">
      <c r="A995" t="s">
        <v>20345</v>
      </c>
      <c r="B995">
        <v>1</v>
      </c>
      <c r="C995">
        <v>5</v>
      </c>
    </row>
    <row r="996" spans="1:3" x14ac:dyDescent="0.25">
      <c r="A996" t="s">
        <v>19181</v>
      </c>
      <c r="B996">
        <v>1</v>
      </c>
      <c r="C996">
        <v>7</v>
      </c>
    </row>
    <row r="997" spans="1:3" x14ac:dyDescent="0.25">
      <c r="A997" t="s">
        <v>19183</v>
      </c>
      <c r="B997">
        <v>1</v>
      </c>
      <c r="C997">
        <v>7</v>
      </c>
    </row>
    <row r="998" spans="1:3" x14ac:dyDescent="0.25">
      <c r="A998" t="s">
        <v>21031</v>
      </c>
      <c r="B998">
        <v>1</v>
      </c>
      <c r="C998">
        <v>5</v>
      </c>
    </row>
    <row r="999" spans="1:3" x14ac:dyDescent="0.25">
      <c r="A999" t="s">
        <v>21032</v>
      </c>
      <c r="B999">
        <v>1</v>
      </c>
      <c r="C999">
        <v>4</v>
      </c>
    </row>
    <row r="1000" spans="1:3" x14ac:dyDescent="0.25">
      <c r="A1000" t="s">
        <v>21033</v>
      </c>
      <c r="B1000">
        <v>1</v>
      </c>
      <c r="C1000">
        <v>7</v>
      </c>
    </row>
    <row r="1001" spans="1:3" x14ac:dyDescent="0.25">
      <c r="A1001" t="s">
        <v>19934</v>
      </c>
      <c r="B1001">
        <v>1</v>
      </c>
      <c r="C1001">
        <v>33</v>
      </c>
    </row>
    <row r="1002" spans="1:3" x14ac:dyDescent="0.25">
      <c r="A1002" t="s">
        <v>19316</v>
      </c>
      <c r="B1002">
        <v>1</v>
      </c>
      <c r="C1002">
        <v>44</v>
      </c>
    </row>
    <row r="1003" spans="1:3" x14ac:dyDescent="0.25">
      <c r="A1003" t="s">
        <v>19700</v>
      </c>
      <c r="B1003">
        <v>1</v>
      </c>
      <c r="C1003">
        <v>5</v>
      </c>
    </row>
    <row r="1004" spans="1:3" x14ac:dyDescent="0.25">
      <c r="A1004" t="s">
        <v>19491</v>
      </c>
      <c r="B1004">
        <v>1</v>
      </c>
      <c r="C1004">
        <v>7</v>
      </c>
    </row>
    <row r="1005" spans="1:3" x14ac:dyDescent="0.25">
      <c r="A1005" t="s">
        <v>19555</v>
      </c>
      <c r="B1005">
        <v>1</v>
      </c>
      <c r="C1005">
        <v>7</v>
      </c>
    </row>
    <row r="1006" spans="1:3" x14ac:dyDescent="0.25">
      <c r="A1006" t="s">
        <v>19939</v>
      </c>
      <c r="B1006">
        <v>1</v>
      </c>
      <c r="C1006">
        <v>5</v>
      </c>
    </row>
    <row r="1007" spans="1:3" x14ac:dyDescent="0.25">
      <c r="A1007" t="s">
        <v>21034</v>
      </c>
      <c r="B1007">
        <v>1</v>
      </c>
      <c r="C1007">
        <v>45</v>
      </c>
    </row>
    <row r="1008" spans="1:3" x14ac:dyDescent="0.25">
      <c r="A1008" t="s">
        <v>19943</v>
      </c>
      <c r="B1008">
        <v>1</v>
      </c>
      <c r="C1008">
        <v>45</v>
      </c>
    </row>
    <row r="1009" spans="1:3" x14ac:dyDescent="0.25">
      <c r="A1009" t="s">
        <v>21035</v>
      </c>
      <c r="B1009">
        <v>1</v>
      </c>
      <c r="C1009">
        <v>25</v>
      </c>
    </row>
    <row r="1010" spans="1:3" x14ac:dyDescent="0.25">
      <c r="A1010" t="s">
        <v>20368</v>
      </c>
      <c r="B1010">
        <v>1</v>
      </c>
      <c r="C1010">
        <v>45</v>
      </c>
    </row>
    <row r="1011" spans="1:3" x14ac:dyDescent="0.25">
      <c r="A1011" t="s">
        <v>19959</v>
      </c>
      <c r="B1011">
        <v>1</v>
      </c>
      <c r="C1011">
        <v>4</v>
      </c>
    </row>
    <row r="1012" spans="1:3" x14ac:dyDescent="0.25">
      <c r="A1012" t="s">
        <v>21036</v>
      </c>
      <c r="B1012">
        <v>1</v>
      </c>
      <c r="C1012">
        <v>23</v>
      </c>
    </row>
    <row r="1013" spans="1:3" x14ac:dyDescent="0.25">
      <c r="A1013" t="s">
        <v>21037</v>
      </c>
      <c r="B1013">
        <v>1</v>
      </c>
      <c r="C1013">
        <v>33</v>
      </c>
    </row>
    <row r="1014" spans="1:3" x14ac:dyDescent="0.25">
      <c r="A1014" t="s">
        <v>21038</v>
      </c>
      <c r="B1014">
        <v>1</v>
      </c>
      <c r="C1014">
        <v>20</v>
      </c>
    </row>
    <row r="1015" spans="1:3" x14ac:dyDescent="0.25">
      <c r="A1015" t="s">
        <v>20370</v>
      </c>
      <c r="B1015">
        <v>1</v>
      </c>
      <c r="C1015">
        <v>45</v>
      </c>
    </row>
    <row r="1016" spans="1:3" x14ac:dyDescent="0.25">
      <c r="A1016" t="s">
        <v>21039</v>
      </c>
      <c r="B1016">
        <v>1</v>
      </c>
      <c r="C1016">
        <v>45</v>
      </c>
    </row>
    <row r="1017" spans="1:3" x14ac:dyDescent="0.25">
      <c r="A1017" t="s">
        <v>19405</v>
      </c>
      <c r="B1017">
        <v>1</v>
      </c>
      <c r="C1017">
        <v>7</v>
      </c>
    </row>
    <row r="1018" spans="1:3" x14ac:dyDescent="0.25">
      <c r="A1018" t="s">
        <v>21040</v>
      </c>
      <c r="B1018">
        <v>1</v>
      </c>
      <c r="C1018">
        <v>38</v>
      </c>
    </row>
    <row r="1019" spans="1:3" x14ac:dyDescent="0.25">
      <c r="A1019" t="s">
        <v>21041</v>
      </c>
      <c r="B1019">
        <v>1</v>
      </c>
      <c r="C1019">
        <v>6</v>
      </c>
    </row>
    <row r="1020" spans="1:3" x14ac:dyDescent="0.25">
      <c r="A1020" t="s">
        <v>19486</v>
      </c>
      <c r="B1020">
        <v>1</v>
      </c>
      <c r="C1020">
        <v>44</v>
      </c>
    </row>
    <row r="1021" spans="1:3" x14ac:dyDescent="0.25">
      <c r="A1021" t="s">
        <v>21042</v>
      </c>
      <c r="B1021">
        <v>1</v>
      </c>
      <c r="C1021">
        <v>7</v>
      </c>
    </row>
    <row r="1022" spans="1:3" x14ac:dyDescent="0.25">
      <c r="A1022" t="s">
        <v>19284</v>
      </c>
      <c r="B1022">
        <v>1</v>
      </c>
      <c r="C1022">
        <v>7</v>
      </c>
    </row>
    <row r="1023" spans="1:3" x14ac:dyDescent="0.25">
      <c r="A1023" t="s">
        <v>21043</v>
      </c>
      <c r="B1023">
        <v>1</v>
      </c>
      <c r="C1023">
        <v>7</v>
      </c>
    </row>
    <row r="1024" spans="1:3" x14ac:dyDescent="0.25">
      <c r="A1024" t="s">
        <v>20280</v>
      </c>
      <c r="B1024">
        <v>1</v>
      </c>
      <c r="C1024">
        <v>45</v>
      </c>
    </row>
    <row r="1025" spans="1:3" x14ac:dyDescent="0.25">
      <c r="A1025" t="s">
        <v>20249</v>
      </c>
      <c r="B1025">
        <v>1</v>
      </c>
      <c r="C1025">
        <v>15</v>
      </c>
    </row>
    <row r="1026" spans="1:3" x14ac:dyDescent="0.25">
      <c r="A1026" t="s">
        <v>21044</v>
      </c>
      <c r="B1026">
        <v>1</v>
      </c>
      <c r="C1026">
        <v>7</v>
      </c>
    </row>
    <row r="1027" spans="1:3" x14ac:dyDescent="0.25">
      <c r="A1027" t="s">
        <v>19281</v>
      </c>
      <c r="B1027">
        <v>1</v>
      </c>
      <c r="C1027">
        <v>7</v>
      </c>
    </row>
    <row r="1028" spans="1:3" x14ac:dyDescent="0.25">
      <c r="A1028" t="s">
        <v>21045</v>
      </c>
      <c r="B1028">
        <v>1</v>
      </c>
      <c r="C1028">
        <v>23</v>
      </c>
    </row>
    <row r="1029" spans="1:3" x14ac:dyDescent="0.25">
      <c r="A1029" t="s">
        <v>21046</v>
      </c>
      <c r="B1029">
        <v>1</v>
      </c>
      <c r="C1029">
        <v>7</v>
      </c>
    </row>
    <row r="1030" spans="1:3" x14ac:dyDescent="0.25">
      <c r="A1030" t="s">
        <v>19932</v>
      </c>
      <c r="B1030">
        <v>1</v>
      </c>
      <c r="C1030">
        <v>4</v>
      </c>
    </row>
    <row r="1031" spans="1:3" x14ac:dyDescent="0.25">
      <c r="A1031" t="s">
        <v>21047</v>
      </c>
      <c r="B1031">
        <v>1</v>
      </c>
      <c r="C1031">
        <v>4</v>
      </c>
    </row>
    <row r="1032" spans="1:3" x14ac:dyDescent="0.25">
      <c r="A1032" t="s">
        <v>19908</v>
      </c>
      <c r="B1032">
        <v>1</v>
      </c>
      <c r="C1032">
        <v>45</v>
      </c>
    </row>
    <row r="1033" spans="1:3" x14ac:dyDescent="0.25">
      <c r="A1033" t="s">
        <v>21048</v>
      </c>
      <c r="B1033">
        <v>1</v>
      </c>
      <c r="C1033">
        <v>15</v>
      </c>
    </row>
    <row r="1034" spans="1:3" x14ac:dyDescent="0.25">
      <c r="A1034" t="s">
        <v>21049</v>
      </c>
      <c r="B1034">
        <v>1</v>
      </c>
      <c r="C1034">
        <v>7</v>
      </c>
    </row>
    <row r="1035" spans="1:3" x14ac:dyDescent="0.25">
      <c r="A1035" t="s">
        <v>21050</v>
      </c>
      <c r="B1035">
        <v>1</v>
      </c>
      <c r="C1035">
        <v>14</v>
      </c>
    </row>
    <row r="1036" spans="1:3" x14ac:dyDescent="0.25">
      <c r="A1036" t="s">
        <v>20311</v>
      </c>
      <c r="B1036">
        <v>1</v>
      </c>
      <c r="C1036">
        <v>45</v>
      </c>
    </row>
    <row r="1037" spans="1:3" x14ac:dyDescent="0.25">
      <c r="A1037" t="s">
        <v>19925</v>
      </c>
      <c r="B1037">
        <v>1</v>
      </c>
      <c r="C1037">
        <v>7</v>
      </c>
    </row>
    <row r="1038" spans="1:3" x14ac:dyDescent="0.25">
      <c r="A1038" t="s">
        <v>21051</v>
      </c>
      <c r="B1038">
        <v>1</v>
      </c>
      <c r="C1038">
        <v>45</v>
      </c>
    </row>
    <row r="1039" spans="1:3" x14ac:dyDescent="0.25">
      <c r="A1039" t="s">
        <v>19948</v>
      </c>
      <c r="B1039">
        <v>1</v>
      </c>
      <c r="C1039">
        <v>10</v>
      </c>
    </row>
    <row r="1040" spans="1:3" x14ac:dyDescent="0.25">
      <c r="A1040" t="s">
        <v>19208</v>
      </c>
      <c r="B1040">
        <v>1</v>
      </c>
      <c r="C1040">
        <v>5</v>
      </c>
    </row>
    <row r="1041" spans="1:3" x14ac:dyDescent="0.25">
      <c r="A1041" t="s">
        <v>19411</v>
      </c>
      <c r="B1041">
        <v>1</v>
      </c>
      <c r="C1041">
        <v>7</v>
      </c>
    </row>
    <row r="1042" spans="1:3" x14ac:dyDescent="0.25">
      <c r="A1042" t="s">
        <v>21052</v>
      </c>
      <c r="B1042">
        <v>1</v>
      </c>
      <c r="C1042">
        <v>4</v>
      </c>
    </row>
    <row r="1043" spans="1:3" x14ac:dyDescent="0.25">
      <c r="A1043" t="s">
        <v>21053</v>
      </c>
      <c r="B1043">
        <v>1</v>
      </c>
      <c r="C1043">
        <v>7</v>
      </c>
    </row>
    <row r="1044" spans="1:3" x14ac:dyDescent="0.25">
      <c r="A1044" t="s">
        <v>21054</v>
      </c>
      <c r="B1044">
        <v>1</v>
      </c>
      <c r="C1044">
        <v>7</v>
      </c>
    </row>
    <row r="1045" spans="1:3" x14ac:dyDescent="0.25">
      <c r="A1045" t="s">
        <v>21055</v>
      </c>
      <c r="B1045">
        <v>1</v>
      </c>
      <c r="C1045">
        <v>30</v>
      </c>
    </row>
    <row r="1046" spans="1:3" x14ac:dyDescent="0.25">
      <c r="A1046" t="s">
        <v>21056</v>
      </c>
      <c r="B1046">
        <v>1</v>
      </c>
      <c r="C1046">
        <v>5</v>
      </c>
    </row>
    <row r="1047" spans="1:3" x14ac:dyDescent="0.25">
      <c r="A1047" t="s">
        <v>21057</v>
      </c>
      <c r="B1047">
        <v>1</v>
      </c>
      <c r="C1047">
        <v>7</v>
      </c>
    </row>
    <row r="1048" spans="1:3" x14ac:dyDescent="0.25">
      <c r="A1048" t="s">
        <v>20459</v>
      </c>
      <c r="B1048">
        <v>1</v>
      </c>
      <c r="C1048">
        <v>45</v>
      </c>
    </row>
    <row r="1049" spans="1:3" x14ac:dyDescent="0.25">
      <c r="A1049" t="s">
        <v>19744</v>
      </c>
      <c r="B1049">
        <v>1</v>
      </c>
      <c r="C1049">
        <v>7</v>
      </c>
    </row>
    <row r="1050" spans="1:3" x14ac:dyDescent="0.25">
      <c r="A1050" t="s">
        <v>21058</v>
      </c>
      <c r="B1050">
        <v>1</v>
      </c>
      <c r="C1050">
        <v>9</v>
      </c>
    </row>
    <row r="1051" spans="1:3" x14ac:dyDescent="0.25">
      <c r="A1051" t="s">
        <v>21059</v>
      </c>
      <c r="B1051">
        <v>1</v>
      </c>
      <c r="C1051">
        <v>23</v>
      </c>
    </row>
    <row r="1052" spans="1:3" x14ac:dyDescent="0.25">
      <c r="A1052" t="s">
        <v>19115</v>
      </c>
      <c r="B1052">
        <v>1</v>
      </c>
      <c r="C1052">
        <v>5</v>
      </c>
    </row>
    <row r="1053" spans="1:3" x14ac:dyDescent="0.25">
      <c r="A1053" t="s">
        <v>19621</v>
      </c>
      <c r="B1053">
        <v>1</v>
      </c>
      <c r="C1053">
        <v>4</v>
      </c>
    </row>
    <row r="1054" spans="1:3" x14ac:dyDescent="0.25">
      <c r="A1054" t="s">
        <v>21060</v>
      </c>
      <c r="B1054">
        <v>1</v>
      </c>
      <c r="C1054">
        <v>5</v>
      </c>
    </row>
    <row r="1055" spans="1:3" x14ac:dyDescent="0.25">
      <c r="A1055" t="s">
        <v>19984</v>
      </c>
      <c r="B1055">
        <v>1</v>
      </c>
      <c r="C1055">
        <v>7</v>
      </c>
    </row>
    <row r="1056" spans="1:3" x14ac:dyDescent="0.25">
      <c r="A1056" t="s">
        <v>20060</v>
      </c>
      <c r="B1056">
        <v>1</v>
      </c>
      <c r="C1056">
        <v>45</v>
      </c>
    </row>
    <row r="1057" spans="1:3" x14ac:dyDescent="0.25">
      <c r="A1057" t="s">
        <v>19743</v>
      </c>
      <c r="B1057">
        <v>1</v>
      </c>
      <c r="C1057">
        <v>7</v>
      </c>
    </row>
    <row r="1058" spans="1:3" x14ac:dyDescent="0.25">
      <c r="A1058" t="s">
        <v>21061</v>
      </c>
      <c r="B1058">
        <v>1</v>
      </c>
      <c r="C1058">
        <v>10</v>
      </c>
    </row>
    <row r="1059" spans="1:3" x14ac:dyDescent="0.25">
      <c r="A1059" t="s">
        <v>19758</v>
      </c>
      <c r="B1059">
        <v>1</v>
      </c>
      <c r="C1059">
        <v>5</v>
      </c>
    </row>
    <row r="1060" spans="1:3" x14ac:dyDescent="0.25">
      <c r="A1060" t="s">
        <v>21062</v>
      </c>
      <c r="B1060">
        <v>1</v>
      </c>
      <c r="C1060">
        <v>45</v>
      </c>
    </row>
    <row r="1061" spans="1:3" x14ac:dyDescent="0.25">
      <c r="A1061" t="s">
        <v>20476</v>
      </c>
      <c r="B1061">
        <v>1</v>
      </c>
      <c r="C1061">
        <v>5</v>
      </c>
    </row>
    <row r="1062" spans="1:3" x14ac:dyDescent="0.25">
      <c r="A1062" t="s">
        <v>20403</v>
      </c>
      <c r="B1062">
        <v>1</v>
      </c>
      <c r="C1062">
        <v>5</v>
      </c>
    </row>
    <row r="1063" spans="1:3" x14ac:dyDescent="0.25">
      <c r="A1063" t="s">
        <v>19087</v>
      </c>
      <c r="B1063">
        <v>1</v>
      </c>
      <c r="C1063">
        <v>5</v>
      </c>
    </row>
    <row r="1064" spans="1:3" x14ac:dyDescent="0.25">
      <c r="A1064" t="s">
        <v>20591</v>
      </c>
      <c r="B1064">
        <v>1</v>
      </c>
      <c r="C1064">
        <v>45</v>
      </c>
    </row>
    <row r="1065" spans="1:3" x14ac:dyDescent="0.25">
      <c r="A1065" t="s">
        <v>19375</v>
      </c>
      <c r="B1065">
        <v>1</v>
      </c>
      <c r="C1065">
        <v>35</v>
      </c>
    </row>
    <row r="1066" spans="1:3" x14ac:dyDescent="0.25">
      <c r="A1066" t="s">
        <v>19135</v>
      </c>
      <c r="B1066">
        <v>1</v>
      </c>
      <c r="C1066">
        <v>7</v>
      </c>
    </row>
    <row r="1067" spans="1:3" x14ac:dyDescent="0.25">
      <c r="A1067" t="s">
        <v>21063</v>
      </c>
      <c r="B1067">
        <v>1</v>
      </c>
      <c r="C1067">
        <v>7</v>
      </c>
    </row>
    <row r="1068" spans="1:3" x14ac:dyDescent="0.25">
      <c r="A1068" t="s">
        <v>20054</v>
      </c>
      <c r="B1068">
        <v>1</v>
      </c>
      <c r="C1068">
        <v>45</v>
      </c>
    </row>
    <row r="1069" spans="1:3" x14ac:dyDescent="0.25">
      <c r="A1069" t="s">
        <v>19781</v>
      </c>
      <c r="B1069">
        <v>1</v>
      </c>
      <c r="C1069">
        <v>45</v>
      </c>
    </row>
    <row r="1070" spans="1:3" x14ac:dyDescent="0.25">
      <c r="A1070" t="s">
        <v>19250</v>
      </c>
      <c r="B1070">
        <v>1</v>
      </c>
      <c r="C1070">
        <v>45</v>
      </c>
    </row>
    <row r="1071" spans="1:3" x14ac:dyDescent="0.25">
      <c r="A1071" t="s">
        <v>19429</v>
      </c>
      <c r="B1071">
        <v>1</v>
      </c>
      <c r="C1071">
        <v>7</v>
      </c>
    </row>
    <row r="1072" spans="1:3" x14ac:dyDescent="0.25">
      <c r="A1072" t="s">
        <v>20567</v>
      </c>
      <c r="B1072">
        <v>1</v>
      </c>
      <c r="C1072">
        <v>5</v>
      </c>
    </row>
    <row r="1073" spans="1:3" x14ac:dyDescent="0.25">
      <c r="A1073" t="s">
        <v>19590</v>
      </c>
      <c r="B1073">
        <v>1</v>
      </c>
      <c r="C1073">
        <v>7</v>
      </c>
    </row>
    <row r="1074" spans="1:3" x14ac:dyDescent="0.25">
      <c r="A1074" t="s">
        <v>21064</v>
      </c>
      <c r="B1074">
        <v>1</v>
      </c>
      <c r="C1074">
        <v>45</v>
      </c>
    </row>
    <row r="1075" spans="1:3" x14ac:dyDescent="0.25">
      <c r="A1075" t="s">
        <v>19757</v>
      </c>
      <c r="B1075">
        <v>1</v>
      </c>
      <c r="C1075">
        <v>41</v>
      </c>
    </row>
    <row r="1076" spans="1:3" x14ac:dyDescent="0.25">
      <c r="A1076" t="s">
        <v>19936</v>
      </c>
      <c r="B1076">
        <v>1</v>
      </c>
      <c r="C1076">
        <v>7</v>
      </c>
    </row>
    <row r="1077" spans="1:3" x14ac:dyDescent="0.25">
      <c r="A1077" t="s">
        <v>21065</v>
      </c>
      <c r="B1077">
        <v>1</v>
      </c>
      <c r="C1077">
        <v>43</v>
      </c>
    </row>
    <row r="1078" spans="1:3" x14ac:dyDescent="0.25">
      <c r="A1078" t="s">
        <v>19975</v>
      </c>
      <c r="B1078">
        <v>1</v>
      </c>
      <c r="C1078">
        <v>5</v>
      </c>
    </row>
    <row r="1079" spans="1:3" x14ac:dyDescent="0.25">
      <c r="A1079" t="s">
        <v>21066</v>
      </c>
      <c r="B1079">
        <v>1</v>
      </c>
      <c r="C1079">
        <v>15</v>
      </c>
    </row>
    <row r="1080" spans="1:3" x14ac:dyDescent="0.25">
      <c r="A1080" t="s">
        <v>21067</v>
      </c>
      <c r="B1080">
        <v>1</v>
      </c>
      <c r="C1080">
        <v>5</v>
      </c>
    </row>
    <row r="1081" spans="1:3" x14ac:dyDescent="0.25">
      <c r="A1081" t="s">
        <v>19080</v>
      </c>
      <c r="B1081">
        <v>1</v>
      </c>
      <c r="C1081">
        <v>7</v>
      </c>
    </row>
    <row r="1082" spans="1:3" x14ac:dyDescent="0.25">
      <c r="A1082" t="s">
        <v>20014</v>
      </c>
      <c r="B1082">
        <v>1</v>
      </c>
      <c r="C1082">
        <v>5</v>
      </c>
    </row>
    <row r="1083" spans="1:3" x14ac:dyDescent="0.25">
      <c r="A1083" t="s">
        <v>20504</v>
      </c>
      <c r="B1083">
        <v>1</v>
      </c>
      <c r="C1083">
        <v>6</v>
      </c>
    </row>
    <row r="1084" spans="1:3" x14ac:dyDescent="0.25">
      <c r="A1084" t="s">
        <v>19026</v>
      </c>
      <c r="B1084">
        <v>1</v>
      </c>
      <c r="C1084">
        <v>5</v>
      </c>
    </row>
    <row r="1085" spans="1:3" x14ac:dyDescent="0.25">
      <c r="A1085" t="s">
        <v>19738</v>
      </c>
      <c r="B1085">
        <v>1</v>
      </c>
      <c r="C1085">
        <v>46</v>
      </c>
    </row>
    <row r="1086" spans="1:3" x14ac:dyDescent="0.25">
      <c r="A1086" t="s">
        <v>21068</v>
      </c>
      <c r="B1086">
        <v>1</v>
      </c>
      <c r="C1086">
        <v>12</v>
      </c>
    </row>
    <row r="1087" spans="1:3" x14ac:dyDescent="0.25">
      <c r="A1087" t="s">
        <v>21069</v>
      </c>
      <c r="B1087">
        <v>1</v>
      </c>
      <c r="C1087">
        <v>7</v>
      </c>
    </row>
    <row r="1088" spans="1:3" x14ac:dyDescent="0.25">
      <c r="A1088" t="s">
        <v>21070</v>
      </c>
      <c r="B1088">
        <v>1</v>
      </c>
      <c r="C1088">
        <v>30</v>
      </c>
    </row>
    <row r="1089" spans="1:3" x14ac:dyDescent="0.25">
      <c r="A1089" t="s">
        <v>20514</v>
      </c>
      <c r="B1089">
        <v>1</v>
      </c>
      <c r="C1089">
        <v>7</v>
      </c>
    </row>
    <row r="1090" spans="1:3" x14ac:dyDescent="0.25">
      <c r="A1090" t="s">
        <v>19494</v>
      </c>
      <c r="B1090">
        <v>1</v>
      </c>
      <c r="C1090">
        <v>45</v>
      </c>
    </row>
    <row r="1091" spans="1:3" x14ac:dyDescent="0.25">
      <c r="A1091" t="s">
        <v>19731</v>
      </c>
      <c r="B1091">
        <v>1</v>
      </c>
      <c r="C1091">
        <v>7</v>
      </c>
    </row>
    <row r="1092" spans="1:3" x14ac:dyDescent="0.25">
      <c r="A1092" t="s">
        <v>21071</v>
      </c>
      <c r="B1092">
        <v>1</v>
      </c>
      <c r="C1092">
        <v>45</v>
      </c>
    </row>
    <row r="1093" spans="1:3" x14ac:dyDescent="0.25">
      <c r="A1093" t="s">
        <v>19740</v>
      </c>
      <c r="B1093">
        <v>1</v>
      </c>
      <c r="C1093">
        <v>7</v>
      </c>
    </row>
    <row r="1094" spans="1:3" x14ac:dyDescent="0.25">
      <c r="A1094" t="s">
        <v>21072</v>
      </c>
      <c r="B1094">
        <v>1</v>
      </c>
      <c r="C1094">
        <v>4</v>
      </c>
    </row>
    <row r="1095" spans="1:3" x14ac:dyDescent="0.25">
      <c r="A1095" t="s">
        <v>21073</v>
      </c>
      <c r="B1095">
        <v>1</v>
      </c>
      <c r="C1095">
        <v>7</v>
      </c>
    </row>
    <row r="1096" spans="1:3" x14ac:dyDescent="0.25">
      <c r="A1096" t="s">
        <v>20441</v>
      </c>
      <c r="B1096">
        <v>1</v>
      </c>
      <c r="C1096">
        <v>40</v>
      </c>
    </row>
    <row r="1097" spans="1:3" x14ac:dyDescent="0.25">
      <c r="A1097" t="s">
        <v>19323</v>
      </c>
      <c r="B1097">
        <v>1</v>
      </c>
      <c r="C1097">
        <v>7</v>
      </c>
    </row>
    <row r="1098" spans="1:3" x14ac:dyDescent="0.25">
      <c r="A1098" t="s">
        <v>21074</v>
      </c>
      <c r="B1098">
        <v>1</v>
      </c>
      <c r="C1098">
        <v>6</v>
      </c>
    </row>
    <row r="1099" spans="1:3" x14ac:dyDescent="0.25">
      <c r="A1099" t="s">
        <v>20532</v>
      </c>
      <c r="B1099">
        <v>1</v>
      </c>
      <c r="C1099">
        <v>45</v>
      </c>
    </row>
    <row r="1100" spans="1:3" x14ac:dyDescent="0.25">
      <c r="A1100" t="s">
        <v>21075</v>
      </c>
      <c r="B1100">
        <v>1</v>
      </c>
      <c r="C1100">
        <v>7</v>
      </c>
    </row>
    <row r="1101" spans="1:3" x14ac:dyDescent="0.25">
      <c r="A1101" t="s">
        <v>21076</v>
      </c>
      <c r="B1101">
        <v>1</v>
      </c>
      <c r="C1101">
        <v>7</v>
      </c>
    </row>
    <row r="1102" spans="1:3" x14ac:dyDescent="0.25">
      <c r="A1102" t="s">
        <v>20523</v>
      </c>
      <c r="B1102">
        <v>1</v>
      </c>
      <c r="C1102">
        <v>4</v>
      </c>
    </row>
    <row r="1103" spans="1:3" x14ac:dyDescent="0.25">
      <c r="A1103" t="s">
        <v>21077</v>
      </c>
      <c r="B1103">
        <v>1</v>
      </c>
      <c r="C1103">
        <v>5</v>
      </c>
    </row>
    <row r="1104" spans="1:3" x14ac:dyDescent="0.25">
      <c r="A1104" t="s">
        <v>21078</v>
      </c>
      <c r="B1104">
        <v>1</v>
      </c>
      <c r="C1104">
        <v>45</v>
      </c>
    </row>
    <row r="1105" spans="1:3" x14ac:dyDescent="0.25">
      <c r="A1105" t="s">
        <v>21079</v>
      </c>
      <c r="B1105">
        <v>1</v>
      </c>
      <c r="C1105">
        <v>43</v>
      </c>
    </row>
    <row r="1106" spans="1:3" x14ac:dyDescent="0.25">
      <c r="A1106" t="s">
        <v>19598</v>
      </c>
      <c r="B1106">
        <v>1</v>
      </c>
      <c r="C1106">
        <v>5</v>
      </c>
    </row>
    <row r="1107" spans="1:3" x14ac:dyDescent="0.25">
      <c r="A1107" t="s">
        <v>21080</v>
      </c>
      <c r="B1107">
        <v>1</v>
      </c>
      <c r="C1107">
        <v>7</v>
      </c>
    </row>
    <row r="1108" spans="1:3" x14ac:dyDescent="0.25">
      <c r="A1108" t="s">
        <v>21081</v>
      </c>
      <c r="B1108">
        <v>1</v>
      </c>
      <c r="C1108">
        <v>30</v>
      </c>
    </row>
    <row r="1109" spans="1:3" x14ac:dyDescent="0.25">
      <c r="A1109" t="s">
        <v>21082</v>
      </c>
      <c r="B1109">
        <v>1</v>
      </c>
      <c r="C1109">
        <v>5</v>
      </c>
    </row>
    <row r="1110" spans="1:3" x14ac:dyDescent="0.25">
      <c r="A1110" t="s">
        <v>19756</v>
      </c>
      <c r="B1110">
        <v>1</v>
      </c>
      <c r="C1110">
        <v>44</v>
      </c>
    </row>
    <row r="1111" spans="1:3" x14ac:dyDescent="0.25">
      <c r="A1111" t="s">
        <v>21083</v>
      </c>
      <c r="B1111">
        <v>1</v>
      </c>
      <c r="C1111">
        <v>7</v>
      </c>
    </row>
    <row r="1112" spans="1:3" x14ac:dyDescent="0.25">
      <c r="A1112" t="s">
        <v>20432</v>
      </c>
      <c r="B1112">
        <v>1</v>
      </c>
      <c r="C1112">
        <v>30</v>
      </c>
    </row>
    <row r="1113" spans="1:3" x14ac:dyDescent="0.25">
      <c r="A1113" t="s">
        <v>21084</v>
      </c>
      <c r="B1113">
        <v>1</v>
      </c>
      <c r="C1113">
        <v>10</v>
      </c>
    </row>
    <row r="1114" spans="1:3" x14ac:dyDescent="0.25">
      <c r="A1114" t="s">
        <v>19739</v>
      </c>
      <c r="B1114">
        <v>1</v>
      </c>
      <c r="C1114">
        <v>7</v>
      </c>
    </row>
    <row r="1115" spans="1:3" x14ac:dyDescent="0.25">
      <c r="A1115" t="s">
        <v>20439</v>
      </c>
      <c r="B1115">
        <v>1</v>
      </c>
      <c r="C1115">
        <v>45</v>
      </c>
    </row>
    <row r="1116" spans="1:3" x14ac:dyDescent="0.25">
      <c r="A1116" t="s">
        <v>19764</v>
      </c>
      <c r="B1116">
        <v>1</v>
      </c>
      <c r="C1116">
        <v>5</v>
      </c>
    </row>
    <row r="1117" spans="1:3" x14ac:dyDescent="0.25">
      <c r="A1117" t="s">
        <v>20451</v>
      </c>
      <c r="B1117">
        <v>1</v>
      </c>
      <c r="C1117">
        <v>7</v>
      </c>
    </row>
    <row r="1118" spans="1:3" x14ac:dyDescent="0.25">
      <c r="A1118" t="s">
        <v>20443</v>
      </c>
      <c r="B1118">
        <v>1</v>
      </c>
      <c r="C1118">
        <v>4</v>
      </c>
    </row>
    <row r="1119" spans="1:3" x14ac:dyDescent="0.25">
      <c r="A1119" t="s">
        <v>21085</v>
      </c>
      <c r="B1119">
        <v>1</v>
      </c>
      <c r="C1119">
        <v>13</v>
      </c>
    </row>
    <row r="1120" spans="1:3" x14ac:dyDescent="0.25">
      <c r="A1120" t="s">
        <v>20394</v>
      </c>
      <c r="B1120">
        <v>1</v>
      </c>
      <c r="C1120">
        <v>7</v>
      </c>
    </row>
    <row r="1121" spans="1:3" x14ac:dyDescent="0.25">
      <c r="A1121" t="s">
        <v>21086</v>
      </c>
      <c r="B1121">
        <v>1</v>
      </c>
      <c r="C1121">
        <v>30</v>
      </c>
    </row>
    <row r="1122" spans="1:3" x14ac:dyDescent="0.25">
      <c r="A1122" t="s">
        <v>20008</v>
      </c>
      <c r="B1122">
        <v>1</v>
      </c>
      <c r="C1122">
        <v>7</v>
      </c>
    </row>
    <row r="1123" spans="1:3" x14ac:dyDescent="0.25">
      <c r="A1123" t="s">
        <v>19498</v>
      </c>
      <c r="B1123">
        <v>1</v>
      </c>
      <c r="C1123">
        <v>7</v>
      </c>
    </row>
    <row r="1124" spans="1:3" x14ac:dyDescent="0.25">
      <c r="A1124" t="s">
        <v>20376</v>
      </c>
      <c r="B1124">
        <v>1</v>
      </c>
      <c r="C1124">
        <v>45</v>
      </c>
    </row>
    <row r="1125" spans="1:3" x14ac:dyDescent="0.25">
      <c r="A1125" t="s">
        <v>20048</v>
      </c>
      <c r="B1125">
        <v>1</v>
      </c>
      <c r="C1125">
        <v>45</v>
      </c>
    </row>
    <row r="1126" spans="1:3" x14ac:dyDescent="0.25">
      <c r="A1126" t="s">
        <v>19954</v>
      </c>
      <c r="B1126">
        <v>1</v>
      </c>
      <c r="C1126">
        <v>5</v>
      </c>
    </row>
    <row r="1127" spans="1:3" x14ac:dyDescent="0.25">
      <c r="A1127" t="s">
        <v>21087</v>
      </c>
      <c r="B1127">
        <v>1</v>
      </c>
      <c r="C1127">
        <v>45</v>
      </c>
    </row>
    <row r="1128" spans="1:3" x14ac:dyDescent="0.25">
      <c r="A1128" t="s">
        <v>21088</v>
      </c>
      <c r="B1128">
        <v>1</v>
      </c>
      <c r="C1128">
        <v>10</v>
      </c>
    </row>
    <row r="1129" spans="1:3" x14ac:dyDescent="0.25">
      <c r="A1129" t="s">
        <v>19752</v>
      </c>
      <c r="B1129">
        <v>1</v>
      </c>
      <c r="C1129">
        <v>7</v>
      </c>
    </row>
    <row r="1130" spans="1:3" x14ac:dyDescent="0.25">
      <c r="A1130" t="s">
        <v>20502</v>
      </c>
      <c r="B1130">
        <v>1</v>
      </c>
      <c r="C1130">
        <v>7</v>
      </c>
    </row>
    <row r="1131" spans="1:3" x14ac:dyDescent="0.25">
      <c r="A1131" t="s">
        <v>19170</v>
      </c>
      <c r="B1131">
        <v>1</v>
      </c>
      <c r="C1131">
        <v>43</v>
      </c>
    </row>
    <row r="1132" spans="1:3" x14ac:dyDescent="0.25">
      <c r="A1132" t="s">
        <v>21089</v>
      </c>
      <c r="B1132">
        <v>1</v>
      </c>
      <c r="C1132">
        <v>6</v>
      </c>
    </row>
    <row r="1133" spans="1:3" x14ac:dyDescent="0.25">
      <c r="A1133" t="s">
        <v>21090</v>
      </c>
      <c r="B1133">
        <v>1</v>
      </c>
      <c r="C1133">
        <v>8</v>
      </c>
    </row>
    <row r="1134" spans="1:3" x14ac:dyDescent="0.25">
      <c r="A1134" t="s">
        <v>21091</v>
      </c>
      <c r="B1134">
        <v>1</v>
      </c>
      <c r="C1134">
        <v>10</v>
      </c>
    </row>
    <row r="1135" spans="1:3" x14ac:dyDescent="0.25">
      <c r="A1135" t="s">
        <v>20507</v>
      </c>
      <c r="B1135">
        <v>1</v>
      </c>
      <c r="C1135">
        <v>7</v>
      </c>
    </row>
    <row r="1136" spans="1:3" x14ac:dyDescent="0.25">
      <c r="A1136" t="s">
        <v>21092</v>
      </c>
      <c r="B1136">
        <v>1</v>
      </c>
      <c r="C1136">
        <v>28</v>
      </c>
    </row>
    <row r="1137" spans="1:3" x14ac:dyDescent="0.25">
      <c r="A1137" t="s">
        <v>21093</v>
      </c>
      <c r="B1137">
        <v>1</v>
      </c>
      <c r="C1137">
        <v>5</v>
      </c>
    </row>
    <row r="1138" spans="1:3" x14ac:dyDescent="0.25">
      <c r="A1138" t="s">
        <v>21094</v>
      </c>
      <c r="B1138">
        <v>1</v>
      </c>
      <c r="C1138">
        <v>45</v>
      </c>
    </row>
    <row r="1139" spans="1:3" x14ac:dyDescent="0.25">
      <c r="A1139" t="s">
        <v>21095</v>
      </c>
      <c r="B1139">
        <v>1</v>
      </c>
      <c r="C1139">
        <v>7</v>
      </c>
    </row>
    <row r="1140" spans="1:3" x14ac:dyDescent="0.25">
      <c r="A1140" t="s">
        <v>21096</v>
      </c>
      <c r="B1140">
        <v>1</v>
      </c>
      <c r="C1140">
        <v>45</v>
      </c>
    </row>
    <row r="1141" spans="1:3" x14ac:dyDescent="0.25">
      <c r="A1141" t="s">
        <v>21097</v>
      </c>
      <c r="B1141">
        <v>1</v>
      </c>
      <c r="C1141">
        <v>7</v>
      </c>
    </row>
    <row r="1142" spans="1:3" x14ac:dyDescent="0.25">
      <c r="A1142" t="s">
        <v>20647</v>
      </c>
      <c r="B1142">
        <v>1</v>
      </c>
      <c r="C1142">
        <v>44</v>
      </c>
    </row>
    <row r="1143" spans="1:3" x14ac:dyDescent="0.25">
      <c r="A1143" t="s">
        <v>19333</v>
      </c>
      <c r="B1143">
        <v>1</v>
      </c>
      <c r="C1143">
        <v>4</v>
      </c>
    </row>
    <row r="1144" spans="1:3" x14ac:dyDescent="0.25">
      <c r="A1144" t="s">
        <v>21098</v>
      </c>
      <c r="B1144">
        <v>1</v>
      </c>
      <c r="C1144">
        <v>14</v>
      </c>
    </row>
    <row r="1145" spans="1:3" x14ac:dyDescent="0.25">
      <c r="A1145" t="s">
        <v>19765</v>
      </c>
      <c r="B1145">
        <v>1</v>
      </c>
      <c r="C1145">
        <v>7</v>
      </c>
    </row>
    <row r="1146" spans="1:3" x14ac:dyDescent="0.25">
      <c r="A1146" t="s">
        <v>19052</v>
      </c>
      <c r="B1146">
        <v>1</v>
      </c>
      <c r="C1146">
        <v>7</v>
      </c>
    </row>
    <row r="1147" spans="1:3" x14ac:dyDescent="0.25">
      <c r="A1147" t="s">
        <v>21099</v>
      </c>
      <c r="B1147">
        <v>1</v>
      </c>
      <c r="C1147">
        <v>7</v>
      </c>
    </row>
    <row r="1148" spans="1:3" x14ac:dyDescent="0.25">
      <c r="A1148" t="s">
        <v>21100</v>
      </c>
      <c r="B1148">
        <v>1</v>
      </c>
      <c r="C1148">
        <v>40</v>
      </c>
    </row>
    <row r="1149" spans="1:3" x14ac:dyDescent="0.25">
      <c r="A1149" t="s">
        <v>19778</v>
      </c>
      <c r="B1149">
        <v>1</v>
      </c>
      <c r="C1149">
        <v>9</v>
      </c>
    </row>
    <row r="1150" spans="1:3" x14ac:dyDescent="0.25">
      <c r="A1150" t="s">
        <v>21101</v>
      </c>
      <c r="B1150">
        <v>1</v>
      </c>
      <c r="C1150">
        <v>7</v>
      </c>
    </row>
    <row r="1151" spans="1:3" x14ac:dyDescent="0.25">
      <c r="A1151" t="s">
        <v>19787</v>
      </c>
      <c r="B1151">
        <v>1</v>
      </c>
      <c r="C1151">
        <v>35</v>
      </c>
    </row>
    <row r="1152" spans="1:3" x14ac:dyDescent="0.25">
      <c r="A1152" t="s">
        <v>20592</v>
      </c>
      <c r="B1152">
        <v>1</v>
      </c>
      <c r="C1152">
        <v>5</v>
      </c>
    </row>
    <row r="1153" spans="1:3" x14ac:dyDescent="0.25">
      <c r="A1153" t="s">
        <v>21102</v>
      </c>
      <c r="B1153">
        <v>1</v>
      </c>
      <c r="C1153">
        <v>5</v>
      </c>
    </row>
    <row r="1154" spans="1:3" x14ac:dyDescent="0.25">
      <c r="A1154" t="s">
        <v>19441</v>
      </c>
      <c r="B1154">
        <v>1</v>
      </c>
      <c r="C1154">
        <v>7</v>
      </c>
    </row>
    <row r="1155" spans="1:3" x14ac:dyDescent="0.25">
      <c r="A1155" t="s">
        <v>21103</v>
      </c>
      <c r="B1155">
        <v>1</v>
      </c>
      <c r="C1155">
        <v>7</v>
      </c>
    </row>
    <row r="1156" spans="1:3" x14ac:dyDescent="0.25">
      <c r="A1156" t="s">
        <v>20633</v>
      </c>
      <c r="B1156">
        <v>1</v>
      </c>
      <c r="C1156">
        <v>4</v>
      </c>
    </row>
    <row r="1157" spans="1:3" x14ac:dyDescent="0.25">
      <c r="A1157" t="s">
        <v>19200</v>
      </c>
      <c r="B1157">
        <v>1</v>
      </c>
      <c r="C1157">
        <v>7</v>
      </c>
    </row>
    <row r="1158" spans="1:3" x14ac:dyDescent="0.25">
      <c r="A1158" t="s">
        <v>19442</v>
      </c>
      <c r="B1158">
        <v>1</v>
      </c>
      <c r="C1158">
        <v>45</v>
      </c>
    </row>
    <row r="1159" spans="1:3" x14ac:dyDescent="0.25">
      <c r="A1159" t="s">
        <v>21104</v>
      </c>
      <c r="B1159">
        <v>1</v>
      </c>
      <c r="C1159">
        <v>7</v>
      </c>
    </row>
    <row r="1160" spans="1:3" x14ac:dyDescent="0.25">
      <c r="A1160" t="s">
        <v>20035</v>
      </c>
      <c r="B1160">
        <v>1</v>
      </c>
      <c r="C1160">
        <v>38</v>
      </c>
    </row>
    <row r="1161" spans="1:3" x14ac:dyDescent="0.25">
      <c r="A1161" t="s">
        <v>21105</v>
      </c>
      <c r="B1161">
        <v>1</v>
      </c>
      <c r="C1161">
        <v>45</v>
      </c>
    </row>
    <row r="1162" spans="1:3" x14ac:dyDescent="0.25">
      <c r="A1162" t="s">
        <v>19341</v>
      </c>
      <c r="B1162">
        <v>1</v>
      </c>
      <c r="C1162">
        <v>4</v>
      </c>
    </row>
    <row r="1163" spans="1:3" x14ac:dyDescent="0.25">
      <c r="A1163" t="s">
        <v>19334</v>
      </c>
      <c r="B1163">
        <v>1</v>
      </c>
      <c r="C1163">
        <v>5</v>
      </c>
    </row>
    <row r="1164" spans="1:3" x14ac:dyDescent="0.25">
      <c r="A1164" t="s">
        <v>20040</v>
      </c>
      <c r="B1164">
        <v>1</v>
      </c>
      <c r="C1164">
        <v>43</v>
      </c>
    </row>
    <row r="1165" spans="1:3" x14ac:dyDescent="0.25">
      <c r="A1165" t="s">
        <v>21106</v>
      </c>
      <c r="B1165">
        <v>1</v>
      </c>
      <c r="C1165">
        <v>6</v>
      </c>
    </row>
    <row r="1166" spans="1:3" x14ac:dyDescent="0.25">
      <c r="A1166" t="s">
        <v>20544</v>
      </c>
      <c r="B1166">
        <v>1</v>
      </c>
      <c r="C1166">
        <v>7</v>
      </c>
    </row>
    <row r="1167" spans="1:3" x14ac:dyDescent="0.25">
      <c r="A1167" t="s">
        <v>21107</v>
      </c>
      <c r="B1167">
        <v>1</v>
      </c>
      <c r="C1167">
        <v>5</v>
      </c>
    </row>
    <row r="1168" spans="1:3" x14ac:dyDescent="0.25">
      <c r="A1168" t="s">
        <v>21108</v>
      </c>
      <c r="B1168">
        <v>1</v>
      </c>
      <c r="C1168">
        <v>45</v>
      </c>
    </row>
    <row r="1169" spans="1:3" x14ac:dyDescent="0.25">
      <c r="A1169" t="s">
        <v>21109</v>
      </c>
      <c r="B1169">
        <v>1</v>
      </c>
      <c r="C1169">
        <v>4</v>
      </c>
    </row>
    <row r="1170" spans="1:3" x14ac:dyDescent="0.25">
      <c r="A1170" t="s">
        <v>21110</v>
      </c>
      <c r="B1170">
        <v>1</v>
      </c>
      <c r="C1170">
        <v>10</v>
      </c>
    </row>
    <row r="1171" spans="1:3" x14ac:dyDescent="0.25">
      <c r="A1171" t="s">
        <v>19607</v>
      </c>
      <c r="B1171">
        <v>1</v>
      </c>
      <c r="C1171">
        <v>45</v>
      </c>
    </row>
    <row r="1172" spans="1:3" x14ac:dyDescent="0.25">
      <c r="A1172" t="s">
        <v>21111</v>
      </c>
      <c r="B1172">
        <v>1</v>
      </c>
      <c r="C1172">
        <v>6</v>
      </c>
    </row>
    <row r="1173" spans="1:3" x14ac:dyDescent="0.25">
      <c r="A1173" t="s">
        <v>20571</v>
      </c>
      <c r="B1173">
        <v>1</v>
      </c>
      <c r="C1173">
        <v>45</v>
      </c>
    </row>
    <row r="1174" spans="1:3" x14ac:dyDescent="0.25">
      <c r="A1174" t="s">
        <v>21112</v>
      </c>
      <c r="B1174">
        <v>1</v>
      </c>
      <c r="C1174">
        <v>45</v>
      </c>
    </row>
    <row r="1175" spans="1:3" x14ac:dyDescent="0.25">
      <c r="A1175" t="s">
        <v>20082</v>
      </c>
      <c r="B1175">
        <v>1</v>
      </c>
      <c r="C1175">
        <v>7</v>
      </c>
    </row>
    <row r="1176" spans="1:3" x14ac:dyDescent="0.25">
      <c r="A1176" t="s">
        <v>19056</v>
      </c>
      <c r="B1176">
        <v>1</v>
      </c>
      <c r="C1176">
        <v>45</v>
      </c>
    </row>
    <row r="1177" spans="1:3" x14ac:dyDescent="0.25">
      <c r="A1177" t="s">
        <v>19380</v>
      </c>
      <c r="B1177">
        <v>1</v>
      </c>
      <c r="C1177">
        <v>42</v>
      </c>
    </row>
    <row r="1178" spans="1:3" x14ac:dyDescent="0.25">
      <c r="A1178" t="s">
        <v>21113</v>
      </c>
      <c r="B1178">
        <v>1</v>
      </c>
      <c r="C1178">
        <v>45</v>
      </c>
    </row>
    <row r="1179" spans="1:3" x14ac:dyDescent="0.25">
      <c r="A1179" t="s">
        <v>19507</v>
      </c>
      <c r="B1179">
        <v>1</v>
      </c>
      <c r="C1179">
        <v>7</v>
      </c>
    </row>
    <row r="1180" spans="1:3" x14ac:dyDescent="0.25">
      <c r="A1180" t="s">
        <v>21114</v>
      </c>
      <c r="B1180">
        <v>1</v>
      </c>
      <c r="C1180">
        <v>7</v>
      </c>
    </row>
    <row r="1181" spans="1:3" x14ac:dyDescent="0.25">
      <c r="A1181" t="s">
        <v>19189</v>
      </c>
      <c r="B1181">
        <v>1</v>
      </c>
      <c r="C1181">
        <v>7</v>
      </c>
    </row>
    <row r="1182" spans="1:3" x14ac:dyDescent="0.25">
      <c r="A1182" t="s">
        <v>21115</v>
      </c>
      <c r="B1182">
        <v>1</v>
      </c>
      <c r="C1182">
        <v>8</v>
      </c>
    </row>
    <row r="1183" spans="1:3" x14ac:dyDescent="0.25">
      <c r="A1183" t="s">
        <v>21116</v>
      </c>
      <c r="B1183">
        <v>1</v>
      </c>
      <c r="C1183">
        <v>7</v>
      </c>
    </row>
    <row r="1184" spans="1:3" x14ac:dyDescent="0.25">
      <c r="A1184" t="s">
        <v>21117</v>
      </c>
      <c r="B1184">
        <v>1</v>
      </c>
      <c r="C1184">
        <v>7</v>
      </c>
    </row>
    <row r="1185" spans="1:3" x14ac:dyDescent="0.25">
      <c r="A1185" t="s">
        <v>20645</v>
      </c>
      <c r="B1185">
        <v>1</v>
      </c>
      <c r="C1185">
        <v>43</v>
      </c>
    </row>
    <row r="1186" spans="1:3" x14ac:dyDescent="0.25">
      <c r="A1186" t="s">
        <v>19791</v>
      </c>
      <c r="B1186">
        <v>1</v>
      </c>
      <c r="C1186">
        <v>7</v>
      </c>
    </row>
    <row r="1187" spans="1:3" x14ac:dyDescent="0.25">
      <c r="A1187" t="s">
        <v>19785</v>
      </c>
      <c r="B1187">
        <v>1</v>
      </c>
      <c r="C1187">
        <v>45</v>
      </c>
    </row>
    <row r="1188" spans="1:3" x14ac:dyDescent="0.25">
      <c r="A1188" t="s">
        <v>21118</v>
      </c>
      <c r="B1188">
        <v>1</v>
      </c>
      <c r="C1188">
        <v>5</v>
      </c>
    </row>
    <row r="1189" spans="1:3" x14ac:dyDescent="0.25">
      <c r="A1189" t="s">
        <v>20603</v>
      </c>
      <c r="B1189">
        <v>1</v>
      </c>
      <c r="C1189">
        <v>45</v>
      </c>
    </row>
    <row r="1190" spans="1:3" x14ac:dyDescent="0.25">
      <c r="A1190" t="s">
        <v>19622</v>
      </c>
      <c r="B1190">
        <v>1</v>
      </c>
      <c r="C1190">
        <v>40</v>
      </c>
    </row>
    <row r="1191" spans="1:3" x14ac:dyDescent="0.25">
      <c r="A1191" t="s">
        <v>21119</v>
      </c>
      <c r="B1191">
        <v>1</v>
      </c>
      <c r="C1191">
        <v>8</v>
      </c>
    </row>
    <row r="1192" spans="1:3" x14ac:dyDescent="0.25">
      <c r="A1192" t="s">
        <v>19344</v>
      </c>
      <c r="B1192">
        <v>1</v>
      </c>
      <c r="C1192">
        <v>5</v>
      </c>
    </row>
    <row r="1193" spans="1:3" x14ac:dyDescent="0.25">
      <c r="A1193" t="s">
        <v>21120</v>
      </c>
      <c r="B1193">
        <v>1</v>
      </c>
      <c r="C1193">
        <v>5</v>
      </c>
    </row>
    <row r="1194" spans="1:3" x14ac:dyDescent="0.25">
      <c r="A1194" t="s">
        <v>21121</v>
      </c>
      <c r="B1194">
        <v>1</v>
      </c>
      <c r="C1194">
        <v>7</v>
      </c>
    </row>
    <row r="1195" spans="1:3" x14ac:dyDescent="0.25">
      <c r="A1195" t="s">
        <v>21122</v>
      </c>
      <c r="B1195">
        <v>1</v>
      </c>
      <c r="C1195">
        <v>6</v>
      </c>
    </row>
    <row r="1196" spans="1:3" x14ac:dyDescent="0.25">
      <c r="A1196" t="s">
        <v>21123</v>
      </c>
      <c r="B1196">
        <v>1</v>
      </c>
      <c r="C1196">
        <v>7</v>
      </c>
    </row>
    <row r="1197" spans="1:3" x14ac:dyDescent="0.25">
      <c r="A1197" t="s">
        <v>19771</v>
      </c>
      <c r="B1197">
        <v>1</v>
      </c>
      <c r="C1197">
        <v>31</v>
      </c>
    </row>
    <row r="1198" spans="1:3" x14ac:dyDescent="0.25">
      <c r="A1198" t="s">
        <v>21124</v>
      </c>
      <c r="B1198">
        <v>1</v>
      </c>
      <c r="C1198">
        <v>20</v>
      </c>
    </row>
    <row r="1199" spans="1:3" x14ac:dyDescent="0.25">
      <c r="A1199" t="s">
        <v>19610</v>
      </c>
      <c r="B1199">
        <v>1</v>
      </c>
      <c r="C1199">
        <v>7</v>
      </c>
    </row>
    <row r="1200" spans="1:3" x14ac:dyDescent="0.25">
      <c r="A1200" t="s">
        <v>21125</v>
      </c>
      <c r="B1200">
        <v>1</v>
      </c>
      <c r="C1200">
        <v>42</v>
      </c>
    </row>
    <row r="1201" spans="1:3" x14ac:dyDescent="0.25">
      <c r="A1201" t="s">
        <v>21126</v>
      </c>
      <c r="B1201">
        <v>1</v>
      </c>
      <c r="C1201">
        <v>5</v>
      </c>
    </row>
    <row r="1202" spans="1:3" x14ac:dyDescent="0.25">
      <c r="A1202" t="s">
        <v>20558</v>
      </c>
      <c r="B1202">
        <v>1</v>
      </c>
      <c r="C1202">
        <v>10</v>
      </c>
    </row>
    <row r="1203" spans="1:3" x14ac:dyDescent="0.25">
      <c r="A1203" t="s">
        <v>19808</v>
      </c>
      <c r="B1203">
        <v>1</v>
      </c>
      <c r="C1203">
        <v>44</v>
      </c>
    </row>
    <row r="1204" spans="1:3" x14ac:dyDescent="0.25">
      <c r="A1204" t="s">
        <v>21127</v>
      </c>
      <c r="B1204">
        <v>1</v>
      </c>
      <c r="C1204">
        <v>12</v>
      </c>
    </row>
    <row r="1205" spans="1:3" x14ac:dyDescent="0.25">
      <c r="A1205" t="s">
        <v>19514</v>
      </c>
      <c r="B1205">
        <v>1</v>
      </c>
      <c r="C1205">
        <v>4</v>
      </c>
    </row>
    <row r="1206" spans="1:3" x14ac:dyDescent="0.25">
      <c r="A1206" t="s">
        <v>19767</v>
      </c>
      <c r="B1206">
        <v>1</v>
      </c>
      <c r="C1206">
        <v>10</v>
      </c>
    </row>
    <row r="1207" spans="1:3" x14ac:dyDescent="0.25">
      <c r="A1207" t="s">
        <v>20057</v>
      </c>
      <c r="B1207">
        <v>1</v>
      </c>
      <c r="C1207">
        <v>45</v>
      </c>
    </row>
    <row r="1208" spans="1:3" x14ac:dyDescent="0.25">
      <c r="A1208" t="s">
        <v>21128</v>
      </c>
      <c r="B1208">
        <v>1</v>
      </c>
      <c r="C1208">
        <v>45</v>
      </c>
    </row>
    <row r="1209" spans="1:3" x14ac:dyDescent="0.25">
      <c r="A1209" t="s">
        <v>20093</v>
      </c>
      <c r="B1209">
        <v>1</v>
      </c>
      <c r="C1209">
        <v>45</v>
      </c>
    </row>
    <row r="1210" spans="1:3" x14ac:dyDescent="0.25">
      <c r="A1210" t="s">
        <v>21129</v>
      </c>
      <c r="B1210">
        <v>1</v>
      </c>
      <c r="C1210">
        <v>7</v>
      </c>
    </row>
    <row r="1211" spans="1:3" x14ac:dyDescent="0.25">
      <c r="A1211" t="s">
        <v>21130</v>
      </c>
      <c r="B1211">
        <v>1</v>
      </c>
      <c r="C1211">
        <v>4</v>
      </c>
    </row>
    <row r="1212" spans="1:3" x14ac:dyDescent="0.25">
      <c r="A1212" t="s">
        <v>21131</v>
      </c>
      <c r="B1212">
        <v>1</v>
      </c>
      <c r="C1212">
        <v>7</v>
      </c>
    </row>
    <row r="1213" spans="1:3" x14ac:dyDescent="0.25">
      <c r="A1213" t="s">
        <v>19612</v>
      </c>
      <c r="B1213">
        <v>1</v>
      </c>
      <c r="C1213">
        <v>43</v>
      </c>
    </row>
    <row r="1214" spans="1:3" x14ac:dyDescent="0.25">
      <c r="A1214" t="s">
        <v>21132</v>
      </c>
      <c r="B1214">
        <v>1</v>
      </c>
      <c r="C1214">
        <v>7</v>
      </c>
    </row>
    <row r="1215" spans="1:3" x14ac:dyDescent="0.25">
      <c r="A1215" t="s">
        <v>21133</v>
      </c>
      <c r="B1215">
        <v>1</v>
      </c>
      <c r="C1215">
        <v>7</v>
      </c>
    </row>
    <row r="1216" spans="1:3" x14ac:dyDescent="0.25">
      <c r="A1216" t="s">
        <v>19609</v>
      </c>
      <c r="B1216">
        <v>1</v>
      </c>
      <c r="C1216">
        <v>7</v>
      </c>
    </row>
    <row r="1217" spans="1:3" x14ac:dyDescent="0.25">
      <c r="A1217" t="s">
        <v>21134</v>
      </c>
      <c r="B1217">
        <v>1</v>
      </c>
      <c r="C1217">
        <v>10</v>
      </c>
    </row>
    <row r="1218" spans="1:3" x14ac:dyDescent="0.25">
      <c r="A1218" t="s">
        <v>19122</v>
      </c>
      <c r="B1218">
        <v>1</v>
      </c>
      <c r="C1218">
        <v>7</v>
      </c>
    </row>
    <row r="1219" spans="1:3" x14ac:dyDescent="0.25">
      <c r="A1219" t="s">
        <v>19220</v>
      </c>
      <c r="B1219">
        <v>1</v>
      </c>
      <c r="C1219">
        <v>7</v>
      </c>
    </row>
    <row r="1220" spans="1:3" x14ac:dyDescent="0.25">
      <c r="A1220" t="s">
        <v>21135</v>
      </c>
      <c r="B1220">
        <v>1</v>
      </c>
      <c r="C1220">
        <v>4</v>
      </c>
    </row>
    <row r="1221" spans="1:3" x14ac:dyDescent="0.25">
      <c r="A1221" t="s">
        <v>21136</v>
      </c>
      <c r="B1221">
        <v>1</v>
      </c>
      <c r="C1221">
        <v>31</v>
      </c>
    </row>
    <row r="1222" spans="1:3" x14ac:dyDescent="0.25">
      <c r="A1222" t="s">
        <v>19376</v>
      </c>
      <c r="B1222">
        <v>1</v>
      </c>
      <c r="C1222">
        <v>5</v>
      </c>
    </row>
    <row r="1223" spans="1:3" x14ac:dyDescent="0.25">
      <c r="A1223" t="s">
        <v>21137</v>
      </c>
      <c r="B1223">
        <v>1</v>
      </c>
      <c r="C1223">
        <v>5</v>
      </c>
    </row>
    <row r="1224" spans="1:3" x14ac:dyDescent="0.25">
      <c r="A1224" t="s">
        <v>21138</v>
      </c>
      <c r="B1224">
        <v>1</v>
      </c>
      <c r="C1224">
        <v>10</v>
      </c>
    </row>
    <row r="1225" spans="1:3" x14ac:dyDescent="0.25">
      <c r="A1225" t="s">
        <v>21139</v>
      </c>
      <c r="B1225">
        <v>1</v>
      </c>
      <c r="C1225">
        <v>21</v>
      </c>
    </row>
    <row r="1226" spans="1:3" x14ac:dyDescent="0.25">
      <c r="A1226" t="s">
        <v>21140</v>
      </c>
      <c r="B1226">
        <v>1</v>
      </c>
      <c r="C1226">
        <v>7</v>
      </c>
    </row>
    <row r="1227" spans="1:3" x14ac:dyDescent="0.25">
      <c r="A1227" t="s">
        <v>19630</v>
      </c>
      <c r="B1227">
        <v>1</v>
      </c>
      <c r="C1227">
        <v>7</v>
      </c>
    </row>
    <row r="1228" spans="1:3" x14ac:dyDescent="0.25">
      <c r="A1228" t="s">
        <v>20600</v>
      </c>
      <c r="B1228">
        <v>1</v>
      </c>
      <c r="C1228">
        <v>6</v>
      </c>
    </row>
    <row r="1229" spans="1:3" x14ac:dyDescent="0.25">
      <c r="A1229" t="s">
        <v>21141</v>
      </c>
      <c r="B1229">
        <v>1</v>
      </c>
      <c r="C1229">
        <v>7</v>
      </c>
    </row>
    <row r="1230" spans="1:3" x14ac:dyDescent="0.25">
      <c r="A1230" t="s">
        <v>21142</v>
      </c>
      <c r="B1230">
        <v>1</v>
      </c>
      <c r="C1230">
        <v>7</v>
      </c>
    </row>
    <row r="1231" spans="1:3" x14ac:dyDescent="0.25">
      <c r="A1231" t="s">
        <v>21143</v>
      </c>
      <c r="B1231">
        <v>1</v>
      </c>
      <c r="C1231">
        <v>28</v>
      </c>
    </row>
    <row r="1232" spans="1:3" x14ac:dyDescent="0.25">
      <c r="A1232" t="s">
        <v>20639</v>
      </c>
      <c r="B1232">
        <v>1</v>
      </c>
      <c r="C1232">
        <v>7</v>
      </c>
    </row>
    <row r="1233" spans="1:3" x14ac:dyDescent="0.25">
      <c r="A1233" t="s">
        <v>21144</v>
      </c>
      <c r="B1233">
        <v>1</v>
      </c>
      <c r="C1233">
        <v>7</v>
      </c>
    </row>
    <row r="1234" spans="1:3" x14ac:dyDescent="0.25">
      <c r="A1234" t="s">
        <v>19190</v>
      </c>
      <c r="B1234">
        <v>1</v>
      </c>
      <c r="C1234">
        <v>7</v>
      </c>
    </row>
    <row r="1235" spans="1:3" x14ac:dyDescent="0.25">
      <c r="A1235" t="s">
        <v>21145</v>
      </c>
      <c r="B1235">
        <v>1</v>
      </c>
      <c r="C1235">
        <v>21</v>
      </c>
    </row>
    <row r="1236" spans="1:3" x14ac:dyDescent="0.25">
      <c r="A1236" t="s">
        <v>20705</v>
      </c>
      <c r="B1236">
        <v>1</v>
      </c>
      <c r="C1236">
        <v>7</v>
      </c>
    </row>
    <row r="1237" spans="1:3" x14ac:dyDescent="0.25">
      <c r="A1237" t="s">
        <v>20116</v>
      </c>
      <c r="B1237">
        <v>1</v>
      </c>
      <c r="C1237">
        <v>7</v>
      </c>
    </row>
    <row r="1238" spans="1:3" x14ac:dyDescent="0.25">
      <c r="A1238" t="s">
        <v>21146</v>
      </c>
      <c r="B1238">
        <v>1</v>
      </c>
      <c r="C1238">
        <v>10</v>
      </c>
    </row>
    <row r="1239" spans="1:3" x14ac:dyDescent="0.25">
      <c r="A1239" t="s">
        <v>19162</v>
      </c>
      <c r="B1239">
        <v>1</v>
      </c>
      <c r="C1239">
        <v>5</v>
      </c>
    </row>
    <row r="1240" spans="1:3" x14ac:dyDescent="0.25">
      <c r="A1240" t="s">
        <v>21147</v>
      </c>
      <c r="B1240">
        <v>1</v>
      </c>
      <c r="C1240">
        <v>45</v>
      </c>
    </row>
    <row r="1241" spans="1:3" x14ac:dyDescent="0.25">
      <c r="A1241" t="s">
        <v>20125</v>
      </c>
      <c r="B1241">
        <v>1</v>
      </c>
      <c r="C1241">
        <v>7</v>
      </c>
    </row>
    <row r="1242" spans="1:3" x14ac:dyDescent="0.25">
      <c r="A1242" t="s">
        <v>19257</v>
      </c>
      <c r="B1242">
        <v>1</v>
      </c>
      <c r="C1242">
        <v>7</v>
      </c>
    </row>
    <row r="1243" spans="1:3" x14ac:dyDescent="0.25">
      <c r="A1243" t="s">
        <v>19256</v>
      </c>
      <c r="B1243">
        <v>1</v>
      </c>
      <c r="C1243">
        <v>7</v>
      </c>
    </row>
    <row r="1244" spans="1:3" x14ac:dyDescent="0.25">
      <c r="A1244" t="s">
        <v>20661</v>
      </c>
      <c r="B1244">
        <v>1</v>
      </c>
      <c r="C1244">
        <v>10</v>
      </c>
    </row>
    <row r="1245" spans="1:3" x14ac:dyDescent="0.25">
      <c r="A1245" t="s">
        <v>19830</v>
      </c>
      <c r="B1245">
        <v>1</v>
      </c>
      <c r="C1245">
        <v>4</v>
      </c>
    </row>
    <row r="1246" spans="1:3" x14ac:dyDescent="0.25">
      <c r="A1246" t="s">
        <v>20065</v>
      </c>
      <c r="B1246">
        <v>1</v>
      </c>
      <c r="C1246">
        <v>43</v>
      </c>
    </row>
    <row r="1247" spans="1:3" x14ac:dyDescent="0.25">
      <c r="A1247" t="s">
        <v>20766</v>
      </c>
      <c r="B1247">
        <v>1</v>
      </c>
      <c r="C1247">
        <v>5</v>
      </c>
    </row>
    <row r="1248" spans="1:3" x14ac:dyDescent="0.25">
      <c r="A1248" t="s">
        <v>19444</v>
      </c>
      <c r="B1248">
        <v>1</v>
      </c>
      <c r="C1248">
        <v>5</v>
      </c>
    </row>
    <row r="1249" spans="1:3" x14ac:dyDescent="0.25">
      <c r="A1249" t="s">
        <v>21148</v>
      </c>
      <c r="B1249">
        <v>1</v>
      </c>
      <c r="C1249">
        <v>38</v>
      </c>
    </row>
    <row r="1250" spans="1:3" x14ac:dyDescent="0.25">
      <c r="A1250" t="s">
        <v>20067</v>
      </c>
      <c r="B1250">
        <v>1</v>
      </c>
      <c r="C1250">
        <v>7</v>
      </c>
    </row>
    <row r="1251" spans="1:3" x14ac:dyDescent="0.25">
      <c r="A1251" t="s">
        <v>21149</v>
      </c>
      <c r="B1251">
        <v>1</v>
      </c>
      <c r="C1251">
        <v>7</v>
      </c>
    </row>
    <row r="1252" spans="1:3" x14ac:dyDescent="0.25">
      <c r="A1252" t="s">
        <v>20719</v>
      </c>
      <c r="B1252">
        <v>1</v>
      </c>
      <c r="C1252">
        <v>19</v>
      </c>
    </row>
    <row r="1253" spans="1:3" x14ac:dyDescent="0.25">
      <c r="A1253" t="s">
        <v>20767</v>
      </c>
      <c r="B1253">
        <v>1</v>
      </c>
      <c r="C1253">
        <v>17</v>
      </c>
    </row>
    <row r="1254" spans="1:3" x14ac:dyDescent="0.25">
      <c r="A1254" t="s">
        <v>19253</v>
      </c>
      <c r="B1254">
        <v>1</v>
      </c>
      <c r="C1254">
        <v>6</v>
      </c>
    </row>
    <row r="1255" spans="1:3" x14ac:dyDescent="0.25">
      <c r="A1255" t="s">
        <v>20765</v>
      </c>
      <c r="B1255">
        <v>1</v>
      </c>
      <c r="C1255">
        <v>5</v>
      </c>
    </row>
    <row r="1256" spans="1:3" x14ac:dyDescent="0.25">
      <c r="A1256" t="s">
        <v>21150</v>
      </c>
      <c r="B1256">
        <v>1</v>
      </c>
      <c r="C1256">
        <v>6</v>
      </c>
    </row>
    <row r="1257" spans="1:3" x14ac:dyDescent="0.25">
      <c r="A1257" t="s">
        <v>20682</v>
      </c>
      <c r="B1257">
        <v>1</v>
      </c>
      <c r="C1257">
        <v>45</v>
      </c>
    </row>
    <row r="1258" spans="1:3" x14ac:dyDescent="0.25">
      <c r="A1258" t="s">
        <v>20752</v>
      </c>
      <c r="B1258">
        <v>1</v>
      </c>
      <c r="C1258">
        <v>7</v>
      </c>
    </row>
    <row r="1259" spans="1:3" x14ac:dyDescent="0.25">
      <c r="A1259" t="s">
        <v>19814</v>
      </c>
      <c r="B1259">
        <v>1</v>
      </c>
      <c r="C1259">
        <v>4</v>
      </c>
    </row>
    <row r="1260" spans="1:3" x14ac:dyDescent="0.25">
      <c r="A1260" t="s">
        <v>21151</v>
      </c>
      <c r="B1260">
        <v>1</v>
      </c>
      <c r="C1260">
        <v>10</v>
      </c>
    </row>
    <row r="1261" spans="1:3" x14ac:dyDescent="0.25">
      <c r="A1261" t="s">
        <v>21152</v>
      </c>
      <c r="B1261">
        <v>1</v>
      </c>
      <c r="C1261">
        <v>16</v>
      </c>
    </row>
    <row r="1262" spans="1:3" x14ac:dyDescent="0.25">
      <c r="A1262" t="s">
        <v>21153</v>
      </c>
      <c r="B1262">
        <v>1</v>
      </c>
      <c r="C1262">
        <v>7</v>
      </c>
    </row>
    <row r="1263" spans="1:3" x14ac:dyDescent="0.25">
      <c r="A1263" t="s">
        <v>19654</v>
      </c>
      <c r="B1263">
        <v>1</v>
      </c>
      <c r="C1263">
        <v>44</v>
      </c>
    </row>
    <row r="1264" spans="1:3" x14ac:dyDescent="0.25">
      <c r="A1264" t="s">
        <v>21154</v>
      </c>
      <c r="B1264">
        <v>1</v>
      </c>
      <c r="C1264">
        <v>7</v>
      </c>
    </row>
    <row r="1265" spans="1:3" x14ac:dyDescent="0.25">
      <c r="A1265" t="s">
        <v>21155</v>
      </c>
      <c r="B1265">
        <v>1</v>
      </c>
      <c r="C1265">
        <v>21</v>
      </c>
    </row>
    <row r="1266" spans="1:3" x14ac:dyDescent="0.25">
      <c r="A1266" t="s">
        <v>21156</v>
      </c>
      <c r="B1266">
        <v>1</v>
      </c>
      <c r="C1266">
        <v>42</v>
      </c>
    </row>
    <row r="1267" spans="1:3" x14ac:dyDescent="0.25">
      <c r="A1267" t="s">
        <v>19530</v>
      </c>
      <c r="B1267">
        <v>1</v>
      </c>
      <c r="C1267">
        <v>7</v>
      </c>
    </row>
    <row r="1268" spans="1:3" x14ac:dyDescent="0.25">
      <c r="A1268" t="s">
        <v>19832</v>
      </c>
      <c r="B1268">
        <v>1</v>
      </c>
      <c r="C1268">
        <v>7</v>
      </c>
    </row>
    <row r="1269" spans="1:3" x14ac:dyDescent="0.25">
      <c r="A1269" t="s">
        <v>21157</v>
      </c>
      <c r="B1269">
        <v>1</v>
      </c>
      <c r="C1269">
        <v>5</v>
      </c>
    </row>
    <row r="1270" spans="1:3" x14ac:dyDescent="0.25">
      <c r="A1270" t="s">
        <v>19258</v>
      </c>
      <c r="B1270">
        <v>1</v>
      </c>
      <c r="C1270">
        <v>45</v>
      </c>
    </row>
    <row r="1271" spans="1:3" x14ac:dyDescent="0.25">
      <c r="A1271" t="s">
        <v>19448</v>
      </c>
      <c r="B1271">
        <v>1</v>
      </c>
      <c r="C1271">
        <v>7</v>
      </c>
    </row>
    <row r="1272" spans="1:3" x14ac:dyDescent="0.25">
      <c r="A1272" t="s">
        <v>20119</v>
      </c>
      <c r="B1272">
        <v>1</v>
      </c>
      <c r="C1272">
        <v>8</v>
      </c>
    </row>
    <row r="1273" spans="1:3" x14ac:dyDescent="0.25">
      <c r="A1273" t="s">
        <v>21158</v>
      </c>
      <c r="B1273">
        <v>1</v>
      </c>
      <c r="C1273">
        <v>44</v>
      </c>
    </row>
    <row r="1274" spans="1:3" x14ac:dyDescent="0.25">
      <c r="A1274" t="s">
        <v>19801</v>
      </c>
      <c r="B1274">
        <v>1</v>
      </c>
      <c r="C1274">
        <v>5</v>
      </c>
    </row>
    <row r="1275" spans="1:3" x14ac:dyDescent="0.25">
      <c r="A1275" t="s">
        <v>21159</v>
      </c>
      <c r="B1275">
        <v>1</v>
      </c>
      <c r="C1275">
        <v>45</v>
      </c>
    </row>
    <row r="1276" spans="1:3" x14ac:dyDescent="0.25">
      <c r="A1276" t="s">
        <v>19782</v>
      </c>
      <c r="B1276">
        <v>1</v>
      </c>
      <c r="C1276">
        <v>4</v>
      </c>
    </row>
    <row r="1277" spans="1:3" x14ac:dyDescent="0.25">
      <c r="A1277" t="s">
        <v>21160</v>
      </c>
      <c r="B1277">
        <v>1</v>
      </c>
      <c r="C1277">
        <v>7</v>
      </c>
    </row>
    <row r="1278" spans="1:3" x14ac:dyDescent="0.25">
      <c r="A1278" t="s">
        <v>21161</v>
      </c>
      <c r="B1278">
        <v>1</v>
      </c>
      <c r="C1278">
        <v>14</v>
      </c>
    </row>
    <row r="1279" spans="1:3" x14ac:dyDescent="0.25">
      <c r="A1279" t="s">
        <v>19383</v>
      </c>
      <c r="B1279">
        <v>1</v>
      </c>
      <c r="C1279">
        <v>41</v>
      </c>
    </row>
    <row r="1280" spans="1:3" x14ac:dyDescent="0.25">
      <c r="A1280" t="s">
        <v>19829</v>
      </c>
      <c r="B1280">
        <v>1</v>
      </c>
      <c r="C1280">
        <v>7</v>
      </c>
    </row>
    <row r="1281" spans="1:3" x14ac:dyDescent="0.25">
      <c r="A1281" t="s">
        <v>21162</v>
      </c>
      <c r="B1281">
        <v>1</v>
      </c>
      <c r="C1281">
        <v>10</v>
      </c>
    </row>
    <row r="1282" spans="1:3" x14ac:dyDescent="0.25">
      <c r="A1282" t="s">
        <v>21163</v>
      </c>
      <c r="B1282">
        <v>1</v>
      </c>
      <c r="C1282">
        <v>19</v>
      </c>
    </row>
    <row r="1283" spans="1:3" x14ac:dyDescent="0.25">
      <c r="A1283" t="s">
        <v>19452</v>
      </c>
      <c r="B1283">
        <v>1</v>
      </c>
      <c r="C1283">
        <v>42</v>
      </c>
    </row>
    <row r="1284" spans="1:3" x14ac:dyDescent="0.25">
      <c r="A1284" t="s">
        <v>20613</v>
      </c>
      <c r="B1284">
        <v>1</v>
      </c>
      <c r="C1284">
        <v>45</v>
      </c>
    </row>
    <row r="1285" spans="1:3" x14ac:dyDescent="0.25">
      <c r="A1285" t="s">
        <v>21164</v>
      </c>
      <c r="B1285">
        <v>1</v>
      </c>
      <c r="C1285">
        <v>8</v>
      </c>
    </row>
    <row r="1286" spans="1:3" x14ac:dyDescent="0.25">
      <c r="A1286" t="s">
        <v>20681</v>
      </c>
      <c r="B1286">
        <v>1</v>
      </c>
      <c r="C1286">
        <v>4</v>
      </c>
    </row>
    <row r="1287" spans="1:3" x14ac:dyDescent="0.25">
      <c r="A1287" t="s">
        <v>21165</v>
      </c>
      <c r="B1287">
        <v>1</v>
      </c>
      <c r="C1287">
        <v>10</v>
      </c>
    </row>
    <row r="1288" spans="1:3" x14ac:dyDescent="0.25">
      <c r="A1288" t="s">
        <v>21166</v>
      </c>
      <c r="B1288">
        <v>1</v>
      </c>
      <c r="C1288">
        <v>7</v>
      </c>
    </row>
    <row r="1289" spans="1:3" x14ac:dyDescent="0.25">
      <c r="A1289" t="s">
        <v>20760</v>
      </c>
      <c r="B1289">
        <v>1</v>
      </c>
      <c r="C1289">
        <v>4</v>
      </c>
    </row>
    <row r="1290" spans="1:3" x14ac:dyDescent="0.25">
      <c r="A1290" t="s">
        <v>19819</v>
      </c>
      <c r="B1290">
        <v>1</v>
      </c>
      <c r="C1290">
        <v>44</v>
      </c>
    </row>
    <row r="1291" spans="1:3" x14ac:dyDescent="0.25">
      <c r="A1291" t="s">
        <v>20747</v>
      </c>
      <c r="B1291">
        <v>1</v>
      </c>
      <c r="C1291">
        <v>10</v>
      </c>
    </row>
    <row r="1292" spans="1:3" x14ac:dyDescent="0.25">
      <c r="A1292" t="s">
        <v>20623</v>
      </c>
      <c r="B1292">
        <v>1</v>
      </c>
      <c r="C1292">
        <v>45</v>
      </c>
    </row>
    <row r="1293" spans="1:3" x14ac:dyDescent="0.25">
      <c r="A1293" t="s">
        <v>20695</v>
      </c>
      <c r="B1293">
        <v>1</v>
      </c>
      <c r="C1293">
        <v>6</v>
      </c>
    </row>
    <row r="1294" spans="1:3" x14ac:dyDescent="0.25">
      <c r="A1294" t="s">
        <v>21167</v>
      </c>
      <c r="B1294">
        <v>1</v>
      </c>
      <c r="C1294">
        <v>7</v>
      </c>
    </row>
    <row r="1295" spans="1:3" x14ac:dyDescent="0.25">
      <c r="A1295" t="s">
        <v>20131</v>
      </c>
      <c r="B1295">
        <v>1</v>
      </c>
      <c r="C1295">
        <v>4</v>
      </c>
    </row>
    <row r="1296" spans="1:3" x14ac:dyDescent="0.25">
      <c r="A1296" t="s">
        <v>21168</v>
      </c>
      <c r="B1296">
        <v>1</v>
      </c>
      <c r="C1296">
        <v>4</v>
      </c>
    </row>
    <row r="1297" spans="1:3" x14ac:dyDescent="0.25">
      <c r="A1297" t="s">
        <v>20730</v>
      </c>
      <c r="B1297">
        <v>1</v>
      </c>
      <c r="C1297">
        <v>45</v>
      </c>
    </row>
    <row r="1298" spans="1:3" x14ac:dyDescent="0.25">
      <c r="A1298" t="s">
        <v>19124</v>
      </c>
      <c r="B1298">
        <v>1</v>
      </c>
      <c r="C1298">
        <v>7</v>
      </c>
    </row>
    <row r="1299" spans="1:3" x14ac:dyDescent="0.25">
      <c r="A1299" t="s">
        <v>20152</v>
      </c>
      <c r="B1299">
        <v>1</v>
      </c>
      <c r="C1299">
        <v>7</v>
      </c>
    </row>
    <row r="1300" spans="1:3" x14ac:dyDescent="0.25">
      <c r="A1300" t="s">
        <v>21169</v>
      </c>
      <c r="B1300">
        <v>1</v>
      </c>
      <c r="C1300">
        <v>5</v>
      </c>
    </row>
    <row r="1301" spans="1:3" x14ac:dyDescent="0.25">
      <c r="A1301" t="s">
        <v>21170</v>
      </c>
      <c r="B1301">
        <v>1</v>
      </c>
      <c r="C1301">
        <v>7</v>
      </c>
    </row>
    <row r="1302" spans="1:3" x14ac:dyDescent="0.25">
      <c r="A1302" t="s">
        <v>20720</v>
      </c>
      <c r="B1302">
        <v>1</v>
      </c>
      <c r="C1302">
        <v>4</v>
      </c>
    </row>
    <row r="1303" spans="1:3" x14ac:dyDescent="0.25">
      <c r="A1303" t="s">
        <v>19647</v>
      </c>
      <c r="B1303">
        <v>1</v>
      </c>
      <c r="C1303">
        <v>6</v>
      </c>
    </row>
    <row r="1304" spans="1:3" x14ac:dyDescent="0.25">
      <c r="A1304" t="s">
        <v>20153</v>
      </c>
      <c r="B1304">
        <v>1</v>
      </c>
      <c r="C1304">
        <v>7</v>
      </c>
    </row>
    <row r="1305" spans="1:3" x14ac:dyDescent="0.25">
      <c r="A1305" t="s">
        <v>21171</v>
      </c>
      <c r="B1305">
        <v>1</v>
      </c>
      <c r="C1305">
        <v>10</v>
      </c>
    </row>
    <row r="1306" spans="1:3" x14ac:dyDescent="0.25">
      <c r="A1306" t="s">
        <v>21172</v>
      </c>
      <c r="B1306">
        <v>1</v>
      </c>
      <c r="C1306">
        <v>7</v>
      </c>
    </row>
    <row r="1307" spans="1:3" x14ac:dyDescent="0.25">
      <c r="A1307" t="s">
        <v>21173</v>
      </c>
      <c r="B1307">
        <v>1</v>
      </c>
      <c r="C1307">
        <v>5</v>
      </c>
    </row>
    <row r="1308" spans="1:3" x14ac:dyDescent="0.25">
      <c r="A1308" t="s">
        <v>19439</v>
      </c>
      <c r="B1308">
        <v>1</v>
      </c>
      <c r="C1308">
        <v>38</v>
      </c>
    </row>
    <row r="1309" spans="1:3" x14ac:dyDescent="0.25">
      <c r="A1309" t="s">
        <v>19653</v>
      </c>
      <c r="B1309">
        <v>1</v>
      </c>
      <c r="C1309">
        <v>7</v>
      </c>
    </row>
    <row r="1310" spans="1:3" x14ac:dyDescent="0.25">
      <c r="A1310" t="s">
        <v>19384</v>
      </c>
      <c r="B1310">
        <v>1</v>
      </c>
      <c r="C1310">
        <v>7</v>
      </c>
    </row>
    <row r="1311" spans="1:3" x14ac:dyDescent="0.25">
      <c r="A1311" t="s">
        <v>19639</v>
      </c>
      <c r="B1311">
        <v>1</v>
      </c>
      <c r="C1311">
        <v>4</v>
      </c>
    </row>
    <row r="1312" spans="1:3" x14ac:dyDescent="0.25">
      <c r="A1312" t="s">
        <v>20115</v>
      </c>
      <c r="B1312">
        <v>1</v>
      </c>
      <c r="C1312">
        <v>7</v>
      </c>
    </row>
    <row r="1313" spans="1:3" x14ac:dyDescent="0.25">
      <c r="A1313" t="s">
        <v>20159</v>
      </c>
      <c r="B1313">
        <v>1</v>
      </c>
      <c r="C1313">
        <v>7</v>
      </c>
    </row>
    <row r="1314" spans="1:3" x14ac:dyDescent="0.25">
      <c r="A1314" t="s">
        <v>20736</v>
      </c>
      <c r="B1314">
        <v>1</v>
      </c>
      <c r="C1314">
        <v>7</v>
      </c>
    </row>
    <row r="1315" spans="1:3" x14ac:dyDescent="0.25">
      <c r="A1315" t="s">
        <v>19445</v>
      </c>
      <c r="B1315">
        <v>1</v>
      </c>
      <c r="C1315">
        <v>7</v>
      </c>
    </row>
    <row r="1316" spans="1:3" x14ac:dyDescent="0.25">
      <c r="A1316" t="s">
        <v>21174</v>
      </c>
      <c r="B1316">
        <v>1</v>
      </c>
      <c r="C1316">
        <v>45</v>
      </c>
    </row>
    <row r="1317" spans="1:3" x14ac:dyDescent="0.25">
      <c r="A1317" t="s">
        <v>21175</v>
      </c>
      <c r="B1317">
        <v>1</v>
      </c>
      <c r="C1317">
        <v>41</v>
      </c>
    </row>
    <row r="1318" spans="1:3" x14ac:dyDescent="0.25">
      <c r="A1318" t="s">
        <v>20690</v>
      </c>
      <c r="B1318">
        <v>1</v>
      </c>
      <c r="C1318">
        <v>7</v>
      </c>
    </row>
    <row r="1319" spans="1:3" x14ac:dyDescent="0.25">
      <c r="A1319" t="s">
        <v>21176</v>
      </c>
      <c r="B1319">
        <v>1</v>
      </c>
      <c r="C1319">
        <v>28</v>
      </c>
    </row>
    <row r="1320" spans="1:3" x14ac:dyDescent="0.25">
      <c r="A1320" t="s">
        <v>20157</v>
      </c>
      <c r="B1320">
        <v>1</v>
      </c>
      <c r="C1320">
        <v>5</v>
      </c>
    </row>
    <row r="1321" spans="1:3" x14ac:dyDescent="0.25">
      <c r="A1321" t="s">
        <v>19118</v>
      </c>
      <c r="B1321">
        <v>1</v>
      </c>
      <c r="C1321">
        <v>7</v>
      </c>
    </row>
    <row r="1322" spans="1:3" x14ac:dyDescent="0.25">
      <c r="A1322" t="s">
        <v>21177</v>
      </c>
      <c r="B1322">
        <v>1</v>
      </c>
      <c r="C1322">
        <v>16</v>
      </c>
    </row>
    <row r="1323" spans="1:3" x14ac:dyDescent="0.25">
      <c r="A1323" t="s">
        <v>19657</v>
      </c>
      <c r="B1323">
        <v>1</v>
      </c>
      <c r="C1323">
        <v>7</v>
      </c>
    </row>
    <row r="1324" spans="1:3" x14ac:dyDescent="0.25">
      <c r="A1324" t="s">
        <v>19824</v>
      </c>
      <c r="B1324">
        <v>1</v>
      </c>
      <c r="C1324">
        <v>5</v>
      </c>
    </row>
    <row r="1325" spans="1:3" x14ac:dyDescent="0.25">
      <c r="A1325" t="s">
        <v>19638</v>
      </c>
      <c r="B1325">
        <v>1</v>
      </c>
      <c r="C1325">
        <v>45</v>
      </c>
    </row>
    <row r="1326" spans="1:3" x14ac:dyDescent="0.25">
      <c r="A1326" t="s">
        <v>21178</v>
      </c>
      <c r="B1326">
        <v>1</v>
      </c>
      <c r="C1326">
        <v>7</v>
      </c>
    </row>
    <row r="1327" spans="1:3" x14ac:dyDescent="0.25">
      <c r="A1327" t="s">
        <v>21179</v>
      </c>
      <c r="B1327">
        <v>1</v>
      </c>
      <c r="C1327">
        <v>10</v>
      </c>
    </row>
    <row r="1328" spans="1:3" x14ac:dyDescent="0.25">
      <c r="A1328" t="s">
        <v>21180</v>
      </c>
      <c r="B1328">
        <v>1</v>
      </c>
      <c r="C1328">
        <v>7</v>
      </c>
    </row>
    <row r="1329" spans="1:3" x14ac:dyDescent="0.25">
      <c r="A1329" t="s">
        <v>20680</v>
      </c>
      <c r="B1329">
        <v>1</v>
      </c>
      <c r="C1329">
        <v>7</v>
      </c>
    </row>
    <row r="1330" spans="1:3" x14ac:dyDescent="0.25">
      <c r="A1330" t="s">
        <v>21181</v>
      </c>
      <c r="B1330">
        <v>1</v>
      </c>
      <c r="C1330">
        <v>7</v>
      </c>
    </row>
    <row r="1331" spans="1:3" x14ac:dyDescent="0.25">
      <c r="A1331" t="s">
        <v>21182</v>
      </c>
      <c r="B1331">
        <v>1</v>
      </c>
      <c r="C1331">
        <v>7</v>
      </c>
    </row>
    <row r="1332" spans="1:3" x14ac:dyDescent="0.25">
      <c r="A1332" t="s">
        <v>19446</v>
      </c>
      <c r="B1332">
        <v>1</v>
      </c>
      <c r="C1332">
        <v>4</v>
      </c>
    </row>
    <row r="1333" spans="1:3" x14ac:dyDescent="0.25">
      <c r="A1333" t="s">
        <v>21183</v>
      </c>
      <c r="B1333">
        <v>1</v>
      </c>
      <c r="C1333">
        <v>14</v>
      </c>
    </row>
    <row r="1334" spans="1:3" x14ac:dyDescent="0.25">
      <c r="A1334" t="s">
        <v>20627</v>
      </c>
      <c r="B1334">
        <v>1</v>
      </c>
      <c r="C1334">
        <v>6</v>
      </c>
    </row>
    <row r="1335" spans="1:3" x14ac:dyDescent="0.25">
      <c r="A1335" t="s">
        <v>19161</v>
      </c>
      <c r="B1335">
        <v>1</v>
      </c>
      <c r="C1335">
        <v>5</v>
      </c>
    </row>
    <row r="1336" spans="1:3" x14ac:dyDescent="0.25">
      <c r="A1336" t="s">
        <v>19629</v>
      </c>
      <c r="B1336">
        <v>1</v>
      </c>
      <c r="C1336">
        <v>41</v>
      </c>
    </row>
    <row r="1337" spans="1:3" x14ac:dyDescent="0.25">
      <c r="A1337" t="s">
        <v>19811</v>
      </c>
      <c r="B1337">
        <v>1</v>
      </c>
      <c r="C1337">
        <v>7</v>
      </c>
    </row>
    <row r="1338" spans="1:3" x14ac:dyDescent="0.25">
      <c r="A1338" t="s">
        <v>21184</v>
      </c>
      <c r="B1338">
        <v>1</v>
      </c>
      <c r="C1338">
        <v>8</v>
      </c>
    </row>
    <row r="1339" spans="1:3" x14ac:dyDescent="0.25">
      <c r="A1339" t="s">
        <v>21185</v>
      </c>
      <c r="B1339">
        <v>1</v>
      </c>
      <c r="C1339">
        <v>7</v>
      </c>
    </row>
    <row r="1340" spans="1:3" x14ac:dyDescent="0.25">
      <c r="A1340" t="s">
        <v>19164</v>
      </c>
      <c r="B1340">
        <v>1</v>
      </c>
      <c r="C1340">
        <v>7</v>
      </c>
    </row>
    <row r="1341" spans="1:3" x14ac:dyDescent="0.25">
      <c r="A1341" t="s">
        <v>19656</v>
      </c>
      <c r="B1341">
        <v>1</v>
      </c>
      <c r="C1341">
        <v>7</v>
      </c>
    </row>
    <row r="1342" spans="1:3" x14ac:dyDescent="0.25">
      <c r="A1342" t="s">
        <v>20727</v>
      </c>
      <c r="B1342">
        <v>1</v>
      </c>
      <c r="C1342">
        <v>4</v>
      </c>
    </row>
    <row r="1343" spans="1:3" x14ac:dyDescent="0.25">
      <c r="A1343" t="s">
        <v>21186</v>
      </c>
      <c r="B1343">
        <v>1</v>
      </c>
      <c r="C1343">
        <v>45</v>
      </c>
    </row>
    <row r="1344" spans="1:3" x14ac:dyDescent="0.25">
      <c r="A1344" t="s">
        <v>20748</v>
      </c>
      <c r="B1344">
        <v>1</v>
      </c>
      <c r="C1344">
        <v>7</v>
      </c>
    </row>
    <row r="1345" spans="1:3" x14ac:dyDescent="0.25">
      <c r="A1345" t="s">
        <v>19298</v>
      </c>
      <c r="B1345">
        <v>1</v>
      </c>
      <c r="C1345">
        <v>7</v>
      </c>
    </row>
    <row r="1346" spans="1:3" x14ac:dyDescent="0.25">
      <c r="A1346" t="s">
        <v>20147</v>
      </c>
      <c r="B1346">
        <v>1</v>
      </c>
      <c r="C1346">
        <v>7</v>
      </c>
    </row>
    <row r="1347" spans="1:3" x14ac:dyDescent="0.25">
      <c r="A1347" t="s">
        <v>21187</v>
      </c>
      <c r="B1347">
        <v>1</v>
      </c>
      <c r="C1347">
        <v>45</v>
      </c>
    </row>
    <row r="1348" spans="1:3" x14ac:dyDescent="0.25">
      <c r="A1348" t="s">
        <v>124</v>
      </c>
      <c r="B1348">
        <v>12899</v>
      </c>
      <c r="C1348">
        <v>129738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A150C-5060-4150-88C4-F2E015C1186A}">
  <sheetPr>
    <tabColor rgb="FFC00000"/>
    <pageSetUpPr fitToPage="1"/>
  </sheetPr>
  <dimension ref="A1:H38"/>
  <sheetViews>
    <sheetView showGridLines="0" workbookViewId="0">
      <selection sqref="A1:H38"/>
    </sheetView>
  </sheetViews>
  <sheetFormatPr baseColWidth="10" defaultRowHeight="15" x14ac:dyDescent="0.25"/>
  <cols>
    <col min="3" max="3" width="67.85546875" customWidth="1"/>
    <col min="4" max="4" width="17.140625" customWidth="1"/>
    <col min="5" max="5" width="17.5703125" customWidth="1"/>
    <col min="6" max="6" width="14.7109375" customWidth="1"/>
    <col min="7" max="7" width="14.85546875" customWidth="1"/>
    <col min="8" max="8" width="20.140625" customWidth="1"/>
  </cols>
  <sheetData>
    <row r="1" spans="1:8" x14ac:dyDescent="0.25">
      <c r="A1" s="1301" t="s">
        <v>463</v>
      </c>
      <c r="B1" s="1301"/>
      <c r="C1" s="1301"/>
      <c r="D1" s="1301"/>
      <c r="E1" s="1301"/>
      <c r="F1" s="1301"/>
      <c r="G1" s="1301"/>
      <c r="H1" s="1301"/>
    </row>
    <row r="2" spans="1:8" x14ac:dyDescent="0.25">
      <c r="A2" s="1301"/>
      <c r="B2" s="1301"/>
      <c r="C2" s="1301"/>
      <c r="D2" s="1301"/>
      <c r="E2" s="1301"/>
      <c r="F2" s="1301"/>
      <c r="G2" s="1301"/>
      <c r="H2" s="1301"/>
    </row>
    <row r="3" spans="1:8" x14ac:dyDescent="0.25">
      <c r="A3" s="1301"/>
      <c r="B3" s="1301"/>
      <c r="C3" s="1301"/>
      <c r="D3" s="1301"/>
      <c r="E3" s="1301"/>
      <c r="F3" s="1301"/>
      <c r="G3" s="1301"/>
      <c r="H3" s="1301"/>
    </row>
    <row r="4" spans="1:8" x14ac:dyDescent="0.25">
      <c r="A4" s="1301"/>
      <c r="B4" s="1301"/>
      <c r="C4" s="1301"/>
      <c r="D4" s="1301"/>
      <c r="E4" s="1301"/>
      <c r="F4" s="1301"/>
      <c r="G4" s="1301"/>
      <c r="H4" s="1301"/>
    </row>
    <row r="5" spans="1:8" x14ac:dyDescent="0.25">
      <c r="A5" s="1318" t="s">
        <v>433</v>
      </c>
      <c r="B5" s="1318" t="s">
        <v>434</v>
      </c>
      <c r="C5" s="1318" t="s">
        <v>435</v>
      </c>
      <c r="D5" s="1318" t="s">
        <v>105</v>
      </c>
      <c r="E5" s="1323" t="s">
        <v>104</v>
      </c>
      <c r="F5" s="1324"/>
      <c r="G5" s="1323" t="s">
        <v>436</v>
      </c>
      <c r="H5" s="1324"/>
    </row>
    <row r="6" spans="1:8" x14ac:dyDescent="0.25">
      <c r="A6" s="1319"/>
      <c r="B6" s="1319"/>
      <c r="C6" s="1319"/>
      <c r="D6" s="1319"/>
      <c r="E6" s="102" t="s">
        <v>86</v>
      </c>
      <c r="F6" s="102" t="s">
        <v>437</v>
      </c>
      <c r="G6" s="102" t="s">
        <v>438</v>
      </c>
      <c r="H6" s="102" t="s">
        <v>439</v>
      </c>
    </row>
    <row r="7" spans="1:8" x14ac:dyDescent="0.25">
      <c r="A7" s="1320" t="s">
        <v>79</v>
      </c>
      <c r="B7" s="1321"/>
      <c r="C7" s="1322"/>
      <c r="D7" s="103">
        <v>610273</v>
      </c>
      <c r="E7" s="103">
        <v>265365</v>
      </c>
      <c r="F7" s="103">
        <v>344490</v>
      </c>
      <c r="G7" s="103">
        <v>436926</v>
      </c>
      <c r="H7" s="103">
        <v>172935</v>
      </c>
    </row>
    <row r="8" spans="1:8" x14ac:dyDescent="0.25">
      <c r="A8" s="5">
        <v>1</v>
      </c>
      <c r="B8" s="5" t="s">
        <v>440</v>
      </c>
      <c r="C8" s="5" t="s">
        <v>441</v>
      </c>
      <c r="D8" s="5">
        <v>29500</v>
      </c>
      <c r="E8" s="5">
        <v>14166</v>
      </c>
      <c r="F8" s="5">
        <v>15334</v>
      </c>
      <c r="G8" s="5">
        <v>22357</v>
      </c>
      <c r="H8" s="5">
        <v>7143</v>
      </c>
    </row>
    <row r="9" spans="1:8" x14ac:dyDescent="0.25">
      <c r="A9" s="5">
        <v>2</v>
      </c>
      <c r="B9" s="5" t="s">
        <v>442</v>
      </c>
      <c r="C9" s="5" t="s">
        <v>443</v>
      </c>
      <c r="D9" s="5">
        <v>16891</v>
      </c>
      <c r="E9" s="5">
        <v>7772</v>
      </c>
      <c r="F9" s="5">
        <v>8701</v>
      </c>
      <c r="G9" s="5">
        <v>11430</v>
      </c>
      <c r="H9" s="5">
        <v>5043</v>
      </c>
    </row>
    <row r="10" spans="1:8" x14ac:dyDescent="0.25">
      <c r="A10" s="5">
        <v>3</v>
      </c>
      <c r="B10" s="5" t="s">
        <v>444</v>
      </c>
      <c r="C10" s="5" t="s">
        <v>445</v>
      </c>
      <c r="D10" s="5">
        <v>5399</v>
      </c>
      <c r="E10" s="5">
        <v>2465</v>
      </c>
      <c r="F10" s="5">
        <v>2934</v>
      </c>
      <c r="G10" s="5">
        <v>3849</v>
      </c>
      <c r="H10" s="5">
        <v>1550</v>
      </c>
    </row>
    <row r="11" spans="1:8" x14ac:dyDescent="0.25">
      <c r="A11" s="5">
        <v>4</v>
      </c>
      <c r="B11" s="5" t="s">
        <v>446</v>
      </c>
      <c r="C11" s="5" t="s">
        <v>447</v>
      </c>
      <c r="D11" s="5">
        <v>4544</v>
      </c>
      <c r="E11" s="5">
        <v>2139</v>
      </c>
      <c r="F11" s="5">
        <v>2405</v>
      </c>
      <c r="G11" s="5">
        <v>2805</v>
      </c>
      <c r="H11" s="5">
        <v>1739</v>
      </c>
    </row>
    <row r="12" spans="1:8" x14ac:dyDescent="0.25">
      <c r="A12" s="5">
        <v>5</v>
      </c>
      <c r="B12" s="5" t="s">
        <v>448</v>
      </c>
      <c r="C12" s="5" t="s">
        <v>449</v>
      </c>
      <c r="D12" s="5">
        <v>3154</v>
      </c>
      <c r="E12" s="5">
        <v>498</v>
      </c>
      <c r="F12" s="5">
        <v>2656</v>
      </c>
      <c r="G12" s="5">
        <v>863</v>
      </c>
      <c r="H12" s="5">
        <v>2291</v>
      </c>
    </row>
    <row r="13" spans="1:8" x14ac:dyDescent="0.25">
      <c r="A13" s="5">
        <v>6</v>
      </c>
      <c r="B13" s="5" t="s">
        <v>450</v>
      </c>
      <c r="C13" s="5" t="s">
        <v>451</v>
      </c>
      <c r="D13" s="5">
        <v>3144</v>
      </c>
      <c r="E13" s="5">
        <v>3144</v>
      </c>
      <c r="F13" s="5">
        <v>0</v>
      </c>
      <c r="G13" s="5">
        <v>3059</v>
      </c>
      <c r="H13" s="5">
        <v>85</v>
      </c>
    </row>
    <row r="14" spans="1:8" x14ac:dyDescent="0.25">
      <c r="A14" s="5">
        <v>7</v>
      </c>
      <c r="B14" s="5" t="s">
        <v>452</v>
      </c>
      <c r="C14" s="5" t="s">
        <v>453</v>
      </c>
      <c r="D14" s="5">
        <v>2736</v>
      </c>
      <c r="E14" s="5">
        <v>419</v>
      </c>
      <c r="F14" s="5">
        <v>2317</v>
      </c>
      <c r="G14" s="5">
        <v>526</v>
      </c>
      <c r="H14" s="5">
        <v>2210</v>
      </c>
    </row>
    <row r="15" spans="1:8" x14ac:dyDescent="0.25">
      <c r="A15" s="5">
        <v>8</v>
      </c>
      <c r="B15" s="5" t="s">
        <v>454</v>
      </c>
      <c r="C15" s="5" t="s">
        <v>455</v>
      </c>
      <c r="D15" s="5">
        <v>2387</v>
      </c>
      <c r="E15" s="5">
        <v>914</v>
      </c>
      <c r="F15" s="5">
        <v>1473</v>
      </c>
      <c r="G15" s="5">
        <v>2329</v>
      </c>
      <c r="H15" s="5">
        <v>58</v>
      </c>
    </row>
    <row r="16" spans="1:8" x14ac:dyDescent="0.25">
      <c r="A16" s="5">
        <v>9</v>
      </c>
      <c r="B16" s="5" t="s">
        <v>456</v>
      </c>
      <c r="C16" s="5" t="s">
        <v>457</v>
      </c>
      <c r="D16" s="5">
        <v>2111</v>
      </c>
      <c r="E16" s="5">
        <v>975</v>
      </c>
      <c r="F16" s="5">
        <v>1136</v>
      </c>
      <c r="G16" s="5">
        <v>2108</v>
      </c>
      <c r="H16" s="5">
        <v>3</v>
      </c>
    </row>
    <row r="17" spans="1:8" x14ac:dyDescent="0.25">
      <c r="A17" s="5">
        <v>10</v>
      </c>
      <c r="B17" s="5" t="s">
        <v>458</v>
      </c>
      <c r="C17" s="5" t="s">
        <v>459</v>
      </c>
      <c r="D17" s="5">
        <v>329</v>
      </c>
      <c r="E17" s="5">
        <v>126</v>
      </c>
      <c r="F17" s="5">
        <v>203</v>
      </c>
      <c r="G17" s="5">
        <v>289</v>
      </c>
      <c r="H17" s="5">
        <v>40</v>
      </c>
    </row>
    <row r="18" spans="1:8" x14ac:dyDescent="0.25">
      <c r="A18" s="5" t="s">
        <v>460</v>
      </c>
      <c r="B18" s="5" t="s">
        <v>460</v>
      </c>
      <c r="C18" s="5" t="s">
        <v>461</v>
      </c>
      <c r="D18" s="5">
        <v>540078</v>
      </c>
      <c r="E18" s="5">
        <v>232747</v>
      </c>
      <c r="F18" s="5">
        <v>307331</v>
      </c>
      <c r="G18" s="5">
        <v>387311</v>
      </c>
      <c r="H18" s="5">
        <v>152773</v>
      </c>
    </row>
    <row r="19" spans="1:8" x14ac:dyDescent="0.25">
      <c r="A19" s="5" t="s">
        <v>462</v>
      </c>
      <c r="B19" s="5"/>
      <c r="C19" s="5"/>
      <c r="D19" s="5"/>
      <c r="E19" s="5"/>
      <c r="F19" s="5"/>
      <c r="G19" s="5"/>
      <c r="H19" s="5"/>
    </row>
    <row r="22" spans="1:8" x14ac:dyDescent="0.25">
      <c r="A22" s="1328" t="s">
        <v>464</v>
      </c>
      <c r="B22" s="1329"/>
      <c r="C22" s="1329"/>
      <c r="D22" s="1329"/>
      <c r="E22" s="1329"/>
      <c r="F22" s="1329"/>
      <c r="G22" s="1329"/>
      <c r="H22" s="1329"/>
    </row>
    <row r="23" spans="1:8" ht="29.25" customHeight="1" x14ac:dyDescent="0.25">
      <c r="A23" s="1329"/>
      <c r="B23" s="1329"/>
      <c r="C23" s="1329"/>
      <c r="D23" s="1329"/>
      <c r="E23" s="1329"/>
      <c r="F23" s="1329"/>
      <c r="G23" s="1329"/>
      <c r="H23" s="1329"/>
    </row>
    <row r="24" spans="1:8" x14ac:dyDescent="0.25">
      <c r="A24" s="1300" t="s">
        <v>433</v>
      </c>
      <c r="B24" s="1330" t="s">
        <v>434</v>
      </c>
      <c r="C24" s="1330" t="s">
        <v>435</v>
      </c>
      <c r="D24" s="1330" t="s">
        <v>105</v>
      </c>
      <c r="E24" s="1330" t="s">
        <v>104</v>
      </c>
      <c r="F24" s="1330"/>
      <c r="G24" s="1330" t="s">
        <v>436</v>
      </c>
      <c r="H24" s="1330"/>
    </row>
    <row r="25" spans="1:8" x14ac:dyDescent="0.25">
      <c r="A25" s="1300"/>
      <c r="B25" s="1330"/>
      <c r="C25" s="1330"/>
      <c r="D25" s="1330"/>
      <c r="E25" s="111" t="s">
        <v>86</v>
      </c>
      <c r="F25" s="111" t="s">
        <v>437</v>
      </c>
      <c r="G25" s="111" t="s">
        <v>438</v>
      </c>
      <c r="H25" s="111" t="s">
        <v>439</v>
      </c>
    </row>
    <row r="26" spans="1:8" x14ac:dyDescent="0.25">
      <c r="A26" s="1300"/>
      <c r="B26" s="1330"/>
      <c r="C26" s="1330"/>
      <c r="D26" s="109">
        <v>463985</v>
      </c>
      <c r="E26" s="109">
        <v>200834</v>
      </c>
      <c r="F26" s="109">
        <v>263126</v>
      </c>
      <c r="G26" s="109">
        <v>87665</v>
      </c>
      <c r="H26" s="109">
        <v>156320</v>
      </c>
    </row>
    <row r="27" spans="1:8" x14ac:dyDescent="0.25">
      <c r="A27" s="91">
        <v>1</v>
      </c>
      <c r="B27" s="92" t="s">
        <v>465</v>
      </c>
      <c r="C27" s="93" t="s">
        <v>466</v>
      </c>
      <c r="D27" s="94">
        <v>16741</v>
      </c>
      <c r="E27" s="94">
        <v>7560</v>
      </c>
      <c r="F27" s="94">
        <v>9181</v>
      </c>
      <c r="G27" s="94">
        <v>14706</v>
      </c>
      <c r="H27" s="94">
        <v>2035</v>
      </c>
    </row>
    <row r="28" spans="1:8" x14ac:dyDescent="0.25">
      <c r="A28" s="91">
        <v>2</v>
      </c>
      <c r="B28" s="92" t="s">
        <v>467</v>
      </c>
      <c r="C28" s="104" t="s">
        <v>468</v>
      </c>
      <c r="D28" s="94">
        <v>21449</v>
      </c>
      <c r="E28" s="94">
        <v>10318</v>
      </c>
      <c r="F28" s="94">
        <v>11131</v>
      </c>
      <c r="G28" s="94">
        <v>19732</v>
      </c>
      <c r="H28" s="94">
        <v>1717</v>
      </c>
    </row>
    <row r="29" spans="1:8" x14ac:dyDescent="0.25">
      <c r="A29" s="91">
        <v>3</v>
      </c>
      <c r="B29" s="92" t="s">
        <v>469</v>
      </c>
      <c r="C29" s="93" t="s">
        <v>470</v>
      </c>
      <c r="D29" s="94">
        <v>8390</v>
      </c>
      <c r="E29" s="94">
        <v>4139</v>
      </c>
      <c r="F29" s="94">
        <v>4251</v>
      </c>
      <c r="G29" s="94">
        <v>7360</v>
      </c>
      <c r="H29" s="94">
        <v>1030</v>
      </c>
    </row>
    <row r="30" spans="1:8" x14ac:dyDescent="0.25">
      <c r="A30" s="91">
        <v>4</v>
      </c>
      <c r="B30" s="105" t="s">
        <v>471</v>
      </c>
      <c r="C30" s="106" t="s">
        <v>472</v>
      </c>
      <c r="D30" s="107">
        <v>5725</v>
      </c>
      <c r="E30" s="107">
        <v>1095</v>
      </c>
      <c r="F30" s="107">
        <v>4605</v>
      </c>
      <c r="G30" s="107">
        <v>3936</v>
      </c>
      <c r="H30" s="107">
        <v>1789</v>
      </c>
    </row>
    <row r="31" spans="1:8" x14ac:dyDescent="0.25">
      <c r="A31" s="91">
        <v>5</v>
      </c>
      <c r="B31" s="92" t="s">
        <v>473</v>
      </c>
      <c r="C31" s="93" t="s">
        <v>474</v>
      </c>
      <c r="D31" s="96">
        <v>9043</v>
      </c>
      <c r="E31" s="94">
        <v>4325</v>
      </c>
      <c r="F31" s="94">
        <v>4718</v>
      </c>
      <c r="G31" s="94">
        <v>8324</v>
      </c>
      <c r="H31" s="94">
        <v>719</v>
      </c>
    </row>
    <row r="32" spans="1:8" x14ac:dyDescent="0.25">
      <c r="A32" s="91">
        <v>6</v>
      </c>
      <c r="B32" s="97" t="s">
        <v>475</v>
      </c>
      <c r="C32" s="104" t="s">
        <v>476</v>
      </c>
      <c r="D32" s="94">
        <v>5988</v>
      </c>
      <c r="E32" s="94">
        <v>942</v>
      </c>
      <c r="F32" s="94">
        <v>5046</v>
      </c>
      <c r="G32" s="94">
        <v>4736</v>
      </c>
      <c r="H32" s="94">
        <v>1252</v>
      </c>
    </row>
    <row r="33" spans="1:8" x14ac:dyDescent="0.25">
      <c r="A33" s="91">
        <v>7</v>
      </c>
      <c r="B33" s="92" t="s">
        <v>477</v>
      </c>
      <c r="C33" s="93" t="s">
        <v>478</v>
      </c>
      <c r="D33" s="94">
        <v>2190</v>
      </c>
      <c r="E33" s="95">
        <v>992</v>
      </c>
      <c r="F33" s="94">
        <v>1198</v>
      </c>
      <c r="G33" s="94">
        <v>1726</v>
      </c>
      <c r="H33" s="94">
        <v>464</v>
      </c>
    </row>
    <row r="34" spans="1:8" ht="24" x14ac:dyDescent="0.25">
      <c r="A34" s="91">
        <v>8</v>
      </c>
      <c r="B34" s="92" t="s">
        <v>479</v>
      </c>
      <c r="C34" s="93" t="s">
        <v>480</v>
      </c>
      <c r="D34" s="94">
        <v>1212</v>
      </c>
      <c r="E34" s="95">
        <v>2</v>
      </c>
      <c r="F34" s="94">
        <v>1210</v>
      </c>
      <c r="G34" s="94">
        <v>754</v>
      </c>
      <c r="H34" s="95">
        <v>458</v>
      </c>
    </row>
    <row r="35" spans="1:8" x14ac:dyDescent="0.25">
      <c r="A35" s="91">
        <v>9</v>
      </c>
      <c r="B35" s="105" t="s">
        <v>481</v>
      </c>
      <c r="C35" s="106" t="s">
        <v>482</v>
      </c>
      <c r="D35" s="94">
        <v>1961</v>
      </c>
      <c r="E35" s="95">
        <v>978</v>
      </c>
      <c r="F35" s="94">
        <v>983</v>
      </c>
      <c r="G35" s="94">
        <v>1860</v>
      </c>
      <c r="H35" s="94">
        <v>101</v>
      </c>
    </row>
    <row r="36" spans="1:8" x14ac:dyDescent="0.25">
      <c r="A36" s="91">
        <v>10</v>
      </c>
      <c r="B36" s="105" t="s">
        <v>483</v>
      </c>
      <c r="C36" s="106" t="s">
        <v>484</v>
      </c>
      <c r="D36" s="98">
        <v>559</v>
      </c>
      <c r="E36" s="98">
        <v>245</v>
      </c>
      <c r="F36" s="98">
        <v>314</v>
      </c>
      <c r="G36" s="98">
        <v>306</v>
      </c>
      <c r="H36" s="98">
        <v>253</v>
      </c>
    </row>
    <row r="37" spans="1:8" x14ac:dyDescent="0.25">
      <c r="A37" s="99" t="s">
        <v>460</v>
      </c>
      <c r="B37" s="90" t="s">
        <v>460</v>
      </c>
      <c r="C37" s="100" t="s">
        <v>461</v>
      </c>
      <c r="D37" s="101">
        <v>390727</v>
      </c>
      <c r="E37" s="101">
        <v>170238</v>
      </c>
      <c r="F37" s="101">
        <v>220489</v>
      </c>
      <c r="G37" s="101">
        <v>24225</v>
      </c>
      <c r="H37" s="101">
        <v>146502</v>
      </c>
    </row>
    <row r="38" spans="1:8" x14ac:dyDescent="0.25">
      <c r="A38" s="1325" t="s">
        <v>462</v>
      </c>
      <c r="B38" s="1326"/>
      <c r="C38" s="1326"/>
      <c r="D38" s="1326"/>
      <c r="E38" s="1326"/>
      <c r="F38" s="1326"/>
      <c r="G38" s="1326"/>
      <c r="H38" s="1327"/>
    </row>
  </sheetData>
  <mergeCells count="16">
    <mergeCell ref="A38:H38"/>
    <mergeCell ref="A22:H23"/>
    <mergeCell ref="A24:A26"/>
    <mergeCell ref="B24:B26"/>
    <mergeCell ref="C24:C26"/>
    <mergeCell ref="D24:D25"/>
    <mergeCell ref="E24:F24"/>
    <mergeCell ref="G24:H24"/>
    <mergeCell ref="A1:H4"/>
    <mergeCell ref="A5:A6"/>
    <mergeCell ref="B5:B6"/>
    <mergeCell ref="C5:C6"/>
    <mergeCell ref="A7:C7"/>
    <mergeCell ref="D5:D6"/>
    <mergeCell ref="E5:F5"/>
    <mergeCell ref="G5:H5"/>
  </mergeCells>
  <pageMargins left="1.26" right="0.7" top="0.75" bottom="0.75" header="0.3" footer="0.3"/>
  <pageSetup paperSize="5" scale="87"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88800-6592-461F-8B5E-DE1DFAAA1C3B}">
  <sheetPr>
    <tabColor rgb="FFC00000"/>
    <pageSetUpPr fitToPage="1"/>
  </sheetPr>
  <dimension ref="A1:P15"/>
  <sheetViews>
    <sheetView showGridLines="0" workbookViewId="0">
      <selection sqref="A1:P15"/>
    </sheetView>
  </sheetViews>
  <sheetFormatPr baseColWidth="10" defaultRowHeight="15" x14ac:dyDescent="0.25"/>
  <sheetData>
    <row r="1" spans="1:16" ht="98.25" customHeight="1" x14ac:dyDescent="0.25">
      <c r="A1" s="1331" t="s">
        <v>490</v>
      </c>
      <c r="B1" s="1332"/>
      <c r="C1" s="1332"/>
      <c r="D1" s="1332"/>
      <c r="E1" s="1332"/>
      <c r="F1" s="1332"/>
      <c r="G1" s="1332"/>
      <c r="H1" s="1332"/>
      <c r="I1" s="1332"/>
      <c r="J1" s="1332"/>
      <c r="K1" s="1332"/>
      <c r="L1" s="1332"/>
      <c r="M1" s="1332"/>
      <c r="N1" s="1332"/>
      <c r="O1" s="1332"/>
      <c r="P1" s="1333"/>
    </row>
    <row r="2" spans="1:16" ht="15" customHeight="1" x14ac:dyDescent="0.25">
      <c r="A2" s="1334" t="s">
        <v>433</v>
      </c>
      <c r="B2" s="1337" t="s">
        <v>434</v>
      </c>
      <c r="C2" s="1337" t="s">
        <v>435</v>
      </c>
      <c r="D2" s="1337" t="s">
        <v>105</v>
      </c>
      <c r="E2" s="1331" t="s">
        <v>104</v>
      </c>
      <c r="F2" s="1333"/>
      <c r="G2" s="1331" t="s">
        <v>491</v>
      </c>
      <c r="H2" s="1332"/>
      <c r="I2" s="1332"/>
      <c r="J2" s="1332"/>
      <c r="K2" s="1332"/>
      <c r="L2" s="1332"/>
      <c r="M2" s="1332"/>
      <c r="N2" s="1332"/>
      <c r="O2" s="1332"/>
      <c r="P2" s="1333"/>
    </row>
    <row r="3" spans="1:16" ht="38.25" x14ac:dyDescent="0.25">
      <c r="A3" s="1335"/>
      <c r="B3" s="1338"/>
      <c r="C3" s="1338"/>
      <c r="D3" s="1339"/>
      <c r="E3" s="111" t="s">
        <v>86</v>
      </c>
      <c r="F3" s="111" t="s">
        <v>437</v>
      </c>
      <c r="G3" s="111" t="s">
        <v>492</v>
      </c>
      <c r="H3" s="111" t="s">
        <v>493</v>
      </c>
      <c r="I3" s="163" t="s">
        <v>494</v>
      </c>
      <c r="J3" s="163" t="s">
        <v>495</v>
      </c>
      <c r="K3" s="163" t="s">
        <v>496</v>
      </c>
      <c r="L3" s="111" t="s">
        <v>497</v>
      </c>
      <c r="M3" s="111" t="s">
        <v>498</v>
      </c>
      <c r="N3" s="111" t="s">
        <v>499</v>
      </c>
      <c r="O3" s="111" t="s">
        <v>500</v>
      </c>
      <c r="P3" s="111" t="s">
        <v>501</v>
      </c>
    </row>
    <row r="4" spans="1:16" x14ac:dyDescent="0.25">
      <c r="A4" s="1336"/>
      <c r="B4" s="1339"/>
      <c r="C4" s="1339"/>
      <c r="D4" s="108">
        <v>394</v>
      </c>
      <c r="E4" s="108">
        <v>186</v>
      </c>
      <c r="F4" s="108">
        <v>208</v>
      </c>
      <c r="G4" s="108">
        <v>0</v>
      </c>
      <c r="H4" s="108">
        <v>1</v>
      </c>
      <c r="I4" s="108">
        <v>1</v>
      </c>
      <c r="J4" s="108">
        <v>0</v>
      </c>
      <c r="K4" s="108">
        <v>0</v>
      </c>
      <c r="L4" s="108">
        <v>0</v>
      </c>
      <c r="M4" s="108">
        <v>2</v>
      </c>
      <c r="N4" s="108">
        <v>12</v>
      </c>
      <c r="O4" s="108">
        <v>73</v>
      </c>
      <c r="P4" s="108">
        <v>305</v>
      </c>
    </row>
    <row r="5" spans="1:16" ht="36" x14ac:dyDescent="0.25">
      <c r="A5" s="149">
        <v>1</v>
      </c>
      <c r="B5" s="150" t="s">
        <v>502</v>
      </c>
      <c r="C5" s="151" t="s">
        <v>503</v>
      </c>
      <c r="D5" s="152">
        <v>115</v>
      </c>
      <c r="E5" s="153">
        <v>47</v>
      </c>
      <c r="F5" s="153">
        <v>68</v>
      </c>
      <c r="G5" s="154"/>
      <c r="H5" s="154">
        <v>1</v>
      </c>
      <c r="I5" s="154"/>
      <c r="J5" s="154"/>
      <c r="K5" s="154"/>
      <c r="L5" s="154"/>
      <c r="M5" s="154">
        <v>2</v>
      </c>
      <c r="N5" s="154">
        <v>5</v>
      </c>
      <c r="O5" s="154">
        <v>21</v>
      </c>
      <c r="P5" s="155">
        <v>86</v>
      </c>
    </row>
    <row r="6" spans="1:16" ht="24" x14ac:dyDescent="0.25">
      <c r="A6" s="149">
        <v>2</v>
      </c>
      <c r="B6" s="150" t="s">
        <v>504</v>
      </c>
      <c r="C6" s="151" t="s">
        <v>505</v>
      </c>
      <c r="D6" s="152">
        <f t="shared" ref="D6:D9" si="0">E6+F6</f>
        <v>67</v>
      </c>
      <c r="E6" s="153">
        <v>28</v>
      </c>
      <c r="F6" s="153">
        <v>39</v>
      </c>
      <c r="G6" s="154"/>
      <c r="H6" s="154"/>
      <c r="I6" s="154"/>
      <c r="J6" s="154"/>
      <c r="K6" s="154"/>
      <c r="L6" s="154"/>
      <c r="M6" s="154"/>
      <c r="N6" s="154">
        <v>2</v>
      </c>
      <c r="O6" s="154">
        <v>12</v>
      </c>
      <c r="P6" s="155">
        <v>53</v>
      </c>
    </row>
    <row r="7" spans="1:16" ht="36" x14ac:dyDescent="0.25">
      <c r="A7" s="149">
        <v>3</v>
      </c>
      <c r="B7" s="154" t="s">
        <v>506</v>
      </c>
      <c r="C7" s="151" t="s">
        <v>507</v>
      </c>
      <c r="D7" s="152">
        <f t="shared" si="0"/>
        <v>58</v>
      </c>
      <c r="E7" s="152">
        <v>35</v>
      </c>
      <c r="F7" s="152">
        <v>23</v>
      </c>
      <c r="G7" s="154"/>
      <c r="H7" s="154"/>
      <c r="I7" s="154"/>
      <c r="J7" s="154"/>
      <c r="K7" s="154"/>
      <c r="L7" s="154"/>
      <c r="M7" s="154"/>
      <c r="N7" s="154">
        <v>2</v>
      </c>
      <c r="O7" s="154">
        <v>9</v>
      </c>
      <c r="P7" s="155">
        <v>47</v>
      </c>
    </row>
    <row r="8" spans="1:16" ht="36" x14ac:dyDescent="0.25">
      <c r="A8" s="149">
        <v>4</v>
      </c>
      <c r="B8" s="154" t="s">
        <v>508</v>
      </c>
      <c r="C8" s="151" t="s">
        <v>509</v>
      </c>
      <c r="D8" s="152">
        <v>34</v>
      </c>
      <c r="E8" s="152">
        <v>11</v>
      </c>
      <c r="F8" s="152">
        <v>23</v>
      </c>
      <c r="G8" s="154"/>
      <c r="H8" s="154"/>
      <c r="I8" s="154"/>
      <c r="J8" s="154"/>
      <c r="K8" s="154"/>
      <c r="L8" s="154"/>
      <c r="M8" s="154"/>
      <c r="N8" s="154"/>
      <c r="O8" s="154">
        <v>3</v>
      </c>
      <c r="P8" s="155">
        <v>31</v>
      </c>
    </row>
    <row r="9" spans="1:16" ht="36" x14ac:dyDescent="0.25">
      <c r="A9" s="149">
        <v>5</v>
      </c>
      <c r="B9" s="150" t="s">
        <v>510</v>
      </c>
      <c r="C9" s="151" t="s">
        <v>511</v>
      </c>
      <c r="D9" s="152">
        <f t="shared" si="0"/>
        <v>20</v>
      </c>
      <c r="E9" s="152">
        <v>13</v>
      </c>
      <c r="F9" s="152">
        <v>7</v>
      </c>
      <c r="G9" s="154"/>
      <c r="H9" s="154"/>
      <c r="I9" s="154"/>
      <c r="J9" s="154"/>
      <c r="K9" s="154"/>
      <c r="L9" s="154"/>
      <c r="M9" s="154"/>
      <c r="N9" s="154"/>
      <c r="O9" s="154">
        <v>6</v>
      </c>
      <c r="P9" s="154">
        <v>14</v>
      </c>
    </row>
    <row r="10" spans="1:16" ht="38.25" x14ac:dyDescent="0.25">
      <c r="A10" s="149">
        <v>6</v>
      </c>
      <c r="B10" s="156" t="s">
        <v>512</v>
      </c>
      <c r="C10" s="157" t="s">
        <v>513</v>
      </c>
      <c r="D10" s="158">
        <v>15</v>
      </c>
      <c r="E10" s="97">
        <v>10</v>
      </c>
      <c r="F10" s="97">
        <v>5</v>
      </c>
      <c r="G10" s="97">
        <v>0</v>
      </c>
      <c r="H10" s="97">
        <v>0</v>
      </c>
      <c r="I10" s="97">
        <v>1</v>
      </c>
      <c r="J10" s="97">
        <v>0</v>
      </c>
      <c r="K10" s="97">
        <v>0</v>
      </c>
      <c r="L10" s="97">
        <v>0</v>
      </c>
      <c r="M10" s="97">
        <v>0</v>
      </c>
      <c r="N10" s="97">
        <v>1</v>
      </c>
      <c r="O10" s="97">
        <v>1</v>
      </c>
      <c r="P10" s="97">
        <v>12</v>
      </c>
    </row>
    <row r="11" spans="1:16" ht="48" x14ac:dyDescent="0.25">
      <c r="A11" s="149">
        <v>7</v>
      </c>
      <c r="B11" s="150" t="s">
        <v>514</v>
      </c>
      <c r="C11" s="151" t="s">
        <v>515</v>
      </c>
      <c r="D11" s="152">
        <f t="shared" ref="D11" si="1">E11+F11</f>
        <v>11</v>
      </c>
      <c r="E11" s="153">
        <v>5</v>
      </c>
      <c r="F11" s="153">
        <v>6</v>
      </c>
      <c r="G11" s="154"/>
      <c r="H11" s="154"/>
      <c r="I11" s="154"/>
      <c r="J11" s="154"/>
      <c r="K11" s="154"/>
      <c r="L11" s="154"/>
      <c r="M11" s="154"/>
      <c r="N11" s="154"/>
      <c r="O11" s="154">
        <v>5</v>
      </c>
      <c r="P11" s="154">
        <v>6</v>
      </c>
    </row>
    <row r="12" spans="1:16" ht="38.25" x14ac:dyDescent="0.25">
      <c r="A12" s="149">
        <v>8</v>
      </c>
      <c r="B12" s="90" t="s">
        <v>516</v>
      </c>
      <c r="C12" s="157" t="s">
        <v>517</v>
      </c>
      <c r="D12" s="159">
        <v>10</v>
      </c>
      <c r="E12" s="97">
        <v>4</v>
      </c>
      <c r="F12" s="97">
        <v>6</v>
      </c>
      <c r="G12" s="155">
        <v>0</v>
      </c>
      <c r="H12" s="97">
        <v>0</v>
      </c>
      <c r="I12" s="97">
        <v>0</v>
      </c>
      <c r="J12" s="97">
        <v>0</v>
      </c>
      <c r="K12" s="97">
        <v>0</v>
      </c>
      <c r="L12" s="97">
        <v>0</v>
      </c>
      <c r="M12" s="97">
        <v>0</v>
      </c>
      <c r="N12" s="97">
        <v>0</v>
      </c>
      <c r="O12" s="97">
        <v>1</v>
      </c>
      <c r="P12" s="97">
        <v>9</v>
      </c>
    </row>
    <row r="13" spans="1:16" ht="38.25" x14ac:dyDescent="0.25">
      <c r="A13" s="99">
        <v>9</v>
      </c>
      <c r="B13" s="156" t="s">
        <v>518</v>
      </c>
      <c r="C13" s="157" t="s">
        <v>519</v>
      </c>
      <c r="D13" s="159">
        <v>7</v>
      </c>
      <c r="E13" s="97">
        <v>4</v>
      </c>
      <c r="F13" s="97">
        <v>3</v>
      </c>
      <c r="G13" s="155">
        <v>0</v>
      </c>
      <c r="H13" s="97">
        <v>0</v>
      </c>
      <c r="I13" s="97">
        <v>0</v>
      </c>
      <c r="J13" s="97">
        <v>0</v>
      </c>
      <c r="K13" s="97">
        <v>0</v>
      </c>
      <c r="L13" s="97">
        <v>0</v>
      </c>
      <c r="M13" s="97">
        <v>0</v>
      </c>
      <c r="N13" s="97">
        <v>1</v>
      </c>
      <c r="O13" s="97">
        <v>1</v>
      </c>
      <c r="P13" s="97">
        <v>5</v>
      </c>
    </row>
    <row r="14" spans="1:16" ht="36" x14ac:dyDescent="0.25">
      <c r="A14" s="149">
        <v>10</v>
      </c>
      <c r="B14" s="150" t="s">
        <v>520</v>
      </c>
      <c r="C14" s="151" t="s">
        <v>521</v>
      </c>
      <c r="D14" s="152">
        <f t="shared" ref="D14" si="2">E14+F14</f>
        <v>6</v>
      </c>
      <c r="E14" s="153">
        <v>4</v>
      </c>
      <c r="F14" s="153">
        <v>2</v>
      </c>
      <c r="G14" s="154"/>
      <c r="H14" s="154"/>
      <c r="I14" s="154"/>
      <c r="J14" s="154"/>
      <c r="K14" s="154"/>
      <c r="L14" s="154"/>
      <c r="M14" s="154"/>
      <c r="N14" s="154">
        <v>1</v>
      </c>
      <c r="O14" s="154">
        <v>2</v>
      </c>
      <c r="P14" s="154">
        <v>3</v>
      </c>
    </row>
    <row r="15" spans="1:16" x14ac:dyDescent="0.25">
      <c r="A15" s="99"/>
      <c r="B15" s="5"/>
      <c r="C15" s="160" t="s">
        <v>522</v>
      </c>
      <c r="D15" s="161">
        <v>51</v>
      </c>
      <c r="E15" s="162">
        <v>25</v>
      </c>
      <c r="F15" s="162">
        <v>26</v>
      </c>
      <c r="G15" s="155"/>
      <c r="H15" s="155"/>
      <c r="I15" s="155"/>
      <c r="J15" s="155"/>
      <c r="K15" s="155"/>
      <c r="L15" s="155"/>
      <c r="M15" s="162">
        <v>0</v>
      </c>
      <c r="N15" s="162">
        <v>0</v>
      </c>
      <c r="O15" s="162">
        <v>12</v>
      </c>
      <c r="P15" s="162">
        <v>39</v>
      </c>
    </row>
  </sheetData>
  <mergeCells count="7">
    <mergeCell ref="A1:P1"/>
    <mergeCell ref="A2:A4"/>
    <mergeCell ref="B2:B4"/>
    <mergeCell ref="C2:C4"/>
    <mergeCell ref="D2:D3"/>
    <mergeCell ref="E2:F2"/>
    <mergeCell ref="G2:P2"/>
  </mergeCells>
  <pageMargins left="1.1599999999999999" right="0.7" top="0.75" bottom="0.75" header="0.3" footer="0.3"/>
  <pageSetup paperSize="5" scale="84"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7D26A-EFD0-49FC-AE7B-F92CB63B2C37}">
  <sheetPr>
    <tabColor rgb="FF00B0F0"/>
    <pageSetUpPr fitToPage="1"/>
  </sheetPr>
  <dimension ref="A1:D19"/>
  <sheetViews>
    <sheetView showGridLines="0" workbookViewId="0">
      <selection sqref="A1:D19"/>
    </sheetView>
  </sheetViews>
  <sheetFormatPr baseColWidth="10" defaultRowHeight="15" x14ac:dyDescent="0.25"/>
  <cols>
    <col min="1" max="1" width="20.5703125" customWidth="1"/>
    <col min="2" max="2" width="24.140625" customWidth="1"/>
    <col min="3" max="3" width="22.42578125" customWidth="1"/>
    <col min="4" max="4" width="21" customWidth="1"/>
  </cols>
  <sheetData>
    <row r="1" spans="1:4" ht="59.25" customHeight="1" x14ac:dyDescent="0.25">
      <c r="A1" s="1330" t="s">
        <v>523</v>
      </c>
      <c r="B1" s="1340"/>
      <c r="C1" s="1340"/>
      <c r="D1" s="1340"/>
    </row>
    <row r="2" spans="1:4" ht="90" x14ac:dyDescent="0.25">
      <c r="A2" s="174" t="s">
        <v>36</v>
      </c>
      <c r="B2" s="110" t="s">
        <v>524</v>
      </c>
      <c r="C2" s="110" t="s">
        <v>525</v>
      </c>
      <c r="D2" s="110" t="s">
        <v>106</v>
      </c>
    </row>
    <row r="3" spans="1:4" x14ac:dyDescent="0.25">
      <c r="A3" s="164" t="s">
        <v>72</v>
      </c>
      <c r="B3" s="180">
        <v>28934</v>
      </c>
      <c r="C3" s="180">
        <v>189516</v>
      </c>
      <c r="D3" s="180" t="s">
        <v>526</v>
      </c>
    </row>
    <row r="4" spans="1:4" x14ac:dyDescent="0.25">
      <c r="A4" s="164" t="s">
        <v>74</v>
      </c>
      <c r="B4" s="181">
        <v>18186</v>
      </c>
      <c r="C4" s="181">
        <v>204866</v>
      </c>
      <c r="D4" s="181">
        <v>8.8699999999999992</v>
      </c>
    </row>
    <row r="5" spans="1:4" x14ac:dyDescent="0.25">
      <c r="A5" s="165" t="s">
        <v>73</v>
      </c>
      <c r="B5" s="179">
        <v>9691</v>
      </c>
      <c r="C5" s="179">
        <v>599322</v>
      </c>
      <c r="D5" s="179">
        <v>1.61</v>
      </c>
    </row>
    <row r="6" spans="1:4" x14ac:dyDescent="0.25">
      <c r="A6" s="164" t="s">
        <v>49</v>
      </c>
      <c r="B6" s="181">
        <v>2578</v>
      </c>
      <c r="C6" s="181">
        <v>2182</v>
      </c>
      <c r="D6" s="181">
        <v>118.14</v>
      </c>
    </row>
    <row r="7" spans="1:4" x14ac:dyDescent="0.25">
      <c r="A7" s="164" t="s">
        <v>78</v>
      </c>
      <c r="B7" s="182">
        <v>1509</v>
      </c>
      <c r="C7" s="182">
        <v>16316</v>
      </c>
      <c r="D7" s="182" t="s">
        <v>527</v>
      </c>
    </row>
    <row r="8" spans="1:4" x14ac:dyDescent="0.25">
      <c r="A8" s="164" t="s">
        <v>75</v>
      </c>
      <c r="B8" s="183">
        <v>1156</v>
      </c>
      <c r="C8" s="183">
        <v>18568</v>
      </c>
      <c r="D8" s="183">
        <v>6.2</v>
      </c>
    </row>
    <row r="9" spans="1:4" x14ac:dyDescent="0.25">
      <c r="A9" s="164" t="s">
        <v>77</v>
      </c>
      <c r="B9" s="184">
        <v>1884</v>
      </c>
      <c r="C9" s="184">
        <v>24796</v>
      </c>
      <c r="D9" s="184">
        <f>B9/C9*100</f>
        <v>7.5979996773673175</v>
      </c>
    </row>
    <row r="10" spans="1:4" x14ac:dyDescent="0.25">
      <c r="A10" s="164" t="s">
        <v>76</v>
      </c>
      <c r="B10" s="185">
        <v>1321</v>
      </c>
      <c r="C10" s="185">
        <v>19836</v>
      </c>
      <c r="D10" s="185">
        <f>(B10*100)/C10</f>
        <v>6.6596087920951801</v>
      </c>
    </row>
    <row r="11" spans="1:4" x14ac:dyDescent="0.25">
      <c r="A11" s="164" t="s">
        <v>35</v>
      </c>
      <c r="B11" s="181">
        <v>512</v>
      </c>
      <c r="C11" s="181">
        <v>13081</v>
      </c>
      <c r="D11" s="181">
        <f>SUM(B11*100/C11)</f>
        <v>3.9140738475651711</v>
      </c>
    </row>
    <row r="12" spans="1:4" x14ac:dyDescent="0.25">
      <c r="A12" s="164" t="s">
        <v>38</v>
      </c>
      <c r="B12" s="182">
        <v>0</v>
      </c>
      <c r="C12" s="182">
        <v>0</v>
      </c>
      <c r="D12" s="182">
        <v>0</v>
      </c>
    </row>
    <row r="13" spans="1:4" x14ac:dyDescent="0.25">
      <c r="A13" s="164" t="s">
        <v>54</v>
      </c>
      <c r="B13" s="181">
        <v>503</v>
      </c>
      <c r="C13" s="181">
        <v>1391</v>
      </c>
      <c r="D13" s="181" t="s">
        <v>528</v>
      </c>
    </row>
    <row r="14" spans="1:4" x14ac:dyDescent="0.25">
      <c r="A14" s="164" t="s">
        <v>56</v>
      </c>
      <c r="B14" s="182">
        <v>198</v>
      </c>
      <c r="C14" s="182">
        <v>3075</v>
      </c>
      <c r="D14" s="182" t="s">
        <v>529</v>
      </c>
    </row>
    <row r="15" spans="1:4" x14ac:dyDescent="0.25">
      <c r="A15" s="164" t="s">
        <v>40</v>
      </c>
      <c r="B15" s="181">
        <v>39</v>
      </c>
      <c r="C15" s="181">
        <v>2160</v>
      </c>
      <c r="D15" s="181" t="s">
        <v>530</v>
      </c>
    </row>
    <row r="16" spans="1:4" x14ac:dyDescent="0.25">
      <c r="A16" s="164" t="s">
        <v>55</v>
      </c>
      <c r="B16" s="185">
        <v>81</v>
      </c>
      <c r="C16" s="185">
        <v>2197</v>
      </c>
      <c r="D16" s="185" t="s">
        <v>531</v>
      </c>
    </row>
    <row r="17" spans="1:4" x14ac:dyDescent="0.25">
      <c r="A17" s="164" t="s">
        <v>39</v>
      </c>
      <c r="B17" s="182">
        <v>59</v>
      </c>
      <c r="C17" s="182">
        <v>130</v>
      </c>
      <c r="D17" s="182" t="s">
        <v>532</v>
      </c>
    </row>
    <row r="18" spans="1:4" x14ac:dyDescent="0.25">
      <c r="A18" s="164" t="s">
        <v>105</v>
      </c>
      <c r="B18" s="182">
        <f>SUM(B3:B17)</f>
        <v>66651</v>
      </c>
      <c r="C18" s="182">
        <f>SUM(C3:C17)</f>
        <v>1097436</v>
      </c>
      <c r="D18" s="182"/>
    </row>
    <row r="19" spans="1:4" x14ac:dyDescent="0.25">
      <c r="A19" s="1341" t="s">
        <v>541</v>
      </c>
      <c r="B19" s="1341"/>
      <c r="C19" s="1341"/>
      <c r="D19" s="1341"/>
    </row>
  </sheetData>
  <mergeCells count="2">
    <mergeCell ref="A1:D1"/>
    <mergeCell ref="A19:D19"/>
  </mergeCells>
  <pageMargins left="1.66" right="0.7" top="1.23" bottom="0.75" header="0.3" footer="0.3"/>
  <pageSetup paperSize="5"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6D7B4-016F-42C3-BB0D-6CAE4226E0FA}">
  <sheetPr>
    <tabColor rgb="FF00B0F0"/>
    <pageSetUpPr fitToPage="1"/>
  </sheetPr>
  <dimension ref="A1:D19"/>
  <sheetViews>
    <sheetView showGridLines="0" workbookViewId="0">
      <selection sqref="A1:D19"/>
    </sheetView>
  </sheetViews>
  <sheetFormatPr baseColWidth="10" defaultRowHeight="15" x14ac:dyDescent="0.25"/>
  <cols>
    <col min="1" max="1" width="26" customWidth="1"/>
    <col min="2" max="2" width="23.7109375" customWidth="1"/>
    <col min="3" max="3" width="25" customWidth="1"/>
    <col min="4" max="4" width="31.28515625" customWidth="1"/>
  </cols>
  <sheetData>
    <row r="1" spans="1:4" ht="59.25" customHeight="1" x14ac:dyDescent="0.25">
      <c r="A1" s="1330" t="s">
        <v>533</v>
      </c>
      <c r="B1" s="1340"/>
      <c r="C1" s="1340"/>
      <c r="D1" s="1340"/>
    </row>
    <row r="2" spans="1:4" ht="75" x14ac:dyDescent="0.25">
      <c r="A2" s="194" t="s">
        <v>36</v>
      </c>
      <c r="B2" s="110" t="s">
        <v>534</v>
      </c>
      <c r="C2" s="110" t="s">
        <v>525</v>
      </c>
      <c r="D2" s="110" t="s">
        <v>106</v>
      </c>
    </row>
    <row r="3" spans="1:4" x14ac:dyDescent="0.25">
      <c r="A3" s="164" t="s">
        <v>72</v>
      </c>
      <c r="B3" s="175">
        <v>17785</v>
      </c>
      <c r="C3" s="175">
        <v>189516</v>
      </c>
      <c r="D3" s="175">
        <v>9.3800000000000008</v>
      </c>
    </row>
    <row r="4" spans="1:4" x14ac:dyDescent="0.25">
      <c r="A4" s="164" t="s">
        <v>74</v>
      </c>
      <c r="B4" s="176">
        <v>22527</v>
      </c>
      <c r="C4" s="176">
        <v>204866</v>
      </c>
      <c r="D4" s="176">
        <v>10.99</v>
      </c>
    </row>
    <row r="5" spans="1:4" ht="30" x14ac:dyDescent="0.25">
      <c r="A5" s="165" t="s">
        <v>73</v>
      </c>
      <c r="B5" s="195">
        <v>94508</v>
      </c>
      <c r="C5" s="195">
        <v>599322</v>
      </c>
      <c r="D5" s="195">
        <v>15.7</v>
      </c>
    </row>
    <row r="6" spans="1:4" x14ac:dyDescent="0.25">
      <c r="A6" s="164" t="s">
        <v>35</v>
      </c>
      <c r="B6" s="176">
        <v>446</v>
      </c>
      <c r="C6" s="176">
        <v>13081</v>
      </c>
      <c r="D6" s="176">
        <f>SUM(B6*100/C6)</f>
        <v>3.4095252656524733</v>
      </c>
    </row>
    <row r="7" spans="1:4" x14ac:dyDescent="0.25">
      <c r="A7" s="164" t="s">
        <v>49</v>
      </c>
      <c r="B7" s="176">
        <v>3272</v>
      </c>
      <c r="C7" s="176">
        <v>2877</v>
      </c>
      <c r="D7" s="176">
        <v>113.72</v>
      </c>
    </row>
    <row r="8" spans="1:4" x14ac:dyDescent="0.25">
      <c r="A8" s="164" t="s">
        <v>76</v>
      </c>
      <c r="B8" s="189">
        <v>2279</v>
      </c>
      <c r="C8" s="189">
        <v>19836</v>
      </c>
      <c r="D8" s="189">
        <f>(B8*100)/C8</f>
        <v>11.489211534583585</v>
      </c>
    </row>
    <row r="9" spans="1:4" x14ac:dyDescent="0.25">
      <c r="A9" s="164" t="s">
        <v>78</v>
      </c>
      <c r="B9" s="177">
        <v>3166</v>
      </c>
      <c r="C9" s="177">
        <v>16316</v>
      </c>
      <c r="D9" s="177">
        <v>19.399999999999999</v>
      </c>
    </row>
    <row r="10" spans="1:4" x14ac:dyDescent="0.25">
      <c r="A10" s="164" t="s">
        <v>77</v>
      </c>
      <c r="B10" s="196">
        <v>14172</v>
      </c>
      <c r="C10" s="196">
        <v>24796</v>
      </c>
      <c r="D10" s="196">
        <f>B10*100/C10</f>
        <v>57.154379738667529</v>
      </c>
    </row>
    <row r="11" spans="1:4" x14ac:dyDescent="0.25">
      <c r="A11" s="164" t="s">
        <v>75</v>
      </c>
      <c r="B11" s="178">
        <v>528</v>
      </c>
      <c r="C11" s="178">
        <v>18568</v>
      </c>
      <c r="D11" s="178">
        <v>2.84</v>
      </c>
    </row>
    <row r="12" spans="1:4" x14ac:dyDescent="0.25">
      <c r="A12" s="164" t="s">
        <v>38</v>
      </c>
      <c r="B12" s="195">
        <v>0</v>
      </c>
      <c r="C12" s="195">
        <v>0</v>
      </c>
      <c r="D12" s="195">
        <v>0</v>
      </c>
    </row>
    <row r="13" spans="1:4" x14ac:dyDescent="0.25">
      <c r="A13" s="164" t="s">
        <v>54</v>
      </c>
      <c r="B13" s="176">
        <v>1424</v>
      </c>
      <c r="C13" s="176">
        <v>1391</v>
      </c>
      <c r="D13" s="176">
        <v>102.37</v>
      </c>
    </row>
    <row r="14" spans="1:4" x14ac:dyDescent="0.25">
      <c r="A14" s="164" t="s">
        <v>39</v>
      </c>
      <c r="B14" s="176">
        <v>118</v>
      </c>
      <c r="C14" s="176">
        <v>130</v>
      </c>
      <c r="D14" s="176">
        <v>90.76</v>
      </c>
    </row>
    <row r="15" spans="1:4" x14ac:dyDescent="0.25">
      <c r="A15" s="164" t="s">
        <v>55</v>
      </c>
      <c r="B15" s="189">
        <v>13</v>
      </c>
      <c r="C15" s="189">
        <v>2197</v>
      </c>
      <c r="D15" s="189">
        <v>0.59</v>
      </c>
    </row>
    <row r="16" spans="1:4" x14ac:dyDescent="0.25">
      <c r="A16" s="164" t="s">
        <v>56</v>
      </c>
      <c r="B16" s="195">
        <v>128</v>
      </c>
      <c r="C16" s="195">
        <v>3075</v>
      </c>
      <c r="D16" s="195">
        <v>4.16</v>
      </c>
    </row>
    <row r="17" spans="1:4" x14ac:dyDescent="0.25">
      <c r="A17" s="164" t="s">
        <v>40</v>
      </c>
      <c r="B17" s="176">
        <v>33</v>
      </c>
      <c r="C17" s="176">
        <v>2160</v>
      </c>
      <c r="D17" s="195">
        <v>1.52</v>
      </c>
    </row>
    <row r="18" spans="1:4" x14ac:dyDescent="0.25">
      <c r="A18" s="164" t="s">
        <v>105</v>
      </c>
      <c r="B18" s="195">
        <f>SUM(B3:B17)</f>
        <v>160399</v>
      </c>
      <c r="C18" s="195">
        <f>SUM(C3:C17)</f>
        <v>1098131</v>
      </c>
      <c r="D18" s="195">
        <v>13.2</v>
      </c>
    </row>
    <row r="19" spans="1:4" x14ac:dyDescent="0.25">
      <c r="A19" s="1341" t="s">
        <v>541</v>
      </c>
      <c r="B19" s="1341"/>
      <c r="C19" s="1341"/>
      <c r="D19" s="1341"/>
    </row>
  </sheetData>
  <mergeCells count="2">
    <mergeCell ref="A1:D1"/>
    <mergeCell ref="A19:D19"/>
  </mergeCells>
  <pageMargins left="2.21" right="0.7" top="1.1599999999999999" bottom="0.75" header="0.3" footer="0.3"/>
  <pageSetup paperSize="5"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DC351-AD31-4A58-B19F-D9DF291EA3BB}">
  <sheetPr>
    <tabColor rgb="FF00B0F0"/>
    <pageSetUpPr fitToPage="1"/>
  </sheetPr>
  <dimension ref="A1:E19"/>
  <sheetViews>
    <sheetView showGridLines="0" workbookViewId="0">
      <selection sqref="A1:E19"/>
    </sheetView>
  </sheetViews>
  <sheetFormatPr baseColWidth="10" defaultRowHeight="15" x14ac:dyDescent="0.25"/>
  <cols>
    <col min="1" max="1" width="13.5703125" customWidth="1"/>
    <col min="2" max="2" width="23.28515625" customWidth="1"/>
    <col min="3" max="3" width="24.28515625" customWidth="1"/>
    <col min="4" max="4" width="20" customWidth="1"/>
    <col min="5" max="5" width="41.28515625" customWidth="1"/>
  </cols>
  <sheetData>
    <row r="1" spans="1:5" ht="44.25" customHeight="1" x14ac:dyDescent="0.25">
      <c r="A1" s="1342" t="s">
        <v>535</v>
      </c>
      <c r="B1" s="1343"/>
      <c r="C1" s="1343"/>
      <c r="D1" s="1343"/>
      <c r="E1" s="1343"/>
    </row>
    <row r="2" spans="1:5" ht="45" x14ac:dyDescent="0.25">
      <c r="A2" s="1300" t="s">
        <v>36</v>
      </c>
      <c r="B2" s="1300"/>
      <c r="C2" s="110" t="s">
        <v>536</v>
      </c>
      <c r="D2" s="110" t="s">
        <v>525</v>
      </c>
      <c r="E2" s="110" t="s">
        <v>106</v>
      </c>
    </row>
    <row r="3" spans="1:5" x14ac:dyDescent="0.25">
      <c r="A3" s="91">
        <v>1</v>
      </c>
      <c r="B3" s="164" t="s">
        <v>72</v>
      </c>
      <c r="C3" s="197">
        <v>289621</v>
      </c>
      <c r="D3" s="197">
        <v>189516</v>
      </c>
      <c r="E3" s="198">
        <v>152.76</v>
      </c>
    </row>
    <row r="4" spans="1:5" x14ac:dyDescent="0.25">
      <c r="A4" s="91">
        <v>2</v>
      </c>
      <c r="B4" s="164" t="s">
        <v>74</v>
      </c>
      <c r="C4" s="199">
        <v>135924</v>
      </c>
      <c r="D4" s="199">
        <v>204866</v>
      </c>
      <c r="E4" s="200">
        <v>66.34</v>
      </c>
    </row>
    <row r="5" spans="1:5" ht="30" x14ac:dyDescent="0.25">
      <c r="A5" s="91">
        <v>3</v>
      </c>
      <c r="B5" s="165" t="s">
        <v>73</v>
      </c>
      <c r="C5" s="186">
        <v>154082</v>
      </c>
      <c r="D5" s="186">
        <v>599322</v>
      </c>
      <c r="E5" s="192" t="s">
        <v>537</v>
      </c>
    </row>
    <row r="6" spans="1:5" x14ac:dyDescent="0.25">
      <c r="A6" s="91">
        <v>4</v>
      </c>
      <c r="B6" s="164" t="s">
        <v>35</v>
      </c>
      <c r="C6" s="167">
        <v>18172</v>
      </c>
      <c r="D6" s="148">
        <v>13081</v>
      </c>
      <c r="E6" s="187">
        <f>SUM(C6*100/D6)</f>
        <v>138.91904288662946</v>
      </c>
    </row>
    <row r="7" spans="1:5" x14ac:dyDescent="0.25">
      <c r="A7" s="91">
        <v>5</v>
      </c>
      <c r="B7" s="164" t="s">
        <v>49</v>
      </c>
      <c r="C7" s="167">
        <v>30596</v>
      </c>
      <c r="D7" s="167">
        <v>4199</v>
      </c>
      <c r="E7" s="168" t="s">
        <v>538</v>
      </c>
    </row>
    <row r="8" spans="1:5" x14ac:dyDescent="0.25">
      <c r="A8" s="91">
        <v>6</v>
      </c>
      <c r="B8" s="164" t="s">
        <v>76</v>
      </c>
      <c r="C8" s="188">
        <v>37867</v>
      </c>
      <c r="D8" s="188">
        <v>19836</v>
      </c>
      <c r="E8" s="189">
        <f>(C8*100)/D8</f>
        <v>190.90038314176246</v>
      </c>
    </row>
    <row r="9" spans="1:5" x14ac:dyDescent="0.25">
      <c r="A9" s="91">
        <v>7</v>
      </c>
      <c r="B9" s="164" t="s">
        <v>78</v>
      </c>
      <c r="C9" s="201">
        <v>39041</v>
      </c>
      <c r="D9" s="201">
        <v>16316</v>
      </c>
      <c r="E9" s="202">
        <v>239.28</v>
      </c>
    </row>
    <row r="10" spans="1:5" x14ac:dyDescent="0.25">
      <c r="A10" s="91">
        <v>8</v>
      </c>
      <c r="B10" s="164" t="s">
        <v>77</v>
      </c>
      <c r="C10" s="171">
        <v>54772</v>
      </c>
      <c r="D10" s="203">
        <v>24796</v>
      </c>
      <c r="E10" s="190">
        <v>220.89</v>
      </c>
    </row>
    <row r="11" spans="1:5" x14ac:dyDescent="0.25">
      <c r="A11" s="91">
        <v>9</v>
      </c>
      <c r="B11" s="164" t="s">
        <v>75</v>
      </c>
      <c r="C11" s="170">
        <v>4521</v>
      </c>
      <c r="D11" s="170">
        <v>18568</v>
      </c>
      <c r="E11" s="191">
        <v>24.34</v>
      </c>
    </row>
    <row r="12" spans="1:5" x14ac:dyDescent="0.25">
      <c r="A12" s="91">
        <v>10</v>
      </c>
      <c r="B12" s="164" t="s">
        <v>38</v>
      </c>
      <c r="C12" s="169">
        <v>0</v>
      </c>
      <c r="D12" s="169">
        <v>0</v>
      </c>
      <c r="E12" s="172">
        <v>0</v>
      </c>
    </row>
    <row r="13" spans="1:5" x14ac:dyDescent="0.25">
      <c r="A13" s="91">
        <v>11</v>
      </c>
      <c r="B13" s="164" t="s">
        <v>54</v>
      </c>
      <c r="C13" s="167">
        <v>13897</v>
      </c>
      <c r="D13" s="167">
        <v>2231</v>
      </c>
      <c r="E13" s="173" t="s">
        <v>539</v>
      </c>
    </row>
    <row r="14" spans="1:5" x14ac:dyDescent="0.25">
      <c r="A14" s="91">
        <v>12</v>
      </c>
      <c r="B14" s="164" t="s">
        <v>39</v>
      </c>
      <c r="C14" s="167">
        <v>634</v>
      </c>
      <c r="D14" s="167">
        <v>591</v>
      </c>
      <c r="E14" s="168">
        <v>141.1</v>
      </c>
    </row>
    <row r="15" spans="1:5" x14ac:dyDescent="0.25">
      <c r="A15" s="91">
        <v>13</v>
      </c>
      <c r="B15" s="164" t="s">
        <v>55</v>
      </c>
      <c r="C15" s="188">
        <v>701</v>
      </c>
      <c r="D15" s="188">
        <v>2197</v>
      </c>
      <c r="E15" s="193">
        <v>31.9</v>
      </c>
    </row>
    <row r="16" spans="1:5" x14ac:dyDescent="0.25">
      <c r="A16" s="91">
        <v>14</v>
      </c>
      <c r="B16" s="164" t="s">
        <v>56</v>
      </c>
      <c r="C16" s="167">
        <v>512</v>
      </c>
      <c r="D16" s="167">
        <v>3075</v>
      </c>
      <c r="E16" s="168">
        <v>16.649999999999999</v>
      </c>
    </row>
    <row r="17" spans="1:5" x14ac:dyDescent="0.25">
      <c r="A17" s="91">
        <v>15</v>
      </c>
      <c r="B17" s="164" t="s">
        <v>40</v>
      </c>
      <c r="C17" s="199">
        <v>1609</v>
      </c>
      <c r="D17" s="199">
        <v>2160</v>
      </c>
      <c r="E17" s="202">
        <v>74.489999999999995</v>
      </c>
    </row>
    <row r="18" spans="1:5" x14ac:dyDescent="0.25">
      <c r="A18" s="5"/>
      <c r="B18" s="5" t="s">
        <v>105</v>
      </c>
      <c r="C18" s="166">
        <f>SUM(C3:C17)</f>
        <v>781949</v>
      </c>
      <c r="D18" s="166">
        <f>SUM(D3:D17)</f>
        <v>1100754</v>
      </c>
      <c r="E18" s="204">
        <v>152.21</v>
      </c>
    </row>
    <row r="19" spans="1:5" x14ac:dyDescent="0.25">
      <c r="A19" s="1325" t="s">
        <v>540</v>
      </c>
      <c r="B19" s="1344"/>
      <c r="C19" s="1344"/>
      <c r="D19" s="1344"/>
      <c r="E19" s="1327"/>
    </row>
  </sheetData>
  <mergeCells count="3">
    <mergeCell ref="A1:E1"/>
    <mergeCell ref="A2:B2"/>
    <mergeCell ref="A19:E19"/>
  </mergeCells>
  <pageMargins left="2.34" right="0.7" top="1.18" bottom="0.75" header="0.3" footer="0.3"/>
  <pageSetup paperSize="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B6FBF-37D6-4693-96F2-A2EDAC407475}">
  <sheetPr>
    <tabColor rgb="FFFFFF00"/>
    <pageSetUpPr fitToPage="1"/>
  </sheetPr>
  <dimension ref="A5:AC38"/>
  <sheetViews>
    <sheetView showGridLines="0" topLeftCell="B1" zoomScale="70" zoomScaleNormal="70" workbookViewId="0">
      <selection activeCell="B6" sqref="B6:AC38"/>
    </sheetView>
  </sheetViews>
  <sheetFormatPr baseColWidth="10" defaultRowHeight="20.25" x14ac:dyDescent="0.3"/>
  <cols>
    <col min="1" max="1" width="11.7109375" style="293" hidden="1" customWidth="1"/>
    <col min="2" max="2" width="57.140625" style="303" bestFit="1" customWidth="1"/>
    <col min="3" max="21" width="22" style="293" customWidth="1"/>
    <col min="22" max="22" width="26.42578125" style="293" customWidth="1"/>
    <col min="23" max="23" width="22" style="293" customWidth="1"/>
    <col min="24" max="24" width="28.42578125" style="293" customWidth="1"/>
    <col min="25" max="25" width="24.42578125" style="293" customWidth="1"/>
    <col min="26" max="29" width="22" style="293" customWidth="1"/>
    <col min="30" max="16384" width="11.42578125" style="293"/>
  </cols>
  <sheetData>
    <row r="5" spans="1:29" x14ac:dyDescent="0.3">
      <c r="B5" s="1347" t="s">
        <v>1838</v>
      </c>
      <c r="C5" s="1347"/>
      <c r="D5" s="1347"/>
      <c r="E5" s="1347"/>
      <c r="F5" s="1347"/>
      <c r="G5" s="1347"/>
      <c r="H5" s="1347"/>
      <c r="I5" s="1347"/>
      <c r="J5" s="1347"/>
      <c r="K5" s="1347"/>
      <c r="L5" s="1347"/>
      <c r="M5" s="1347"/>
      <c r="N5" s="1347"/>
      <c r="O5" s="1347"/>
      <c r="P5" s="1347"/>
      <c r="Q5" s="1347"/>
      <c r="R5" s="1347"/>
      <c r="S5" s="1347"/>
      <c r="T5" s="1347"/>
      <c r="U5" s="1347"/>
      <c r="V5" s="1347"/>
      <c r="W5" s="1347"/>
      <c r="X5" s="1347"/>
      <c r="Y5" s="1347"/>
      <c r="Z5" s="1347"/>
      <c r="AA5" s="1347"/>
      <c r="AB5" s="1347"/>
      <c r="AC5" s="1347"/>
    </row>
    <row r="6" spans="1:29" x14ac:dyDescent="0.3">
      <c r="B6" s="1347" t="s">
        <v>1839</v>
      </c>
      <c r="C6" s="1347"/>
      <c r="D6" s="1347"/>
      <c r="E6" s="1347"/>
      <c r="F6" s="1347"/>
      <c r="G6" s="1347"/>
      <c r="H6" s="1347"/>
      <c r="I6" s="1347"/>
      <c r="J6" s="1347"/>
      <c r="K6" s="1347"/>
      <c r="L6" s="1347"/>
      <c r="M6" s="1347"/>
      <c r="N6" s="1347"/>
      <c r="O6" s="1347"/>
      <c r="P6" s="1347"/>
      <c r="Q6" s="1347"/>
      <c r="R6" s="1347"/>
      <c r="S6" s="1347"/>
      <c r="T6" s="1347"/>
      <c r="U6" s="1347"/>
      <c r="V6" s="1347"/>
      <c r="W6" s="1347"/>
      <c r="X6" s="1347"/>
      <c r="Y6" s="1347"/>
      <c r="Z6" s="1347"/>
      <c r="AA6" s="1347"/>
      <c r="AB6" s="1347"/>
      <c r="AC6" s="1347"/>
    </row>
    <row r="7" spans="1:29" x14ac:dyDescent="0.3">
      <c r="B7" s="301"/>
      <c r="C7" s="294"/>
      <c r="D7" s="294"/>
      <c r="E7" s="294"/>
    </row>
    <row r="8" spans="1:29" x14ac:dyDescent="0.3">
      <c r="B8" s="251" t="s">
        <v>1840</v>
      </c>
      <c r="C8" s="252"/>
      <c r="D8" s="252"/>
      <c r="E8" s="252"/>
      <c r="F8" s="252"/>
      <c r="V8" s="295"/>
      <c r="W8" s="295"/>
      <c r="X8" s="295"/>
      <c r="Y8" s="295"/>
      <c r="Z8" s="295"/>
      <c r="AA8" s="295"/>
      <c r="AB8" s="295"/>
      <c r="AC8" s="295"/>
    </row>
    <row r="9" spans="1:29" ht="21" thickBot="1" x14ac:dyDescent="0.35">
      <c r="B9" s="302"/>
      <c r="C9" s="296"/>
      <c r="D9" s="296"/>
      <c r="E9" s="296"/>
      <c r="F9" s="354" t="s">
        <v>2218</v>
      </c>
      <c r="G9" s="355"/>
      <c r="H9" s="355"/>
      <c r="I9" s="355"/>
      <c r="J9" s="355"/>
      <c r="K9" s="355"/>
      <c r="L9" s="355"/>
      <c r="M9" s="355"/>
      <c r="N9" s="355"/>
      <c r="O9" s="355"/>
      <c r="P9" s="355"/>
      <c r="Q9" s="355"/>
      <c r="R9" s="355"/>
      <c r="S9" s="355"/>
      <c r="T9" s="355"/>
      <c r="U9" s="355"/>
      <c r="V9" s="355"/>
      <c r="W9" s="355"/>
      <c r="X9" s="355"/>
      <c r="Y9" s="355"/>
      <c r="Z9" s="355"/>
      <c r="AA9" s="355"/>
      <c r="AB9" s="355"/>
      <c r="AC9" s="356"/>
    </row>
    <row r="10" spans="1:29" s="300" customFormat="1" ht="61.5" thickBot="1" x14ac:dyDescent="0.35">
      <c r="B10" s="349" t="s">
        <v>1841</v>
      </c>
      <c r="C10" s="349" t="s">
        <v>105</v>
      </c>
      <c r="D10" s="1350" t="s">
        <v>1842</v>
      </c>
      <c r="E10" s="1351"/>
      <c r="F10" s="1348" t="s">
        <v>619</v>
      </c>
      <c r="G10" s="1349"/>
      <c r="H10" s="350" t="s">
        <v>1843</v>
      </c>
      <c r="I10" s="350" t="s">
        <v>1844</v>
      </c>
      <c r="J10" s="1345" t="s">
        <v>185</v>
      </c>
      <c r="K10" s="1346"/>
      <c r="L10" s="350" t="s">
        <v>1845</v>
      </c>
      <c r="M10" s="350" t="s">
        <v>1846</v>
      </c>
      <c r="N10" s="350" t="s">
        <v>1847</v>
      </c>
      <c r="O10" s="350" t="s">
        <v>1848</v>
      </c>
      <c r="P10" s="350" t="s">
        <v>174</v>
      </c>
      <c r="Q10" s="350" t="s">
        <v>1849</v>
      </c>
      <c r="R10" s="350" t="s">
        <v>1850</v>
      </c>
      <c r="S10" s="1345" t="s">
        <v>177</v>
      </c>
      <c r="T10" s="1346"/>
      <c r="U10" s="350" t="s">
        <v>1851</v>
      </c>
      <c r="V10" s="350" t="s">
        <v>1852</v>
      </c>
      <c r="W10" s="350" t="s">
        <v>189</v>
      </c>
      <c r="X10" s="350" t="s">
        <v>207</v>
      </c>
      <c r="Y10" s="350" t="s">
        <v>1853</v>
      </c>
      <c r="Z10" s="1345" t="s">
        <v>374</v>
      </c>
      <c r="AA10" s="1346"/>
      <c r="AB10" s="1345" t="s">
        <v>310</v>
      </c>
      <c r="AC10" s="1346"/>
    </row>
    <row r="11" spans="1:29" ht="21" thickBot="1" x14ac:dyDescent="0.35">
      <c r="B11" s="351"/>
      <c r="C11" s="352"/>
      <c r="D11" s="353" t="s">
        <v>382</v>
      </c>
      <c r="E11" s="353" t="s">
        <v>1854</v>
      </c>
      <c r="F11" s="353" t="s">
        <v>382</v>
      </c>
      <c r="G11" s="353" t="s">
        <v>1854</v>
      </c>
      <c r="H11" s="353" t="s">
        <v>382</v>
      </c>
      <c r="I11" s="353" t="s">
        <v>382</v>
      </c>
      <c r="J11" s="353" t="s">
        <v>382</v>
      </c>
      <c r="K11" s="353" t="s">
        <v>1854</v>
      </c>
      <c r="L11" s="353" t="s">
        <v>382</v>
      </c>
      <c r="M11" s="353" t="s">
        <v>382</v>
      </c>
      <c r="N11" s="353" t="s">
        <v>2222</v>
      </c>
      <c r="O11" s="353" t="s">
        <v>382</v>
      </c>
      <c r="P11" s="353" t="s">
        <v>382</v>
      </c>
      <c r="Q11" s="353" t="s">
        <v>382</v>
      </c>
      <c r="R11" s="353" t="s">
        <v>382</v>
      </c>
      <c r="S11" s="353" t="s">
        <v>382</v>
      </c>
      <c r="T11" s="353" t="s">
        <v>1856</v>
      </c>
      <c r="U11" s="353" t="s">
        <v>382</v>
      </c>
      <c r="V11" s="353" t="s">
        <v>382</v>
      </c>
      <c r="W11" s="353" t="s">
        <v>382</v>
      </c>
      <c r="X11" s="353" t="s">
        <v>382</v>
      </c>
      <c r="Y11" s="353" t="s">
        <v>382</v>
      </c>
      <c r="Z11" s="353" t="s">
        <v>382</v>
      </c>
      <c r="AA11" s="353" t="s">
        <v>1855</v>
      </c>
      <c r="AB11" s="353" t="s">
        <v>382</v>
      </c>
      <c r="AC11" s="353" t="s">
        <v>1855</v>
      </c>
    </row>
    <row r="12" spans="1:29" ht="21" thickBot="1" x14ac:dyDescent="0.35">
      <c r="A12" s="297">
        <v>1</v>
      </c>
      <c r="B12" s="357" t="s">
        <v>1857</v>
      </c>
      <c r="C12" s="304">
        <f>+D12+E12</f>
        <v>1198199</v>
      </c>
      <c r="D12" s="304">
        <f>+F12+H12+I12+J12+L12+M12+N12+O12+P12+Q12+R12+S12+U12+V12+W12+X12+Y12+Z12+AB12</f>
        <v>1198198</v>
      </c>
      <c r="E12" s="304">
        <f>+G12+K12+T12+AA12+AC12</f>
        <v>1</v>
      </c>
      <c r="F12" s="305">
        <v>315192</v>
      </c>
      <c r="G12" s="305">
        <v>0</v>
      </c>
      <c r="H12" s="305">
        <v>110933</v>
      </c>
      <c r="I12" s="305">
        <v>85624</v>
      </c>
      <c r="J12" s="305">
        <v>1356</v>
      </c>
      <c r="K12" s="305">
        <v>1</v>
      </c>
      <c r="L12" s="305">
        <v>56956</v>
      </c>
      <c r="M12" s="305">
        <v>7941</v>
      </c>
      <c r="N12" s="305">
        <v>9421</v>
      </c>
      <c r="O12" s="305">
        <v>107987</v>
      </c>
      <c r="P12" s="305">
        <v>71861</v>
      </c>
      <c r="Q12" s="305">
        <v>97833</v>
      </c>
      <c r="R12" s="305">
        <v>4659</v>
      </c>
      <c r="S12" s="305">
        <v>71730</v>
      </c>
      <c r="T12" s="305">
        <v>0</v>
      </c>
      <c r="U12" s="305">
        <v>3192</v>
      </c>
      <c r="V12" s="305">
        <v>19289</v>
      </c>
      <c r="W12" s="305">
        <v>48951</v>
      </c>
      <c r="X12" s="305">
        <v>42003</v>
      </c>
      <c r="Y12" s="305">
        <v>1203</v>
      </c>
      <c r="Z12" s="305">
        <v>116512</v>
      </c>
      <c r="AA12" s="305">
        <v>0</v>
      </c>
      <c r="AB12" s="305">
        <v>25555</v>
      </c>
      <c r="AC12" s="305">
        <v>0</v>
      </c>
    </row>
    <row r="13" spans="1:29" ht="21" thickBot="1" x14ac:dyDescent="0.35">
      <c r="A13" s="297">
        <v>2</v>
      </c>
      <c r="B13" s="357" t="s">
        <v>1858</v>
      </c>
      <c r="C13" s="304">
        <f t="shared" ref="C13:C37" si="0">+D13+E13</f>
        <v>186445</v>
      </c>
      <c r="D13" s="304">
        <f t="shared" ref="D13:D37" si="1">+F13+H13+I13+J13+L13+M13+N13+O13+P13+Q13+R13+S13+U13+V13+W13+X13+Y13+Z13+AB13</f>
        <v>186444</v>
      </c>
      <c r="E13" s="304">
        <f t="shared" ref="E13:E37" si="2">+G13+K13+T13+AA13+AC13</f>
        <v>1</v>
      </c>
      <c r="F13" s="305">
        <v>46391</v>
      </c>
      <c r="G13" s="305">
        <v>0</v>
      </c>
      <c r="H13" s="305">
        <v>2937</v>
      </c>
      <c r="I13" s="305">
        <v>2217</v>
      </c>
      <c r="J13" s="305">
        <v>9101</v>
      </c>
      <c r="K13" s="305">
        <v>1</v>
      </c>
      <c r="L13" s="305">
        <v>1213</v>
      </c>
      <c r="M13" s="305">
        <v>100</v>
      </c>
      <c r="N13" s="305">
        <v>108</v>
      </c>
      <c r="O13" s="305">
        <v>13339</v>
      </c>
      <c r="P13" s="305">
        <v>7248</v>
      </c>
      <c r="Q13" s="305">
        <v>12010</v>
      </c>
      <c r="R13" s="305">
        <v>4850</v>
      </c>
      <c r="S13" s="305">
        <v>2179</v>
      </c>
      <c r="T13" s="305">
        <v>0</v>
      </c>
      <c r="U13" s="305">
        <v>3503</v>
      </c>
      <c r="V13" s="305">
        <v>50118</v>
      </c>
      <c r="W13" s="305">
        <v>3115</v>
      </c>
      <c r="X13" s="305">
        <v>2673</v>
      </c>
      <c r="Y13" s="305">
        <v>206</v>
      </c>
      <c r="Z13" s="305">
        <v>22158</v>
      </c>
      <c r="AA13" s="305">
        <v>0</v>
      </c>
      <c r="AB13" s="305">
        <v>2978</v>
      </c>
      <c r="AC13" s="305">
        <v>0</v>
      </c>
    </row>
    <row r="14" spans="1:29" ht="21" thickBot="1" x14ac:dyDescent="0.35">
      <c r="A14" s="297">
        <v>3</v>
      </c>
      <c r="B14" s="357" t="s">
        <v>1859</v>
      </c>
      <c r="C14" s="304">
        <f t="shared" si="0"/>
        <v>87061</v>
      </c>
      <c r="D14" s="304">
        <f t="shared" si="1"/>
        <v>87061</v>
      </c>
      <c r="E14" s="304">
        <f t="shared" si="2"/>
        <v>0</v>
      </c>
      <c r="F14" s="305">
        <v>6328</v>
      </c>
      <c r="G14" s="305">
        <v>0</v>
      </c>
      <c r="H14" s="305">
        <v>14566</v>
      </c>
      <c r="I14" s="305">
        <v>6813</v>
      </c>
      <c r="J14" s="305">
        <v>240</v>
      </c>
      <c r="K14" s="305">
        <v>0</v>
      </c>
      <c r="L14" s="305">
        <v>13013</v>
      </c>
      <c r="M14" s="305">
        <v>120</v>
      </c>
      <c r="N14" s="305">
        <v>0</v>
      </c>
      <c r="O14" s="305">
        <v>29540</v>
      </c>
      <c r="P14" s="305">
        <v>174</v>
      </c>
      <c r="Q14" s="305">
        <v>4878</v>
      </c>
      <c r="R14" s="305">
        <v>388</v>
      </c>
      <c r="S14" s="305">
        <v>5078</v>
      </c>
      <c r="T14" s="305">
        <v>0</v>
      </c>
      <c r="U14" s="305">
        <v>0</v>
      </c>
      <c r="V14" s="305">
        <v>0</v>
      </c>
      <c r="W14" s="305">
        <v>824</v>
      </c>
      <c r="X14" s="305">
        <v>889</v>
      </c>
      <c r="Y14" s="305">
        <v>33</v>
      </c>
      <c r="Z14" s="305">
        <v>1944</v>
      </c>
      <c r="AA14" s="305">
        <v>0</v>
      </c>
      <c r="AB14" s="305">
        <v>2233</v>
      </c>
      <c r="AC14" s="305">
        <v>0</v>
      </c>
    </row>
    <row r="15" spans="1:29" ht="21" thickBot="1" x14ac:dyDescent="0.35">
      <c r="A15" s="297">
        <v>4</v>
      </c>
      <c r="B15" s="357" t="s">
        <v>1860</v>
      </c>
      <c r="C15" s="304">
        <f t="shared" si="0"/>
        <v>315425</v>
      </c>
      <c r="D15" s="304">
        <f t="shared" si="1"/>
        <v>315425</v>
      </c>
      <c r="E15" s="304">
        <f t="shared" si="2"/>
        <v>0</v>
      </c>
      <c r="F15" s="305">
        <v>41148</v>
      </c>
      <c r="G15" s="305">
        <v>0</v>
      </c>
      <c r="H15" s="305">
        <v>14994</v>
      </c>
      <c r="I15" s="305">
        <v>7687</v>
      </c>
      <c r="J15" s="305">
        <v>7209</v>
      </c>
      <c r="K15" s="305">
        <v>0</v>
      </c>
      <c r="L15" s="305">
        <v>12487</v>
      </c>
      <c r="M15" s="305">
        <v>1302</v>
      </c>
      <c r="N15" s="305">
        <v>5513</v>
      </c>
      <c r="O15" s="305">
        <v>36155</v>
      </c>
      <c r="P15" s="305">
        <v>7333</v>
      </c>
      <c r="Q15" s="305">
        <v>22368</v>
      </c>
      <c r="R15" s="305">
        <v>3696</v>
      </c>
      <c r="S15" s="305">
        <v>8765</v>
      </c>
      <c r="T15" s="305">
        <v>0</v>
      </c>
      <c r="U15" s="305">
        <v>34</v>
      </c>
      <c r="V15" s="305">
        <v>9674</v>
      </c>
      <c r="W15" s="305">
        <v>6652</v>
      </c>
      <c r="X15" s="305">
        <v>7049</v>
      </c>
      <c r="Y15" s="305">
        <v>1161</v>
      </c>
      <c r="Z15" s="305">
        <v>114497</v>
      </c>
      <c r="AA15" s="305">
        <v>0</v>
      </c>
      <c r="AB15" s="305">
        <v>7701</v>
      </c>
      <c r="AC15" s="305">
        <v>0</v>
      </c>
    </row>
    <row r="16" spans="1:29" ht="21" thickBot="1" x14ac:dyDescent="0.35">
      <c r="A16" s="297">
        <v>5</v>
      </c>
      <c r="B16" s="357" t="s">
        <v>1861</v>
      </c>
      <c r="C16" s="304">
        <f t="shared" si="0"/>
        <v>5844</v>
      </c>
      <c r="D16" s="304">
        <f t="shared" si="1"/>
        <v>5844</v>
      </c>
      <c r="E16" s="304">
        <f t="shared" si="2"/>
        <v>0</v>
      </c>
      <c r="F16" s="305">
        <v>1343</v>
      </c>
      <c r="G16" s="305">
        <v>0</v>
      </c>
      <c r="H16" s="305">
        <v>0</v>
      </c>
      <c r="I16" s="305">
        <v>0</v>
      </c>
      <c r="J16" s="305">
        <v>0</v>
      </c>
      <c r="K16" s="305">
        <v>0</v>
      </c>
      <c r="L16" s="305">
        <v>0</v>
      </c>
      <c r="M16" s="305">
        <v>0</v>
      </c>
      <c r="N16" s="305">
        <v>0</v>
      </c>
      <c r="O16" s="305">
        <v>0</v>
      </c>
      <c r="P16" s="305">
        <v>0</v>
      </c>
      <c r="Q16" s="305">
        <v>0</v>
      </c>
      <c r="R16" s="305">
        <v>0</v>
      </c>
      <c r="S16" s="305">
        <v>4136</v>
      </c>
      <c r="T16" s="305">
        <v>0</v>
      </c>
      <c r="U16" s="305">
        <v>0</v>
      </c>
      <c r="V16" s="305">
        <v>0</v>
      </c>
      <c r="W16" s="305">
        <v>0</v>
      </c>
      <c r="X16" s="305">
        <v>365</v>
      </c>
      <c r="Y16" s="305">
        <v>0</v>
      </c>
      <c r="Z16" s="305">
        <v>0</v>
      </c>
      <c r="AA16" s="305">
        <v>0</v>
      </c>
      <c r="AB16" s="305">
        <v>0</v>
      </c>
      <c r="AC16" s="305">
        <v>0</v>
      </c>
    </row>
    <row r="17" spans="1:29" ht="21" thickBot="1" x14ac:dyDescent="0.35">
      <c r="A17" s="297">
        <v>6</v>
      </c>
      <c r="B17" s="358" t="s">
        <v>1862</v>
      </c>
      <c r="C17" s="304">
        <f t="shared" si="0"/>
        <v>648175</v>
      </c>
      <c r="D17" s="304">
        <f t="shared" si="1"/>
        <v>648154</v>
      </c>
      <c r="E17" s="304">
        <f t="shared" si="2"/>
        <v>21</v>
      </c>
      <c r="F17" s="305">
        <v>127283</v>
      </c>
      <c r="G17" s="305">
        <v>19</v>
      </c>
      <c r="H17" s="305">
        <v>38576</v>
      </c>
      <c r="I17" s="305">
        <v>25451</v>
      </c>
      <c r="J17" s="305">
        <v>3257</v>
      </c>
      <c r="K17" s="305">
        <v>2</v>
      </c>
      <c r="L17" s="305">
        <v>15577</v>
      </c>
      <c r="M17" s="305">
        <v>2788</v>
      </c>
      <c r="N17" s="305">
        <v>2413</v>
      </c>
      <c r="O17" s="305">
        <v>107449</v>
      </c>
      <c r="P17" s="305">
        <v>21528</v>
      </c>
      <c r="Q17" s="305">
        <v>23895</v>
      </c>
      <c r="R17" s="305">
        <v>23488</v>
      </c>
      <c r="S17" s="305">
        <v>35363</v>
      </c>
      <c r="T17" s="305">
        <v>0</v>
      </c>
      <c r="U17" s="305">
        <v>8335</v>
      </c>
      <c r="V17" s="305">
        <v>74354</v>
      </c>
      <c r="W17" s="305">
        <v>13453</v>
      </c>
      <c r="X17" s="305">
        <v>11340</v>
      </c>
      <c r="Y17" s="305">
        <v>1857</v>
      </c>
      <c r="Z17" s="305">
        <v>97376</v>
      </c>
      <c r="AA17" s="305">
        <v>0</v>
      </c>
      <c r="AB17" s="305">
        <v>14371</v>
      </c>
      <c r="AC17" s="305">
        <v>0</v>
      </c>
    </row>
    <row r="18" spans="1:29" ht="21" thickBot="1" x14ac:dyDescent="0.35">
      <c r="A18" s="297">
        <v>7</v>
      </c>
      <c r="B18" s="357" t="s">
        <v>1863</v>
      </c>
      <c r="C18" s="304">
        <f t="shared" si="0"/>
        <v>17012</v>
      </c>
      <c r="D18" s="304">
        <f t="shared" si="1"/>
        <v>17012</v>
      </c>
      <c r="E18" s="304">
        <f t="shared" si="2"/>
        <v>0</v>
      </c>
      <c r="F18" s="306">
        <v>7140</v>
      </c>
      <c r="G18" s="306">
        <v>0</v>
      </c>
      <c r="H18" s="306">
        <v>681</v>
      </c>
      <c r="I18" s="306">
        <v>392</v>
      </c>
      <c r="J18" s="306">
        <v>0</v>
      </c>
      <c r="K18" s="306">
        <v>0</v>
      </c>
      <c r="L18" s="306">
        <v>25</v>
      </c>
      <c r="M18" s="306">
        <v>0</v>
      </c>
      <c r="N18" s="306">
        <v>0</v>
      </c>
      <c r="O18" s="306">
        <v>0</v>
      </c>
      <c r="P18" s="306">
        <v>0</v>
      </c>
      <c r="Q18" s="306">
        <v>3318</v>
      </c>
      <c r="R18" s="306">
        <v>3031</v>
      </c>
      <c r="S18" s="306">
        <v>484</v>
      </c>
      <c r="T18" s="306">
        <v>0</v>
      </c>
      <c r="U18" s="306">
        <v>0</v>
      </c>
      <c r="V18" s="306">
        <v>0</v>
      </c>
      <c r="W18" s="306">
        <v>939</v>
      </c>
      <c r="X18" s="306">
        <v>1002</v>
      </c>
      <c r="Y18" s="306">
        <v>0</v>
      </c>
      <c r="Z18" s="306">
        <v>0</v>
      </c>
      <c r="AA18" s="306">
        <v>0</v>
      </c>
      <c r="AB18" s="306">
        <v>0</v>
      </c>
      <c r="AC18" s="306">
        <v>0</v>
      </c>
    </row>
    <row r="19" spans="1:29" ht="41.25" thickBot="1" x14ac:dyDescent="0.35">
      <c r="A19" s="298" t="s">
        <v>1865</v>
      </c>
      <c r="B19" s="359" t="s">
        <v>1866</v>
      </c>
      <c r="C19" s="304">
        <f t="shared" si="0"/>
        <v>172812</v>
      </c>
      <c r="D19" s="304">
        <f t="shared" si="1"/>
        <v>171914</v>
      </c>
      <c r="E19" s="304">
        <f t="shared" si="2"/>
        <v>898</v>
      </c>
      <c r="F19" s="307">
        <v>47813</v>
      </c>
      <c r="G19" s="307">
        <v>889</v>
      </c>
      <c r="H19" s="307">
        <v>10108</v>
      </c>
      <c r="I19" s="307">
        <v>4303</v>
      </c>
      <c r="J19" s="307">
        <v>1913</v>
      </c>
      <c r="K19" s="307">
        <v>1</v>
      </c>
      <c r="L19" s="307">
        <v>5899</v>
      </c>
      <c r="M19" s="307">
        <v>925</v>
      </c>
      <c r="N19" s="307">
        <v>5231</v>
      </c>
      <c r="O19" s="307">
        <v>332</v>
      </c>
      <c r="P19" s="307">
        <v>10901</v>
      </c>
      <c r="Q19" s="307">
        <v>13686</v>
      </c>
      <c r="R19" s="307">
        <v>9654</v>
      </c>
      <c r="S19" s="307">
        <v>8396</v>
      </c>
      <c r="T19" s="307">
        <v>0</v>
      </c>
      <c r="U19" s="307">
        <v>6835</v>
      </c>
      <c r="V19" s="307">
        <v>37661</v>
      </c>
      <c r="W19" s="307">
        <v>1786</v>
      </c>
      <c r="X19" s="307">
        <v>4015</v>
      </c>
      <c r="Y19" s="307">
        <v>40</v>
      </c>
      <c r="Z19" s="307">
        <v>1348</v>
      </c>
      <c r="AA19" s="307">
        <v>6</v>
      </c>
      <c r="AB19" s="307">
        <v>1068</v>
      </c>
      <c r="AC19" s="307">
        <v>2</v>
      </c>
    </row>
    <row r="20" spans="1:29" ht="21" thickBot="1" x14ac:dyDescent="0.35">
      <c r="A20" s="298" t="s">
        <v>1867</v>
      </c>
      <c r="B20" s="359" t="s">
        <v>1868</v>
      </c>
      <c r="C20" s="304">
        <f t="shared" si="0"/>
        <v>1909870</v>
      </c>
      <c r="D20" s="304">
        <f t="shared" si="1"/>
        <v>1908867</v>
      </c>
      <c r="E20" s="304">
        <f t="shared" si="2"/>
        <v>1003</v>
      </c>
      <c r="F20" s="305">
        <v>245798</v>
      </c>
      <c r="G20" s="305">
        <v>555</v>
      </c>
      <c r="H20" s="305">
        <v>154138</v>
      </c>
      <c r="I20" s="305">
        <v>97270</v>
      </c>
      <c r="J20" s="305">
        <v>58965</v>
      </c>
      <c r="K20" s="305">
        <v>0</v>
      </c>
      <c r="L20" s="305">
        <v>92895</v>
      </c>
      <c r="M20" s="305">
        <v>13504</v>
      </c>
      <c r="N20" s="305">
        <v>9501</v>
      </c>
      <c r="O20" s="305">
        <v>182880</v>
      </c>
      <c r="P20" s="305">
        <v>98088</v>
      </c>
      <c r="Q20" s="305">
        <v>95587</v>
      </c>
      <c r="R20" s="305">
        <v>115776</v>
      </c>
      <c r="S20" s="305">
        <v>153883</v>
      </c>
      <c r="T20" s="305">
        <v>0</v>
      </c>
      <c r="U20" s="305">
        <v>39607</v>
      </c>
      <c r="V20" s="305">
        <v>178688</v>
      </c>
      <c r="W20" s="305">
        <v>26708</v>
      </c>
      <c r="X20" s="305">
        <v>60022</v>
      </c>
      <c r="Y20" s="305">
        <v>4067</v>
      </c>
      <c r="Z20" s="305">
        <v>223399</v>
      </c>
      <c r="AA20" s="305">
        <v>411</v>
      </c>
      <c r="AB20" s="305">
        <v>58091</v>
      </c>
      <c r="AC20" s="305">
        <v>37</v>
      </c>
    </row>
    <row r="21" spans="1:29" ht="21" thickBot="1" x14ac:dyDescent="0.35">
      <c r="A21" s="298" t="s">
        <v>1869</v>
      </c>
      <c r="B21" s="359" t="s">
        <v>1870</v>
      </c>
      <c r="C21" s="304">
        <f t="shared" si="0"/>
        <v>169974</v>
      </c>
      <c r="D21" s="304">
        <f t="shared" si="1"/>
        <v>169763</v>
      </c>
      <c r="E21" s="304">
        <f t="shared" si="2"/>
        <v>211</v>
      </c>
      <c r="F21" s="305">
        <v>38985</v>
      </c>
      <c r="G21" s="305">
        <v>169</v>
      </c>
      <c r="H21" s="305">
        <v>26646</v>
      </c>
      <c r="I21" s="305">
        <v>13357</v>
      </c>
      <c r="J21" s="305">
        <v>1568</v>
      </c>
      <c r="K21" s="305">
        <v>0</v>
      </c>
      <c r="L21" s="305">
        <v>4573</v>
      </c>
      <c r="M21" s="305">
        <v>472</v>
      </c>
      <c r="N21" s="305">
        <v>258</v>
      </c>
      <c r="O21" s="305">
        <v>1904</v>
      </c>
      <c r="P21" s="305">
        <v>9529</v>
      </c>
      <c r="Q21" s="305">
        <v>10781</v>
      </c>
      <c r="R21" s="305">
        <v>8146</v>
      </c>
      <c r="S21" s="305">
        <v>14343</v>
      </c>
      <c r="T21" s="305">
        <v>0</v>
      </c>
      <c r="U21" s="305">
        <v>1454</v>
      </c>
      <c r="V21" s="305">
        <v>2733</v>
      </c>
      <c r="W21" s="305">
        <v>2633</v>
      </c>
      <c r="X21" s="305">
        <v>5939</v>
      </c>
      <c r="Y21" s="305">
        <v>329</v>
      </c>
      <c r="Z21" s="305">
        <v>21671</v>
      </c>
      <c r="AA21" s="305">
        <v>38</v>
      </c>
      <c r="AB21" s="305">
        <v>4442</v>
      </c>
      <c r="AC21" s="305">
        <v>4</v>
      </c>
    </row>
    <row r="22" spans="1:29" ht="21" thickBot="1" x14ac:dyDescent="0.35">
      <c r="A22" s="298" t="s">
        <v>1871</v>
      </c>
      <c r="B22" s="359" t="s">
        <v>1872</v>
      </c>
      <c r="C22" s="304">
        <f t="shared" si="0"/>
        <v>311848</v>
      </c>
      <c r="D22" s="304">
        <f t="shared" si="1"/>
        <v>311664</v>
      </c>
      <c r="E22" s="304">
        <f t="shared" si="2"/>
        <v>184</v>
      </c>
      <c r="F22" s="305">
        <v>14711</v>
      </c>
      <c r="G22" s="305">
        <v>85</v>
      </c>
      <c r="H22" s="305">
        <v>21755</v>
      </c>
      <c r="I22" s="305">
        <v>9357</v>
      </c>
      <c r="J22" s="305">
        <v>13427</v>
      </c>
      <c r="K22" s="305">
        <v>2</v>
      </c>
      <c r="L22" s="305">
        <v>52372</v>
      </c>
      <c r="M22" s="305">
        <v>6390</v>
      </c>
      <c r="N22" s="305">
        <v>0</v>
      </c>
      <c r="O22" s="305">
        <v>57621</v>
      </c>
      <c r="P22" s="305">
        <v>36369</v>
      </c>
      <c r="Q22" s="305">
        <v>9893</v>
      </c>
      <c r="R22" s="305">
        <v>1005</v>
      </c>
      <c r="S22" s="305">
        <v>8847</v>
      </c>
      <c r="T22" s="305">
        <v>0</v>
      </c>
      <c r="U22" s="305">
        <v>209</v>
      </c>
      <c r="V22" s="305">
        <v>0</v>
      </c>
      <c r="W22" s="305">
        <v>3227</v>
      </c>
      <c r="X22" s="305">
        <v>7205</v>
      </c>
      <c r="Y22" s="305">
        <v>799</v>
      </c>
      <c r="Z22" s="305">
        <v>50279</v>
      </c>
      <c r="AA22" s="305">
        <v>74</v>
      </c>
      <c r="AB22" s="305">
        <v>18198</v>
      </c>
      <c r="AC22" s="305">
        <v>23</v>
      </c>
    </row>
    <row r="23" spans="1:29" ht="21" thickBot="1" x14ac:dyDescent="0.35">
      <c r="A23" s="298" t="s">
        <v>1873</v>
      </c>
      <c r="B23" s="359" t="s">
        <v>1874</v>
      </c>
      <c r="C23" s="304">
        <f t="shared" si="0"/>
        <v>645531</v>
      </c>
      <c r="D23" s="304">
        <f t="shared" si="1"/>
        <v>645389</v>
      </c>
      <c r="E23" s="304">
        <f t="shared" si="2"/>
        <v>142</v>
      </c>
      <c r="F23" s="305">
        <v>26410</v>
      </c>
      <c r="G23" s="305">
        <v>87</v>
      </c>
      <c r="H23" s="305">
        <v>82433</v>
      </c>
      <c r="I23" s="305">
        <v>68118</v>
      </c>
      <c r="J23" s="305">
        <v>32784</v>
      </c>
      <c r="K23" s="305">
        <v>3</v>
      </c>
      <c r="L23" s="305">
        <v>84104</v>
      </c>
      <c r="M23" s="305">
        <v>8476</v>
      </c>
      <c r="N23" s="305">
        <v>2456</v>
      </c>
      <c r="O23" s="305">
        <v>40259</v>
      </c>
      <c r="P23" s="305">
        <v>63858</v>
      </c>
      <c r="Q23" s="305">
        <v>39420</v>
      </c>
      <c r="R23" s="305">
        <v>299</v>
      </c>
      <c r="S23" s="305">
        <v>94313</v>
      </c>
      <c r="T23" s="305">
        <v>0</v>
      </c>
      <c r="U23" s="305">
        <v>0</v>
      </c>
      <c r="V23" s="305">
        <v>0</v>
      </c>
      <c r="W23" s="305">
        <v>13265</v>
      </c>
      <c r="X23" s="305">
        <v>29778</v>
      </c>
      <c r="Y23" s="305">
        <v>716</v>
      </c>
      <c r="Z23" s="305">
        <v>44864</v>
      </c>
      <c r="AA23" s="305">
        <v>34</v>
      </c>
      <c r="AB23" s="305">
        <v>13836</v>
      </c>
      <c r="AC23" s="305">
        <v>18</v>
      </c>
    </row>
    <row r="24" spans="1:29" ht="41.25" thickBot="1" x14ac:dyDescent="0.35">
      <c r="A24" s="298" t="s">
        <v>1875</v>
      </c>
      <c r="B24" s="359" t="s">
        <v>1876</v>
      </c>
      <c r="C24" s="304">
        <f t="shared" si="0"/>
        <v>243920</v>
      </c>
      <c r="D24" s="304">
        <f t="shared" si="1"/>
        <v>243920</v>
      </c>
      <c r="E24" s="304">
        <f t="shared" si="2"/>
        <v>0</v>
      </c>
      <c r="F24" s="305">
        <v>0</v>
      </c>
      <c r="G24" s="305">
        <v>0</v>
      </c>
      <c r="H24" s="305">
        <v>39482</v>
      </c>
      <c r="I24" s="305">
        <v>8972</v>
      </c>
      <c r="J24" s="305">
        <v>5265</v>
      </c>
      <c r="K24" s="305">
        <v>0</v>
      </c>
      <c r="L24" s="305">
        <v>21555</v>
      </c>
      <c r="M24" s="305">
        <v>2408</v>
      </c>
      <c r="N24" s="305">
        <v>126</v>
      </c>
      <c r="O24" s="305">
        <v>0</v>
      </c>
      <c r="P24" s="305">
        <v>84517</v>
      </c>
      <c r="Q24" s="305">
        <v>29009</v>
      </c>
      <c r="R24" s="305">
        <v>4537</v>
      </c>
      <c r="S24" s="305">
        <v>27500</v>
      </c>
      <c r="T24" s="305">
        <v>0</v>
      </c>
      <c r="U24" s="305">
        <v>0</v>
      </c>
      <c r="V24" s="305">
        <v>0</v>
      </c>
      <c r="W24" s="305">
        <v>6312</v>
      </c>
      <c r="X24" s="305">
        <v>14237</v>
      </c>
      <c r="Y24" s="305">
        <v>0</v>
      </c>
      <c r="Z24" s="305">
        <v>0</v>
      </c>
      <c r="AA24" s="305">
        <v>0</v>
      </c>
      <c r="AB24" s="305">
        <v>0</v>
      </c>
      <c r="AC24" s="305">
        <v>0</v>
      </c>
    </row>
    <row r="25" spans="1:29" ht="21" thickBot="1" x14ac:dyDescent="0.35">
      <c r="A25" s="298" t="s">
        <v>1877</v>
      </c>
      <c r="B25" s="359" t="s">
        <v>1878</v>
      </c>
      <c r="C25" s="304">
        <f t="shared" si="0"/>
        <v>194597</v>
      </c>
      <c r="D25" s="304">
        <f t="shared" si="1"/>
        <v>194574</v>
      </c>
      <c r="E25" s="304">
        <f t="shared" si="2"/>
        <v>23</v>
      </c>
      <c r="F25" s="305">
        <v>9110</v>
      </c>
      <c r="G25" s="305">
        <v>16</v>
      </c>
      <c r="H25" s="305">
        <v>61872</v>
      </c>
      <c r="I25" s="305">
        <v>11622</v>
      </c>
      <c r="J25" s="305">
        <v>7277</v>
      </c>
      <c r="K25" s="305">
        <v>0</v>
      </c>
      <c r="L25" s="305">
        <v>3748</v>
      </c>
      <c r="M25" s="305">
        <v>64</v>
      </c>
      <c r="N25" s="305">
        <v>0</v>
      </c>
      <c r="O25" s="305">
        <v>17365</v>
      </c>
      <c r="P25" s="305">
        <v>3887</v>
      </c>
      <c r="Q25" s="305">
        <v>5445</v>
      </c>
      <c r="R25" s="305">
        <v>5079</v>
      </c>
      <c r="S25" s="305">
        <v>61288</v>
      </c>
      <c r="T25" s="305">
        <v>0</v>
      </c>
      <c r="U25" s="305">
        <v>106</v>
      </c>
      <c r="V25" s="305">
        <v>468</v>
      </c>
      <c r="W25" s="305">
        <v>790</v>
      </c>
      <c r="X25" s="305">
        <v>1822</v>
      </c>
      <c r="Y25" s="305">
        <v>49</v>
      </c>
      <c r="Z25" s="305">
        <v>2306</v>
      </c>
      <c r="AA25" s="305">
        <v>3</v>
      </c>
      <c r="AB25" s="305">
        <v>2276</v>
      </c>
      <c r="AC25" s="305">
        <v>4</v>
      </c>
    </row>
    <row r="26" spans="1:29" ht="21" thickBot="1" x14ac:dyDescent="0.35">
      <c r="A26" s="298" t="s">
        <v>1879</v>
      </c>
      <c r="B26" s="359" t="s">
        <v>1880</v>
      </c>
      <c r="C26" s="304">
        <f t="shared" si="0"/>
        <v>305046</v>
      </c>
      <c r="D26" s="304">
        <f t="shared" si="1"/>
        <v>304984</v>
      </c>
      <c r="E26" s="304">
        <f t="shared" si="2"/>
        <v>62</v>
      </c>
      <c r="F26" s="305">
        <v>5489</v>
      </c>
      <c r="G26" s="305">
        <v>27</v>
      </c>
      <c r="H26" s="305">
        <v>37366</v>
      </c>
      <c r="I26" s="305">
        <v>21769</v>
      </c>
      <c r="J26" s="305">
        <v>24293</v>
      </c>
      <c r="K26" s="305">
        <v>0</v>
      </c>
      <c r="L26" s="305">
        <v>28663</v>
      </c>
      <c r="M26" s="305">
        <v>2693</v>
      </c>
      <c r="N26" s="305">
        <v>3234</v>
      </c>
      <c r="O26" s="305">
        <v>49195</v>
      </c>
      <c r="P26" s="305">
        <v>18148</v>
      </c>
      <c r="Q26" s="305">
        <v>24549</v>
      </c>
      <c r="R26" s="305">
        <v>0</v>
      </c>
      <c r="S26" s="305">
        <v>23730</v>
      </c>
      <c r="T26" s="305">
        <v>5</v>
      </c>
      <c r="U26" s="305">
        <v>4057</v>
      </c>
      <c r="V26" s="305">
        <v>15824</v>
      </c>
      <c r="W26" s="305">
        <v>6909</v>
      </c>
      <c r="X26" s="305">
        <v>16173</v>
      </c>
      <c r="Y26" s="305">
        <v>252</v>
      </c>
      <c r="Z26" s="305">
        <v>16406</v>
      </c>
      <c r="AA26" s="305">
        <v>26</v>
      </c>
      <c r="AB26" s="305">
        <v>6234</v>
      </c>
      <c r="AC26" s="305">
        <v>4</v>
      </c>
    </row>
    <row r="27" spans="1:29" ht="21" thickBot="1" x14ac:dyDescent="0.35">
      <c r="A27" s="298" t="s">
        <v>1881</v>
      </c>
      <c r="B27" s="359" t="s">
        <v>1882</v>
      </c>
      <c r="C27" s="304">
        <f t="shared" si="0"/>
        <v>387213</v>
      </c>
      <c r="D27" s="304">
        <f t="shared" si="1"/>
        <v>387163</v>
      </c>
      <c r="E27" s="304">
        <f t="shared" si="2"/>
        <v>50</v>
      </c>
      <c r="F27" s="305">
        <v>10465</v>
      </c>
      <c r="G27" s="305">
        <v>0</v>
      </c>
      <c r="H27" s="305">
        <v>45985</v>
      </c>
      <c r="I27" s="305">
        <v>35134</v>
      </c>
      <c r="J27" s="305">
        <v>14947</v>
      </c>
      <c r="K27" s="305">
        <v>1</v>
      </c>
      <c r="L27" s="305">
        <v>27428</v>
      </c>
      <c r="M27" s="305">
        <v>4594</v>
      </c>
      <c r="N27" s="305">
        <v>2351</v>
      </c>
      <c r="O27" s="305">
        <v>46548</v>
      </c>
      <c r="P27" s="305">
        <v>30899</v>
      </c>
      <c r="Q27" s="305">
        <v>35241</v>
      </c>
      <c r="R27" s="305">
        <v>6493</v>
      </c>
      <c r="S27" s="305">
        <v>32274</v>
      </c>
      <c r="T27" s="305">
        <v>37</v>
      </c>
      <c r="U27" s="305">
        <v>6</v>
      </c>
      <c r="V27" s="305">
        <v>0</v>
      </c>
      <c r="W27" s="305">
        <v>8363</v>
      </c>
      <c r="X27" s="305">
        <v>18767</v>
      </c>
      <c r="Y27" s="305">
        <v>1261</v>
      </c>
      <c r="Z27" s="305">
        <v>46945</v>
      </c>
      <c r="AA27" s="305">
        <v>0</v>
      </c>
      <c r="AB27" s="305">
        <v>19462</v>
      </c>
      <c r="AC27" s="305">
        <v>12</v>
      </c>
    </row>
    <row r="28" spans="1:29" ht="21" thickBot="1" x14ac:dyDescent="0.35">
      <c r="A28" s="298" t="s">
        <v>1883</v>
      </c>
      <c r="B28" s="359" t="s">
        <v>1884</v>
      </c>
      <c r="C28" s="304">
        <f t="shared" si="0"/>
        <v>186031</v>
      </c>
      <c r="D28" s="304">
        <f t="shared" si="1"/>
        <v>186010</v>
      </c>
      <c r="E28" s="304">
        <f t="shared" si="2"/>
        <v>21</v>
      </c>
      <c r="F28" s="305">
        <v>454</v>
      </c>
      <c r="G28" s="305">
        <v>0</v>
      </c>
      <c r="H28" s="305">
        <v>37218</v>
      </c>
      <c r="I28" s="305">
        <v>23206</v>
      </c>
      <c r="J28" s="305">
        <v>13324</v>
      </c>
      <c r="K28" s="305">
        <v>1</v>
      </c>
      <c r="L28" s="305">
        <v>19272</v>
      </c>
      <c r="M28" s="305">
        <v>1700</v>
      </c>
      <c r="N28" s="305">
        <v>1113</v>
      </c>
      <c r="O28" s="305">
        <v>2867</v>
      </c>
      <c r="P28" s="305">
        <v>20764</v>
      </c>
      <c r="Q28" s="305">
        <v>25884</v>
      </c>
      <c r="R28" s="305">
        <v>0</v>
      </c>
      <c r="S28" s="305">
        <v>18647</v>
      </c>
      <c r="T28" s="305">
        <v>20</v>
      </c>
      <c r="U28" s="305">
        <v>94</v>
      </c>
      <c r="V28" s="305">
        <v>0</v>
      </c>
      <c r="W28" s="305">
        <v>5901</v>
      </c>
      <c r="X28" s="305">
        <v>13321</v>
      </c>
      <c r="Y28" s="305">
        <v>8</v>
      </c>
      <c r="Z28" s="305">
        <v>1922</v>
      </c>
      <c r="AA28" s="305">
        <v>0</v>
      </c>
      <c r="AB28" s="305">
        <v>315</v>
      </c>
      <c r="AC28" s="305">
        <v>0</v>
      </c>
    </row>
    <row r="29" spans="1:29" ht="21" thickBot="1" x14ac:dyDescent="0.35">
      <c r="A29" s="298" t="s">
        <v>1885</v>
      </c>
      <c r="B29" s="359" t="s">
        <v>1886</v>
      </c>
      <c r="C29" s="304">
        <f t="shared" si="0"/>
        <v>26032</v>
      </c>
      <c r="D29" s="304">
        <f t="shared" si="1"/>
        <v>26030</v>
      </c>
      <c r="E29" s="304">
        <f t="shared" si="2"/>
        <v>2</v>
      </c>
      <c r="F29" s="305">
        <v>0</v>
      </c>
      <c r="G29" s="305">
        <v>0</v>
      </c>
      <c r="H29" s="305">
        <v>4440</v>
      </c>
      <c r="I29" s="305">
        <v>1119</v>
      </c>
      <c r="J29" s="305">
        <v>0</v>
      </c>
      <c r="K29" s="305">
        <v>0</v>
      </c>
      <c r="L29" s="305">
        <v>2362</v>
      </c>
      <c r="M29" s="305">
        <v>275</v>
      </c>
      <c r="N29" s="305">
        <v>0</v>
      </c>
      <c r="O29" s="305">
        <v>1954</v>
      </c>
      <c r="P29" s="305">
        <v>794</v>
      </c>
      <c r="Q29" s="305">
        <v>877</v>
      </c>
      <c r="R29" s="305">
        <v>505</v>
      </c>
      <c r="S29" s="305">
        <v>1770</v>
      </c>
      <c r="T29" s="305">
        <v>2</v>
      </c>
      <c r="U29" s="305">
        <v>0</v>
      </c>
      <c r="V29" s="305">
        <v>0</v>
      </c>
      <c r="W29" s="305">
        <v>2906</v>
      </c>
      <c r="X29" s="305">
        <v>6534</v>
      </c>
      <c r="Y29" s="305">
        <v>46</v>
      </c>
      <c r="Z29" s="305">
        <v>2175</v>
      </c>
      <c r="AA29" s="305">
        <v>0</v>
      </c>
      <c r="AB29" s="305">
        <v>273</v>
      </c>
      <c r="AC29" s="305">
        <v>0</v>
      </c>
    </row>
    <row r="30" spans="1:29" ht="41.25" thickBot="1" x14ac:dyDescent="0.35">
      <c r="A30" s="298" t="s">
        <v>1887</v>
      </c>
      <c r="B30" s="359" t="s">
        <v>1888</v>
      </c>
      <c r="C30" s="304">
        <f t="shared" si="0"/>
        <v>13245</v>
      </c>
      <c r="D30" s="304">
        <f t="shared" si="1"/>
        <v>13245</v>
      </c>
      <c r="E30" s="304">
        <f t="shared" si="2"/>
        <v>0</v>
      </c>
      <c r="F30" s="305">
        <v>714</v>
      </c>
      <c r="G30" s="305">
        <v>0</v>
      </c>
      <c r="H30" s="305">
        <v>499</v>
      </c>
      <c r="I30" s="305">
        <v>1237</v>
      </c>
      <c r="J30" s="305">
        <v>0</v>
      </c>
      <c r="K30" s="305">
        <v>0</v>
      </c>
      <c r="L30" s="305">
        <v>213</v>
      </c>
      <c r="M30" s="305">
        <v>9</v>
      </c>
      <c r="N30" s="305">
        <v>0</v>
      </c>
      <c r="O30" s="305">
        <v>45</v>
      </c>
      <c r="P30" s="305">
        <v>4011</v>
      </c>
      <c r="Q30" s="305">
        <v>3461</v>
      </c>
      <c r="R30" s="305">
        <v>0</v>
      </c>
      <c r="S30" s="305">
        <v>200</v>
      </c>
      <c r="T30" s="305">
        <v>0</v>
      </c>
      <c r="U30" s="305">
        <v>0</v>
      </c>
      <c r="V30" s="305">
        <v>0</v>
      </c>
      <c r="W30" s="305">
        <v>510</v>
      </c>
      <c r="X30" s="305">
        <v>1143</v>
      </c>
      <c r="Y30" s="305">
        <v>4</v>
      </c>
      <c r="Z30" s="305">
        <v>817</v>
      </c>
      <c r="AA30" s="305">
        <v>0</v>
      </c>
      <c r="AB30" s="305">
        <v>382</v>
      </c>
      <c r="AC30" s="305">
        <v>0</v>
      </c>
    </row>
    <row r="31" spans="1:29" ht="41.25" thickBot="1" x14ac:dyDescent="0.35">
      <c r="A31" s="298" t="s">
        <v>1889</v>
      </c>
      <c r="B31" s="359" t="s">
        <v>1890</v>
      </c>
      <c r="C31" s="304">
        <f t="shared" si="0"/>
        <v>1886944</v>
      </c>
      <c r="D31" s="304">
        <f t="shared" si="1"/>
        <v>1886442</v>
      </c>
      <c r="E31" s="304">
        <f t="shared" si="2"/>
        <v>502</v>
      </c>
      <c r="F31" s="305">
        <v>361651</v>
      </c>
      <c r="G31" s="305">
        <v>277</v>
      </c>
      <c r="H31" s="305">
        <v>245922</v>
      </c>
      <c r="I31" s="305">
        <v>156614</v>
      </c>
      <c r="J31" s="305">
        <v>5527</v>
      </c>
      <c r="K31" s="305">
        <v>3</v>
      </c>
      <c r="L31" s="305">
        <v>111829</v>
      </c>
      <c r="M31" s="305">
        <v>14048</v>
      </c>
      <c r="N31" s="305">
        <v>9519</v>
      </c>
      <c r="O31" s="305">
        <v>154378</v>
      </c>
      <c r="P31" s="305">
        <v>135508</v>
      </c>
      <c r="Q31" s="305">
        <v>130707</v>
      </c>
      <c r="R31" s="305">
        <v>9497</v>
      </c>
      <c r="S31" s="305">
        <v>145749</v>
      </c>
      <c r="T31" s="305">
        <v>174</v>
      </c>
      <c r="U31" s="305">
        <v>8661</v>
      </c>
      <c r="V31" s="305">
        <v>41517</v>
      </c>
      <c r="W31" s="305">
        <v>44326</v>
      </c>
      <c r="X31" s="305">
        <v>99787</v>
      </c>
      <c r="Y31" s="305">
        <v>1961</v>
      </c>
      <c r="Z31" s="305">
        <v>158776</v>
      </c>
      <c r="AA31" s="305">
        <v>0</v>
      </c>
      <c r="AB31" s="305">
        <v>50465</v>
      </c>
      <c r="AC31" s="305">
        <v>48</v>
      </c>
    </row>
    <row r="32" spans="1:29" ht="21" thickBot="1" x14ac:dyDescent="0.35">
      <c r="A32" s="298" t="s">
        <v>1891</v>
      </c>
      <c r="B32" s="359" t="s">
        <v>1892</v>
      </c>
      <c r="C32" s="304">
        <f t="shared" si="0"/>
        <v>552909</v>
      </c>
      <c r="D32" s="304">
        <f t="shared" si="1"/>
        <v>552752</v>
      </c>
      <c r="E32" s="304">
        <f t="shared" si="2"/>
        <v>157</v>
      </c>
      <c r="F32" s="305">
        <v>25027</v>
      </c>
      <c r="G32" s="305">
        <v>116</v>
      </c>
      <c r="H32" s="305">
        <v>15264</v>
      </c>
      <c r="I32" s="305">
        <v>25666</v>
      </c>
      <c r="J32" s="305">
        <v>22012</v>
      </c>
      <c r="K32" s="305">
        <v>2</v>
      </c>
      <c r="L32" s="305">
        <v>17010</v>
      </c>
      <c r="M32" s="305">
        <v>2871</v>
      </c>
      <c r="N32" s="305">
        <v>3952</v>
      </c>
      <c r="O32" s="305">
        <v>133226</v>
      </c>
      <c r="P32" s="305">
        <v>9723</v>
      </c>
      <c r="Q32" s="305">
        <v>32787</v>
      </c>
      <c r="R32" s="305">
        <v>16884</v>
      </c>
      <c r="S32" s="305">
        <v>25156</v>
      </c>
      <c r="T32" s="305">
        <v>29</v>
      </c>
      <c r="U32" s="305">
        <v>3017</v>
      </c>
      <c r="V32" s="305">
        <v>45260</v>
      </c>
      <c r="W32" s="305">
        <v>6259</v>
      </c>
      <c r="X32" s="305">
        <v>14198</v>
      </c>
      <c r="Y32" s="305">
        <v>2233</v>
      </c>
      <c r="Z32" s="305">
        <v>119877</v>
      </c>
      <c r="AA32" s="305">
        <v>0</v>
      </c>
      <c r="AB32" s="305">
        <v>32330</v>
      </c>
      <c r="AC32" s="305">
        <v>10</v>
      </c>
    </row>
    <row r="33" spans="1:29" ht="41.25" thickBot="1" x14ac:dyDescent="0.35">
      <c r="A33" s="298" t="s">
        <v>1893</v>
      </c>
      <c r="B33" s="359" t="s">
        <v>1894</v>
      </c>
      <c r="C33" s="304">
        <f t="shared" si="0"/>
        <v>466531</v>
      </c>
      <c r="D33" s="304">
        <f t="shared" si="1"/>
        <v>466109</v>
      </c>
      <c r="E33" s="304">
        <f t="shared" si="2"/>
        <v>422</v>
      </c>
      <c r="F33" s="305">
        <v>54660</v>
      </c>
      <c r="G33" s="305">
        <v>376</v>
      </c>
      <c r="H33" s="305">
        <v>45274</v>
      </c>
      <c r="I33" s="305">
        <v>32651</v>
      </c>
      <c r="J33" s="305">
        <v>3702</v>
      </c>
      <c r="K33" s="305">
        <v>0</v>
      </c>
      <c r="L33" s="305">
        <v>24837</v>
      </c>
      <c r="M33" s="305">
        <v>2396</v>
      </c>
      <c r="N33" s="305">
        <v>6573</v>
      </c>
      <c r="O33" s="305">
        <v>32721</v>
      </c>
      <c r="P33" s="305">
        <v>22061</v>
      </c>
      <c r="Q33" s="305">
        <v>33865</v>
      </c>
      <c r="R33" s="305">
        <v>8720</v>
      </c>
      <c r="S33" s="305">
        <v>24122</v>
      </c>
      <c r="T33" s="305">
        <v>40</v>
      </c>
      <c r="U33" s="305">
        <v>22248</v>
      </c>
      <c r="V33" s="305">
        <v>98137</v>
      </c>
      <c r="W33" s="305">
        <v>8320</v>
      </c>
      <c r="X33" s="305">
        <v>18799</v>
      </c>
      <c r="Y33" s="305">
        <v>225</v>
      </c>
      <c r="Z33" s="305">
        <v>23475</v>
      </c>
      <c r="AA33" s="305">
        <v>6</v>
      </c>
      <c r="AB33" s="305">
        <v>3323</v>
      </c>
      <c r="AC33" s="305">
        <v>0</v>
      </c>
    </row>
    <row r="34" spans="1:29" ht="21" thickBot="1" x14ac:dyDescent="0.35">
      <c r="A34" s="298" t="s">
        <v>1895</v>
      </c>
      <c r="B34" s="359" t="s">
        <v>1896</v>
      </c>
      <c r="C34" s="304">
        <f t="shared" si="0"/>
        <v>1860507</v>
      </c>
      <c r="D34" s="304">
        <f t="shared" si="1"/>
        <v>1860214</v>
      </c>
      <c r="E34" s="304">
        <f t="shared" si="2"/>
        <v>293</v>
      </c>
      <c r="F34" s="305">
        <v>45368</v>
      </c>
      <c r="G34" s="305">
        <v>86</v>
      </c>
      <c r="H34" s="305">
        <v>153250</v>
      </c>
      <c r="I34" s="305">
        <v>77726</v>
      </c>
      <c r="J34" s="305">
        <v>172626</v>
      </c>
      <c r="K34" s="305">
        <v>12</v>
      </c>
      <c r="L34" s="305">
        <v>131763</v>
      </c>
      <c r="M34" s="305">
        <v>51341</v>
      </c>
      <c r="N34" s="305">
        <v>14415</v>
      </c>
      <c r="O34" s="305">
        <v>75893</v>
      </c>
      <c r="P34" s="305">
        <v>81946</v>
      </c>
      <c r="Q34" s="305">
        <v>198203</v>
      </c>
      <c r="R34" s="305">
        <v>358645</v>
      </c>
      <c r="S34" s="305">
        <v>130575</v>
      </c>
      <c r="T34" s="305">
        <v>159</v>
      </c>
      <c r="U34" s="305">
        <v>46641</v>
      </c>
      <c r="V34" s="305">
        <v>174317</v>
      </c>
      <c r="W34" s="305">
        <v>30299</v>
      </c>
      <c r="X34" s="305">
        <v>68100</v>
      </c>
      <c r="Y34" s="305">
        <v>275</v>
      </c>
      <c r="Z34" s="305">
        <v>21666</v>
      </c>
      <c r="AA34" s="305">
        <v>29</v>
      </c>
      <c r="AB34" s="305">
        <v>27165</v>
      </c>
      <c r="AC34" s="305">
        <v>7</v>
      </c>
    </row>
    <row r="35" spans="1:29" ht="21" thickBot="1" x14ac:dyDescent="0.35">
      <c r="A35" s="298" t="s">
        <v>1897</v>
      </c>
      <c r="B35" s="359" t="s">
        <v>619</v>
      </c>
      <c r="C35" s="304">
        <f t="shared" si="0"/>
        <v>171545</v>
      </c>
      <c r="D35" s="304">
        <f t="shared" si="1"/>
        <v>171166</v>
      </c>
      <c r="E35" s="304">
        <f t="shared" si="2"/>
        <v>379</v>
      </c>
      <c r="F35" s="305">
        <v>159313</v>
      </c>
      <c r="G35" s="305">
        <v>376</v>
      </c>
      <c r="H35" s="305">
        <v>0</v>
      </c>
      <c r="I35" s="305">
        <v>951</v>
      </c>
      <c r="J35" s="305">
        <v>0</v>
      </c>
      <c r="K35" s="305">
        <v>0</v>
      </c>
      <c r="L35" s="305">
        <v>106</v>
      </c>
      <c r="M35" s="305">
        <v>20</v>
      </c>
      <c r="N35" s="305">
        <v>15</v>
      </c>
      <c r="O35" s="305">
        <v>0</v>
      </c>
      <c r="P35" s="305">
        <v>0</v>
      </c>
      <c r="Q35" s="305">
        <v>2185</v>
      </c>
      <c r="R35" s="305">
        <v>0</v>
      </c>
      <c r="S35" s="305">
        <v>1951</v>
      </c>
      <c r="T35" s="305">
        <v>3</v>
      </c>
      <c r="U35" s="305">
        <v>4143</v>
      </c>
      <c r="V35" s="305">
        <v>0</v>
      </c>
      <c r="W35" s="305">
        <v>756</v>
      </c>
      <c r="X35" s="305">
        <v>1726</v>
      </c>
      <c r="Y35" s="305">
        <v>0</v>
      </c>
      <c r="Z35" s="305">
        <v>0</v>
      </c>
      <c r="AA35" s="305">
        <v>0</v>
      </c>
      <c r="AB35" s="305">
        <v>0</v>
      </c>
      <c r="AC35" s="305">
        <v>0</v>
      </c>
    </row>
    <row r="36" spans="1:29" ht="21" thickBot="1" x14ac:dyDescent="0.35">
      <c r="A36" s="298" t="s">
        <v>1898</v>
      </c>
      <c r="B36" s="359" t="s">
        <v>1899</v>
      </c>
      <c r="C36" s="304">
        <f t="shared" si="0"/>
        <v>146153</v>
      </c>
      <c r="D36" s="304">
        <f t="shared" si="1"/>
        <v>146153</v>
      </c>
      <c r="E36" s="304">
        <f t="shared" si="2"/>
        <v>0</v>
      </c>
      <c r="F36" s="305">
        <v>0</v>
      </c>
      <c r="G36" s="305">
        <v>0</v>
      </c>
      <c r="H36" s="305">
        <v>0</v>
      </c>
      <c r="I36" s="305">
        <v>45653</v>
      </c>
      <c r="J36" s="305">
        <v>0</v>
      </c>
      <c r="K36" s="305">
        <v>0</v>
      </c>
      <c r="L36" s="305">
        <v>38124</v>
      </c>
      <c r="M36" s="305">
        <v>3827</v>
      </c>
      <c r="N36" s="305">
        <v>2517</v>
      </c>
      <c r="O36" s="305">
        <v>0</v>
      </c>
      <c r="P36" s="305">
        <v>0</v>
      </c>
      <c r="Q36" s="305">
        <v>498</v>
      </c>
      <c r="R36" s="305">
        <v>8828</v>
      </c>
      <c r="S36" s="305">
        <v>85</v>
      </c>
      <c r="T36" s="305">
        <v>0</v>
      </c>
      <c r="U36" s="305">
        <v>0</v>
      </c>
      <c r="V36" s="305">
        <v>0</v>
      </c>
      <c r="W36" s="305">
        <v>14371</v>
      </c>
      <c r="X36" s="305">
        <v>32250</v>
      </c>
      <c r="Y36" s="305">
        <v>0</v>
      </c>
      <c r="Z36" s="305">
        <v>0</v>
      </c>
      <c r="AA36" s="305">
        <v>0</v>
      </c>
      <c r="AB36" s="305">
        <v>0</v>
      </c>
      <c r="AC36" s="305">
        <v>0</v>
      </c>
    </row>
    <row r="37" spans="1:29" ht="21" thickBot="1" x14ac:dyDescent="0.35">
      <c r="A37" s="298" t="s">
        <v>1900</v>
      </c>
      <c r="B37" s="360" t="s">
        <v>1901</v>
      </c>
      <c r="C37" s="304">
        <f t="shared" si="0"/>
        <v>84023</v>
      </c>
      <c r="D37" s="304">
        <f t="shared" si="1"/>
        <v>84023</v>
      </c>
      <c r="E37" s="304">
        <f t="shared" si="2"/>
        <v>0</v>
      </c>
      <c r="F37" s="305">
        <v>0</v>
      </c>
      <c r="G37" s="305">
        <v>0</v>
      </c>
      <c r="H37" s="305">
        <v>0</v>
      </c>
      <c r="I37" s="305">
        <v>0</v>
      </c>
      <c r="J37" s="305">
        <v>0</v>
      </c>
      <c r="K37" s="305">
        <v>0</v>
      </c>
      <c r="L37" s="305">
        <v>0</v>
      </c>
      <c r="M37" s="305">
        <v>0</v>
      </c>
      <c r="N37" s="305">
        <v>874</v>
      </c>
      <c r="O37" s="305">
        <v>0</v>
      </c>
      <c r="P37" s="305">
        <v>0</v>
      </c>
      <c r="Q37" s="305">
        <v>0</v>
      </c>
      <c r="R37" s="305">
        <v>30498</v>
      </c>
      <c r="S37" s="305">
        <v>0</v>
      </c>
      <c r="T37" s="305">
        <v>0</v>
      </c>
      <c r="U37" s="305">
        <v>1542</v>
      </c>
      <c r="V37" s="305">
        <v>0</v>
      </c>
      <c r="W37" s="305">
        <v>15256</v>
      </c>
      <c r="X37" s="305">
        <v>35853</v>
      </c>
      <c r="Y37" s="305">
        <v>0</v>
      </c>
      <c r="Z37" s="305">
        <v>0</v>
      </c>
      <c r="AA37" s="305">
        <v>0</v>
      </c>
      <c r="AB37" s="305">
        <v>0</v>
      </c>
      <c r="AC37" s="305">
        <v>0</v>
      </c>
    </row>
    <row r="38" spans="1:29" ht="21" thickBot="1" x14ac:dyDescent="0.35">
      <c r="A38" s="299" t="s">
        <v>1902</v>
      </c>
      <c r="B38" s="361"/>
      <c r="C38" s="304">
        <f>SUM(C12:C37)</f>
        <v>12192892</v>
      </c>
      <c r="D38" s="304">
        <f t="shared" ref="D38:AC38" si="3">SUM(D12:D37)</f>
        <v>12188520</v>
      </c>
      <c r="E38" s="304">
        <f t="shared" si="3"/>
        <v>4372</v>
      </c>
      <c r="F38" s="304">
        <f t="shared" si="3"/>
        <v>1590793</v>
      </c>
      <c r="G38" s="304">
        <f t="shared" si="3"/>
        <v>3078</v>
      </c>
      <c r="H38" s="304">
        <f t="shared" si="3"/>
        <v>1164339</v>
      </c>
      <c r="I38" s="304">
        <f t="shared" si="3"/>
        <v>762909</v>
      </c>
      <c r="J38" s="304">
        <f t="shared" si="3"/>
        <v>398793</v>
      </c>
      <c r="K38" s="304">
        <f t="shared" si="3"/>
        <v>29</v>
      </c>
      <c r="L38" s="304">
        <f t="shared" si="3"/>
        <v>766024</v>
      </c>
      <c r="M38" s="304">
        <f t="shared" si="3"/>
        <v>128264</v>
      </c>
      <c r="N38" s="304">
        <f t="shared" si="3"/>
        <v>79590</v>
      </c>
      <c r="O38" s="304">
        <f t="shared" si="3"/>
        <v>1091658</v>
      </c>
      <c r="P38" s="304">
        <f t="shared" si="3"/>
        <v>739147</v>
      </c>
      <c r="Q38" s="304">
        <f t="shared" si="3"/>
        <v>856380</v>
      </c>
      <c r="R38" s="304">
        <f t="shared" si="3"/>
        <v>624678</v>
      </c>
      <c r="S38" s="304">
        <f t="shared" si="3"/>
        <v>900564</v>
      </c>
      <c r="T38" s="304">
        <f t="shared" si="3"/>
        <v>469</v>
      </c>
      <c r="U38" s="304">
        <f t="shared" si="3"/>
        <v>153684</v>
      </c>
      <c r="V38" s="304">
        <f t="shared" si="3"/>
        <v>748040</v>
      </c>
      <c r="W38" s="304">
        <f t="shared" si="3"/>
        <v>272831</v>
      </c>
      <c r="X38" s="304">
        <f t="shared" si="3"/>
        <v>514990</v>
      </c>
      <c r="Y38" s="304">
        <f t="shared" si="3"/>
        <v>16725</v>
      </c>
      <c r="Z38" s="304">
        <f t="shared" si="3"/>
        <v>1088413</v>
      </c>
      <c r="AA38" s="304">
        <f t="shared" si="3"/>
        <v>627</v>
      </c>
      <c r="AB38" s="304">
        <f t="shared" si="3"/>
        <v>290698</v>
      </c>
      <c r="AC38" s="304">
        <f t="shared" si="3"/>
        <v>169</v>
      </c>
    </row>
  </sheetData>
  <mergeCells count="8">
    <mergeCell ref="S10:T10"/>
    <mergeCell ref="Z10:AA10"/>
    <mergeCell ref="AB10:AC10"/>
    <mergeCell ref="B5:AC5"/>
    <mergeCell ref="B6:AC6"/>
    <mergeCell ref="F10:G10"/>
    <mergeCell ref="D10:E10"/>
    <mergeCell ref="J10:K10"/>
  </mergeCells>
  <pageMargins left="1.34" right="0.42" top="1.49" bottom="0.75" header="0.3" footer="0.3"/>
  <pageSetup paperSize="5" scale="23"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01F48-EDAE-4FF4-9A05-FB80668FD429}">
  <sheetPr>
    <tabColor theme="5"/>
    <pageSetUpPr fitToPage="1"/>
  </sheetPr>
  <dimension ref="A1:T60"/>
  <sheetViews>
    <sheetView showGridLines="0" zoomScale="80" zoomScaleNormal="80" workbookViewId="0"/>
  </sheetViews>
  <sheetFormatPr baseColWidth="10" defaultRowHeight="15" x14ac:dyDescent="0.25"/>
  <cols>
    <col min="1" max="1" width="6" customWidth="1"/>
    <col min="2" max="2" width="48.85546875" style="16" bestFit="1" customWidth="1"/>
    <col min="3" max="4" width="16.7109375" style="16" customWidth="1"/>
    <col min="5" max="5" width="20.85546875" style="16" customWidth="1"/>
    <col min="6" max="6" width="12.7109375" style="16" bestFit="1" customWidth="1"/>
  </cols>
  <sheetData>
    <row r="1" spans="1:10" ht="3" customHeight="1" x14ac:dyDescent="0.25">
      <c r="A1" s="130"/>
      <c r="B1" s="131" t="s">
        <v>81</v>
      </c>
      <c r="C1" s="132"/>
      <c r="D1" s="132"/>
      <c r="E1" s="132"/>
      <c r="F1" s="132"/>
      <c r="G1" s="130"/>
      <c r="H1" s="130"/>
      <c r="I1" s="130"/>
      <c r="J1" s="130"/>
    </row>
    <row r="2" spans="1:10" ht="3" customHeight="1" x14ac:dyDescent="0.25">
      <c r="A2" s="130"/>
      <c r="B2" s="133"/>
      <c r="C2" s="134">
        <f>SUM(C4:C20)</f>
        <v>27975</v>
      </c>
      <c r="D2" s="133"/>
      <c r="E2" s="134">
        <f>SUM(E4:E20)</f>
        <v>25139</v>
      </c>
      <c r="F2" s="134">
        <f>+C2+E2</f>
        <v>53114</v>
      </c>
      <c r="G2" s="133" t="s">
        <v>82</v>
      </c>
      <c r="H2" s="135">
        <f>+C2/F2</f>
        <v>0.52669729261588283</v>
      </c>
      <c r="I2" s="130"/>
      <c r="J2" s="130"/>
    </row>
    <row r="3" spans="1:10" ht="3" customHeight="1" x14ac:dyDescent="0.25">
      <c r="A3" s="130"/>
      <c r="B3" s="136" t="s">
        <v>83</v>
      </c>
      <c r="C3" s="137" t="s">
        <v>84</v>
      </c>
      <c r="D3" s="137"/>
      <c r="E3" s="136" t="s">
        <v>85</v>
      </c>
      <c r="F3" s="133"/>
      <c r="G3" s="133" t="s">
        <v>86</v>
      </c>
      <c r="H3" s="135">
        <f>+E2/F2</f>
        <v>0.47330270738411717</v>
      </c>
      <c r="I3" s="130"/>
      <c r="J3" s="130"/>
    </row>
    <row r="4" spans="1:10" ht="3" customHeight="1" x14ac:dyDescent="0.25">
      <c r="A4" s="130"/>
      <c r="B4" s="132" t="s">
        <v>107</v>
      </c>
      <c r="C4" s="138">
        <v>292</v>
      </c>
      <c r="D4" s="139">
        <f>+C4*-1</f>
        <v>-292</v>
      </c>
      <c r="E4" s="140">
        <v>287</v>
      </c>
      <c r="F4" s="133"/>
      <c r="G4" s="130"/>
      <c r="H4" s="130"/>
      <c r="I4" s="130"/>
      <c r="J4" s="130"/>
    </row>
    <row r="5" spans="1:10" ht="3" customHeight="1" x14ac:dyDescent="0.25">
      <c r="A5" s="130"/>
      <c r="B5" s="132" t="s">
        <v>108</v>
      </c>
      <c r="C5" s="138">
        <v>1190</v>
      </c>
      <c r="D5" s="139">
        <f t="shared" ref="D5:D20" si="0">+C5*-1</f>
        <v>-1190</v>
      </c>
      <c r="E5" s="140">
        <v>1176</v>
      </c>
      <c r="F5" s="133"/>
      <c r="G5" s="130"/>
      <c r="H5" s="130"/>
      <c r="I5" s="130"/>
      <c r="J5" s="130"/>
    </row>
    <row r="6" spans="1:10" ht="3" customHeight="1" x14ac:dyDescent="0.25">
      <c r="A6" s="130"/>
      <c r="B6" s="132" t="s">
        <v>109</v>
      </c>
      <c r="C6" s="138">
        <v>2096</v>
      </c>
      <c r="D6" s="139">
        <f t="shared" si="0"/>
        <v>-2096</v>
      </c>
      <c r="E6" s="140">
        <v>1987</v>
      </c>
      <c r="F6" s="133"/>
      <c r="G6" s="130"/>
      <c r="H6" s="130"/>
      <c r="I6" s="130"/>
      <c r="J6" s="130"/>
    </row>
    <row r="7" spans="1:10" ht="3" customHeight="1" x14ac:dyDescent="0.25">
      <c r="A7" s="130"/>
      <c r="B7" s="132" t="s">
        <v>110</v>
      </c>
      <c r="C7" s="138">
        <v>2238</v>
      </c>
      <c r="D7" s="139">
        <f t="shared" si="0"/>
        <v>-2238</v>
      </c>
      <c r="E7" s="140">
        <v>2143</v>
      </c>
      <c r="F7" s="133"/>
      <c r="G7" s="130"/>
      <c r="H7" s="130"/>
      <c r="I7" s="130"/>
      <c r="J7" s="130"/>
    </row>
    <row r="8" spans="1:10" ht="3" customHeight="1" x14ac:dyDescent="0.25">
      <c r="A8" s="130"/>
      <c r="B8" s="132" t="s">
        <v>111</v>
      </c>
      <c r="C8" s="138">
        <v>1648</v>
      </c>
      <c r="D8" s="139">
        <f t="shared" si="0"/>
        <v>-1648</v>
      </c>
      <c r="E8" s="140">
        <v>1564</v>
      </c>
      <c r="F8" s="133"/>
      <c r="G8" s="130"/>
      <c r="H8" s="130"/>
      <c r="I8" s="130"/>
      <c r="J8" s="130"/>
    </row>
    <row r="9" spans="1:10" ht="3" customHeight="1" x14ac:dyDescent="0.25">
      <c r="A9" s="130"/>
      <c r="B9" s="132" t="s">
        <v>112</v>
      </c>
      <c r="C9" s="138">
        <v>426</v>
      </c>
      <c r="D9" s="139">
        <f t="shared" si="0"/>
        <v>-426</v>
      </c>
      <c r="E9" s="140">
        <v>315</v>
      </c>
      <c r="F9" s="133"/>
      <c r="G9" s="130"/>
      <c r="H9" s="130"/>
      <c r="I9" s="130"/>
      <c r="J9" s="130"/>
    </row>
    <row r="10" spans="1:10" ht="3" customHeight="1" x14ac:dyDescent="0.25">
      <c r="A10" s="130"/>
      <c r="B10" s="132" t="s">
        <v>113</v>
      </c>
      <c r="C10" s="138">
        <v>1433</v>
      </c>
      <c r="D10" s="139">
        <f t="shared" si="0"/>
        <v>-1433</v>
      </c>
      <c r="E10" s="140">
        <v>1214</v>
      </c>
      <c r="F10" s="133"/>
      <c r="G10" s="130"/>
      <c r="H10" s="130"/>
      <c r="I10" s="130"/>
      <c r="J10" s="130"/>
    </row>
    <row r="11" spans="1:10" ht="3" customHeight="1" x14ac:dyDescent="0.25">
      <c r="A11" s="130"/>
      <c r="B11" s="132" t="s">
        <v>114</v>
      </c>
      <c r="C11" s="138">
        <v>2543</v>
      </c>
      <c r="D11" s="139">
        <f t="shared" si="0"/>
        <v>-2543</v>
      </c>
      <c r="E11" s="140">
        <v>2033</v>
      </c>
      <c r="F11" s="133"/>
      <c r="G11" s="130"/>
      <c r="H11" s="130"/>
      <c r="I11" s="130"/>
      <c r="J11" s="130"/>
    </row>
    <row r="12" spans="1:10" ht="3" customHeight="1" x14ac:dyDescent="0.25">
      <c r="A12" s="130"/>
      <c r="B12" s="132" t="s">
        <v>115</v>
      </c>
      <c r="C12" s="138">
        <v>2826</v>
      </c>
      <c r="D12" s="139">
        <f t="shared" si="0"/>
        <v>-2826</v>
      </c>
      <c r="E12" s="140">
        <v>2353</v>
      </c>
      <c r="F12" s="133"/>
      <c r="G12" s="130"/>
      <c r="H12" s="130"/>
      <c r="I12" s="130"/>
      <c r="J12" s="130"/>
    </row>
    <row r="13" spans="1:10" ht="3" customHeight="1" x14ac:dyDescent="0.25">
      <c r="A13" s="130"/>
      <c r="B13" s="132" t="s">
        <v>116</v>
      </c>
      <c r="C13" s="138">
        <v>2536</v>
      </c>
      <c r="D13" s="139">
        <f t="shared" si="0"/>
        <v>-2536</v>
      </c>
      <c r="E13" s="140">
        <v>2190</v>
      </c>
      <c r="F13" s="133"/>
      <c r="G13" s="130"/>
      <c r="H13" s="130"/>
      <c r="I13" s="130"/>
      <c r="J13" s="130"/>
    </row>
    <row r="14" spans="1:10" ht="3" customHeight="1" x14ac:dyDescent="0.25">
      <c r="A14" s="130"/>
      <c r="B14" s="132" t="s">
        <v>117</v>
      </c>
      <c r="C14" s="138">
        <v>2234</v>
      </c>
      <c r="D14" s="139">
        <f t="shared" si="0"/>
        <v>-2234</v>
      </c>
      <c r="E14" s="140">
        <v>1946</v>
      </c>
      <c r="F14" s="133"/>
      <c r="G14" s="130"/>
      <c r="H14" s="130"/>
      <c r="I14" s="130"/>
      <c r="J14" s="130"/>
    </row>
    <row r="15" spans="1:10" ht="3" customHeight="1" x14ac:dyDescent="0.25">
      <c r="A15" s="130"/>
      <c r="B15" s="132" t="s">
        <v>118</v>
      </c>
      <c r="C15" s="138">
        <v>1772</v>
      </c>
      <c r="D15" s="139">
        <f t="shared" si="0"/>
        <v>-1772</v>
      </c>
      <c r="E15" s="140">
        <v>1527</v>
      </c>
      <c r="F15" s="133"/>
      <c r="G15" s="130"/>
      <c r="H15" s="130"/>
      <c r="I15" s="130"/>
      <c r="J15" s="130"/>
    </row>
    <row r="16" spans="1:10" ht="3" customHeight="1" x14ac:dyDescent="0.25">
      <c r="A16" s="130"/>
      <c r="B16" s="132" t="s">
        <v>119</v>
      </c>
      <c r="C16" s="138">
        <v>1437</v>
      </c>
      <c r="D16" s="139">
        <f t="shared" si="0"/>
        <v>-1437</v>
      </c>
      <c r="E16" s="140">
        <v>1503</v>
      </c>
      <c r="F16" s="132"/>
      <c r="G16" s="130"/>
      <c r="H16" s="130"/>
      <c r="I16" s="130"/>
      <c r="J16" s="130"/>
    </row>
    <row r="17" spans="1:10" ht="3" customHeight="1" x14ac:dyDescent="0.25">
      <c r="A17" s="130"/>
      <c r="B17" s="132" t="s">
        <v>120</v>
      </c>
      <c r="C17" s="138">
        <v>1595</v>
      </c>
      <c r="D17" s="139">
        <f t="shared" si="0"/>
        <v>-1595</v>
      </c>
      <c r="E17" s="140">
        <v>1561</v>
      </c>
      <c r="F17" s="132"/>
      <c r="G17" s="130"/>
      <c r="H17" s="130"/>
      <c r="I17" s="130"/>
      <c r="J17" s="130"/>
    </row>
    <row r="18" spans="1:10" ht="3" customHeight="1" x14ac:dyDescent="0.25">
      <c r="A18" s="130"/>
      <c r="B18" s="132" t="s">
        <v>121</v>
      </c>
      <c r="C18" s="138">
        <v>1360</v>
      </c>
      <c r="D18" s="139">
        <f t="shared" si="0"/>
        <v>-1360</v>
      </c>
      <c r="E18" s="140">
        <v>1245</v>
      </c>
      <c r="F18" s="133"/>
      <c r="G18" s="130"/>
      <c r="H18" s="130"/>
      <c r="I18" s="130"/>
      <c r="J18" s="130"/>
    </row>
    <row r="19" spans="1:10" ht="3" customHeight="1" x14ac:dyDescent="0.25">
      <c r="A19" s="130"/>
      <c r="B19" s="132" t="s">
        <v>122</v>
      </c>
      <c r="C19" s="138">
        <v>1041</v>
      </c>
      <c r="D19" s="139">
        <f t="shared" si="0"/>
        <v>-1041</v>
      </c>
      <c r="E19" s="140">
        <v>858</v>
      </c>
      <c r="F19" s="133"/>
      <c r="G19" s="130"/>
      <c r="H19" s="130"/>
      <c r="I19" s="130"/>
      <c r="J19" s="130"/>
    </row>
    <row r="20" spans="1:10" ht="3" customHeight="1" x14ac:dyDescent="0.25">
      <c r="A20" s="130"/>
      <c r="B20" s="132" t="s">
        <v>123</v>
      </c>
      <c r="C20" s="138">
        <v>1308</v>
      </c>
      <c r="D20" s="139">
        <f t="shared" si="0"/>
        <v>-1308</v>
      </c>
      <c r="E20" s="140">
        <v>1237</v>
      </c>
      <c r="F20" s="133"/>
      <c r="G20" s="130"/>
      <c r="H20" s="130"/>
      <c r="I20" s="130"/>
      <c r="J20" s="130"/>
    </row>
    <row r="21" spans="1:10" ht="3" customHeight="1" x14ac:dyDescent="0.25">
      <c r="A21" s="130"/>
      <c r="B21" s="132"/>
      <c r="C21" s="132"/>
      <c r="D21" s="134"/>
      <c r="E21" s="132"/>
      <c r="F21" s="132"/>
      <c r="G21" s="130"/>
      <c r="H21" s="130"/>
      <c r="I21" s="130"/>
      <c r="J21" s="130"/>
    </row>
    <row r="22" spans="1:10" ht="3" customHeight="1" x14ac:dyDescent="0.25">
      <c r="A22" s="130"/>
      <c r="B22" s="132"/>
      <c r="C22" s="132"/>
      <c r="D22" s="132"/>
      <c r="E22" s="132"/>
      <c r="F22" s="132"/>
      <c r="G22" s="130"/>
      <c r="H22" s="130"/>
      <c r="I22" s="130"/>
      <c r="J22" s="130"/>
    </row>
    <row r="23" spans="1:10" ht="3" customHeight="1" x14ac:dyDescent="0.25">
      <c r="A23" s="130"/>
      <c r="B23" s="132"/>
      <c r="C23" s="141">
        <f>MAX(C4:C20)</f>
        <v>2826</v>
      </c>
      <c r="D23" s="141">
        <f t="shared" ref="D23:E23" si="1">MAX(D4:D20)</f>
        <v>-292</v>
      </c>
      <c r="E23" s="141">
        <f t="shared" si="1"/>
        <v>2353</v>
      </c>
      <c r="F23" s="132"/>
      <c r="G23" s="130"/>
      <c r="H23" s="130"/>
      <c r="I23" s="130"/>
      <c r="J23" s="130"/>
    </row>
    <row r="24" spans="1:10" ht="3" customHeight="1" x14ac:dyDescent="0.25">
      <c r="A24" s="130"/>
      <c r="B24" s="132"/>
      <c r="C24" s="132"/>
      <c r="D24" s="132"/>
      <c r="E24" s="132"/>
      <c r="F24" s="132"/>
      <c r="G24" s="130"/>
      <c r="H24" s="130"/>
      <c r="I24" s="130"/>
      <c r="J24" s="130"/>
    </row>
    <row r="25" spans="1:10" ht="3" customHeight="1" x14ac:dyDescent="0.25">
      <c r="A25" s="130"/>
      <c r="B25" s="132"/>
      <c r="C25" s="132"/>
      <c r="D25" s="132"/>
      <c r="E25" s="132"/>
      <c r="F25" s="132"/>
      <c r="G25" s="130"/>
      <c r="H25" s="130"/>
      <c r="I25" s="130"/>
      <c r="J25" s="130"/>
    </row>
    <row r="26" spans="1:10" ht="3" customHeight="1" x14ac:dyDescent="0.25">
      <c r="A26" s="130"/>
      <c r="B26" s="132"/>
      <c r="C26" s="132"/>
      <c r="D26" s="132"/>
      <c r="E26" s="132"/>
      <c r="F26" s="132"/>
      <c r="G26" s="130"/>
      <c r="H26" s="130"/>
      <c r="I26" s="130"/>
      <c r="J26" s="130"/>
    </row>
    <row r="27" spans="1:10" ht="3" customHeight="1" x14ac:dyDescent="0.25">
      <c r="A27" s="130"/>
      <c r="B27" s="132"/>
      <c r="C27" s="132"/>
      <c r="D27" s="132"/>
      <c r="E27" s="132"/>
      <c r="F27" s="132"/>
      <c r="G27" s="130"/>
      <c r="H27" s="130"/>
      <c r="I27" s="130"/>
      <c r="J27" s="130"/>
    </row>
    <row r="28" spans="1:10" ht="3" customHeight="1" x14ac:dyDescent="0.25"/>
    <row r="29" spans="1:10" ht="3" customHeight="1" x14ac:dyDescent="0.25"/>
    <row r="30" spans="1:10" ht="3" customHeight="1" x14ac:dyDescent="0.25"/>
    <row r="31" spans="1:10" ht="3" customHeight="1" x14ac:dyDescent="0.25"/>
    <row r="32" spans="1:10" ht="3" customHeight="1" x14ac:dyDescent="0.25"/>
    <row r="33" spans="2:20" ht="3" customHeight="1" x14ac:dyDescent="0.25"/>
    <row r="38" spans="2:20" x14ac:dyDescent="0.25">
      <c r="B38" s="1242" t="s">
        <v>21346</v>
      </c>
      <c r="C38" s="1242"/>
      <c r="D38" s="1242"/>
      <c r="E38" s="1242"/>
      <c r="F38" s="1242"/>
      <c r="G38" s="1242"/>
      <c r="H38" s="1242"/>
      <c r="I38" s="1242"/>
      <c r="J38" s="1242"/>
      <c r="K38" s="1242"/>
      <c r="L38" s="1242"/>
      <c r="M38" s="1242"/>
      <c r="N38" s="1242"/>
      <c r="O38" s="1242"/>
      <c r="P38" s="1242"/>
      <c r="Q38" s="1242"/>
      <c r="R38" s="1242"/>
      <c r="S38" s="1242"/>
      <c r="T38" s="1242"/>
    </row>
    <row r="39" spans="2:20" x14ac:dyDescent="0.25">
      <c r="B39" s="1242"/>
      <c r="C39" s="1242"/>
      <c r="D39" s="1242"/>
      <c r="E39" s="1242"/>
      <c r="F39" s="1242"/>
      <c r="G39" s="1242"/>
      <c r="H39" s="1242"/>
      <c r="I39" s="1242"/>
      <c r="J39" s="1242"/>
      <c r="K39" s="1242"/>
      <c r="L39" s="1242"/>
      <c r="M39" s="1242"/>
      <c r="N39" s="1242"/>
      <c r="O39" s="1242"/>
      <c r="P39" s="1242"/>
      <c r="Q39" s="1242"/>
      <c r="R39" s="1242"/>
      <c r="S39" s="1242"/>
      <c r="T39" s="1242"/>
    </row>
    <row r="41" spans="2:20" ht="21" x14ac:dyDescent="0.25">
      <c r="B41" s="542"/>
      <c r="C41" s="1239" t="s">
        <v>104</v>
      </c>
      <c r="D41" s="1240"/>
      <c r="E41" s="1241" t="s">
        <v>105</v>
      </c>
      <c r="F41" s="1241"/>
    </row>
    <row r="42" spans="2:20" ht="21" x14ac:dyDescent="0.25">
      <c r="B42" s="542" t="s">
        <v>83</v>
      </c>
      <c r="C42" s="542" t="s">
        <v>84</v>
      </c>
      <c r="D42" s="542" t="s">
        <v>85</v>
      </c>
      <c r="E42" s="542" t="s">
        <v>105</v>
      </c>
      <c r="F42" s="542" t="s">
        <v>106</v>
      </c>
    </row>
    <row r="43" spans="2:20" ht="21" x14ac:dyDescent="0.35">
      <c r="B43" s="539" t="s">
        <v>107</v>
      </c>
      <c r="C43" s="546">
        <v>292</v>
      </c>
      <c r="D43" s="546">
        <v>287</v>
      </c>
      <c r="E43" s="546">
        <f>SUM(C43:D43)</f>
        <v>579</v>
      </c>
      <c r="F43" s="543">
        <f>+E43/$E$60</f>
        <v>1.0901080694355537E-2</v>
      </c>
    </row>
    <row r="44" spans="2:20" ht="21" x14ac:dyDescent="0.35">
      <c r="B44" s="539" t="s">
        <v>108</v>
      </c>
      <c r="C44" s="546">
        <v>1190</v>
      </c>
      <c r="D44" s="546">
        <v>1176</v>
      </c>
      <c r="E44" s="546">
        <f t="shared" ref="E44:E59" si="2">SUM(C44:D44)</f>
        <v>2366</v>
      </c>
      <c r="F44" s="543">
        <f t="shared" ref="F44:F59" si="3">+E44/$E$60</f>
        <v>4.4545694167262867E-2</v>
      </c>
    </row>
    <row r="45" spans="2:20" ht="21" x14ac:dyDescent="0.35">
      <c r="B45" s="539" t="s">
        <v>109</v>
      </c>
      <c r="C45" s="546">
        <v>2096</v>
      </c>
      <c r="D45" s="546">
        <v>1987</v>
      </c>
      <c r="E45" s="546">
        <f t="shared" si="2"/>
        <v>4083</v>
      </c>
      <c r="F45" s="543">
        <f t="shared" si="3"/>
        <v>7.6872387694393196E-2</v>
      </c>
    </row>
    <row r="46" spans="2:20" ht="21" x14ac:dyDescent="0.35">
      <c r="B46" s="539" t="s">
        <v>110</v>
      </c>
      <c r="C46" s="546">
        <v>2238</v>
      </c>
      <c r="D46" s="546">
        <v>2143</v>
      </c>
      <c r="E46" s="546">
        <f t="shared" si="2"/>
        <v>4381</v>
      </c>
      <c r="F46" s="543">
        <f t="shared" si="3"/>
        <v>8.2482961177843886E-2</v>
      </c>
    </row>
    <row r="47" spans="2:20" ht="21" x14ac:dyDescent="0.35">
      <c r="B47" s="539" t="s">
        <v>111</v>
      </c>
      <c r="C47" s="546">
        <v>1648</v>
      </c>
      <c r="D47" s="546">
        <v>1564</v>
      </c>
      <c r="E47" s="546">
        <f t="shared" si="2"/>
        <v>3212</v>
      </c>
      <c r="F47" s="543">
        <f t="shared" si="3"/>
        <v>6.0473698083367854E-2</v>
      </c>
    </row>
    <row r="48" spans="2:20" ht="21" x14ac:dyDescent="0.35">
      <c r="B48" s="539" t="s">
        <v>112</v>
      </c>
      <c r="C48" s="546">
        <v>426</v>
      </c>
      <c r="D48" s="546">
        <v>315</v>
      </c>
      <c r="E48" s="546">
        <f t="shared" si="2"/>
        <v>741</v>
      </c>
      <c r="F48" s="543">
        <f t="shared" si="3"/>
        <v>1.3951123997439471E-2</v>
      </c>
    </row>
    <row r="49" spans="2:6" ht="21" x14ac:dyDescent="0.35">
      <c r="B49" s="539" t="s">
        <v>113</v>
      </c>
      <c r="C49" s="546">
        <v>1433</v>
      </c>
      <c r="D49" s="546">
        <v>1214</v>
      </c>
      <c r="E49" s="546">
        <f t="shared" si="2"/>
        <v>2647</v>
      </c>
      <c r="F49" s="543">
        <f t="shared" si="3"/>
        <v>4.9836201378167716E-2</v>
      </c>
    </row>
    <row r="50" spans="2:6" ht="21" x14ac:dyDescent="0.35">
      <c r="B50" s="539" t="s">
        <v>114</v>
      </c>
      <c r="C50" s="546">
        <v>2543</v>
      </c>
      <c r="D50" s="546">
        <v>2033</v>
      </c>
      <c r="E50" s="546">
        <f t="shared" si="2"/>
        <v>4576</v>
      </c>
      <c r="F50" s="543">
        <f t="shared" si="3"/>
        <v>8.6154309598222692E-2</v>
      </c>
    </row>
    <row r="51" spans="2:6" ht="21" x14ac:dyDescent="0.35">
      <c r="B51" s="539" t="s">
        <v>115</v>
      </c>
      <c r="C51" s="546">
        <v>2826</v>
      </c>
      <c r="D51" s="546">
        <v>2353</v>
      </c>
      <c r="E51" s="546">
        <f t="shared" si="2"/>
        <v>5179</v>
      </c>
      <c r="F51" s="543">
        <f t="shared" si="3"/>
        <v>9.7507248559701776E-2</v>
      </c>
    </row>
    <row r="52" spans="2:6" ht="21" x14ac:dyDescent="0.35">
      <c r="B52" s="539" t="s">
        <v>116</v>
      </c>
      <c r="C52" s="546">
        <v>2536</v>
      </c>
      <c r="D52" s="546">
        <v>2190</v>
      </c>
      <c r="E52" s="546">
        <f t="shared" si="2"/>
        <v>4726</v>
      </c>
      <c r="F52" s="543">
        <f t="shared" si="3"/>
        <v>8.8978423767744855E-2</v>
      </c>
    </row>
    <row r="53" spans="2:6" ht="21" x14ac:dyDescent="0.35">
      <c r="B53" s="539" t="s">
        <v>117</v>
      </c>
      <c r="C53" s="546">
        <v>2234</v>
      </c>
      <c r="D53" s="546">
        <v>1946</v>
      </c>
      <c r="E53" s="546">
        <f t="shared" si="2"/>
        <v>4180</v>
      </c>
      <c r="F53" s="543">
        <f t="shared" si="3"/>
        <v>7.8698648190684187E-2</v>
      </c>
    </row>
    <row r="54" spans="2:6" ht="21" x14ac:dyDescent="0.35">
      <c r="B54" s="539" t="s">
        <v>118</v>
      </c>
      <c r="C54" s="546">
        <v>1772</v>
      </c>
      <c r="D54" s="546">
        <v>1527</v>
      </c>
      <c r="E54" s="546">
        <f t="shared" si="2"/>
        <v>3299</v>
      </c>
      <c r="F54" s="543">
        <f t="shared" si="3"/>
        <v>6.2111684301690701E-2</v>
      </c>
    </row>
    <row r="55" spans="2:6" ht="21" x14ac:dyDescent="0.35">
      <c r="B55" s="539" t="s">
        <v>119</v>
      </c>
      <c r="C55" s="546">
        <v>1437</v>
      </c>
      <c r="D55" s="546">
        <v>1503</v>
      </c>
      <c r="E55" s="546">
        <f t="shared" si="2"/>
        <v>2940</v>
      </c>
      <c r="F55" s="543">
        <f t="shared" si="3"/>
        <v>5.5352637722634331E-2</v>
      </c>
    </row>
    <row r="56" spans="2:6" ht="21" x14ac:dyDescent="0.35">
      <c r="B56" s="539" t="s">
        <v>120</v>
      </c>
      <c r="C56" s="546">
        <v>1595</v>
      </c>
      <c r="D56" s="546">
        <v>1561</v>
      </c>
      <c r="E56" s="546">
        <f t="shared" si="2"/>
        <v>3156</v>
      </c>
      <c r="F56" s="543">
        <f t="shared" si="3"/>
        <v>5.9419362126746242E-2</v>
      </c>
    </row>
    <row r="57" spans="2:6" ht="21" x14ac:dyDescent="0.35">
      <c r="B57" s="539" t="s">
        <v>121</v>
      </c>
      <c r="C57" s="546">
        <v>1360</v>
      </c>
      <c r="D57" s="546">
        <v>1245</v>
      </c>
      <c r="E57" s="546">
        <f t="shared" si="2"/>
        <v>2605</v>
      </c>
      <c r="F57" s="543">
        <f t="shared" si="3"/>
        <v>4.9045449410701512E-2</v>
      </c>
    </row>
    <row r="58" spans="2:6" ht="21" x14ac:dyDescent="0.35">
      <c r="B58" s="539" t="s">
        <v>122</v>
      </c>
      <c r="C58" s="546">
        <v>1041</v>
      </c>
      <c r="D58" s="546">
        <v>858</v>
      </c>
      <c r="E58" s="546">
        <f t="shared" si="2"/>
        <v>1899</v>
      </c>
      <c r="F58" s="543">
        <f t="shared" si="3"/>
        <v>3.5753285386150545E-2</v>
      </c>
    </row>
    <row r="59" spans="2:6" ht="21" x14ac:dyDescent="0.35">
      <c r="B59" s="539" t="s">
        <v>123</v>
      </c>
      <c r="C59" s="546">
        <v>1308</v>
      </c>
      <c r="D59" s="546">
        <v>1237</v>
      </c>
      <c r="E59" s="546">
        <f t="shared" si="2"/>
        <v>2545</v>
      </c>
      <c r="F59" s="543">
        <f t="shared" si="3"/>
        <v>4.7915803742892643E-2</v>
      </c>
    </row>
    <row r="60" spans="2:6" ht="21" x14ac:dyDescent="0.35">
      <c r="B60" s="539" t="s">
        <v>105</v>
      </c>
      <c r="C60" s="546">
        <f>SUM(C43:C59)</f>
        <v>27975</v>
      </c>
      <c r="D60" s="546">
        <f>SUM(D43:D59)</f>
        <v>25139</v>
      </c>
      <c r="E60" s="546">
        <f>SUM(E43:E59)</f>
        <v>53114</v>
      </c>
      <c r="F60" s="543">
        <f>+E60/$E$60</f>
        <v>1</v>
      </c>
    </row>
  </sheetData>
  <mergeCells count="3">
    <mergeCell ref="C41:D41"/>
    <mergeCell ref="E41:F41"/>
    <mergeCell ref="B38:T39"/>
  </mergeCells>
  <pageMargins left="1.55" right="0.7" top="1.04" bottom="0.75" header="0.3" footer="0.3"/>
  <pageSetup paperSize="5" scale="54"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40AF7-C8C8-4475-B7C0-0C4536CD3546}">
  <sheetPr>
    <tabColor rgb="FFFFFF00"/>
    <pageSetUpPr fitToPage="1"/>
  </sheetPr>
  <dimension ref="A1:H86"/>
  <sheetViews>
    <sheetView showGridLines="0" workbookViewId="0">
      <selection activeCell="F3" sqref="F3"/>
    </sheetView>
  </sheetViews>
  <sheetFormatPr baseColWidth="10" defaultRowHeight="15" x14ac:dyDescent="0.25"/>
  <cols>
    <col min="1" max="1" width="74.28515625" bestFit="1" customWidth="1"/>
    <col min="3" max="3" width="33.140625" bestFit="1" customWidth="1"/>
    <col min="4" max="4" width="10.5703125" bestFit="1" customWidth="1"/>
    <col min="5" max="5" width="14" bestFit="1" customWidth="1"/>
    <col min="6" max="6" width="20.85546875" bestFit="1" customWidth="1"/>
    <col min="7" max="7" width="10.5703125" bestFit="1" customWidth="1"/>
    <col min="8" max="8" width="13.140625" bestFit="1" customWidth="1"/>
  </cols>
  <sheetData>
    <row r="1" spans="1:8" ht="18" x14ac:dyDescent="0.25">
      <c r="A1" s="1352" t="s">
        <v>1903</v>
      </c>
      <c r="B1" s="1352"/>
      <c r="C1" s="1352"/>
      <c r="D1" s="1352"/>
      <c r="E1" s="1352"/>
      <c r="F1" s="1352"/>
      <c r="G1" s="1352"/>
      <c r="H1" s="1352"/>
    </row>
    <row r="2" spans="1:8" ht="18" x14ac:dyDescent="0.25">
      <c r="A2" s="1352" t="s">
        <v>1839</v>
      </c>
      <c r="B2" s="1352"/>
      <c r="C2" s="1352"/>
      <c r="D2" s="1352"/>
      <c r="E2" s="1352"/>
      <c r="F2" s="1352"/>
      <c r="G2" s="1352"/>
      <c r="H2" s="1352"/>
    </row>
    <row r="3" spans="1:8" ht="18" x14ac:dyDescent="0.25">
      <c r="A3" s="253"/>
      <c r="B3" s="253"/>
      <c r="C3" s="253"/>
      <c r="D3" s="253"/>
      <c r="E3" s="253"/>
      <c r="F3" s="253"/>
      <c r="G3" s="254"/>
      <c r="H3" s="253"/>
    </row>
    <row r="4" spans="1:8" x14ac:dyDescent="0.25">
      <c r="A4" s="270" t="s">
        <v>1904</v>
      </c>
      <c r="B4" s="248"/>
      <c r="C4" s="248"/>
      <c r="D4" s="248"/>
      <c r="E4" s="255"/>
      <c r="F4" s="256"/>
      <c r="G4" s="256"/>
      <c r="H4" s="256"/>
    </row>
    <row r="5" spans="1:8" x14ac:dyDescent="0.25">
      <c r="A5" s="257"/>
      <c r="B5" s="257"/>
      <c r="C5" s="257"/>
      <c r="D5" s="257"/>
      <c r="E5" s="255"/>
      <c r="F5" s="257"/>
      <c r="G5" s="258"/>
      <c r="H5" s="257"/>
    </row>
    <row r="6" spans="1:8" ht="15.75" x14ac:dyDescent="0.25">
      <c r="A6" s="362" t="s">
        <v>1841</v>
      </c>
      <c r="B6" s="362" t="s">
        <v>105</v>
      </c>
      <c r="C6" s="363" t="s">
        <v>1842</v>
      </c>
      <c r="D6" s="363"/>
      <c r="E6" s="363"/>
      <c r="F6" s="363"/>
      <c r="G6" s="363"/>
      <c r="H6" s="363"/>
    </row>
    <row r="7" spans="1:8" ht="15.75" x14ac:dyDescent="0.25">
      <c r="A7" s="362"/>
      <c r="B7" s="362"/>
      <c r="C7" s="364" t="s">
        <v>16</v>
      </c>
      <c r="D7" s="364" t="s">
        <v>17</v>
      </c>
      <c r="E7" s="364" t="s">
        <v>323</v>
      </c>
      <c r="F7" s="364" t="s">
        <v>19</v>
      </c>
      <c r="G7" s="364" t="s">
        <v>310</v>
      </c>
      <c r="H7" s="364" t="s">
        <v>619</v>
      </c>
    </row>
    <row r="8" spans="1:8" ht="15.75" x14ac:dyDescent="0.25">
      <c r="A8" s="365"/>
      <c r="B8" s="365"/>
      <c r="C8" s="531" t="s">
        <v>382</v>
      </c>
      <c r="D8" s="531" t="s">
        <v>382</v>
      </c>
      <c r="E8" s="531" t="s">
        <v>382</v>
      </c>
      <c r="F8" s="531" t="s">
        <v>382</v>
      </c>
      <c r="G8" s="531" t="s">
        <v>382</v>
      </c>
      <c r="H8" s="531" t="s">
        <v>382</v>
      </c>
    </row>
    <row r="9" spans="1:8" ht="15.75" x14ac:dyDescent="0.25">
      <c r="A9" s="369" t="s">
        <v>1905</v>
      </c>
      <c r="B9" s="367">
        <f>SUM(B10:B86)</f>
        <v>1681830</v>
      </c>
      <c r="C9" s="367">
        <f t="shared" ref="C9:H9" si="0">SUM(C10:C86)</f>
        <v>333473</v>
      </c>
      <c r="D9" s="367">
        <f t="shared" si="0"/>
        <v>253135</v>
      </c>
      <c r="E9" s="367">
        <f t="shared" si="0"/>
        <v>230050</v>
      </c>
      <c r="F9" s="367">
        <f t="shared" si="0"/>
        <v>183378</v>
      </c>
      <c r="G9" s="367">
        <f t="shared" si="0"/>
        <v>221762</v>
      </c>
      <c r="H9" s="367">
        <f t="shared" si="0"/>
        <v>460032</v>
      </c>
    </row>
    <row r="10" spans="1:8" ht="15.75" x14ac:dyDescent="0.25">
      <c r="A10" s="370" t="s">
        <v>1906</v>
      </c>
      <c r="B10" s="368">
        <f>SUM(C10:H10)</f>
        <v>72</v>
      </c>
      <c r="C10" s="366">
        <v>10</v>
      </c>
      <c r="D10" s="366">
        <v>0</v>
      </c>
      <c r="E10" s="366">
        <v>12</v>
      </c>
      <c r="F10" s="366">
        <v>3</v>
      </c>
      <c r="G10" s="366">
        <v>0</v>
      </c>
      <c r="H10" s="366">
        <v>47</v>
      </c>
    </row>
    <row r="11" spans="1:8" ht="15.75" x14ac:dyDescent="0.25">
      <c r="A11" s="370" t="s">
        <v>1907</v>
      </c>
      <c r="B11" s="368">
        <f t="shared" ref="B11:B74" si="1">SUM(C11:H11)</f>
        <v>996</v>
      </c>
      <c r="C11" s="366">
        <v>0</v>
      </c>
      <c r="D11" s="366">
        <v>0</v>
      </c>
      <c r="E11" s="366">
        <v>0</v>
      </c>
      <c r="F11" s="366">
        <v>0</v>
      </c>
      <c r="G11" s="366">
        <v>996</v>
      </c>
      <c r="H11" s="366">
        <v>0</v>
      </c>
    </row>
    <row r="12" spans="1:8" ht="15.75" x14ac:dyDescent="0.25">
      <c r="A12" s="370" t="s">
        <v>1908</v>
      </c>
      <c r="B12" s="368">
        <f t="shared" si="1"/>
        <v>3707</v>
      </c>
      <c r="C12" s="366">
        <v>858</v>
      </c>
      <c r="D12" s="366">
        <v>398</v>
      </c>
      <c r="E12" s="366">
        <v>333</v>
      </c>
      <c r="F12" s="366">
        <v>272</v>
      </c>
      <c r="G12" s="366">
        <v>1846</v>
      </c>
      <c r="H12" s="366">
        <v>0</v>
      </c>
    </row>
    <row r="13" spans="1:8" ht="15.75" x14ac:dyDescent="0.25">
      <c r="A13" s="370" t="s">
        <v>1909</v>
      </c>
      <c r="B13" s="368">
        <f t="shared" si="1"/>
        <v>24693</v>
      </c>
      <c r="C13" s="366">
        <v>9861</v>
      </c>
      <c r="D13" s="366">
        <v>6328</v>
      </c>
      <c r="E13" s="366">
        <v>3203</v>
      </c>
      <c r="F13" s="366">
        <v>3097</v>
      </c>
      <c r="G13" s="366">
        <v>2196</v>
      </c>
      <c r="H13" s="366">
        <v>8</v>
      </c>
    </row>
    <row r="14" spans="1:8" ht="15.75" x14ac:dyDescent="0.25">
      <c r="A14" s="370" t="s">
        <v>1910</v>
      </c>
      <c r="B14" s="368">
        <f t="shared" si="1"/>
        <v>9509</v>
      </c>
      <c r="C14" s="366">
        <v>1231</v>
      </c>
      <c r="D14" s="366">
        <v>1074</v>
      </c>
      <c r="E14" s="366">
        <v>3026</v>
      </c>
      <c r="F14" s="366">
        <v>2185</v>
      </c>
      <c r="G14" s="366">
        <v>1982</v>
      </c>
      <c r="H14" s="366">
        <v>11</v>
      </c>
    </row>
    <row r="15" spans="1:8" ht="15.75" x14ac:dyDescent="0.25">
      <c r="A15" s="370" t="s">
        <v>1911</v>
      </c>
      <c r="B15" s="368">
        <f t="shared" si="1"/>
        <v>4487</v>
      </c>
      <c r="C15" s="366">
        <v>123</v>
      </c>
      <c r="D15" s="366">
        <v>0</v>
      </c>
      <c r="E15" s="366">
        <v>4207</v>
      </c>
      <c r="F15" s="366">
        <v>157</v>
      </c>
      <c r="G15" s="366">
        <v>0</v>
      </c>
      <c r="H15" s="366">
        <v>0</v>
      </c>
    </row>
    <row r="16" spans="1:8" ht="15.75" x14ac:dyDescent="0.25">
      <c r="A16" s="370" t="s">
        <v>1912</v>
      </c>
      <c r="B16" s="368">
        <f t="shared" si="1"/>
        <v>8399</v>
      </c>
      <c r="C16" s="366">
        <v>513</v>
      </c>
      <c r="D16" s="366">
        <v>409</v>
      </c>
      <c r="E16" s="366">
        <v>205</v>
      </c>
      <c r="F16" s="366">
        <v>268</v>
      </c>
      <c r="G16" s="366">
        <v>6981</v>
      </c>
      <c r="H16" s="366">
        <v>23</v>
      </c>
    </row>
    <row r="17" spans="1:8" ht="15.75" x14ac:dyDescent="0.25">
      <c r="A17" s="370" t="s">
        <v>1913</v>
      </c>
      <c r="B17" s="368">
        <f t="shared" si="1"/>
        <v>2151</v>
      </c>
      <c r="C17" s="366">
        <v>123</v>
      </c>
      <c r="D17" s="366">
        <v>0</v>
      </c>
      <c r="E17" s="366">
        <v>1356</v>
      </c>
      <c r="F17" s="366">
        <v>672</v>
      </c>
      <c r="G17" s="366">
        <v>0</v>
      </c>
      <c r="H17" s="366">
        <v>0</v>
      </c>
    </row>
    <row r="18" spans="1:8" ht="15.75" x14ac:dyDescent="0.25">
      <c r="A18" s="370" t="s">
        <v>1914</v>
      </c>
      <c r="B18" s="368">
        <f t="shared" si="1"/>
        <v>5763</v>
      </c>
      <c r="C18" s="366">
        <v>2343</v>
      </c>
      <c r="D18" s="366">
        <v>1268</v>
      </c>
      <c r="E18" s="366">
        <v>437</v>
      </c>
      <c r="F18" s="366">
        <v>377</v>
      </c>
      <c r="G18" s="366">
        <v>1337</v>
      </c>
      <c r="H18" s="366">
        <v>1</v>
      </c>
    </row>
    <row r="19" spans="1:8" ht="15.75" x14ac:dyDescent="0.25">
      <c r="A19" s="370" t="s">
        <v>1915</v>
      </c>
      <c r="B19" s="368">
        <f t="shared" si="1"/>
        <v>1675</v>
      </c>
      <c r="C19" s="366">
        <v>38</v>
      </c>
      <c r="D19" s="366">
        <v>2</v>
      </c>
      <c r="E19" s="366">
        <v>902</v>
      </c>
      <c r="F19" s="366">
        <v>733</v>
      </c>
      <c r="G19" s="366">
        <v>0</v>
      </c>
      <c r="H19" s="366">
        <v>0</v>
      </c>
    </row>
    <row r="20" spans="1:8" ht="15.75" x14ac:dyDescent="0.25">
      <c r="A20" s="370" t="s">
        <v>1916</v>
      </c>
      <c r="B20" s="368">
        <f t="shared" si="1"/>
        <v>15101</v>
      </c>
      <c r="C20" s="366">
        <v>6208</v>
      </c>
      <c r="D20" s="366">
        <v>4296</v>
      </c>
      <c r="E20" s="366">
        <v>2618</v>
      </c>
      <c r="F20" s="366">
        <v>1620</v>
      </c>
      <c r="G20" s="366">
        <v>319</v>
      </c>
      <c r="H20" s="366">
        <v>40</v>
      </c>
    </row>
    <row r="21" spans="1:8" ht="15.75" x14ac:dyDescent="0.25">
      <c r="A21" s="370" t="s">
        <v>1917</v>
      </c>
      <c r="B21" s="368">
        <f t="shared" si="1"/>
        <v>1514</v>
      </c>
      <c r="C21" s="366">
        <v>262</v>
      </c>
      <c r="D21" s="366">
        <v>417</v>
      </c>
      <c r="E21" s="366">
        <v>143</v>
      </c>
      <c r="F21" s="366">
        <v>83</v>
      </c>
      <c r="G21" s="366">
        <v>609</v>
      </c>
      <c r="H21" s="366">
        <v>0</v>
      </c>
    </row>
    <row r="22" spans="1:8" ht="15.75" x14ac:dyDescent="0.25">
      <c r="A22" s="370" t="s">
        <v>1918</v>
      </c>
      <c r="B22" s="368">
        <f t="shared" si="1"/>
        <v>587</v>
      </c>
      <c r="C22" s="366">
        <v>68</v>
      </c>
      <c r="D22" s="366">
        <v>60</v>
      </c>
      <c r="E22" s="366">
        <v>299</v>
      </c>
      <c r="F22" s="366">
        <v>154</v>
      </c>
      <c r="G22" s="366">
        <v>6</v>
      </c>
      <c r="H22" s="366">
        <v>0</v>
      </c>
    </row>
    <row r="23" spans="1:8" ht="15.75" x14ac:dyDescent="0.25">
      <c r="A23" s="370" t="s">
        <v>1919</v>
      </c>
      <c r="B23" s="368">
        <f t="shared" si="1"/>
        <v>21417</v>
      </c>
      <c r="C23" s="366">
        <v>7345</v>
      </c>
      <c r="D23" s="366">
        <v>6149</v>
      </c>
      <c r="E23" s="366">
        <v>2875</v>
      </c>
      <c r="F23" s="366">
        <v>1777</v>
      </c>
      <c r="G23" s="366">
        <v>2136</v>
      </c>
      <c r="H23" s="366">
        <v>1135</v>
      </c>
    </row>
    <row r="24" spans="1:8" ht="15.75" x14ac:dyDescent="0.25">
      <c r="A24" s="370" t="s">
        <v>1920</v>
      </c>
      <c r="B24" s="368">
        <f t="shared" si="1"/>
        <v>21931</v>
      </c>
      <c r="C24" s="366">
        <v>1900</v>
      </c>
      <c r="D24" s="366">
        <v>2040</v>
      </c>
      <c r="E24" s="366">
        <v>4758</v>
      </c>
      <c r="F24" s="366">
        <v>5402</v>
      </c>
      <c r="G24" s="366">
        <v>7668</v>
      </c>
      <c r="H24" s="366">
        <v>163</v>
      </c>
    </row>
    <row r="25" spans="1:8" ht="15.75" x14ac:dyDescent="0.25">
      <c r="A25" s="370" t="s">
        <v>1921</v>
      </c>
      <c r="B25" s="368">
        <f t="shared" si="1"/>
        <v>16605</v>
      </c>
      <c r="C25" s="366">
        <v>3641</v>
      </c>
      <c r="D25" s="366">
        <v>2537</v>
      </c>
      <c r="E25" s="366">
        <v>1467</v>
      </c>
      <c r="F25" s="366">
        <v>934</v>
      </c>
      <c r="G25" s="366">
        <v>694</v>
      </c>
      <c r="H25" s="366">
        <v>7332</v>
      </c>
    </row>
    <row r="26" spans="1:8" ht="15.75" x14ac:dyDescent="0.25">
      <c r="A26" s="371" t="s">
        <v>1922</v>
      </c>
      <c r="B26" s="368">
        <f t="shared" si="1"/>
        <v>180</v>
      </c>
      <c r="C26" s="366">
        <v>39</v>
      </c>
      <c r="D26" s="366">
        <v>54</v>
      </c>
      <c r="E26" s="366">
        <v>29</v>
      </c>
      <c r="F26" s="366">
        <v>16</v>
      </c>
      <c r="G26" s="366">
        <v>31</v>
      </c>
      <c r="H26" s="366">
        <v>11</v>
      </c>
    </row>
    <row r="27" spans="1:8" ht="15.75" x14ac:dyDescent="0.25">
      <c r="A27" s="370" t="s">
        <v>1923</v>
      </c>
      <c r="B27" s="368">
        <f t="shared" si="1"/>
        <v>203</v>
      </c>
      <c r="C27" s="366">
        <v>4</v>
      </c>
      <c r="D27" s="366">
        <v>0</v>
      </c>
      <c r="E27" s="366">
        <v>3</v>
      </c>
      <c r="F27" s="366">
        <v>112</v>
      </c>
      <c r="G27" s="366">
        <v>1</v>
      </c>
      <c r="H27" s="366">
        <v>83</v>
      </c>
    </row>
    <row r="28" spans="1:8" ht="15.75" x14ac:dyDescent="0.25">
      <c r="A28" s="370" t="s">
        <v>1924</v>
      </c>
      <c r="B28" s="368">
        <f t="shared" si="1"/>
        <v>30</v>
      </c>
      <c r="C28" s="366">
        <v>1</v>
      </c>
      <c r="D28" s="366">
        <v>12</v>
      </c>
      <c r="E28" s="366">
        <v>4</v>
      </c>
      <c r="F28" s="366">
        <v>4</v>
      </c>
      <c r="G28" s="366">
        <v>8</v>
      </c>
      <c r="H28" s="366">
        <v>1</v>
      </c>
    </row>
    <row r="29" spans="1:8" ht="15.75" x14ac:dyDescent="0.25">
      <c r="A29" s="370" t="s">
        <v>1925</v>
      </c>
      <c r="B29" s="368">
        <f t="shared" si="1"/>
        <v>315</v>
      </c>
      <c r="C29" s="366">
        <v>93</v>
      </c>
      <c r="D29" s="366">
        <v>64</v>
      </c>
      <c r="E29" s="366">
        <v>37</v>
      </c>
      <c r="F29" s="366">
        <v>2</v>
      </c>
      <c r="G29" s="366">
        <v>19</v>
      </c>
      <c r="H29" s="366">
        <v>100</v>
      </c>
    </row>
    <row r="30" spans="1:8" ht="15.75" x14ac:dyDescent="0.25">
      <c r="A30" s="370" t="s">
        <v>1926</v>
      </c>
      <c r="B30" s="368">
        <f t="shared" si="1"/>
        <v>61</v>
      </c>
      <c r="C30" s="366">
        <v>0</v>
      </c>
      <c r="D30" s="366">
        <v>0</v>
      </c>
      <c r="E30" s="366">
        <v>1</v>
      </c>
      <c r="F30" s="366">
        <v>20</v>
      </c>
      <c r="G30" s="366">
        <v>39</v>
      </c>
      <c r="H30" s="366">
        <v>1</v>
      </c>
    </row>
    <row r="31" spans="1:8" ht="15.75" x14ac:dyDescent="0.25">
      <c r="A31" s="370" t="s">
        <v>1927</v>
      </c>
      <c r="B31" s="368">
        <f t="shared" si="1"/>
        <v>411</v>
      </c>
      <c r="C31" s="366">
        <v>125</v>
      </c>
      <c r="D31" s="366">
        <v>67</v>
      </c>
      <c r="E31" s="366">
        <v>113</v>
      </c>
      <c r="F31" s="366">
        <v>3</v>
      </c>
      <c r="G31" s="366">
        <v>34</v>
      </c>
      <c r="H31" s="366">
        <v>69</v>
      </c>
    </row>
    <row r="32" spans="1:8" ht="15.75" x14ac:dyDescent="0.25">
      <c r="A32" s="370" t="s">
        <v>1928</v>
      </c>
      <c r="B32" s="368">
        <f t="shared" si="1"/>
        <v>12</v>
      </c>
      <c r="C32" s="366">
        <v>0</v>
      </c>
      <c r="D32" s="366">
        <v>0</v>
      </c>
      <c r="E32" s="366">
        <v>4</v>
      </c>
      <c r="F32" s="366">
        <v>3</v>
      </c>
      <c r="G32" s="366">
        <v>0</v>
      </c>
      <c r="H32" s="366">
        <v>5</v>
      </c>
    </row>
    <row r="33" spans="1:8" ht="15.75" x14ac:dyDescent="0.25">
      <c r="A33" s="370" t="s">
        <v>1929</v>
      </c>
      <c r="B33" s="368">
        <f t="shared" si="1"/>
        <v>344</v>
      </c>
      <c r="C33" s="366">
        <v>42</v>
      </c>
      <c r="D33" s="366">
        <v>49</v>
      </c>
      <c r="E33" s="366">
        <v>146</v>
      </c>
      <c r="F33" s="366">
        <v>85</v>
      </c>
      <c r="G33" s="366">
        <v>10</v>
      </c>
      <c r="H33" s="366">
        <v>12</v>
      </c>
    </row>
    <row r="34" spans="1:8" ht="15.75" x14ac:dyDescent="0.25">
      <c r="A34" s="372" t="s">
        <v>1930</v>
      </c>
      <c r="B34" s="368">
        <f t="shared" si="1"/>
        <v>14214</v>
      </c>
      <c r="C34" s="366">
        <v>3187</v>
      </c>
      <c r="D34" s="366">
        <v>3147</v>
      </c>
      <c r="E34" s="366">
        <v>1895</v>
      </c>
      <c r="F34" s="366">
        <v>1209</v>
      </c>
      <c r="G34" s="366">
        <v>841</v>
      </c>
      <c r="H34" s="366">
        <v>3935</v>
      </c>
    </row>
    <row r="35" spans="1:8" ht="15.75" x14ac:dyDescent="0.25">
      <c r="A35" s="370" t="s">
        <v>1931</v>
      </c>
      <c r="B35" s="368">
        <f t="shared" si="1"/>
        <v>46015</v>
      </c>
      <c r="C35" s="366">
        <v>14361</v>
      </c>
      <c r="D35" s="366">
        <v>8798</v>
      </c>
      <c r="E35" s="366">
        <v>8449</v>
      </c>
      <c r="F35" s="366">
        <v>5326</v>
      </c>
      <c r="G35" s="366">
        <v>4736</v>
      </c>
      <c r="H35" s="366">
        <v>4345</v>
      </c>
    </row>
    <row r="36" spans="1:8" ht="15.75" x14ac:dyDescent="0.25">
      <c r="A36" s="370" t="s">
        <v>1932</v>
      </c>
      <c r="B36" s="368">
        <f t="shared" si="1"/>
        <v>29959</v>
      </c>
      <c r="C36" s="366">
        <v>1900</v>
      </c>
      <c r="D36" s="366">
        <v>1291</v>
      </c>
      <c r="E36" s="366">
        <v>1855</v>
      </c>
      <c r="F36" s="366">
        <v>6755</v>
      </c>
      <c r="G36" s="366">
        <v>18010</v>
      </c>
      <c r="H36" s="366">
        <v>148</v>
      </c>
    </row>
    <row r="37" spans="1:8" ht="15.75" x14ac:dyDescent="0.25">
      <c r="A37" s="370" t="s">
        <v>1933</v>
      </c>
      <c r="B37" s="368">
        <f t="shared" si="1"/>
        <v>11848</v>
      </c>
      <c r="C37" s="366">
        <v>5447</v>
      </c>
      <c r="D37" s="366">
        <v>2858</v>
      </c>
      <c r="E37" s="366">
        <v>301</v>
      </c>
      <c r="F37" s="366">
        <v>157</v>
      </c>
      <c r="G37" s="366">
        <v>1989</v>
      </c>
      <c r="H37" s="366">
        <v>1096</v>
      </c>
    </row>
    <row r="38" spans="1:8" ht="15.75" x14ac:dyDescent="0.25">
      <c r="A38" s="370" t="s">
        <v>1934</v>
      </c>
      <c r="B38" s="368">
        <f t="shared" si="1"/>
        <v>2030</v>
      </c>
      <c r="C38" s="366">
        <v>18</v>
      </c>
      <c r="D38" s="366">
        <v>0</v>
      </c>
      <c r="E38" s="366">
        <v>1034</v>
      </c>
      <c r="F38" s="366">
        <v>972</v>
      </c>
      <c r="G38" s="366">
        <v>3</v>
      </c>
      <c r="H38" s="366">
        <v>3</v>
      </c>
    </row>
    <row r="39" spans="1:8" ht="15.75" x14ac:dyDescent="0.25">
      <c r="A39" s="370" t="s">
        <v>1935</v>
      </c>
      <c r="B39" s="368">
        <f t="shared" si="1"/>
        <v>176113</v>
      </c>
      <c r="C39" s="366">
        <v>25081</v>
      </c>
      <c r="D39" s="366">
        <v>15601</v>
      </c>
      <c r="E39" s="366">
        <v>12923</v>
      </c>
      <c r="F39" s="366">
        <v>8933</v>
      </c>
      <c r="G39" s="366">
        <v>18926</v>
      </c>
      <c r="H39" s="366">
        <v>94649</v>
      </c>
    </row>
    <row r="40" spans="1:8" ht="15.75" x14ac:dyDescent="0.25">
      <c r="A40" s="370" t="s">
        <v>1936</v>
      </c>
      <c r="B40" s="368">
        <f t="shared" si="1"/>
        <v>39033</v>
      </c>
      <c r="C40" s="366">
        <v>12872</v>
      </c>
      <c r="D40" s="366">
        <v>9984</v>
      </c>
      <c r="E40" s="366">
        <v>4886</v>
      </c>
      <c r="F40" s="366">
        <v>3944</v>
      </c>
      <c r="G40" s="366">
        <v>2680</v>
      </c>
      <c r="H40" s="366">
        <v>4667</v>
      </c>
    </row>
    <row r="41" spans="1:8" ht="15.75" x14ac:dyDescent="0.25">
      <c r="A41" s="370" t="s">
        <v>1937</v>
      </c>
      <c r="B41" s="368">
        <f t="shared" si="1"/>
        <v>38735</v>
      </c>
      <c r="C41" s="366">
        <v>13581</v>
      </c>
      <c r="D41" s="366">
        <v>10220</v>
      </c>
      <c r="E41" s="366">
        <v>4420</v>
      </c>
      <c r="F41" s="366">
        <v>3136</v>
      </c>
      <c r="G41" s="366">
        <v>2705</v>
      </c>
      <c r="H41" s="366">
        <v>4673</v>
      </c>
    </row>
    <row r="42" spans="1:8" ht="15.75" x14ac:dyDescent="0.25">
      <c r="A42" s="370" t="s">
        <v>1938</v>
      </c>
      <c r="B42" s="368">
        <f t="shared" si="1"/>
        <v>863</v>
      </c>
      <c r="C42" s="366">
        <v>61</v>
      </c>
      <c r="D42" s="366">
        <v>101</v>
      </c>
      <c r="E42" s="366">
        <v>212</v>
      </c>
      <c r="F42" s="366">
        <v>423</v>
      </c>
      <c r="G42" s="366">
        <v>6</v>
      </c>
      <c r="H42" s="366">
        <v>60</v>
      </c>
    </row>
    <row r="43" spans="1:8" ht="15.75" x14ac:dyDescent="0.25">
      <c r="A43" s="370" t="s">
        <v>1939</v>
      </c>
      <c r="B43" s="368">
        <f t="shared" si="1"/>
        <v>14027</v>
      </c>
      <c r="C43" s="366">
        <v>1953</v>
      </c>
      <c r="D43" s="366">
        <v>2506</v>
      </c>
      <c r="E43" s="366">
        <v>1593</v>
      </c>
      <c r="F43" s="366">
        <v>673</v>
      </c>
      <c r="G43" s="366">
        <v>1282</v>
      </c>
      <c r="H43" s="366">
        <v>6020</v>
      </c>
    </row>
    <row r="44" spans="1:8" ht="15.75" x14ac:dyDescent="0.25">
      <c r="A44" s="370" t="s">
        <v>1940</v>
      </c>
      <c r="B44" s="368">
        <f t="shared" si="1"/>
        <v>10910</v>
      </c>
      <c r="C44" s="366">
        <v>2634</v>
      </c>
      <c r="D44" s="366">
        <v>1063</v>
      </c>
      <c r="E44" s="366">
        <v>2815</v>
      </c>
      <c r="F44" s="366">
        <v>2334</v>
      </c>
      <c r="G44" s="366">
        <v>1746</v>
      </c>
      <c r="H44" s="366">
        <v>318</v>
      </c>
    </row>
    <row r="45" spans="1:8" ht="15.75" x14ac:dyDescent="0.25">
      <c r="A45" s="370" t="s">
        <v>1941</v>
      </c>
      <c r="B45" s="368">
        <f t="shared" si="1"/>
        <v>272</v>
      </c>
      <c r="C45" s="366">
        <v>29</v>
      </c>
      <c r="D45" s="366">
        <v>45</v>
      </c>
      <c r="E45" s="366">
        <v>57</v>
      </c>
      <c r="F45" s="366">
        <v>31</v>
      </c>
      <c r="G45" s="366">
        <v>0</v>
      </c>
      <c r="H45" s="366">
        <v>110</v>
      </c>
    </row>
    <row r="46" spans="1:8" ht="15.75" x14ac:dyDescent="0.25">
      <c r="A46" s="370" t="s">
        <v>1942</v>
      </c>
      <c r="B46" s="368">
        <f t="shared" si="1"/>
        <v>3067</v>
      </c>
      <c r="C46" s="366">
        <v>1328</v>
      </c>
      <c r="D46" s="366">
        <v>839</v>
      </c>
      <c r="E46" s="366">
        <v>498</v>
      </c>
      <c r="F46" s="366">
        <v>176</v>
      </c>
      <c r="G46" s="366">
        <v>9</v>
      </c>
      <c r="H46" s="366">
        <v>217</v>
      </c>
    </row>
    <row r="47" spans="1:8" ht="15.75" x14ac:dyDescent="0.25">
      <c r="A47" s="370" t="s">
        <v>1943</v>
      </c>
      <c r="B47" s="368">
        <f t="shared" si="1"/>
        <v>2885</v>
      </c>
      <c r="C47" s="366">
        <v>43</v>
      </c>
      <c r="D47" s="366">
        <v>0</v>
      </c>
      <c r="E47" s="366">
        <v>2182</v>
      </c>
      <c r="F47" s="366">
        <v>656</v>
      </c>
      <c r="G47" s="366">
        <v>0</v>
      </c>
      <c r="H47" s="366">
        <v>4</v>
      </c>
    </row>
    <row r="48" spans="1:8" ht="15.75" x14ac:dyDescent="0.25">
      <c r="A48" s="370" t="s">
        <v>1944</v>
      </c>
      <c r="B48" s="368">
        <f t="shared" si="1"/>
        <v>2630</v>
      </c>
      <c r="C48" s="366">
        <v>74</v>
      </c>
      <c r="D48" s="366">
        <v>81</v>
      </c>
      <c r="E48" s="366">
        <v>1980</v>
      </c>
      <c r="F48" s="366">
        <v>495</v>
      </c>
      <c r="G48" s="366">
        <v>0</v>
      </c>
      <c r="H48" s="366">
        <v>0</v>
      </c>
    </row>
    <row r="49" spans="1:8" ht="15.75" x14ac:dyDescent="0.25">
      <c r="A49" s="372" t="s">
        <v>1945</v>
      </c>
      <c r="B49" s="368">
        <f t="shared" si="1"/>
        <v>4090</v>
      </c>
      <c r="C49" s="366">
        <v>677</v>
      </c>
      <c r="D49" s="366">
        <v>749</v>
      </c>
      <c r="E49" s="366">
        <v>1482</v>
      </c>
      <c r="F49" s="366">
        <v>1021</v>
      </c>
      <c r="G49" s="366">
        <v>0</v>
      </c>
      <c r="H49" s="366">
        <v>161</v>
      </c>
    </row>
    <row r="50" spans="1:8" ht="15.75" x14ac:dyDescent="0.25">
      <c r="A50" s="370" t="s">
        <v>1946</v>
      </c>
      <c r="B50" s="368">
        <f t="shared" si="1"/>
        <v>3367</v>
      </c>
      <c r="C50" s="366">
        <v>1250</v>
      </c>
      <c r="D50" s="366">
        <v>673</v>
      </c>
      <c r="E50" s="366">
        <v>174</v>
      </c>
      <c r="F50" s="366">
        <v>52</v>
      </c>
      <c r="G50" s="366">
        <v>154</v>
      </c>
      <c r="H50" s="366">
        <v>1064</v>
      </c>
    </row>
    <row r="51" spans="1:8" ht="15.75" x14ac:dyDescent="0.25">
      <c r="A51" s="370" t="s">
        <v>1947</v>
      </c>
      <c r="B51" s="368">
        <f t="shared" si="1"/>
        <v>471</v>
      </c>
      <c r="C51" s="366">
        <v>147</v>
      </c>
      <c r="D51" s="366">
        <v>167</v>
      </c>
      <c r="E51" s="366">
        <v>125</v>
      </c>
      <c r="F51" s="366">
        <v>6</v>
      </c>
      <c r="G51" s="366">
        <v>14</v>
      </c>
      <c r="H51" s="366">
        <v>12</v>
      </c>
    </row>
    <row r="52" spans="1:8" ht="15.75" x14ac:dyDescent="0.25">
      <c r="A52" s="370" t="s">
        <v>1948</v>
      </c>
      <c r="B52" s="368">
        <f t="shared" si="1"/>
        <v>27</v>
      </c>
      <c r="C52" s="366">
        <v>0</v>
      </c>
      <c r="D52" s="366">
        <v>0</v>
      </c>
      <c r="E52" s="366">
        <v>10</v>
      </c>
      <c r="F52" s="366">
        <v>2</v>
      </c>
      <c r="G52" s="366">
        <v>3</v>
      </c>
      <c r="H52" s="366">
        <v>12</v>
      </c>
    </row>
    <row r="53" spans="1:8" ht="15.75" x14ac:dyDescent="0.25">
      <c r="A53" s="370" t="s">
        <v>1949</v>
      </c>
      <c r="B53" s="368">
        <f t="shared" si="1"/>
        <v>155</v>
      </c>
      <c r="C53" s="366">
        <v>8</v>
      </c>
      <c r="D53" s="366">
        <v>0</v>
      </c>
      <c r="E53" s="366">
        <v>10</v>
      </c>
      <c r="F53" s="366">
        <v>24</v>
      </c>
      <c r="G53" s="366">
        <v>0</v>
      </c>
      <c r="H53" s="366">
        <v>113</v>
      </c>
    </row>
    <row r="54" spans="1:8" ht="15.75" x14ac:dyDescent="0.25">
      <c r="A54" s="370" t="s">
        <v>1950</v>
      </c>
      <c r="B54" s="368">
        <f t="shared" si="1"/>
        <v>61</v>
      </c>
      <c r="C54" s="366">
        <v>3</v>
      </c>
      <c r="D54" s="366">
        <v>18</v>
      </c>
      <c r="E54" s="366">
        <v>32</v>
      </c>
      <c r="F54" s="366">
        <v>2</v>
      </c>
      <c r="G54" s="366">
        <v>0</v>
      </c>
      <c r="H54" s="366">
        <v>6</v>
      </c>
    </row>
    <row r="55" spans="1:8" ht="15.75" x14ac:dyDescent="0.25">
      <c r="A55" s="370" t="s">
        <v>1951</v>
      </c>
      <c r="B55" s="368">
        <f t="shared" si="1"/>
        <v>2668</v>
      </c>
      <c r="C55" s="366">
        <v>572</v>
      </c>
      <c r="D55" s="366">
        <v>124</v>
      </c>
      <c r="E55" s="366">
        <v>889</v>
      </c>
      <c r="F55" s="366">
        <v>992</v>
      </c>
      <c r="G55" s="366">
        <v>84</v>
      </c>
      <c r="H55" s="366">
        <v>7</v>
      </c>
    </row>
    <row r="56" spans="1:8" ht="15.75" x14ac:dyDescent="0.25">
      <c r="A56" s="370" t="s">
        <v>1952</v>
      </c>
      <c r="B56" s="368">
        <f t="shared" si="1"/>
        <v>139286</v>
      </c>
      <c r="C56" s="366">
        <v>48092</v>
      </c>
      <c r="D56" s="366">
        <v>32979</v>
      </c>
      <c r="E56" s="366">
        <v>14188</v>
      </c>
      <c r="F56" s="366">
        <v>9387</v>
      </c>
      <c r="G56" s="366">
        <v>16366</v>
      </c>
      <c r="H56" s="366">
        <v>18274</v>
      </c>
    </row>
    <row r="57" spans="1:8" ht="15.75" x14ac:dyDescent="0.25">
      <c r="A57" s="370" t="s">
        <v>1953</v>
      </c>
      <c r="B57" s="368">
        <f t="shared" si="1"/>
        <v>173</v>
      </c>
      <c r="C57" s="366">
        <v>0</v>
      </c>
      <c r="D57" s="366">
        <v>0</v>
      </c>
      <c r="E57" s="366">
        <v>42</v>
      </c>
      <c r="F57" s="366">
        <v>109</v>
      </c>
      <c r="G57" s="366">
        <v>0</v>
      </c>
      <c r="H57" s="366">
        <v>22</v>
      </c>
    </row>
    <row r="58" spans="1:8" ht="15.75" x14ac:dyDescent="0.25">
      <c r="A58" s="370" t="s">
        <v>1954</v>
      </c>
      <c r="B58" s="368">
        <f t="shared" si="1"/>
        <v>743</v>
      </c>
      <c r="C58" s="366">
        <v>0</v>
      </c>
      <c r="D58" s="366">
        <v>0</v>
      </c>
      <c r="E58" s="366">
        <v>307</v>
      </c>
      <c r="F58" s="366">
        <v>425</v>
      </c>
      <c r="G58" s="366">
        <v>5</v>
      </c>
      <c r="H58" s="366">
        <v>6</v>
      </c>
    </row>
    <row r="59" spans="1:8" ht="15.75" x14ac:dyDescent="0.25">
      <c r="A59" s="370" t="s">
        <v>1955</v>
      </c>
      <c r="B59" s="368">
        <f t="shared" si="1"/>
        <v>8838</v>
      </c>
      <c r="C59" s="366">
        <v>34</v>
      </c>
      <c r="D59" s="366">
        <v>0</v>
      </c>
      <c r="E59" s="366">
        <v>230</v>
      </c>
      <c r="F59" s="366">
        <v>26</v>
      </c>
      <c r="G59" s="366">
        <v>8066</v>
      </c>
      <c r="H59" s="366">
        <v>482</v>
      </c>
    </row>
    <row r="60" spans="1:8" ht="15.75" x14ac:dyDescent="0.25">
      <c r="A60" s="370" t="s">
        <v>1956</v>
      </c>
      <c r="B60" s="368">
        <f t="shared" si="1"/>
        <v>10106</v>
      </c>
      <c r="C60" s="366">
        <v>56</v>
      </c>
      <c r="D60" s="366">
        <v>0</v>
      </c>
      <c r="E60" s="366">
        <v>452</v>
      </c>
      <c r="F60" s="366">
        <v>100</v>
      </c>
      <c r="G60" s="366">
        <v>9381</v>
      </c>
      <c r="H60" s="366">
        <v>117</v>
      </c>
    </row>
    <row r="61" spans="1:8" ht="15.75" x14ac:dyDescent="0.25">
      <c r="A61" s="370" t="s">
        <v>1957</v>
      </c>
      <c r="B61" s="368">
        <f t="shared" si="1"/>
        <v>1415</v>
      </c>
      <c r="C61" s="366">
        <v>22</v>
      </c>
      <c r="D61" s="366">
        <v>0</v>
      </c>
      <c r="E61" s="366">
        <v>998</v>
      </c>
      <c r="F61" s="366">
        <v>250</v>
      </c>
      <c r="G61" s="366">
        <v>0</v>
      </c>
      <c r="H61" s="366">
        <v>145</v>
      </c>
    </row>
    <row r="62" spans="1:8" ht="15.75" x14ac:dyDescent="0.25">
      <c r="A62" s="370" t="s">
        <v>1958</v>
      </c>
      <c r="B62" s="368">
        <f t="shared" si="1"/>
        <v>3407</v>
      </c>
      <c r="C62" s="366">
        <v>288</v>
      </c>
      <c r="D62" s="366">
        <v>98</v>
      </c>
      <c r="E62" s="366">
        <v>274</v>
      </c>
      <c r="F62" s="366">
        <v>197</v>
      </c>
      <c r="G62" s="366">
        <v>2402</v>
      </c>
      <c r="H62" s="366">
        <v>148</v>
      </c>
    </row>
    <row r="63" spans="1:8" ht="15.75" x14ac:dyDescent="0.25">
      <c r="A63" s="370" t="s">
        <v>1959</v>
      </c>
      <c r="B63" s="368">
        <f t="shared" si="1"/>
        <v>36</v>
      </c>
      <c r="C63" s="366">
        <v>0</v>
      </c>
      <c r="D63" s="366">
        <v>0</v>
      </c>
      <c r="E63" s="366">
        <v>7</v>
      </c>
      <c r="F63" s="366">
        <v>0</v>
      </c>
      <c r="G63" s="366">
        <v>1</v>
      </c>
      <c r="H63" s="366">
        <v>28</v>
      </c>
    </row>
    <row r="64" spans="1:8" ht="15.75" x14ac:dyDescent="0.25">
      <c r="A64" s="370" t="s">
        <v>1960</v>
      </c>
      <c r="B64" s="368">
        <f t="shared" si="1"/>
        <v>6502</v>
      </c>
      <c r="C64" s="366">
        <v>2449</v>
      </c>
      <c r="D64" s="366">
        <v>980</v>
      </c>
      <c r="E64" s="366">
        <v>480</v>
      </c>
      <c r="F64" s="366">
        <v>1194</v>
      </c>
      <c r="G64" s="366">
        <v>747</v>
      </c>
      <c r="H64" s="366">
        <v>652</v>
      </c>
    </row>
    <row r="65" spans="1:8" ht="15.75" x14ac:dyDescent="0.25">
      <c r="A65" s="370" t="s">
        <v>1961</v>
      </c>
      <c r="B65" s="368">
        <f t="shared" si="1"/>
        <v>69523</v>
      </c>
      <c r="C65" s="366">
        <v>19265</v>
      </c>
      <c r="D65" s="366">
        <v>2082</v>
      </c>
      <c r="E65" s="366">
        <v>106</v>
      </c>
      <c r="F65" s="366">
        <v>66</v>
      </c>
      <c r="G65" s="366">
        <v>10</v>
      </c>
      <c r="H65" s="366">
        <v>47994</v>
      </c>
    </row>
    <row r="66" spans="1:8" ht="15.75" x14ac:dyDescent="0.25">
      <c r="A66" s="370" t="s">
        <v>1962</v>
      </c>
      <c r="B66" s="368">
        <f t="shared" si="1"/>
        <v>3929</v>
      </c>
      <c r="C66" s="366">
        <v>232</v>
      </c>
      <c r="D66" s="366">
        <v>1460</v>
      </c>
      <c r="E66" s="366">
        <v>1766</v>
      </c>
      <c r="F66" s="366">
        <v>137</v>
      </c>
      <c r="G66" s="366">
        <v>23</v>
      </c>
      <c r="H66" s="366">
        <v>311</v>
      </c>
    </row>
    <row r="67" spans="1:8" ht="15.75" x14ac:dyDescent="0.25">
      <c r="A67" s="370" t="s">
        <v>1963</v>
      </c>
      <c r="B67" s="368">
        <f t="shared" si="1"/>
        <v>229697</v>
      </c>
      <c r="C67" s="366">
        <v>10465</v>
      </c>
      <c r="D67" s="366">
        <v>9112</v>
      </c>
      <c r="E67" s="366">
        <v>12039</v>
      </c>
      <c r="F67" s="366">
        <v>10745</v>
      </c>
      <c r="G67" s="366">
        <v>15083</v>
      </c>
      <c r="H67" s="366">
        <v>172253</v>
      </c>
    </row>
    <row r="68" spans="1:8" ht="15.75" x14ac:dyDescent="0.25">
      <c r="A68" s="370" t="s">
        <v>1964</v>
      </c>
      <c r="B68" s="368">
        <f t="shared" si="1"/>
        <v>254</v>
      </c>
      <c r="C68" s="366">
        <v>9</v>
      </c>
      <c r="D68" s="366">
        <v>36</v>
      </c>
      <c r="E68" s="366">
        <v>133</v>
      </c>
      <c r="F68" s="366">
        <v>28</v>
      </c>
      <c r="G68" s="366">
        <v>40</v>
      </c>
      <c r="H68" s="366">
        <v>8</v>
      </c>
    </row>
    <row r="69" spans="1:8" ht="15.75" x14ac:dyDescent="0.25">
      <c r="A69" s="370" t="s">
        <v>1965</v>
      </c>
      <c r="B69" s="368">
        <f t="shared" si="1"/>
        <v>9316</v>
      </c>
      <c r="C69" s="366">
        <v>3313</v>
      </c>
      <c r="D69" s="366">
        <v>2419</v>
      </c>
      <c r="E69" s="366">
        <v>1049</v>
      </c>
      <c r="F69" s="366">
        <v>807</v>
      </c>
      <c r="G69" s="366">
        <v>329</v>
      </c>
      <c r="H69" s="366">
        <v>1399</v>
      </c>
    </row>
    <row r="70" spans="1:8" ht="15.75" x14ac:dyDescent="0.25">
      <c r="A70" s="370" t="s">
        <v>1966</v>
      </c>
      <c r="B70" s="368">
        <f t="shared" si="1"/>
        <v>11091</v>
      </c>
      <c r="C70" s="366">
        <v>3092</v>
      </c>
      <c r="D70" s="366">
        <v>1031</v>
      </c>
      <c r="E70" s="366">
        <v>2699</v>
      </c>
      <c r="F70" s="366">
        <v>2355</v>
      </c>
      <c r="G70" s="366">
        <v>675</v>
      </c>
      <c r="H70" s="366">
        <v>1239</v>
      </c>
    </row>
    <row r="71" spans="1:8" ht="15.75" x14ac:dyDescent="0.25">
      <c r="A71" s="370" t="s">
        <v>1967</v>
      </c>
      <c r="B71" s="368">
        <f t="shared" si="1"/>
        <v>1936</v>
      </c>
      <c r="C71" s="366">
        <v>234</v>
      </c>
      <c r="D71" s="366">
        <v>158</v>
      </c>
      <c r="E71" s="366">
        <v>420</v>
      </c>
      <c r="F71" s="366">
        <v>24</v>
      </c>
      <c r="G71" s="366">
        <v>4</v>
      </c>
      <c r="H71" s="366">
        <v>1096</v>
      </c>
    </row>
    <row r="72" spans="1:8" ht="15.75" x14ac:dyDescent="0.25">
      <c r="A72" s="370" t="s">
        <v>1968</v>
      </c>
      <c r="B72" s="368">
        <f t="shared" si="1"/>
        <v>38175</v>
      </c>
      <c r="C72" s="366">
        <v>11106</v>
      </c>
      <c r="D72" s="366">
        <v>9953</v>
      </c>
      <c r="E72" s="366">
        <v>7236</v>
      </c>
      <c r="F72" s="366">
        <v>4484</v>
      </c>
      <c r="G72" s="366">
        <v>1462</v>
      </c>
      <c r="H72" s="366">
        <v>3934</v>
      </c>
    </row>
    <row r="73" spans="1:8" ht="15.75" x14ac:dyDescent="0.25">
      <c r="A73" s="370" t="s">
        <v>1969</v>
      </c>
      <c r="B73" s="368">
        <f t="shared" si="1"/>
        <v>3608</v>
      </c>
      <c r="C73" s="366">
        <v>857</v>
      </c>
      <c r="D73" s="366">
        <v>533</v>
      </c>
      <c r="E73" s="366">
        <v>309</v>
      </c>
      <c r="F73" s="366">
        <v>195</v>
      </c>
      <c r="G73" s="366">
        <v>28</v>
      </c>
      <c r="H73" s="366">
        <v>1686</v>
      </c>
    </row>
    <row r="74" spans="1:8" ht="15.75" x14ac:dyDescent="0.25">
      <c r="A74" s="370" t="s">
        <v>1970</v>
      </c>
      <c r="B74" s="368">
        <f t="shared" si="1"/>
        <v>636</v>
      </c>
      <c r="C74" s="366">
        <v>30</v>
      </c>
      <c r="D74" s="366">
        <v>235</v>
      </c>
      <c r="E74" s="366">
        <v>93</v>
      </c>
      <c r="F74" s="366">
        <v>6</v>
      </c>
      <c r="G74" s="366">
        <v>39</v>
      </c>
      <c r="H74" s="366">
        <v>233</v>
      </c>
    </row>
    <row r="75" spans="1:8" ht="15.75" x14ac:dyDescent="0.25">
      <c r="A75" s="370" t="s">
        <v>1971</v>
      </c>
      <c r="B75" s="368">
        <f t="shared" ref="B75:B86" si="2">SUM(C75:H75)</f>
        <v>23222</v>
      </c>
      <c r="C75" s="366">
        <v>7175</v>
      </c>
      <c r="D75" s="366">
        <v>3170</v>
      </c>
      <c r="E75" s="366">
        <v>3786</v>
      </c>
      <c r="F75" s="366">
        <v>2227</v>
      </c>
      <c r="G75" s="366">
        <v>292</v>
      </c>
      <c r="H75" s="366">
        <v>6572</v>
      </c>
    </row>
    <row r="76" spans="1:8" ht="15.75" x14ac:dyDescent="0.25">
      <c r="A76" s="370" t="s">
        <v>1972</v>
      </c>
      <c r="B76" s="368">
        <f t="shared" si="2"/>
        <v>1836</v>
      </c>
      <c r="C76" s="366">
        <v>21</v>
      </c>
      <c r="D76" s="366">
        <v>1549</v>
      </c>
      <c r="E76" s="366">
        <v>97</v>
      </c>
      <c r="F76" s="366">
        <v>20</v>
      </c>
      <c r="G76" s="366">
        <v>3</v>
      </c>
      <c r="H76" s="366">
        <v>146</v>
      </c>
    </row>
    <row r="77" spans="1:8" ht="15.75" x14ac:dyDescent="0.25">
      <c r="A77" s="370" t="s">
        <v>1973</v>
      </c>
      <c r="B77" s="368">
        <f t="shared" si="2"/>
        <v>57151</v>
      </c>
      <c r="C77" s="366">
        <v>12857</v>
      </c>
      <c r="D77" s="366">
        <v>9781</v>
      </c>
      <c r="E77" s="366">
        <v>5983</v>
      </c>
      <c r="F77" s="366">
        <v>2059</v>
      </c>
      <c r="G77" s="366">
        <v>11618</v>
      </c>
      <c r="H77" s="366">
        <v>14853</v>
      </c>
    </row>
    <row r="78" spans="1:8" ht="15.75" x14ac:dyDescent="0.25">
      <c r="A78" s="370" t="s">
        <v>1974</v>
      </c>
      <c r="B78" s="368">
        <f t="shared" si="2"/>
        <v>13574</v>
      </c>
      <c r="C78" s="366">
        <v>3091</v>
      </c>
      <c r="D78" s="366">
        <v>460</v>
      </c>
      <c r="E78" s="366">
        <v>282</v>
      </c>
      <c r="F78" s="366">
        <v>52</v>
      </c>
      <c r="G78" s="366">
        <v>94</v>
      </c>
      <c r="H78" s="366">
        <v>9595</v>
      </c>
    </row>
    <row r="79" spans="1:8" ht="15.75" x14ac:dyDescent="0.25">
      <c r="A79" s="370" t="s">
        <v>1975</v>
      </c>
      <c r="B79" s="368">
        <f t="shared" si="2"/>
        <v>11669</v>
      </c>
      <c r="C79" s="366">
        <v>4553</v>
      </c>
      <c r="D79" s="366">
        <v>2366</v>
      </c>
      <c r="E79" s="366">
        <v>1965</v>
      </c>
      <c r="F79" s="366">
        <v>895</v>
      </c>
      <c r="G79" s="366">
        <v>1711</v>
      </c>
      <c r="H79" s="366">
        <v>179</v>
      </c>
    </row>
    <row r="80" spans="1:8" ht="15.75" x14ac:dyDescent="0.25">
      <c r="A80" s="370" t="s">
        <v>1976</v>
      </c>
      <c r="B80" s="368">
        <f t="shared" si="2"/>
        <v>36708</v>
      </c>
      <c r="C80" s="366">
        <v>570</v>
      </c>
      <c r="D80" s="366">
        <v>374</v>
      </c>
      <c r="E80" s="366">
        <v>1595</v>
      </c>
      <c r="F80" s="366">
        <v>243</v>
      </c>
      <c r="G80" s="366">
        <v>11</v>
      </c>
      <c r="H80" s="366">
        <v>33915</v>
      </c>
    </row>
    <row r="81" spans="1:8" ht="15.75" x14ac:dyDescent="0.25">
      <c r="A81" s="370" t="s">
        <v>1977</v>
      </c>
      <c r="B81" s="368">
        <f t="shared" si="2"/>
        <v>47631</v>
      </c>
      <c r="C81" s="366">
        <v>18529</v>
      </c>
      <c r="D81" s="366">
        <v>10421</v>
      </c>
      <c r="E81" s="366">
        <v>6710</v>
      </c>
      <c r="F81" s="366">
        <v>5674</v>
      </c>
      <c r="G81" s="366">
        <v>4997</v>
      </c>
      <c r="H81" s="366">
        <v>1300</v>
      </c>
    </row>
    <row r="82" spans="1:8" ht="15.75" x14ac:dyDescent="0.25">
      <c r="A82" s="370" t="s">
        <v>1978</v>
      </c>
      <c r="B82" s="368">
        <f t="shared" si="2"/>
        <v>1759</v>
      </c>
      <c r="C82" s="366">
        <v>91</v>
      </c>
      <c r="D82" s="366">
        <v>939</v>
      </c>
      <c r="E82" s="366">
        <v>402</v>
      </c>
      <c r="F82" s="366">
        <v>85</v>
      </c>
      <c r="G82" s="366">
        <v>175</v>
      </c>
      <c r="H82" s="366">
        <v>67</v>
      </c>
    </row>
    <row r="83" spans="1:8" ht="15.75" x14ac:dyDescent="0.25">
      <c r="A83" s="370" t="s">
        <v>1979</v>
      </c>
      <c r="B83" s="368">
        <f t="shared" si="2"/>
        <v>20130</v>
      </c>
      <c r="C83" s="366">
        <v>701</v>
      </c>
      <c r="D83" s="366">
        <v>3799</v>
      </c>
      <c r="E83" s="366">
        <v>6213</v>
      </c>
      <c r="F83" s="366">
        <v>4913</v>
      </c>
      <c r="G83" s="366">
        <v>2212</v>
      </c>
      <c r="H83" s="366">
        <v>2292</v>
      </c>
    </row>
    <row r="84" spans="1:8" ht="15.75" x14ac:dyDescent="0.25">
      <c r="A84" s="370" t="s">
        <v>1980</v>
      </c>
      <c r="B84" s="368">
        <f t="shared" si="2"/>
        <v>55240</v>
      </c>
      <c r="C84" s="366">
        <v>8221</v>
      </c>
      <c r="D84" s="366">
        <v>4877</v>
      </c>
      <c r="E84" s="366">
        <v>13640</v>
      </c>
      <c r="F84" s="366">
        <v>9045</v>
      </c>
      <c r="G84" s="366">
        <v>18700</v>
      </c>
      <c r="H84" s="366">
        <v>757</v>
      </c>
    </row>
    <row r="85" spans="1:8" ht="15.75" x14ac:dyDescent="0.25">
      <c r="A85" s="373" t="s">
        <v>1981</v>
      </c>
      <c r="B85" s="368">
        <f t="shared" si="2"/>
        <v>98459</v>
      </c>
      <c r="C85" s="366">
        <v>22176</v>
      </c>
      <c r="D85" s="366">
        <v>18602</v>
      </c>
      <c r="E85" s="366">
        <v>24276</v>
      </c>
      <c r="F85" s="366">
        <v>17554</v>
      </c>
      <c r="G85" s="366">
        <v>10141</v>
      </c>
      <c r="H85" s="366">
        <v>5710</v>
      </c>
    </row>
    <row r="86" spans="1:8" ht="15.75" x14ac:dyDescent="0.25">
      <c r="A86" s="370" t="s">
        <v>1982</v>
      </c>
      <c r="B86" s="368">
        <f t="shared" si="2"/>
        <v>232177</v>
      </c>
      <c r="C86" s="366">
        <v>35890</v>
      </c>
      <c r="D86" s="366">
        <v>52232</v>
      </c>
      <c r="E86" s="366">
        <v>48273</v>
      </c>
      <c r="F86" s="366">
        <v>54778</v>
      </c>
      <c r="G86" s="366">
        <v>37047</v>
      </c>
      <c r="H86" s="366">
        <v>3957</v>
      </c>
    </row>
  </sheetData>
  <mergeCells count="2">
    <mergeCell ref="A1:H1"/>
    <mergeCell ref="A2:H2"/>
  </mergeCells>
  <pageMargins left="1.47" right="0.70866141732283472" top="0.74803149606299213" bottom="0.74803149606299213" header="0.31496062992125984" footer="0.31496062992125984"/>
  <pageSetup paperSize="5" scale="80" fitToHeight="0"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B9600-E3F5-4B9D-818F-2E7FEDBBD244}">
  <sheetPr>
    <tabColor rgb="FFFFFF00"/>
    <pageSetUpPr fitToPage="1"/>
  </sheetPr>
  <dimension ref="A1:E45"/>
  <sheetViews>
    <sheetView showGridLines="0" topLeftCell="A7" workbookViewId="0">
      <selection sqref="A1:E45"/>
    </sheetView>
  </sheetViews>
  <sheetFormatPr baseColWidth="10" defaultRowHeight="15" x14ac:dyDescent="0.25"/>
  <cols>
    <col min="1" max="1" width="62.5703125" customWidth="1"/>
    <col min="2" max="2" width="28.28515625" customWidth="1"/>
    <col min="3" max="3" width="21.85546875" customWidth="1"/>
    <col min="4" max="4" width="20.42578125" customWidth="1"/>
    <col min="5" max="5" width="14.140625" customWidth="1"/>
  </cols>
  <sheetData>
    <row r="1" spans="1:5" ht="18" x14ac:dyDescent="0.25">
      <c r="A1" s="1353" t="s">
        <v>1983</v>
      </c>
      <c r="B1" s="1353"/>
      <c r="C1" s="1353"/>
      <c r="D1" s="1353"/>
      <c r="E1" s="1353"/>
    </row>
    <row r="2" spans="1:5" ht="18" x14ac:dyDescent="0.25">
      <c r="A2" s="1353" t="s">
        <v>1839</v>
      </c>
      <c r="B2" s="1353"/>
      <c r="C2" s="1353"/>
      <c r="D2" s="1353"/>
      <c r="E2" s="1353"/>
    </row>
    <row r="3" spans="1:5" x14ac:dyDescent="0.25">
      <c r="A3" s="1354"/>
      <c r="B3" s="1354"/>
      <c r="C3" s="1355"/>
      <c r="D3" s="1355"/>
      <c r="E3" s="1355"/>
    </row>
    <row r="4" spans="1:5" x14ac:dyDescent="0.25">
      <c r="A4" s="259" t="s">
        <v>21369</v>
      </c>
      <c r="B4" s="260"/>
      <c r="C4" s="260"/>
      <c r="D4" s="260"/>
      <c r="E4" s="261"/>
    </row>
    <row r="5" spans="1:5" x14ac:dyDescent="0.25">
      <c r="A5" s="1356" t="s">
        <v>1841</v>
      </c>
      <c r="B5" s="1356" t="s">
        <v>105</v>
      </c>
      <c r="C5" s="1358" t="s">
        <v>1842</v>
      </c>
      <c r="D5" s="1358"/>
      <c r="E5" s="1358"/>
    </row>
    <row r="6" spans="1:5" x14ac:dyDescent="0.25">
      <c r="A6" s="1357"/>
      <c r="B6" s="1357"/>
      <c r="C6" s="374" t="s">
        <v>382</v>
      </c>
      <c r="D6" s="374" t="s">
        <v>1984</v>
      </c>
      <c r="E6" s="375"/>
    </row>
    <row r="7" spans="1:5" x14ac:dyDescent="0.25">
      <c r="A7" s="376" t="s">
        <v>105</v>
      </c>
      <c r="B7" s="377">
        <f>SUM(B8:B45)</f>
        <v>32614</v>
      </c>
      <c r="C7" s="377">
        <f>SUM(C8:C45)</f>
        <v>32614</v>
      </c>
      <c r="D7" s="378"/>
      <c r="E7" s="379"/>
    </row>
    <row r="8" spans="1:5" x14ac:dyDescent="0.25">
      <c r="A8" s="380" t="s">
        <v>1985</v>
      </c>
      <c r="B8" s="308">
        <v>1253</v>
      </c>
      <c r="C8" s="309">
        <v>1253</v>
      </c>
      <c r="D8" s="309"/>
      <c r="E8" s="381"/>
    </row>
    <row r="9" spans="1:5" x14ac:dyDescent="0.25">
      <c r="A9" s="380" t="s">
        <v>1986</v>
      </c>
      <c r="B9" s="308">
        <v>700</v>
      </c>
      <c r="C9" s="309">
        <v>700</v>
      </c>
      <c r="D9" s="309"/>
      <c r="E9" s="381"/>
    </row>
    <row r="10" spans="1:5" x14ac:dyDescent="0.25">
      <c r="A10" s="380" t="s">
        <v>1987</v>
      </c>
      <c r="B10" s="308">
        <v>10</v>
      </c>
      <c r="C10" s="309">
        <v>10</v>
      </c>
      <c r="D10" s="309"/>
      <c r="E10" s="381"/>
    </row>
    <row r="11" spans="1:5" x14ac:dyDescent="0.25">
      <c r="A11" s="380" t="s">
        <v>1988</v>
      </c>
      <c r="B11" s="308">
        <v>217</v>
      </c>
      <c r="C11" s="309">
        <v>217</v>
      </c>
      <c r="D11" s="309"/>
      <c r="E11" s="381"/>
    </row>
    <row r="12" spans="1:5" x14ac:dyDescent="0.25">
      <c r="A12" s="380" t="s">
        <v>1989</v>
      </c>
      <c r="B12" s="308">
        <v>0</v>
      </c>
      <c r="C12" s="309">
        <v>0</v>
      </c>
      <c r="D12" s="309"/>
      <c r="E12" s="381"/>
    </row>
    <row r="13" spans="1:5" x14ac:dyDescent="0.25">
      <c r="A13" s="380" t="s">
        <v>1990</v>
      </c>
      <c r="B13" s="308">
        <v>36</v>
      </c>
      <c r="C13" s="309">
        <v>36</v>
      </c>
      <c r="D13" s="309"/>
      <c r="E13" s="381"/>
    </row>
    <row r="14" spans="1:5" x14ac:dyDescent="0.25">
      <c r="A14" s="380" t="s">
        <v>1967</v>
      </c>
      <c r="B14" s="308">
        <v>16</v>
      </c>
      <c r="C14" s="309">
        <v>16</v>
      </c>
      <c r="D14" s="309"/>
      <c r="E14" s="381"/>
    </row>
    <row r="15" spans="1:5" x14ac:dyDescent="0.25">
      <c r="A15" s="380" t="s">
        <v>1991</v>
      </c>
      <c r="B15" s="308">
        <v>8</v>
      </c>
      <c r="C15" s="309">
        <v>8</v>
      </c>
      <c r="D15" s="309"/>
      <c r="E15" s="381"/>
    </row>
    <row r="16" spans="1:5" x14ac:dyDescent="0.25">
      <c r="A16" s="380" t="s">
        <v>1992</v>
      </c>
      <c r="B16" s="308">
        <v>30</v>
      </c>
      <c r="C16" s="309">
        <v>30</v>
      </c>
      <c r="D16" s="309"/>
      <c r="E16" s="381"/>
    </row>
    <row r="17" spans="1:5" x14ac:dyDescent="0.25">
      <c r="A17" s="380" t="s">
        <v>1993</v>
      </c>
      <c r="B17" s="308">
        <v>8</v>
      </c>
      <c r="C17" s="309">
        <v>8</v>
      </c>
      <c r="D17" s="309"/>
      <c r="E17" s="381"/>
    </row>
    <row r="18" spans="1:5" x14ac:dyDescent="0.25">
      <c r="A18" s="380" t="s">
        <v>1994</v>
      </c>
      <c r="B18" s="308">
        <v>1</v>
      </c>
      <c r="C18" s="309">
        <v>1</v>
      </c>
      <c r="D18" s="309"/>
      <c r="E18" s="381"/>
    </row>
    <row r="19" spans="1:5" x14ac:dyDescent="0.25">
      <c r="A19" s="380" t="s">
        <v>1941</v>
      </c>
      <c r="B19" s="308">
        <v>10</v>
      </c>
      <c r="C19" s="309">
        <v>10</v>
      </c>
      <c r="D19" s="309"/>
      <c r="E19" s="381"/>
    </row>
    <row r="20" spans="1:5" x14ac:dyDescent="0.25">
      <c r="A20" s="380" t="s">
        <v>1995</v>
      </c>
      <c r="B20" s="308">
        <v>7</v>
      </c>
      <c r="C20" s="309">
        <v>7</v>
      </c>
      <c r="D20" s="309"/>
      <c r="E20" s="381"/>
    </row>
    <row r="21" spans="1:5" x14ac:dyDescent="0.25">
      <c r="A21" s="380" t="s">
        <v>1739</v>
      </c>
      <c r="B21" s="308">
        <v>16</v>
      </c>
      <c r="C21" s="309">
        <v>16</v>
      </c>
      <c r="D21" s="309"/>
      <c r="E21" s="381"/>
    </row>
    <row r="22" spans="1:5" x14ac:dyDescent="0.25">
      <c r="A22" s="380" t="s">
        <v>1953</v>
      </c>
      <c r="B22" s="308">
        <v>12</v>
      </c>
      <c r="C22" s="309">
        <v>12</v>
      </c>
      <c r="D22" s="309"/>
      <c r="E22" s="381"/>
    </row>
    <row r="23" spans="1:5" x14ac:dyDescent="0.25">
      <c r="A23" s="380" t="s">
        <v>1996</v>
      </c>
      <c r="B23" s="308">
        <v>4285</v>
      </c>
      <c r="C23" s="309">
        <v>4285</v>
      </c>
      <c r="D23" s="309"/>
      <c r="E23" s="381"/>
    </row>
    <row r="24" spans="1:5" x14ac:dyDescent="0.25">
      <c r="A24" s="380" t="s">
        <v>1997</v>
      </c>
      <c r="B24" s="308">
        <v>4995</v>
      </c>
      <c r="C24" s="309">
        <v>4995</v>
      </c>
      <c r="D24" s="309"/>
      <c r="E24" s="381"/>
    </row>
    <row r="25" spans="1:5" x14ac:dyDescent="0.25">
      <c r="A25" s="380" t="s">
        <v>1998</v>
      </c>
      <c r="B25" s="308">
        <v>4471</v>
      </c>
      <c r="C25" s="309">
        <v>4471</v>
      </c>
      <c r="D25" s="309"/>
      <c r="E25" s="381"/>
    </row>
    <row r="26" spans="1:5" x14ac:dyDescent="0.25">
      <c r="A26" s="380" t="s">
        <v>1999</v>
      </c>
      <c r="B26" s="308">
        <v>3072</v>
      </c>
      <c r="C26" s="309">
        <v>3072</v>
      </c>
      <c r="D26" s="309"/>
      <c r="E26" s="381"/>
    </row>
    <row r="27" spans="1:5" x14ac:dyDescent="0.25">
      <c r="A27" s="380" t="s">
        <v>2000</v>
      </c>
      <c r="B27" s="308">
        <v>4938</v>
      </c>
      <c r="C27" s="309">
        <v>4938</v>
      </c>
      <c r="D27" s="309"/>
      <c r="E27" s="381"/>
    </row>
    <row r="28" spans="1:5" x14ac:dyDescent="0.25">
      <c r="A28" s="380" t="s">
        <v>2001</v>
      </c>
      <c r="B28" s="308">
        <v>4951</v>
      </c>
      <c r="C28" s="309">
        <v>4951</v>
      </c>
      <c r="D28" s="309"/>
      <c r="E28" s="381"/>
    </row>
    <row r="29" spans="1:5" x14ac:dyDescent="0.25">
      <c r="A29" s="380" t="s">
        <v>2002</v>
      </c>
      <c r="B29" s="308">
        <v>39</v>
      </c>
      <c r="C29" s="309">
        <v>39</v>
      </c>
      <c r="D29" s="309"/>
      <c r="E29" s="381"/>
    </row>
    <row r="30" spans="1:5" x14ac:dyDescent="0.25">
      <c r="A30" s="382" t="s">
        <v>2003</v>
      </c>
      <c r="B30" s="308">
        <v>32</v>
      </c>
      <c r="C30" s="309">
        <v>32</v>
      </c>
      <c r="D30" s="309"/>
      <c r="E30" s="381"/>
    </row>
    <row r="31" spans="1:5" x14ac:dyDescent="0.25">
      <c r="A31" s="380" t="s">
        <v>2004</v>
      </c>
      <c r="B31" s="308">
        <v>15</v>
      </c>
      <c r="C31" s="309">
        <v>15</v>
      </c>
      <c r="D31" s="309"/>
      <c r="E31" s="381"/>
    </row>
    <row r="32" spans="1:5" x14ac:dyDescent="0.25">
      <c r="A32" s="380" t="s">
        <v>2005</v>
      </c>
      <c r="B32" s="308">
        <v>2970</v>
      </c>
      <c r="C32" s="309">
        <v>2970</v>
      </c>
      <c r="D32" s="309"/>
      <c r="E32" s="381"/>
    </row>
    <row r="33" spans="1:5" x14ac:dyDescent="0.25">
      <c r="A33" s="380" t="s">
        <v>2006</v>
      </c>
      <c r="B33" s="308">
        <v>0</v>
      </c>
      <c r="C33" s="309">
        <v>0</v>
      </c>
      <c r="D33" s="309"/>
      <c r="E33" s="381"/>
    </row>
    <row r="34" spans="1:5" x14ac:dyDescent="0.25">
      <c r="A34" s="380" t="s">
        <v>2007</v>
      </c>
      <c r="B34" s="308">
        <v>3</v>
      </c>
      <c r="C34" s="309">
        <v>3</v>
      </c>
      <c r="D34" s="309"/>
      <c r="E34" s="381"/>
    </row>
    <row r="35" spans="1:5" x14ac:dyDescent="0.25">
      <c r="A35" s="380" t="s">
        <v>2008</v>
      </c>
      <c r="B35" s="308">
        <v>3</v>
      </c>
      <c r="C35" s="309">
        <v>3</v>
      </c>
      <c r="D35" s="309"/>
      <c r="E35" s="381"/>
    </row>
    <row r="36" spans="1:5" x14ac:dyDescent="0.25">
      <c r="A36" s="380" t="s">
        <v>2009</v>
      </c>
      <c r="B36" s="308">
        <v>2</v>
      </c>
      <c r="C36" s="309">
        <v>2</v>
      </c>
      <c r="D36" s="309"/>
      <c r="E36" s="381"/>
    </row>
    <row r="37" spans="1:5" x14ac:dyDescent="0.25">
      <c r="A37" s="380" t="s">
        <v>2010</v>
      </c>
      <c r="B37" s="308">
        <v>252</v>
      </c>
      <c r="C37" s="309">
        <v>252</v>
      </c>
      <c r="D37" s="309"/>
      <c r="E37" s="381"/>
    </row>
    <row r="38" spans="1:5" x14ac:dyDescent="0.25">
      <c r="A38" s="380" t="s">
        <v>2011</v>
      </c>
      <c r="B38" s="308">
        <v>227</v>
      </c>
      <c r="C38" s="309">
        <v>227</v>
      </c>
      <c r="D38" s="309"/>
      <c r="E38" s="381"/>
    </row>
    <row r="39" spans="1:5" x14ac:dyDescent="0.25">
      <c r="A39" s="382" t="s">
        <v>2012</v>
      </c>
      <c r="B39" s="308">
        <v>5</v>
      </c>
      <c r="C39" s="309">
        <v>5</v>
      </c>
      <c r="D39" s="309"/>
      <c r="E39" s="381"/>
    </row>
    <row r="40" spans="1:5" x14ac:dyDescent="0.25">
      <c r="A40" s="382" t="s">
        <v>2013</v>
      </c>
      <c r="B40" s="308">
        <v>0</v>
      </c>
      <c r="C40" s="309">
        <v>0</v>
      </c>
      <c r="D40" s="309"/>
      <c r="E40" s="381"/>
    </row>
    <row r="41" spans="1:5" x14ac:dyDescent="0.25">
      <c r="A41" s="380" t="s">
        <v>2014</v>
      </c>
      <c r="B41" s="308">
        <v>0</v>
      </c>
      <c r="C41" s="309">
        <v>0</v>
      </c>
      <c r="D41" s="309"/>
      <c r="E41" s="381"/>
    </row>
    <row r="42" spans="1:5" x14ac:dyDescent="0.25">
      <c r="A42" s="380" t="s">
        <v>2015</v>
      </c>
      <c r="B42" s="308">
        <v>1</v>
      </c>
      <c r="C42" s="309">
        <v>1</v>
      </c>
      <c r="D42" s="309"/>
      <c r="E42" s="381"/>
    </row>
    <row r="43" spans="1:5" x14ac:dyDescent="0.25">
      <c r="A43" s="380" t="s">
        <v>2016</v>
      </c>
      <c r="B43" s="308">
        <v>2</v>
      </c>
      <c r="C43" s="309">
        <v>2</v>
      </c>
      <c r="D43" s="309"/>
      <c r="E43" s="381"/>
    </row>
    <row r="44" spans="1:5" ht="23.25" x14ac:dyDescent="0.25">
      <c r="A44" s="383" t="s">
        <v>2017</v>
      </c>
      <c r="B44" s="308">
        <v>26</v>
      </c>
      <c r="C44" s="309">
        <v>26</v>
      </c>
      <c r="D44" s="309"/>
      <c r="E44" s="381"/>
    </row>
    <row r="45" spans="1:5" x14ac:dyDescent="0.25">
      <c r="A45" s="380" t="s">
        <v>2018</v>
      </c>
      <c r="B45" s="308">
        <v>1</v>
      </c>
      <c r="C45" s="309">
        <v>1</v>
      </c>
      <c r="D45" s="309"/>
      <c r="E45" s="381"/>
    </row>
  </sheetData>
  <mergeCells count="7">
    <mergeCell ref="A1:E1"/>
    <mergeCell ref="A2:E2"/>
    <mergeCell ref="A3:B3"/>
    <mergeCell ref="C3:E3"/>
    <mergeCell ref="A5:A6"/>
    <mergeCell ref="B5:B6"/>
    <mergeCell ref="C5:E5"/>
  </mergeCells>
  <pageMargins left="2.11" right="0.7" top="0.75" bottom="0.75" header="0.3" footer="0.3"/>
  <pageSetup paperSize="5" scale="75"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2D1AF-AD68-4855-ABAE-39F9B35E3C0E}">
  <sheetPr>
    <tabColor rgb="FFFFFF00"/>
    <pageSetUpPr fitToPage="1"/>
  </sheetPr>
  <dimension ref="A1:D34"/>
  <sheetViews>
    <sheetView showGridLines="0" workbookViewId="0">
      <selection sqref="A1:D33"/>
    </sheetView>
  </sheetViews>
  <sheetFormatPr baseColWidth="10" defaultRowHeight="15" x14ac:dyDescent="0.25"/>
  <cols>
    <col min="1" max="1" width="40.7109375" customWidth="1"/>
    <col min="2" max="2" width="20.5703125" customWidth="1"/>
    <col min="3" max="3" width="17.140625" customWidth="1"/>
    <col min="4" max="4" width="23.140625" customWidth="1"/>
  </cols>
  <sheetData>
    <row r="1" spans="1:4" ht="18" x14ac:dyDescent="0.25">
      <c r="A1" s="1353" t="s">
        <v>1983</v>
      </c>
      <c r="B1" s="1353"/>
      <c r="C1" s="1353"/>
      <c r="D1" s="1353"/>
    </row>
    <row r="2" spans="1:4" ht="18" x14ac:dyDescent="0.25">
      <c r="A2" s="1353" t="s">
        <v>1839</v>
      </c>
      <c r="B2" s="1353"/>
      <c r="C2" s="1353"/>
      <c r="D2" s="1353"/>
    </row>
    <row r="3" spans="1:4" x14ac:dyDescent="0.25">
      <c r="A3" s="1354" t="s">
        <v>21370</v>
      </c>
      <c r="B3" s="1354"/>
      <c r="C3" s="250"/>
      <c r="D3" s="262"/>
    </row>
    <row r="4" spans="1:4" x14ac:dyDescent="0.25">
      <c r="A4" s="1359" t="s">
        <v>1841</v>
      </c>
      <c r="B4" s="1359" t="s">
        <v>105</v>
      </c>
      <c r="C4" s="1361" t="s">
        <v>1842</v>
      </c>
      <c r="D4" s="1361"/>
    </row>
    <row r="5" spans="1:4" x14ac:dyDescent="0.25">
      <c r="A5" s="1360"/>
      <c r="B5" s="1360"/>
      <c r="C5" s="384" t="s">
        <v>382</v>
      </c>
      <c r="D5" s="385" t="s">
        <v>2223</v>
      </c>
    </row>
    <row r="6" spans="1:4" x14ac:dyDescent="0.25">
      <c r="A6" s="386"/>
      <c r="B6" s="387">
        <f>SUM(B7:B33)</f>
        <v>16884</v>
      </c>
      <c r="C6" s="387">
        <f t="shared" ref="C6:D6" si="0">SUM(C7:C33)</f>
        <v>16803</v>
      </c>
      <c r="D6" s="387">
        <f t="shared" si="0"/>
        <v>81</v>
      </c>
    </row>
    <row r="7" spans="1:4" x14ac:dyDescent="0.25">
      <c r="A7" s="388" t="s">
        <v>1857</v>
      </c>
      <c r="B7" s="389">
        <v>3262</v>
      </c>
      <c r="C7" s="390">
        <v>3258</v>
      </c>
      <c r="D7" s="390">
        <v>4</v>
      </c>
    </row>
    <row r="8" spans="1:4" x14ac:dyDescent="0.25">
      <c r="A8" s="388" t="s">
        <v>2019</v>
      </c>
      <c r="B8" s="389">
        <v>189</v>
      </c>
      <c r="C8" s="390">
        <v>189</v>
      </c>
      <c r="D8" s="390">
        <v>0</v>
      </c>
    </row>
    <row r="9" spans="1:4" x14ac:dyDescent="0.25">
      <c r="A9" s="391" t="s">
        <v>1862</v>
      </c>
      <c r="B9" s="392">
        <v>240</v>
      </c>
      <c r="C9" s="393">
        <v>240</v>
      </c>
      <c r="D9" s="393">
        <v>0</v>
      </c>
    </row>
    <row r="10" spans="1:4" x14ac:dyDescent="0.25">
      <c r="A10" s="388" t="s">
        <v>2020</v>
      </c>
      <c r="B10" s="389">
        <v>4159</v>
      </c>
      <c r="C10" s="390">
        <v>4140</v>
      </c>
      <c r="D10" s="390">
        <v>19</v>
      </c>
    </row>
    <row r="11" spans="1:4" x14ac:dyDescent="0.25">
      <c r="A11" s="388" t="s">
        <v>2021</v>
      </c>
      <c r="B11" s="389">
        <v>97</v>
      </c>
      <c r="C11" s="390">
        <v>97</v>
      </c>
      <c r="D11" s="390">
        <v>0</v>
      </c>
    </row>
    <row r="12" spans="1:4" x14ac:dyDescent="0.25">
      <c r="A12" s="388" t="s">
        <v>1858</v>
      </c>
      <c r="B12" s="389">
        <v>311</v>
      </c>
      <c r="C12" s="390">
        <v>303</v>
      </c>
      <c r="D12" s="390">
        <v>8</v>
      </c>
    </row>
    <row r="13" spans="1:4" x14ac:dyDescent="0.25">
      <c r="A13" s="388" t="s">
        <v>2022</v>
      </c>
      <c r="B13" s="389">
        <v>27</v>
      </c>
      <c r="C13" s="390">
        <v>22</v>
      </c>
      <c r="D13" s="390">
        <v>5</v>
      </c>
    </row>
    <row r="14" spans="1:4" x14ac:dyDescent="0.25">
      <c r="A14" s="388" t="s">
        <v>2023</v>
      </c>
      <c r="B14" s="389">
        <v>61</v>
      </c>
      <c r="C14" s="390">
        <v>56</v>
      </c>
      <c r="D14" s="390">
        <v>5</v>
      </c>
    </row>
    <row r="15" spans="1:4" x14ac:dyDescent="0.25">
      <c r="A15" s="388" t="s">
        <v>2024</v>
      </c>
      <c r="B15" s="389">
        <v>4</v>
      </c>
      <c r="C15" s="390">
        <v>4</v>
      </c>
      <c r="D15" s="390">
        <v>0</v>
      </c>
    </row>
    <row r="16" spans="1:4" x14ac:dyDescent="0.25">
      <c r="A16" s="388" t="s">
        <v>2025</v>
      </c>
      <c r="B16" s="389">
        <v>111</v>
      </c>
      <c r="C16" s="390">
        <v>110</v>
      </c>
      <c r="D16" s="390">
        <v>1</v>
      </c>
    </row>
    <row r="17" spans="1:4" x14ac:dyDescent="0.25">
      <c r="A17" s="388" t="s">
        <v>2026</v>
      </c>
      <c r="B17" s="389">
        <v>1</v>
      </c>
      <c r="C17" s="390">
        <v>1</v>
      </c>
      <c r="D17" s="390">
        <v>0</v>
      </c>
    </row>
    <row r="18" spans="1:4" x14ac:dyDescent="0.25">
      <c r="A18" s="388" t="s">
        <v>2027</v>
      </c>
      <c r="B18" s="389">
        <v>22</v>
      </c>
      <c r="C18" s="390">
        <v>22</v>
      </c>
      <c r="D18" s="390">
        <v>0</v>
      </c>
    </row>
    <row r="19" spans="1:4" x14ac:dyDescent="0.25">
      <c r="A19" s="388" t="s">
        <v>2028</v>
      </c>
      <c r="B19" s="389">
        <v>1</v>
      </c>
      <c r="C19" s="390">
        <v>1</v>
      </c>
      <c r="D19" s="390">
        <v>0</v>
      </c>
    </row>
    <row r="20" spans="1:4" x14ac:dyDescent="0.25">
      <c r="A20" s="388" t="s">
        <v>2029</v>
      </c>
      <c r="B20" s="389">
        <v>80</v>
      </c>
      <c r="C20" s="390">
        <v>80</v>
      </c>
      <c r="D20" s="390">
        <v>0</v>
      </c>
    </row>
    <row r="21" spans="1:4" x14ac:dyDescent="0.25">
      <c r="A21" s="388" t="s">
        <v>2030</v>
      </c>
      <c r="B21" s="389">
        <v>2</v>
      </c>
      <c r="C21" s="390">
        <v>2</v>
      </c>
      <c r="D21" s="390">
        <v>0</v>
      </c>
    </row>
    <row r="22" spans="1:4" x14ac:dyDescent="0.25">
      <c r="A22" s="388" t="s">
        <v>2031</v>
      </c>
      <c r="B22" s="389">
        <v>15</v>
      </c>
      <c r="C22" s="390">
        <v>15</v>
      </c>
      <c r="D22" s="390">
        <v>0</v>
      </c>
    </row>
    <row r="23" spans="1:4" x14ac:dyDescent="0.25">
      <c r="A23" s="388" t="s">
        <v>2032</v>
      </c>
      <c r="B23" s="389">
        <v>136</v>
      </c>
      <c r="C23" s="390">
        <v>136</v>
      </c>
      <c r="D23" s="390">
        <v>0</v>
      </c>
    </row>
    <row r="24" spans="1:4" x14ac:dyDescent="0.25">
      <c r="A24" s="388" t="s">
        <v>2033</v>
      </c>
      <c r="B24" s="389">
        <v>14</v>
      </c>
      <c r="C24" s="390">
        <v>14</v>
      </c>
      <c r="D24" s="390">
        <v>0</v>
      </c>
    </row>
    <row r="25" spans="1:4" x14ac:dyDescent="0.25">
      <c r="A25" s="388" t="s">
        <v>2034</v>
      </c>
      <c r="B25" s="389">
        <v>107</v>
      </c>
      <c r="C25" s="390">
        <v>107</v>
      </c>
      <c r="D25" s="390">
        <v>0</v>
      </c>
    </row>
    <row r="26" spans="1:4" x14ac:dyDescent="0.25">
      <c r="A26" s="388" t="s">
        <v>2035</v>
      </c>
      <c r="B26" s="389">
        <v>8</v>
      </c>
      <c r="C26" s="390">
        <v>8</v>
      </c>
      <c r="D26" s="390">
        <v>0</v>
      </c>
    </row>
    <row r="27" spans="1:4" x14ac:dyDescent="0.25">
      <c r="A27" s="388" t="s">
        <v>2036</v>
      </c>
      <c r="B27" s="389">
        <v>27</v>
      </c>
      <c r="C27" s="390">
        <v>27</v>
      </c>
      <c r="D27" s="390">
        <v>0</v>
      </c>
    </row>
    <row r="28" spans="1:4" x14ac:dyDescent="0.25">
      <c r="A28" s="388" t="s">
        <v>2037</v>
      </c>
      <c r="B28" s="389">
        <v>6</v>
      </c>
      <c r="C28" s="390">
        <v>6</v>
      </c>
      <c r="D28" s="390">
        <v>0</v>
      </c>
    </row>
    <row r="29" spans="1:4" x14ac:dyDescent="0.25">
      <c r="A29" s="388" t="s">
        <v>2038</v>
      </c>
      <c r="B29" s="389">
        <v>5</v>
      </c>
      <c r="C29" s="390">
        <v>5</v>
      </c>
      <c r="D29" s="390">
        <v>0</v>
      </c>
    </row>
    <row r="30" spans="1:4" x14ac:dyDescent="0.25">
      <c r="A30" s="388" t="s">
        <v>2039</v>
      </c>
      <c r="B30" s="389">
        <v>4</v>
      </c>
      <c r="C30" s="390">
        <v>3</v>
      </c>
      <c r="D30" s="390">
        <v>1</v>
      </c>
    </row>
    <row r="31" spans="1:4" x14ac:dyDescent="0.25">
      <c r="A31" s="388" t="s">
        <v>2040</v>
      </c>
      <c r="B31" s="389">
        <v>6</v>
      </c>
      <c r="C31" s="390">
        <v>6</v>
      </c>
      <c r="D31" s="390">
        <v>0</v>
      </c>
    </row>
    <row r="32" spans="1:4" x14ac:dyDescent="0.25">
      <c r="A32" s="391" t="s">
        <v>2041</v>
      </c>
      <c r="B32" s="389">
        <v>3996</v>
      </c>
      <c r="C32" s="393">
        <v>3977</v>
      </c>
      <c r="D32" s="390">
        <v>19</v>
      </c>
    </row>
    <row r="33" spans="1:4" x14ac:dyDescent="0.25">
      <c r="A33" s="388" t="s">
        <v>2042</v>
      </c>
      <c r="B33" s="389">
        <v>3993</v>
      </c>
      <c r="C33" s="393">
        <v>3974</v>
      </c>
      <c r="D33" s="390">
        <v>19</v>
      </c>
    </row>
    <row r="34" spans="1:4" x14ac:dyDescent="0.25">
      <c r="A34" s="247"/>
      <c r="B34" s="248"/>
      <c r="C34" s="248"/>
      <c r="D34" s="248"/>
    </row>
  </sheetData>
  <mergeCells count="6">
    <mergeCell ref="A1:D1"/>
    <mergeCell ref="A2:D2"/>
    <mergeCell ref="A3:B3"/>
    <mergeCell ref="A4:A5"/>
    <mergeCell ref="B4:B5"/>
    <mergeCell ref="C4:D4"/>
  </mergeCells>
  <pageMargins left="1.68" right="0.7" top="0.75" bottom="0.75" header="0.3" footer="0.3"/>
  <pageSetup paperSize="5"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D9203-C596-411B-A447-E0BF0F3C2EC4}">
  <sheetPr>
    <tabColor rgb="FFFFFF00"/>
    <pageSetUpPr fitToPage="1"/>
  </sheetPr>
  <dimension ref="A1:E49"/>
  <sheetViews>
    <sheetView showGridLines="0" topLeftCell="B1" workbookViewId="0">
      <selection activeCell="B1" sqref="B1:E49"/>
    </sheetView>
  </sheetViews>
  <sheetFormatPr baseColWidth="10" defaultRowHeight="15" x14ac:dyDescent="0.25"/>
  <cols>
    <col min="1" max="1" width="48.42578125" hidden="1" customWidth="1"/>
    <col min="2" max="2" width="46" customWidth="1"/>
    <col min="3" max="3" width="40.42578125" customWidth="1"/>
    <col min="4" max="4" width="29.7109375" customWidth="1"/>
    <col min="5" max="5" width="32" customWidth="1"/>
  </cols>
  <sheetData>
    <row r="1" spans="1:5" ht="15.75" x14ac:dyDescent="0.25">
      <c r="A1" s="264"/>
      <c r="B1" s="1362" t="s">
        <v>1983</v>
      </c>
      <c r="C1" s="1362"/>
      <c r="D1" s="1362"/>
      <c r="E1" s="1362"/>
    </row>
    <row r="2" spans="1:5" ht="15.75" x14ac:dyDescent="0.25">
      <c r="A2" s="264"/>
      <c r="B2" s="1362" t="s">
        <v>2044</v>
      </c>
      <c r="C2" s="1362"/>
      <c r="D2" s="1362"/>
      <c r="E2" s="1362"/>
    </row>
    <row r="3" spans="1:5" ht="16.5" x14ac:dyDescent="0.25">
      <c r="A3" s="264"/>
      <c r="B3" s="394" t="s">
        <v>369</v>
      </c>
      <c r="C3" s="395"/>
      <c r="D3" s="396" t="s">
        <v>2045</v>
      </c>
      <c r="E3" s="395"/>
    </row>
    <row r="4" spans="1:5" ht="15.75" x14ac:dyDescent="0.25">
      <c r="A4" s="1363" t="s">
        <v>2046</v>
      </c>
      <c r="B4" s="1365" t="s">
        <v>1841</v>
      </c>
      <c r="C4" s="1367" t="s">
        <v>1842</v>
      </c>
      <c r="D4" s="1368"/>
      <c r="E4" s="1369"/>
    </row>
    <row r="5" spans="1:5" ht="15.75" x14ac:dyDescent="0.25">
      <c r="A5" s="1364"/>
      <c r="B5" s="1366"/>
      <c r="C5" s="397" t="s">
        <v>2047</v>
      </c>
      <c r="D5" s="398" t="s">
        <v>1984</v>
      </c>
      <c r="E5" s="399" t="s">
        <v>79</v>
      </c>
    </row>
    <row r="6" spans="1:5" ht="15.75" x14ac:dyDescent="0.25">
      <c r="A6" s="265">
        <v>1</v>
      </c>
      <c r="B6" s="400" t="s">
        <v>2048</v>
      </c>
      <c r="C6" s="310">
        <v>372</v>
      </c>
      <c r="D6" s="311"/>
      <c r="E6" s="310">
        <v>372</v>
      </c>
    </row>
    <row r="7" spans="1:5" ht="15.75" x14ac:dyDescent="0.25">
      <c r="A7" s="265">
        <v>2</v>
      </c>
      <c r="B7" s="401" t="s">
        <v>2049</v>
      </c>
      <c r="C7" s="310">
        <v>233</v>
      </c>
      <c r="D7" s="311"/>
      <c r="E7" s="310">
        <v>233</v>
      </c>
    </row>
    <row r="8" spans="1:5" ht="15.75" x14ac:dyDescent="0.25">
      <c r="A8" s="265">
        <v>3</v>
      </c>
      <c r="B8" s="401" t="s">
        <v>2050</v>
      </c>
      <c r="C8" s="310">
        <v>161</v>
      </c>
      <c r="D8" s="311"/>
      <c r="E8" s="310">
        <v>161</v>
      </c>
    </row>
    <row r="9" spans="1:5" ht="15.75" x14ac:dyDescent="0.25">
      <c r="A9" s="265">
        <v>4</v>
      </c>
      <c r="B9" s="401" t="s">
        <v>2051</v>
      </c>
      <c r="C9" s="310">
        <v>225</v>
      </c>
      <c r="D9" s="311"/>
      <c r="E9" s="310">
        <v>225</v>
      </c>
    </row>
    <row r="10" spans="1:5" ht="15.75" x14ac:dyDescent="0.25">
      <c r="A10" s="265">
        <v>5</v>
      </c>
      <c r="B10" s="401" t="s">
        <v>2052</v>
      </c>
      <c r="C10" s="312">
        <v>68</v>
      </c>
      <c r="D10" s="311"/>
      <c r="E10" s="312">
        <v>68</v>
      </c>
    </row>
    <row r="11" spans="1:5" ht="15.75" x14ac:dyDescent="0.25">
      <c r="A11" s="265">
        <v>6</v>
      </c>
      <c r="B11" s="401" t="s">
        <v>2053</v>
      </c>
      <c r="C11" s="312">
        <v>57</v>
      </c>
      <c r="D11" s="311"/>
      <c r="E11" s="312">
        <v>57</v>
      </c>
    </row>
    <row r="12" spans="1:5" ht="15.75" x14ac:dyDescent="0.25">
      <c r="A12" s="265">
        <v>7</v>
      </c>
      <c r="B12" s="401" t="s">
        <v>1933</v>
      </c>
      <c r="C12" s="310">
        <v>25</v>
      </c>
      <c r="D12" s="311"/>
      <c r="E12" s="310">
        <v>25</v>
      </c>
    </row>
    <row r="13" spans="1:5" ht="15.75" x14ac:dyDescent="0.25">
      <c r="A13" s="265">
        <v>8</v>
      </c>
      <c r="B13" s="401" t="s">
        <v>2054</v>
      </c>
      <c r="C13" s="310">
        <v>46983</v>
      </c>
      <c r="D13" s="311"/>
      <c r="E13" s="310">
        <v>46983</v>
      </c>
    </row>
    <row r="14" spans="1:5" ht="15.75" x14ac:dyDescent="0.25">
      <c r="A14" s="265">
        <v>9</v>
      </c>
      <c r="B14" s="401" t="s">
        <v>2055</v>
      </c>
      <c r="C14" s="310">
        <v>47193</v>
      </c>
      <c r="D14" s="311"/>
      <c r="E14" s="310">
        <v>47193</v>
      </c>
    </row>
    <row r="15" spans="1:5" ht="15.75" x14ac:dyDescent="0.25">
      <c r="A15" s="265">
        <v>10</v>
      </c>
      <c r="B15" s="401" t="s">
        <v>2056</v>
      </c>
      <c r="C15" s="310">
        <v>52103</v>
      </c>
      <c r="D15" s="311"/>
      <c r="E15" s="310">
        <v>52103</v>
      </c>
    </row>
    <row r="16" spans="1:5" ht="15.75" x14ac:dyDescent="0.25">
      <c r="A16" s="265">
        <v>11</v>
      </c>
      <c r="B16" s="401" t="s">
        <v>2057</v>
      </c>
      <c r="C16" s="310">
        <v>41951</v>
      </c>
      <c r="D16" s="311"/>
      <c r="E16" s="310">
        <v>41951</v>
      </c>
    </row>
    <row r="17" spans="1:5" ht="15.75" x14ac:dyDescent="0.25">
      <c r="A17" s="265">
        <v>12</v>
      </c>
      <c r="B17" s="401" t="s">
        <v>2058</v>
      </c>
      <c r="C17" s="310">
        <v>43090</v>
      </c>
      <c r="D17" s="311"/>
      <c r="E17" s="310">
        <v>43090</v>
      </c>
    </row>
    <row r="18" spans="1:5" ht="15.75" x14ac:dyDescent="0.25">
      <c r="A18" s="265">
        <v>13</v>
      </c>
      <c r="B18" s="401" t="s">
        <v>2059</v>
      </c>
      <c r="C18" s="312">
        <v>1120</v>
      </c>
      <c r="D18" s="311"/>
      <c r="E18" s="312">
        <v>1120</v>
      </c>
    </row>
    <row r="19" spans="1:5" ht="15.75" x14ac:dyDescent="0.25">
      <c r="A19" s="265">
        <v>14</v>
      </c>
      <c r="B19" s="401" t="s">
        <v>2060</v>
      </c>
      <c r="C19" s="312">
        <v>1331</v>
      </c>
      <c r="D19" s="311"/>
      <c r="E19" s="312">
        <v>1331</v>
      </c>
    </row>
    <row r="20" spans="1:5" ht="15.75" x14ac:dyDescent="0.25">
      <c r="A20" s="265">
        <v>15</v>
      </c>
      <c r="B20" s="401" t="s">
        <v>2061</v>
      </c>
      <c r="C20" s="312">
        <v>10</v>
      </c>
      <c r="D20" s="311"/>
      <c r="E20" s="312">
        <v>10</v>
      </c>
    </row>
    <row r="21" spans="1:5" ht="15.75" x14ac:dyDescent="0.25">
      <c r="A21" s="265">
        <v>16</v>
      </c>
      <c r="B21" s="401" t="s">
        <v>1992</v>
      </c>
      <c r="C21" s="312">
        <v>273</v>
      </c>
      <c r="D21" s="311"/>
      <c r="E21" s="312">
        <v>273</v>
      </c>
    </row>
    <row r="22" spans="1:5" ht="15.75" x14ac:dyDescent="0.25">
      <c r="A22" s="265">
        <v>17</v>
      </c>
      <c r="B22" s="402" t="s">
        <v>2062</v>
      </c>
      <c r="C22" s="312">
        <v>1</v>
      </c>
      <c r="D22" s="311"/>
      <c r="E22" s="312">
        <v>1</v>
      </c>
    </row>
    <row r="23" spans="1:5" ht="15.75" x14ac:dyDescent="0.25">
      <c r="A23" s="265">
        <v>18</v>
      </c>
      <c r="B23" s="402" t="s">
        <v>2063</v>
      </c>
      <c r="C23" s="312">
        <v>20</v>
      </c>
      <c r="D23" s="311"/>
      <c r="E23" s="312">
        <v>20</v>
      </c>
    </row>
    <row r="24" spans="1:5" ht="15.75" x14ac:dyDescent="0.25">
      <c r="A24" s="265">
        <v>19</v>
      </c>
      <c r="B24" s="401" t="s">
        <v>2064</v>
      </c>
      <c r="C24" s="312">
        <v>199</v>
      </c>
      <c r="D24" s="311"/>
      <c r="E24" s="312">
        <v>199</v>
      </c>
    </row>
    <row r="25" spans="1:5" ht="15.75" x14ac:dyDescent="0.25">
      <c r="A25" s="265">
        <v>20</v>
      </c>
      <c r="B25" s="401" t="s">
        <v>2065</v>
      </c>
      <c r="C25" s="312">
        <v>61</v>
      </c>
      <c r="D25" s="311"/>
      <c r="E25" s="312">
        <v>61</v>
      </c>
    </row>
    <row r="26" spans="1:5" ht="15.75" x14ac:dyDescent="0.25">
      <c r="A26" s="265">
        <v>21</v>
      </c>
      <c r="B26" s="401" t="s">
        <v>2066</v>
      </c>
      <c r="C26" s="312">
        <v>15</v>
      </c>
      <c r="D26" s="311"/>
      <c r="E26" s="312">
        <v>15</v>
      </c>
    </row>
    <row r="27" spans="1:5" ht="15.75" x14ac:dyDescent="0.25">
      <c r="A27" s="265">
        <v>22</v>
      </c>
      <c r="B27" s="401" t="s">
        <v>2067</v>
      </c>
      <c r="C27" s="312">
        <v>9</v>
      </c>
      <c r="D27" s="311"/>
      <c r="E27" s="312">
        <v>9</v>
      </c>
    </row>
    <row r="28" spans="1:5" ht="15.75" x14ac:dyDescent="0.25">
      <c r="A28" s="265">
        <v>23</v>
      </c>
      <c r="B28" s="401" t="s">
        <v>2068</v>
      </c>
      <c r="C28" s="312">
        <v>9</v>
      </c>
      <c r="D28" s="311"/>
      <c r="E28" s="312">
        <v>9</v>
      </c>
    </row>
    <row r="29" spans="1:5" ht="15.75" x14ac:dyDescent="0.25">
      <c r="A29" s="265">
        <v>24</v>
      </c>
      <c r="B29" s="401" t="s">
        <v>2069</v>
      </c>
      <c r="C29" s="312">
        <v>7</v>
      </c>
      <c r="D29" s="311"/>
      <c r="E29" s="312">
        <v>7</v>
      </c>
    </row>
    <row r="30" spans="1:5" ht="15.75" x14ac:dyDescent="0.25">
      <c r="A30" s="265">
        <v>25</v>
      </c>
      <c r="B30" s="401" t="s">
        <v>2070</v>
      </c>
      <c r="C30" s="312">
        <v>467</v>
      </c>
      <c r="D30" s="311"/>
      <c r="E30" s="312">
        <v>467</v>
      </c>
    </row>
    <row r="31" spans="1:5" ht="15.75" x14ac:dyDescent="0.25">
      <c r="A31" s="265">
        <v>26</v>
      </c>
      <c r="B31" s="403" t="s">
        <v>1967</v>
      </c>
      <c r="C31" s="312">
        <v>75</v>
      </c>
      <c r="D31" s="311"/>
      <c r="E31" s="312">
        <v>75</v>
      </c>
    </row>
    <row r="32" spans="1:5" ht="15.75" x14ac:dyDescent="0.25">
      <c r="A32" s="265">
        <v>27</v>
      </c>
      <c r="B32" s="401" t="s">
        <v>2071</v>
      </c>
      <c r="C32" s="312">
        <v>35</v>
      </c>
      <c r="D32" s="311"/>
      <c r="E32" s="312">
        <v>35</v>
      </c>
    </row>
    <row r="33" spans="1:5" ht="15.75" x14ac:dyDescent="0.25">
      <c r="A33" s="265">
        <v>28</v>
      </c>
      <c r="B33" s="401" t="s">
        <v>2072</v>
      </c>
      <c r="C33" s="312">
        <v>709</v>
      </c>
      <c r="D33" s="311"/>
      <c r="E33" s="312">
        <v>709</v>
      </c>
    </row>
    <row r="34" spans="1:5" ht="15.75" x14ac:dyDescent="0.25">
      <c r="A34" s="265">
        <v>29</v>
      </c>
      <c r="B34" s="401" t="s">
        <v>1960</v>
      </c>
      <c r="C34" s="312">
        <v>325</v>
      </c>
      <c r="D34" s="311"/>
      <c r="E34" s="312">
        <v>325</v>
      </c>
    </row>
    <row r="35" spans="1:5" ht="15.75" x14ac:dyDescent="0.25">
      <c r="A35" s="265">
        <v>30</v>
      </c>
      <c r="B35" s="401" t="s">
        <v>2073</v>
      </c>
      <c r="C35" s="312">
        <v>20</v>
      </c>
      <c r="D35" s="311"/>
      <c r="E35" s="312">
        <v>20</v>
      </c>
    </row>
    <row r="36" spans="1:5" ht="15.75" x14ac:dyDescent="0.25">
      <c r="A36" s="265">
        <v>31</v>
      </c>
      <c r="B36" s="404" t="s">
        <v>2074</v>
      </c>
      <c r="C36" s="312">
        <v>3</v>
      </c>
      <c r="D36" s="311"/>
      <c r="E36" s="312">
        <v>3</v>
      </c>
    </row>
    <row r="37" spans="1:5" ht="15.75" x14ac:dyDescent="0.25">
      <c r="A37" s="265">
        <v>32</v>
      </c>
      <c r="B37" s="401" t="s">
        <v>2075</v>
      </c>
      <c r="C37" s="312">
        <v>33</v>
      </c>
      <c r="D37" s="311"/>
      <c r="E37" s="312">
        <v>33</v>
      </c>
    </row>
    <row r="38" spans="1:5" ht="15.75" x14ac:dyDescent="0.25">
      <c r="A38" s="265">
        <v>33</v>
      </c>
      <c r="B38" s="402" t="s">
        <v>2076</v>
      </c>
      <c r="C38" s="312">
        <v>31</v>
      </c>
      <c r="D38" s="311"/>
      <c r="E38" s="312">
        <v>31</v>
      </c>
    </row>
    <row r="39" spans="1:5" ht="15.75" x14ac:dyDescent="0.25">
      <c r="A39" s="265">
        <v>34</v>
      </c>
      <c r="B39" s="401" t="s">
        <v>1978</v>
      </c>
      <c r="C39" s="313">
        <v>0</v>
      </c>
      <c r="D39" s="311"/>
      <c r="E39" s="313">
        <v>0</v>
      </c>
    </row>
    <row r="40" spans="1:5" ht="15.75" x14ac:dyDescent="0.25">
      <c r="A40" s="265">
        <v>35</v>
      </c>
      <c r="B40" s="402" t="s">
        <v>2077</v>
      </c>
      <c r="C40" s="312">
        <v>2</v>
      </c>
      <c r="D40" s="311"/>
      <c r="E40" s="312">
        <v>2</v>
      </c>
    </row>
    <row r="41" spans="1:5" ht="15.75" x14ac:dyDescent="0.25">
      <c r="A41" s="265">
        <v>36</v>
      </c>
      <c r="B41" s="401" t="s">
        <v>2078</v>
      </c>
      <c r="C41" s="312">
        <v>1447</v>
      </c>
      <c r="D41" s="311"/>
      <c r="E41" s="312">
        <v>1447</v>
      </c>
    </row>
    <row r="42" spans="1:5" ht="15.75" x14ac:dyDescent="0.25">
      <c r="A42" s="265">
        <v>37</v>
      </c>
      <c r="B42" s="401" t="s">
        <v>2079</v>
      </c>
      <c r="C42" s="312">
        <v>797</v>
      </c>
      <c r="D42" s="311"/>
      <c r="E42" s="312">
        <v>797</v>
      </c>
    </row>
    <row r="43" spans="1:5" ht="15.75" x14ac:dyDescent="0.25">
      <c r="A43" s="265">
        <v>38</v>
      </c>
      <c r="B43" s="401" t="s">
        <v>2080</v>
      </c>
      <c r="C43" s="312">
        <v>1740</v>
      </c>
      <c r="D43" s="311"/>
      <c r="E43" s="312">
        <v>1740</v>
      </c>
    </row>
    <row r="44" spans="1:5" ht="15.75" x14ac:dyDescent="0.25">
      <c r="A44" s="265">
        <v>1</v>
      </c>
      <c r="B44" s="401" t="s">
        <v>1949</v>
      </c>
      <c r="C44" s="312">
        <v>22</v>
      </c>
      <c r="D44" s="311"/>
      <c r="E44" s="312">
        <v>22</v>
      </c>
    </row>
    <row r="45" spans="1:5" ht="15.75" x14ac:dyDescent="0.25">
      <c r="A45" s="265">
        <v>2</v>
      </c>
      <c r="B45" s="401" t="s">
        <v>2081</v>
      </c>
      <c r="C45" s="312">
        <v>26</v>
      </c>
      <c r="D45" s="311"/>
      <c r="E45" s="312">
        <v>26</v>
      </c>
    </row>
    <row r="46" spans="1:5" ht="15.75" x14ac:dyDescent="0.25">
      <c r="A46" s="265">
        <v>4</v>
      </c>
      <c r="B46" s="405" t="s">
        <v>2082</v>
      </c>
      <c r="C46" s="312">
        <v>415</v>
      </c>
      <c r="D46" s="311"/>
      <c r="E46" s="312">
        <v>415</v>
      </c>
    </row>
    <row r="47" spans="1:5" ht="15.75" x14ac:dyDescent="0.25">
      <c r="A47" s="265">
        <v>5</v>
      </c>
      <c r="B47" s="401" t="s">
        <v>2083</v>
      </c>
      <c r="C47" s="312">
        <v>1</v>
      </c>
      <c r="D47" s="311"/>
      <c r="E47" s="312">
        <v>1</v>
      </c>
    </row>
    <row r="48" spans="1:5" ht="15.75" x14ac:dyDescent="0.25">
      <c r="A48" s="265">
        <v>6</v>
      </c>
      <c r="B48" s="401" t="s">
        <v>1995</v>
      </c>
      <c r="C48" s="312">
        <v>3</v>
      </c>
      <c r="D48" s="311"/>
      <c r="E48" s="312">
        <v>3</v>
      </c>
    </row>
    <row r="49" spans="1:5" ht="15.75" x14ac:dyDescent="0.25">
      <c r="A49" s="266"/>
      <c r="B49" s="406" t="s">
        <v>2084</v>
      </c>
      <c r="C49" s="407">
        <v>241667</v>
      </c>
      <c r="D49" s="407"/>
      <c r="E49" s="407">
        <v>241667</v>
      </c>
    </row>
  </sheetData>
  <mergeCells count="5">
    <mergeCell ref="B1:E1"/>
    <mergeCell ref="B2:E2"/>
    <mergeCell ref="A4:A5"/>
    <mergeCell ref="B4:B5"/>
    <mergeCell ref="C4:E4"/>
  </mergeCells>
  <pageMargins left="2.39" right="0.7" top="0.75" bottom="0.75" header="0.3" footer="0.3"/>
  <pageSetup paperSize="5" scale="65"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C0CC2-E0B2-47A1-B517-DA955AAA2DFD}">
  <sheetPr>
    <tabColor rgb="FFFFFF00"/>
    <pageSetUpPr fitToPage="1"/>
  </sheetPr>
  <dimension ref="A1:E16"/>
  <sheetViews>
    <sheetView showGridLines="0" workbookViewId="0">
      <selection sqref="A1:E16"/>
    </sheetView>
  </sheetViews>
  <sheetFormatPr baseColWidth="10" defaultRowHeight="15" x14ac:dyDescent="0.25"/>
  <cols>
    <col min="1" max="1" width="27.7109375" bestFit="1" customWidth="1"/>
    <col min="2" max="2" width="26.140625" customWidth="1"/>
    <col min="3" max="3" width="15.28515625" customWidth="1"/>
    <col min="4" max="4" width="18.140625" customWidth="1"/>
    <col min="5" max="5" width="10.5703125" customWidth="1"/>
  </cols>
  <sheetData>
    <row r="1" spans="1:5" ht="15.75" x14ac:dyDescent="0.25">
      <c r="A1" s="1370" t="s">
        <v>1983</v>
      </c>
      <c r="B1" s="1370"/>
      <c r="C1" s="1370"/>
      <c r="D1" s="1370"/>
      <c r="E1" s="1370"/>
    </row>
    <row r="2" spans="1:5" ht="15.75" x14ac:dyDescent="0.25">
      <c r="A2" s="1370" t="s">
        <v>2085</v>
      </c>
      <c r="B2" s="1370"/>
      <c r="C2" s="1370"/>
      <c r="D2" s="1370"/>
      <c r="E2" s="1370"/>
    </row>
    <row r="3" spans="1:5" ht="15.75" x14ac:dyDescent="0.25">
      <c r="A3" s="532"/>
      <c r="B3" s="533" t="s">
        <v>33</v>
      </c>
      <c r="C3" s="532"/>
      <c r="D3" s="532"/>
      <c r="E3" s="532"/>
    </row>
    <row r="4" spans="1:5" ht="15.75" thickBot="1" x14ac:dyDescent="0.3">
      <c r="A4" s="267" t="s">
        <v>2220</v>
      </c>
      <c r="B4" s="267"/>
      <c r="C4" s="1371"/>
      <c r="D4" s="1371"/>
      <c r="E4" s="1371"/>
    </row>
    <row r="5" spans="1:5" ht="15.75" thickBot="1" x14ac:dyDescent="0.3">
      <c r="A5" s="1372" t="s">
        <v>1841</v>
      </c>
      <c r="B5" s="1372" t="s">
        <v>105</v>
      </c>
      <c r="C5" s="1374" t="s">
        <v>1842</v>
      </c>
      <c r="D5" s="1374"/>
      <c r="E5" s="1374"/>
    </row>
    <row r="6" spans="1:5" ht="15.75" thickBot="1" x14ac:dyDescent="0.3">
      <c r="A6" s="1373"/>
      <c r="B6" s="1373"/>
      <c r="C6" s="418" t="s">
        <v>382</v>
      </c>
      <c r="D6" s="418" t="s">
        <v>1984</v>
      </c>
      <c r="E6" s="418" t="s">
        <v>2086</v>
      </c>
    </row>
    <row r="7" spans="1:5" ht="15.75" thickBot="1" x14ac:dyDescent="0.3">
      <c r="A7" s="408" t="s">
        <v>2087</v>
      </c>
      <c r="B7" s="409">
        <v>12851</v>
      </c>
      <c r="C7" s="410">
        <v>12851</v>
      </c>
      <c r="D7" s="410">
        <v>0</v>
      </c>
      <c r="E7" s="410">
        <v>0</v>
      </c>
    </row>
    <row r="8" spans="1:5" x14ac:dyDescent="0.25">
      <c r="A8" s="411" t="s">
        <v>2088</v>
      </c>
      <c r="B8" s="412">
        <v>7590</v>
      </c>
      <c r="C8" s="314">
        <v>7590</v>
      </c>
      <c r="D8" s="315">
        <v>0</v>
      </c>
      <c r="E8" s="315">
        <v>0</v>
      </c>
    </row>
    <row r="9" spans="1:5" x14ac:dyDescent="0.25">
      <c r="A9" s="411" t="s">
        <v>1988</v>
      </c>
      <c r="B9" s="413">
        <v>1172</v>
      </c>
      <c r="C9" s="315">
        <v>1172</v>
      </c>
      <c r="D9" s="315">
        <v>0</v>
      </c>
      <c r="E9" s="315">
        <v>0</v>
      </c>
    </row>
    <row r="10" spans="1:5" x14ac:dyDescent="0.25">
      <c r="A10" s="411" t="s">
        <v>1989</v>
      </c>
      <c r="B10" s="413">
        <v>51</v>
      </c>
      <c r="C10" s="315">
        <v>51</v>
      </c>
      <c r="D10" s="315">
        <v>0</v>
      </c>
      <c r="E10" s="315">
        <v>0</v>
      </c>
    </row>
    <row r="11" spans="1:5" x14ac:dyDescent="0.25">
      <c r="A11" s="414" t="s">
        <v>2089</v>
      </c>
      <c r="B11" s="413">
        <v>8</v>
      </c>
      <c r="C11" s="316">
        <v>8</v>
      </c>
      <c r="D11" s="317">
        <v>0</v>
      </c>
      <c r="E11" s="317">
        <v>0</v>
      </c>
    </row>
    <row r="12" spans="1:5" x14ac:dyDescent="0.25">
      <c r="A12" s="414" t="s">
        <v>2090</v>
      </c>
      <c r="B12" s="415">
        <v>0</v>
      </c>
      <c r="C12" s="317">
        <v>0</v>
      </c>
      <c r="D12" s="317">
        <v>0</v>
      </c>
      <c r="E12" s="317">
        <v>0</v>
      </c>
    </row>
    <row r="13" spans="1:5" x14ac:dyDescent="0.25">
      <c r="A13" s="411" t="s">
        <v>2091</v>
      </c>
      <c r="B13" s="413">
        <v>542</v>
      </c>
      <c r="C13" s="315">
        <v>542</v>
      </c>
      <c r="D13" s="315">
        <v>0</v>
      </c>
      <c r="E13" s="315">
        <v>0</v>
      </c>
    </row>
    <row r="14" spans="1:5" x14ac:dyDescent="0.25">
      <c r="A14" s="414" t="s">
        <v>2092</v>
      </c>
      <c r="B14" s="413">
        <v>122</v>
      </c>
      <c r="C14" s="315">
        <v>122</v>
      </c>
      <c r="D14" s="317">
        <v>0</v>
      </c>
      <c r="E14" s="317">
        <v>0</v>
      </c>
    </row>
    <row r="15" spans="1:5" x14ac:dyDescent="0.25">
      <c r="A15" s="414" t="s">
        <v>2093</v>
      </c>
      <c r="B15" s="413">
        <v>275</v>
      </c>
      <c r="C15" s="316">
        <v>275</v>
      </c>
      <c r="D15" s="317">
        <v>0</v>
      </c>
      <c r="E15" s="317">
        <v>0</v>
      </c>
    </row>
    <row r="16" spans="1:5" ht="15.75" thickBot="1" x14ac:dyDescent="0.3">
      <c r="A16" s="416" t="s">
        <v>2094</v>
      </c>
      <c r="B16" s="417">
        <v>3091</v>
      </c>
      <c r="C16" s="318">
        <v>3091</v>
      </c>
      <c r="D16" s="319">
        <v>0</v>
      </c>
      <c r="E16" s="319">
        <v>0</v>
      </c>
    </row>
  </sheetData>
  <mergeCells count="6">
    <mergeCell ref="A1:E1"/>
    <mergeCell ref="A2:E2"/>
    <mergeCell ref="C4:E4"/>
    <mergeCell ref="A5:A6"/>
    <mergeCell ref="B5:B6"/>
    <mergeCell ref="C5:E5"/>
  </mergeCells>
  <pageMargins left="2.11" right="0.7" top="1.6" bottom="0.75" header="0.3" footer="0.3"/>
  <pageSetup paperSize="5"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2FDDE-0314-458B-9305-13AE922DF6D2}">
  <sheetPr>
    <tabColor rgb="FFFFFF00"/>
    <pageSetUpPr fitToPage="1"/>
  </sheetPr>
  <dimension ref="A1:E22"/>
  <sheetViews>
    <sheetView showGridLines="0" workbookViewId="0">
      <selection sqref="A1:E22"/>
    </sheetView>
  </sheetViews>
  <sheetFormatPr baseColWidth="10" defaultRowHeight="15" x14ac:dyDescent="0.25"/>
  <cols>
    <col min="1" max="1" width="33.5703125" customWidth="1"/>
    <col min="2" max="2" width="15.42578125" customWidth="1"/>
    <col min="3" max="3" width="15.85546875" customWidth="1"/>
    <col min="4" max="4" width="12.7109375" bestFit="1" customWidth="1"/>
    <col min="5" max="5" width="13.7109375" customWidth="1"/>
  </cols>
  <sheetData>
    <row r="1" spans="1:5" x14ac:dyDescent="0.25">
      <c r="A1" s="1375" t="s">
        <v>2095</v>
      </c>
      <c r="B1" s="1375"/>
      <c r="C1" s="1375"/>
      <c r="D1" s="1375"/>
      <c r="E1" s="1375"/>
    </row>
    <row r="2" spans="1:5" x14ac:dyDescent="0.25">
      <c r="A2" s="1375" t="s">
        <v>1839</v>
      </c>
      <c r="B2" s="1375"/>
      <c r="C2" s="1375"/>
      <c r="D2" s="1375"/>
      <c r="E2" s="1375"/>
    </row>
    <row r="3" spans="1:5" ht="18" x14ac:dyDescent="0.25">
      <c r="A3" s="268"/>
      <c r="B3" s="268"/>
      <c r="C3" s="268"/>
      <c r="D3" s="268"/>
      <c r="E3" s="268"/>
    </row>
    <row r="4" spans="1:5" x14ac:dyDescent="0.25">
      <c r="A4" s="269" t="s">
        <v>2219</v>
      </c>
      <c r="B4" s="270"/>
      <c r="C4" s="271"/>
      <c r="D4" s="272"/>
      <c r="E4" s="272"/>
    </row>
    <row r="5" spans="1:5" ht="15.75" thickBot="1" x14ac:dyDescent="0.3">
      <c r="A5" s="271"/>
      <c r="B5" s="271"/>
      <c r="C5" s="271"/>
      <c r="D5" s="271" t="s">
        <v>460</v>
      </c>
      <c r="E5" s="271"/>
    </row>
    <row r="6" spans="1:5" x14ac:dyDescent="0.25">
      <c r="A6" s="1372" t="s">
        <v>1841</v>
      </c>
      <c r="B6" s="1372" t="s">
        <v>105</v>
      </c>
      <c r="C6" s="1376" t="s">
        <v>1842</v>
      </c>
      <c r="D6" s="1376"/>
      <c r="E6" s="1376"/>
    </row>
    <row r="7" spans="1:5" ht="15.75" thickBot="1" x14ac:dyDescent="0.3">
      <c r="A7" s="1373"/>
      <c r="B7" s="1373"/>
      <c r="C7" s="419" t="s">
        <v>382</v>
      </c>
      <c r="D7" s="419" t="s">
        <v>1984</v>
      </c>
      <c r="E7" s="419" t="s">
        <v>2086</v>
      </c>
    </row>
    <row r="8" spans="1:5" ht="15.75" thickBot="1" x14ac:dyDescent="0.3">
      <c r="A8" s="420" t="s">
        <v>2087</v>
      </c>
      <c r="B8" s="421">
        <v>416010</v>
      </c>
      <c r="C8" s="422">
        <v>416010</v>
      </c>
      <c r="D8" s="423">
        <v>0</v>
      </c>
      <c r="E8" s="422">
        <v>0</v>
      </c>
    </row>
    <row r="9" spans="1:5" ht="15.75" thickBot="1" x14ac:dyDescent="0.3">
      <c r="A9" s="424" t="s">
        <v>2088</v>
      </c>
      <c r="B9" s="425">
        <v>251572</v>
      </c>
      <c r="C9" s="320">
        <v>251572</v>
      </c>
      <c r="D9" s="321">
        <v>0</v>
      </c>
      <c r="E9" s="320">
        <v>0</v>
      </c>
    </row>
    <row r="10" spans="1:5" ht="15.75" thickBot="1" x14ac:dyDescent="0.3">
      <c r="A10" s="426" t="s">
        <v>1988</v>
      </c>
      <c r="B10" s="427">
        <v>6315</v>
      </c>
      <c r="C10" s="322">
        <v>6315</v>
      </c>
      <c r="D10" s="321">
        <v>0</v>
      </c>
      <c r="E10" s="320">
        <v>0</v>
      </c>
    </row>
    <row r="11" spans="1:5" ht="15.75" thickBot="1" x14ac:dyDescent="0.3">
      <c r="A11" s="426" t="s">
        <v>1989</v>
      </c>
      <c r="B11" s="427">
        <v>2963</v>
      </c>
      <c r="C11" s="322">
        <v>2963</v>
      </c>
      <c r="D11" s="321">
        <v>0</v>
      </c>
      <c r="E11" s="320">
        <v>0</v>
      </c>
    </row>
    <row r="12" spans="1:5" ht="15.75" thickBot="1" x14ac:dyDescent="0.3">
      <c r="A12" s="426" t="s">
        <v>2089</v>
      </c>
      <c r="B12" s="427">
        <v>31498</v>
      </c>
      <c r="C12" s="322">
        <v>31498</v>
      </c>
      <c r="D12" s="321">
        <v>0</v>
      </c>
      <c r="E12" s="320">
        <v>0</v>
      </c>
    </row>
    <row r="13" spans="1:5" ht="15.75" thickBot="1" x14ac:dyDescent="0.3">
      <c r="A13" s="426" t="s">
        <v>2090</v>
      </c>
      <c r="B13" s="427">
        <v>0</v>
      </c>
      <c r="C13" s="322">
        <v>0</v>
      </c>
      <c r="D13" s="321">
        <v>0</v>
      </c>
      <c r="E13" s="320">
        <v>0</v>
      </c>
    </row>
    <row r="14" spans="1:5" ht="15.75" thickBot="1" x14ac:dyDescent="0.3">
      <c r="A14" s="411" t="s">
        <v>2096</v>
      </c>
      <c r="B14" s="427">
        <v>5738</v>
      </c>
      <c r="C14" s="322">
        <v>5738</v>
      </c>
      <c r="D14" s="321">
        <v>0</v>
      </c>
      <c r="E14" s="320">
        <v>0</v>
      </c>
    </row>
    <row r="15" spans="1:5" ht="15.75" thickBot="1" x14ac:dyDescent="0.3">
      <c r="A15" s="426" t="s">
        <v>2093</v>
      </c>
      <c r="B15" s="427">
        <v>1016</v>
      </c>
      <c r="C15" s="322">
        <v>1016</v>
      </c>
      <c r="D15" s="321">
        <v>0</v>
      </c>
      <c r="E15" s="320">
        <v>0</v>
      </c>
    </row>
    <row r="16" spans="1:5" ht="15.75" thickBot="1" x14ac:dyDescent="0.3">
      <c r="A16" s="426" t="s">
        <v>2097</v>
      </c>
      <c r="B16" s="427">
        <v>1432</v>
      </c>
      <c r="C16" s="322">
        <v>1432</v>
      </c>
      <c r="D16" s="321">
        <v>0</v>
      </c>
      <c r="E16" s="320">
        <v>0</v>
      </c>
    </row>
    <row r="17" spans="1:5" ht="15.75" thickBot="1" x14ac:dyDescent="0.3">
      <c r="A17" s="426" t="s">
        <v>2098</v>
      </c>
      <c r="B17" s="427">
        <v>9847</v>
      </c>
      <c r="C17" s="322">
        <v>9847</v>
      </c>
      <c r="D17" s="321">
        <v>0</v>
      </c>
      <c r="E17" s="320">
        <v>0</v>
      </c>
    </row>
    <row r="18" spans="1:5" ht="15.75" thickBot="1" x14ac:dyDescent="0.3">
      <c r="A18" s="426" t="s">
        <v>2099</v>
      </c>
      <c r="B18" s="427">
        <v>8740</v>
      </c>
      <c r="C18" s="322">
        <v>8740</v>
      </c>
      <c r="D18" s="321">
        <v>0</v>
      </c>
      <c r="E18" s="320">
        <v>0</v>
      </c>
    </row>
    <row r="19" spans="1:5" ht="15.75" thickBot="1" x14ac:dyDescent="0.3">
      <c r="A19" s="426" t="s">
        <v>2100</v>
      </c>
      <c r="B19" s="427">
        <v>1559</v>
      </c>
      <c r="C19" s="322">
        <v>1559</v>
      </c>
      <c r="D19" s="321">
        <v>0</v>
      </c>
      <c r="E19" s="320">
        <v>0</v>
      </c>
    </row>
    <row r="20" spans="1:5" ht="15.75" thickBot="1" x14ac:dyDescent="0.3">
      <c r="A20" s="426" t="s">
        <v>2101</v>
      </c>
      <c r="B20" s="427">
        <v>12762</v>
      </c>
      <c r="C20" s="322">
        <v>12762</v>
      </c>
      <c r="D20" s="321">
        <v>0</v>
      </c>
      <c r="E20" s="320">
        <v>0</v>
      </c>
    </row>
    <row r="21" spans="1:5" ht="15.75" thickBot="1" x14ac:dyDescent="0.3">
      <c r="A21" s="426" t="s">
        <v>2102</v>
      </c>
      <c r="B21" s="427">
        <v>813</v>
      </c>
      <c r="C21" s="322">
        <v>813</v>
      </c>
      <c r="D21" s="321">
        <v>0</v>
      </c>
      <c r="E21" s="320">
        <v>0</v>
      </c>
    </row>
    <row r="22" spans="1:5" ht="15.75" thickBot="1" x14ac:dyDescent="0.3">
      <c r="A22" s="416" t="s">
        <v>2103</v>
      </c>
      <c r="B22" s="427">
        <v>81755</v>
      </c>
      <c r="C22" s="322">
        <v>81755</v>
      </c>
      <c r="D22" s="323">
        <v>0</v>
      </c>
      <c r="E22" s="322">
        <v>0</v>
      </c>
    </row>
  </sheetData>
  <mergeCells count="5">
    <mergeCell ref="A1:E1"/>
    <mergeCell ref="A2:E2"/>
    <mergeCell ref="A6:A7"/>
    <mergeCell ref="B6:B7"/>
    <mergeCell ref="C6:E6"/>
  </mergeCells>
  <pageMargins left="3.12" right="0.7" top="1.32" bottom="0.75" header="0.3" footer="0.3"/>
  <pageSetup paperSize="5"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7B86C-9C52-4DD4-8921-CAC4D9183768}">
  <sheetPr>
    <tabColor rgb="FFFFFF00"/>
    <pageSetUpPr fitToPage="1"/>
  </sheetPr>
  <dimension ref="A1:E16"/>
  <sheetViews>
    <sheetView showGridLines="0" workbookViewId="0">
      <selection sqref="A1:E16"/>
    </sheetView>
  </sheetViews>
  <sheetFormatPr baseColWidth="10" defaultRowHeight="15" x14ac:dyDescent="0.25"/>
  <cols>
    <col min="1" max="1" width="25" bestFit="1" customWidth="1"/>
    <col min="2" max="2" width="15.28515625" customWidth="1"/>
    <col min="3" max="3" width="21.140625" customWidth="1"/>
    <col min="4" max="4" width="20.7109375" customWidth="1"/>
    <col min="5" max="5" width="17.5703125" customWidth="1"/>
  </cols>
  <sheetData>
    <row r="1" spans="1:5" x14ac:dyDescent="0.25">
      <c r="A1" s="1375" t="s">
        <v>1983</v>
      </c>
      <c r="B1" s="1375"/>
      <c r="C1" s="1375"/>
      <c r="D1" s="1375"/>
      <c r="E1" s="1375"/>
    </row>
    <row r="2" spans="1:5" x14ac:dyDescent="0.25">
      <c r="A2" s="1375" t="s">
        <v>2085</v>
      </c>
      <c r="B2" s="1375"/>
      <c r="C2" s="1375"/>
      <c r="D2" s="1375"/>
      <c r="E2" s="1375"/>
    </row>
    <row r="3" spans="1:5" x14ac:dyDescent="0.25">
      <c r="A3" s="1375" t="s">
        <v>130</v>
      </c>
      <c r="B3" s="1375"/>
      <c r="C3" s="1375"/>
      <c r="D3" s="1375"/>
      <c r="E3" s="1375"/>
    </row>
    <row r="4" spans="1:5" ht="15.75" thickBot="1" x14ac:dyDescent="0.3">
      <c r="A4" s="273" t="s">
        <v>2104</v>
      </c>
      <c r="B4" s="273"/>
      <c r="C4" s="1377"/>
      <c r="D4" s="1377"/>
      <c r="E4" s="1377"/>
    </row>
    <row r="5" spans="1:5" ht="15.75" thickBot="1" x14ac:dyDescent="0.3">
      <c r="A5" s="1372" t="s">
        <v>1841</v>
      </c>
      <c r="B5" s="1372" t="s">
        <v>105</v>
      </c>
      <c r="C5" s="1379" t="s">
        <v>2105</v>
      </c>
      <c r="D5" s="1380"/>
      <c r="E5" s="1381"/>
    </row>
    <row r="6" spans="1:5" ht="15.75" thickBot="1" x14ac:dyDescent="0.3">
      <c r="A6" s="1378"/>
      <c r="B6" s="1378"/>
      <c r="C6" s="418" t="s">
        <v>382</v>
      </c>
      <c r="D6" s="418" t="s">
        <v>1984</v>
      </c>
      <c r="E6" s="418" t="s">
        <v>2086</v>
      </c>
    </row>
    <row r="7" spans="1:5" ht="15.75" thickBot="1" x14ac:dyDescent="0.3">
      <c r="A7" s="428" t="s">
        <v>2087</v>
      </c>
      <c r="B7" s="429">
        <v>6768</v>
      </c>
      <c r="C7" s="430">
        <v>6768</v>
      </c>
      <c r="D7" s="430">
        <v>0</v>
      </c>
      <c r="E7" s="430">
        <v>0</v>
      </c>
    </row>
    <row r="8" spans="1:5" x14ac:dyDescent="0.25">
      <c r="A8" s="431" t="s">
        <v>2088</v>
      </c>
      <c r="B8" s="432">
        <v>5592</v>
      </c>
      <c r="C8" s="324">
        <v>5592</v>
      </c>
      <c r="D8" s="324">
        <v>0</v>
      </c>
      <c r="E8" s="324">
        <v>0</v>
      </c>
    </row>
    <row r="9" spans="1:5" x14ac:dyDescent="0.25">
      <c r="A9" s="411" t="s">
        <v>1988</v>
      </c>
      <c r="B9" s="433">
        <v>683</v>
      </c>
      <c r="C9" s="325">
        <v>683</v>
      </c>
      <c r="D9" s="325">
        <v>0</v>
      </c>
      <c r="E9" s="325">
        <v>0</v>
      </c>
    </row>
    <row r="10" spans="1:5" x14ac:dyDescent="0.25">
      <c r="A10" s="411" t="s">
        <v>1989</v>
      </c>
      <c r="B10" s="433">
        <v>0</v>
      </c>
      <c r="C10" s="325">
        <v>0</v>
      </c>
      <c r="D10" s="325">
        <v>0</v>
      </c>
      <c r="E10" s="325">
        <v>0</v>
      </c>
    </row>
    <row r="11" spans="1:5" x14ac:dyDescent="0.25">
      <c r="A11" s="411" t="s">
        <v>2089</v>
      </c>
      <c r="B11" s="433">
        <v>1</v>
      </c>
      <c r="C11" s="325">
        <v>1</v>
      </c>
      <c r="D11" s="325">
        <v>0</v>
      </c>
      <c r="E11" s="325">
        <v>0</v>
      </c>
    </row>
    <row r="12" spans="1:5" x14ac:dyDescent="0.25">
      <c r="A12" s="411" t="s">
        <v>2090</v>
      </c>
      <c r="B12" s="433">
        <v>0</v>
      </c>
      <c r="C12" s="325">
        <v>0</v>
      </c>
      <c r="D12" s="325">
        <v>0</v>
      </c>
      <c r="E12" s="325">
        <v>0</v>
      </c>
    </row>
    <row r="13" spans="1:5" x14ac:dyDescent="0.25">
      <c r="A13" s="411" t="s">
        <v>2091</v>
      </c>
      <c r="B13" s="433">
        <v>191</v>
      </c>
      <c r="C13" s="325">
        <v>191</v>
      </c>
      <c r="D13" s="325">
        <v>0</v>
      </c>
      <c r="E13" s="325">
        <v>0</v>
      </c>
    </row>
    <row r="14" spans="1:5" x14ac:dyDescent="0.25">
      <c r="A14" s="411" t="s">
        <v>2092</v>
      </c>
      <c r="B14" s="433">
        <v>39</v>
      </c>
      <c r="C14" s="325">
        <v>39</v>
      </c>
      <c r="D14" s="325">
        <v>0</v>
      </c>
      <c r="E14" s="325">
        <v>0</v>
      </c>
    </row>
    <row r="15" spans="1:5" x14ac:dyDescent="0.25">
      <c r="A15" s="411" t="s">
        <v>2093</v>
      </c>
      <c r="B15" s="433">
        <v>34</v>
      </c>
      <c r="C15" s="325">
        <v>34</v>
      </c>
      <c r="D15" s="325">
        <v>0</v>
      </c>
      <c r="E15" s="325">
        <v>0</v>
      </c>
    </row>
    <row r="16" spans="1:5" ht="15.75" thickBot="1" x14ac:dyDescent="0.3">
      <c r="A16" s="434" t="s">
        <v>2094</v>
      </c>
      <c r="B16" s="435">
        <v>228</v>
      </c>
      <c r="C16" s="326">
        <v>228</v>
      </c>
      <c r="D16" s="326">
        <v>0</v>
      </c>
      <c r="E16" s="326">
        <v>0</v>
      </c>
    </row>
  </sheetData>
  <mergeCells count="7">
    <mergeCell ref="A1:E1"/>
    <mergeCell ref="A2:E2"/>
    <mergeCell ref="A3:E3"/>
    <mergeCell ref="C4:E4"/>
    <mergeCell ref="A5:A6"/>
    <mergeCell ref="B5:B6"/>
    <mergeCell ref="C5:E5"/>
  </mergeCells>
  <pageMargins left="2.02" right="0.7" top="1.71" bottom="0.75" header="0.3" footer="0.3"/>
  <pageSetup paperSize="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C2DF9-BEED-44F1-9F49-85E87AB20ADA}">
  <sheetPr>
    <tabColor rgb="FFFFFF00"/>
    <pageSetUpPr fitToPage="1"/>
  </sheetPr>
  <dimension ref="A1:E17"/>
  <sheetViews>
    <sheetView showGridLines="0" workbookViewId="0">
      <selection sqref="A1:E17"/>
    </sheetView>
  </sheetViews>
  <sheetFormatPr baseColWidth="10" defaultRowHeight="15" x14ac:dyDescent="0.25"/>
  <cols>
    <col min="1" max="1" width="21.85546875" bestFit="1" customWidth="1"/>
    <col min="2" max="2" width="21.42578125" customWidth="1"/>
    <col min="3" max="3" width="19.140625" customWidth="1"/>
    <col min="4" max="4" width="18.140625" customWidth="1"/>
    <col min="5" max="5" width="28.5703125" customWidth="1"/>
  </cols>
  <sheetData>
    <row r="1" spans="1:5" ht="18" x14ac:dyDescent="0.25">
      <c r="A1" s="1353" t="s">
        <v>1983</v>
      </c>
      <c r="B1" s="1353"/>
      <c r="C1" s="1353"/>
      <c r="D1" s="1353"/>
      <c r="E1" s="1353"/>
    </row>
    <row r="2" spans="1:5" ht="18" x14ac:dyDescent="0.25">
      <c r="A2" s="1353" t="s">
        <v>1839</v>
      </c>
      <c r="B2" s="1353"/>
      <c r="C2" s="1353"/>
      <c r="D2" s="1353"/>
      <c r="E2" s="1353"/>
    </row>
    <row r="3" spans="1:5" ht="18" x14ac:dyDescent="0.25">
      <c r="A3" s="249"/>
      <c r="B3" s="249"/>
      <c r="C3" s="249"/>
      <c r="D3" s="249"/>
      <c r="E3" s="249"/>
    </row>
    <row r="4" spans="1:5" x14ac:dyDescent="0.25">
      <c r="A4" s="1354" t="s">
        <v>2106</v>
      </c>
      <c r="B4" s="1354"/>
      <c r="C4" s="250"/>
      <c r="D4" s="250"/>
      <c r="E4" s="250"/>
    </row>
    <row r="5" spans="1:5" x14ac:dyDescent="0.25">
      <c r="A5" s="250"/>
      <c r="B5" s="250"/>
      <c r="C5" s="250"/>
      <c r="D5" s="250"/>
      <c r="E5" s="250"/>
    </row>
    <row r="6" spans="1:5" x14ac:dyDescent="0.25">
      <c r="A6" s="1359" t="s">
        <v>1841</v>
      </c>
      <c r="B6" s="1359" t="s">
        <v>105</v>
      </c>
      <c r="C6" s="1361" t="s">
        <v>1842</v>
      </c>
      <c r="D6" s="1361"/>
      <c r="E6" s="1361"/>
    </row>
    <row r="7" spans="1:5" x14ac:dyDescent="0.25">
      <c r="A7" s="1360"/>
      <c r="B7" s="1360"/>
      <c r="C7" s="384" t="s">
        <v>382</v>
      </c>
      <c r="D7" s="384" t="s">
        <v>1984</v>
      </c>
      <c r="E7" s="384"/>
    </row>
    <row r="8" spans="1:5" x14ac:dyDescent="0.25">
      <c r="A8" s="386" t="s">
        <v>105</v>
      </c>
      <c r="B8" s="436">
        <f>SUM(B9:B17)</f>
        <v>5104</v>
      </c>
      <c r="C8" s="436">
        <f t="shared" ref="C8:E8" si="0">SUM(C9:C17)</f>
        <v>5021</v>
      </c>
      <c r="D8" s="436">
        <f t="shared" si="0"/>
        <v>0</v>
      </c>
      <c r="E8" s="436">
        <f t="shared" si="0"/>
        <v>0</v>
      </c>
    </row>
    <row r="9" spans="1:5" x14ac:dyDescent="0.25">
      <c r="A9" s="386" t="s">
        <v>1857</v>
      </c>
      <c r="B9" s="436">
        <v>1862</v>
      </c>
      <c r="C9" s="327">
        <v>1862</v>
      </c>
      <c r="D9" s="327">
        <v>0</v>
      </c>
      <c r="E9" s="327">
        <v>0</v>
      </c>
    </row>
    <row r="10" spans="1:5" x14ac:dyDescent="0.25">
      <c r="A10" s="386" t="s">
        <v>1858</v>
      </c>
      <c r="B10" s="436">
        <v>69</v>
      </c>
      <c r="C10" s="327">
        <v>69</v>
      </c>
      <c r="D10" s="327">
        <v>0</v>
      </c>
      <c r="E10" s="327">
        <v>0</v>
      </c>
    </row>
    <row r="11" spans="1:5" x14ac:dyDescent="0.25">
      <c r="A11" s="386" t="s">
        <v>1859</v>
      </c>
      <c r="B11" s="436">
        <v>6</v>
      </c>
      <c r="C11" s="327">
        <v>0</v>
      </c>
      <c r="D11" s="327">
        <v>0</v>
      </c>
      <c r="E11" s="327">
        <v>0</v>
      </c>
    </row>
    <row r="12" spans="1:5" x14ac:dyDescent="0.25">
      <c r="A12" s="386" t="s">
        <v>2019</v>
      </c>
      <c r="B12" s="436">
        <v>77</v>
      </c>
      <c r="C12" s="327">
        <v>0</v>
      </c>
      <c r="D12" s="327">
        <v>0</v>
      </c>
      <c r="E12" s="327">
        <v>0</v>
      </c>
    </row>
    <row r="13" spans="1:5" x14ac:dyDescent="0.25">
      <c r="A13" s="386" t="s">
        <v>1861</v>
      </c>
      <c r="B13" s="436">
        <v>0</v>
      </c>
      <c r="C13" s="327">
        <v>0</v>
      </c>
      <c r="D13" s="327">
        <v>0</v>
      </c>
      <c r="E13" s="327">
        <v>0</v>
      </c>
    </row>
    <row r="14" spans="1:5" x14ac:dyDescent="0.25">
      <c r="A14" s="437" t="s">
        <v>1862</v>
      </c>
      <c r="B14" s="436">
        <v>3075</v>
      </c>
      <c r="C14" s="438">
        <v>3075</v>
      </c>
      <c r="D14" s="327">
        <v>0</v>
      </c>
      <c r="E14" s="327">
        <v>0</v>
      </c>
    </row>
    <row r="15" spans="1:5" x14ac:dyDescent="0.25">
      <c r="A15" s="386" t="s">
        <v>1863</v>
      </c>
      <c r="B15" s="436">
        <v>10</v>
      </c>
      <c r="C15" s="327">
        <v>10</v>
      </c>
      <c r="D15" s="327">
        <v>0</v>
      </c>
      <c r="E15" s="327">
        <v>0</v>
      </c>
    </row>
    <row r="16" spans="1:5" x14ac:dyDescent="0.25">
      <c r="A16" s="386" t="s">
        <v>2107</v>
      </c>
      <c r="B16" s="436">
        <v>0</v>
      </c>
      <c r="C16" s="327">
        <v>0</v>
      </c>
      <c r="D16" s="327"/>
      <c r="E16" s="327"/>
    </row>
    <row r="17" spans="1:5" x14ac:dyDescent="0.25">
      <c r="A17" s="386" t="s">
        <v>2108</v>
      </c>
      <c r="B17" s="436">
        <v>5</v>
      </c>
      <c r="C17" s="327">
        <v>5</v>
      </c>
      <c r="D17" s="327">
        <v>0</v>
      </c>
      <c r="E17" s="327">
        <v>0</v>
      </c>
    </row>
  </sheetData>
  <mergeCells count="6">
    <mergeCell ref="A1:E1"/>
    <mergeCell ref="A2:E2"/>
    <mergeCell ref="A4:B4"/>
    <mergeCell ref="A6:A7"/>
    <mergeCell ref="B6:B7"/>
    <mergeCell ref="C6:E6"/>
  </mergeCells>
  <pageMargins left="2.41" right="0.7" top="1.19" bottom="0.75" header="0.3" footer="0.3"/>
  <pageSetup paperSize="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13B6A-4BE9-4CE6-B124-0BD52ACE2905}">
  <sheetPr>
    <tabColor rgb="FFFFFF00"/>
    <pageSetUpPr fitToPage="1"/>
  </sheetPr>
  <dimension ref="A1:D21"/>
  <sheetViews>
    <sheetView showGridLines="0" workbookViewId="0">
      <selection sqref="A1:D21"/>
    </sheetView>
  </sheetViews>
  <sheetFormatPr baseColWidth="10" defaultRowHeight="15" x14ac:dyDescent="0.25"/>
  <cols>
    <col min="1" max="1" width="36.28515625" style="439" customWidth="1"/>
    <col min="2" max="3" width="20.85546875" style="439" customWidth="1"/>
    <col min="4" max="4" width="24.7109375" style="439" bestFit="1" customWidth="1"/>
    <col min="5" max="16384" width="11.42578125" style="439"/>
  </cols>
  <sheetData>
    <row r="1" spans="1:4" ht="18" x14ac:dyDescent="0.25">
      <c r="A1" s="1382" t="s">
        <v>1983</v>
      </c>
      <c r="B1" s="1382"/>
      <c r="C1" s="1382"/>
      <c r="D1" s="1382"/>
    </row>
    <row r="2" spans="1:4" ht="18" x14ac:dyDescent="0.25">
      <c r="A2" s="1382" t="s">
        <v>1839</v>
      </c>
      <c r="B2" s="1382"/>
      <c r="C2" s="1382"/>
      <c r="D2" s="1382"/>
    </row>
    <row r="3" spans="1:4" ht="18" x14ac:dyDescent="0.25">
      <c r="A3" s="277"/>
      <c r="B3" s="277"/>
      <c r="C3" s="277"/>
      <c r="D3" s="277"/>
    </row>
    <row r="4" spans="1:4" x14ac:dyDescent="0.25">
      <c r="A4" s="1355" t="s">
        <v>2168</v>
      </c>
      <c r="B4" s="1355"/>
      <c r="C4" s="250"/>
      <c r="D4" s="250"/>
    </row>
    <row r="5" spans="1:4" x14ac:dyDescent="0.25">
      <c r="A5" s="250"/>
      <c r="B5" s="250"/>
      <c r="C5" s="250"/>
      <c r="D5" s="250"/>
    </row>
    <row r="6" spans="1:4" x14ac:dyDescent="0.25">
      <c r="A6" s="1383" t="s">
        <v>1841</v>
      </c>
      <c r="B6" s="1383" t="s">
        <v>105</v>
      </c>
      <c r="C6" s="1385" t="s">
        <v>1842</v>
      </c>
      <c r="D6" s="1385"/>
    </row>
    <row r="7" spans="1:4" x14ac:dyDescent="0.25">
      <c r="A7" s="1384"/>
      <c r="B7" s="1384"/>
      <c r="C7" s="441" t="s">
        <v>382</v>
      </c>
      <c r="D7" s="441" t="s">
        <v>1984</v>
      </c>
    </row>
    <row r="8" spans="1:4" x14ac:dyDescent="0.25">
      <c r="A8" s="437" t="s">
        <v>105</v>
      </c>
      <c r="B8" s="440">
        <f>SUM(B9:B21)</f>
        <v>4991</v>
      </c>
      <c r="C8" s="440">
        <f t="shared" ref="C8:D8" si="0">SUM(C9:C21)</f>
        <v>4991</v>
      </c>
      <c r="D8" s="440">
        <f t="shared" si="0"/>
        <v>0</v>
      </c>
    </row>
    <row r="9" spans="1:4" x14ac:dyDescent="0.25">
      <c r="A9" s="437" t="s">
        <v>1857</v>
      </c>
      <c r="B9" s="440">
        <v>2455</v>
      </c>
      <c r="C9" s="438">
        <v>2455</v>
      </c>
      <c r="D9" s="438">
        <v>0</v>
      </c>
    </row>
    <row r="10" spans="1:4" x14ac:dyDescent="0.25">
      <c r="A10" s="437" t="s">
        <v>1858</v>
      </c>
      <c r="B10" s="440">
        <v>247</v>
      </c>
      <c r="C10" s="438">
        <v>247</v>
      </c>
      <c r="D10" s="438">
        <v>0</v>
      </c>
    </row>
    <row r="11" spans="1:4" x14ac:dyDescent="0.25">
      <c r="A11" s="437" t="s">
        <v>1859</v>
      </c>
      <c r="B11" s="440">
        <v>25</v>
      </c>
      <c r="C11" s="438">
        <v>25</v>
      </c>
      <c r="D11" s="438">
        <v>0</v>
      </c>
    </row>
    <row r="12" spans="1:4" x14ac:dyDescent="0.25">
      <c r="A12" s="437" t="s">
        <v>2019</v>
      </c>
      <c r="B12" s="440">
        <v>73</v>
      </c>
      <c r="C12" s="438">
        <v>73</v>
      </c>
      <c r="D12" s="438">
        <v>0</v>
      </c>
    </row>
    <row r="13" spans="1:4" x14ac:dyDescent="0.25">
      <c r="A13" s="437" t="s">
        <v>1861</v>
      </c>
      <c r="B13" s="440">
        <v>0</v>
      </c>
      <c r="C13" s="438">
        <v>0</v>
      </c>
      <c r="D13" s="438">
        <v>0</v>
      </c>
    </row>
    <row r="14" spans="1:4" x14ac:dyDescent="0.25">
      <c r="A14" s="437" t="s">
        <v>1862</v>
      </c>
      <c r="B14" s="440">
        <v>2162</v>
      </c>
      <c r="C14" s="438">
        <v>2162</v>
      </c>
      <c r="D14" s="438">
        <v>0</v>
      </c>
    </row>
    <row r="15" spans="1:4" x14ac:dyDescent="0.25">
      <c r="A15" s="437" t="s">
        <v>1863</v>
      </c>
      <c r="B15" s="440">
        <v>0</v>
      </c>
      <c r="C15" s="438">
        <v>0</v>
      </c>
      <c r="D15" s="438">
        <v>0</v>
      </c>
    </row>
    <row r="16" spans="1:4" x14ac:dyDescent="0.25">
      <c r="A16" s="437" t="s">
        <v>1864</v>
      </c>
      <c r="B16" s="440">
        <v>9</v>
      </c>
      <c r="C16" s="438">
        <v>9</v>
      </c>
      <c r="D16" s="438">
        <v>0</v>
      </c>
    </row>
    <row r="17" spans="1:4" x14ac:dyDescent="0.25">
      <c r="A17" s="437" t="s">
        <v>2169</v>
      </c>
      <c r="B17" s="440">
        <v>10</v>
      </c>
      <c r="C17" s="438">
        <v>10</v>
      </c>
      <c r="D17" s="438">
        <v>0</v>
      </c>
    </row>
    <row r="18" spans="1:4" x14ac:dyDescent="0.25">
      <c r="A18" s="437" t="s">
        <v>2170</v>
      </c>
      <c r="B18" s="440">
        <v>0</v>
      </c>
      <c r="C18" s="438">
        <v>0</v>
      </c>
      <c r="D18" s="438">
        <v>0</v>
      </c>
    </row>
    <row r="19" spans="1:4" x14ac:dyDescent="0.25">
      <c r="A19" s="437" t="s">
        <v>2022</v>
      </c>
      <c r="B19" s="440">
        <v>4</v>
      </c>
      <c r="C19" s="438">
        <v>4</v>
      </c>
      <c r="D19" s="438">
        <v>0</v>
      </c>
    </row>
    <row r="20" spans="1:4" x14ac:dyDescent="0.25">
      <c r="A20" s="437" t="s">
        <v>2171</v>
      </c>
      <c r="B20" s="440">
        <v>6</v>
      </c>
      <c r="C20" s="438">
        <v>6</v>
      </c>
      <c r="D20" s="438">
        <v>0</v>
      </c>
    </row>
    <row r="21" spans="1:4" x14ac:dyDescent="0.25">
      <c r="A21" s="437" t="s">
        <v>2117</v>
      </c>
      <c r="B21" s="440">
        <v>0</v>
      </c>
      <c r="C21" s="438">
        <v>0</v>
      </c>
      <c r="D21" s="438">
        <v>0</v>
      </c>
    </row>
  </sheetData>
  <mergeCells count="6">
    <mergeCell ref="A1:D1"/>
    <mergeCell ref="A2:D2"/>
    <mergeCell ref="A4:B4"/>
    <mergeCell ref="A6:A7"/>
    <mergeCell ref="B6:B7"/>
    <mergeCell ref="C6:D6"/>
  </mergeCells>
  <pageMargins left="2.67" right="0.7" top="1.32" bottom="0.75" header="0.3" footer="0.3"/>
  <pageSetup paperSize="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3F6D6-7BBF-4B63-BED9-34CEB0B9036F}">
  <sheetPr>
    <tabColor rgb="FFFFFF00"/>
    <pageSetUpPr fitToPage="1"/>
  </sheetPr>
  <dimension ref="A1:D27"/>
  <sheetViews>
    <sheetView showGridLines="0" workbookViewId="0">
      <selection sqref="A1:D28"/>
    </sheetView>
  </sheetViews>
  <sheetFormatPr baseColWidth="10" defaultRowHeight="15" x14ac:dyDescent="0.25"/>
  <cols>
    <col min="1" max="1" width="36.7109375" customWidth="1"/>
    <col min="2" max="2" width="23.28515625" customWidth="1"/>
    <col min="3" max="3" width="20.85546875" customWidth="1"/>
    <col min="4" max="4" width="20" customWidth="1"/>
  </cols>
  <sheetData>
    <row r="1" spans="1:4" ht="34.5" customHeight="1" x14ac:dyDescent="0.25">
      <c r="A1" s="1386" t="s">
        <v>2172</v>
      </c>
      <c r="B1" s="1386"/>
      <c r="C1" s="1386"/>
      <c r="D1" s="1386"/>
    </row>
    <row r="2" spans="1:4" x14ac:dyDescent="0.25">
      <c r="A2" s="1387" t="s">
        <v>2173</v>
      </c>
      <c r="B2" s="1387"/>
      <c r="C2" s="1387"/>
      <c r="D2" s="1387"/>
    </row>
    <row r="3" spans="1:4" x14ac:dyDescent="0.25">
      <c r="A3" s="1388" t="s">
        <v>2174</v>
      </c>
      <c r="B3" s="1388"/>
      <c r="C3" s="1388"/>
      <c r="D3" s="1388"/>
    </row>
    <row r="4" spans="1:4" x14ac:dyDescent="0.25">
      <c r="A4" s="287" t="s">
        <v>21371</v>
      </c>
      <c r="B4" s="287"/>
      <c r="C4" s="287"/>
      <c r="D4" s="287"/>
    </row>
    <row r="5" spans="1:4" x14ac:dyDescent="0.25">
      <c r="A5" s="1389" t="s">
        <v>2175</v>
      </c>
      <c r="B5" s="1389" t="s">
        <v>105</v>
      </c>
      <c r="C5" s="1390" t="s">
        <v>2176</v>
      </c>
      <c r="D5" s="1390"/>
    </row>
    <row r="6" spans="1:4" x14ac:dyDescent="0.25">
      <c r="A6" s="1389"/>
      <c r="B6" s="1389"/>
      <c r="C6" s="442" t="s">
        <v>2177</v>
      </c>
      <c r="D6" s="442" t="s">
        <v>392</v>
      </c>
    </row>
    <row r="7" spans="1:4" x14ac:dyDescent="0.25">
      <c r="A7" s="445" t="s">
        <v>79</v>
      </c>
      <c r="B7" s="446">
        <v>9342</v>
      </c>
      <c r="C7" s="446">
        <v>8876</v>
      </c>
      <c r="D7" s="446">
        <v>466</v>
      </c>
    </row>
    <row r="8" spans="1:4" x14ac:dyDescent="0.25">
      <c r="A8" s="443" t="s">
        <v>2088</v>
      </c>
      <c r="B8" s="444">
        <v>7954</v>
      </c>
      <c r="C8" s="328">
        <v>7560</v>
      </c>
      <c r="D8" s="328">
        <v>394</v>
      </c>
    </row>
    <row r="9" spans="1:4" x14ac:dyDescent="0.25">
      <c r="A9" s="443" t="s">
        <v>2178</v>
      </c>
      <c r="B9" s="444">
        <v>1031</v>
      </c>
      <c r="C9" s="328">
        <v>1000</v>
      </c>
      <c r="D9" s="328">
        <v>31</v>
      </c>
    </row>
    <row r="10" spans="1:4" x14ac:dyDescent="0.25">
      <c r="A10" s="443" t="s">
        <v>1989</v>
      </c>
      <c r="B10" s="444">
        <v>355</v>
      </c>
      <c r="C10" s="328">
        <v>316</v>
      </c>
      <c r="D10" s="328">
        <v>39</v>
      </c>
    </row>
    <row r="11" spans="1:4" x14ac:dyDescent="0.25">
      <c r="A11" s="443" t="s">
        <v>2089</v>
      </c>
      <c r="B11" s="444">
        <v>0</v>
      </c>
      <c r="C11" s="328">
        <v>0</v>
      </c>
      <c r="D11" s="328">
        <v>0</v>
      </c>
    </row>
    <row r="12" spans="1:4" x14ac:dyDescent="0.25">
      <c r="A12" s="443" t="s">
        <v>2091</v>
      </c>
      <c r="B12" s="444">
        <v>2</v>
      </c>
      <c r="C12" s="328">
        <v>0</v>
      </c>
      <c r="D12" s="328">
        <v>2</v>
      </c>
    </row>
    <row r="13" spans="1:4" x14ac:dyDescent="0.25">
      <c r="A13" s="443" t="s">
        <v>1982</v>
      </c>
      <c r="B13" s="444">
        <v>0</v>
      </c>
      <c r="C13" s="328">
        <v>0</v>
      </c>
      <c r="D13" s="328">
        <v>0</v>
      </c>
    </row>
    <row r="15" spans="1:4" x14ac:dyDescent="0.25">
      <c r="A15" s="1391"/>
      <c r="B15" s="1391"/>
      <c r="C15" s="1391"/>
      <c r="D15" s="1391"/>
    </row>
    <row r="16" spans="1:4" ht="35.25" customHeight="1" x14ac:dyDescent="0.25">
      <c r="A16" s="1386" t="s">
        <v>2172</v>
      </c>
      <c r="B16" s="1386"/>
      <c r="C16" s="1386"/>
      <c r="D16" s="1386"/>
    </row>
    <row r="17" spans="1:4" x14ac:dyDescent="0.25">
      <c r="A17" s="1387" t="s">
        <v>2179</v>
      </c>
      <c r="B17" s="1387"/>
      <c r="C17" s="1387"/>
      <c r="D17" s="1387"/>
    </row>
    <row r="18" spans="1:4" x14ac:dyDescent="0.25">
      <c r="A18" s="1388" t="s">
        <v>2174</v>
      </c>
      <c r="B18" s="1388"/>
      <c r="C18" s="1388"/>
      <c r="D18" s="1388"/>
    </row>
    <row r="19" spans="1:4" x14ac:dyDescent="0.25">
      <c r="A19" s="287"/>
      <c r="B19" s="287"/>
      <c r="C19" s="287"/>
      <c r="D19" s="287"/>
    </row>
    <row r="20" spans="1:4" x14ac:dyDescent="0.25">
      <c r="A20" s="1389" t="s">
        <v>2175</v>
      </c>
      <c r="B20" s="1389" t="s">
        <v>105</v>
      </c>
      <c r="C20" s="1390" t="s">
        <v>2176</v>
      </c>
      <c r="D20" s="1390"/>
    </row>
    <row r="21" spans="1:4" x14ac:dyDescent="0.25">
      <c r="A21" s="1389"/>
      <c r="B21" s="1389"/>
      <c r="C21" s="442" t="s">
        <v>2177</v>
      </c>
      <c r="D21" s="442" t="s">
        <v>392</v>
      </c>
    </row>
    <row r="22" spans="1:4" x14ac:dyDescent="0.25">
      <c r="A22" s="445" t="s">
        <v>79</v>
      </c>
      <c r="B22" s="446">
        <v>4785</v>
      </c>
      <c r="C22" s="446">
        <v>4785</v>
      </c>
      <c r="D22" s="446">
        <v>0</v>
      </c>
    </row>
    <row r="23" spans="1:4" x14ac:dyDescent="0.25">
      <c r="A23" s="443" t="s">
        <v>2088</v>
      </c>
      <c r="B23" s="444">
        <v>3600</v>
      </c>
      <c r="C23" s="328">
        <v>3600</v>
      </c>
      <c r="D23" s="328">
        <v>0</v>
      </c>
    </row>
    <row r="24" spans="1:4" x14ac:dyDescent="0.25">
      <c r="A24" s="443" t="s">
        <v>1988</v>
      </c>
      <c r="B24" s="444">
        <v>16</v>
      </c>
      <c r="C24" s="328">
        <v>16</v>
      </c>
      <c r="D24" s="328">
        <v>0</v>
      </c>
    </row>
    <row r="25" spans="1:4" x14ac:dyDescent="0.25">
      <c r="A25" s="443" t="s">
        <v>2089</v>
      </c>
      <c r="B25" s="444">
        <v>1169</v>
      </c>
      <c r="C25" s="328">
        <v>1169</v>
      </c>
      <c r="D25" s="328">
        <v>0</v>
      </c>
    </row>
    <row r="26" spans="1:4" x14ac:dyDescent="0.25">
      <c r="A26" s="443" t="s">
        <v>2090</v>
      </c>
      <c r="B26" s="444">
        <v>0</v>
      </c>
      <c r="C26" s="328">
        <v>0</v>
      </c>
      <c r="D26" s="328">
        <v>0</v>
      </c>
    </row>
    <row r="27" spans="1:4" x14ac:dyDescent="0.25">
      <c r="A27" s="443" t="s">
        <v>2091</v>
      </c>
      <c r="B27" s="444">
        <v>0</v>
      </c>
      <c r="C27" s="328">
        <v>0</v>
      </c>
      <c r="D27" s="328">
        <v>0</v>
      </c>
    </row>
  </sheetData>
  <mergeCells count="13">
    <mergeCell ref="A15:D15"/>
    <mergeCell ref="A16:D16"/>
    <mergeCell ref="A17:D17"/>
    <mergeCell ref="A18:D18"/>
    <mergeCell ref="A20:A21"/>
    <mergeCell ref="B20:B21"/>
    <mergeCell ref="C20:D20"/>
    <mergeCell ref="A1:D1"/>
    <mergeCell ref="A2:D2"/>
    <mergeCell ref="A3:D3"/>
    <mergeCell ref="A5:A6"/>
    <mergeCell ref="B5:B6"/>
    <mergeCell ref="C5:D5"/>
  </mergeCells>
  <pageMargins left="2.1" right="0.7" top="0.75" bottom="0.75" header="0.3" footer="0.3"/>
  <pageSetup paperSize="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95D83-F9EB-408F-8A29-2C4BDB987823}">
  <sheetPr>
    <tabColor theme="5"/>
    <pageSetUpPr fitToPage="1"/>
  </sheetPr>
  <dimension ref="B1:T59"/>
  <sheetViews>
    <sheetView showGridLines="0" workbookViewId="0">
      <selection activeCell="L35" sqref="L35"/>
    </sheetView>
  </sheetViews>
  <sheetFormatPr baseColWidth="10" defaultRowHeight="15" x14ac:dyDescent="0.25"/>
  <cols>
    <col min="1" max="1" width="6" customWidth="1"/>
    <col min="2" max="2" width="48.85546875" style="16" bestFit="1" customWidth="1"/>
    <col min="3" max="4" width="16.7109375" style="16" customWidth="1"/>
    <col min="5" max="5" width="20.85546875" style="16" customWidth="1"/>
    <col min="6" max="6" width="12.7109375" style="16" bestFit="1" customWidth="1"/>
  </cols>
  <sheetData>
    <row r="1" spans="2:8" s="130" customFormat="1" ht="3.75" customHeight="1" x14ac:dyDescent="0.25">
      <c r="B1" s="131" t="s">
        <v>81</v>
      </c>
      <c r="C1" s="132"/>
      <c r="D1" s="132"/>
      <c r="E1" s="132"/>
      <c r="F1" s="132"/>
    </row>
    <row r="2" spans="2:8" s="130" customFormat="1" ht="3.75" customHeight="1" x14ac:dyDescent="0.25">
      <c r="B2" s="133"/>
      <c r="C2" s="134">
        <f>SUM(C4:C20)</f>
        <v>18717</v>
      </c>
      <c r="D2" s="133"/>
      <c r="E2" s="134">
        <f>SUM(E4:E20)</f>
        <v>18305</v>
      </c>
      <c r="F2" s="134">
        <f>+C2+E2</f>
        <v>37022</v>
      </c>
      <c r="G2" s="133" t="s">
        <v>82</v>
      </c>
      <c r="H2" s="135">
        <f>+C2/F2</f>
        <v>0.50556425908919023</v>
      </c>
    </row>
    <row r="3" spans="2:8" s="130" customFormat="1" ht="3.75" customHeight="1" x14ac:dyDescent="0.25">
      <c r="B3" s="136" t="s">
        <v>83</v>
      </c>
      <c r="C3" s="137" t="s">
        <v>84</v>
      </c>
      <c r="D3" s="137"/>
      <c r="E3" s="136" t="s">
        <v>85</v>
      </c>
      <c r="F3" s="133"/>
      <c r="G3" s="133" t="s">
        <v>86</v>
      </c>
      <c r="H3" s="135">
        <f>+E2/F2</f>
        <v>0.49443574091080977</v>
      </c>
    </row>
    <row r="4" spans="2:8" s="130" customFormat="1" ht="3.75" customHeight="1" x14ac:dyDescent="0.25">
      <c r="B4" s="132" t="s">
        <v>107</v>
      </c>
      <c r="C4" s="138">
        <v>234</v>
      </c>
      <c r="D4" s="139">
        <f>+C4*-1</f>
        <v>-234</v>
      </c>
      <c r="E4" s="140">
        <v>216</v>
      </c>
      <c r="F4" s="133"/>
    </row>
    <row r="5" spans="2:8" s="130" customFormat="1" ht="3.75" customHeight="1" x14ac:dyDescent="0.25">
      <c r="B5" s="132" t="s">
        <v>108</v>
      </c>
      <c r="C5" s="138">
        <v>875</v>
      </c>
      <c r="D5" s="139">
        <f t="shared" ref="D5:D20" si="0">+C5*-1</f>
        <v>-875</v>
      </c>
      <c r="E5" s="140">
        <v>860</v>
      </c>
      <c r="F5" s="133"/>
    </row>
    <row r="6" spans="2:8" s="130" customFormat="1" ht="3.75" customHeight="1" x14ac:dyDescent="0.25">
      <c r="B6" s="132" t="s">
        <v>109</v>
      </c>
      <c r="C6" s="138">
        <v>1542</v>
      </c>
      <c r="D6" s="139">
        <f t="shared" si="0"/>
        <v>-1542</v>
      </c>
      <c r="E6" s="140">
        <v>1525</v>
      </c>
      <c r="F6" s="133"/>
    </row>
    <row r="7" spans="2:8" s="130" customFormat="1" ht="3.75" customHeight="1" x14ac:dyDescent="0.25">
      <c r="B7" s="132" t="s">
        <v>110</v>
      </c>
      <c r="C7" s="138">
        <v>1574</v>
      </c>
      <c r="D7" s="139">
        <f t="shared" si="0"/>
        <v>-1574</v>
      </c>
      <c r="E7" s="140">
        <v>1586</v>
      </c>
      <c r="F7" s="133"/>
    </row>
    <row r="8" spans="2:8" s="130" customFormat="1" ht="3.75" customHeight="1" x14ac:dyDescent="0.25">
      <c r="B8" s="132" t="s">
        <v>111</v>
      </c>
      <c r="C8" s="138">
        <v>1167</v>
      </c>
      <c r="D8" s="139">
        <f t="shared" si="0"/>
        <v>-1167</v>
      </c>
      <c r="E8" s="140">
        <v>1150</v>
      </c>
      <c r="F8" s="133"/>
    </row>
    <row r="9" spans="2:8" s="130" customFormat="1" ht="3.75" customHeight="1" x14ac:dyDescent="0.25">
      <c r="B9" s="132" t="s">
        <v>112</v>
      </c>
      <c r="C9" s="138">
        <v>259</v>
      </c>
      <c r="D9" s="139">
        <f t="shared" si="0"/>
        <v>-259</v>
      </c>
      <c r="E9" s="140">
        <v>170</v>
      </c>
      <c r="F9" s="133"/>
    </row>
    <row r="10" spans="2:8" s="130" customFormat="1" ht="3.75" customHeight="1" x14ac:dyDescent="0.25">
      <c r="B10" s="132" t="s">
        <v>113</v>
      </c>
      <c r="C10" s="138">
        <v>827</v>
      </c>
      <c r="D10" s="139">
        <f t="shared" si="0"/>
        <v>-827</v>
      </c>
      <c r="E10" s="140">
        <v>833</v>
      </c>
      <c r="F10" s="133"/>
    </row>
    <row r="11" spans="2:8" s="130" customFormat="1" ht="3.75" customHeight="1" x14ac:dyDescent="0.25">
      <c r="B11" s="132" t="s">
        <v>114</v>
      </c>
      <c r="C11" s="138">
        <v>1631</v>
      </c>
      <c r="D11" s="139">
        <f t="shared" si="0"/>
        <v>-1631</v>
      </c>
      <c r="E11" s="140">
        <v>1545</v>
      </c>
      <c r="F11" s="133"/>
    </row>
    <row r="12" spans="2:8" s="130" customFormat="1" ht="3.75" customHeight="1" x14ac:dyDescent="0.25">
      <c r="B12" s="132" t="s">
        <v>115</v>
      </c>
      <c r="C12" s="138">
        <v>1795</v>
      </c>
      <c r="D12" s="139">
        <f t="shared" si="0"/>
        <v>-1795</v>
      </c>
      <c r="E12" s="140">
        <v>1631</v>
      </c>
      <c r="F12" s="133"/>
    </row>
    <row r="13" spans="2:8" s="130" customFormat="1" ht="3.75" customHeight="1" x14ac:dyDescent="0.25">
      <c r="B13" s="132" t="s">
        <v>116</v>
      </c>
      <c r="C13" s="138">
        <v>1586</v>
      </c>
      <c r="D13" s="139">
        <f t="shared" si="0"/>
        <v>-1586</v>
      </c>
      <c r="E13" s="140">
        <v>1438</v>
      </c>
      <c r="F13" s="133"/>
    </row>
    <row r="14" spans="2:8" s="130" customFormat="1" ht="3.75" customHeight="1" x14ac:dyDescent="0.25">
      <c r="B14" s="132" t="s">
        <v>117</v>
      </c>
      <c r="C14" s="138">
        <v>1322</v>
      </c>
      <c r="D14" s="139">
        <f t="shared" si="0"/>
        <v>-1322</v>
      </c>
      <c r="E14" s="140">
        <v>1173</v>
      </c>
      <c r="F14" s="133"/>
    </row>
    <row r="15" spans="2:8" s="130" customFormat="1" ht="3.75" customHeight="1" x14ac:dyDescent="0.25">
      <c r="B15" s="132" t="s">
        <v>118</v>
      </c>
      <c r="C15" s="138">
        <v>955</v>
      </c>
      <c r="D15" s="139">
        <f t="shared" si="0"/>
        <v>-955</v>
      </c>
      <c r="E15" s="140">
        <v>912</v>
      </c>
      <c r="F15" s="133"/>
    </row>
    <row r="16" spans="2:8" s="130" customFormat="1" ht="3.75" customHeight="1" x14ac:dyDescent="0.25">
      <c r="B16" s="132" t="s">
        <v>119</v>
      </c>
      <c r="C16" s="138">
        <v>751</v>
      </c>
      <c r="D16" s="139">
        <f t="shared" si="0"/>
        <v>-751</v>
      </c>
      <c r="E16" s="140">
        <v>885</v>
      </c>
      <c r="F16" s="132"/>
    </row>
    <row r="17" spans="2:6" s="130" customFormat="1" ht="3.75" customHeight="1" x14ac:dyDescent="0.25">
      <c r="B17" s="132" t="s">
        <v>120</v>
      </c>
      <c r="C17" s="138">
        <v>954</v>
      </c>
      <c r="D17" s="139">
        <f t="shared" si="0"/>
        <v>-954</v>
      </c>
      <c r="E17" s="140">
        <v>1134</v>
      </c>
      <c r="F17" s="132"/>
    </row>
    <row r="18" spans="2:6" s="130" customFormat="1" ht="3.75" customHeight="1" x14ac:dyDescent="0.25">
      <c r="B18" s="132" t="s">
        <v>121</v>
      </c>
      <c r="C18" s="138">
        <v>1041</v>
      </c>
      <c r="D18" s="139">
        <f t="shared" si="0"/>
        <v>-1041</v>
      </c>
      <c r="E18" s="140">
        <v>1118</v>
      </c>
      <c r="F18" s="133"/>
    </row>
    <row r="19" spans="2:6" s="130" customFormat="1" ht="3.75" customHeight="1" x14ac:dyDescent="0.25">
      <c r="B19" s="132" t="s">
        <v>122</v>
      </c>
      <c r="C19" s="138">
        <v>861</v>
      </c>
      <c r="D19" s="139">
        <f t="shared" si="0"/>
        <v>-861</v>
      </c>
      <c r="E19" s="140">
        <v>810</v>
      </c>
      <c r="F19" s="133"/>
    </row>
    <row r="20" spans="2:6" s="130" customFormat="1" ht="3.75" customHeight="1" x14ac:dyDescent="0.25">
      <c r="B20" s="132" t="s">
        <v>123</v>
      </c>
      <c r="C20" s="138">
        <v>1343</v>
      </c>
      <c r="D20" s="139">
        <f t="shared" si="0"/>
        <v>-1343</v>
      </c>
      <c r="E20" s="140">
        <v>1319</v>
      </c>
      <c r="F20" s="133"/>
    </row>
    <row r="21" spans="2:6" s="130" customFormat="1" ht="3.75" customHeight="1" x14ac:dyDescent="0.25">
      <c r="B21" s="132"/>
      <c r="C21" s="132"/>
      <c r="D21" s="134"/>
      <c r="E21" s="132"/>
      <c r="F21" s="132"/>
    </row>
    <row r="22" spans="2:6" s="130" customFormat="1" ht="3.75" customHeight="1" x14ac:dyDescent="0.25">
      <c r="B22" s="132"/>
      <c r="C22" s="132"/>
      <c r="D22" s="132"/>
      <c r="E22" s="132"/>
      <c r="F22" s="132"/>
    </row>
    <row r="23" spans="2:6" s="130" customFormat="1" ht="3.75" customHeight="1" x14ac:dyDescent="0.25">
      <c r="B23" s="132"/>
      <c r="C23" s="141">
        <f>MAX(C4:C20)</f>
        <v>1795</v>
      </c>
      <c r="D23" s="141">
        <f t="shared" ref="D23:E23" si="1">MAX(D4:D20)</f>
        <v>-234</v>
      </c>
      <c r="E23" s="141">
        <f t="shared" si="1"/>
        <v>1631</v>
      </c>
      <c r="F23" s="132"/>
    </row>
    <row r="24" spans="2:6" s="130" customFormat="1" ht="3.75" customHeight="1" x14ac:dyDescent="0.25">
      <c r="B24" s="132"/>
      <c r="C24" s="132"/>
      <c r="D24" s="132"/>
      <c r="E24" s="132"/>
      <c r="F24" s="132"/>
    </row>
    <row r="25" spans="2:6" s="130" customFormat="1" ht="3.75" customHeight="1" x14ac:dyDescent="0.25">
      <c r="B25" s="132"/>
      <c r="C25" s="132"/>
      <c r="D25" s="132"/>
      <c r="E25" s="132"/>
      <c r="F25" s="132"/>
    </row>
    <row r="26" spans="2:6" s="130" customFormat="1" ht="3.75" customHeight="1" x14ac:dyDescent="0.25">
      <c r="B26" s="132"/>
      <c r="C26" s="132"/>
      <c r="D26" s="132"/>
      <c r="E26" s="132"/>
      <c r="F26" s="132"/>
    </row>
    <row r="27" spans="2:6" s="130" customFormat="1" ht="3.75" customHeight="1" x14ac:dyDescent="0.25">
      <c r="B27" s="132"/>
      <c r="C27" s="132"/>
      <c r="D27" s="132"/>
      <c r="E27" s="132"/>
      <c r="F27" s="132"/>
    </row>
    <row r="28" spans="2:6" s="130" customFormat="1" ht="3.75" customHeight="1" x14ac:dyDescent="0.25">
      <c r="B28" s="132"/>
      <c r="C28" s="132"/>
      <c r="D28" s="132"/>
      <c r="E28" s="132"/>
      <c r="F28" s="132"/>
    </row>
    <row r="29" spans="2:6" s="130" customFormat="1" ht="3.75" customHeight="1" x14ac:dyDescent="0.25">
      <c r="B29" s="132"/>
      <c r="C29" s="132"/>
      <c r="D29" s="132"/>
      <c r="E29" s="132"/>
      <c r="F29" s="132"/>
    </row>
    <row r="30" spans="2:6" s="130" customFormat="1" ht="3.75" customHeight="1" x14ac:dyDescent="0.25">
      <c r="B30" s="132"/>
      <c r="C30" s="132"/>
      <c r="D30" s="132"/>
      <c r="E30" s="132"/>
      <c r="F30" s="132"/>
    </row>
    <row r="31" spans="2:6" s="130" customFormat="1" ht="3.75" customHeight="1" x14ac:dyDescent="0.25">
      <c r="B31" s="132"/>
      <c r="C31" s="132"/>
      <c r="D31" s="132"/>
      <c r="E31" s="132"/>
      <c r="F31" s="132"/>
    </row>
    <row r="32" spans="2:6" s="130" customFormat="1" ht="3.75" customHeight="1" x14ac:dyDescent="0.25">
      <c r="B32" s="132"/>
      <c r="C32" s="132"/>
      <c r="D32" s="132"/>
      <c r="E32" s="132"/>
      <c r="F32" s="132"/>
    </row>
    <row r="37" spans="2:20" x14ac:dyDescent="0.25">
      <c r="B37" s="1242" t="s">
        <v>21347</v>
      </c>
      <c r="C37" s="1242"/>
      <c r="D37" s="1242"/>
      <c r="E37" s="1242"/>
      <c r="F37" s="1242"/>
      <c r="G37" s="1242"/>
      <c r="H37" s="1242"/>
      <c r="I37" s="1242"/>
      <c r="J37" s="1242"/>
      <c r="K37" s="1242"/>
      <c r="L37" s="1242"/>
      <c r="M37" s="1242"/>
      <c r="N37" s="1242"/>
      <c r="O37" s="1242"/>
      <c r="P37" s="1242"/>
      <c r="Q37" s="1242"/>
      <c r="R37" s="1242"/>
      <c r="S37" s="1242"/>
      <c r="T37" s="1242"/>
    </row>
    <row r="38" spans="2:20" x14ac:dyDescent="0.25">
      <c r="B38" s="1242"/>
      <c r="C38" s="1242"/>
      <c r="D38" s="1242"/>
      <c r="E38" s="1242"/>
      <c r="F38" s="1242"/>
      <c r="G38" s="1242"/>
      <c r="H38" s="1242"/>
      <c r="I38" s="1242"/>
      <c r="J38" s="1242"/>
      <c r="K38" s="1242"/>
      <c r="L38" s="1242"/>
      <c r="M38" s="1242"/>
      <c r="N38" s="1242"/>
      <c r="O38" s="1242"/>
      <c r="P38" s="1242"/>
      <c r="Q38" s="1242"/>
      <c r="R38" s="1242"/>
      <c r="S38" s="1242"/>
      <c r="T38" s="1242"/>
    </row>
    <row r="40" spans="2:20" ht="21" x14ac:dyDescent="0.35">
      <c r="B40" s="538"/>
      <c r="C40" s="1243" t="s">
        <v>104</v>
      </c>
      <c r="D40" s="1244"/>
      <c r="E40" s="1245" t="s">
        <v>105</v>
      </c>
      <c r="F40" s="1245"/>
    </row>
    <row r="41" spans="2:20" ht="21" x14ac:dyDescent="0.35">
      <c r="B41" s="538" t="s">
        <v>83</v>
      </c>
      <c r="C41" s="538" t="s">
        <v>84</v>
      </c>
      <c r="D41" s="538" t="s">
        <v>85</v>
      </c>
      <c r="E41" s="538" t="s">
        <v>105</v>
      </c>
      <c r="F41" s="538" t="s">
        <v>106</v>
      </c>
    </row>
    <row r="42" spans="2:20" ht="21" x14ac:dyDescent="0.35">
      <c r="B42" s="539" t="s">
        <v>107</v>
      </c>
      <c r="C42" s="546">
        <v>234</v>
      </c>
      <c r="D42" s="546">
        <v>216</v>
      </c>
      <c r="E42" s="546">
        <f>SUM(C42:D42)</f>
        <v>450</v>
      </c>
      <c r="F42" s="541">
        <f>+E42/$E$59</f>
        <v>1.2154934903570849E-2</v>
      </c>
    </row>
    <row r="43" spans="2:20" ht="21" x14ac:dyDescent="0.35">
      <c r="B43" s="539" t="s">
        <v>108</v>
      </c>
      <c r="C43" s="546">
        <v>875</v>
      </c>
      <c r="D43" s="546">
        <v>860</v>
      </c>
      <c r="E43" s="546">
        <f t="shared" ref="E43:E58" si="2">SUM(C43:D43)</f>
        <v>1735</v>
      </c>
      <c r="F43" s="541">
        <f t="shared" ref="F43:F58" si="3">+E43/$E$59</f>
        <v>4.6864026794878721E-2</v>
      </c>
    </row>
    <row r="44" spans="2:20" ht="21" x14ac:dyDescent="0.35">
      <c r="B44" s="539" t="s">
        <v>109</v>
      </c>
      <c r="C44" s="546">
        <v>1542</v>
      </c>
      <c r="D44" s="546">
        <v>1525</v>
      </c>
      <c r="E44" s="546">
        <f t="shared" si="2"/>
        <v>3067</v>
      </c>
      <c r="F44" s="541">
        <f t="shared" si="3"/>
        <v>8.2842634109448435E-2</v>
      </c>
    </row>
    <row r="45" spans="2:20" ht="21" x14ac:dyDescent="0.35">
      <c r="B45" s="539" t="s">
        <v>110</v>
      </c>
      <c r="C45" s="546">
        <v>1574</v>
      </c>
      <c r="D45" s="546">
        <v>1586</v>
      </c>
      <c r="E45" s="546">
        <f t="shared" si="2"/>
        <v>3160</v>
      </c>
      <c r="F45" s="541">
        <f t="shared" si="3"/>
        <v>8.5354653989519746E-2</v>
      </c>
    </row>
    <row r="46" spans="2:20" ht="21" x14ac:dyDescent="0.35">
      <c r="B46" s="539" t="s">
        <v>111</v>
      </c>
      <c r="C46" s="546">
        <v>1167</v>
      </c>
      <c r="D46" s="546">
        <v>1150</v>
      </c>
      <c r="E46" s="546">
        <f t="shared" si="2"/>
        <v>2317</v>
      </c>
      <c r="F46" s="541">
        <f t="shared" si="3"/>
        <v>6.2584409270163691E-2</v>
      </c>
    </row>
    <row r="47" spans="2:20" ht="21" x14ac:dyDescent="0.35">
      <c r="B47" s="539" t="s">
        <v>112</v>
      </c>
      <c r="C47" s="546">
        <v>259</v>
      </c>
      <c r="D47" s="546">
        <v>170</v>
      </c>
      <c r="E47" s="546">
        <f t="shared" si="2"/>
        <v>429</v>
      </c>
      <c r="F47" s="541">
        <f t="shared" si="3"/>
        <v>1.1587704608070877E-2</v>
      </c>
    </row>
    <row r="48" spans="2:20" ht="21" x14ac:dyDescent="0.35">
      <c r="B48" s="539" t="s">
        <v>113</v>
      </c>
      <c r="C48" s="546">
        <v>827</v>
      </c>
      <c r="D48" s="546">
        <v>833</v>
      </c>
      <c r="E48" s="546">
        <f t="shared" si="2"/>
        <v>1660</v>
      </c>
      <c r="F48" s="541">
        <f t="shared" si="3"/>
        <v>4.4838204310950244E-2</v>
      </c>
    </row>
    <row r="49" spans="2:6" ht="21" x14ac:dyDescent="0.35">
      <c r="B49" s="539" t="s">
        <v>114</v>
      </c>
      <c r="C49" s="546">
        <v>1631</v>
      </c>
      <c r="D49" s="546">
        <v>1545</v>
      </c>
      <c r="E49" s="546">
        <f t="shared" si="2"/>
        <v>3176</v>
      </c>
      <c r="F49" s="541">
        <f t="shared" si="3"/>
        <v>8.5786829452757826E-2</v>
      </c>
    </row>
    <row r="50" spans="2:6" ht="21" x14ac:dyDescent="0.35">
      <c r="B50" s="539" t="s">
        <v>115</v>
      </c>
      <c r="C50" s="546">
        <v>1795</v>
      </c>
      <c r="D50" s="546">
        <v>1631</v>
      </c>
      <c r="E50" s="546">
        <f t="shared" si="2"/>
        <v>3426</v>
      </c>
      <c r="F50" s="541">
        <f t="shared" si="3"/>
        <v>9.2539571065852741E-2</v>
      </c>
    </row>
    <row r="51" spans="2:6" ht="21" x14ac:dyDescent="0.35">
      <c r="B51" s="539" t="s">
        <v>116</v>
      </c>
      <c r="C51" s="546">
        <v>1586</v>
      </c>
      <c r="D51" s="546">
        <v>1438</v>
      </c>
      <c r="E51" s="546">
        <f t="shared" si="2"/>
        <v>3024</v>
      </c>
      <c r="F51" s="541">
        <f t="shared" si="3"/>
        <v>8.1681162551996117E-2</v>
      </c>
    </row>
    <row r="52" spans="2:6" ht="21" x14ac:dyDescent="0.35">
      <c r="B52" s="539" t="s">
        <v>117</v>
      </c>
      <c r="C52" s="546">
        <v>1322</v>
      </c>
      <c r="D52" s="546">
        <v>1173</v>
      </c>
      <c r="E52" s="546">
        <f t="shared" si="2"/>
        <v>2495</v>
      </c>
      <c r="F52" s="541">
        <f t="shared" si="3"/>
        <v>6.7392361298687267E-2</v>
      </c>
    </row>
    <row r="53" spans="2:6" ht="21" x14ac:dyDescent="0.35">
      <c r="B53" s="539" t="s">
        <v>118</v>
      </c>
      <c r="C53" s="546">
        <v>955</v>
      </c>
      <c r="D53" s="546">
        <v>912</v>
      </c>
      <c r="E53" s="546">
        <f t="shared" si="2"/>
        <v>1867</v>
      </c>
      <c r="F53" s="541">
        <f t="shared" si="3"/>
        <v>5.0429474366592834E-2</v>
      </c>
    </row>
    <row r="54" spans="2:6" ht="21" x14ac:dyDescent="0.35">
      <c r="B54" s="539" t="s">
        <v>119</v>
      </c>
      <c r="C54" s="546">
        <v>751</v>
      </c>
      <c r="D54" s="546">
        <v>885</v>
      </c>
      <c r="E54" s="546">
        <f t="shared" si="2"/>
        <v>1636</v>
      </c>
      <c r="F54" s="541">
        <f t="shared" si="3"/>
        <v>4.4189941116093132E-2</v>
      </c>
    </row>
    <row r="55" spans="2:6" ht="21" x14ac:dyDescent="0.35">
      <c r="B55" s="539" t="s">
        <v>120</v>
      </c>
      <c r="C55" s="546">
        <v>954</v>
      </c>
      <c r="D55" s="546">
        <v>1134</v>
      </c>
      <c r="E55" s="546">
        <f t="shared" si="2"/>
        <v>2088</v>
      </c>
      <c r="F55" s="541">
        <f t="shared" si="3"/>
        <v>5.6398897952568743E-2</v>
      </c>
    </row>
    <row r="56" spans="2:6" ht="21" x14ac:dyDescent="0.35">
      <c r="B56" s="539" t="s">
        <v>121</v>
      </c>
      <c r="C56" s="546">
        <v>1041</v>
      </c>
      <c r="D56" s="546">
        <v>1118</v>
      </c>
      <c r="E56" s="546">
        <f t="shared" si="2"/>
        <v>2159</v>
      </c>
      <c r="F56" s="541">
        <f t="shared" si="3"/>
        <v>5.8316676570687696E-2</v>
      </c>
    </row>
    <row r="57" spans="2:6" ht="21" x14ac:dyDescent="0.35">
      <c r="B57" s="539" t="s">
        <v>122</v>
      </c>
      <c r="C57" s="546">
        <v>861</v>
      </c>
      <c r="D57" s="546">
        <v>810</v>
      </c>
      <c r="E57" s="546">
        <f t="shared" si="2"/>
        <v>1671</v>
      </c>
      <c r="F57" s="541">
        <f t="shared" si="3"/>
        <v>4.5135324941926423E-2</v>
      </c>
    </row>
    <row r="58" spans="2:6" ht="21" x14ac:dyDescent="0.35">
      <c r="B58" s="539" t="s">
        <v>123</v>
      </c>
      <c r="C58" s="546">
        <v>1343</v>
      </c>
      <c r="D58" s="546">
        <v>1319</v>
      </c>
      <c r="E58" s="546">
        <f t="shared" si="2"/>
        <v>2662</v>
      </c>
      <c r="F58" s="541">
        <f t="shared" si="3"/>
        <v>7.1903192696234672E-2</v>
      </c>
    </row>
    <row r="59" spans="2:6" ht="21" x14ac:dyDescent="0.35">
      <c r="B59" s="539" t="s">
        <v>105</v>
      </c>
      <c r="C59" s="546">
        <f>SUM(C42:C58)</f>
        <v>18717</v>
      </c>
      <c r="D59" s="546">
        <f>SUM(D42:D58)</f>
        <v>18305</v>
      </c>
      <c r="E59" s="546">
        <f>SUM(E42:E58)</f>
        <v>37022</v>
      </c>
      <c r="F59" s="541">
        <f>+E59/$E$59</f>
        <v>1</v>
      </c>
    </row>
  </sheetData>
  <mergeCells count="3">
    <mergeCell ref="C40:D40"/>
    <mergeCell ref="E40:F40"/>
    <mergeCell ref="B37:T38"/>
  </mergeCells>
  <pageMargins left="1.26" right="0.7" top="1.1499999999999999" bottom="0.75" header="0.3" footer="0.3"/>
  <pageSetup paperSize="5" scale="55"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795FE-8967-4322-ACCD-023BA268B580}">
  <sheetPr>
    <tabColor rgb="FFFFFF00"/>
    <pageSetUpPr fitToPage="1"/>
  </sheetPr>
  <dimension ref="A1:D16"/>
  <sheetViews>
    <sheetView showGridLines="0" workbookViewId="0">
      <selection sqref="A1:D16"/>
    </sheetView>
  </sheetViews>
  <sheetFormatPr baseColWidth="10" defaultRowHeight="15" x14ac:dyDescent="0.25"/>
  <cols>
    <col min="1" max="1" width="29.85546875" customWidth="1"/>
    <col min="2" max="2" width="46.140625" customWidth="1"/>
    <col min="3" max="3" width="19.85546875" customWidth="1"/>
    <col min="4" max="4" width="21" customWidth="1"/>
  </cols>
  <sheetData>
    <row r="1" spans="1:4" ht="18" x14ac:dyDescent="0.25">
      <c r="A1" s="1382" t="s">
        <v>1983</v>
      </c>
      <c r="B1" s="1382"/>
      <c r="C1" s="1382"/>
      <c r="D1" s="1382"/>
    </row>
    <row r="2" spans="1:4" ht="18" x14ac:dyDescent="0.25">
      <c r="A2" s="1382" t="s">
        <v>1839</v>
      </c>
      <c r="B2" s="1382"/>
      <c r="C2" s="1382"/>
      <c r="D2" s="1382"/>
    </row>
    <row r="3" spans="1:4" ht="18" x14ac:dyDescent="0.25">
      <c r="A3" s="277"/>
      <c r="B3" s="277"/>
      <c r="C3" s="277"/>
      <c r="D3" s="277"/>
    </row>
    <row r="4" spans="1:4" x14ac:dyDescent="0.25">
      <c r="A4" s="1392" t="s">
        <v>2109</v>
      </c>
      <c r="B4" s="1392"/>
      <c r="C4" s="250"/>
      <c r="D4" s="250"/>
    </row>
    <row r="5" spans="1:4" ht="15.75" thickBot="1" x14ac:dyDescent="0.3">
      <c r="A5" s="250"/>
      <c r="B5" s="250"/>
      <c r="C5" s="250"/>
      <c r="D5" s="250"/>
    </row>
    <row r="6" spans="1:4" ht="15.75" thickTop="1" x14ac:dyDescent="0.25">
      <c r="A6" s="1393" t="s">
        <v>1841</v>
      </c>
      <c r="B6" s="1395" t="s">
        <v>105</v>
      </c>
      <c r="C6" s="1397" t="s">
        <v>1842</v>
      </c>
      <c r="D6" s="1398"/>
    </row>
    <row r="7" spans="1:4" x14ac:dyDescent="0.25">
      <c r="A7" s="1394"/>
      <c r="B7" s="1396"/>
      <c r="C7" s="447" t="s">
        <v>382</v>
      </c>
      <c r="D7" s="447" t="s">
        <v>1984</v>
      </c>
    </row>
    <row r="8" spans="1:4" x14ac:dyDescent="0.25">
      <c r="A8" s="437" t="s">
        <v>105</v>
      </c>
      <c r="B8" s="448">
        <f>SUM(B9:B16)</f>
        <v>7342</v>
      </c>
      <c r="C8" s="448">
        <f t="shared" ref="C8:D8" si="0">SUM(C9:C16)</f>
        <v>7342</v>
      </c>
      <c r="D8" s="448">
        <f t="shared" si="0"/>
        <v>0</v>
      </c>
    </row>
    <row r="9" spans="1:4" x14ac:dyDescent="0.25">
      <c r="A9" s="437" t="s">
        <v>1857</v>
      </c>
      <c r="B9" s="448">
        <v>473</v>
      </c>
      <c r="C9" s="449">
        <v>473</v>
      </c>
      <c r="D9" s="438"/>
    </row>
    <row r="10" spans="1:4" x14ac:dyDescent="0.25">
      <c r="A10" s="437" t="s">
        <v>1858</v>
      </c>
      <c r="B10" s="448">
        <v>31</v>
      </c>
      <c r="C10" s="449">
        <v>31</v>
      </c>
      <c r="D10" s="438"/>
    </row>
    <row r="11" spans="1:4" x14ac:dyDescent="0.25">
      <c r="A11" s="437" t="s">
        <v>1859</v>
      </c>
      <c r="B11" s="448">
        <v>50</v>
      </c>
      <c r="C11" s="449">
        <v>50</v>
      </c>
      <c r="D11" s="438"/>
    </row>
    <row r="12" spans="1:4" x14ac:dyDescent="0.25">
      <c r="A12" s="437" t="s">
        <v>2019</v>
      </c>
      <c r="B12" s="448">
        <v>467</v>
      </c>
      <c r="C12" s="449">
        <v>467</v>
      </c>
      <c r="D12" s="438"/>
    </row>
    <row r="13" spans="1:4" x14ac:dyDescent="0.25">
      <c r="A13" s="437" t="s">
        <v>1861</v>
      </c>
      <c r="B13" s="448"/>
      <c r="C13" s="449"/>
      <c r="D13" s="438"/>
    </row>
    <row r="14" spans="1:4" x14ac:dyDescent="0.25">
      <c r="A14" s="437" t="s">
        <v>1862</v>
      </c>
      <c r="B14" s="448">
        <v>1945</v>
      </c>
      <c r="C14" s="449">
        <v>1945</v>
      </c>
      <c r="D14" s="438"/>
    </row>
    <row r="15" spans="1:4" x14ac:dyDescent="0.25">
      <c r="A15" s="437" t="s">
        <v>2110</v>
      </c>
      <c r="B15" s="448">
        <v>2188</v>
      </c>
      <c r="C15" s="449">
        <v>2188</v>
      </c>
      <c r="D15" s="438"/>
    </row>
    <row r="16" spans="1:4" x14ac:dyDescent="0.25">
      <c r="A16" s="437" t="s">
        <v>2111</v>
      </c>
      <c r="B16" s="448">
        <v>2188</v>
      </c>
      <c r="C16" s="449">
        <v>2188</v>
      </c>
      <c r="D16" s="438"/>
    </row>
  </sheetData>
  <mergeCells count="6">
    <mergeCell ref="A1:D1"/>
    <mergeCell ref="A2:D2"/>
    <mergeCell ref="A4:B4"/>
    <mergeCell ref="A6:A7"/>
    <mergeCell ref="B6:B7"/>
    <mergeCell ref="C6:D6"/>
  </mergeCells>
  <pageMargins left="2.83" right="0.7" top="1.41" bottom="0.75" header="0.3" footer="0.3"/>
  <pageSetup paperSize="5"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1E15-B021-42CA-9942-28ADCFA248FB}">
  <sheetPr>
    <tabColor rgb="FFFFFF00"/>
    <pageSetUpPr fitToPage="1"/>
  </sheetPr>
  <dimension ref="A1:D47"/>
  <sheetViews>
    <sheetView showGridLines="0" workbookViewId="0">
      <selection sqref="A1:D46"/>
    </sheetView>
  </sheetViews>
  <sheetFormatPr baseColWidth="10" defaultRowHeight="15" x14ac:dyDescent="0.25"/>
  <cols>
    <col min="1" max="1" width="31.85546875" customWidth="1"/>
    <col min="2" max="2" width="20.7109375" customWidth="1"/>
    <col min="3" max="3" width="26.85546875" customWidth="1"/>
    <col min="4" max="4" width="13.140625" customWidth="1"/>
  </cols>
  <sheetData>
    <row r="1" spans="1:4" ht="18.75" x14ac:dyDescent="0.3">
      <c r="A1" s="1399" t="s">
        <v>1983</v>
      </c>
      <c r="B1" s="1399"/>
      <c r="C1" s="1399"/>
      <c r="D1" s="1399"/>
    </row>
    <row r="2" spans="1:4" ht="18.75" x14ac:dyDescent="0.3">
      <c r="A2" s="1399" t="s">
        <v>1839</v>
      </c>
      <c r="B2" s="1399"/>
      <c r="C2" s="1399"/>
      <c r="D2" s="1399"/>
    </row>
    <row r="3" spans="1:4" ht="18.75" x14ac:dyDescent="0.3">
      <c r="A3" s="288"/>
      <c r="B3" s="288"/>
      <c r="C3" s="288"/>
      <c r="D3" s="288"/>
    </row>
    <row r="4" spans="1:4" x14ac:dyDescent="0.25">
      <c r="A4" s="1400" t="s">
        <v>2180</v>
      </c>
      <c r="B4" s="1401"/>
      <c r="C4" s="1401"/>
      <c r="D4" s="289"/>
    </row>
    <row r="5" spans="1:4" x14ac:dyDescent="0.25">
      <c r="A5" s="290"/>
      <c r="B5" s="290"/>
      <c r="C5" s="290"/>
      <c r="D5" s="290"/>
    </row>
    <row r="6" spans="1:4" x14ac:dyDescent="0.25">
      <c r="A6" s="1402" t="s">
        <v>1841</v>
      </c>
      <c r="B6" s="1402" t="s">
        <v>105</v>
      </c>
      <c r="C6" s="1404" t="s">
        <v>1842</v>
      </c>
      <c r="D6" s="1404"/>
    </row>
    <row r="7" spans="1:4" x14ac:dyDescent="0.25">
      <c r="A7" s="1403"/>
      <c r="B7" s="1403"/>
      <c r="C7" s="452" t="s">
        <v>382</v>
      </c>
      <c r="D7" s="452" t="s">
        <v>1984</v>
      </c>
    </row>
    <row r="8" spans="1:4" x14ac:dyDescent="0.25">
      <c r="A8" s="454" t="s">
        <v>2186</v>
      </c>
      <c r="B8" s="455">
        <f>SUM(B9:B21)</f>
        <v>19088</v>
      </c>
      <c r="C8" s="453">
        <f t="shared" ref="C8:D8" si="0">SUM(C9:C21)</f>
        <v>19088</v>
      </c>
      <c r="D8" s="453">
        <f t="shared" si="0"/>
        <v>0</v>
      </c>
    </row>
    <row r="9" spans="1:4" x14ac:dyDescent="0.25">
      <c r="A9" s="454" t="s">
        <v>1857</v>
      </c>
      <c r="B9" s="455">
        <v>4205</v>
      </c>
      <c r="C9" s="453">
        <v>4205</v>
      </c>
      <c r="D9" s="453"/>
    </row>
    <row r="10" spans="1:4" x14ac:dyDescent="0.25">
      <c r="A10" s="454" t="s">
        <v>1858</v>
      </c>
      <c r="B10" s="455">
        <v>474</v>
      </c>
      <c r="C10" s="453">
        <v>474</v>
      </c>
      <c r="D10" s="453"/>
    </row>
    <row r="11" spans="1:4" x14ac:dyDescent="0.25">
      <c r="A11" s="454" t="s">
        <v>1859</v>
      </c>
      <c r="B11" s="455">
        <v>537</v>
      </c>
      <c r="C11" s="453">
        <v>537</v>
      </c>
      <c r="D11" s="453"/>
    </row>
    <row r="12" spans="1:4" x14ac:dyDescent="0.25">
      <c r="A12" s="454" t="s">
        <v>2019</v>
      </c>
      <c r="B12" s="455">
        <v>69</v>
      </c>
      <c r="C12" s="453">
        <v>69</v>
      </c>
      <c r="D12" s="453"/>
    </row>
    <row r="13" spans="1:4" x14ac:dyDescent="0.25">
      <c r="A13" s="454" t="s">
        <v>2181</v>
      </c>
      <c r="B13" s="455">
        <v>7</v>
      </c>
      <c r="C13" s="453">
        <v>7</v>
      </c>
      <c r="D13" s="453"/>
    </row>
    <row r="14" spans="1:4" x14ac:dyDescent="0.25">
      <c r="A14" s="454" t="s">
        <v>1861</v>
      </c>
      <c r="B14" s="455">
        <v>0</v>
      </c>
      <c r="C14" s="453">
        <v>0</v>
      </c>
      <c r="D14" s="453"/>
    </row>
    <row r="15" spans="1:4" x14ac:dyDescent="0.25">
      <c r="A15" s="456" t="s">
        <v>1862</v>
      </c>
      <c r="B15" s="455">
        <v>13</v>
      </c>
      <c r="C15" s="453">
        <v>13</v>
      </c>
      <c r="D15" s="453"/>
    </row>
    <row r="16" spans="1:4" x14ac:dyDescent="0.25">
      <c r="A16" s="454" t="s">
        <v>1863</v>
      </c>
      <c r="B16" s="455">
        <v>0</v>
      </c>
      <c r="C16" s="453">
        <v>0</v>
      </c>
      <c r="D16" s="453"/>
    </row>
    <row r="17" spans="1:4" x14ac:dyDescent="0.25">
      <c r="A17" s="454" t="s">
        <v>2182</v>
      </c>
      <c r="B17" s="455">
        <v>6314</v>
      </c>
      <c r="C17" s="453">
        <v>6314</v>
      </c>
      <c r="D17" s="453"/>
    </row>
    <row r="18" spans="1:4" x14ac:dyDescent="0.25">
      <c r="A18" s="454" t="s">
        <v>2183</v>
      </c>
      <c r="B18" s="455">
        <v>3686</v>
      </c>
      <c r="C18" s="453">
        <v>3686</v>
      </c>
      <c r="D18" s="453"/>
    </row>
    <row r="19" spans="1:4" x14ac:dyDescent="0.25">
      <c r="A19" s="454" t="s">
        <v>2184</v>
      </c>
      <c r="B19" s="455">
        <v>0</v>
      </c>
      <c r="C19" s="453">
        <v>0</v>
      </c>
      <c r="D19" s="453"/>
    </row>
    <row r="20" spans="1:4" x14ac:dyDescent="0.25">
      <c r="A20" s="454" t="s">
        <v>2185</v>
      </c>
      <c r="B20" s="455">
        <v>88</v>
      </c>
      <c r="C20" s="453">
        <v>88</v>
      </c>
      <c r="D20" s="453"/>
    </row>
    <row r="21" spans="1:4" x14ac:dyDescent="0.25">
      <c r="A21" s="454" t="s">
        <v>1864</v>
      </c>
      <c r="B21" s="455">
        <v>3695</v>
      </c>
      <c r="C21" s="453">
        <v>3695</v>
      </c>
      <c r="D21" s="453"/>
    </row>
    <row r="22" spans="1:4" x14ac:dyDescent="0.25">
      <c r="A22" s="450"/>
      <c r="B22" s="451"/>
      <c r="C22" s="451"/>
      <c r="D22" s="451"/>
    </row>
    <row r="23" spans="1:4" x14ac:dyDescent="0.25">
      <c r="A23" s="291"/>
      <c r="B23" s="292"/>
      <c r="C23" s="292"/>
      <c r="D23" s="292"/>
    </row>
    <row r="24" spans="1:4" x14ac:dyDescent="0.25">
      <c r="A24" s="290"/>
      <c r="B24" s="290"/>
      <c r="C24" s="290"/>
      <c r="D24" s="290"/>
    </row>
    <row r="25" spans="1:4" ht="18.75" x14ac:dyDescent="0.3">
      <c r="A25" s="1399" t="s">
        <v>1903</v>
      </c>
      <c r="B25" s="1399"/>
      <c r="C25" s="1399"/>
      <c r="D25" s="1399"/>
    </row>
    <row r="26" spans="1:4" ht="18.75" x14ac:dyDescent="0.3">
      <c r="A26" s="1399" t="s">
        <v>1839</v>
      </c>
      <c r="B26" s="1399"/>
      <c r="C26" s="1399"/>
      <c r="D26" s="1399"/>
    </row>
    <row r="27" spans="1:4" ht="18.75" x14ac:dyDescent="0.3">
      <c r="A27" s="288"/>
      <c r="B27" s="288"/>
      <c r="C27" s="288"/>
      <c r="D27" s="288"/>
    </row>
    <row r="28" spans="1:4" x14ac:dyDescent="0.25">
      <c r="A28" s="1401" t="s">
        <v>2180</v>
      </c>
      <c r="B28" s="1401"/>
      <c r="C28" s="1401"/>
      <c r="D28" s="289"/>
    </row>
    <row r="29" spans="1:4" x14ac:dyDescent="0.25">
      <c r="A29" s="290"/>
      <c r="B29" s="290"/>
      <c r="C29" s="290"/>
      <c r="D29" s="290"/>
    </row>
    <row r="30" spans="1:4" x14ac:dyDescent="0.25">
      <c r="A30" s="1402" t="s">
        <v>1841</v>
      </c>
      <c r="B30" s="1402" t="s">
        <v>105</v>
      </c>
      <c r="C30" s="1404" t="s">
        <v>1842</v>
      </c>
      <c r="D30" s="1404"/>
    </row>
    <row r="31" spans="1:4" x14ac:dyDescent="0.25">
      <c r="A31" s="1403"/>
      <c r="B31" s="1403"/>
      <c r="C31" s="452" t="s">
        <v>382</v>
      </c>
      <c r="D31" s="452" t="s">
        <v>1984</v>
      </c>
    </row>
    <row r="32" spans="1:4" x14ac:dyDescent="0.25">
      <c r="A32" s="454" t="s">
        <v>2186</v>
      </c>
      <c r="B32" s="455">
        <f>SUM(B33:B46)</f>
        <v>15147</v>
      </c>
      <c r="C32" s="453">
        <f t="shared" ref="C32:D32" si="1">SUM(C33:C46)</f>
        <v>16339</v>
      </c>
      <c r="D32" s="453">
        <f t="shared" si="1"/>
        <v>0</v>
      </c>
    </row>
    <row r="33" spans="1:4" x14ac:dyDescent="0.25">
      <c r="A33" s="454" t="s">
        <v>1857</v>
      </c>
      <c r="B33" s="455">
        <v>5657</v>
      </c>
      <c r="C33" s="453">
        <v>5657</v>
      </c>
      <c r="D33" s="453"/>
    </row>
    <row r="34" spans="1:4" x14ac:dyDescent="0.25">
      <c r="A34" s="454" t="s">
        <v>1858</v>
      </c>
      <c r="B34" s="455">
        <v>125</v>
      </c>
      <c r="C34" s="453">
        <v>125</v>
      </c>
      <c r="D34" s="453"/>
    </row>
    <row r="35" spans="1:4" x14ac:dyDescent="0.25">
      <c r="A35" s="454" t="s">
        <v>1859</v>
      </c>
      <c r="B35" s="455">
        <v>444</v>
      </c>
      <c r="C35" s="453">
        <v>444</v>
      </c>
      <c r="D35" s="453"/>
    </row>
    <row r="36" spans="1:4" x14ac:dyDescent="0.25">
      <c r="A36" s="454" t="s">
        <v>2019</v>
      </c>
      <c r="B36" s="455">
        <v>680</v>
      </c>
      <c r="C36" s="453">
        <v>680</v>
      </c>
      <c r="D36" s="453"/>
    </row>
    <row r="37" spans="1:4" x14ac:dyDescent="0.25">
      <c r="A37" s="454" t="s">
        <v>1861</v>
      </c>
      <c r="B37" s="455">
        <v>118</v>
      </c>
      <c r="C37" s="453">
        <v>118</v>
      </c>
      <c r="D37" s="453"/>
    </row>
    <row r="38" spans="1:4" x14ac:dyDescent="0.25">
      <c r="A38" s="456" t="s">
        <v>2020</v>
      </c>
      <c r="B38" s="455">
        <v>2752</v>
      </c>
      <c r="C38" s="453">
        <v>2752</v>
      </c>
      <c r="D38" s="453"/>
    </row>
    <row r="39" spans="1:4" x14ac:dyDescent="0.25">
      <c r="A39" s="454" t="s">
        <v>1863</v>
      </c>
      <c r="B39" s="455">
        <v>0</v>
      </c>
      <c r="C39" s="453">
        <v>0</v>
      </c>
      <c r="D39" s="453"/>
    </row>
    <row r="40" spans="1:4" x14ac:dyDescent="0.25">
      <c r="A40" s="457" t="s">
        <v>2187</v>
      </c>
      <c r="B40" s="455"/>
      <c r="C40" s="453">
        <v>252</v>
      </c>
      <c r="D40" s="453"/>
    </row>
    <row r="41" spans="1:4" x14ac:dyDescent="0.25">
      <c r="A41" s="454" t="s">
        <v>2183</v>
      </c>
      <c r="B41" s="455"/>
      <c r="C41" s="453">
        <v>940</v>
      </c>
      <c r="D41" s="453"/>
    </row>
    <row r="42" spans="1:4" x14ac:dyDescent="0.25">
      <c r="A42" s="454" t="s">
        <v>1864</v>
      </c>
      <c r="B42" s="455">
        <v>4502</v>
      </c>
      <c r="C42" s="453">
        <v>4502</v>
      </c>
      <c r="D42" s="453"/>
    </row>
    <row r="43" spans="1:4" x14ac:dyDescent="0.25">
      <c r="A43" s="454" t="s">
        <v>2188</v>
      </c>
      <c r="B43" s="455">
        <v>177</v>
      </c>
      <c r="C43" s="453">
        <v>177</v>
      </c>
      <c r="D43" s="453"/>
    </row>
    <row r="44" spans="1:4" x14ac:dyDescent="0.25">
      <c r="A44" s="454" t="s">
        <v>2131</v>
      </c>
      <c r="B44" s="455">
        <v>8</v>
      </c>
      <c r="C44" s="453">
        <v>8</v>
      </c>
      <c r="D44" s="453"/>
    </row>
    <row r="45" spans="1:4" x14ac:dyDescent="0.25">
      <c r="A45" s="456" t="s">
        <v>2189</v>
      </c>
      <c r="B45" s="455">
        <v>377</v>
      </c>
      <c r="C45" s="453">
        <v>377</v>
      </c>
      <c r="D45" s="453"/>
    </row>
    <row r="46" spans="1:4" x14ac:dyDescent="0.25">
      <c r="A46" s="454" t="s">
        <v>2190</v>
      </c>
      <c r="B46" s="455">
        <v>307</v>
      </c>
      <c r="C46" s="453">
        <v>307</v>
      </c>
      <c r="D46" s="453"/>
    </row>
    <row r="47" spans="1:4" x14ac:dyDescent="0.25">
      <c r="A47" s="290"/>
      <c r="B47" s="290"/>
      <c r="C47" s="290"/>
      <c r="D47" s="290"/>
    </row>
  </sheetData>
  <mergeCells count="12">
    <mergeCell ref="A25:D25"/>
    <mergeCell ref="A26:D26"/>
    <mergeCell ref="A28:C28"/>
    <mergeCell ref="A30:A31"/>
    <mergeCell ref="B30:B31"/>
    <mergeCell ref="C30:D30"/>
    <mergeCell ref="A1:D1"/>
    <mergeCell ref="A2:D2"/>
    <mergeCell ref="A4:C4"/>
    <mergeCell ref="A6:A7"/>
    <mergeCell ref="B6:B7"/>
    <mergeCell ref="C6:D6"/>
  </mergeCells>
  <pageMargins left="2.56" right="0.7" top="0.75" bottom="0.75" header="0.3" footer="0.3"/>
  <pageSetup paperSize="5" scale="73"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D7298-1B04-401C-ABD7-D58F3C1EEE83}">
  <sheetPr>
    <tabColor rgb="FFFFFF00"/>
    <pageSetUpPr fitToPage="1"/>
  </sheetPr>
  <dimension ref="A1:D37"/>
  <sheetViews>
    <sheetView showGridLines="0" workbookViewId="0">
      <selection sqref="A1:D37"/>
    </sheetView>
  </sheetViews>
  <sheetFormatPr baseColWidth="10" defaultRowHeight="15" x14ac:dyDescent="0.25"/>
  <cols>
    <col min="1" max="1" width="25.7109375" customWidth="1"/>
    <col min="2" max="2" width="20.28515625" customWidth="1"/>
    <col min="3" max="3" width="24" customWidth="1"/>
    <col min="4" max="4" width="21.42578125" customWidth="1"/>
  </cols>
  <sheetData>
    <row r="1" spans="1:4" ht="18" x14ac:dyDescent="0.25">
      <c r="A1" s="1353" t="s">
        <v>1983</v>
      </c>
      <c r="B1" s="1353"/>
      <c r="C1" s="1353"/>
      <c r="D1" s="1353"/>
    </row>
    <row r="2" spans="1:4" ht="18" x14ac:dyDescent="0.25">
      <c r="A2" s="1353" t="s">
        <v>1839</v>
      </c>
      <c r="B2" s="1353"/>
      <c r="C2" s="1353"/>
      <c r="D2" s="1353"/>
    </row>
    <row r="3" spans="1:4" ht="18" x14ac:dyDescent="0.25">
      <c r="A3" s="249"/>
      <c r="B3" s="249"/>
      <c r="C3" s="249"/>
      <c r="D3" s="249"/>
    </row>
    <row r="4" spans="1:4" x14ac:dyDescent="0.25">
      <c r="A4" s="1354" t="s">
        <v>2191</v>
      </c>
      <c r="B4" s="1354"/>
      <c r="C4" s="250"/>
      <c r="D4" s="250"/>
    </row>
    <row r="5" spans="1:4" x14ac:dyDescent="0.25">
      <c r="A5" s="250"/>
      <c r="B5" s="250"/>
      <c r="C5" s="250"/>
      <c r="D5" s="250"/>
    </row>
    <row r="6" spans="1:4" x14ac:dyDescent="0.25">
      <c r="A6" s="1405" t="s">
        <v>1841</v>
      </c>
      <c r="B6" s="1405" t="s">
        <v>105</v>
      </c>
      <c r="C6" s="1407" t="s">
        <v>1842</v>
      </c>
      <c r="D6" s="1407"/>
    </row>
    <row r="7" spans="1:4" x14ac:dyDescent="0.25">
      <c r="A7" s="1406"/>
      <c r="B7" s="1406"/>
      <c r="C7" s="460" t="s">
        <v>382</v>
      </c>
      <c r="D7" s="460" t="s">
        <v>1984</v>
      </c>
    </row>
    <row r="8" spans="1:4" x14ac:dyDescent="0.25">
      <c r="A8" s="461" t="s">
        <v>105</v>
      </c>
      <c r="B8" s="461">
        <f>SUM(B9:B18)</f>
        <v>217</v>
      </c>
      <c r="C8" s="461">
        <f t="shared" ref="C8:D8" si="0">SUM(C9:C18)</f>
        <v>211</v>
      </c>
      <c r="D8" s="461">
        <f t="shared" si="0"/>
        <v>6</v>
      </c>
    </row>
    <row r="9" spans="1:4" x14ac:dyDescent="0.25">
      <c r="A9" s="386" t="s">
        <v>1857</v>
      </c>
      <c r="B9" s="386">
        <v>122</v>
      </c>
      <c r="C9" s="87">
        <v>120</v>
      </c>
      <c r="D9" s="87">
        <v>2</v>
      </c>
    </row>
    <row r="10" spans="1:4" x14ac:dyDescent="0.25">
      <c r="A10" s="386" t="s">
        <v>1858</v>
      </c>
      <c r="B10" s="386">
        <v>15</v>
      </c>
      <c r="C10" s="87">
        <v>13</v>
      </c>
      <c r="D10" s="87">
        <v>2</v>
      </c>
    </row>
    <row r="11" spans="1:4" x14ac:dyDescent="0.25">
      <c r="A11" s="386" t="s">
        <v>1859</v>
      </c>
      <c r="B11" s="386">
        <v>12</v>
      </c>
      <c r="C11" s="87">
        <v>12</v>
      </c>
      <c r="D11" s="87">
        <v>0</v>
      </c>
    </row>
    <row r="12" spans="1:4" x14ac:dyDescent="0.25">
      <c r="A12" s="386" t="s">
        <v>2019</v>
      </c>
      <c r="B12" s="386">
        <v>18</v>
      </c>
      <c r="C12" s="87">
        <v>16</v>
      </c>
      <c r="D12" s="87">
        <v>2</v>
      </c>
    </row>
    <row r="13" spans="1:4" x14ac:dyDescent="0.25">
      <c r="A13" s="386" t="s">
        <v>1861</v>
      </c>
      <c r="B13" s="386">
        <v>0</v>
      </c>
      <c r="C13" s="87">
        <v>0</v>
      </c>
      <c r="D13" s="87">
        <v>0</v>
      </c>
    </row>
    <row r="14" spans="1:4" x14ac:dyDescent="0.25">
      <c r="A14" s="437" t="s">
        <v>1862</v>
      </c>
      <c r="B14" s="386">
        <v>28</v>
      </c>
      <c r="C14" s="87">
        <v>28</v>
      </c>
      <c r="D14" s="87">
        <v>0</v>
      </c>
    </row>
    <row r="15" spans="1:4" x14ac:dyDescent="0.25">
      <c r="A15" s="386" t="s">
        <v>1863</v>
      </c>
      <c r="B15" s="386">
        <v>0</v>
      </c>
      <c r="C15" s="87">
        <v>0</v>
      </c>
      <c r="D15" s="87">
        <v>0</v>
      </c>
    </row>
    <row r="16" spans="1:4" x14ac:dyDescent="0.25">
      <c r="A16" s="386" t="s">
        <v>2122</v>
      </c>
      <c r="B16" s="386">
        <v>10</v>
      </c>
      <c r="C16" s="87">
        <v>10</v>
      </c>
      <c r="D16" s="87">
        <v>0</v>
      </c>
    </row>
    <row r="17" spans="1:4" x14ac:dyDescent="0.25">
      <c r="A17" s="386" t="s">
        <v>2192</v>
      </c>
      <c r="B17" s="386">
        <v>5</v>
      </c>
      <c r="C17" s="87">
        <v>5</v>
      </c>
      <c r="D17" s="87">
        <v>0</v>
      </c>
    </row>
    <row r="18" spans="1:4" x14ac:dyDescent="0.25">
      <c r="A18" s="386" t="s">
        <v>2193</v>
      </c>
      <c r="B18" s="386">
        <v>7</v>
      </c>
      <c r="C18" s="87">
        <v>7</v>
      </c>
      <c r="D18" s="87">
        <v>0</v>
      </c>
    </row>
    <row r="19" spans="1:4" x14ac:dyDescent="0.25">
      <c r="A19" s="458" t="s">
        <v>2043</v>
      </c>
      <c r="B19" s="459"/>
      <c r="C19" s="459"/>
      <c r="D19" s="459"/>
    </row>
    <row r="20" spans="1:4" x14ac:dyDescent="0.25">
      <c r="A20" s="247"/>
      <c r="B20" s="248"/>
      <c r="C20" s="248"/>
      <c r="D20" s="248"/>
    </row>
    <row r="22" spans="1:4" ht="18" x14ac:dyDescent="0.25">
      <c r="A22" s="1353" t="s">
        <v>1903</v>
      </c>
      <c r="B22" s="1353"/>
      <c r="C22" s="1353"/>
      <c r="D22" s="1353"/>
    </row>
    <row r="23" spans="1:4" ht="18" x14ac:dyDescent="0.25">
      <c r="A23" s="1353" t="s">
        <v>1839</v>
      </c>
      <c r="B23" s="1353"/>
      <c r="C23" s="1353"/>
      <c r="D23" s="1353"/>
    </row>
    <row r="24" spans="1:4" ht="18" x14ac:dyDescent="0.25">
      <c r="A24" s="249"/>
      <c r="B24" s="249"/>
      <c r="C24" s="249"/>
      <c r="D24" s="249"/>
    </row>
    <row r="25" spans="1:4" x14ac:dyDescent="0.25">
      <c r="A25" s="1408" t="s">
        <v>2194</v>
      </c>
      <c r="B25" s="1408"/>
      <c r="C25" s="250"/>
      <c r="D25" s="250"/>
    </row>
    <row r="26" spans="1:4" x14ac:dyDescent="0.25">
      <c r="A26" s="250"/>
      <c r="B26" s="250"/>
      <c r="C26" s="250"/>
      <c r="D26" s="250"/>
    </row>
    <row r="27" spans="1:4" x14ac:dyDescent="0.25">
      <c r="A27" s="1405" t="s">
        <v>1841</v>
      </c>
      <c r="B27" s="1405" t="s">
        <v>105</v>
      </c>
      <c r="C27" s="1407" t="s">
        <v>1842</v>
      </c>
      <c r="D27" s="1407"/>
    </row>
    <row r="28" spans="1:4" x14ac:dyDescent="0.25">
      <c r="A28" s="1406"/>
      <c r="B28" s="1406"/>
      <c r="C28" s="513" t="s">
        <v>382</v>
      </c>
      <c r="D28" s="513" t="s">
        <v>1984</v>
      </c>
    </row>
    <row r="29" spans="1:4" x14ac:dyDescent="0.25">
      <c r="A29" s="386" t="s">
        <v>105</v>
      </c>
      <c r="B29" s="386">
        <f>SUM(B30:B37)</f>
        <v>1263</v>
      </c>
      <c r="C29" s="386">
        <f t="shared" ref="C29:D29" si="1">SUM(C30:C37)</f>
        <v>797</v>
      </c>
      <c r="D29" s="386">
        <f t="shared" si="1"/>
        <v>466</v>
      </c>
    </row>
    <row r="30" spans="1:4" x14ac:dyDescent="0.25">
      <c r="A30" s="386" t="s">
        <v>1857</v>
      </c>
      <c r="B30" s="386">
        <v>699</v>
      </c>
      <c r="C30" s="87">
        <v>431</v>
      </c>
      <c r="D30" s="87">
        <v>268</v>
      </c>
    </row>
    <row r="31" spans="1:4" x14ac:dyDescent="0.25">
      <c r="A31" s="386" t="s">
        <v>1858</v>
      </c>
      <c r="B31" s="386">
        <v>9</v>
      </c>
      <c r="C31" s="87">
        <v>6</v>
      </c>
      <c r="D31" s="87">
        <v>3</v>
      </c>
    </row>
    <row r="32" spans="1:4" x14ac:dyDescent="0.25">
      <c r="A32" s="386" t="s">
        <v>1859</v>
      </c>
      <c r="B32" s="386">
        <v>0</v>
      </c>
      <c r="C32" s="87">
        <v>0</v>
      </c>
      <c r="D32" s="87">
        <v>0</v>
      </c>
    </row>
    <row r="33" spans="1:4" x14ac:dyDescent="0.25">
      <c r="A33" s="386" t="s">
        <v>2019</v>
      </c>
      <c r="B33" s="386">
        <v>26</v>
      </c>
      <c r="C33" s="87">
        <v>13</v>
      </c>
      <c r="D33" s="87">
        <v>13</v>
      </c>
    </row>
    <row r="34" spans="1:4" x14ac:dyDescent="0.25">
      <c r="A34" s="386" t="s">
        <v>1861</v>
      </c>
      <c r="B34" s="386">
        <v>0</v>
      </c>
      <c r="C34" s="87">
        <v>0</v>
      </c>
      <c r="D34" s="87">
        <v>0</v>
      </c>
    </row>
    <row r="35" spans="1:4" x14ac:dyDescent="0.25">
      <c r="A35" s="437" t="s">
        <v>1862</v>
      </c>
      <c r="B35" s="386">
        <v>506</v>
      </c>
      <c r="C35" s="87">
        <v>328</v>
      </c>
      <c r="D35" s="87">
        <v>178</v>
      </c>
    </row>
    <row r="36" spans="1:4" x14ac:dyDescent="0.25">
      <c r="A36" s="386" t="s">
        <v>1863</v>
      </c>
      <c r="B36" s="386">
        <v>0</v>
      </c>
      <c r="C36" s="87">
        <v>0</v>
      </c>
      <c r="D36" s="87">
        <v>0</v>
      </c>
    </row>
    <row r="37" spans="1:4" x14ac:dyDescent="0.25">
      <c r="A37" s="386" t="s">
        <v>2195</v>
      </c>
      <c r="B37" s="386">
        <v>23</v>
      </c>
      <c r="C37" s="87">
        <v>19</v>
      </c>
      <c r="D37" s="87">
        <v>4</v>
      </c>
    </row>
  </sheetData>
  <mergeCells count="12">
    <mergeCell ref="A22:D22"/>
    <mergeCell ref="A23:D23"/>
    <mergeCell ref="A25:B25"/>
    <mergeCell ref="A27:A28"/>
    <mergeCell ref="B27:B28"/>
    <mergeCell ref="C27:D27"/>
    <mergeCell ref="A1:D1"/>
    <mergeCell ref="A2:D2"/>
    <mergeCell ref="A4:B4"/>
    <mergeCell ref="A6:A7"/>
    <mergeCell ref="B6:B7"/>
    <mergeCell ref="C6:D6"/>
  </mergeCells>
  <pageMargins left="2.2200000000000002" right="0.7" top="0.75" bottom="0.75" header="0.3" footer="0.3"/>
  <pageSetup paperSize="5" scale="90"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723F0-19A3-4B22-8889-07EAEAFBF65F}">
  <sheetPr>
    <tabColor rgb="FFFFFF00"/>
    <pageSetUpPr fitToPage="1"/>
  </sheetPr>
  <dimension ref="A1:D50"/>
  <sheetViews>
    <sheetView showGridLines="0" workbookViewId="0">
      <selection sqref="A1:D50"/>
    </sheetView>
  </sheetViews>
  <sheetFormatPr baseColWidth="10" defaultRowHeight="15" x14ac:dyDescent="0.25"/>
  <cols>
    <col min="1" max="1" width="46.28515625" customWidth="1"/>
    <col min="2" max="2" width="26.5703125" customWidth="1"/>
    <col min="3" max="3" width="32.42578125" customWidth="1"/>
    <col min="4" max="4" width="37.140625" customWidth="1"/>
  </cols>
  <sheetData>
    <row r="1" spans="1:4" ht="18" x14ac:dyDescent="0.25">
      <c r="A1" s="1353" t="s">
        <v>1983</v>
      </c>
      <c r="B1" s="1353"/>
      <c r="C1" s="1353"/>
      <c r="D1" s="1353"/>
    </row>
    <row r="2" spans="1:4" ht="18" x14ac:dyDescent="0.25">
      <c r="A2" s="1353" t="s">
        <v>1839</v>
      </c>
      <c r="B2" s="1353"/>
      <c r="C2" s="1353"/>
      <c r="D2" s="1353"/>
    </row>
    <row r="3" spans="1:4" ht="18" x14ac:dyDescent="0.25">
      <c r="A3" s="249"/>
      <c r="B3" s="249"/>
      <c r="C3" s="249"/>
      <c r="D3" s="249"/>
    </row>
    <row r="4" spans="1:4" x14ac:dyDescent="0.25">
      <c r="A4" s="1409" t="s">
        <v>2196</v>
      </c>
      <c r="B4" s="1409"/>
      <c r="C4" s="250"/>
      <c r="D4" s="250"/>
    </row>
    <row r="5" spans="1:4" x14ac:dyDescent="0.25">
      <c r="A5" s="250"/>
      <c r="B5" s="250"/>
      <c r="C5" s="250"/>
      <c r="D5" s="250"/>
    </row>
    <row r="6" spans="1:4" x14ac:dyDescent="0.25">
      <c r="A6" s="1405" t="s">
        <v>1841</v>
      </c>
      <c r="B6" s="1405" t="s">
        <v>105</v>
      </c>
      <c r="C6" s="1407" t="s">
        <v>1842</v>
      </c>
      <c r="D6" s="1407"/>
    </row>
    <row r="7" spans="1:4" x14ac:dyDescent="0.25">
      <c r="A7" s="1406"/>
      <c r="B7" s="1406"/>
      <c r="C7" s="460" t="s">
        <v>382</v>
      </c>
      <c r="D7" s="460" t="s">
        <v>1984</v>
      </c>
    </row>
    <row r="8" spans="1:4" x14ac:dyDescent="0.25">
      <c r="A8" s="386" t="s">
        <v>105</v>
      </c>
      <c r="B8" s="462">
        <f>SUM(B9:B18)</f>
        <v>47465</v>
      </c>
      <c r="C8" s="462">
        <f t="shared" ref="C8:D8" si="0">SUM(C9:C18)</f>
        <v>47465</v>
      </c>
      <c r="D8" s="462">
        <f t="shared" si="0"/>
        <v>0</v>
      </c>
    </row>
    <row r="9" spans="1:4" x14ac:dyDescent="0.25">
      <c r="A9" s="386" t="s">
        <v>2088</v>
      </c>
      <c r="B9" s="436">
        <v>18440</v>
      </c>
      <c r="C9" s="327">
        <v>18440</v>
      </c>
      <c r="D9" s="327"/>
    </row>
    <row r="10" spans="1:4" x14ac:dyDescent="0.25">
      <c r="A10" s="386" t="s">
        <v>1988</v>
      </c>
      <c r="B10" s="436">
        <v>726</v>
      </c>
      <c r="C10" s="327">
        <v>726</v>
      </c>
      <c r="D10" s="327"/>
    </row>
    <row r="11" spans="1:4" x14ac:dyDescent="0.25">
      <c r="A11" s="386" t="s">
        <v>2197</v>
      </c>
      <c r="B11" s="436">
        <v>627</v>
      </c>
      <c r="C11" s="327">
        <v>627</v>
      </c>
      <c r="D11" s="327"/>
    </row>
    <row r="12" spans="1:4" x14ac:dyDescent="0.25">
      <c r="A12" s="386" t="s">
        <v>2198</v>
      </c>
      <c r="B12" s="436">
        <v>11</v>
      </c>
      <c r="C12" s="327">
        <v>11</v>
      </c>
      <c r="D12" s="327"/>
    </row>
    <row r="13" spans="1:4" x14ac:dyDescent="0.25">
      <c r="A13" s="386" t="s">
        <v>1989</v>
      </c>
      <c r="B13" s="436">
        <v>950</v>
      </c>
      <c r="C13" s="327">
        <v>950</v>
      </c>
      <c r="D13" s="327"/>
    </row>
    <row r="14" spans="1:4" x14ac:dyDescent="0.25">
      <c r="A14" s="386" t="s">
        <v>1967</v>
      </c>
      <c r="B14" s="436">
        <v>80</v>
      </c>
      <c r="C14" s="327">
        <v>80</v>
      </c>
      <c r="D14" s="327"/>
    </row>
    <row r="15" spans="1:4" x14ac:dyDescent="0.25">
      <c r="A15" s="386" t="s">
        <v>1878</v>
      </c>
      <c r="B15" s="436">
        <v>29</v>
      </c>
      <c r="C15" s="327">
        <v>29</v>
      </c>
      <c r="D15" s="327"/>
    </row>
    <row r="16" spans="1:4" x14ac:dyDescent="0.25">
      <c r="A16" s="386" t="s">
        <v>1995</v>
      </c>
      <c r="B16" s="436">
        <v>67</v>
      </c>
      <c r="C16" s="327">
        <v>67</v>
      </c>
      <c r="D16" s="327"/>
    </row>
    <row r="17" spans="1:4" x14ac:dyDescent="0.25">
      <c r="A17" s="386" t="s">
        <v>2199</v>
      </c>
      <c r="B17" s="436">
        <v>11396</v>
      </c>
      <c r="C17" s="327">
        <v>11396</v>
      </c>
      <c r="D17" s="327"/>
    </row>
    <row r="18" spans="1:4" x14ac:dyDescent="0.25">
      <c r="A18" s="386" t="s">
        <v>2200</v>
      </c>
      <c r="B18" s="436">
        <v>15139</v>
      </c>
      <c r="C18" s="327">
        <v>15139</v>
      </c>
      <c r="D18" s="327"/>
    </row>
    <row r="19" spans="1:4" x14ac:dyDescent="0.25">
      <c r="A19" s="458"/>
      <c r="B19" s="459"/>
      <c r="C19" s="459"/>
      <c r="D19" s="459"/>
    </row>
    <row r="20" spans="1:4" x14ac:dyDescent="0.25">
      <c r="A20" s="247"/>
      <c r="B20" s="248"/>
      <c r="C20" s="248"/>
      <c r="D20" s="248"/>
    </row>
    <row r="22" spans="1:4" ht="18" x14ac:dyDescent="0.25">
      <c r="A22" s="1353" t="s">
        <v>1903</v>
      </c>
      <c r="B22" s="1353"/>
      <c r="C22" s="1353"/>
      <c r="D22" s="1353"/>
    </row>
    <row r="23" spans="1:4" ht="18" x14ac:dyDescent="0.25">
      <c r="A23" s="1353" t="s">
        <v>1839</v>
      </c>
      <c r="B23" s="1353"/>
      <c r="C23" s="1353"/>
      <c r="D23" s="1353"/>
    </row>
    <row r="24" spans="1:4" ht="18" x14ac:dyDescent="0.25">
      <c r="A24" s="249"/>
      <c r="B24" s="249"/>
      <c r="C24" s="249"/>
      <c r="D24" s="249"/>
    </row>
    <row r="25" spans="1:4" x14ac:dyDescent="0.25">
      <c r="A25" s="250"/>
      <c r="B25" s="250"/>
      <c r="C25" s="250"/>
      <c r="D25" s="250"/>
    </row>
    <row r="26" spans="1:4" x14ac:dyDescent="0.25">
      <c r="A26" s="1405" t="s">
        <v>1841</v>
      </c>
      <c r="B26" s="1405" t="s">
        <v>105</v>
      </c>
      <c r="C26" s="1407" t="s">
        <v>1842</v>
      </c>
      <c r="D26" s="1407"/>
    </row>
    <row r="27" spans="1:4" x14ac:dyDescent="0.25">
      <c r="A27" s="1406"/>
      <c r="B27" s="1406"/>
      <c r="C27" s="460" t="s">
        <v>382</v>
      </c>
      <c r="D27" s="460" t="s">
        <v>1984</v>
      </c>
    </row>
    <row r="28" spans="1:4" x14ac:dyDescent="0.25">
      <c r="A28" s="386"/>
      <c r="B28" s="436">
        <f>SUM(B29:B50)</f>
        <v>112365</v>
      </c>
      <c r="C28" s="436">
        <f t="shared" ref="C28:D28" si="1">SUM(C29:C50)</f>
        <v>112365</v>
      </c>
      <c r="D28" s="436">
        <f t="shared" si="1"/>
        <v>0</v>
      </c>
    </row>
    <row r="29" spans="1:4" x14ac:dyDescent="0.25">
      <c r="A29" s="386" t="s">
        <v>2089</v>
      </c>
      <c r="B29" s="436">
        <v>4650</v>
      </c>
      <c r="C29" s="327">
        <v>4650</v>
      </c>
      <c r="D29" s="327"/>
    </row>
    <row r="30" spans="1:4" x14ac:dyDescent="0.25">
      <c r="A30" s="386" t="s">
        <v>2201</v>
      </c>
      <c r="B30" s="436">
        <v>16633</v>
      </c>
      <c r="C30" s="327">
        <v>16633</v>
      </c>
      <c r="D30" s="327"/>
    </row>
    <row r="31" spans="1:4" x14ac:dyDescent="0.25">
      <c r="A31" s="386" t="s">
        <v>2202</v>
      </c>
      <c r="B31" s="436">
        <v>23067</v>
      </c>
      <c r="C31" s="327">
        <v>23067</v>
      </c>
      <c r="D31" s="327"/>
    </row>
    <row r="32" spans="1:4" x14ac:dyDescent="0.25">
      <c r="A32" s="386" t="s">
        <v>2203</v>
      </c>
      <c r="B32" s="436">
        <v>183</v>
      </c>
      <c r="C32" s="327">
        <v>183</v>
      </c>
      <c r="D32" s="327"/>
    </row>
    <row r="33" spans="1:4" x14ac:dyDescent="0.25">
      <c r="A33" s="386" t="s">
        <v>1939</v>
      </c>
      <c r="B33" s="436">
        <v>4947</v>
      </c>
      <c r="C33" s="327">
        <v>4947</v>
      </c>
      <c r="D33" s="327"/>
    </row>
    <row r="34" spans="1:4" x14ac:dyDescent="0.25">
      <c r="A34" s="386" t="s">
        <v>1970</v>
      </c>
      <c r="B34" s="436">
        <v>374</v>
      </c>
      <c r="C34" s="327">
        <v>374</v>
      </c>
      <c r="D34" s="327"/>
    </row>
    <row r="35" spans="1:4" x14ac:dyDescent="0.25">
      <c r="A35" s="386" t="s">
        <v>2204</v>
      </c>
      <c r="B35" s="436">
        <v>390</v>
      </c>
      <c r="C35" s="327">
        <v>390</v>
      </c>
      <c r="D35" s="327"/>
    </row>
    <row r="36" spans="1:4" x14ac:dyDescent="0.25">
      <c r="A36" s="386" t="s">
        <v>2205</v>
      </c>
      <c r="B36" s="436">
        <v>1261</v>
      </c>
      <c r="C36" s="327">
        <v>1261</v>
      </c>
      <c r="D36" s="327"/>
    </row>
    <row r="37" spans="1:4" x14ac:dyDescent="0.25">
      <c r="A37" s="386" t="s">
        <v>1967</v>
      </c>
      <c r="B37" s="436">
        <v>752</v>
      </c>
      <c r="C37" s="327">
        <v>752</v>
      </c>
      <c r="D37" s="327"/>
    </row>
    <row r="38" spans="1:4" x14ac:dyDescent="0.25">
      <c r="A38" s="386" t="s">
        <v>2206</v>
      </c>
      <c r="B38" s="436">
        <v>2001</v>
      </c>
      <c r="C38" s="327">
        <v>2001</v>
      </c>
      <c r="D38" s="327"/>
    </row>
    <row r="39" spans="1:4" x14ac:dyDescent="0.25">
      <c r="A39" s="386" t="s">
        <v>2207</v>
      </c>
      <c r="B39" s="436">
        <v>43959</v>
      </c>
      <c r="C39" s="327">
        <v>43959</v>
      </c>
      <c r="D39" s="327"/>
    </row>
    <row r="40" spans="1:4" x14ac:dyDescent="0.25">
      <c r="A40" s="386" t="s">
        <v>2208</v>
      </c>
      <c r="B40" s="436">
        <v>1400</v>
      </c>
      <c r="C40" s="327">
        <v>1400</v>
      </c>
      <c r="D40" s="327"/>
    </row>
    <row r="41" spans="1:4" x14ac:dyDescent="0.25">
      <c r="A41" s="386" t="s">
        <v>2209</v>
      </c>
      <c r="B41" s="436">
        <v>7609</v>
      </c>
      <c r="C41" s="327">
        <v>7609</v>
      </c>
      <c r="D41" s="327"/>
    </row>
    <row r="42" spans="1:4" x14ac:dyDescent="0.25">
      <c r="A42" s="386" t="s">
        <v>2210</v>
      </c>
      <c r="B42" s="436">
        <v>642</v>
      </c>
      <c r="C42" s="327">
        <v>642</v>
      </c>
      <c r="D42" s="327"/>
    </row>
    <row r="43" spans="1:4" x14ac:dyDescent="0.25">
      <c r="A43" s="386" t="s">
        <v>2211</v>
      </c>
      <c r="B43" s="436">
        <v>400</v>
      </c>
      <c r="C43" s="327">
        <v>400</v>
      </c>
      <c r="D43" s="327"/>
    </row>
    <row r="44" spans="1:4" x14ac:dyDescent="0.25">
      <c r="A44" s="386" t="s">
        <v>2212</v>
      </c>
      <c r="B44" s="436">
        <v>606</v>
      </c>
      <c r="C44" s="327">
        <v>606</v>
      </c>
      <c r="D44" s="327"/>
    </row>
    <row r="45" spans="1:4" x14ac:dyDescent="0.25">
      <c r="A45" s="386" t="s">
        <v>1978</v>
      </c>
      <c r="B45" s="436">
        <v>372</v>
      </c>
      <c r="C45" s="327">
        <v>372</v>
      </c>
      <c r="D45" s="327"/>
    </row>
    <row r="46" spans="1:4" x14ac:dyDescent="0.25">
      <c r="A46" s="386" t="s">
        <v>2213</v>
      </c>
      <c r="B46" s="436">
        <v>1096</v>
      </c>
      <c r="C46" s="327">
        <v>1096</v>
      </c>
      <c r="D46" s="327"/>
    </row>
    <row r="47" spans="1:4" x14ac:dyDescent="0.25">
      <c r="A47" s="386" t="s">
        <v>2214</v>
      </c>
      <c r="B47" s="436">
        <v>881</v>
      </c>
      <c r="C47" s="327">
        <v>881</v>
      </c>
      <c r="D47" s="327"/>
    </row>
    <row r="48" spans="1:4" x14ac:dyDescent="0.25">
      <c r="A48" s="386" t="s">
        <v>2215</v>
      </c>
      <c r="B48" s="436">
        <v>504</v>
      </c>
      <c r="C48" s="327">
        <v>504</v>
      </c>
      <c r="D48" s="327"/>
    </row>
    <row r="49" spans="1:4" x14ac:dyDescent="0.25">
      <c r="A49" s="386" t="s">
        <v>2216</v>
      </c>
      <c r="B49" s="436">
        <v>86</v>
      </c>
      <c r="C49" s="327">
        <v>86</v>
      </c>
      <c r="D49" s="327"/>
    </row>
    <row r="50" spans="1:4" x14ac:dyDescent="0.25">
      <c r="A50" s="386" t="s">
        <v>2217</v>
      </c>
      <c r="B50" s="436">
        <v>552</v>
      </c>
      <c r="C50" s="327">
        <v>552</v>
      </c>
      <c r="D50" s="327"/>
    </row>
  </sheetData>
  <mergeCells count="11">
    <mergeCell ref="A22:D22"/>
    <mergeCell ref="A23:D23"/>
    <mergeCell ref="A26:A27"/>
    <mergeCell ref="B26:B27"/>
    <mergeCell ref="C26:D26"/>
    <mergeCell ref="A1:D1"/>
    <mergeCell ref="A2:D2"/>
    <mergeCell ref="A4:B4"/>
    <mergeCell ref="A6:A7"/>
    <mergeCell ref="B6:B7"/>
    <mergeCell ref="C6:D6"/>
  </mergeCells>
  <pageMargins left="2.33" right="0.7" top="0.75" bottom="0.75" header="0.3" footer="0.3"/>
  <pageSetup paperSize="5" scale="67"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BC6BF-CF26-4CE6-89E7-36B32F2AB852}">
  <sheetPr>
    <tabColor rgb="FFFFFF00"/>
    <pageSetUpPr fitToPage="1"/>
  </sheetPr>
  <dimension ref="A1:D22"/>
  <sheetViews>
    <sheetView showGridLines="0" workbookViewId="0">
      <selection sqref="A1:D22"/>
    </sheetView>
  </sheetViews>
  <sheetFormatPr baseColWidth="10" defaultRowHeight="15" x14ac:dyDescent="0.25"/>
  <cols>
    <col min="1" max="1" width="34.28515625" customWidth="1"/>
    <col min="2" max="2" width="33.42578125" customWidth="1"/>
    <col min="3" max="3" width="21.85546875" customWidth="1"/>
    <col min="4" max="4" width="18.28515625" customWidth="1"/>
  </cols>
  <sheetData>
    <row r="1" spans="1:4" ht="18" x14ac:dyDescent="0.25">
      <c r="A1" s="1353" t="s">
        <v>1983</v>
      </c>
      <c r="B1" s="1353"/>
      <c r="C1" s="1353"/>
      <c r="D1" s="1353"/>
    </row>
    <row r="2" spans="1:4" ht="18" x14ac:dyDescent="0.25">
      <c r="A2" s="1353" t="s">
        <v>1839</v>
      </c>
      <c r="B2" s="1353"/>
      <c r="C2" s="1353"/>
      <c r="D2" s="1353"/>
    </row>
    <row r="3" spans="1:4" ht="18" x14ac:dyDescent="0.25">
      <c r="A3" s="249"/>
      <c r="B3" s="249"/>
      <c r="C3" s="249"/>
      <c r="D3" s="249"/>
    </row>
    <row r="4" spans="1:4" ht="18" x14ac:dyDescent="0.25">
      <c r="A4" s="249"/>
      <c r="B4" s="249"/>
      <c r="C4" s="249"/>
      <c r="D4" s="249"/>
    </row>
    <row r="5" spans="1:4" x14ac:dyDescent="0.25">
      <c r="A5" s="1410" t="s">
        <v>2112</v>
      </c>
      <c r="B5" s="1410"/>
      <c r="C5" s="278"/>
      <c r="D5" s="278"/>
    </row>
    <row r="6" spans="1:4" x14ac:dyDescent="0.25">
      <c r="A6" s="250"/>
      <c r="B6" s="250"/>
      <c r="C6" s="250"/>
      <c r="D6" s="250"/>
    </row>
    <row r="7" spans="1:4" x14ac:dyDescent="0.25">
      <c r="A7" s="1405" t="s">
        <v>1841</v>
      </c>
      <c r="B7" s="1405" t="s">
        <v>105</v>
      </c>
      <c r="C7" s="1407" t="s">
        <v>1842</v>
      </c>
      <c r="D7" s="1407"/>
    </row>
    <row r="8" spans="1:4" x14ac:dyDescent="0.25">
      <c r="A8" s="1406"/>
      <c r="B8" s="1406"/>
      <c r="C8" s="460" t="s">
        <v>382</v>
      </c>
      <c r="D8" s="460" t="s">
        <v>1984</v>
      </c>
    </row>
    <row r="9" spans="1:4" x14ac:dyDescent="0.25">
      <c r="A9" s="386" t="s">
        <v>105</v>
      </c>
      <c r="B9" s="436">
        <f>SUM(B10:B22)</f>
        <v>8683</v>
      </c>
      <c r="C9" s="436">
        <f t="shared" ref="C9:D9" si="0">SUM(C10:C22)</f>
        <v>8683</v>
      </c>
      <c r="D9" s="436">
        <f t="shared" si="0"/>
        <v>0</v>
      </c>
    </row>
    <row r="10" spans="1:4" x14ac:dyDescent="0.25">
      <c r="A10" s="386" t="s">
        <v>1857</v>
      </c>
      <c r="B10" s="436">
        <v>7744</v>
      </c>
      <c r="C10" s="327">
        <v>7744</v>
      </c>
      <c r="D10" s="327">
        <v>0</v>
      </c>
    </row>
    <row r="11" spans="1:4" x14ac:dyDescent="0.25">
      <c r="A11" s="386" t="s">
        <v>1858</v>
      </c>
      <c r="B11" s="436">
        <v>498</v>
      </c>
      <c r="C11" s="327">
        <v>498</v>
      </c>
      <c r="D11" s="327"/>
    </row>
    <row r="12" spans="1:4" x14ac:dyDescent="0.25">
      <c r="A12" s="386" t="s">
        <v>1859</v>
      </c>
      <c r="B12" s="436">
        <v>118</v>
      </c>
      <c r="C12" s="327">
        <v>118</v>
      </c>
      <c r="D12" s="327"/>
    </row>
    <row r="13" spans="1:4" x14ac:dyDescent="0.25">
      <c r="A13" s="386" t="s">
        <v>2019</v>
      </c>
      <c r="B13" s="436">
        <v>233</v>
      </c>
      <c r="C13" s="327">
        <v>233</v>
      </c>
      <c r="D13" s="327"/>
    </row>
    <row r="14" spans="1:4" x14ac:dyDescent="0.25">
      <c r="A14" s="386" t="s">
        <v>1861</v>
      </c>
      <c r="B14" s="436">
        <v>13</v>
      </c>
      <c r="C14" s="327">
        <v>13</v>
      </c>
      <c r="D14" s="327"/>
    </row>
    <row r="15" spans="1:4" x14ac:dyDescent="0.25">
      <c r="A15" s="437" t="s">
        <v>2113</v>
      </c>
      <c r="B15" s="436">
        <v>30</v>
      </c>
      <c r="C15" s="327">
        <v>30</v>
      </c>
      <c r="D15" s="327"/>
    </row>
    <row r="16" spans="1:4" x14ac:dyDescent="0.25">
      <c r="A16" s="386" t="s">
        <v>1863</v>
      </c>
      <c r="B16" s="436">
        <v>2</v>
      </c>
      <c r="C16" s="327">
        <v>2</v>
      </c>
      <c r="D16" s="327"/>
    </row>
    <row r="17" spans="1:4" x14ac:dyDescent="0.25">
      <c r="A17" s="386" t="s">
        <v>2114</v>
      </c>
      <c r="B17" s="436">
        <v>16</v>
      </c>
      <c r="C17" s="327">
        <v>16</v>
      </c>
      <c r="D17" s="327"/>
    </row>
    <row r="18" spans="1:4" x14ac:dyDescent="0.25">
      <c r="A18" s="386" t="s">
        <v>2115</v>
      </c>
      <c r="B18" s="436">
        <v>2</v>
      </c>
      <c r="C18" s="327">
        <v>2</v>
      </c>
      <c r="D18" s="327"/>
    </row>
    <row r="19" spans="1:4" x14ac:dyDescent="0.25">
      <c r="A19" s="386" t="s">
        <v>2116</v>
      </c>
      <c r="B19" s="436">
        <v>8</v>
      </c>
      <c r="C19" s="327">
        <v>8</v>
      </c>
      <c r="D19" s="327"/>
    </row>
    <row r="20" spans="1:4" x14ac:dyDescent="0.25">
      <c r="A20" s="386" t="s">
        <v>2117</v>
      </c>
      <c r="B20" s="436">
        <v>7</v>
      </c>
      <c r="C20" s="327">
        <v>7</v>
      </c>
      <c r="D20" s="327"/>
    </row>
    <row r="21" spans="1:4" x14ac:dyDescent="0.25">
      <c r="A21" s="386" t="s">
        <v>2118</v>
      </c>
      <c r="B21" s="436">
        <v>11</v>
      </c>
      <c r="C21" s="327">
        <v>11</v>
      </c>
      <c r="D21" s="327"/>
    </row>
    <row r="22" spans="1:4" x14ac:dyDescent="0.25">
      <c r="A22" s="386" t="s">
        <v>2119</v>
      </c>
      <c r="B22" s="436">
        <v>1</v>
      </c>
      <c r="C22" s="327">
        <v>1</v>
      </c>
      <c r="D22" s="327"/>
    </row>
  </sheetData>
  <mergeCells count="6">
    <mergeCell ref="A1:D1"/>
    <mergeCell ref="A2:D2"/>
    <mergeCell ref="A5:B5"/>
    <mergeCell ref="A7:A8"/>
    <mergeCell ref="B7:B8"/>
    <mergeCell ref="C7:D7"/>
  </mergeCells>
  <pageMargins left="2.09" right="0.7" top="0.75" bottom="0.75" header="0.3" footer="0.3"/>
  <pageSetup paperSize="5"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CA74C-805B-4B12-BD53-2B1B73BC0C4B}">
  <sheetPr>
    <tabColor rgb="FFFFFF00"/>
    <pageSetUpPr fitToPage="1"/>
  </sheetPr>
  <dimension ref="A1:D20"/>
  <sheetViews>
    <sheetView showGridLines="0" workbookViewId="0">
      <selection sqref="A1:D20"/>
    </sheetView>
  </sheetViews>
  <sheetFormatPr baseColWidth="10" defaultRowHeight="15" x14ac:dyDescent="0.25"/>
  <cols>
    <col min="1" max="1" width="36.140625" customWidth="1"/>
    <col min="2" max="2" width="19.7109375" customWidth="1"/>
    <col min="3" max="3" width="26.5703125" customWidth="1"/>
    <col min="4" max="4" width="23.7109375" customWidth="1"/>
  </cols>
  <sheetData>
    <row r="1" spans="1:4" ht="18" x14ac:dyDescent="0.25">
      <c r="A1" s="1353" t="s">
        <v>1983</v>
      </c>
      <c r="B1" s="1353"/>
      <c r="C1" s="1353"/>
      <c r="D1" s="1353"/>
    </row>
    <row r="2" spans="1:4" ht="18" x14ac:dyDescent="0.25">
      <c r="A2" s="1353" t="s">
        <v>1839</v>
      </c>
      <c r="B2" s="1353"/>
      <c r="C2" s="1353"/>
      <c r="D2" s="1353"/>
    </row>
    <row r="3" spans="1:4" ht="18" x14ac:dyDescent="0.25">
      <c r="A3" s="249"/>
      <c r="B3" s="249"/>
      <c r="C3" s="249"/>
      <c r="D3" s="249"/>
    </row>
    <row r="4" spans="1:4" x14ac:dyDescent="0.25">
      <c r="A4" s="1409" t="s">
        <v>2120</v>
      </c>
      <c r="B4" s="1409"/>
      <c r="C4" s="250"/>
      <c r="D4" s="250"/>
    </row>
    <row r="5" spans="1:4" x14ac:dyDescent="0.25">
      <c r="A5" s="250"/>
      <c r="B5" s="250"/>
      <c r="C5" s="250"/>
      <c r="D5" s="250"/>
    </row>
    <row r="6" spans="1:4" x14ac:dyDescent="0.25">
      <c r="A6" s="1405" t="s">
        <v>1841</v>
      </c>
      <c r="B6" s="1405" t="s">
        <v>105</v>
      </c>
      <c r="C6" s="1407" t="s">
        <v>1842</v>
      </c>
      <c r="D6" s="1407"/>
    </row>
    <row r="7" spans="1:4" x14ac:dyDescent="0.25">
      <c r="A7" s="1406"/>
      <c r="B7" s="1406"/>
      <c r="C7" s="460" t="s">
        <v>382</v>
      </c>
      <c r="D7" s="460" t="s">
        <v>1984</v>
      </c>
    </row>
    <row r="8" spans="1:4" x14ac:dyDescent="0.25">
      <c r="A8" s="386" t="s">
        <v>105</v>
      </c>
      <c r="B8" s="436">
        <f>SUM(B9:B20)</f>
        <v>14779</v>
      </c>
      <c r="C8" s="436">
        <f t="shared" ref="C8:D8" si="0">SUM(C9:C20)</f>
        <v>14779</v>
      </c>
      <c r="D8" s="436">
        <f t="shared" si="0"/>
        <v>0</v>
      </c>
    </row>
    <row r="9" spans="1:4" x14ac:dyDescent="0.25">
      <c r="A9" s="386" t="s">
        <v>1857</v>
      </c>
      <c r="B9" s="436">
        <v>6701</v>
      </c>
      <c r="C9" s="327">
        <v>6701</v>
      </c>
      <c r="D9" s="327"/>
    </row>
    <row r="10" spans="1:4" x14ac:dyDescent="0.25">
      <c r="A10" s="386" t="s">
        <v>1858</v>
      </c>
      <c r="B10" s="436">
        <v>217</v>
      </c>
      <c r="C10" s="327">
        <v>217</v>
      </c>
      <c r="D10" s="327"/>
    </row>
    <row r="11" spans="1:4" x14ac:dyDescent="0.25">
      <c r="A11" s="386" t="s">
        <v>1859</v>
      </c>
      <c r="B11" s="436">
        <v>4</v>
      </c>
      <c r="C11" s="327">
        <v>4</v>
      </c>
      <c r="D11" s="327"/>
    </row>
    <row r="12" spans="1:4" x14ac:dyDescent="0.25">
      <c r="A12" s="386" t="s">
        <v>2019</v>
      </c>
      <c r="B12" s="436">
        <v>76</v>
      </c>
      <c r="C12" s="327">
        <v>76</v>
      </c>
      <c r="D12" s="327"/>
    </row>
    <row r="13" spans="1:4" x14ac:dyDescent="0.25">
      <c r="A13" s="437" t="s">
        <v>1862</v>
      </c>
      <c r="B13" s="436">
        <v>7359</v>
      </c>
      <c r="C13" s="327">
        <v>7359</v>
      </c>
      <c r="D13" s="327"/>
    </row>
    <row r="14" spans="1:4" x14ac:dyDescent="0.25">
      <c r="A14" s="386" t="s">
        <v>2121</v>
      </c>
      <c r="B14" s="436">
        <v>1</v>
      </c>
      <c r="C14" s="327">
        <v>1</v>
      </c>
      <c r="D14" s="327"/>
    </row>
    <row r="15" spans="1:4" x14ac:dyDescent="0.25">
      <c r="A15" s="386" t="s">
        <v>2122</v>
      </c>
      <c r="B15" s="436">
        <v>0</v>
      </c>
      <c r="C15" s="327">
        <v>0</v>
      </c>
      <c r="D15" s="327"/>
    </row>
    <row r="16" spans="1:4" x14ac:dyDescent="0.25">
      <c r="A16" s="386" t="s">
        <v>2123</v>
      </c>
      <c r="B16" s="436">
        <v>393</v>
      </c>
      <c r="C16" s="327">
        <v>393</v>
      </c>
      <c r="D16" s="327"/>
    </row>
    <row r="17" spans="1:4" x14ac:dyDescent="0.25">
      <c r="A17" s="386" t="s">
        <v>2022</v>
      </c>
      <c r="B17" s="436">
        <v>0</v>
      </c>
      <c r="C17" s="327">
        <v>0</v>
      </c>
      <c r="D17" s="327"/>
    </row>
    <row r="18" spans="1:4" x14ac:dyDescent="0.25">
      <c r="A18" s="386" t="s">
        <v>2124</v>
      </c>
      <c r="B18" s="436">
        <v>0</v>
      </c>
      <c r="C18" s="327">
        <v>0</v>
      </c>
      <c r="D18" s="327"/>
    </row>
    <row r="19" spans="1:4" x14ac:dyDescent="0.25">
      <c r="A19" s="463" t="s">
        <v>2023</v>
      </c>
      <c r="B19" s="436">
        <v>0</v>
      </c>
      <c r="C19" s="327">
        <v>0</v>
      </c>
      <c r="D19" s="327"/>
    </row>
    <row r="20" spans="1:4" x14ac:dyDescent="0.25">
      <c r="A20" s="437" t="s">
        <v>2125</v>
      </c>
      <c r="B20" s="436">
        <v>28</v>
      </c>
      <c r="C20" s="327">
        <v>28</v>
      </c>
      <c r="D20" s="327"/>
    </row>
  </sheetData>
  <mergeCells count="6">
    <mergeCell ref="A1:D1"/>
    <mergeCell ref="A2:D2"/>
    <mergeCell ref="A4:B4"/>
    <mergeCell ref="A6:A7"/>
    <mergeCell ref="B6:B7"/>
    <mergeCell ref="C6:D6"/>
  </mergeCells>
  <pageMargins left="2.48" right="0.7" top="0.75" bottom="0.75" header="0.3" footer="0.3"/>
  <pageSetup paperSize="5"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AEB8C-23E2-4CAF-B9BD-6B03BC8690ED}">
  <sheetPr>
    <tabColor rgb="FFFFFF00"/>
    <pageSetUpPr fitToPage="1"/>
  </sheetPr>
  <dimension ref="A1:D33"/>
  <sheetViews>
    <sheetView showGridLines="0" workbookViewId="0">
      <selection sqref="A1:D33"/>
    </sheetView>
  </sheetViews>
  <sheetFormatPr baseColWidth="10" defaultRowHeight="15" x14ac:dyDescent="0.25"/>
  <cols>
    <col min="1" max="1" width="40.85546875" customWidth="1"/>
    <col min="2" max="2" width="23.42578125" customWidth="1"/>
    <col min="3" max="3" width="22.7109375" customWidth="1"/>
    <col min="4" max="4" width="22.28515625" customWidth="1"/>
  </cols>
  <sheetData>
    <row r="1" spans="1:4" ht="18.75" x14ac:dyDescent="0.25">
      <c r="A1" s="1411" t="s">
        <v>1983</v>
      </c>
      <c r="B1" s="1411"/>
      <c r="C1" s="1411"/>
      <c r="D1" s="1411"/>
    </row>
    <row r="2" spans="1:4" ht="18.75" x14ac:dyDescent="0.25">
      <c r="A2" s="1411" t="s">
        <v>1839</v>
      </c>
      <c r="B2" s="1411"/>
      <c r="C2" s="1411"/>
      <c r="D2" s="1411"/>
    </row>
    <row r="3" spans="1:4" x14ac:dyDescent="0.25">
      <c r="A3" s="279"/>
      <c r="B3" s="279"/>
      <c r="C3" s="279"/>
      <c r="D3" s="279"/>
    </row>
    <row r="4" spans="1:4" x14ac:dyDescent="0.25">
      <c r="A4" s="280" t="s">
        <v>2126</v>
      </c>
      <c r="B4" s="281"/>
      <c r="C4" s="1412"/>
      <c r="D4" s="1412"/>
    </row>
    <row r="5" spans="1:4" x14ac:dyDescent="0.25">
      <c r="A5" s="1413" t="s">
        <v>1841</v>
      </c>
      <c r="B5" s="1413" t="s">
        <v>105</v>
      </c>
      <c r="C5" s="1415" t="s">
        <v>1842</v>
      </c>
      <c r="D5" s="1415"/>
    </row>
    <row r="6" spans="1:4" x14ac:dyDescent="0.25">
      <c r="A6" s="1414"/>
      <c r="B6" s="1414"/>
      <c r="C6" s="464" t="s">
        <v>382</v>
      </c>
      <c r="D6" s="464" t="s">
        <v>1984</v>
      </c>
    </row>
    <row r="7" spans="1:4" x14ac:dyDescent="0.25">
      <c r="A7" s="472" t="s">
        <v>105</v>
      </c>
      <c r="B7" s="473">
        <f>SUM(B8:B17)</f>
        <v>26790</v>
      </c>
      <c r="C7" s="473">
        <f t="shared" ref="C7:D7" si="0">SUM(C8:C17)</f>
        <v>26790</v>
      </c>
      <c r="D7" s="473">
        <f t="shared" si="0"/>
        <v>0</v>
      </c>
    </row>
    <row r="8" spans="1:4" x14ac:dyDescent="0.25">
      <c r="A8" s="465" t="s">
        <v>2127</v>
      </c>
      <c r="B8" s="466">
        <v>18146</v>
      </c>
      <c r="C8" s="329">
        <v>18146</v>
      </c>
      <c r="D8" s="329">
        <v>0</v>
      </c>
    </row>
    <row r="9" spans="1:4" x14ac:dyDescent="0.25">
      <c r="A9" s="465" t="s">
        <v>2128</v>
      </c>
      <c r="B9" s="466">
        <v>3025</v>
      </c>
      <c r="C9" s="329">
        <v>3025</v>
      </c>
      <c r="D9" s="329">
        <v>0</v>
      </c>
    </row>
    <row r="10" spans="1:4" x14ac:dyDescent="0.25">
      <c r="A10" s="465" t="s">
        <v>1858</v>
      </c>
      <c r="B10" s="466">
        <v>264</v>
      </c>
      <c r="C10" s="329">
        <v>264</v>
      </c>
      <c r="D10" s="329">
        <v>0</v>
      </c>
    </row>
    <row r="11" spans="1:4" x14ac:dyDescent="0.25">
      <c r="A11" s="465" t="s">
        <v>1859</v>
      </c>
      <c r="B11" s="466">
        <v>640</v>
      </c>
      <c r="C11" s="329">
        <v>640</v>
      </c>
      <c r="D11" s="329">
        <v>0</v>
      </c>
    </row>
    <row r="12" spans="1:4" x14ac:dyDescent="0.25">
      <c r="A12" s="465" t="s">
        <v>2019</v>
      </c>
      <c r="B12" s="466">
        <v>229</v>
      </c>
      <c r="C12" s="329">
        <v>229</v>
      </c>
      <c r="D12" s="329">
        <v>0</v>
      </c>
    </row>
    <row r="13" spans="1:4" x14ac:dyDescent="0.25">
      <c r="A13" s="465" t="s">
        <v>2023</v>
      </c>
      <c r="B13" s="466">
        <v>72</v>
      </c>
      <c r="C13" s="329">
        <v>72</v>
      </c>
      <c r="D13" s="329">
        <v>0</v>
      </c>
    </row>
    <row r="14" spans="1:4" x14ac:dyDescent="0.25">
      <c r="A14" s="465" t="s">
        <v>2129</v>
      </c>
      <c r="B14" s="466">
        <v>1453</v>
      </c>
      <c r="C14" s="329">
        <v>1453</v>
      </c>
      <c r="D14" s="329">
        <v>0</v>
      </c>
    </row>
    <row r="15" spans="1:4" x14ac:dyDescent="0.25">
      <c r="A15" s="465" t="s">
        <v>2130</v>
      </c>
      <c r="B15" s="466">
        <v>2333</v>
      </c>
      <c r="C15" s="329">
        <v>2333</v>
      </c>
      <c r="D15" s="329">
        <v>0</v>
      </c>
    </row>
    <row r="16" spans="1:4" x14ac:dyDescent="0.25">
      <c r="A16" s="465" t="s">
        <v>2131</v>
      </c>
      <c r="B16" s="466">
        <v>3</v>
      </c>
      <c r="C16" s="329">
        <v>3</v>
      </c>
      <c r="D16" s="329">
        <v>0</v>
      </c>
    </row>
    <row r="17" spans="1:4" x14ac:dyDescent="0.25">
      <c r="A17" s="465" t="s">
        <v>2132</v>
      </c>
      <c r="B17" s="466">
        <v>625</v>
      </c>
      <c r="C17" s="329">
        <v>625</v>
      </c>
      <c r="D17" s="329">
        <v>0</v>
      </c>
    </row>
    <row r="18" spans="1:4" x14ac:dyDescent="0.25">
      <c r="A18" s="282"/>
      <c r="B18" s="282"/>
      <c r="C18" s="282"/>
      <c r="D18" s="282"/>
    </row>
    <row r="19" spans="1:4" x14ac:dyDescent="0.25">
      <c r="A19" s="283"/>
      <c r="B19" s="283"/>
      <c r="C19" s="284"/>
      <c r="D19" s="283"/>
    </row>
    <row r="20" spans="1:4" ht="18.75" x14ac:dyDescent="0.25">
      <c r="A20" s="1411" t="s">
        <v>1903</v>
      </c>
      <c r="B20" s="1411"/>
      <c r="C20" s="1411"/>
      <c r="D20" s="1411"/>
    </row>
    <row r="21" spans="1:4" ht="18.75" x14ac:dyDescent="0.25">
      <c r="A21" s="1411" t="s">
        <v>1839</v>
      </c>
      <c r="B21" s="1411"/>
      <c r="C21" s="1411"/>
      <c r="D21" s="1411"/>
    </row>
    <row r="22" spans="1:4" x14ac:dyDescent="0.25">
      <c r="A22" s="279"/>
      <c r="B22" s="279"/>
      <c r="C22" s="279"/>
      <c r="D22" s="279"/>
    </row>
    <row r="23" spans="1:4" x14ac:dyDescent="0.25">
      <c r="A23" s="280"/>
      <c r="B23" s="281"/>
      <c r="C23" s="1412"/>
      <c r="D23" s="1412"/>
    </row>
    <row r="24" spans="1:4" x14ac:dyDescent="0.25">
      <c r="A24" s="1413" t="s">
        <v>1841</v>
      </c>
      <c r="B24" s="1413" t="s">
        <v>105</v>
      </c>
      <c r="C24" s="1415" t="s">
        <v>1842</v>
      </c>
      <c r="D24" s="1415"/>
    </row>
    <row r="25" spans="1:4" x14ac:dyDescent="0.25">
      <c r="A25" s="1414"/>
      <c r="B25" s="1414"/>
      <c r="C25" s="464" t="s">
        <v>382</v>
      </c>
      <c r="D25" s="464" t="s">
        <v>1984</v>
      </c>
    </row>
    <row r="26" spans="1:4" x14ac:dyDescent="0.25">
      <c r="A26" s="472" t="s">
        <v>105</v>
      </c>
      <c r="B26" s="473">
        <f>SUM(B27:B33)</f>
        <v>18084</v>
      </c>
      <c r="C26" s="473">
        <f t="shared" ref="C26:D26" si="1">SUM(C27:C33)</f>
        <v>18036</v>
      </c>
      <c r="D26" s="473">
        <f t="shared" si="1"/>
        <v>48</v>
      </c>
    </row>
    <row r="27" spans="1:4" x14ac:dyDescent="0.25">
      <c r="A27" s="467" t="s">
        <v>2133</v>
      </c>
      <c r="B27" s="468">
        <v>997</v>
      </c>
      <c r="C27" s="329">
        <v>991</v>
      </c>
      <c r="D27" s="329">
        <v>6</v>
      </c>
    </row>
    <row r="28" spans="1:4" x14ac:dyDescent="0.25">
      <c r="A28" s="467" t="s">
        <v>2134</v>
      </c>
      <c r="B28" s="468">
        <v>5392</v>
      </c>
      <c r="C28" s="329">
        <v>5360</v>
      </c>
      <c r="D28" s="329">
        <v>32</v>
      </c>
    </row>
    <row r="29" spans="1:4" x14ac:dyDescent="0.25">
      <c r="A29" s="469" t="s">
        <v>1857</v>
      </c>
      <c r="B29" s="468">
        <v>7476</v>
      </c>
      <c r="C29" s="329">
        <v>7476</v>
      </c>
      <c r="D29" s="329">
        <v>0</v>
      </c>
    </row>
    <row r="30" spans="1:4" x14ac:dyDescent="0.25">
      <c r="A30" s="470" t="s">
        <v>2135</v>
      </c>
      <c r="B30" s="468">
        <v>759</v>
      </c>
      <c r="C30" s="329">
        <v>759</v>
      </c>
      <c r="D30" s="329">
        <v>0</v>
      </c>
    </row>
    <row r="31" spans="1:4" x14ac:dyDescent="0.25">
      <c r="A31" s="470" t="s">
        <v>2136</v>
      </c>
      <c r="B31" s="468">
        <v>1454</v>
      </c>
      <c r="C31" s="329">
        <v>1454</v>
      </c>
      <c r="D31" s="329">
        <v>0</v>
      </c>
    </row>
    <row r="32" spans="1:4" x14ac:dyDescent="0.25">
      <c r="A32" s="470" t="s">
        <v>2019</v>
      </c>
      <c r="B32" s="468">
        <v>816</v>
      </c>
      <c r="C32" s="329">
        <v>816</v>
      </c>
      <c r="D32" s="329">
        <v>0</v>
      </c>
    </row>
    <row r="33" spans="1:4" x14ac:dyDescent="0.25">
      <c r="A33" s="471" t="s">
        <v>2128</v>
      </c>
      <c r="B33" s="468">
        <v>1190</v>
      </c>
      <c r="C33" s="329">
        <v>1180</v>
      </c>
      <c r="D33" s="329">
        <v>10</v>
      </c>
    </row>
  </sheetData>
  <mergeCells count="12">
    <mergeCell ref="A20:D20"/>
    <mergeCell ref="A21:D21"/>
    <mergeCell ref="C23:D23"/>
    <mergeCell ref="A24:A25"/>
    <mergeCell ref="B24:B25"/>
    <mergeCell ref="C24:D24"/>
    <mergeCell ref="A1:D1"/>
    <mergeCell ref="A2:D2"/>
    <mergeCell ref="C4:D4"/>
    <mergeCell ref="A5:A6"/>
    <mergeCell ref="B5:B6"/>
    <mergeCell ref="C5:D5"/>
  </mergeCells>
  <pageMargins left="2.62" right="0.7" top="0.75" bottom="0.75" header="0.3" footer="0.3"/>
  <pageSetup paperSize="5"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03479-736E-4DF4-9758-BF534A6A7B07}">
  <sheetPr>
    <tabColor rgb="FFFFFF00"/>
    <pageSetUpPr fitToPage="1"/>
  </sheetPr>
  <dimension ref="A1:D18"/>
  <sheetViews>
    <sheetView showGridLines="0" workbookViewId="0">
      <selection sqref="A1:D18"/>
    </sheetView>
  </sheetViews>
  <sheetFormatPr baseColWidth="10" defaultRowHeight="15" x14ac:dyDescent="0.25"/>
  <cols>
    <col min="1" max="1" width="29.5703125" customWidth="1"/>
    <col min="2" max="2" width="31.7109375" customWidth="1"/>
    <col min="3" max="3" width="17.85546875" customWidth="1"/>
    <col min="4" max="4" width="25.42578125" customWidth="1"/>
  </cols>
  <sheetData>
    <row r="1" spans="1:4" ht="18" x14ac:dyDescent="0.25">
      <c r="A1" s="1353" t="s">
        <v>1983</v>
      </c>
      <c r="B1" s="1353"/>
      <c r="C1" s="1353"/>
      <c r="D1" s="1353"/>
    </row>
    <row r="2" spans="1:4" ht="18" x14ac:dyDescent="0.25">
      <c r="A2" s="1353" t="s">
        <v>1839</v>
      </c>
      <c r="B2" s="1353"/>
      <c r="C2" s="1353"/>
      <c r="D2" s="1353"/>
    </row>
    <row r="3" spans="1:4" ht="18" x14ac:dyDescent="0.25">
      <c r="A3" s="249"/>
      <c r="B3" s="249"/>
      <c r="C3" s="249"/>
      <c r="D3" s="249"/>
    </row>
    <row r="4" spans="1:4" x14ac:dyDescent="0.25">
      <c r="A4" s="1409" t="s">
        <v>2137</v>
      </c>
      <c r="B4" s="1409"/>
      <c r="C4" s="250"/>
      <c r="D4" s="250"/>
    </row>
    <row r="5" spans="1:4" x14ac:dyDescent="0.25">
      <c r="A5" s="250"/>
      <c r="B5" s="250"/>
      <c r="C5" s="250"/>
      <c r="D5" s="250"/>
    </row>
    <row r="6" spans="1:4" x14ac:dyDescent="0.25">
      <c r="A6" s="1405" t="s">
        <v>1841</v>
      </c>
      <c r="B6" s="1405" t="s">
        <v>105</v>
      </c>
      <c r="C6" s="1407" t="s">
        <v>1842</v>
      </c>
      <c r="D6" s="1407"/>
    </row>
    <row r="7" spans="1:4" x14ac:dyDescent="0.25">
      <c r="A7" s="1406"/>
      <c r="B7" s="1406"/>
      <c r="C7" s="460" t="s">
        <v>382</v>
      </c>
      <c r="D7" s="460" t="s">
        <v>1984</v>
      </c>
    </row>
    <row r="8" spans="1:4" x14ac:dyDescent="0.25">
      <c r="A8" s="386" t="s">
        <v>105</v>
      </c>
      <c r="B8" s="474">
        <f>SUM(B9:B18)</f>
        <v>614</v>
      </c>
      <c r="C8" s="474">
        <f>SUM(C9:C18)</f>
        <v>614</v>
      </c>
      <c r="D8" s="474">
        <f>SUM(D9:D18)</f>
        <v>0</v>
      </c>
    </row>
    <row r="9" spans="1:4" x14ac:dyDescent="0.25">
      <c r="A9" s="386" t="s">
        <v>1857</v>
      </c>
      <c r="B9" s="474">
        <v>32</v>
      </c>
      <c r="C9" s="47">
        <v>32</v>
      </c>
      <c r="D9" s="47"/>
    </row>
    <row r="10" spans="1:4" x14ac:dyDescent="0.25">
      <c r="A10" s="386" t="s">
        <v>1858</v>
      </c>
      <c r="B10" s="474">
        <v>2</v>
      </c>
      <c r="C10" s="47">
        <v>2</v>
      </c>
      <c r="D10" s="47"/>
    </row>
    <row r="11" spans="1:4" x14ac:dyDescent="0.25">
      <c r="A11" s="386" t="s">
        <v>1859</v>
      </c>
      <c r="B11" s="474">
        <v>5</v>
      </c>
      <c r="C11" s="47">
        <v>5</v>
      </c>
      <c r="D11" s="47"/>
    </row>
    <row r="12" spans="1:4" x14ac:dyDescent="0.25">
      <c r="A12" s="386" t="s">
        <v>2019</v>
      </c>
      <c r="B12" s="474">
        <v>48</v>
      </c>
      <c r="C12" s="47">
        <v>48</v>
      </c>
      <c r="D12" s="47"/>
    </row>
    <row r="13" spans="1:4" x14ac:dyDescent="0.25">
      <c r="A13" s="386" t="s">
        <v>1861</v>
      </c>
      <c r="B13" s="474"/>
      <c r="C13" s="47"/>
      <c r="D13" s="47"/>
    </row>
    <row r="14" spans="1:4" x14ac:dyDescent="0.25">
      <c r="A14" s="437" t="s">
        <v>1862</v>
      </c>
      <c r="B14" s="474">
        <v>171</v>
      </c>
      <c r="C14" s="47">
        <v>171</v>
      </c>
      <c r="D14" s="47"/>
    </row>
    <row r="15" spans="1:4" x14ac:dyDescent="0.25">
      <c r="A15" s="386" t="s">
        <v>1863</v>
      </c>
      <c r="B15" s="474"/>
      <c r="C15" s="47"/>
      <c r="D15" s="47"/>
    </row>
    <row r="16" spans="1:4" x14ac:dyDescent="0.25">
      <c r="A16" s="386" t="s">
        <v>2107</v>
      </c>
      <c r="B16" s="474"/>
      <c r="C16" s="47"/>
      <c r="D16" s="47"/>
    </row>
    <row r="17" spans="1:4" x14ac:dyDescent="0.25">
      <c r="A17" s="386" t="s">
        <v>2110</v>
      </c>
      <c r="B17" s="474">
        <v>178</v>
      </c>
      <c r="C17" s="47">
        <v>178</v>
      </c>
      <c r="D17" s="47"/>
    </row>
    <row r="18" spans="1:4" x14ac:dyDescent="0.25">
      <c r="A18" s="386" t="s">
        <v>2111</v>
      </c>
      <c r="B18" s="474">
        <v>178</v>
      </c>
      <c r="C18" s="47">
        <v>178</v>
      </c>
      <c r="D18" s="47"/>
    </row>
  </sheetData>
  <mergeCells count="6">
    <mergeCell ref="A1:D1"/>
    <mergeCell ref="A2:D2"/>
    <mergeCell ref="A4:B4"/>
    <mergeCell ref="A6:A7"/>
    <mergeCell ref="B6:B7"/>
    <mergeCell ref="C6:D6"/>
  </mergeCells>
  <pageMargins left="2.1" right="0.7" top="1.48" bottom="0.75" header="0.3" footer="0.3"/>
  <pageSetup paperSize="5"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B76AA-F033-44D6-A0A1-A70E6ED0FF2F}">
  <sheetPr>
    <tabColor rgb="FFFFFF00"/>
    <pageSetUpPr fitToPage="1"/>
  </sheetPr>
  <dimension ref="A1:J64"/>
  <sheetViews>
    <sheetView showGridLines="0" workbookViewId="0">
      <selection sqref="A1:J42"/>
    </sheetView>
  </sheetViews>
  <sheetFormatPr baseColWidth="10" defaultRowHeight="15" x14ac:dyDescent="0.25"/>
  <cols>
    <col min="1" max="1" width="31.7109375" customWidth="1"/>
    <col min="2" max="2" width="19.28515625" customWidth="1"/>
    <col min="3" max="3" width="22" customWidth="1"/>
  </cols>
  <sheetData>
    <row r="1" spans="1:10" x14ac:dyDescent="0.25">
      <c r="A1" s="1416" t="s">
        <v>1983</v>
      </c>
      <c r="B1" s="1416"/>
      <c r="C1" s="1416"/>
      <c r="D1" s="1416"/>
      <c r="E1" s="1416"/>
      <c r="F1" s="1416"/>
      <c r="G1" s="1416"/>
      <c r="H1" s="1416"/>
      <c r="I1" s="1416"/>
      <c r="J1" s="1416"/>
    </row>
    <row r="2" spans="1:10" x14ac:dyDescent="0.25">
      <c r="A2" s="1416" t="s">
        <v>1839</v>
      </c>
      <c r="B2" s="1416"/>
      <c r="C2" s="1416"/>
      <c r="D2" s="1416"/>
      <c r="E2" s="1416"/>
      <c r="F2" s="1416"/>
      <c r="G2" s="1416"/>
      <c r="H2" s="1416"/>
      <c r="I2" s="1416"/>
      <c r="J2" s="1416"/>
    </row>
    <row r="3" spans="1:10" ht="18" x14ac:dyDescent="0.25">
      <c r="A3" s="249"/>
      <c r="B3" s="249"/>
      <c r="C3" s="249"/>
      <c r="D3" s="249"/>
      <c r="E3" s="249"/>
      <c r="F3" s="249"/>
      <c r="G3" s="249"/>
      <c r="H3" s="249"/>
      <c r="I3" s="249"/>
      <c r="J3" s="249"/>
    </row>
    <row r="4" spans="1:10" x14ac:dyDescent="0.25">
      <c r="A4" s="1409" t="s">
        <v>2138</v>
      </c>
      <c r="B4" s="1409"/>
      <c r="C4" s="285"/>
      <c r="D4" s="250"/>
      <c r="E4" s="250"/>
      <c r="F4" s="250"/>
      <c r="G4" s="250"/>
      <c r="H4" s="250"/>
      <c r="I4" s="250"/>
      <c r="J4" s="250"/>
    </row>
    <row r="5" spans="1:10" x14ac:dyDescent="0.25">
      <c r="A5" s="250"/>
      <c r="B5" s="250"/>
      <c r="C5" s="250"/>
      <c r="D5" s="250"/>
      <c r="E5" s="250"/>
      <c r="F5" s="250"/>
      <c r="G5" s="250"/>
      <c r="H5" s="250"/>
      <c r="I5" s="250"/>
      <c r="J5" s="250"/>
    </row>
    <row r="6" spans="1:10" x14ac:dyDescent="0.25">
      <c r="A6" s="1405" t="s">
        <v>1841</v>
      </c>
      <c r="B6" s="1405" t="s">
        <v>105</v>
      </c>
      <c r="C6" s="1407" t="s">
        <v>1842</v>
      </c>
      <c r="D6" s="1407"/>
      <c r="E6" s="1407"/>
      <c r="F6" s="1407"/>
      <c r="G6" s="1407"/>
      <c r="H6" s="1407"/>
      <c r="I6" s="1407"/>
      <c r="J6" s="1407"/>
    </row>
    <row r="7" spans="1:10" x14ac:dyDescent="0.25">
      <c r="A7" s="1406"/>
      <c r="B7" s="1406"/>
      <c r="C7" s="1418" t="s">
        <v>382</v>
      </c>
      <c r="D7" s="1418"/>
      <c r="E7" s="1418"/>
      <c r="F7" s="1418"/>
      <c r="G7" s="1417" t="s">
        <v>2139</v>
      </c>
      <c r="H7" s="1417"/>
      <c r="I7" s="1417" t="s">
        <v>2140</v>
      </c>
      <c r="J7" s="1417"/>
    </row>
    <row r="8" spans="1:10" x14ac:dyDescent="0.25">
      <c r="A8" s="475"/>
      <c r="B8" s="475"/>
      <c r="C8" s="476" t="s">
        <v>2141</v>
      </c>
      <c r="D8" s="476" t="s">
        <v>2142</v>
      </c>
      <c r="E8" s="477" t="s">
        <v>2143</v>
      </c>
      <c r="F8" s="477" t="s">
        <v>2144</v>
      </c>
      <c r="G8" s="477" t="s">
        <v>2145</v>
      </c>
      <c r="H8" s="477" t="s">
        <v>2146</v>
      </c>
      <c r="I8" s="477" t="s">
        <v>2147</v>
      </c>
      <c r="J8" s="477" t="s">
        <v>2148</v>
      </c>
    </row>
    <row r="9" spans="1:10" x14ac:dyDescent="0.25">
      <c r="A9" s="386" t="s">
        <v>105</v>
      </c>
      <c r="B9" s="386">
        <v>3261</v>
      </c>
      <c r="C9" s="386">
        <v>6234</v>
      </c>
      <c r="D9" s="386">
        <v>3261</v>
      </c>
      <c r="E9" s="386">
        <v>655</v>
      </c>
      <c r="F9" s="386">
        <v>664</v>
      </c>
      <c r="G9" s="386">
        <v>796</v>
      </c>
      <c r="H9" s="386">
        <v>1523</v>
      </c>
      <c r="I9" s="386">
        <v>47</v>
      </c>
      <c r="J9" s="386">
        <v>800</v>
      </c>
    </row>
    <row r="10" spans="1:10" x14ac:dyDescent="0.25">
      <c r="A10" s="386" t="s">
        <v>1857</v>
      </c>
      <c r="B10" s="386">
        <v>1678</v>
      </c>
      <c r="C10" s="87">
        <v>956</v>
      </c>
      <c r="D10" s="87">
        <v>372</v>
      </c>
      <c r="E10" s="87">
        <v>33</v>
      </c>
      <c r="F10" s="87">
        <v>77</v>
      </c>
      <c r="G10" s="87">
        <v>80</v>
      </c>
      <c r="H10" s="87">
        <v>84</v>
      </c>
      <c r="I10" s="87">
        <v>31</v>
      </c>
      <c r="J10" s="87">
        <v>45</v>
      </c>
    </row>
    <row r="11" spans="1:10" x14ac:dyDescent="0.25">
      <c r="A11" s="386" t="s">
        <v>1858</v>
      </c>
      <c r="B11" s="386">
        <v>0</v>
      </c>
      <c r="C11" s="87"/>
      <c r="D11" s="87"/>
      <c r="E11" s="87"/>
      <c r="F11" s="87"/>
      <c r="G11" s="87"/>
      <c r="H11" s="87"/>
      <c r="I11" s="87"/>
      <c r="J11" s="87"/>
    </row>
    <row r="12" spans="1:10" x14ac:dyDescent="0.25">
      <c r="A12" s="386" t="s">
        <v>1859</v>
      </c>
      <c r="B12" s="386">
        <v>0</v>
      </c>
      <c r="C12" s="87"/>
      <c r="D12" s="87"/>
      <c r="E12" s="87"/>
      <c r="F12" s="87"/>
      <c r="G12" s="87"/>
      <c r="H12" s="87"/>
      <c r="I12" s="87"/>
      <c r="J12" s="87"/>
    </row>
    <row r="13" spans="1:10" x14ac:dyDescent="0.25">
      <c r="A13" s="386" t="s">
        <v>2019</v>
      </c>
      <c r="B13" s="386">
        <v>0</v>
      </c>
      <c r="C13" s="87"/>
      <c r="D13" s="87"/>
      <c r="E13" s="87"/>
      <c r="F13" s="87"/>
      <c r="G13" s="87"/>
      <c r="H13" s="87"/>
      <c r="I13" s="87"/>
      <c r="J13" s="87"/>
    </row>
    <row r="14" spans="1:10" x14ac:dyDescent="0.25">
      <c r="A14" s="386" t="s">
        <v>1861</v>
      </c>
      <c r="B14" s="386">
        <v>0</v>
      </c>
      <c r="C14" s="87"/>
      <c r="D14" s="87"/>
      <c r="E14" s="87"/>
      <c r="F14" s="87"/>
      <c r="G14" s="87"/>
      <c r="H14" s="87"/>
      <c r="I14" s="87"/>
      <c r="J14" s="87"/>
    </row>
    <row r="15" spans="1:10" x14ac:dyDescent="0.25">
      <c r="A15" s="437" t="s">
        <v>2149</v>
      </c>
      <c r="B15" s="386">
        <v>2579</v>
      </c>
      <c r="C15" s="87">
        <v>1166</v>
      </c>
      <c r="D15" s="87">
        <v>726</v>
      </c>
      <c r="E15" s="87">
        <v>121</v>
      </c>
      <c r="F15" s="87">
        <v>112</v>
      </c>
      <c r="G15" s="87">
        <v>0</v>
      </c>
      <c r="H15" s="87">
        <v>343</v>
      </c>
      <c r="I15" s="87">
        <v>1</v>
      </c>
      <c r="J15" s="87">
        <v>110</v>
      </c>
    </row>
    <row r="16" spans="1:10" x14ac:dyDescent="0.25">
      <c r="A16" s="386" t="s">
        <v>1863</v>
      </c>
      <c r="B16" s="386">
        <v>0</v>
      </c>
      <c r="C16" s="87"/>
      <c r="D16" s="87"/>
      <c r="E16" s="87"/>
      <c r="F16" s="87"/>
      <c r="G16" s="87"/>
      <c r="H16" s="87"/>
      <c r="I16" s="87"/>
      <c r="J16" s="87"/>
    </row>
    <row r="17" spans="1:10" x14ac:dyDescent="0.25">
      <c r="A17" s="386" t="s">
        <v>2150</v>
      </c>
      <c r="B17" s="386">
        <v>3200</v>
      </c>
      <c r="C17" s="87">
        <v>1835</v>
      </c>
      <c r="D17" s="87">
        <v>576</v>
      </c>
      <c r="E17" s="87">
        <v>136</v>
      </c>
      <c r="F17" s="87">
        <v>88</v>
      </c>
      <c r="G17" s="87">
        <v>150</v>
      </c>
      <c r="H17" s="87">
        <v>299</v>
      </c>
      <c r="I17" s="87"/>
      <c r="J17" s="87">
        <v>116</v>
      </c>
    </row>
    <row r="18" spans="1:10" x14ac:dyDescent="0.25">
      <c r="A18" s="388" t="s">
        <v>2151</v>
      </c>
      <c r="B18" s="386">
        <v>1444</v>
      </c>
      <c r="C18" s="87">
        <v>725</v>
      </c>
      <c r="D18" s="87">
        <v>277</v>
      </c>
      <c r="E18" s="87">
        <v>57</v>
      </c>
      <c r="F18" s="87">
        <v>54</v>
      </c>
      <c r="G18" s="87">
        <v>135</v>
      </c>
      <c r="H18" s="87">
        <v>148</v>
      </c>
      <c r="I18" s="87">
        <v>0</v>
      </c>
      <c r="J18" s="87">
        <v>48</v>
      </c>
    </row>
    <row r="19" spans="1:10" x14ac:dyDescent="0.25">
      <c r="A19" s="386" t="s">
        <v>2152</v>
      </c>
      <c r="B19" s="386">
        <v>5079</v>
      </c>
      <c r="C19" s="87">
        <v>1552</v>
      </c>
      <c r="D19" s="87">
        <v>1310</v>
      </c>
      <c r="E19" s="87">
        <v>308</v>
      </c>
      <c r="F19" s="87">
        <v>333</v>
      </c>
      <c r="G19" s="87">
        <v>431</v>
      </c>
      <c r="H19" s="87">
        <v>649</v>
      </c>
      <c r="I19" s="87">
        <v>15</v>
      </c>
      <c r="J19" s="87">
        <v>481</v>
      </c>
    </row>
    <row r="20" spans="1:10" x14ac:dyDescent="0.25">
      <c r="A20" s="247"/>
      <c r="B20" s="248"/>
      <c r="C20" s="248"/>
      <c r="D20" s="248"/>
      <c r="E20" s="248"/>
      <c r="F20" s="248"/>
      <c r="G20" s="248"/>
      <c r="H20" s="248"/>
      <c r="I20" s="248"/>
      <c r="J20" s="248"/>
    </row>
    <row r="21" spans="1:10" x14ac:dyDescent="0.25">
      <c r="A21" s="247"/>
      <c r="B21" s="248"/>
      <c r="C21" s="248"/>
      <c r="D21" s="248"/>
      <c r="E21" s="248"/>
      <c r="F21" s="248"/>
      <c r="G21" s="248"/>
      <c r="H21" s="248"/>
      <c r="I21" s="248"/>
      <c r="J21" s="248"/>
    </row>
    <row r="22" spans="1:10" x14ac:dyDescent="0.25">
      <c r="A22" s="1432" t="s">
        <v>1903</v>
      </c>
      <c r="B22" s="1432"/>
      <c r="C22" s="1432"/>
      <c r="D22" s="1432"/>
      <c r="E22" s="1432"/>
      <c r="F22" s="1432"/>
      <c r="G22" s="1432"/>
      <c r="H22" s="1432"/>
      <c r="I22" s="1432"/>
      <c r="J22" s="1432"/>
    </row>
    <row r="23" spans="1:10" x14ac:dyDescent="0.25">
      <c r="A23" s="1432" t="s">
        <v>1839</v>
      </c>
      <c r="B23" s="1432"/>
      <c r="C23" s="1432"/>
      <c r="D23" s="1432"/>
      <c r="E23" s="1432"/>
      <c r="F23" s="1432"/>
      <c r="G23" s="1432"/>
      <c r="H23" s="1432"/>
      <c r="I23" s="1432"/>
      <c r="J23" s="1432"/>
    </row>
    <row r="24" spans="1:10" x14ac:dyDescent="0.25">
      <c r="A24" s="1409" t="s">
        <v>2153</v>
      </c>
      <c r="B24" s="1409"/>
      <c r="C24" s="285"/>
      <c r="D24" s="250"/>
      <c r="E24" s="250"/>
      <c r="F24" s="250"/>
      <c r="G24" s="250"/>
      <c r="H24" s="250"/>
      <c r="I24" s="250"/>
      <c r="J24" s="250"/>
    </row>
    <row r="25" spans="1:10" x14ac:dyDescent="0.25">
      <c r="A25" s="1405" t="s">
        <v>1841</v>
      </c>
      <c r="B25" s="1405" t="s">
        <v>105</v>
      </c>
      <c r="C25" s="1433" t="s">
        <v>382</v>
      </c>
      <c r="D25" s="1407" t="s">
        <v>1842</v>
      </c>
      <c r="E25" s="1407"/>
      <c r="F25" s="1407"/>
      <c r="G25" s="1407"/>
      <c r="H25" s="1407"/>
      <c r="I25" s="1407"/>
      <c r="J25" s="1407"/>
    </row>
    <row r="26" spans="1:10" x14ac:dyDescent="0.25">
      <c r="A26" s="1406"/>
      <c r="B26" s="1406"/>
      <c r="C26" s="1433"/>
      <c r="D26" s="1433" t="s">
        <v>1984</v>
      </c>
      <c r="E26" s="1433"/>
      <c r="F26" s="1417" t="s">
        <v>2139</v>
      </c>
      <c r="G26" s="1417"/>
      <c r="H26" s="1417" t="s">
        <v>2140</v>
      </c>
      <c r="I26" s="1417"/>
      <c r="J26" s="478" t="s">
        <v>1850</v>
      </c>
    </row>
    <row r="27" spans="1:10" x14ac:dyDescent="0.25">
      <c r="A27" s="479" t="s">
        <v>105</v>
      </c>
      <c r="B27" s="480">
        <v>6425</v>
      </c>
      <c r="C27" s="481">
        <v>6425</v>
      </c>
      <c r="D27" s="481"/>
      <c r="E27" s="481">
        <v>0</v>
      </c>
      <c r="F27" s="481"/>
      <c r="G27" s="481">
        <v>0</v>
      </c>
      <c r="H27" s="481"/>
      <c r="I27" s="481"/>
      <c r="J27" s="481">
        <v>162</v>
      </c>
    </row>
    <row r="28" spans="1:10" x14ac:dyDescent="0.25">
      <c r="A28" s="386" t="s">
        <v>1857</v>
      </c>
      <c r="B28" s="436">
        <v>2007</v>
      </c>
      <c r="C28" s="327">
        <v>1995</v>
      </c>
      <c r="D28" s="327"/>
      <c r="E28" s="327"/>
      <c r="F28" s="327"/>
      <c r="G28" s="327"/>
      <c r="H28" s="327"/>
      <c r="I28" s="327"/>
      <c r="J28" s="327">
        <v>12</v>
      </c>
    </row>
    <row r="29" spans="1:10" x14ac:dyDescent="0.25">
      <c r="A29" s="386" t="s">
        <v>1858</v>
      </c>
      <c r="B29" s="436">
        <v>52</v>
      </c>
      <c r="C29" s="327">
        <v>52</v>
      </c>
      <c r="D29" s="327"/>
      <c r="E29" s="327"/>
      <c r="F29" s="327"/>
      <c r="G29" s="327"/>
      <c r="H29" s="327"/>
      <c r="I29" s="327"/>
      <c r="J29" s="327"/>
    </row>
    <row r="30" spans="1:10" x14ac:dyDescent="0.25">
      <c r="A30" s="386" t="s">
        <v>1859</v>
      </c>
      <c r="B30" s="436">
        <v>143</v>
      </c>
      <c r="C30" s="327">
        <v>142</v>
      </c>
      <c r="D30" s="327"/>
      <c r="E30" s="327"/>
      <c r="F30" s="327"/>
      <c r="G30" s="327"/>
      <c r="H30" s="327"/>
      <c r="I30" s="327"/>
      <c r="J30" s="327">
        <v>1</v>
      </c>
    </row>
    <row r="31" spans="1:10" x14ac:dyDescent="0.25">
      <c r="A31" s="386" t="s">
        <v>2019</v>
      </c>
      <c r="B31" s="436">
        <v>312</v>
      </c>
      <c r="C31" s="327">
        <v>291</v>
      </c>
      <c r="D31" s="327"/>
      <c r="E31" s="327"/>
      <c r="F31" s="327"/>
      <c r="G31" s="327"/>
      <c r="H31" s="327"/>
      <c r="I31" s="327"/>
      <c r="J31" s="327">
        <v>21</v>
      </c>
    </row>
    <row r="32" spans="1:10" x14ac:dyDescent="0.25">
      <c r="A32" s="386" t="s">
        <v>1861</v>
      </c>
      <c r="B32" s="436">
        <v>0</v>
      </c>
      <c r="C32" s="327">
        <v>0</v>
      </c>
      <c r="D32" s="327"/>
      <c r="E32" s="327"/>
      <c r="F32" s="327"/>
      <c r="G32" s="327"/>
      <c r="H32" s="327"/>
      <c r="I32" s="327"/>
      <c r="J32" s="327"/>
    </row>
    <row r="33" spans="1:10" x14ac:dyDescent="0.25">
      <c r="A33" s="437" t="s">
        <v>1862</v>
      </c>
      <c r="B33" s="436">
        <v>93</v>
      </c>
      <c r="C33" s="327">
        <v>31</v>
      </c>
      <c r="D33" s="327"/>
      <c r="E33" s="327"/>
      <c r="F33" s="327"/>
      <c r="G33" s="327"/>
      <c r="H33" s="327"/>
      <c r="I33" s="327"/>
      <c r="J33" s="327">
        <v>62</v>
      </c>
    </row>
    <row r="34" spans="1:10" x14ac:dyDescent="0.25">
      <c r="A34" s="386" t="s">
        <v>1863</v>
      </c>
      <c r="B34" s="436">
        <v>0</v>
      </c>
      <c r="C34" s="327">
        <v>0</v>
      </c>
      <c r="D34" s="327"/>
      <c r="E34" s="327"/>
      <c r="F34" s="327"/>
      <c r="G34" s="327"/>
      <c r="H34" s="327"/>
      <c r="I34" s="327"/>
      <c r="J34" s="327"/>
    </row>
    <row r="35" spans="1:10" ht="26.25" x14ac:dyDescent="0.25">
      <c r="A35" s="482" t="s">
        <v>2154</v>
      </c>
      <c r="B35" s="436">
        <v>582</v>
      </c>
      <c r="C35" s="327">
        <v>579</v>
      </c>
      <c r="D35" s="327"/>
      <c r="E35" s="327"/>
      <c r="F35" s="327"/>
      <c r="G35" s="327"/>
      <c r="H35" s="327"/>
      <c r="I35" s="327"/>
      <c r="J35" s="327">
        <v>3</v>
      </c>
    </row>
    <row r="36" spans="1:10" x14ac:dyDescent="0.25">
      <c r="A36" s="386" t="s">
        <v>2155</v>
      </c>
      <c r="B36" s="436">
        <v>1204</v>
      </c>
      <c r="C36" s="327">
        <v>1173</v>
      </c>
      <c r="D36" s="327"/>
      <c r="E36" s="327"/>
      <c r="F36" s="327"/>
      <c r="G36" s="327"/>
      <c r="H36" s="327"/>
      <c r="I36" s="327"/>
      <c r="J36" s="327">
        <v>31</v>
      </c>
    </row>
    <row r="37" spans="1:10" x14ac:dyDescent="0.25">
      <c r="A37" s="388" t="s">
        <v>2156</v>
      </c>
      <c r="B37" s="436">
        <v>617</v>
      </c>
      <c r="C37" s="327">
        <v>617</v>
      </c>
      <c r="D37" s="327"/>
      <c r="E37" s="327"/>
      <c r="F37" s="327"/>
      <c r="G37" s="327"/>
      <c r="H37" s="327"/>
      <c r="I37" s="327"/>
      <c r="J37" s="327"/>
    </row>
    <row r="38" spans="1:10" x14ac:dyDescent="0.25">
      <c r="A38" s="386" t="s">
        <v>2157</v>
      </c>
      <c r="B38" s="436">
        <v>977</v>
      </c>
      <c r="C38" s="327">
        <v>952</v>
      </c>
      <c r="D38" s="327"/>
      <c r="E38" s="327"/>
      <c r="F38" s="327"/>
      <c r="G38" s="327"/>
      <c r="H38" s="327"/>
      <c r="I38" s="327"/>
      <c r="J38" s="327">
        <v>25</v>
      </c>
    </row>
    <row r="39" spans="1:10" x14ac:dyDescent="0.25">
      <c r="A39" s="388" t="s">
        <v>2158</v>
      </c>
      <c r="B39" s="436"/>
      <c r="C39" s="327">
        <v>64</v>
      </c>
      <c r="D39" s="327"/>
      <c r="E39" s="327"/>
      <c r="F39" s="327"/>
      <c r="G39" s="327"/>
      <c r="H39" s="327"/>
      <c r="I39" s="327"/>
      <c r="J39" s="327"/>
    </row>
    <row r="40" spans="1:10" x14ac:dyDescent="0.25">
      <c r="A40" s="386" t="s">
        <v>2157</v>
      </c>
      <c r="B40" s="436">
        <v>133</v>
      </c>
      <c r="C40" s="327">
        <v>126</v>
      </c>
      <c r="D40" s="327"/>
      <c r="E40" s="327"/>
      <c r="F40" s="327"/>
      <c r="G40" s="327"/>
      <c r="H40" s="327"/>
      <c r="I40" s="327"/>
      <c r="J40" s="327">
        <v>7</v>
      </c>
    </row>
    <row r="41" spans="1:10" x14ac:dyDescent="0.25">
      <c r="A41" s="483" t="s">
        <v>1982</v>
      </c>
      <c r="B41" s="436">
        <v>327</v>
      </c>
      <c r="C41" s="47">
        <v>327</v>
      </c>
      <c r="D41" s="484"/>
      <c r="E41" s="485"/>
      <c r="F41" s="485"/>
      <c r="G41" s="485"/>
      <c r="H41" s="485"/>
      <c r="I41" s="485"/>
      <c r="J41" s="485"/>
    </row>
    <row r="42" spans="1:10" x14ac:dyDescent="0.25">
      <c r="A42" s="483" t="s">
        <v>2159</v>
      </c>
      <c r="B42" s="436">
        <v>76</v>
      </c>
      <c r="C42" s="47">
        <v>76</v>
      </c>
      <c r="D42" s="484"/>
      <c r="E42" s="485"/>
      <c r="F42" s="485"/>
      <c r="G42" s="485"/>
      <c r="H42" s="485"/>
      <c r="I42" s="485"/>
      <c r="J42" s="485"/>
    </row>
    <row r="43" spans="1:10" x14ac:dyDescent="0.25">
      <c r="A43" s="458" t="s">
        <v>2043</v>
      </c>
      <c r="B43" s="459"/>
      <c r="C43" s="459"/>
      <c r="D43" s="248"/>
      <c r="E43" s="248"/>
      <c r="F43" s="248"/>
      <c r="G43" s="248"/>
      <c r="H43" s="248"/>
      <c r="I43" s="248"/>
      <c r="J43" s="459"/>
    </row>
    <row r="44" spans="1:10" hidden="1" x14ac:dyDescent="0.25">
      <c r="A44" s="1419" t="s">
        <v>2160</v>
      </c>
      <c r="B44" s="1419"/>
      <c r="C44" s="1419"/>
      <c r="D44" s="1419"/>
      <c r="E44" s="1419"/>
      <c r="F44" s="1419"/>
      <c r="G44" s="1419"/>
      <c r="H44" s="1419"/>
      <c r="I44" s="1419"/>
      <c r="J44" s="1419"/>
    </row>
    <row r="45" spans="1:10" hidden="1" x14ac:dyDescent="0.25">
      <c r="A45" s="1419" t="s">
        <v>1839</v>
      </c>
      <c r="B45" s="1419"/>
      <c r="C45" s="1419"/>
      <c r="D45" s="1419"/>
      <c r="E45" s="1419"/>
      <c r="F45" s="1419"/>
      <c r="G45" s="1419"/>
      <c r="H45" s="1419"/>
      <c r="I45" s="1419"/>
      <c r="J45" s="1419"/>
    </row>
    <row r="46" spans="1:10" ht="15.75" hidden="1" thickBot="1" x14ac:dyDescent="0.3">
      <c r="A46" s="1354" t="s">
        <v>2153</v>
      </c>
      <c r="B46" s="1354"/>
      <c r="C46" s="285"/>
      <c r="D46" s="250"/>
      <c r="E46" s="250" t="s">
        <v>2161</v>
      </c>
      <c r="F46" s="250"/>
      <c r="G46" s="250"/>
      <c r="H46" s="250"/>
      <c r="I46" s="250"/>
      <c r="J46" s="250"/>
    </row>
    <row r="47" spans="1:10" ht="15.75" hidden="1" thickTop="1" x14ac:dyDescent="0.25">
      <c r="A47" s="1420" t="s">
        <v>1841</v>
      </c>
      <c r="B47" s="1422" t="s">
        <v>105</v>
      </c>
      <c r="C47" s="286"/>
      <c r="D47" s="1424" t="s">
        <v>1842</v>
      </c>
      <c r="E47" s="1425"/>
      <c r="F47" s="1425"/>
      <c r="G47" s="1425"/>
      <c r="H47" s="1425"/>
      <c r="I47" s="1425"/>
      <c r="J47" s="1426"/>
    </row>
    <row r="48" spans="1:10" hidden="1" x14ac:dyDescent="0.25">
      <c r="A48" s="1421"/>
      <c r="B48" s="1423"/>
      <c r="C48" s="1427" t="s">
        <v>382</v>
      </c>
      <c r="D48" s="1428"/>
      <c r="E48" s="1429" t="s">
        <v>2162</v>
      </c>
      <c r="F48" s="1430"/>
      <c r="G48" s="1427" t="s">
        <v>2139</v>
      </c>
      <c r="H48" s="1428"/>
      <c r="I48" s="1427" t="s">
        <v>2140</v>
      </c>
      <c r="J48" s="1431"/>
    </row>
    <row r="49" spans="1:10" hidden="1" x14ac:dyDescent="0.25">
      <c r="A49" s="263"/>
      <c r="B49" s="47">
        <v>19415</v>
      </c>
      <c r="C49" s="333">
        <v>19415</v>
      </c>
      <c r="D49" s="334"/>
      <c r="E49" s="333">
        <v>0</v>
      </c>
      <c r="F49" s="334"/>
      <c r="G49" s="333">
        <v>0</v>
      </c>
      <c r="H49" s="334"/>
      <c r="I49" s="333">
        <v>0</v>
      </c>
      <c r="J49" s="335"/>
    </row>
    <row r="50" spans="1:10" hidden="1" x14ac:dyDescent="0.25">
      <c r="A50" s="274" t="s">
        <v>1857</v>
      </c>
      <c r="B50" s="331">
        <v>4478</v>
      </c>
      <c r="C50" s="330">
        <v>4478</v>
      </c>
      <c r="D50" s="336"/>
      <c r="E50" s="337">
        <v>1</v>
      </c>
      <c r="F50" s="337"/>
      <c r="G50" s="331"/>
      <c r="H50" s="337"/>
      <c r="I50" s="331"/>
      <c r="J50" s="338"/>
    </row>
    <row r="51" spans="1:10" hidden="1" x14ac:dyDescent="0.25">
      <c r="A51" s="274" t="s">
        <v>1858</v>
      </c>
      <c r="B51" s="331">
        <v>413</v>
      </c>
      <c r="C51" s="331">
        <v>413</v>
      </c>
      <c r="D51" s="339"/>
      <c r="E51" s="337">
        <v>0</v>
      </c>
      <c r="F51" s="337"/>
      <c r="G51" s="331"/>
      <c r="H51" s="337"/>
      <c r="I51" s="331"/>
      <c r="J51" s="338"/>
    </row>
    <row r="52" spans="1:10" hidden="1" x14ac:dyDescent="0.25">
      <c r="A52" s="274" t="s">
        <v>1859</v>
      </c>
      <c r="B52" s="331">
        <v>302</v>
      </c>
      <c r="C52" s="331">
        <v>302</v>
      </c>
      <c r="D52" s="339"/>
      <c r="E52" s="337">
        <v>1</v>
      </c>
      <c r="F52" s="337"/>
      <c r="G52" s="331"/>
      <c r="H52" s="337"/>
      <c r="I52" s="331"/>
      <c r="J52" s="338"/>
    </row>
    <row r="53" spans="1:10" hidden="1" x14ac:dyDescent="0.25">
      <c r="A53" s="274" t="s">
        <v>2019</v>
      </c>
      <c r="B53" s="331">
        <v>152</v>
      </c>
      <c r="C53" s="331">
        <v>152</v>
      </c>
      <c r="D53" s="339"/>
      <c r="E53" s="337">
        <v>0</v>
      </c>
      <c r="F53" s="337"/>
      <c r="G53" s="331"/>
      <c r="H53" s="337"/>
      <c r="I53" s="331"/>
      <c r="J53" s="338"/>
    </row>
    <row r="54" spans="1:10" hidden="1" x14ac:dyDescent="0.25">
      <c r="A54" s="274" t="s">
        <v>2163</v>
      </c>
      <c r="B54" s="331">
        <v>3</v>
      </c>
      <c r="C54" s="331">
        <v>3</v>
      </c>
      <c r="D54" s="339"/>
      <c r="E54" s="337">
        <v>0</v>
      </c>
      <c r="F54" s="337"/>
      <c r="G54" s="331"/>
      <c r="H54" s="337"/>
      <c r="I54" s="331"/>
      <c r="J54" s="338"/>
    </row>
    <row r="55" spans="1:10" hidden="1" x14ac:dyDescent="0.25">
      <c r="A55" s="275" t="s">
        <v>1862</v>
      </c>
      <c r="B55" s="331">
        <v>2244</v>
      </c>
      <c r="C55" s="331">
        <v>2244</v>
      </c>
      <c r="D55" s="339"/>
      <c r="E55" s="337">
        <v>1</v>
      </c>
      <c r="F55" s="337"/>
      <c r="G55" s="331"/>
      <c r="H55" s="337"/>
      <c r="I55" s="331"/>
      <c r="J55" s="338"/>
    </row>
    <row r="56" spans="1:10" hidden="1" x14ac:dyDescent="0.25">
      <c r="A56" s="274" t="s">
        <v>1863</v>
      </c>
      <c r="B56" s="331">
        <v>0</v>
      </c>
      <c r="C56" s="331">
        <v>0</v>
      </c>
      <c r="D56" s="339"/>
      <c r="E56" s="337">
        <v>0</v>
      </c>
      <c r="F56" s="337"/>
      <c r="G56" s="331"/>
      <c r="H56" s="337"/>
      <c r="I56" s="331"/>
      <c r="J56" s="338"/>
    </row>
    <row r="57" spans="1:10" hidden="1" x14ac:dyDescent="0.25">
      <c r="A57" s="274" t="s">
        <v>2164</v>
      </c>
      <c r="B57" s="331">
        <v>3624</v>
      </c>
      <c r="C57" s="331">
        <v>3624</v>
      </c>
      <c r="D57" s="339"/>
      <c r="E57" s="337">
        <v>1</v>
      </c>
      <c r="F57" s="337"/>
      <c r="G57" s="331"/>
      <c r="H57" s="337"/>
      <c r="I57" s="331"/>
      <c r="J57" s="338"/>
    </row>
    <row r="58" spans="1:10" hidden="1" x14ac:dyDescent="0.25">
      <c r="A58" s="274" t="s">
        <v>2165</v>
      </c>
      <c r="B58" s="331">
        <v>2872</v>
      </c>
      <c r="C58" s="331">
        <v>2872</v>
      </c>
      <c r="D58" s="339"/>
      <c r="E58" s="337">
        <v>1</v>
      </c>
      <c r="F58" s="337"/>
      <c r="G58" s="331"/>
      <c r="H58" s="337"/>
      <c r="I58" s="331"/>
      <c r="J58" s="338"/>
    </row>
    <row r="59" spans="1:10" hidden="1" x14ac:dyDescent="0.25">
      <c r="A59" s="274" t="s">
        <v>1967</v>
      </c>
      <c r="B59" s="331">
        <v>9</v>
      </c>
      <c r="C59" s="331">
        <v>9</v>
      </c>
      <c r="D59" s="339"/>
      <c r="E59" s="337">
        <v>0</v>
      </c>
      <c r="F59" s="337"/>
      <c r="G59" s="331"/>
      <c r="H59" s="337"/>
      <c r="I59" s="331"/>
      <c r="J59" s="338"/>
    </row>
    <row r="60" spans="1:10" hidden="1" x14ac:dyDescent="0.25">
      <c r="A60" s="274" t="s">
        <v>2156</v>
      </c>
      <c r="B60" s="331">
        <v>327</v>
      </c>
      <c r="C60" s="331">
        <v>327</v>
      </c>
      <c r="D60" s="339"/>
      <c r="E60" s="337">
        <v>0</v>
      </c>
      <c r="F60" s="337"/>
      <c r="G60" s="331"/>
      <c r="H60" s="339"/>
      <c r="I60" s="337"/>
      <c r="J60" s="338"/>
    </row>
    <row r="61" spans="1:10" hidden="1" x14ac:dyDescent="0.25">
      <c r="A61" s="274" t="s">
        <v>2166</v>
      </c>
      <c r="B61" s="340">
        <v>3818</v>
      </c>
      <c r="C61" s="331">
        <v>3818</v>
      </c>
      <c r="D61" s="339"/>
      <c r="E61" s="337">
        <v>0</v>
      </c>
      <c r="F61" s="337"/>
      <c r="G61" s="331"/>
      <c r="H61" s="339"/>
      <c r="I61" s="337"/>
      <c r="J61" s="338"/>
    </row>
    <row r="62" spans="1:10" hidden="1" x14ac:dyDescent="0.25">
      <c r="A62" t="s">
        <v>2167</v>
      </c>
      <c r="B62" s="340">
        <v>922</v>
      </c>
      <c r="C62" s="331">
        <v>922</v>
      </c>
      <c r="D62" s="339"/>
      <c r="E62" s="337">
        <v>0</v>
      </c>
      <c r="F62" s="341"/>
      <c r="G62" s="342"/>
      <c r="H62" s="343"/>
      <c r="I62" s="341"/>
      <c r="J62" s="344"/>
    </row>
    <row r="63" spans="1:10" hidden="1" x14ac:dyDescent="0.25">
      <c r="A63" t="s">
        <v>1864</v>
      </c>
      <c r="B63" s="340">
        <v>251</v>
      </c>
      <c r="C63" s="331">
        <v>251</v>
      </c>
      <c r="D63" s="339"/>
      <c r="E63" s="337">
        <v>0</v>
      </c>
      <c r="F63" s="341"/>
      <c r="G63" s="342"/>
      <c r="H63" s="343"/>
      <c r="I63" s="341"/>
      <c r="J63" s="344"/>
    </row>
    <row r="64" spans="1:10" ht="15.75" hidden="1" thickBot="1" x14ac:dyDescent="0.3">
      <c r="A64" s="276"/>
      <c r="B64" s="345"/>
      <c r="C64" s="332"/>
      <c r="D64" s="346"/>
      <c r="E64" s="347"/>
      <c r="F64" s="347"/>
      <c r="G64" s="332"/>
      <c r="H64" s="347"/>
      <c r="I64" s="332"/>
      <c r="J64" s="348"/>
    </row>
  </sheetData>
  <mergeCells count="29">
    <mergeCell ref="A22:J22"/>
    <mergeCell ref="A23:J23"/>
    <mergeCell ref="A24:B24"/>
    <mergeCell ref="A25:A26"/>
    <mergeCell ref="B25:B26"/>
    <mergeCell ref="C25:C26"/>
    <mergeCell ref="D25:J25"/>
    <mergeCell ref="D26:E26"/>
    <mergeCell ref="F26:G26"/>
    <mergeCell ref="H26:I26"/>
    <mergeCell ref="A44:J44"/>
    <mergeCell ref="A45:J45"/>
    <mergeCell ref="A46:B46"/>
    <mergeCell ref="A47:A48"/>
    <mergeCell ref="B47:B48"/>
    <mergeCell ref="D47:J47"/>
    <mergeCell ref="C48:D48"/>
    <mergeCell ref="E48:F48"/>
    <mergeCell ref="G48:H48"/>
    <mergeCell ref="I48:J48"/>
    <mergeCell ref="A1:J1"/>
    <mergeCell ref="A2:J2"/>
    <mergeCell ref="A4:B4"/>
    <mergeCell ref="A6:A7"/>
    <mergeCell ref="B6:B7"/>
    <mergeCell ref="C6:J6"/>
    <mergeCell ref="G7:H7"/>
    <mergeCell ref="I7:J7"/>
    <mergeCell ref="C7:F7"/>
  </mergeCells>
  <pageMargins left="1.89" right="0.7" top="0.75" bottom="0.75" header="0.3" footer="0.3"/>
  <pageSetup paperSize="5" scale="80"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32B19-2252-4D56-8310-A833AF51536F}">
  <sheetPr>
    <tabColor rgb="FF7030A0"/>
    <pageSetUpPr fitToPage="1"/>
  </sheetPr>
  <dimension ref="A1:G522"/>
  <sheetViews>
    <sheetView showGridLines="0" topLeftCell="A22" workbookViewId="0">
      <selection activeCell="A520" sqref="A520"/>
    </sheetView>
  </sheetViews>
  <sheetFormatPr baseColWidth="10" defaultRowHeight="15" x14ac:dyDescent="0.25"/>
  <cols>
    <col min="1" max="1" width="12.5703125" bestFit="1" customWidth="1"/>
    <col min="2" max="2" width="51.5703125" bestFit="1" customWidth="1"/>
    <col min="3" max="3" width="21.7109375" bestFit="1" customWidth="1"/>
    <col min="4" max="4" width="33.28515625" bestFit="1" customWidth="1"/>
    <col min="5" max="5" width="26.42578125" bestFit="1" customWidth="1"/>
    <col min="6" max="6" width="32.140625" bestFit="1" customWidth="1"/>
    <col min="7" max="7" width="34.140625" customWidth="1"/>
  </cols>
  <sheetData>
    <row r="1" spans="1:7" ht="21" x14ac:dyDescent="0.35">
      <c r="A1" s="1434" t="s">
        <v>21366</v>
      </c>
      <c r="B1" s="1434"/>
      <c r="C1" s="1434"/>
      <c r="D1" s="1434"/>
      <c r="E1" s="1434"/>
      <c r="F1" s="1434"/>
      <c r="G1" s="1434"/>
    </row>
    <row r="2" spans="1:7" x14ac:dyDescent="0.25">
      <c r="A2" s="486" t="s">
        <v>652</v>
      </c>
      <c r="B2" s="486" t="s">
        <v>1834</v>
      </c>
      <c r="C2" s="486" t="s">
        <v>653</v>
      </c>
      <c r="D2" s="486" t="s">
        <v>226</v>
      </c>
      <c r="E2" s="486" t="s">
        <v>1835</v>
      </c>
      <c r="F2" s="486" t="s">
        <v>1836</v>
      </c>
      <c r="G2" s="486" t="s">
        <v>1837</v>
      </c>
    </row>
    <row r="3" spans="1:7" x14ac:dyDescent="0.25">
      <c r="A3" s="5" t="s">
        <v>654</v>
      </c>
      <c r="B3" s="5" t="s">
        <v>655</v>
      </c>
      <c r="C3" s="5" t="s">
        <v>656</v>
      </c>
      <c r="D3" s="5" t="s">
        <v>657</v>
      </c>
      <c r="E3" s="7">
        <v>1684748</v>
      </c>
      <c r="F3" s="7">
        <v>1597575</v>
      </c>
      <c r="G3" s="7">
        <v>87173</v>
      </c>
    </row>
    <row r="4" spans="1:7" x14ac:dyDescent="0.25">
      <c r="A4" s="5" t="s">
        <v>658</v>
      </c>
      <c r="B4" s="5" t="s">
        <v>659</v>
      </c>
      <c r="C4" s="5" t="s">
        <v>656</v>
      </c>
      <c r="D4" s="5" t="s">
        <v>660</v>
      </c>
      <c r="E4" s="7">
        <v>984309</v>
      </c>
      <c r="F4" s="7">
        <v>954736</v>
      </c>
      <c r="G4" s="7">
        <v>29573</v>
      </c>
    </row>
    <row r="5" spans="1:7" x14ac:dyDescent="0.25">
      <c r="A5" s="5" t="s">
        <v>661</v>
      </c>
      <c r="B5" s="5" t="s">
        <v>662</v>
      </c>
      <c r="C5" s="5" t="s">
        <v>656</v>
      </c>
      <c r="D5" s="5" t="s">
        <v>663</v>
      </c>
      <c r="E5" s="7">
        <v>877731</v>
      </c>
      <c r="F5" s="7">
        <v>536423</v>
      </c>
      <c r="G5" s="7">
        <v>341308</v>
      </c>
    </row>
    <row r="6" spans="1:7" x14ac:dyDescent="0.25">
      <c r="A6" s="5" t="s">
        <v>664</v>
      </c>
      <c r="B6" s="5" t="s">
        <v>665</v>
      </c>
      <c r="C6" s="5" t="s">
        <v>666</v>
      </c>
      <c r="D6" s="5" t="s">
        <v>667</v>
      </c>
      <c r="E6" s="7">
        <v>706779</v>
      </c>
      <c r="F6" s="7">
        <v>574131</v>
      </c>
      <c r="G6" s="7">
        <v>132648</v>
      </c>
    </row>
    <row r="7" spans="1:7" x14ac:dyDescent="0.25">
      <c r="A7" s="5" t="s">
        <v>668</v>
      </c>
      <c r="B7" s="5" t="s">
        <v>669</v>
      </c>
      <c r="C7" s="5" t="s">
        <v>656</v>
      </c>
      <c r="D7" s="5" t="s">
        <v>670</v>
      </c>
      <c r="E7" s="7">
        <v>547213</v>
      </c>
      <c r="F7" s="7">
        <v>344333</v>
      </c>
      <c r="G7" s="7">
        <v>202880</v>
      </c>
    </row>
    <row r="8" spans="1:7" x14ac:dyDescent="0.25">
      <c r="A8" s="5" t="s">
        <v>671</v>
      </c>
      <c r="B8" s="5" t="s">
        <v>672</v>
      </c>
      <c r="C8" s="5" t="s">
        <v>656</v>
      </c>
      <c r="D8" s="5" t="s">
        <v>673</v>
      </c>
      <c r="E8" s="7">
        <v>468878</v>
      </c>
      <c r="F8" s="7">
        <v>444042</v>
      </c>
      <c r="G8" s="7">
        <v>24836</v>
      </c>
    </row>
    <row r="9" spans="1:7" x14ac:dyDescent="0.25">
      <c r="A9" s="5" t="s">
        <v>674</v>
      </c>
      <c r="B9" s="5" t="s">
        <v>675</v>
      </c>
      <c r="C9" s="5" t="s">
        <v>656</v>
      </c>
      <c r="D9" s="5" t="s">
        <v>676</v>
      </c>
      <c r="E9" s="7">
        <v>348889</v>
      </c>
      <c r="F9" s="7">
        <v>316645</v>
      </c>
      <c r="G9" s="7">
        <v>32244</v>
      </c>
    </row>
    <row r="10" spans="1:7" x14ac:dyDescent="0.25">
      <c r="A10" s="5" t="s">
        <v>677</v>
      </c>
      <c r="B10" s="5" t="s">
        <v>678</v>
      </c>
      <c r="C10" s="5" t="s">
        <v>656</v>
      </c>
      <c r="D10" s="5" t="s">
        <v>679</v>
      </c>
      <c r="E10" s="7">
        <v>308353</v>
      </c>
      <c r="F10" s="7">
        <v>156055</v>
      </c>
      <c r="G10" s="7">
        <v>152298</v>
      </c>
    </row>
    <row r="11" spans="1:7" x14ac:dyDescent="0.25">
      <c r="A11" s="5" t="s">
        <v>680</v>
      </c>
      <c r="B11" s="5" t="s">
        <v>681</v>
      </c>
      <c r="C11" s="5" t="s">
        <v>682</v>
      </c>
      <c r="D11" s="5" t="s">
        <v>683</v>
      </c>
      <c r="E11" s="7">
        <v>293236</v>
      </c>
      <c r="F11" s="7">
        <v>263308</v>
      </c>
      <c r="G11" s="7">
        <v>29928</v>
      </c>
    </row>
    <row r="12" spans="1:7" x14ac:dyDescent="0.25">
      <c r="A12" s="5" t="s">
        <v>684</v>
      </c>
      <c r="B12" s="5" t="s">
        <v>685</v>
      </c>
      <c r="C12" s="5" t="s">
        <v>682</v>
      </c>
      <c r="D12" s="5" t="s">
        <v>686</v>
      </c>
      <c r="E12" s="7">
        <v>281225</v>
      </c>
      <c r="F12" s="7">
        <v>269793</v>
      </c>
      <c r="G12" s="7">
        <v>11432</v>
      </c>
    </row>
    <row r="13" spans="1:7" x14ac:dyDescent="0.25">
      <c r="A13" s="5" t="s">
        <v>687</v>
      </c>
      <c r="B13" s="5" t="s">
        <v>688</v>
      </c>
      <c r="C13" s="5" t="s">
        <v>656</v>
      </c>
      <c r="D13" s="5" t="s">
        <v>689</v>
      </c>
      <c r="E13" s="7">
        <v>278681</v>
      </c>
      <c r="F13" s="7">
        <v>251530</v>
      </c>
      <c r="G13" s="7">
        <v>27151</v>
      </c>
    </row>
    <row r="14" spans="1:7" x14ac:dyDescent="0.25">
      <c r="A14" s="5" t="s">
        <v>690</v>
      </c>
      <c r="B14" s="5" t="s">
        <v>691</v>
      </c>
      <c r="C14" s="5" t="s">
        <v>656</v>
      </c>
      <c r="D14" s="5" t="s">
        <v>692</v>
      </c>
      <c r="E14" s="7">
        <v>274651</v>
      </c>
      <c r="F14" s="7">
        <v>215244</v>
      </c>
      <c r="G14" s="7">
        <v>59407</v>
      </c>
    </row>
    <row r="15" spans="1:7" x14ac:dyDescent="0.25">
      <c r="A15" s="5" t="s">
        <v>693</v>
      </c>
      <c r="B15" s="5" t="s">
        <v>694</v>
      </c>
      <c r="C15" s="5" t="s">
        <v>656</v>
      </c>
      <c r="D15" s="5" t="s">
        <v>695</v>
      </c>
      <c r="E15" s="7">
        <v>252370</v>
      </c>
      <c r="F15" s="7">
        <v>244635</v>
      </c>
      <c r="G15" s="7">
        <v>7735</v>
      </c>
    </row>
    <row r="16" spans="1:7" x14ac:dyDescent="0.25">
      <c r="A16" s="5" t="s">
        <v>696</v>
      </c>
      <c r="B16" s="5" t="s">
        <v>697</v>
      </c>
      <c r="C16" s="5" t="s">
        <v>656</v>
      </c>
      <c r="D16" s="5" t="s">
        <v>698</v>
      </c>
      <c r="E16" s="7">
        <v>227169</v>
      </c>
      <c r="F16" s="7">
        <v>219012</v>
      </c>
      <c r="G16" s="7">
        <v>8157</v>
      </c>
    </row>
    <row r="17" spans="1:7" x14ac:dyDescent="0.25">
      <c r="A17" s="5" t="s">
        <v>699</v>
      </c>
      <c r="B17" s="5" t="s">
        <v>700</v>
      </c>
      <c r="C17" s="5" t="s">
        <v>656</v>
      </c>
      <c r="D17" s="5" t="s">
        <v>679</v>
      </c>
      <c r="E17" s="7">
        <v>225641</v>
      </c>
      <c r="F17" s="7">
        <v>215754</v>
      </c>
      <c r="G17" s="7">
        <v>9887</v>
      </c>
    </row>
    <row r="18" spans="1:7" x14ac:dyDescent="0.25">
      <c r="A18" s="5" t="s">
        <v>701</v>
      </c>
      <c r="B18" s="5" t="s">
        <v>702</v>
      </c>
      <c r="C18" s="5" t="s">
        <v>656</v>
      </c>
      <c r="D18" s="5" t="s">
        <v>657</v>
      </c>
      <c r="E18" s="7">
        <v>214796</v>
      </c>
      <c r="F18" s="7">
        <v>151838</v>
      </c>
      <c r="G18" s="7">
        <v>62958</v>
      </c>
    </row>
    <row r="19" spans="1:7" x14ac:dyDescent="0.25">
      <c r="A19" s="5" t="s">
        <v>703</v>
      </c>
      <c r="B19" s="5" t="s">
        <v>704</v>
      </c>
      <c r="C19" s="5" t="s">
        <v>656</v>
      </c>
      <c r="D19" s="5" t="s">
        <v>676</v>
      </c>
      <c r="E19" s="7">
        <v>210405</v>
      </c>
      <c r="F19" s="7">
        <v>197980</v>
      </c>
      <c r="G19" s="7">
        <v>12425</v>
      </c>
    </row>
    <row r="20" spans="1:7" x14ac:dyDescent="0.25">
      <c r="A20" s="5" t="s">
        <v>705</v>
      </c>
      <c r="B20" s="5" t="s">
        <v>706</v>
      </c>
      <c r="C20" s="5" t="s">
        <v>656</v>
      </c>
      <c r="D20" s="5" t="s">
        <v>692</v>
      </c>
      <c r="E20" s="7">
        <v>177229</v>
      </c>
      <c r="F20" s="7">
        <v>158322</v>
      </c>
      <c r="G20" s="7">
        <v>18907</v>
      </c>
    </row>
    <row r="21" spans="1:7" x14ac:dyDescent="0.25">
      <c r="A21" s="5" t="s">
        <v>707</v>
      </c>
      <c r="B21" s="5" t="s">
        <v>708</v>
      </c>
      <c r="C21" s="5" t="s">
        <v>656</v>
      </c>
      <c r="D21" s="5" t="s">
        <v>709</v>
      </c>
      <c r="E21" s="7">
        <v>175212</v>
      </c>
      <c r="F21" s="7">
        <v>171926</v>
      </c>
      <c r="G21" s="7">
        <v>3286</v>
      </c>
    </row>
    <row r="22" spans="1:7" x14ac:dyDescent="0.25">
      <c r="A22" s="5" t="s">
        <v>710</v>
      </c>
      <c r="B22" s="5" t="s">
        <v>711</v>
      </c>
      <c r="C22" s="5" t="s">
        <v>656</v>
      </c>
      <c r="D22" s="5" t="s">
        <v>712</v>
      </c>
      <c r="E22" s="7">
        <v>169549</v>
      </c>
      <c r="F22" s="7">
        <v>160748</v>
      </c>
      <c r="G22" s="7">
        <v>8801</v>
      </c>
    </row>
    <row r="23" spans="1:7" x14ac:dyDescent="0.25">
      <c r="A23" s="5" t="s">
        <v>713</v>
      </c>
      <c r="B23" s="5" t="s">
        <v>714</v>
      </c>
      <c r="C23" s="5" t="s">
        <v>656</v>
      </c>
      <c r="D23" s="5" t="s">
        <v>695</v>
      </c>
      <c r="E23" s="7">
        <v>166443</v>
      </c>
      <c r="F23" s="7">
        <v>137326</v>
      </c>
      <c r="G23" s="7">
        <v>29117</v>
      </c>
    </row>
    <row r="24" spans="1:7" x14ac:dyDescent="0.25">
      <c r="A24" s="5" t="s">
        <v>715</v>
      </c>
      <c r="B24" s="5" t="s">
        <v>716</v>
      </c>
      <c r="C24" s="5" t="s">
        <v>717</v>
      </c>
      <c r="D24" s="5" t="s">
        <v>718</v>
      </c>
      <c r="E24" s="7">
        <v>157343</v>
      </c>
      <c r="F24" s="7">
        <v>5168</v>
      </c>
      <c r="G24" s="7">
        <v>152175</v>
      </c>
    </row>
    <row r="25" spans="1:7" x14ac:dyDescent="0.25">
      <c r="A25" s="5" t="s">
        <v>719</v>
      </c>
      <c r="B25" s="5" t="s">
        <v>720</v>
      </c>
      <c r="C25" s="5" t="s">
        <v>656</v>
      </c>
      <c r="D25" s="5" t="s">
        <v>721</v>
      </c>
      <c r="E25" s="7">
        <v>153010</v>
      </c>
      <c r="F25" s="7">
        <v>139725</v>
      </c>
      <c r="G25" s="7">
        <v>13285</v>
      </c>
    </row>
    <row r="26" spans="1:7" x14ac:dyDescent="0.25">
      <c r="A26" s="5" t="s">
        <v>722</v>
      </c>
      <c r="B26" s="5" t="s">
        <v>723</v>
      </c>
      <c r="C26" s="5" t="s">
        <v>717</v>
      </c>
      <c r="D26" s="5" t="s">
        <v>724</v>
      </c>
      <c r="E26" s="7">
        <v>151312</v>
      </c>
      <c r="F26" s="7">
        <v>70314</v>
      </c>
      <c r="G26" s="7">
        <v>80998</v>
      </c>
    </row>
    <row r="27" spans="1:7" x14ac:dyDescent="0.25">
      <c r="A27" s="5" t="s">
        <v>725</v>
      </c>
      <c r="B27" s="5" t="s">
        <v>726</v>
      </c>
      <c r="C27" s="5" t="s">
        <v>682</v>
      </c>
      <c r="D27" s="5" t="s">
        <v>727</v>
      </c>
      <c r="E27" s="7">
        <v>150341</v>
      </c>
      <c r="F27" s="7">
        <v>131228</v>
      </c>
      <c r="G27" s="7">
        <v>19113</v>
      </c>
    </row>
    <row r="28" spans="1:7" x14ac:dyDescent="0.25">
      <c r="A28" s="5" t="s">
        <v>728</v>
      </c>
      <c r="B28" s="5" t="s">
        <v>729</v>
      </c>
      <c r="C28" s="5" t="s">
        <v>656</v>
      </c>
      <c r="D28" s="5" t="s">
        <v>670</v>
      </c>
      <c r="E28" s="7">
        <v>142799</v>
      </c>
      <c r="F28" s="7">
        <v>83405</v>
      </c>
      <c r="G28" s="7">
        <v>59394</v>
      </c>
    </row>
    <row r="29" spans="1:7" x14ac:dyDescent="0.25">
      <c r="A29" s="5" t="s">
        <v>730</v>
      </c>
      <c r="B29" s="5" t="s">
        <v>731</v>
      </c>
      <c r="C29" s="5" t="s">
        <v>656</v>
      </c>
      <c r="D29" s="5" t="s">
        <v>732</v>
      </c>
      <c r="E29" s="7">
        <v>142141</v>
      </c>
      <c r="F29" s="7">
        <v>136033</v>
      </c>
      <c r="G29" s="7">
        <v>6108</v>
      </c>
    </row>
    <row r="30" spans="1:7" x14ac:dyDescent="0.25">
      <c r="A30" s="5" t="s">
        <v>733</v>
      </c>
      <c r="B30" s="5" t="s">
        <v>734</v>
      </c>
      <c r="C30" s="5" t="s">
        <v>656</v>
      </c>
      <c r="D30" s="5" t="s">
        <v>735</v>
      </c>
      <c r="E30" s="7">
        <v>140633</v>
      </c>
      <c r="F30" s="7">
        <v>104337</v>
      </c>
      <c r="G30" s="7">
        <v>36296</v>
      </c>
    </row>
    <row r="31" spans="1:7" x14ac:dyDescent="0.25">
      <c r="A31" s="5" t="s">
        <v>736</v>
      </c>
      <c r="B31" s="5" t="s">
        <v>737</v>
      </c>
      <c r="C31" s="5" t="s">
        <v>656</v>
      </c>
      <c r="D31" s="5" t="s">
        <v>738</v>
      </c>
      <c r="E31" s="7">
        <v>130273</v>
      </c>
      <c r="F31" s="7">
        <v>121218</v>
      </c>
      <c r="G31" s="7">
        <v>9055</v>
      </c>
    </row>
    <row r="32" spans="1:7" x14ac:dyDescent="0.25">
      <c r="A32" s="5" t="s">
        <v>739</v>
      </c>
      <c r="B32" s="5" t="s">
        <v>740</v>
      </c>
      <c r="C32" s="5" t="s">
        <v>656</v>
      </c>
      <c r="D32" s="5" t="s">
        <v>741</v>
      </c>
      <c r="E32" s="7">
        <v>127166</v>
      </c>
      <c r="F32" s="7">
        <v>107698</v>
      </c>
      <c r="G32" s="7">
        <v>19468</v>
      </c>
    </row>
    <row r="33" spans="1:7" x14ac:dyDescent="0.25">
      <c r="A33" s="5" t="s">
        <v>742</v>
      </c>
      <c r="B33" s="5" t="s">
        <v>743</v>
      </c>
      <c r="C33" s="5" t="s">
        <v>656</v>
      </c>
      <c r="D33" s="5" t="s">
        <v>744</v>
      </c>
      <c r="E33" s="7">
        <v>126896</v>
      </c>
      <c r="F33" s="7">
        <v>84011</v>
      </c>
      <c r="G33" s="7">
        <v>42885</v>
      </c>
    </row>
    <row r="34" spans="1:7" x14ac:dyDescent="0.25">
      <c r="A34" s="5" t="s">
        <v>745</v>
      </c>
      <c r="B34" s="5" t="s">
        <v>746</v>
      </c>
      <c r="C34" s="5" t="s">
        <v>656</v>
      </c>
      <c r="D34" s="5" t="s">
        <v>747</v>
      </c>
      <c r="E34" s="7">
        <v>126824</v>
      </c>
      <c r="F34" s="7">
        <v>117530</v>
      </c>
      <c r="G34" s="7">
        <v>9294</v>
      </c>
    </row>
    <row r="35" spans="1:7" x14ac:dyDescent="0.25">
      <c r="A35" s="5" t="s">
        <v>748</v>
      </c>
      <c r="B35" s="5" t="s">
        <v>749</v>
      </c>
      <c r="C35" s="5" t="s">
        <v>656</v>
      </c>
      <c r="D35" s="5" t="s">
        <v>750</v>
      </c>
      <c r="E35" s="7">
        <v>113003</v>
      </c>
      <c r="F35" s="7">
        <v>104985</v>
      </c>
      <c r="G35" s="7">
        <v>8018</v>
      </c>
    </row>
    <row r="36" spans="1:7" x14ac:dyDescent="0.25">
      <c r="A36" s="5" t="s">
        <v>751</v>
      </c>
      <c r="B36" s="5" t="s">
        <v>752</v>
      </c>
      <c r="C36" s="5" t="s">
        <v>717</v>
      </c>
      <c r="D36" s="5" t="s">
        <v>753</v>
      </c>
      <c r="E36" s="7">
        <v>111747</v>
      </c>
      <c r="F36" s="7">
        <v>19402</v>
      </c>
      <c r="G36" s="7">
        <v>92345</v>
      </c>
    </row>
    <row r="37" spans="1:7" x14ac:dyDescent="0.25">
      <c r="A37" s="5" t="s">
        <v>754</v>
      </c>
      <c r="B37" s="5" t="s">
        <v>755</v>
      </c>
      <c r="C37" s="5" t="s">
        <v>682</v>
      </c>
      <c r="D37" s="5" t="s">
        <v>756</v>
      </c>
      <c r="E37" s="7">
        <v>106222</v>
      </c>
      <c r="F37" s="7">
        <v>95804</v>
      </c>
      <c r="G37" s="7">
        <v>10418</v>
      </c>
    </row>
    <row r="38" spans="1:7" hidden="1" x14ac:dyDescent="0.25">
      <c r="A38" s="5" t="s">
        <v>757</v>
      </c>
      <c r="B38" s="5" t="s">
        <v>758</v>
      </c>
      <c r="C38" s="5" t="s">
        <v>656</v>
      </c>
      <c r="D38" s="5" t="s">
        <v>673</v>
      </c>
      <c r="E38" s="7">
        <v>99242</v>
      </c>
      <c r="F38" s="7">
        <v>78472</v>
      </c>
      <c r="G38" s="7">
        <v>20770</v>
      </c>
    </row>
    <row r="39" spans="1:7" hidden="1" x14ac:dyDescent="0.25">
      <c r="A39" s="5" t="s">
        <v>759</v>
      </c>
      <c r="B39" s="5" t="s">
        <v>760</v>
      </c>
      <c r="C39" s="5" t="s">
        <v>656</v>
      </c>
      <c r="D39" s="5" t="s">
        <v>686</v>
      </c>
      <c r="E39" s="7">
        <v>97050</v>
      </c>
      <c r="F39" s="7">
        <v>91323</v>
      </c>
      <c r="G39" s="7">
        <v>5727</v>
      </c>
    </row>
    <row r="40" spans="1:7" hidden="1" x14ac:dyDescent="0.25">
      <c r="A40" s="5" t="s">
        <v>761</v>
      </c>
      <c r="B40" s="5" t="s">
        <v>762</v>
      </c>
      <c r="C40" s="5" t="s">
        <v>656</v>
      </c>
      <c r="D40" s="5" t="s">
        <v>763</v>
      </c>
      <c r="E40" s="7">
        <v>91524</v>
      </c>
      <c r="F40" s="7">
        <v>84505</v>
      </c>
      <c r="G40" s="7">
        <v>7019</v>
      </c>
    </row>
    <row r="41" spans="1:7" hidden="1" x14ac:dyDescent="0.25">
      <c r="A41" s="5" t="s">
        <v>764</v>
      </c>
      <c r="B41" s="5" t="s">
        <v>765</v>
      </c>
      <c r="C41" s="5" t="s">
        <v>682</v>
      </c>
      <c r="D41" s="5" t="s">
        <v>766</v>
      </c>
      <c r="E41" s="7">
        <v>87638</v>
      </c>
      <c r="F41" s="7">
        <v>78385</v>
      </c>
      <c r="G41" s="7">
        <v>9253</v>
      </c>
    </row>
    <row r="42" spans="1:7" hidden="1" x14ac:dyDescent="0.25">
      <c r="A42" s="5" t="s">
        <v>767</v>
      </c>
      <c r="B42" s="5" t="s">
        <v>768</v>
      </c>
      <c r="C42" s="5" t="s">
        <v>656</v>
      </c>
      <c r="D42" s="5" t="s">
        <v>769</v>
      </c>
      <c r="E42" s="7">
        <v>86663</v>
      </c>
      <c r="F42" s="7">
        <v>78609</v>
      </c>
      <c r="G42" s="7">
        <v>8054</v>
      </c>
    </row>
    <row r="43" spans="1:7" hidden="1" x14ac:dyDescent="0.25">
      <c r="A43" s="5" t="s">
        <v>770</v>
      </c>
      <c r="B43" s="5" t="s">
        <v>771</v>
      </c>
      <c r="C43" s="5" t="s">
        <v>656</v>
      </c>
      <c r="D43" s="5" t="s">
        <v>772</v>
      </c>
      <c r="E43" s="7">
        <v>84992</v>
      </c>
      <c r="F43" s="7">
        <v>47742</v>
      </c>
      <c r="G43" s="7">
        <v>37250</v>
      </c>
    </row>
    <row r="44" spans="1:7" hidden="1" x14ac:dyDescent="0.25">
      <c r="A44" s="5" t="s">
        <v>773</v>
      </c>
      <c r="B44" s="5" t="s">
        <v>774</v>
      </c>
      <c r="C44" s="5" t="s">
        <v>656</v>
      </c>
      <c r="D44" s="5" t="s">
        <v>775</v>
      </c>
      <c r="E44" s="7">
        <v>80370</v>
      </c>
      <c r="F44" s="7">
        <v>61321</v>
      </c>
      <c r="G44" s="7">
        <v>19049</v>
      </c>
    </row>
    <row r="45" spans="1:7" hidden="1" x14ac:dyDescent="0.25">
      <c r="A45" s="5" t="s">
        <v>776</v>
      </c>
      <c r="B45" s="5" t="s">
        <v>777</v>
      </c>
      <c r="C45" s="5" t="s">
        <v>656</v>
      </c>
      <c r="D45" s="5" t="s">
        <v>778</v>
      </c>
      <c r="E45" s="7">
        <v>79343</v>
      </c>
      <c r="F45" s="7">
        <v>66651</v>
      </c>
      <c r="G45" s="7">
        <v>12692</v>
      </c>
    </row>
    <row r="46" spans="1:7" hidden="1" x14ac:dyDescent="0.25">
      <c r="A46" s="5" t="s">
        <v>779</v>
      </c>
      <c r="B46" s="5" t="s">
        <v>780</v>
      </c>
      <c r="C46" s="5" t="s">
        <v>682</v>
      </c>
      <c r="D46" s="5" t="s">
        <v>781</v>
      </c>
      <c r="E46" s="7">
        <v>76625</v>
      </c>
      <c r="F46" s="7">
        <v>58498</v>
      </c>
      <c r="G46" s="7">
        <v>18127</v>
      </c>
    </row>
    <row r="47" spans="1:7" hidden="1" x14ac:dyDescent="0.25">
      <c r="A47" s="5" t="s">
        <v>782</v>
      </c>
      <c r="B47" s="5" t="s">
        <v>702</v>
      </c>
      <c r="C47" s="5" t="s">
        <v>717</v>
      </c>
      <c r="D47" s="5" t="s">
        <v>783</v>
      </c>
      <c r="E47" s="7">
        <v>76551</v>
      </c>
      <c r="F47" s="7">
        <v>47822</v>
      </c>
      <c r="G47" s="7">
        <v>28729</v>
      </c>
    </row>
    <row r="48" spans="1:7" hidden="1" x14ac:dyDescent="0.25">
      <c r="A48" s="5" t="s">
        <v>784</v>
      </c>
      <c r="B48" s="5" t="s">
        <v>785</v>
      </c>
      <c r="C48" s="5" t="s">
        <v>656</v>
      </c>
      <c r="D48" s="5" t="s">
        <v>670</v>
      </c>
      <c r="E48" s="7">
        <v>76115</v>
      </c>
      <c r="F48" s="7">
        <v>48725</v>
      </c>
      <c r="G48" s="7">
        <v>27390</v>
      </c>
    </row>
    <row r="49" spans="1:7" hidden="1" x14ac:dyDescent="0.25">
      <c r="A49" s="5" t="s">
        <v>786</v>
      </c>
      <c r="B49" s="5" t="s">
        <v>787</v>
      </c>
      <c r="C49" s="5" t="s">
        <v>656</v>
      </c>
      <c r="D49" s="5" t="s">
        <v>788</v>
      </c>
      <c r="E49" s="7">
        <v>72239</v>
      </c>
      <c r="F49" s="7">
        <v>66279</v>
      </c>
      <c r="G49" s="7">
        <v>5960</v>
      </c>
    </row>
    <row r="50" spans="1:7" hidden="1" x14ac:dyDescent="0.25">
      <c r="A50" s="5" t="s">
        <v>789</v>
      </c>
      <c r="B50" s="5" t="s">
        <v>731</v>
      </c>
      <c r="C50" s="5" t="s">
        <v>656</v>
      </c>
      <c r="D50" s="5" t="s">
        <v>667</v>
      </c>
      <c r="E50" s="7">
        <v>71020</v>
      </c>
      <c r="F50" s="7">
        <v>54147</v>
      </c>
      <c r="G50" s="7">
        <v>16873</v>
      </c>
    </row>
    <row r="51" spans="1:7" hidden="1" x14ac:dyDescent="0.25">
      <c r="A51" s="5" t="s">
        <v>790</v>
      </c>
      <c r="B51" s="5" t="s">
        <v>791</v>
      </c>
      <c r="C51" s="5" t="s">
        <v>656</v>
      </c>
      <c r="D51" s="5" t="s">
        <v>781</v>
      </c>
      <c r="E51" s="7">
        <v>70647</v>
      </c>
      <c r="F51" s="7">
        <v>66459</v>
      </c>
      <c r="G51" s="7">
        <v>4188</v>
      </c>
    </row>
    <row r="52" spans="1:7" hidden="1" x14ac:dyDescent="0.25">
      <c r="A52" s="5" t="s">
        <v>792</v>
      </c>
      <c r="B52" s="5" t="s">
        <v>793</v>
      </c>
      <c r="C52" s="5" t="s">
        <v>656</v>
      </c>
      <c r="D52" s="5" t="s">
        <v>772</v>
      </c>
      <c r="E52" s="7">
        <v>68776</v>
      </c>
      <c r="F52" s="7">
        <v>66110</v>
      </c>
      <c r="G52" s="7">
        <v>2666</v>
      </c>
    </row>
    <row r="53" spans="1:7" hidden="1" x14ac:dyDescent="0.25">
      <c r="A53" s="5" t="s">
        <v>794</v>
      </c>
      <c r="B53" s="5" t="s">
        <v>685</v>
      </c>
      <c r="C53" s="5" t="s">
        <v>656</v>
      </c>
      <c r="D53" s="5" t="s">
        <v>772</v>
      </c>
      <c r="E53" s="7">
        <v>66699</v>
      </c>
      <c r="F53" s="7">
        <v>64328</v>
      </c>
      <c r="G53" s="7">
        <v>2371</v>
      </c>
    </row>
    <row r="54" spans="1:7" hidden="1" x14ac:dyDescent="0.25">
      <c r="A54" s="5" t="s">
        <v>795</v>
      </c>
      <c r="B54" s="5" t="s">
        <v>734</v>
      </c>
      <c r="C54" s="5" t="s">
        <v>666</v>
      </c>
      <c r="D54" s="5" t="s">
        <v>670</v>
      </c>
      <c r="E54" s="7">
        <v>66349</v>
      </c>
      <c r="F54" s="7">
        <v>44360</v>
      </c>
      <c r="G54" s="7">
        <v>21989</v>
      </c>
    </row>
    <row r="55" spans="1:7" hidden="1" x14ac:dyDescent="0.25">
      <c r="A55" s="5" t="s">
        <v>796</v>
      </c>
      <c r="B55" s="5" t="s">
        <v>797</v>
      </c>
      <c r="C55" s="5" t="s">
        <v>656</v>
      </c>
      <c r="D55" s="5" t="s">
        <v>670</v>
      </c>
      <c r="E55" s="7">
        <v>65961</v>
      </c>
      <c r="F55" s="7">
        <v>46507</v>
      </c>
      <c r="G55" s="7">
        <v>19454</v>
      </c>
    </row>
    <row r="56" spans="1:7" hidden="1" x14ac:dyDescent="0.25">
      <c r="A56" s="5" t="s">
        <v>798</v>
      </c>
      <c r="B56" s="5" t="s">
        <v>799</v>
      </c>
      <c r="C56" s="5" t="s">
        <v>656</v>
      </c>
      <c r="D56" s="5" t="s">
        <v>800</v>
      </c>
      <c r="E56" s="7">
        <v>65458</v>
      </c>
      <c r="F56" s="7">
        <v>56567</v>
      </c>
      <c r="G56" s="7">
        <v>8891</v>
      </c>
    </row>
    <row r="57" spans="1:7" hidden="1" x14ac:dyDescent="0.25">
      <c r="A57" s="5" t="s">
        <v>801</v>
      </c>
      <c r="B57" s="5" t="s">
        <v>802</v>
      </c>
      <c r="C57" s="5" t="s">
        <v>656</v>
      </c>
      <c r="D57" s="5" t="s">
        <v>803</v>
      </c>
      <c r="E57" s="7">
        <v>64667</v>
      </c>
      <c r="F57" s="7">
        <v>62040</v>
      </c>
      <c r="G57" s="7">
        <v>2627</v>
      </c>
    </row>
    <row r="58" spans="1:7" hidden="1" x14ac:dyDescent="0.25">
      <c r="A58" s="5" t="s">
        <v>804</v>
      </c>
      <c r="B58" s="5" t="s">
        <v>675</v>
      </c>
      <c r="C58" s="5" t="s">
        <v>717</v>
      </c>
      <c r="D58" s="5" t="s">
        <v>676</v>
      </c>
      <c r="E58" s="7">
        <v>64192</v>
      </c>
      <c r="F58" s="7">
        <v>32414</v>
      </c>
      <c r="G58" s="7">
        <v>31778</v>
      </c>
    </row>
    <row r="59" spans="1:7" hidden="1" x14ac:dyDescent="0.25">
      <c r="A59" s="5" t="s">
        <v>805</v>
      </c>
      <c r="B59" s="5" t="s">
        <v>806</v>
      </c>
      <c r="C59" s="5" t="s">
        <v>807</v>
      </c>
      <c r="D59" s="5" t="s">
        <v>808</v>
      </c>
      <c r="E59" s="7">
        <v>62316</v>
      </c>
      <c r="F59" s="7">
        <v>827</v>
      </c>
      <c r="G59" s="7">
        <v>61489</v>
      </c>
    </row>
    <row r="60" spans="1:7" hidden="1" x14ac:dyDescent="0.25">
      <c r="A60" s="5" t="s">
        <v>809</v>
      </c>
      <c r="B60" s="5" t="s">
        <v>810</v>
      </c>
      <c r="C60" s="5" t="s">
        <v>656</v>
      </c>
      <c r="D60" s="5" t="s">
        <v>811</v>
      </c>
      <c r="E60" s="7">
        <v>61707</v>
      </c>
      <c r="F60" s="7">
        <v>54916</v>
      </c>
      <c r="G60" s="7">
        <v>6791</v>
      </c>
    </row>
    <row r="61" spans="1:7" hidden="1" x14ac:dyDescent="0.25">
      <c r="A61" s="5" t="s">
        <v>812</v>
      </c>
      <c r="B61" s="5" t="s">
        <v>813</v>
      </c>
      <c r="C61" s="5" t="s">
        <v>814</v>
      </c>
      <c r="D61" s="5" t="s">
        <v>676</v>
      </c>
      <c r="E61" s="7">
        <v>60826</v>
      </c>
      <c r="F61" s="7">
        <v>60556</v>
      </c>
      <c r="G61" s="7">
        <v>270</v>
      </c>
    </row>
    <row r="62" spans="1:7" hidden="1" x14ac:dyDescent="0.25">
      <c r="A62" s="5" t="s">
        <v>815</v>
      </c>
      <c r="B62" s="5" t="s">
        <v>816</v>
      </c>
      <c r="C62" s="5" t="s">
        <v>656</v>
      </c>
      <c r="D62" s="5" t="s">
        <v>670</v>
      </c>
      <c r="E62" s="7">
        <v>58975</v>
      </c>
      <c r="F62" s="7">
        <v>45653</v>
      </c>
      <c r="G62" s="7">
        <v>13322</v>
      </c>
    </row>
    <row r="63" spans="1:7" hidden="1" x14ac:dyDescent="0.25">
      <c r="A63" s="5" t="s">
        <v>817</v>
      </c>
      <c r="B63" s="5" t="s">
        <v>818</v>
      </c>
      <c r="C63" s="5" t="s">
        <v>656</v>
      </c>
      <c r="D63" s="5" t="s">
        <v>819</v>
      </c>
      <c r="E63" s="7">
        <v>56470</v>
      </c>
      <c r="F63" s="7">
        <v>54905</v>
      </c>
      <c r="G63" s="7">
        <v>1565</v>
      </c>
    </row>
    <row r="64" spans="1:7" hidden="1" x14ac:dyDescent="0.25">
      <c r="A64" s="5" t="s">
        <v>820</v>
      </c>
      <c r="B64" s="5" t="s">
        <v>821</v>
      </c>
      <c r="C64" s="5" t="s">
        <v>656</v>
      </c>
      <c r="D64" s="5" t="s">
        <v>822</v>
      </c>
      <c r="E64" s="7">
        <v>55371</v>
      </c>
      <c r="F64" s="7">
        <v>51387</v>
      </c>
      <c r="G64" s="7">
        <v>3984</v>
      </c>
    </row>
    <row r="65" spans="1:7" hidden="1" x14ac:dyDescent="0.25">
      <c r="A65" s="5" t="s">
        <v>823</v>
      </c>
      <c r="B65" s="5" t="s">
        <v>824</v>
      </c>
      <c r="C65" s="5" t="s">
        <v>656</v>
      </c>
      <c r="D65" s="5" t="s">
        <v>825</v>
      </c>
      <c r="E65" s="7">
        <v>55214</v>
      </c>
      <c r="F65" s="7">
        <v>32471</v>
      </c>
      <c r="G65" s="7">
        <v>22743</v>
      </c>
    </row>
    <row r="66" spans="1:7" hidden="1" x14ac:dyDescent="0.25">
      <c r="A66" s="5" t="s">
        <v>826</v>
      </c>
      <c r="B66" s="5" t="s">
        <v>827</v>
      </c>
      <c r="C66" s="5" t="s">
        <v>666</v>
      </c>
      <c r="D66" s="5" t="s">
        <v>828</v>
      </c>
      <c r="E66" s="7">
        <v>53172</v>
      </c>
      <c r="F66" s="7">
        <v>51421</v>
      </c>
      <c r="G66" s="7">
        <v>1751</v>
      </c>
    </row>
    <row r="67" spans="1:7" hidden="1" x14ac:dyDescent="0.25">
      <c r="A67" s="5" t="s">
        <v>829</v>
      </c>
      <c r="B67" s="5" t="s">
        <v>830</v>
      </c>
      <c r="C67" s="5" t="s">
        <v>717</v>
      </c>
      <c r="D67" s="5" t="s">
        <v>831</v>
      </c>
      <c r="E67" s="7">
        <v>50164</v>
      </c>
      <c r="F67" s="7">
        <v>8735</v>
      </c>
      <c r="G67" s="7">
        <v>41429</v>
      </c>
    </row>
    <row r="68" spans="1:7" hidden="1" x14ac:dyDescent="0.25">
      <c r="A68" s="5" t="s">
        <v>832</v>
      </c>
      <c r="B68" s="5" t="s">
        <v>833</v>
      </c>
      <c r="C68" s="5" t="s">
        <v>682</v>
      </c>
      <c r="D68" s="5" t="s">
        <v>763</v>
      </c>
      <c r="E68" s="7">
        <v>49975</v>
      </c>
      <c r="F68" s="7">
        <v>46323</v>
      </c>
      <c r="G68" s="7">
        <v>3652</v>
      </c>
    </row>
    <row r="69" spans="1:7" hidden="1" x14ac:dyDescent="0.25">
      <c r="A69" s="5" t="s">
        <v>834</v>
      </c>
      <c r="B69" s="5" t="s">
        <v>835</v>
      </c>
      <c r="C69" s="5" t="s">
        <v>656</v>
      </c>
      <c r="D69" s="5" t="s">
        <v>695</v>
      </c>
      <c r="E69" s="7">
        <v>48379</v>
      </c>
      <c r="F69" s="7">
        <v>44066</v>
      </c>
      <c r="G69" s="7">
        <v>4313</v>
      </c>
    </row>
    <row r="70" spans="1:7" hidden="1" x14ac:dyDescent="0.25">
      <c r="A70" s="5" t="s">
        <v>836</v>
      </c>
      <c r="B70" s="5" t="s">
        <v>837</v>
      </c>
      <c r="C70" s="5" t="s">
        <v>656</v>
      </c>
      <c r="D70" s="5" t="s">
        <v>772</v>
      </c>
      <c r="E70" s="7">
        <v>44812</v>
      </c>
      <c r="F70" s="7">
        <v>25924</v>
      </c>
      <c r="G70" s="7">
        <v>18888</v>
      </c>
    </row>
    <row r="71" spans="1:7" hidden="1" x14ac:dyDescent="0.25">
      <c r="A71" s="5" t="s">
        <v>838</v>
      </c>
      <c r="B71" s="5" t="s">
        <v>839</v>
      </c>
      <c r="C71" s="5" t="s">
        <v>656</v>
      </c>
      <c r="D71" s="5" t="s">
        <v>670</v>
      </c>
      <c r="E71" s="7">
        <v>43845</v>
      </c>
      <c r="F71" s="7">
        <v>20519</v>
      </c>
      <c r="G71" s="7">
        <v>23326</v>
      </c>
    </row>
    <row r="72" spans="1:7" hidden="1" x14ac:dyDescent="0.25">
      <c r="A72" s="5" t="s">
        <v>840</v>
      </c>
      <c r="B72" s="5" t="s">
        <v>841</v>
      </c>
      <c r="C72" s="5" t="s">
        <v>842</v>
      </c>
      <c r="D72" s="5" t="s">
        <v>778</v>
      </c>
      <c r="E72" s="7">
        <v>43495</v>
      </c>
      <c r="F72" s="7">
        <v>39840</v>
      </c>
      <c r="G72" s="7">
        <v>3655</v>
      </c>
    </row>
    <row r="73" spans="1:7" hidden="1" x14ac:dyDescent="0.25">
      <c r="A73" s="5" t="s">
        <v>843</v>
      </c>
      <c r="B73" s="5" t="s">
        <v>844</v>
      </c>
      <c r="C73" s="5" t="s">
        <v>656</v>
      </c>
      <c r="D73" s="5" t="s">
        <v>778</v>
      </c>
      <c r="E73" s="7">
        <v>40007</v>
      </c>
      <c r="F73" s="7">
        <v>33593</v>
      </c>
      <c r="G73" s="7">
        <v>6414</v>
      </c>
    </row>
    <row r="74" spans="1:7" hidden="1" x14ac:dyDescent="0.25">
      <c r="A74" s="5" t="s">
        <v>845</v>
      </c>
      <c r="B74" s="5" t="s">
        <v>846</v>
      </c>
      <c r="C74" s="5" t="s">
        <v>656</v>
      </c>
      <c r="D74" s="5" t="s">
        <v>747</v>
      </c>
      <c r="E74" s="7">
        <v>39119</v>
      </c>
      <c r="F74" s="7">
        <v>35687</v>
      </c>
      <c r="G74" s="7">
        <v>3432</v>
      </c>
    </row>
    <row r="75" spans="1:7" hidden="1" x14ac:dyDescent="0.25">
      <c r="A75" s="5" t="s">
        <v>847</v>
      </c>
      <c r="B75" s="5" t="s">
        <v>837</v>
      </c>
      <c r="C75" s="5" t="s">
        <v>717</v>
      </c>
      <c r="D75" s="5" t="s">
        <v>848</v>
      </c>
      <c r="E75" s="7">
        <v>36480</v>
      </c>
      <c r="F75" s="7">
        <v>2501</v>
      </c>
      <c r="G75" s="7">
        <v>33979</v>
      </c>
    </row>
    <row r="76" spans="1:7" hidden="1" x14ac:dyDescent="0.25">
      <c r="A76" s="5" t="s">
        <v>849</v>
      </c>
      <c r="B76" s="5" t="s">
        <v>850</v>
      </c>
      <c r="C76" s="5" t="s">
        <v>656</v>
      </c>
      <c r="D76" s="5" t="s">
        <v>851</v>
      </c>
      <c r="E76" s="7">
        <v>35966</v>
      </c>
      <c r="F76" s="7">
        <v>18391</v>
      </c>
      <c r="G76" s="7">
        <v>17575</v>
      </c>
    </row>
    <row r="77" spans="1:7" hidden="1" x14ac:dyDescent="0.25">
      <c r="A77" s="5" t="s">
        <v>852</v>
      </c>
      <c r="B77" s="5" t="s">
        <v>853</v>
      </c>
      <c r="C77" s="5" t="s">
        <v>656</v>
      </c>
      <c r="D77" s="5" t="s">
        <v>670</v>
      </c>
      <c r="E77" s="7">
        <v>35387</v>
      </c>
      <c r="F77" s="7">
        <v>19324</v>
      </c>
      <c r="G77" s="7">
        <v>16063</v>
      </c>
    </row>
    <row r="78" spans="1:7" hidden="1" x14ac:dyDescent="0.25">
      <c r="A78" s="5" t="s">
        <v>854</v>
      </c>
      <c r="B78" s="5" t="s">
        <v>688</v>
      </c>
      <c r="C78" s="5" t="s">
        <v>656</v>
      </c>
      <c r="D78" s="5" t="s">
        <v>855</v>
      </c>
      <c r="E78" s="7">
        <v>35142</v>
      </c>
      <c r="F78" s="7">
        <v>32538</v>
      </c>
      <c r="G78" s="7">
        <v>2604</v>
      </c>
    </row>
    <row r="79" spans="1:7" hidden="1" x14ac:dyDescent="0.25">
      <c r="A79" s="5" t="s">
        <v>856</v>
      </c>
      <c r="B79" s="5" t="s">
        <v>857</v>
      </c>
      <c r="C79" s="5" t="s">
        <v>656</v>
      </c>
      <c r="D79" s="5" t="s">
        <v>858</v>
      </c>
      <c r="E79" s="7">
        <v>33172</v>
      </c>
      <c r="F79" s="7">
        <v>28661</v>
      </c>
      <c r="G79" s="7">
        <v>4511</v>
      </c>
    </row>
    <row r="80" spans="1:7" hidden="1" x14ac:dyDescent="0.25">
      <c r="A80" s="5" t="s">
        <v>859</v>
      </c>
      <c r="B80" s="5" t="s">
        <v>726</v>
      </c>
      <c r="C80" s="5" t="s">
        <v>717</v>
      </c>
      <c r="D80" s="5" t="s">
        <v>657</v>
      </c>
      <c r="E80" s="7">
        <v>32138</v>
      </c>
      <c r="F80" s="7">
        <v>1247</v>
      </c>
      <c r="G80" s="7">
        <v>30891</v>
      </c>
    </row>
    <row r="81" spans="1:7" hidden="1" x14ac:dyDescent="0.25">
      <c r="A81" s="5" t="s">
        <v>860</v>
      </c>
      <c r="B81" s="5" t="s">
        <v>861</v>
      </c>
      <c r="C81" s="5" t="s">
        <v>656</v>
      </c>
      <c r="D81" s="5" t="s">
        <v>862</v>
      </c>
      <c r="E81" s="7">
        <v>31034</v>
      </c>
      <c r="F81" s="7">
        <v>30295</v>
      </c>
      <c r="G81" s="7">
        <v>739</v>
      </c>
    </row>
    <row r="82" spans="1:7" hidden="1" x14ac:dyDescent="0.25">
      <c r="A82" s="5" t="s">
        <v>863</v>
      </c>
      <c r="B82" s="5" t="s">
        <v>864</v>
      </c>
      <c r="C82" s="5" t="s">
        <v>865</v>
      </c>
      <c r="D82" s="5">
        <v>0.01</v>
      </c>
      <c r="E82" s="7">
        <v>30936</v>
      </c>
      <c r="F82" s="7">
        <v>24721</v>
      </c>
      <c r="G82" s="7">
        <v>6215</v>
      </c>
    </row>
    <row r="83" spans="1:7" hidden="1" x14ac:dyDescent="0.25">
      <c r="A83" s="5" t="s">
        <v>866</v>
      </c>
      <c r="B83" s="5" t="s">
        <v>662</v>
      </c>
      <c r="C83" s="5" t="s">
        <v>807</v>
      </c>
      <c r="D83" s="5" t="s">
        <v>867</v>
      </c>
      <c r="E83" s="7">
        <v>30196</v>
      </c>
      <c r="F83" s="7">
        <v>16800</v>
      </c>
      <c r="G83" s="7">
        <v>13396</v>
      </c>
    </row>
    <row r="84" spans="1:7" hidden="1" x14ac:dyDescent="0.25">
      <c r="A84" s="5" t="s">
        <v>868</v>
      </c>
      <c r="B84" s="5" t="s">
        <v>869</v>
      </c>
      <c r="C84" s="5" t="s">
        <v>656</v>
      </c>
      <c r="D84" s="5" t="s">
        <v>657</v>
      </c>
      <c r="E84" s="7">
        <v>29980</v>
      </c>
      <c r="F84" s="7">
        <v>20774</v>
      </c>
      <c r="G84" s="7">
        <v>9206</v>
      </c>
    </row>
    <row r="85" spans="1:7" hidden="1" x14ac:dyDescent="0.25">
      <c r="A85" s="5" t="s">
        <v>870</v>
      </c>
      <c r="B85" s="5" t="s">
        <v>871</v>
      </c>
      <c r="C85" s="5" t="s">
        <v>656</v>
      </c>
      <c r="D85" s="5" t="s">
        <v>872</v>
      </c>
      <c r="E85" s="7">
        <v>29822</v>
      </c>
      <c r="F85" s="7">
        <v>16568</v>
      </c>
      <c r="G85" s="7">
        <v>13254</v>
      </c>
    </row>
    <row r="86" spans="1:7" hidden="1" x14ac:dyDescent="0.25">
      <c r="A86" s="5" t="s">
        <v>873</v>
      </c>
      <c r="B86" s="5" t="s">
        <v>806</v>
      </c>
      <c r="C86" s="5" t="s">
        <v>807</v>
      </c>
      <c r="D86" s="5" t="s">
        <v>874</v>
      </c>
      <c r="E86" s="7">
        <v>28902</v>
      </c>
      <c r="F86" s="7">
        <v>1297</v>
      </c>
      <c r="G86" s="7">
        <v>27605</v>
      </c>
    </row>
    <row r="87" spans="1:7" hidden="1" x14ac:dyDescent="0.25">
      <c r="A87" s="5" t="s">
        <v>875</v>
      </c>
      <c r="B87" s="5" t="s">
        <v>876</v>
      </c>
      <c r="C87" s="5" t="s">
        <v>807</v>
      </c>
      <c r="D87" s="5" t="s">
        <v>877</v>
      </c>
      <c r="E87" s="7">
        <v>28046</v>
      </c>
      <c r="F87" s="7">
        <v>16194</v>
      </c>
      <c r="G87" s="7">
        <v>11852</v>
      </c>
    </row>
    <row r="88" spans="1:7" hidden="1" x14ac:dyDescent="0.25">
      <c r="A88" s="5" t="s">
        <v>878</v>
      </c>
      <c r="B88" s="5" t="s">
        <v>879</v>
      </c>
      <c r="C88" s="5" t="s">
        <v>656</v>
      </c>
      <c r="D88" s="5" t="s">
        <v>778</v>
      </c>
      <c r="E88" s="7">
        <v>26633</v>
      </c>
      <c r="F88" s="7">
        <v>22017</v>
      </c>
      <c r="G88" s="7">
        <v>4616</v>
      </c>
    </row>
    <row r="89" spans="1:7" hidden="1" x14ac:dyDescent="0.25">
      <c r="A89" s="5" t="s">
        <v>880</v>
      </c>
      <c r="B89" s="5" t="s">
        <v>816</v>
      </c>
      <c r="C89" s="5" t="s">
        <v>881</v>
      </c>
      <c r="D89" s="5" t="s">
        <v>763</v>
      </c>
      <c r="E89" s="7">
        <v>26397</v>
      </c>
      <c r="F89" s="7">
        <v>24940</v>
      </c>
      <c r="G89" s="7">
        <v>1457</v>
      </c>
    </row>
    <row r="90" spans="1:7" hidden="1" x14ac:dyDescent="0.25">
      <c r="A90" s="5" t="s">
        <v>882</v>
      </c>
      <c r="B90" s="5" t="s">
        <v>883</v>
      </c>
      <c r="C90" s="5" t="s">
        <v>865</v>
      </c>
      <c r="D90" s="5" t="s">
        <v>679</v>
      </c>
      <c r="E90" s="7">
        <v>26086</v>
      </c>
      <c r="F90" s="7">
        <v>23272</v>
      </c>
      <c r="G90" s="7">
        <v>2814</v>
      </c>
    </row>
    <row r="91" spans="1:7" hidden="1" x14ac:dyDescent="0.25">
      <c r="A91" s="5" t="s">
        <v>884</v>
      </c>
      <c r="B91" s="5" t="s">
        <v>885</v>
      </c>
      <c r="C91" s="5" t="s">
        <v>656</v>
      </c>
      <c r="D91" s="5" t="s">
        <v>886</v>
      </c>
      <c r="E91" s="7">
        <v>25767</v>
      </c>
      <c r="F91" s="7">
        <v>22320</v>
      </c>
      <c r="G91" s="7">
        <v>3447</v>
      </c>
    </row>
    <row r="92" spans="1:7" hidden="1" x14ac:dyDescent="0.25">
      <c r="A92" s="5" t="s">
        <v>887</v>
      </c>
      <c r="B92" s="5" t="s">
        <v>888</v>
      </c>
      <c r="C92" s="5" t="s">
        <v>656</v>
      </c>
      <c r="D92" s="5" t="s">
        <v>721</v>
      </c>
      <c r="E92" s="7">
        <v>25259</v>
      </c>
      <c r="F92" s="7">
        <v>22023</v>
      </c>
      <c r="G92" s="7">
        <v>3236</v>
      </c>
    </row>
    <row r="93" spans="1:7" hidden="1" x14ac:dyDescent="0.25">
      <c r="A93" s="5" t="s">
        <v>889</v>
      </c>
      <c r="B93" s="5" t="s">
        <v>665</v>
      </c>
      <c r="C93" s="5" t="s">
        <v>717</v>
      </c>
      <c r="D93" s="5" t="s">
        <v>890</v>
      </c>
      <c r="E93" s="7">
        <v>24959</v>
      </c>
      <c r="F93" s="7">
        <v>1926</v>
      </c>
      <c r="G93" s="7">
        <v>23033</v>
      </c>
    </row>
    <row r="94" spans="1:7" hidden="1" x14ac:dyDescent="0.25">
      <c r="A94" s="5" t="s">
        <v>891</v>
      </c>
      <c r="B94" s="5" t="s">
        <v>892</v>
      </c>
      <c r="C94" s="5" t="s">
        <v>656</v>
      </c>
      <c r="D94" s="5" t="s">
        <v>763</v>
      </c>
      <c r="E94" s="7">
        <v>23230</v>
      </c>
      <c r="F94" s="7">
        <v>15855</v>
      </c>
      <c r="G94" s="7">
        <v>7375</v>
      </c>
    </row>
    <row r="95" spans="1:7" hidden="1" x14ac:dyDescent="0.25">
      <c r="A95" s="5" t="s">
        <v>893</v>
      </c>
      <c r="B95" s="5" t="s">
        <v>894</v>
      </c>
      <c r="C95" s="5" t="s">
        <v>881</v>
      </c>
      <c r="D95" s="5" t="s">
        <v>778</v>
      </c>
      <c r="E95" s="7">
        <v>23091</v>
      </c>
      <c r="F95" s="7">
        <v>20987</v>
      </c>
      <c r="G95" s="7">
        <v>2104</v>
      </c>
    </row>
    <row r="96" spans="1:7" hidden="1" x14ac:dyDescent="0.25">
      <c r="A96" s="5" t="s">
        <v>895</v>
      </c>
      <c r="B96" s="5" t="s">
        <v>896</v>
      </c>
      <c r="C96" s="5" t="s">
        <v>897</v>
      </c>
      <c r="D96" s="5" t="s">
        <v>735</v>
      </c>
      <c r="E96" s="7">
        <v>22893</v>
      </c>
      <c r="F96" s="7">
        <v>273</v>
      </c>
      <c r="G96" s="7">
        <v>22620</v>
      </c>
    </row>
    <row r="97" spans="1:7" hidden="1" x14ac:dyDescent="0.25">
      <c r="A97" s="5" t="s">
        <v>898</v>
      </c>
      <c r="B97" s="5" t="s">
        <v>899</v>
      </c>
      <c r="C97" s="5" t="s">
        <v>717</v>
      </c>
      <c r="D97" s="5" t="s">
        <v>735</v>
      </c>
      <c r="E97" s="7">
        <v>22834</v>
      </c>
      <c r="F97" s="7">
        <v>2390</v>
      </c>
      <c r="G97" s="7">
        <v>20444</v>
      </c>
    </row>
    <row r="98" spans="1:7" hidden="1" x14ac:dyDescent="0.25">
      <c r="A98" s="5" t="s">
        <v>900</v>
      </c>
      <c r="B98" s="5" t="s">
        <v>901</v>
      </c>
      <c r="C98" s="5" t="s">
        <v>656</v>
      </c>
      <c r="D98" s="5" t="s">
        <v>778</v>
      </c>
      <c r="E98" s="7">
        <v>21892</v>
      </c>
      <c r="F98" s="7">
        <v>20586</v>
      </c>
      <c r="G98" s="7">
        <v>1306</v>
      </c>
    </row>
    <row r="99" spans="1:7" hidden="1" x14ac:dyDescent="0.25">
      <c r="A99" s="5" t="s">
        <v>902</v>
      </c>
      <c r="B99" s="5" t="s">
        <v>903</v>
      </c>
      <c r="C99" s="5" t="s">
        <v>656</v>
      </c>
      <c r="D99" s="5" t="s">
        <v>657</v>
      </c>
      <c r="E99" s="7">
        <v>21497</v>
      </c>
      <c r="F99" s="7">
        <v>20650</v>
      </c>
      <c r="G99" s="7">
        <v>847</v>
      </c>
    </row>
    <row r="100" spans="1:7" hidden="1" x14ac:dyDescent="0.25">
      <c r="A100" s="5" t="s">
        <v>904</v>
      </c>
      <c r="B100" s="5" t="s">
        <v>752</v>
      </c>
      <c r="C100" s="5" t="s">
        <v>905</v>
      </c>
      <c r="D100" s="5" t="s">
        <v>753</v>
      </c>
      <c r="E100" s="7">
        <v>21031</v>
      </c>
      <c r="F100" s="7">
        <v>7000</v>
      </c>
      <c r="G100" s="7">
        <v>14031</v>
      </c>
    </row>
    <row r="101" spans="1:7" hidden="1" x14ac:dyDescent="0.25">
      <c r="A101" s="5" t="s">
        <v>906</v>
      </c>
      <c r="B101" s="5" t="s">
        <v>907</v>
      </c>
      <c r="C101" s="5" t="s">
        <v>682</v>
      </c>
      <c r="D101" s="5" t="s">
        <v>686</v>
      </c>
      <c r="E101" s="7">
        <v>20770</v>
      </c>
      <c r="F101" s="7">
        <v>20242</v>
      </c>
      <c r="G101" s="7">
        <v>528</v>
      </c>
    </row>
    <row r="102" spans="1:7" hidden="1" x14ac:dyDescent="0.25">
      <c r="A102" s="5" t="s">
        <v>908</v>
      </c>
      <c r="B102" s="5" t="s">
        <v>909</v>
      </c>
      <c r="C102" s="5" t="s">
        <v>682</v>
      </c>
      <c r="D102" s="5" t="s">
        <v>747</v>
      </c>
      <c r="E102" s="7">
        <v>20544</v>
      </c>
      <c r="F102" s="7">
        <v>19526</v>
      </c>
      <c r="G102" s="7">
        <v>1018</v>
      </c>
    </row>
    <row r="103" spans="1:7" hidden="1" x14ac:dyDescent="0.25">
      <c r="A103" s="5" t="s">
        <v>910</v>
      </c>
      <c r="B103" s="5" t="s">
        <v>911</v>
      </c>
      <c r="C103" s="5" t="s">
        <v>682</v>
      </c>
      <c r="D103" s="5" t="s">
        <v>781</v>
      </c>
      <c r="E103" s="7">
        <v>20437</v>
      </c>
      <c r="F103" s="7">
        <v>18083</v>
      </c>
      <c r="G103" s="7">
        <v>2354</v>
      </c>
    </row>
    <row r="104" spans="1:7" hidden="1" x14ac:dyDescent="0.25">
      <c r="A104" s="5" t="s">
        <v>912</v>
      </c>
      <c r="B104" s="5" t="s">
        <v>913</v>
      </c>
      <c r="C104" s="5" t="s">
        <v>717</v>
      </c>
      <c r="D104" s="5" t="s">
        <v>914</v>
      </c>
      <c r="E104" s="7">
        <v>20411</v>
      </c>
      <c r="F104" s="7">
        <v>3939</v>
      </c>
      <c r="G104" s="7">
        <v>16472</v>
      </c>
    </row>
    <row r="105" spans="1:7" hidden="1" x14ac:dyDescent="0.25">
      <c r="A105" s="5" t="s">
        <v>915</v>
      </c>
      <c r="B105" s="5" t="s">
        <v>916</v>
      </c>
      <c r="C105" s="5" t="s">
        <v>682</v>
      </c>
      <c r="D105" s="5" t="s">
        <v>917</v>
      </c>
      <c r="E105" s="7">
        <v>20291</v>
      </c>
      <c r="F105" s="7">
        <v>18352</v>
      </c>
      <c r="G105" s="7">
        <v>1939</v>
      </c>
    </row>
    <row r="106" spans="1:7" hidden="1" x14ac:dyDescent="0.25">
      <c r="A106" s="5" t="s">
        <v>918</v>
      </c>
      <c r="B106" s="5" t="s">
        <v>919</v>
      </c>
      <c r="C106" s="5" t="s">
        <v>814</v>
      </c>
      <c r="D106" s="5" t="s">
        <v>679</v>
      </c>
      <c r="E106" s="7">
        <v>19774</v>
      </c>
      <c r="F106" s="7">
        <v>17840</v>
      </c>
      <c r="G106" s="7">
        <v>1934</v>
      </c>
    </row>
    <row r="107" spans="1:7" hidden="1" x14ac:dyDescent="0.25">
      <c r="A107" s="5" t="s">
        <v>920</v>
      </c>
      <c r="B107" s="5" t="s">
        <v>921</v>
      </c>
      <c r="C107" s="5" t="s">
        <v>922</v>
      </c>
      <c r="D107" s="5" t="s">
        <v>923</v>
      </c>
      <c r="E107" s="7">
        <v>19502</v>
      </c>
      <c r="F107" s="7">
        <v>0</v>
      </c>
      <c r="G107" s="7">
        <v>19502</v>
      </c>
    </row>
    <row r="108" spans="1:7" hidden="1" x14ac:dyDescent="0.25">
      <c r="A108" s="5" t="s">
        <v>924</v>
      </c>
      <c r="B108" s="5" t="s">
        <v>925</v>
      </c>
      <c r="C108" s="5" t="s">
        <v>656</v>
      </c>
      <c r="D108" s="5" t="s">
        <v>926</v>
      </c>
      <c r="E108" s="7">
        <v>19146</v>
      </c>
      <c r="F108" s="7">
        <v>6898</v>
      </c>
      <c r="G108" s="7">
        <v>12248</v>
      </c>
    </row>
    <row r="109" spans="1:7" hidden="1" x14ac:dyDescent="0.25">
      <c r="A109" s="5" t="s">
        <v>927</v>
      </c>
      <c r="B109" s="5" t="s">
        <v>928</v>
      </c>
      <c r="C109" s="5" t="s">
        <v>656</v>
      </c>
      <c r="D109" s="5" t="s">
        <v>929</v>
      </c>
      <c r="E109" s="7">
        <v>18567</v>
      </c>
      <c r="F109" s="7">
        <v>12626</v>
      </c>
      <c r="G109" s="7">
        <v>5941</v>
      </c>
    </row>
    <row r="110" spans="1:7" hidden="1" x14ac:dyDescent="0.25">
      <c r="A110" s="5" t="s">
        <v>930</v>
      </c>
      <c r="B110" s="5" t="s">
        <v>931</v>
      </c>
      <c r="C110" s="5" t="s">
        <v>682</v>
      </c>
      <c r="D110" s="5" t="s">
        <v>932</v>
      </c>
      <c r="E110" s="7">
        <v>18476</v>
      </c>
      <c r="F110" s="7">
        <v>16719</v>
      </c>
      <c r="G110" s="7">
        <v>1757</v>
      </c>
    </row>
    <row r="111" spans="1:7" hidden="1" x14ac:dyDescent="0.25">
      <c r="A111" s="5" t="s">
        <v>933</v>
      </c>
      <c r="B111" s="5" t="s">
        <v>934</v>
      </c>
      <c r="C111" s="5" t="s">
        <v>814</v>
      </c>
      <c r="D111" s="5" t="s">
        <v>676</v>
      </c>
      <c r="E111" s="7">
        <v>18147</v>
      </c>
      <c r="F111" s="7">
        <v>8994</v>
      </c>
      <c r="G111" s="7">
        <v>9153</v>
      </c>
    </row>
    <row r="112" spans="1:7" hidden="1" x14ac:dyDescent="0.25">
      <c r="A112" s="5" t="s">
        <v>935</v>
      </c>
      <c r="B112" s="5" t="s">
        <v>799</v>
      </c>
      <c r="C112" s="5" t="s">
        <v>717</v>
      </c>
      <c r="D112" s="5" t="s">
        <v>936</v>
      </c>
      <c r="E112" s="7">
        <v>17394</v>
      </c>
      <c r="F112" s="7">
        <v>296</v>
      </c>
      <c r="G112" s="7">
        <v>17098</v>
      </c>
    </row>
    <row r="113" spans="1:7" hidden="1" x14ac:dyDescent="0.25">
      <c r="A113" s="5" t="s">
        <v>937</v>
      </c>
      <c r="B113" s="5" t="s">
        <v>938</v>
      </c>
      <c r="C113" s="5" t="s">
        <v>656</v>
      </c>
      <c r="D113" s="5" t="s">
        <v>778</v>
      </c>
      <c r="E113" s="7">
        <v>17020</v>
      </c>
      <c r="F113" s="7">
        <v>16167</v>
      </c>
      <c r="G113" s="7">
        <v>853</v>
      </c>
    </row>
    <row r="114" spans="1:7" hidden="1" x14ac:dyDescent="0.25">
      <c r="A114" s="5" t="s">
        <v>939</v>
      </c>
      <c r="B114" s="5" t="s">
        <v>771</v>
      </c>
      <c r="C114" s="5" t="s">
        <v>717</v>
      </c>
      <c r="D114" s="5" t="s">
        <v>940</v>
      </c>
      <c r="E114" s="7">
        <v>16913</v>
      </c>
      <c r="F114" s="7">
        <v>2248</v>
      </c>
      <c r="G114" s="7">
        <v>14665</v>
      </c>
    </row>
    <row r="115" spans="1:7" hidden="1" x14ac:dyDescent="0.25">
      <c r="A115" s="5" t="s">
        <v>941</v>
      </c>
      <c r="B115" s="5" t="s">
        <v>942</v>
      </c>
      <c r="C115" s="5" t="s">
        <v>682</v>
      </c>
      <c r="D115" s="5" t="s">
        <v>943</v>
      </c>
      <c r="E115" s="7">
        <v>16159</v>
      </c>
      <c r="F115" s="7">
        <v>14432</v>
      </c>
      <c r="G115" s="7">
        <v>1727</v>
      </c>
    </row>
    <row r="116" spans="1:7" hidden="1" x14ac:dyDescent="0.25">
      <c r="A116" s="5" t="s">
        <v>944</v>
      </c>
      <c r="B116" s="5" t="s">
        <v>945</v>
      </c>
      <c r="C116" s="5" t="s">
        <v>807</v>
      </c>
      <c r="D116" s="5" t="s">
        <v>946</v>
      </c>
      <c r="E116" s="7">
        <v>16076</v>
      </c>
      <c r="F116" s="7">
        <v>157</v>
      </c>
      <c r="G116" s="7">
        <v>15919</v>
      </c>
    </row>
    <row r="117" spans="1:7" hidden="1" x14ac:dyDescent="0.25">
      <c r="A117" s="5" t="s">
        <v>947</v>
      </c>
      <c r="B117" s="5" t="s">
        <v>948</v>
      </c>
      <c r="C117" s="5" t="s">
        <v>682</v>
      </c>
      <c r="D117" s="5" t="s">
        <v>732</v>
      </c>
      <c r="E117" s="7">
        <v>15853</v>
      </c>
      <c r="F117" s="7">
        <v>15578</v>
      </c>
      <c r="G117" s="7">
        <v>275</v>
      </c>
    </row>
    <row r="118" spans="1:7" hidden="1" x14ac:dyDescent="0.25">
      <c r="A118" s="5" t="s">
        <v>949</v>
      </c>
      <c r="B118" s="5" t="s">
        <v>950</v>
      </c>
      <c r="C118" s="5" t="s">
        <v>656</v>
      </c>
      <c r="D118" s="5" t="s">
        <v>741</v>
      </c>
      <c r="E118" s="7">
        <v>15751</v>
      </c>
      <c r="F118" s="7">
        <v>12051</v>
      </c>
      <c r="G118" s="7">
        <v>3700</v>
      </c>
    </row>
    <row r="119" spans="1:7" hidden="1" x14ac:dyDescent="0.25">
      <c r="A119" s="5" t="s">
        <v>951</v>
      </c>
      <c r="B119" s="5" t="s">
        <v>952</v>
      </c>
      <c r="C119" s="5" t="s">
        <v>682</v>
      </c>
      <c r="D119" s="5" t="s">
        <v>953</v>
      </c>
      <c r="E119" s="7">
        <v>15471</v>
      </c>
      <c r="F119" s="7">
        <v>13371</v>
      </c>
      <c r="G119" s="7">
        <v>2100</v>
      </c>
    </row>
    <row r="120" spans="1:7" hidden="1" x14ac:dyDescent="0.25">
      <c r="A120" s="5" t="s">
        <v>954</v>
      </c>
      <c r="B120" s="5" t="s">
        <v>955</v>
      </c>
      <c r="C120" s="5" t="s">
        <v>807</v>
      </c>
      <c r="D120" s="5" t="s">
        <v>946</v>
      </c>
      <c r="E120" s="7">
        <v>15429</v>
      </c>
      <c r="F120" s="7">
        <v>353</v>
      </c>
      <c r="G120" s="7">
        <v>15076</v>
      </c>
    </row>
    <row r="121" spans="1:7" hidden="1" x14ac:dyDescent="0.25">
      <c r="A121" s="5" t="s">
        <v>956</v>
      </c>
      <c r="B121" s="5" t="s">
        <v>957</v>
      </c>
      <c r="C121" s="5" t="s">
        <v>717</v>
      </c>
      <c r="D121" s="5">
        <v>0.1</v>
      </c>
      <c r="E121" s="7">
        <v>15374</v>
      </c>
      <c r="F121" s="7">
        <v>5231</v>
      </c>
      <c r="G121" s="7">
        <v>10143</v>
      </c>
    </row>
    <row r="122" spans="1:7" hidden="1" x14ac:dyDescent="0.25">
      <c r="A122" s="5" t="s">
        <v>958</v>
      </c>
      <c r="B122" s="5" t="s">
        <v>959</v>
      </c>
      <c r="C122" s="5" t="s">
        <v>656</v>
      </c>
      <c r="D122" s="5" t="s">
        <v>800</v>
      </c>
      <c r="E122" s="7">
        <v>15368</v>
      </c>
      <c r="F122" s="7">
        <v>14318</v>
      </c>
      <c r="G122" s="7">
        <v>1050</v>
      </c>
    </row>
    <row r="123" spans="1:7" hidden="1" x14ac:dyDescent="0.25">
      <c r="A123" s="5" t="s">
        <v>960</v>
      </c>
      <c r="B123" s="5" t="s">
        <v>961</v>
      </c>
      <c r="C123" s="5" t="s">
        <v>682</v>
      </c>
      <c r="D123" s="5" t="s">
        <v>772</v>
      </c>
      <c r="E123" s="7">
        <v>14951</v>
      </c>
      <c r="F123" s="7">
        <v>12950</v>
      </c>
      <c r="G123" s="7">
        <v>2001</v>
      </c>
    </row>
    <row r="124" spans="1:7" hidden="1" x14ac:dyDescent="0.25">
      <c r="A124" s="5" t="s">
        <v>962</v>
      </c>
      <c r="B124" s="5" t="s">
        <v>963</v>
      </c>
      <c r="C124" s="5" t="s">
        <v>682</v>
      </c>
      <c r="D124" s="5" t="s">
        <v>964</v>
      </c>
      <c r="E124" s="7">
        <v>14776</v>
      </c>
      <c r="F124" s="7">
        <v>9717</v>
      </c>
      <c r="G124" s="7">
        <v>5059</v>
      </c>
    </row>
    <row r="125" spans="1:7" hidden="1" x14ac:dyDescent="0.25">
      <c r="A125" s="5" t="s">
        <v>965</v>
      </c>
      <c r="B125" s="5" t="s">
        <v>966</v>
      </c>
      <c r="C125" s="5" t="s">
        <v>656</v>
      </c>
      <c r="D125" s="5" t="s">
        <v>967</v>
      </c>
      <c r="E125" s="7">
        <v>14341</v>
      </c>
      <c r="F125" s="7">
        <v>14017</v>
      </c>
      <c r="G125" s="7">
        <v>324</v>
      </c>
    </row>
    <row r="126" spans="1:7" hidden="1" x14ac:dyDescent="0.25">
      <c r="A126" s="5" t="s">
        <v>968</v>
      </c>
      <c r="B126" s="5" t="s">
        <v>969</v>
      </c>
      <c r="C126" s="5" t="s">
        <v>814</v>
      </c>
      <c r="D126" s="5" t="s">
        <v>679</v>
      </c>
      <c r="E126" s="7">
        <v>14186</v>
      </c>
      <c r="F126" s="7">
        <v>13784</v>
      </c>
      <c r="G126" s="7">
        <v>402</v>
      </c>
    </row>
    <row r="127" spans="1:7" hidden="1" x14ac:dyDescent="0.25">
      <c r="A127" s="5" t="s">
        <v>970</v>
      </c>
      <c r="B127" s="5" t="s">
        <v>841</v>
      </c>
      <c r="C127" s="5" t="s">
        <v>656</v>
      </c>
      <c r="D127" s="5" t="s">
        <v>971</v>
      </c>
      <c r="E127" s="7">
        <v>14105</v>
      </c>
      <c r="F127" s="7">
        <v>13314</v>
      </c>
      <c r="G127" s="7">
        <v>791</v>
      </c>
    </row>
    <row r="128" spans="1:7" hidden="1" x14ac:dyDescent="0.25">
      <c r="A128" s="5" t="s">
        <v>972</v>
      </c>
      <c r="B128" s="5" t="s">
        <v>973</v>
      </c>
      <c r="C128" s="5" t="s">
        <v>656</v>
      </c>
      <c r="D128" s="5" t="s">
        <v>974</v>
      </c>
      <c r="E128" s="7">
        <v>13886</v>
      </c>
      <c r="F128" s="7">
        <v>13247</v>
      </c>
      <c r="G128" s="7">
        <v>639</v>
      </c>
    </row>
    <row r="129" spans="1:7" hidden="1" x14ac:dyDescent="0.25">
      <c r="A129" s="5" t="s">
        <v>975</v>
      </c>
      <c r="B129" s="5" t="s">
        <v>976</v>
      </c>
      <c r="C129" s="5" t="s">
        <v>656</v>
      </c>
      <c r="D129" s="5" t="s">
        <v>977</v>
      </c>
      <c r="E129" s="7">
        <v>13806</v>
      </c>
      <c r="F129" s="7">
        <v>12649</v>
      </c>
      <c r="G129" s="7">
        <v>1157</v>
      </c>
    </row>
    <row r="130" spans="1:7" hidden="1" x14ac:dyDescent="0.25">
      <c r="A130" s="5" t="s">
        <v>978</v>
      </c>
      <c r="B130" s="5" t="s">
        <v>979</v>
      </c>
      <c r="C130" s="5" t="s">
        <v>717</v>
      </c>
      <c r="D130" s="5" t="s">
        <v>735</v>
      </c>
      <c r="E130" s="7">
        <v>13061</v>
      </c>
      <c r="F130" s="7">
        <v>154</v>
      </c>
      <c r="G130" s="7">
        <v>12907</v>
      </c>
    </row>
    <row r="131" spans="1:7" hidden="1" x14ac:dyDescent="0.25">
      <c r="A131" s="5" t="s">
        <v>980</v>
      </c>
      <c r="B131" s="5" t="s">
        <v>816</v>
      </c>
      <c r="C131" s="5" t="s">
        <v>897</v>
      </c>
      <c r="D131" s="5" t="s">
        <v>670</v>
      </c>
      <c r="E131" s="7">
        <v>12403</v>
      </c>
      <c r="F131" s="7">
        <v>77</v>
      </c>
      <c r="G131" s="7">
        <v>12326</v>
      </c>
    </row>
    <row r="132" spans="1:7" hidden="1" x14ac:dyDescent="0.25">
      <c r="A132" s="5" t="s">
        <v>981</v>
      </c>
      <c r="B132" s="5" t="s">
        <v>982</v>
      </c>
      <c r="C132" s="5" t="s">
        <v>717</v>
      </c>
      <c r="D132" s="5">
        <v>0.2</v>
      </c>
      <c r="E132" s="7">
        <v>12394</v>
      </c>
      <c r="F132" s="7">
        <v>40</v>
      </c>
      <c r="G132" s="7">
        <v>12354</v>
      </c>
    </row>
    <row r="133" spans="1:7" hidden="1" x14ac:dyDescent="0.25">
      <c r="A133" s="5" t="s">
        <v>983</v>
      </c>
      <c r="B133" s="5" t="s">
        <v>963</v>
      </c>
      <c r="C133" s="5" t="s">
        <v>656</v>
      </c>
      <c r="D133" s="5" t="s">
        <v>663</v>
      </c>
      <c r="E133" s="7">
        <v>11680</v>
      </c>
      <c r="F133" s="7">
        <v>7248</v>
      </c>
      <c r="G133" s="7">
        <v>4432</v>
      </c>
    </row>
    <row r="134" spans="1:7" hidden="1" x14ac:dyDescent="0.25">
      <c r="A134" s="5" t="s">
        <v>984</v>
      </c>
      <c r="B134" s="5" t="s">
        <v>985</v>
      </c>
      <c r="C134" s="5" t="s">
        <v>656</v>
      </c>
      <c r="D134" s="5" t="s">
        <v>670</v>
      </c>
      <c r="E134" s="7">
        <v>11678</v>
      </c>
      <c r="F134" s="7">
        <v>5930</v>
      </c>
      <c r="G134" s="7">
        <v>5748</v>
      </c>
    </row>
    <row r="135" spans="1:7" hidden="1" x14ac:dyDescent="0.25">
      <c r="A135" s="5" t="s">
        <v>986</v>
      </c>
      <c r="B135" s="5" t="s">
        <v>987</v>
      </c>
      <c r="C135" s="5" t="s">
        <v>717</v>
      </c>
      <c r="D135" s="5" t="s">
        <v>988</v>
      </c>
      <c r="E135" s="7">
        <v>11498</v>
      </c>
      <c r="F135" s="7">
        <v>211</v>
      </c>
      <c r="G135" s="7">
        <v>11287</v>
      </c>
    </row>
    <row r="136" spans="1:7" hidden="1" x14ac:dyDescent="0.25">
      <c r="A136" s="5" t="s">
        <v>989</v>
      </c>
      <c r="B136" s="5" t="s">
        <v>990</v>
      </c>
      <c r="C136" s="5" t="s">
        <v>807</v>
      </c>
      <c r="D136" s="5" t="s">
        <v>991</v>
      </c>
      <c r="E136" s="7">
        <v>11347</v>
      </c>
      <c r="F136" s="7">
        <v>10667</v>
      </c>
      <c r="G136" s="7">
        <v>680</v>
      </c>
    </row>
    <row r="137" spans="1:7" hidden="1" x14ac:dyDescent="0.25">
      <c r="A137" s="5" t="s">
        <v>992</v>
      </c>
      <c r="B137" s="5" t="s">
        <v>993</v>
      </c>
      <c r="C137" s="5" t="s">
        <v>807</v>
      </c>
      <c r="D137" s="5">
        <v>4.2361111111111106E-2</v>
      </c>
      <c r="E137" s="7">
        <v>11217</v>
      </c>
      <c r="F137" s="7">
        <v>8973</v>
      </c>
      <c r="G137" s="7">
        <v>2244</v>
      </c>
    </row>
    <row r="138" spans="1:7" hidden="1" x14ac:dyDescent="0.25">
      <c r="A138" s="5" t="s">
        <v>994</v>
      </c>
      <c r="B138" s="5" t="s">
        <v>995</v>
      </c>
      <c r="C138" s="5" t="s">
        <v>656</v>
      </c>
      <c r="D138" s="5" t="s">
        <v>763</v>
      </c>
      <c r="E138" s="7">
        <v>10934</v>
      </c>
      <c r="F138" s="7">
        <v>6508</v>
      </c>
      <c r="G138" s="7">
        <v>4426</v>
      </c>
    </row>
    <row r="139" spans="1:7" hidden="1" x14ac:dyDescent="0.25">
      <c r="A139" s="5" t="s">
        <v>996</v>
      </c>
      <c r="B139" s="5" t="s">
        <v>729</v>
      </c>
      <c r="C139" s="5" t="s">
        <v>897</v>
      </c>
      <c r="D139" s="5" t="s">
        <v>747</v>
      </c>
      <c r="E139" s="7">
        <v>10625</v>
      </c>
      <c r="F139" s="7">
        <v>187</v>
      </c>
      <c r="G139" s="7">
        <v>10438</v>
      </c>
    </row>
    <row r="140" spans="1:7" hidden="1" x14ac:dyDescent="0.25">
      <c r="A140" s="5" t="s">
        <v>997</v>
      </c>
      <c r="B140" s="5" t="s">
        <v>780</v>
      </c>
      <c r="C140" s="5" t="s">
        <v>717</v>
      </c>
      <c r="D140" s="5" t="s">
        <v>673</v>
      </c>
      <c r="E140" s="7">
        <v>10602</v>
      </c>
      <c r="F140" s="7">
        <v>546</v>
      </c>
      <c r="G140" s="7">
        <v>10056</v>
      </c>
    </row>
    <row r="141" spans="1:7" hidden="1" x14ac:dyDescent="0.25">
      <c r="A141" s="5" t="s">
        <v>998</v>
      </c>
      <c r="B141" s="5" t="s">
        <v>734</v>
      </c>
      <c r="C141" s="5" t="s">
        <v>807</v>
      </c>
      <c r="D141" s="5" t="s">
        <v>914</v>
      </c>
      <c r="E141" s="7">
        <v>10243</v>
      </c>
      <c r="F141" s="7">
        <v>6375</v>
      </c>
      <c r="G141" s="7">
        <v>3868</v>
      </c>
    </row>
    <row r="142" spans="1:7" hidden="1" x14ac:dyDescent="0.25">
      <c r="A142" s="5" t="s">
        <v>999</v>
      </c>
      <c r="B142" s="5" t="s">
        <v>1000</v>
      </c>
      <c r="C142" s="5" t="s">
        <v>717</v>
      </c>
      <c r="D142" s="5" t="s">
        <v>936</v>
      </c>
      <c r="E142" s="7">
        <v>10191</v>
      </c>
      <c r="F142" s="7">
        <v>16</v>
      </c>
      <c r="G142" s="7">
        <v>10175</v>
      </c>
    </row>
    <row r="143" spans="1:7" hidden="1" x14ac:dyDescent="0.25">
      <c r="A143" s="5" t="s">
        <v>1001</v>
      </c>
      <c r="B143" s="5" t="s">
        <v>1002</v>
      </c>
      <c r="C143" s="5" t="s">
        <v>656</v>
      </c>
      <c r="D143" s="5" t="s">
        <v>1003</v>
      </c>
      <c r="E143" s="7">
        <v>10086</v>
      </c>
      <c r="F143" s="7">
        <v>9305</v>
      </c>
      <c r="G143" s="7">
        <v>781</v>
      </c>
    </row>
    <row r="144" spans="1:7" hidden="1" x14ac:dyDescent="0.25">
      <c r="A144" s="5" t="s">
        <v>1004</v>
      </c>
      <c r="B144" s="5" t="s">
        <v>1005</v>
      </c>
      <c r="C144" s="5" t="s">
        <v>923</v>
      </c>
      <c r="D144" s="5" t="s">
        <v>732</v>
      </c>
      <c r="E144" s="7">
        <v>10050</v>
      </c>
      <c r="F144" s="7">
        <v>9323</v>
      </c>
      <c r="G144" s="7">
        <v>727</v>
      </c>
    </row>
    <row r="145" spans="1:7" hidden="1" x14ac:dyDescent="0.25">
      <c r="A145" s="5" t="s">
        <v>1006</v>
      </c>
      <c r="B145" s="5" t="s">
        <v>1007</v>
      </c>
      <c r="C145" s="5" t="s">
        <v>656</v>
      </c>
      <c r="D145" s="5" t="s">
        <v>1008</v>
      </c>
      <c r="E145" s="7">
        <v>9898</v>
      </c>
      <c r="F145" s="7">
        <v>6907</v>
      </c>
      <c r="G145" s="7">
        <v>2991</v>
      </c>
    </row>
    <row r="146" spans="1:7" hidden="1" x14ac:dyDescent="0.25">
      <c r="A146" s="5" t="s">
        <v>1009</v>
      </c>
      <c r="B146" s="5" t="s">
        <v>1010</v>
      </c>
      <c r="C146" s="5" t="s">
        <v>717</v>
      </c>
      <c r="D146" s="5" t="s">
        <v>679</v>
      </c>
      <c r="E146" s="7">
        <v>9883</v>
      </c>
      <c r="F146" s="7">
        <v>262</v>
      </c>
      <c r="G146" s="7">
        <v>9621</v>
      </c>
    </row>
    <row r="147" spans="1:7" hidden="1" x14ac:dyDescent="0.25">
      <c r="A147" s="5" t="s">
        <v>1011</v>
      </c>
      <c r="B147" s="5" t="s">
        <v>1012</v>
      </c>
      <c r="C147" s="5" t="s">
        <v>682</v>
      </c>
      <c r="D147" s="5" t="s">
        <v>741</v>
      </c>
      <c r="E147" s="7">
        <v>9667</v>
      </c>
      <c r="F147" s="7">
        <v>9472</v>
      </c>
      <c r="G147" s="7">
        <v>195</v>
      </c>
    </row>
    <row r="148" spans="1:7" hidden="1" x14ac:dyDescent="0.25">
      <c r="A148" s="5" t="s">
        <v>1013</v>
      </c>
      <c r="B148" s="5" t="s">
        <v>1014</v>
      </c>
      <c r="C148" s="5" t="s">
        <v>717</v>
      </c>
      <c r="D148" s="5" t="s">
        <v>1015</v>
      </c>
      <c r="E148" s="7">
        <v>9356</v>
      </c>
      <c r="F148" s="7">
        <v>112</v>
      </c>
      <c r="G148" s="7">
        <v>9244</v>
      </c>
    </row>
    <row r="149" spans="1:7" hidden="1" x14ac:dyDescent="0.25">
      <c r="A149" s="5" t="s">
        <v>1016</v>
      </c>
      <c r="B149" s="5" t="s">
        <v>810</v>
      </c>
      <c r="C149" s="5" t="s">
        <v>807</v>
      </c>
      <c r="D149" s="5" t="s">
        <v>686</v>
      </c>
      <c r="E149" s="7">
        <v>9204</v>
      </c>
      <c r="F149" s="7">
        <v>7984</v>
      </c>
      <c r="G149" s="7">
        <v>1220</v>
      </c>
    </row>
    <row r="150" spans="1:7" hidden="1" x14ac:dyDescent="0.25">
      <c r="A150" s="5" t="s">
        <v>1017</v>
      </c>
      <c r="B150" s="5" t="s">
        <v>1018</v>
      </c>
      <c r="C150" s="5" t="s">
        <v>656</v>
      </c>
      <c r="D150" s="5" t="s">
        <v>1019</v>
      </c>
      <c r="E150" s="7">
        <v>9105</v>
      </c>
      <c r="F150" s="7">
        <v>8864</v>
      </c>
      <c r="G150" s="7">
        <v>241</v>
      </c>
    </row>
    <row r="151" spans="1:7" hidden="1" x14ac:dyDescent="0.25">
      <c r="A151" s="5" t="s">
        <v>1020</v>
      </c>
      <c r="B151" s="5" t="s">
        <v>1021</v>
      </c>
      <c r="C151" s="5" t="s">
        <v>717</v>
      </c>
      <c r="D151" s="5" t="s">
        <v>775</v>
      </c>
      <c r="E151" s="7">
        <v>8740</v>
      </c>
      <c r="F151" s="7">
        <v>6278</v>
      </c>
      <c r="G151" s="7">
        <v>2462</v>
      </c>
    </row>
    <row r="152" spans="1:7" hidden="1" x14ac:dyDescent="0.25">
      <c r="A152" s="5" t="s">
        <v>1022</v>
      </c>
      <c r="B152" s="5" t="s">
        <v>1023</v>
      </c>
      <c r="C152" s="5" t="s">
        <v>807</v>
      </c>
      <c r="D152" s="5" t="s">
        <v>679</v>
      </c>
      <c r="E152" s="7">
        <v>8732</v>
      </c>
      <c r="F152" s="7">
        <v>17</v>
      </c>
      <c r="G152" s="7">
        <v>8715</v>
      </c>
    </row>
    <row r="153" spans="1:7" hidden="1" x14ac:dyDescent="0.25">
      <c r="A153" s="5" t="s">
        <v>1024</v>
      </c>
      <c r="B153" s="5" t="s">
        <v>691</v>
      </c>
      <c r="C153" s="5" t="s">
        <v>1025</v>
      </c>
      <c r="D153" s="5" t="s">
        <v>1026</v>
      </c>
      <c r="E153" s="7">
        <v>8498</v>
      </c>
      <c r="F153" s="7">
        <v>5978</v>
      </c>
      <c r="G153" s="7">
        <v>2520</v>
      </c>
    </row>
    <row r="154" spans="1:7" hidden="1" x14ac:dyDescent="0.25">
      <c r="A154" s="5" t="s">
        <v>1027</v>
      </c>
      <c r="B154" s="5" t="s">
        <v>1028</v>
      </c>
      <c r="C154" s="5" t="s">
        <v>717</v>
      </c>
      <c r="D154" s="5" t="s">
        <v>1029</v>
      </c>
      <c r="E154" s="7">
        <v>8178</v>
      </c>
      <c r="F154" s="7">
        <v>2677</v>
      </c>
      <c r="G154" s="7">
        <v>5501</v>
      </c>
    </row>
    <row r="155" spans="1:7" hidden="1" x14ac:dyDescent="0.25">
      <c r="A155" s="5" t="s">
        <v>1030</v>
      </c>
      <c r="B155" s="5" t="s">
        <v>1031</v>
      </c>
      <c r="C155" s="5" t="s">
        <v>807</v>
      </c>
      <c r="D155" s="5" t="s">
        <v>679</v>
      </c>
      <c r="E155" s="7">
        <v>7648</v>
      </c>
      <c r="F155" s="7">
        <v>13</v>
      </c>
      <c r="G155" s="7">
        <v>7635</v>
      </c>
    </row>
    <row r="156" spans="1:7" hidden="1" x14ac:dyDescent="0.25">
      <c r="A156" s="5" t="s">
        <v>1032</v>
      </c>
      <c r="B156" s="5" t="s">
        <v>1033</v>
      </c>
      <c r="C156" s="5" t="s">
        <v>717</v>
      </c>
      <c r="D156" s="5" t="s">
        <v>1034</v>
      </c>
      <c r="E156" s="7">
        <v>7050</v>
      </c>
      <c r="F156" s="7">
        <v>163</v>
      </c>
      <c r="G156" s="7">
        <v>6887</v>
      </c>
    </row>
    <row r="157" spans="1:7" hidden="1" x14ac:dyDescent="0.25">
      <c r="A157" s="5" t="s">
        <v>1035</v>
      </c>
      <c r="B157" s="5" t="s">
        <v>1036</v>
      </c>
      <c r="C157" s="5" t="s">
        <v>717</v>
      </c>
      <c r="D157" s="5" t="s">
        <v>1037</v>
      </c>
      <c r="E157" s="7">
        <v>6727</v>
      </c>
      <c r="F157" s="7">
        <v>6216</v>
      </c>
      <c r="G157" s="7">
        <v>511</v>
      </c>
    </row>
    <row r="158" spans="1:7" hidden="1" x14ac:dyDescent="0.25">
      <c r="A158" s="5" t="s">
        <v>1038</v>
      </c>
      <c r="B158" s="5" t="s">
        <v>1039</v>
      </c>
      <c r="C158" s="5" t="s">
        <v>656</v>
      </c>
      <c r="D158" s="5" t="s">
        <v>971</v>
      </c>
      <c r="E158" s="7">
        <v>6667</v>
      </c>
      <c r="F158" s="7">
        <v>6544</v>
      </c>
      <c r="G158" s="7">
        <v>123</v>
      </c>
    </row>
    <row r="159" spans="1:7" hidden="1" x14ac:dyDescent="0.25">
      <c r="A159" s="5" t="s">
        <v>1040</v>
      </c>
      <c r="B159" s="5" t="s">
        <v>1041</v>
      </c>
      <c r="C159" s="5" t="s">
        <v>656</v>
      </c>
      <c r="D159" s="5" t="s">
        <v>695</v>
      </c>
      <c r="E159" s="7">
        <v>6611</v>
      </c>
      <c r="F159" s="7">
        <v>2865</v>
      </c>
      <c r="G159" s="7">
        <v>3746</v>
      </c>
    </row>
    <row r="160" spans="1:7" hidden="1" x14ac:dyDescent="0.25">
      <c r="A160" s="5" t="s">
        <v>1042</v>
      </c>
      <c r="B160" s="5" t="s">
        <v>774</v>
      </c>
      <c r="C160" s="5" t="s">
        <v>717</v>
      </c>
      <c r="D160" s="5" t="s">
        <v>1043</v>
      </c>
      <c r="E160" s="7">
        <v>6425</v>
      </c>
      <c r="F160" s="7">
        <v>1262</v>
      </c>
      <c r="G160" s="7">
        <v>5163</v>
      </c>
    </row>
    <row r="161" spans="1:7" hidden="1" x14ac:dyDescent="0.25">
      <c r="A161" s="5" t="s">
        <v>1044</v>
      </c>
      <c r="B161" s="5" t="s">
        <v>1045</v>
      </c>
      <c r="C161" s="5" t="s">
        <v>807</v>
      </c>
      <c r="D161" s="5" t="s">
        <v>1046</v>
      </c>
      <c r="E161" s="7">
        <v>6328</v>
      </c>
      <c r="F161" s="7">
        <v>3569</v>
      </c>
      <c r="G161" s="7">
        <v>2759</v>
      </c>
    </row>
    <row r="162" spans="1:7" hidden="1" x14ac:dyDescent="0.25">
      <c r="A162" s="5" t="s">
        <v>1047</v>
      </c>
      <c r="B162" s="5" t="s">
        <v>669</v>
      </c>
      <c r="C162" s="5" t="s">
        <v>807</v>
      </c>
      <c r="D162" s="5" t="s">
        <v>1048</v>
      </c>
      <c r="E162" s="7">
        <v>6030</v>
      </c>
      <c r="F162" s="7">
        <v>4594</v>
      </c>
      <c r="G162" s="7">
        <v>1436</v>
      </c>
    </row>
    <row r="163" spans="1:7" hidden="1" x14ac:dyDescent="0.25">
      <c r="A163" s="5" t="s">
        <v>1049</v>
      </c>
      <c r="B163" s="5" t="s">
        <v>844</v>
      </c>
      <c r="C163" s="5" t="s">
        <v>656</v>
      </c>
      <c r="D163" s="5" t="s">
        <v>788</v>
      </c>
      <c r="E163" s="7">
        <v>5958</v>
      </c>
      <c r="F163" s="7">
        <v>5450</v>
      </c>
      <c r="G163" s="7">
        <v>508</v>
      </c>
    </row>
    <row r="164" spans="1:7" hidden="1" x14ac:dyDescent="0.25">
      <c r="A164" s="5" t="s">
        <v>1050</v>
      </c>
      <c r="B164" s="5" t="s">
        <v>1051</v>
      </c>
      <c r="C164" s="5" t="s">
        <v>717</v>
      </c>
      <c r="D164" s="5">
        <v>0.1</v>
      </c>
      <c r="E164" s="7">
        <v>5774</v>
      </c>
      <c r="F164" s="7">
        <v>159</v>
      </c>
      <c r="G164" s="7">
        <v>5615</v>
      </c>
    </row>
    <row r="165" spans="1:7" hidden="1" x14ac:dyDescent="0.25">
      <c r="A165" s="5" t="s">
        <v>1052</v>
      </c>
      <c r="B165" s="5" t="s">
        <v>1053</v>
      </c>
      <c r="C165" s="5" t="s">
        <v>717</v>
      </c>
      <c r="D165" s="5" t="s">
        <v>1054</v>
      </c>
      <c r="E165" s="7">
        <v>5657</v>
      </c>
      <c r="F165" s="7">
        <v>539</v>
      </c>
      <c r="G165" s="7">
        <v>5118</v>
      </c>
    </row>
    <row r="166" spans="1:7" hidden="1" x14ac:dyDescent="0.25">
      <c r="A166" s="5" t="s">
        <v>1055</v>
      </c>
      <c r="B166" s="5" t="s">
        <v>1056</v>
      </c>
      <c r="C166" s="5" t="s">
        <v>807</v>
      </c>
      <c r="D166" s="5" t="s">
        <v>877</v>
      </c>
      <c r="E166" s="7">
        <v>5613</v>
      </c>
      <c r="F166" s="7">
        <v>3901</v>
      </c>
      <c r="G166" s="7">
        <v>1712</v>
      </c>
    </row>
    <row r="167" spans="1:7" hidden="1" x14ac:dyDescent="0.25">
      <c r="A167" s="5" t="s">
        <v>1057</v>
      </c>
      <c r="B167" s="5" t="s">
        <v>1058</v>
      </c>
      <c r="C167" s="5" t="s">
        <v>1059</v>
      </c>
      <c r="D167" s="5" t="s">
        <v>831</v>
      </c>
      <c r="E167" s="7">
        <v>5611</v>
      </c>
      <c r="F167" s="7">
        <v>4234</v>
      </c>
      <c r="G167" s="7">
        <v>1377</v>
      </c>
    </row>
    <row r="168" spans="1:7" hidden="1" x14ac:dyDescent="0.25">
      <c r="A168" s="5" t="s">
        <v>1060</v>
      </c>
      <c r="B168" s="5" t="s">
        <v>1061</v>
      </c>
      <c r="C168" s="5" t="s">
        <v>666</v>
      </c>
      <c r="D168" s="5" t="s">
        <v>1062</v>
      </c>
      <c r="E168" s="7">
        <v>5566</v>
      </c>
      <c r="F168" s="7">
        <v>5299</v>
      </c>
      <c r="G168" s="7">
        <v>267</v>
      </c>
    </row>
    <row r="169" spans="1:7" hidden="1" x14ac:dyDescent="0.25">
      <c r="A169" s="5" t="s">
        <v>1063</v>
      </c>
      <c r="B169" s="5" t="s">
        <v>1064</v>
      </c>
      <c r="C169" s="5" t="s">
        <v>897</v>
      </c>
      <c r="D169" s="5" t="s">
        <v>1065</v>
      </c>
      <c r="E169" s="7">
        <v>5559</v>
      </c>
      <c r="F169" s="7">
        <v>3380</v>
      </c>
      <c r="G169" s="7">
        <v>2179</v>
      </c>
    </row>
    <row r="170" spans="1:7" hidden="1" x14ac:dyDescent="0.25">
      <c r="A170" s="5" t="s">
        <v>1066</v>
      </c>
      <c r="B170" s="5" t="s">
        <v>1067</v>
      </c>
      <c r="C170" s="5" t="s">
        <v>717</v>
      </c>
      <c r="D170" s="5" t="s">
        <v>1068</v>
      </c>
      <c r="E170" s="7">
        <v>5548</v>
      </c>
      <c r="F170" s="7">
        <v>110</v>
      </c>
      <c r="G170" s="7">
        <v>5438</v>
      </c>
    </row>
    <row r="171" spans="1:7" hidden="1" x14ac:dyDescent="0.25">
      <c r="A171" s="5" t="s">
        <v>1069</v>
      </c>
      <c r="B171" s="5" t="s">
        <v>1070</v>
      </c>
      <c r="C171" s="5" t="s">
        <v>717</v>
      </c>
      <c r="D171" s="5" t="s">
        <v>763</v>
      </c>
      <c r="E171" s="7">
        <v>5536</v>
      </c>
      <c r="F171" s="7">
        <v>63</v>
      </c>
      <c r="G171" s="7">
        <v>5473</v>
      </c>
    </row>
    <row r="172" spans="1:7" hidden="1" x14ac:dyDescent="0.25">
      <c r="A172" s="5" t="s">
        <v>1071</v>
      </c>
      <c r="B172" s="5" t="s">
        <v>1072</v>
      </c>
      <c r="C172" s="5" t="s">
        <v>656</v>
      </c>
      <c r="D172" s="5" t="s">
        <v>1073</v>
      </c>
      <c r="E172" s="7">
        <v>5476</v>
      </c>
      <c r="F172" s="7">
        <v>1511</v>
      </c>
      <c r="G172" s="7">
        <v>3965</v>
      </c>
    </row>
    <row r="173" spans="1:7" hidden="1" x14ac:dyDescent="0.25">
      <c r="A173" s="5" t="s">
        <v>1074</v>
      </c>
      <c r="B173" s="5" t="s">
        <v>669</v>
      </c>
      <c r="C173" s="5" t="s">
        <v>807</v>
      </c>
      <c r="D173" s="5" t="s">
        <v>1075</v>
      </c>
      <c r="E173" s="7">
        <v>5458</v>
      </c>
      <c r="F173" s="7">
        <v>2601</v>
      </c>
      <c r="G173" s="7">
        <v>2857</v>
      </c>
    </row>
    <row r="174" spans="1:7" hidden="1" x14ac:dyDescent="0.25">
      <c r="A174" s="5" t="s">
        <v>1076</v>
      </c>
      <c r="B174" s="5" t="s">
        <v>1077</v>
      </c>
      <c r="C174" s="5" t="s">
        <v>717</v>
      </c>
      <c r="D174" s="5">
        <v>0.2</v>
      </c>
      <c r="E174" s="7">
        <v>5440</v>
      </c>
      <c r="F174" s="7">
        <v>41</v>
      </c>
      <c r="G174" s="7">
        <v>5399</v>
      </c>
    </row>
    <row r="175" spans="1:7" hidden="1" x14ac:dyDescent="0.25">
      <c r="A175" s="5" t="s">
        <v>1078</v>
      </c>
      <c r="B175" s="5" t="s">
        <v>1079</v>
      </c>
      <c r="C175" s="5" t="s">
        <v>897</v>
      </c>
      <c r="D175" s="5" t="s">
        <v>763</v>
      </c>
      <c r="E175" s="7">
        <v>5432</v>
      </c>
      <c r="F175" s="7">
        <v>24</v>
      </c>
      <c r="G175" s="7">
        <v>5408</v>
      </c>
    </row>
    <row r="176" spans="1:7" hidden="1" x14ac:dyDescent="0.25">
      <c r="A176" s="5" t="s">
        <v>1080</v>
      </c>
      <c r="B176" s="5" t="s">
        <v>1081</v>
      </c>
      <c r="C176" s="5" t="s">
        <v>717</v>
      </c>
      <c r="D176" s="5" t="s">
        <v>1062</v>
      </c>
      <c r="E176" s="7">
        <v>5336</v>
      </c>
      <c r="F176" s="7">
        <v>580</v>
      </c>
      <c r="G176" s="7">
        <v>4756</v>
      </c>
    </row>
    <row r="177" spans="1:7" hidden="1" x14ac:dyDescent="0.25">
      <c r="A177" s="5" t="s">
        <v>1082</v>
      </c>
      <c r="B177" s="5" t="s">
        <v>1083</v>
      </c>
      <c r="C177" s="5" t="s">
        <v>897</v>
      </c>
      <c r="D177" s="5" t="s">
        <v>778</v>
      </c>
      <c r="E177" s="7">
        <v>5293</v>
      </c>
      <c r="F177" s="7">
        <v>57</v>
      </c>
      <c r="G177" s="7">
        <v>5236</v>
      </c>
    </row>
    <row r="178" spans="1:7" hidden="1" x14ac:dyDescent="0.25">
      <c r="A178" s="5" t="s">
        <v>1084</v>
      </c>
      <c r="B178" s="5" t="s">
        <v>774</v>
      </c>
      <c r="C178" s="5" t="s">
        <v>807</v>
      </c>
      <c r="D178" s="5" t="s">
        <v>1085</v>
      </c>
      <c r="E178" s="7">
        <v>5226</v>
      </c>
      <c r="F178" s="7">
        <v>3433</v>
      </c>
      <c r="G178" s="7">
        <v>1793</v>
      </c>
    </row>
    <row r="179" spans="1:7" hidden="1" x14ac:dyDescent="0.25">
      <c r="A179" s="5" t="s">
        <v>1086</v>
      </c>
      <c r="B179" s="5" t="s">
        <v>1087</v>
      </c>
      <c r="C179" s="5" t="s">
        <v>717</v>
      </c>
      <c r="D179" s="5" t="s">
        <v>1088</v>
      </c>
      <c r="E179" s="7">
        <v>5047</v>
      </c>
      <c r="F179" s="7">
        <v>3482</v>
      </c>
      <c r="G179" s="7">
        <v>1565</v>
      </c>
    </row>
    <row r="180" spans="1:7" hidden="1" x14ac:dyDescent="0.25">
      <c r="A180" s="5" t="s">
        <v>1089</v>
      </c>
      <c r="B180" s="5" t="s">
        <v>1033</v>
      </c>
      <c r="C180" s="5" t="s">
        <v>682</v>
      </c>
      <c r="D180" s="5" t="s">
        <v>1090</v>
      </c>
      <c r="E180" s="7">
        <v>5008</v>
      </c>
      <c r="F180" s="7">
        <v>194</v>
      </c>
      <c r="G180" s="7">
        <v>4814</v>
      </c>
    </row>
    <row r="181" spans="1:7" hidden="1" x14ac:dyDescent="0.25">
      <c r="A181" s="5" t="s">
        <v>1091</v>
      </c>
      <c r="B181" s="5" t="s">
        <v>1092</v>
      </c>
      <c r="C181" s="5" t="s">
        <v>717</v>
      </c>
      <c r="D181" s="5" t="s">
        <v>709</v>
      </c>
      <c r="E181" s="7">
        <v>5003</v>
      </c>
      <c r="F181" s="7">
        <v>39</v>
      </c>
      <c r="G181" s="7">
        <v>4964</v>
      </c>
    </row>
    <row r="182" spans="1:7" hidden="1" x14ac:dyDescent="0.25">
      <c r="A182" s="5" t="s">
        <v>1093</v>
      </c>
      <c r="B182" s="5" t="s">
        <v>1094</v>
      </c>
      <c r="C182" s="5" t="s">
        <v>807</v>
      </c>
      <c r="D182" s="5" t="s">
        <v>679</v>
      </c>
      <c r="E182" s="7">
        <v>4990</v>
      </c>
      <c r="F182" s="7">
        <v>3821</v>
      </c>
      <c r="G182" s="7">
        <v>1169</v>
      </c>
    </row>
    <row r="183" spans="1:7" hidden="1" x14ac:dyDescent="0.25">
      <c r="A183" s="5" t="s">
        <v>1095</v>
      </c>
      <c r="B183" s="5" t="s">
        <v>1096</v>
      </c>
      <c r="C183" s="5" t="s">
        <v>717</v>
      </c>
      <c r="D183" s="5" t="s">
        <v>1097</v>
      </c>
      <c r="E183" s="7">
        <v>4902</v>
      </c>
      <c r="F183" s="7">
        <v>0</v>
      </c>
      <c r="G183" s="7">
        <v>4902</v>
      </c>
    </row>
    <row r="184" spans="1:7" hidden="1" x14ac:dyDescent="0.25">
      <c r="A184" s="5" t="s">
        <v>1098</v>
      </c>
      <c r="B184" s="5" t="s">
        <v>1099</v>
      </c>
      <c r="C184" s="5" t="s">
        <v>656</v>
      </c>
      <c r="D184" s="5" t="s">
        <v>778</v>
      </c>
      <c r="E184" s="7">
        <v>4867</v>
      </c>
      <c r="F184" s="7">
        <v>4560</v>
      </c>
      <c r="G184" s="7">
        <v>307</v>
      </c>
    </row>
    <row r="185" spans="1:7" hidden="1" x14ac:dyDescent="0.25">
      <c r="A185" s="5" t="s">
        <v>1100</v>
      </c>
      <c r="B185" s="5" t="s">
        <v>1101</v>
      </c>
      <c r="C185" s="5" t="s">
        <v>717</v>
      </c>
      <c r="D185" s="5" t="s">
        <v>1102</v>
      </c>
      <c r="E185" s="7">
        <v>4855</v>
      </c>
      <c r="F185" s="7">
        <v>555</v>
      </c>
      <c r="G185" s="7">
        <v>4300</v>
      </c>
    </row>
    <row r="186" spans="1:7" hidden="1" x14ac:dyDescent="0.25">
      <c r="A186" s="5" t="s">
        <v>1103</v>
      </c>
      <c r="B186" s="5" t="s">
        <v>1104</v>
      </c>
      <c r="C186" s="5" t="s">
        <v>682</v>
      </c>
      <c r="D186" s="5" t="s">
        <v>670</v>
      </c>
      <c r="E186" s="7">
        <v>4622</v>
      </c>
      <c r="F186" s="7">
        <v>1938</v>
      </c>
      <c r="G186" s="7">
        <v>2684</v>
      </c>
    </row>
    <row r="187" spans="1:7" hidden="1" x14ac:dyDescent="0.25">
      <c r="A187" s="5" t="s">
        <v>1105</v>
      </c>
      <c r="B187" s="5" t="s">
        <v>1106</v>
      </c>
      <c r="C187" s="5" t="s">
        <v>717</v>
      </c>
      <c r="D187" s="5" t="s">
        <v>936</v>
      </c>
      <c r="E187" s="7">
        <v>4569</v>
      </c>
      <c r="F187" s="7">
        <v>801</v>
      </c>
      <c r="G187" s="7">
        <v>3768</v>
      </c>
    </row>
    <row r="188" spans="1:7" hidden="1" x14ac:dyDescent="0.25">
      <c r="A188" s="5" t="s">
        <v>1107</v>
      </c>
      <c r="B188" s="5" t="s">
        <v>1108</v>
      </c>
      <c r="C188" s="5" t="s">
        <v>807</v>
      </c>
      <c r="D188" s="5" t="s">
        <v>679</v>
      </c>
      <c r="E188" s="7">
        <v>4537</v>
      </c>
      <c r="F188" s="7">
        <v>3234</v>
      </c>
      <c r="G188" s="7">
        <v>1303</v>
      </c>
    </row>
    <row r="189" spans="1:7" hidden="1" x14ac:dyDescent="0.25">
      <c r="A189" s="5" t="s">
        <v>1109</v>
      </c>
      <c r="B189" s="5" t="s">
        <v>1110</v>
      </c>
      <c r="C189" s="5" t="s">
        <v>717</v>
      </c>
      <c r="D189" s="5" t="s">
        <v>1111</v>
      </c>
      <c r="E189" s="7">
        <v>4509</v>
      </c>
      <c r="F189" s="7">
        <v>350</v>
      </c>
      <c r="G189" s="7">
        <v>4159</v>
      </c>
    </row>
    <row r="190" spans="1:7" hidden="1" x14ac:dyDescent="0.25">
      <c r="A190" s="5" t="s">
        <v>1112</v>
      </c>
      <c r="B190" s="5" t="s">
        <v>1113</v>
      </c>
      <c r="C190" s="5" t="s">
        <v>807</v>
      </c>
      <c r="D190" s="5" t="s">
        <v>1114</v>
      </c>
      <c r="E190" s="7">
        <v>4506</v>
      </c>
      <c r="F190" s="7">
        <v>134</v>
      </c>
      <c r="G190" s="7">
        <v>4372</v>
      </c>
    </row>
    <row r="191" spans="1:7" hidden="1" x14ac:dyDescent="0.25">
      <c r="A191" s="5" t="s">
        <v>1115</v>
      </c>
      <c r="B191" s="5" t="s">
        <v>1116</v>
      </c>
      <c r="C191" s="5" t="s">
        <v>717</v>
      </c>
      <c r="D191" s="5" t="s">
        <v>1117</v>
      </c>
      <c r="E191" s="7">
        <v>4458</v>
      </c>
      <c r="F191" s="7">
        <v>27</v>
      </c>
      <c r="G191" s="7">
        <v>4431</v>
      </c>
    </row>
    <row r="192" spans="1:7" hidden="1" x14ac:dyDescent="0.25">
      <c r="A192" s="5" t="s">
        <v>1118</v>
      </c>
      <c r="B192" s="5" t="s">
        <v>1119</v>
      </c>
      <c r="C192" s="5" t="s">
        <v>807</v>
      </c>
      <c r="D192" s="5" t="s">
        <v>946</v>
      </c>
      <c r="E192" s="7">
        <v>4455</v>
      </c>
      <c r="F192" s="7">
        <v>27</v>
      </c>
      <c r="G192" s="7">
        <v>4428</v>
      </c>
    </row>
    <row r="193" spans="1:7" hidden="1" x14ac:dyDescent="0.25">
      <c r="A193" s="5" t="s">
        <v>1120</v>
      </c>
      <c r="B193" s="5" t="s">
        <v>1121</v>
      </c>
      <c r="C193" s="5" t="s">
        <v>897</v>
      </c>
      <c r="D193" s="5">
        <v>0.02</v>
      </c>
      <c r="E193" s="7">
        <v>4353</v>
      </c>
      <c r="F193" s="7">
        <v>361</v>
      </c>
      <c r="G193" s="7">
        <v>3992</v>
      </c>
    </row>
    <row r="194" spans="1:7" hidden="1" x14ac:dyDescent="0.25">
      <c r="A194" s="5" t="s">
        <v>1122</v>
      </c>
      <c r="B194" s="5" t="s">
        <v>1123</v>
      </c>
      <c r="C194" s="5" t="s">
        <v>717</v>
      </c>
      <c r="D194" s="5" t="s">
        <v>1124</v>
      </c>
      <c r="E194" s="7">
        <v>4325</v>
      </c>
      <c r="F194" s="7">
        <v>3731</v>
      </c>
      <c r="G194" s="7">
        <v>594</v>
      </c>
    </row>
    <row r="195" spans="1:7" hidden="1" x14ac:dyDescent="0.25">
      <c r="A195" s="5" t="s">
        <v>1125</v>
      </c>
      <c r="B195" s="5" t="s">
        <v>1126</v>
      </c>
      <c r="C195" s="5" t="s">
        <v>682</v>
      </c>
      <c r="D195" s="5" t="s">
        <v>741</v>
      </c>
      <c r="E195" s="7">
        <v>4239</v>
      </c>
      <c r="F195" s="7">
        <v>3873</v>
      </c>
      <c r="G195" s="7">
        <v>366</v>
      </c>
    </row>
    <row r="196" spans="1:7" hidden="1" x14ac:dyDescent="0.25">
      <c r="A196" s="5" t="s">
        <v>1127</v>
      </c>
      <c r="B196" s="5" t="s">
        <v>1128</v>
      </c>
      <c r="C196" s="5" t="s">
        <v>656</v>
      </c>
      <c r="D196" s="5" t="s">
        <v>1129</v>
      </c>
      <c r="E196" s="7">
        <v>4194</v>
      </c>
      <c r="F196" s="7">
        <v>3821</v>
      </c>
      <c r="G196" s="7">
        <v>373</v>
      </c>
    </row>
    <row r="197" spans="1:7" hidden="1" x14ac:dyDescent="0.25">
      <c r="A197" s="5" t="s">
        <v>1130</v>
      </c>
      <c r="B197" s="5" t="s">
        <v>1087</v>
      </c>
      <c r="C197" s="5" t="s">
        <v>897</v>
      </c>
      <c r="D197" s="5" t="s">
        <v>1131</v>
      </c>
      <c r="E197" s="7">
        <v>4181</v>
      </c>
      <c r="F197" s="7">
        <v>2564</v>
      </c>
      <c r="G197" s="7">
        <v>1617</v>
      </c>
    </row>
    <row r="198" spans="1:7" hidden="1" x14ac:dyDescent="0.25">
      <c r="A198" s="5" t="s">
        <v>1132</v>
      </c>
      <c r="B198" s="5" t="s">
        <v>1133</v>
      </c>
      <c r="C198" s="5" t="s">
        <v>656</v>
      </c>
      <c r="D198" s="5" t="s">
        <v>686</v>
      </c>
      <c r="E198" s="7">
        <v>4130</v>
      </c>
      <c r="F198" s="7">
        <v>3885</v>
      </c>
      <c r="G198" s="7">
        <v>245</v>
      </c>
    </row>
    <row r="199" spans="1:7" hidden="1" x14ac:dyDescent="0.25">
      <c r="A199" s="5" t="s">
        <v>1134</v>
      </c>
      <c r="B199" s="5" t="s">
        <v>950</v>
      </c>
      <c r="C199" s="5" t="s">
        <v>717</v>
      </c>
      <c r="D199" s="5" t="s">
        <v>1068</v>
      </c>
      <c r="E199" s="7">
        <v>4117</v>
      </c>
      <c r="F199" s="7">
        <v>1149</v>
      </c>
      <c r="G199" s="7">
        <v>2968</v>
      </c>
    </row>
    <row r="200" spans="1:7" hidden="1" x14ac:dyDescent="0.25">
      <c r="A200" s="5" t="s">
        <v>1135</v>
      </c>
      <c r="B200" s="5" t="s">
        <v>1136</v>
      </c>
      <c r="C200" s="5" t="s">
        <v>807</v>
      </c>
      <c r="D200" s="5" t="s">
        <v>1137</v>
      </c>
      <c r="E200" s="7">
        <v>4111</v>
      </c>
      <c r="F200" s="7">
        <v>164</v>
      </c>
      <c r="G200" s="7">
        <v>3947</v>
      </c>
    </row>
    <row r="201" spans="1:7" hidden="1" x14ac:dyDescent="0.25">
      <c r="A201" s="5" t="s">
        <v>1138</v>
      </c>
      <c r="B201" s="5" t="s">
        <v>1139</v>
      </c>
      <c r="C201" s="5" t="s">
        <v>717</v>
      </c>
      <c r="D201" s="5" t="s">
        <v>673</v>
      </c>
      <c r="E201" s="7">
        <v>4081</v>
      </c>
      <c r="F201" s="7">
        <v>1723</v>
      </c>
      <c r="G201" s="7">
        <v>2358</v>
      </c>
    </row>
    <row r="202" spans="1:7" hidden="1" x14ac:dyDescent="0.25">
      <c r="A202" s="5" t="s">
        <v>1140</v>
      </c>
      <c r="B202" s="5" t="s">
        <v>1141</v>
      </c>
      <c r="C202" s="5" t="s">
        <v>1142</v>
      </c>
      <c r="D202" s="5" t="s">
        <v>1143</v>
      </c>
      <c r="E202" s="7">
        <v>4070</v>
      </c>
      <c r="F202" s="7">
        <v>4070</v>
      </c>
      <c r="G202" s="7">
        <v>0</v>
      </c>
    </row>
    <row r="203" spans="1:7" hidden="1" x14ac:dyDescent="0.25">
      <c r="A203" s="5" t="s">
        <v>1144</v>
      </c>
      <c r="B203" s="5" t="s">
        <v>1113</v>
      </c>
      <c r="C203" s="5" t="s">
        <v>807</v>
      </c>
      <c r="D203" s="5" t="s">
        <v>1145</v>
      </c>
      <c r="E203" s="7">
        <v>3992</v>
      </c>
      <c r="F203" s="7">
        <v>116</v>
      </c>
      <c r="G203" s="7">
        <v>3876</v>
      </c>
    </row>
    <row r="204" spans="1:7" hidden="1" x14ac:dyDescent="0.25">
      <c r="A204" s="5" t="s">
        <v>1146</v>
      </c>
      <c r="B204" s="5" t="s">
        <v>1147</v>
      </c>
      <c r="C204" s="5" t="s">
        <v>842</v>
      </c>
      <c r="D204" s="5" t="s">
        <v>679</v>
      </c>
      <c r="E204" s="7">
        <v>3978</v>
      </c>
      <c r="F204" s="7">
        <v>3355</v>
      </c>
      <c r="G204" s="7">
        <v>623</v>
      </c>
    </row>
    <row r="205" spans="1:7" hidden="1" x14ac:dyDescent="0.25">
      <c r="A205" s="5" t="s">
        <v>1148</v>
      </c>
      <c r="B205" s="5" t="s">
        <v>1149</v>
      </c>
      <c r="C205" s="5" t="s">
        <v>656</v>
      </c>
      <c r="D205" s="5" t="s">
        <v>1150</v>
      </c>
      <c r="E205" s="7">
        <v>3800</v>
      </c>
      <c r="F205" s="7">
        <v>3645</v>
      </c>
      <c r="G205" s="7">
        <v>155</v>
      </c>
    </row>
    <row r="206" spans="1:7" hidden="1" x14ac:dyDescent="0.25">
      <c r="A206" s="5" t="s">
        <v>1151</v>
      </c>
      <c r="B206" s="5" t="s">
        <v>1152</v>
      </c>
      <c r="C206" s="5" t="s">
        <v>1153</v>
      </c>
      <c r="D206" s="5" t="s">
        <v>1154</v>
      </c>
      <c r="E206" s="7">
        <v>3799</v>
      </c>
      <c r="F206" s="7">
        <v>3725</v>
      </c>
      <c r="G206" s="7">
        <v>74</v>
      </c>
    </row>
    <row r="207" spans="1:7" hidden="1" x14ac:dyDescent="0.25">
      <c r="A207" s="5" t="s">
        <v>1155</v>
      </c>
      <c r="B207" s="5" t="s">
        <v>1156</v>
      </c>
      <c r="C207" s="5" t="s">
        <v>682</v>
      </c>
      <c r="D207" s="5" t="s">
        <v>763</v>
      </c>
      <c r="E207" s="7">
        <v>3666</v>
      </c>
      <c r="F207" s="7">
        <v>3463</v>
      </c>
      <c r="G207" s="7">
        <v>203</v>
      </c>
    </row>
    <row r="208" spans="1:7" hidden="1" x14ac:dyDescent="0.25">
      <c r="A208" s="5" t="s">
        <v>1157</v>
      </c>
      <c r="B208" s="5" t="s">
        <v>1158</v>
      </c>
      <c r="C208" s="5" t="s">
        <v>717</v>
      </c>
      <c r="D208" s="5" t="s">
        <v>1159</v>
      </c>
      <c r="E208" s="7">
        <v>3654</v>
      </c>
      <c r="F208" s="7">
        <v>1</v>
      </c>
      <c r="G208" s="7">
        <v>3653</v>
      </c>
    </row>
    <row r="209" spans="1:7" hidden="1" x14ac:dyDescent="0.25">
      <c r="A209" s="5" t="s">
        <v>1160</v>
      </c>
      <c r="B209" s="5" t="s">
        <v>892</v>
      </c>
      <c r="C209" s="5" t="s">
        <v>717</v>
      </c>
      <c r="D209" s="5" t="s">
        <v>763</v>
      </c>
      <c r="E209" s="7">
        <v>3647</v>
      </c>
      <c r="F209" s="7">
        <v>69</v>
      </c>
      <c r="G209" s="7">
        <v>3578</v>
      </c>
    </row>
    <row r="210" spans="1:7" hidden="1" x14ac:dyDescent="0.25">
      <c r="A210" s="5" t="s">
        <v>1161</v>
      </c>
      <c r="B210" s="5" t="s">
        <v>1162</v>
      </c>
      <c r="C210" s="5" t="s">
        <v>865</v>
      </c>
      <c r="D210" s="5" t="s">
        <v>679</v>
      </c>
      <c r="E210" s="7">
        <v>3605</v>
      </c>
      <c r="F210" s="7">
        <v>3087</v>
      </c>
      <c r="G210" s="7">
        <v>518</v>
      </c>
    </row>
    <row r="211" spans="1:7" hidden="1" x14ac:dyDescent="0.25">
      <c r="A211" s="5" t="s">
        <v>1163</v>
      </c>
      <c r="B211" s="5" t="s">
        <v>1164</v>
      </c>
      <c r="C211" s="5" t="s">
        <v>865</v>
      </c>
      <c r="D211" s="5">
        <v>1E-3</v>
      </c>
      <c r="E211" s="7">
        <v>3406</v>
      </c>
      <c r="F211" s="7">
        <v>3044</v>
      </c>
      <c r="G211" s="7">
        <v>362</v>
      </c>
    </row>
    <row r="212" spans="1:7" hidden="1" x14ac:dyDescent="0.25">
      <c r="A212" s="5" t="s">
        <v>1165</v>
      </c>
      <c r="B212" s="5" t="s">
        <v>1166</v>
      </c>
      <c r="C212" s="5" t="s">
        <v>807</v>
      </c>
      <c r="D212" s="5">
        <v>0.65</v>
      </c>
      <c r="E212" s="7">
        <v>3401</v>
      </c>
      <c r="F212" s="7">
        <v>2205</v>
      </c>
      <c r="G212" s="7">
        <v>1196</v>
      </c>
    </row>
    <row r="213" spans="1:7" hidden="1" x14ac:dyDescent="0.25">
      <c r="A213" s="5" t="s">
        <v>1167</v>
      </c>
      <c r="B213" s="5" t="s">
        <v>1168</v>
      </c>
      <c r="C213" s="5" t="s">
        <v>717</v>
      </c>
      <c r="D213" s="5">
        <v>0.2</v>
      </c>
      <c r="E213" s="7">
        <v>3383</v>
      </c>
      <c r="F213" s="7">
        <v>35</v>
      </c>
      <c r="G213" s="7">
        <v>3348</v>
      </c>
    </row>
    <row r="214" spans="1:7" hidden="1" x14ac:dyDescent="0.25">
      <c r="A214" s="5" t="s">
        <v>1169</v>
      </c>
      <c r="B214" s="5" t="s">
        <v>1170</v>
      </c>
      <c r="C214" s="5" t="s">
        <v>717</v>
      </c>
      <c r="D214" s="5">
        <v>0.1</v>
      </c>
      <c r="E214" s="7">
        <v>3378</v>
      </c>
      <c r="F214" s="7">
        <v>113</v>
      </c>
      <c r="G214" s="7">
        <v>3265</v>
      </c>
    </row>
    <row r="215" spans="1:7" hidden="1" x14ac:dyDescent="0.25">
      <c r="A215" s="5" t="s">
        <v>1171</v>
      </c>
      <c r="B215" s="5" t="s">
        <v>1172</v>
      </c>
      <c r="C215" s="5" t="s">
        <v>717</v>
      </c>
      <c r="D215" s="5">
        <v>0.08</v>
      </c>
      <c r="E215" s="7">
        <v>3361</v>
      </c>
      <c r="F215" s="7">
        <v>0</v>
      </c>
      <c r="G215" s="7">
        <v>3361</v>
      </c>
    </row>
    <row r="216" spans="1:7" hidden="1" x14ac:dyDescent="0.25">
      <c r="A216" s="5" t="s">
        <v>1173</v>
      </c>
      <c r="B216" s="5" t="s">
        <v>1174</v>
      </c>
      <c r="C216" s="5" t="s">
        <v>717</v>
      </c>
      <c r="D216" s="5" t="s">
        <v>1175</v>
      </c>
      <c r="E216" s="7">
        <v>3347</v>
      </c>
      <c r="F216" s="7">
        <v>954</v>
      </c>
      <c r="G216" s="7">
        <v>2393</v>
      </c>
    </row>
    <row r="217" spans="1:7" hidden="1" x14ac:dyDescent="0.25">
      <c r="A217" s="5" t="s">
        <v>1176</v>
      </c>
      <c r="B217" s="5" t="s">
        <v>1177</v>
      </c>
      <c r="C217" s="5" t="s">
        <v>865</v>
      </c>
      <c r="D217" s="5">
        <v>0.01</v>
      </c>
      <c r="E217" s="7">
        <v>3331</v>
      </c>
      <c r="F217" s="7">
        <v>2737</v>
      </c>
      <c r="G217" s="7">
        <v>594</v>
      </c>
    </row>
    <row r="218" spans="1:7" hidden="1" x14ac:dyDescent="0.25">
      <c r="A218" s="5" t="s">
        <v>1178</v>
      </c>
      <c r="B218" s="5" t="s">
        <v>1179</v>
      </c>
      <c r="C218" s="5" t="s">
        <v>682</v>
      </c>
      <c r="D218" s="5" t="s">
        <v>1180</v>
      </c>
      <c r="E218" s="7">
        <v>3240</v>
      </c>
      <c r="F218" s="7">
        <v>960</v>
      </c>
      <c r="G218" s="7">
        <v>2280</v>
      </c>
    </row>
    <row r="219" spans="1:7" hidden="1" x14ac:dyDescent="0.25">
      <c r="A219" s="5" t="s">
        <v>1181</v>
      </c>
      <c r="B219" s="5" t="s">
        <v>1182</v>
      </c>
      <c r="C219" s="5" t="s">
        <v>807</v>
      </c>
      <c r="D219" s="5">
        <v>5.0000000000000001E-3</v>
      </c>
      <c r="E219" s="7">
        <v>3151</v>
      </c>
      <c r="F219" s="7">
        <v>3072</v>
      </c>
      <c r="G219" s="7">
        <v>79</v>
      </c>
    </row>
    <row r="220" spans="1:7" hidden="1" x14ac:dyDescent="0.25">
      <c r="A220" s="5" t="s">
        <v>1183</v>
      </c>
      <c r="B220" s="5" t="s">
        <v>1184</v>
      </c>
      <c r="C220" s="5" t="s">
        <v>656</v>
      </c>
      <c r="D220" s="5" t="s">
        <v>953</v>
      </c>
      <c r="E220" s="7">
        <v>3139</v>
      </c>
      <c r="F220" s="7">
        <v>2987</v>
      </c>
      <c r="G220" s="7">
        <v>152</v>
      </c>
    </row>
    <row r="221" spans="1:7" hidden="1" x14ac:dyDescent="0.25">
      <c r="A221" s="5" t="s">
        <v>1185</v>
      </c>
      <c r="B221" s="5" t="s">
        <v>1113</v>
      </c>
      <c r="C221" s="5" t="s">
        <v>717</v>
      </c>
      <c r="D221" s="5" t="s">
        <v>1186</v>
      </c>
      <c r="E221" s="7">
        <v>3121</v>
      </c>
      <c r="F221" s="7">
        <v>1</v>
      </c>
      <c r="G221" s="7">
        <v>3120</v>
      </c>
    </row>
    <row r="222" spans="1:7" hidden="1" x14ac:dyDescent="0.25">
      <c r="A222" s="5" t="s">
        <v>1187</v>
      </c>
      <c r="B222" s="5" t="s">
        <v>1188</v>
      </c>
      <c r="C222" s="5" t="s">
        <v>717</v>
      </c>
      <c r="D222" s="5" t="s">
        <v>1189</v>
      </c>
      <c r="E222" s="7">
        <v>3091</v>
      </c>
      <c r="F222" s="7">
        <v>19</v>
      </c>
      <c r="G222" s="7">
        <v>3072</v>
      </c>
    </row>
    <row r="223" spans="1:7" hidden="1" x14ac:dyDescent="0.25">
      <c r="A223" s="5" t="s">
        <v>1190</v>
      </c>
      <c r="B223" s="5" t="s">
        <v>743</v>
      </c>
      <c r="C223" s="5" t="s">
        <v>807</v>
      </c>
      <c r="D223" s="5" t="s">
        <v>1191</v>
      </c>
      <c r="E223" s="7">
        <v>3089</v>
      </c>
      <c r="F223" s="7">
        <v>1937</v>
      </c>
      <c r="G223" s="7">
        <v>1152</v>
      </c>
    </row>
    <row r="224" spans="1:7" hidden="1" x14ac:dyDescent="0.25">
      <c r="A224" s="5" t="s">
        <v>1192</v>
      </c>
      <c r="B224" s="5" t="s">
        <v>797</v>
      </c>
      <c r="C224" s="5" t="s">
        <v>807</v>
      </c>
      <c r="D224" s="5" t="s">
        <v>1193</v>
      </c>
      <c r="E224" s="7">
        <v>2923</v>
      </c>
      <c r="F224" s="7">
        <v>1453</v>
      </c>
      <c r="G224" s="7">
        <v>1470</v>
      </c>
    </row>
    <row r="225" spans="1:7" hidden="1" x14ac:dyDescent="0.25">
      <c r="A225" s="5" t="s">
        <v>1194</v>
      </c>
      <c r="B225" s="5" t="s">
        <v>945</v>
      </c>
      <c r="C225" s="5" t="s">
        <v>807</v>
      </c>
      <c r="D225" s="5" t="s">
        <v>1195</v>
      </c>
      <c r="E225" s="7">
        <v>2922</v>
      </c>
      <c r="F225" s="7">
        <v>30</v>
      </c>
      <c r="G225" s="7">
        <v>2892</v>
      </c>
    </row>
    <row r="226" spans="1:7" hidden="1" x14ac:dyDescent="0.25">
      <c r="A226" s="5" t="s">
        <v>1196</v>
      </c>
      <c r="B226" s="5" t="s">
        <v>1197</v>
      </c>
      <c r="C226" s="5" t="s">
        <v>682</v>
      </c>
      <c r="D226" s="5" t="s">
        <v>732</v>
      </c>
      <c r="E226" s="7">
        <v>2893</v>
      </c>
      <c r="F226" s="7">
        <v>2044</v>
      </c>
      <c r="G226" s="7">
        <v>849</v>
      </c>
    </row>
    <row r="227" spans="1:7" hidden="1" x14ac:dyDescent="0.25">
      <c r="A227" s="5" t="s">
        <v>1198</v>
      </c>
      <c r="B227" s="5" t="s">
        <v>955</v>
      </c>
      <c r="C227" s="5" t="s">
        <v>807</v>
      </c>
      <c r="D227" s="5" t="s">
        <v>1195</v>
      </c>
      <c r="E227" s="7">
        <v>2841</v>
      </c>
      <c r="F227" s="7">
        <v>219</v>
      </c>
      <c r="G227" s="7">
        <v>2622</v>
      </c>
    </row>
    <row r="228" spans="1:7" hidden="1" x14ac:dyDescent="0.25">
      <c r="A228" s="5" t="s">
        <v>1199</v>
      </c>
      <c r="B228" s="5" t="s">
        <v>1200</v>
      </c>
      <c r="C228" s="5" t="s">
        <v>682</v>
      </c>
      <c r="D228" s="5" t="s">
        <v>1201</v>
      </c>
      <c r="E228" s="7">
        <v>2742</v>
      </c>
      <c r="F228" s="7">
        <v>1490</v>
      </c>
      <c r="G228" s="7">
        <v>1252</v>
      </c>
    </row>
    <row r="229" spans="1:7" hidden="1" x14ac:dyDescent="0.25">
      <c r="A229" s="5" t="s">
        <v>1202</v>
      </c>
      <c r="B229" s="5" t="s">
        <v>1203</v>
      </c>
      <c r="C229" s="5" t="s">
        <v>682</v>
      </c>
      <c r="D229" s="5" t="s">
        <v>1204</v>
      </c>
      <c r="E229" s="7">
        <v>2651</v>
      </c>
      <c r="F229" s="7">
        <v>2536</v>
      </c>
      <c r="G229" s="7">
        <v>115</v>
      </c>
    </row>
    <row r="230" spans="1:7" hidden="1" x14ac:dyDescent="0.25">
      <c r="A230" s="5" t="s">
        <v>1205</v>
      </c>
      <c r="B230" s="5" t="s">
        <v>869</v>
      </c>
      <c r="C230" s="5" t="s">
        <v>717</v>
      </c>
      <c r="D230" s="5" t="s">
        <v>1206</v>
      </c>
      <c r="E230" s="7">
        <v>2618</v>
      </c>
      <c r="F230" s="7">
        <v>56</v>
      </c>
      <c r="G230" s="7">
        <v>2562</v>
      </c>
    </row>
    <row r="231" spans="1:7" hidden="1" x14ac:dyDescent="0.25">
      <c r="A231" s="5" t="s">
        <v>1207</v>
      </c>
      <c r="B231" s="5" t="s">
        <v>1208</v>
      </c>
      <c r="C231" s="5" t="s">
        <v>807</v>
      </c>
      <c r="D231" s="5" t="s">
        <v>1209</v>
      </c>
      <c r="E231" s="7">
        <v>2581</v>
      </c>
      <c r="F231" s="7">
        <v>2338</v>
      </c>
      <c r="G231" s="7">
        <v>243</v>
      </c>
    </row>
    <row r="232" spans="1:7" hidden="1" x14ac:dyDescent="0.25">
      <c r="A232" s="5" t="s">
        <v>1210</v>
      </c>
      <c r="B232" s="5" t="s">
        <v>704</v>
      </c>
      <c r="C232" s="5" t="s">
        <v>807</v>
      </c>
      <c r="D232" s="5" t="s">
        <v>676</v>
      </c>
      <c r="E232" s="7">
        <v>2490</v>
      </c>
      <c r="F232" s="7">
        <v>2380</v>
      </c>
      <c r="G232" s="7">
        <v>110</v>
      </c>
    </row>
    <row r="233" spans="1:7" hidden="1" x14ac:dyDescent="0.25">
      <c r="A233" s="5" t="s">
        <v>1211</v>
      </c>
      <c r="B233" s="5" t="s">
        <v>1212</v>
      </c>
      <c r="C233" s="5" t="s">
        <v>717</v>
      </c>
      <c r="D233" s="5" t="s">
        <v>936</v>
      </c>
      <c r="E233" s="7">
        <v>2468</v>
      </c>
      <c r="F233" s="7">
        <v>6</v>
      </c>
      <c r="G233" s="7">
        <v>2462</v>
      </c>
    </row>
    <row r="234" spans="1:7" hidden="1" x14ac:dyDescent="0.25">
      <c r="A234" s="5" t="s">
        <v>1213</v>
      </c>
      <c r="B234" s="5" t="s">
        <v>1214</v>
      </c>
      <c r="C234" s="5" t="s">
        <v>865</v>
      </c>
      <c r="D234" s="5">
        <v>0.01</v>
      </c>
      <c r="E234" s="7">
        <v>2428</v>
      </c>
      <c r="F234" s="7">
        <v>2189</v>
      </c>
      <c r="G234" s="7">
        <v>239</v>
      </c>
    </row>
    <row r="235" spans="1:7" hidden="1" x14ac:dyDescent="0.25">
      <c r="A235" s="5" t="s">
        <v>1215</v>
      </c>
      <c r="B235" s="5" t="s">
        <v>777</v>
      </c>
      <c r="C235" s="5" t="s">
        <v>717</v>
      </c>
      <c r="D235" s="5" t="s">
        <v>1216</v>
      </c>
      <c r="E235" s="7">
        <v>2401</v>
      </c>
      <c r="F235" s="7">
        <v>0</v>
      </c>
      <c r="G235" s="7">
        <v>2401</v>
      </c>
    </row>
    <row r="236" spans="1:7" hidden="1" x14ac:dyDescent="0.25">
      <c r="A236" s="5" t="s">
        <v>1217</v>
      </c>
      <c r="B236" s="5" t="s">
        <v>1218</v>
      </c>
      <c r="C236" s="5" t="s">
        <v>682</v>
      </c>
      <c r="D236" s="5" t="s">
        <v>673</v>
      </c>
      <c r="E236" s="7">
        <v>2372</v>
      </c>
      <c r="F236" s="7">
        <v>1910</v>
      </c>
      <c r="G236" s="7">
        <v>462</v>
      </c>
    </row>
    <row r="237" spans="1:7" hidden="1" x14ac:dyDescent="0.25">
      <c r="A237" s="5" t="s">
        <v>1219</v>
      </c>
      <c r="B237" s="5" t="s">
        <v>871</v>
      </c>
      <c r="C237" s="5" t="s">
        <v>1220</v>
      </c>
      <c r="D237" s="5" t="s">
        <v>1221</v>
      </c>
      <c r="E237" s="7">
        <v>2363</v>
      </c>
      <c r="F237" s="7">
        <v>1059</v>
      </c>
      <c r="G237" s="7">
        <v>1304</v>
      </c>
    </row>
    <row r="238" spans="1:7" hidden="1" x14ac:dyDescent="0.25">
      <c r="A238" s="5" t="s">
        <v>1222</v>
      </c>
      <c r="B238" s="5" t="s">
        <v>1223</v>
      </c>
      <c r="C238" s="5" t="s">
        <v>865</v>
      </c>
      <c r="D238" s="5" t="s">
        <v>1224</v>
      </c>
      <c r="E238" s="7">
        <v>2359</v>
      </c>
      <c r="F238" s="7">
        <v>1817</v>
      </c>
      <c r="G238" s="7">
        <v>542</v>
      </c>
    </row>
    <row r="239" spans="1:7" hidden="1" x14ac:dyDescent="0.25">
      <c r="A239" s="5" t="s">
        <v>1225</v>
      </c>
      <c r="B239" s="5" t="s">
        <v>1226</v>
      </c>
      <c r="C239" s="5" t="s">
        <v>717</v>
      </c>
      <c r="D239" s="5" t="s">
        <v>763</v>
      </c>
      <c r="E239" s="7">
        <v>2354</v>
      </c>
      <c r="F239" s="7">
        <v>55</v>
      </c>
      <c r="G239" s="7">
        <v>2299</v>
      </c>
    </row>
    <row r="240" spans="1:7" hidden="1" x14ac:dyDescent="0.25">
      <c r="A240" s="5" t="s">
        <v>1227</v>
      </c>
      <c r="B240" s="5" t="s">
        <v>1228</v>
      </c>
      <c r="C240" s="5" t="s">
        <v>881</v>
      </c>
      <c r="D240" s="5" t="s">
        <v>1229</v>
      </c>
      <c r="E240" s="7">
        <v>2277</v>
      </c>
      <c r="F240" s="7">
        <v>2260</v>
      </c>
      <c r="G240" s="7">
        <v>17</v>
      </c>
    </row>
    <row r="241" spans="1:7" hidden="1" x14ac:dyDescent="0.25">
      <c r="A241" s="5" t="s">
        <v>1230</v>
      </c>
      <c r="B241" s="5" t="s">
        <v>1106</v>
      </c>
      <c r="C241" s="5" t="s">
        <v>656</v>
      </c>
      <c r="D241" s="5" t="s">
        <v>772</v>
      </c>
      <c r="E241" s="7">
        <v>2273</v>
      </c>
      <c r="F241" s="7">
        <v>1077</v>
      </c>
      <c r="G241" s="7">
        <v>1196</v>
      </c>
    </row>
    <row r="242" spans="1:7" hidden="1" x14ac:dyDescent="0.25">
      <c r="A242" s="5" t="s">
        <v>1231</v>
      </c>
      <c r="B242" s="5" t="s">
        <v>1232</v>
      </c>
      <c r="C242" s="5" t="s">
        <v>865</v>
      </c>
      <c r="D242" s="5">
        <v>0.01</v>
      </c>
      <c r="E242" s="7">
        <v>2250</v>
      </c>
      <c r="F242" s="7">
        <v>2016</v>
      </c>
      <c r="G242" s="7">
        <v>234</v>
      </c>
    </row>
    <row r="243" spans="1:7" hidden="1" x14ac:dyDescent="0.25">
      <c r="A243" s="5" t="s">
        <v>1233</v>
      </c>
      <c r="B243" s="5" t="s">
        <v>1234</v>
      </c>
      <c r="C243" s="5" t="s">
        <v>897</v>
      </c>
      <c r="D243" s="5" t="s">
        <v>735</v>
      </c>
      <c r="E243" s="7">
        <v>2246</v>
      </c>
      <c r="F243" s="7">
        <v>76</v>
      </c>
      <c r="G243" s="7">
        <v>2170</v>
      </c>
    </row>
    <row r="244" spans="1:7" hidden="1" x14ac:dyDescent="0.25">
      <c r="A244" s="5" t="s">
        <v>1235</v>
      </c>
      <c r="B244" s="5" t="s">
        <v>1236</v>
      </c>
      <c r="C244" s="5" t="s">
        <v>682</v>
      </c>
      <c r="D244" s="5" t="s">
        <v>657</v>
      </c>
      <c r="E244" s="7">
        <v>2194</v>
      </c>
      <c r="F244" s="7">
        <v>1000</v>
      </c>
      <c r="G244" s="7">
        <v>1194</v>
      </c>
    </row>
    <row r="245" spans="1:7" hidden="1" x14ac:dyDescent="0.25">
      <c r="A245" s="5" t="s">
        <v>1237</v>
      </c>
      <c r="B245" s="5" t="s">
        <v>931</v>
      </c>
      <c r="C245" s="5" t="s">
        <v>897</v>
      </c>
      <c r="D245" s="5" t="s">
        <v>747</v>
      </c>
      <c r="E245" s="7">
        <v>2186</v>
      </c>
      <c r="F245" s="7">
        <v>13</v>
      </c>
      <c r="G245" s="7">
        <v>2173</v>
      </c>
    </row>
    <row r="246" spans="1:7" hidden="1" x14ac:dyDescent="0.25">
      <c r="A246" s="5" t="s">
        <v>1238</v>
      </c>
      <c r="B246" s="5" t="s">
        <v>1239</v>
      </c>
      <c r="C246" s="5" t="s">
        <v>807</v>
      </c>
      <c r="D246" s="5" t="s">
        <v>1240</v>
      </c>
      <c r="E246" s="7">
        <v>2164</v>
      </c>
      <c r="F246" s="7">
        <v>17</v>
      </c>
      <c r="G246" s="7">
        <v>2147</v>
      </c>
    </row>
    <row r="247" spans="1:7" hidden="1" x14ac:dyDescent="0.25">
      <c r="A247" s="5" t="s">
        <v>1241</v>
      </c>
      <c r="B247" s="5" t="s">
        <v>1242</v>
      </c>
      <c r="C247" s="5" t="s">
        <v>1243</v>
      </c>
      <c r="D247" s="5" t="s">
        <v>1242</v>
      </c>
      <c r="E247" s="7">
        <v>2106</v>
      </c>
      <c r="F247" s="7">
        <v>2067</v>
      </c>
      <c r="G247" s="7">
        <v>39</v>
      </c>
    </row>
    <row r="248" spans="1:7" hidden="1" x14ac:dyDescent="0.25">
      <c r="A248" s="5" t="s">
        <v>1244</v>
      </c>
      <c r="B248" s="5" t="s">
        <v>1045</v>
      </c>
      <c r="C248" s="5" t="s">
        <v>656</v>
      </c>
      <c r="D248" s="5" t="s">
        <v>775</v>
      </c>
      <c r="E248" s="7">
        <v>2090</v>
      </c>
      <c r="F248" s="7">
        <v>1891</v>
      </c>
      <c r="G248" s="7">
        <v>199</v>
      </c>
    </row>
    <row r="249" spans="1:7" hidden="1" x14ac:dyDescent="0.25">
      <c r="A249" s="5" t="s">
        <v>1245</v>
      </c>
      <c r="B249" s="5" t="s">
        <v>1246</v>
      </c>
      <c r="C249" s="5" t="s">
        <v>656</v>
      </c>
      <c r="D249" s="5" t="s">
        <v>862</v>
      </c>
      <c r="E249" s="7">
        <v>2078</v>
      </c>
      <c r="F249" s="7">
        <v>2078</v>
      </c>
      <c r="G249" s="7">
        <v>0</v>
      </c>
    </row>
    <row r="250" spans="1:7" hidden="1" x14ac:dyDescent="0.25">
      <c r="A250" s="5" t="s">
        <v>1247</v>
      </c>
      <c r="B250" s="5" t="s">
        <v>1248</v>
      </c>
      <c r="C250" s="5" t="s">
        <v>717</v>
      </c>
      <c r="D250" s="5">
        <v>5.0000000000000001E-3</v>
      </c>
      <c r="E250" s="7">
        <v>2066</v>
      </c>
      <c r="F250" s="7">
        <v>3</v>
      </c>
      <c r="G250" s="7">
        <v>2063</v>
      </c>
    </row>
    <row r="251" spans="1:7" hidden="1" x14ac:dyDescent="0.25">
      <c r="A251" s="5" t="s">
        <v>1249</v>
      </c>
      <c r="B251" s="5" t="s">
        <v>743</v>
      </c>
      <c r="C251" s="5" t="s">
        <v>717</v>
      </c>
      <c r="D251" s="5" t="s">
        <v>1250</v>
      </c>
      <c r="E251" s="7">
        <v>2024</v>
      </c>
      <c r="F251" s="7">
        <v>21</v>
      </c>
      <c r="G251" s="7">
        <v>2003</v>
      </c>
    </row>
    <row r="252" spans="1:7" hidden="1" x14ac:dyDescent="0.25">
      <c r="A252" s="5" t="s">
        <v>1251</v>
      </c>
      <c r="B252" s="5" t="s">
        <v>1252</v>
      </c>
      <c r="C252" s="5" t="s">
        <v>807</v>
      </c>
      <c r="D252" s="5" t="s">
        <v>1253</v>
      </c>
      <c r="E252" s="7">
        <v>2013</v>
      </c>
      <c r="F252" s="7">
        <v>1936</v>
      </c>
      <c r="G252" s="7">
        <v>77</v>
      </c>
    </row>
    <row r="253" spans="1:7" hidden="1" x14ac:dyDescent="0.25">
      <c r="A253" s="5" t="s">
        <v>1254</v>
      </c>
      <c r="B253" s="5" t="s">
        <v>1255</v>
      </c>
      <c r="C253" s="5" t="s">
        <v>656</v>
      </c>
      <c r="D253" s="5" t="s">
        <v>926</v>
      </c>
      <c r="E253" s="7">
        <v>1937</v>
      </c>
      <c r="F253" s="7">
        <v>1622</v>
      </c>
      <c r="G253" s="7">
        <v>315</v>
      </c>
    </row>
    <row r="254" spans="1:7" hidden="1" x14ac:dyDescent="0.25">
      <c r="A254" s="5" t="s">
        <v>1256</v>
      </c>
      <c r="B254" s="5" t="s">
        <v>1257</v>
      </c>
      <c r="C254" s="5" t="s">
        <v>656</v>
      </c>
      <c r="D254" s="5" t="s">
        <v>741</v>
      </c>
      <c r="E254" s="7">
        <v>1921</v>
      </c>
      <c r="F254" s="7">
        <v>1817</v>
      </c>
      <c r="G254" s="7">
        <v>104</v>
      </c>
    </row>
    <row r="255" spans="1:7" hidden="1" x14ac:dyDescent="0.25">
      <c r="A255" s="5" t="s">
        <v>1258</v>
      </c>
      <c r="B255" s="5" t="s">
        <v>1259</v>
      </c>
      <c r="C255" s="5" t="s">
        <v>682</v>
      </c>
      <c r="D255" s="5" t="s">
        <v>1260</v>
      </c>
      <c r="E255" s="7">
        <v>1904</v>
      </c>
      <c r="F255" s="7">
        <v>1123</v>
      </c>
      <c r="G255" s="7">
        <v>781</v>
      </c>
    </row>
    <row r="256" spans="1:7" hidden="1" x14ac:dyDescent="0.25">
      <c r="A256" s="5" t="s">
        <v>1261</v>
      </c>
      <c r="B256" s="5" t="s">
        <v>1113</v>
      </c>
      <c r="C256" s="5" t="s">
        <v>807</v>
      </c>
      <c r="D256" s="5" t="s">
        <v>1262</v>
      </c>
      <c r="E256" s="7">
        <v>1807</v>
      </c>
      <c r="F256" s="7">
        <v>2</v>
      </c>
      <c r="G256" s="7">
        <v>1805</v>
      </c>
    </row>
    <row r="257" spans="1:7" hidden="1" x14ac:dyDescent="0.25">
      <c r="A257" s="5" t="s">
        <v>1263</v>
      </c>
      <c r="B257" s="5" t="s">
        <v>1264</v>
      </c>
      <c r="C257" s="5" t="s">
        <v>807</v>
      </c>
      <c r="D257" s="5">
        <v>0.02</v>
      </c>
      <c r="E257" s="7">
        <v>1805</v>
      </c>
      <c r="F257" s="7">
        <v>1749</v>
      </c>
      <c r="G257" s="7">
        <v>56</v>
      </c>
    </row>
    <row r="258" spans="1:7" hidden="1" x14ac:dyDescent="0.25">
      <c r="A258" s="5" t="s">
        <v>1265</v>
      </c>
      <c r="B258" s="5" t="s">
        <v>1266</v>
      </c>
      <c r="C258" s="5" t="s">
        <v>717</v>
      </c>
      <c r="D258" s="5" t="s">
        <v>670</v>
      </c>
      <c r="E258" s="7">
        <v>1793</v>
      </c>
      <c r="F258" s="7">
        <v>0</v>
      </c>
      <c r="G258" s="7">
        <v>1793</v>
      </c>
    </row>
    <row r="259" spans="1:7" hidden="1" x14ac:dyDescent="0.25">
      <c r="A259" s="5" t="s">
        <v>1267</v>
      </c>
      <c r="B259" s="5" t="s">
        <v>1012</v>
      </c>
      <c r="C259" s="5" t="s">
        <v>682</v>
      </c>
      <c r="D259" s="5" t="s">
        <v>732</v>
      </c>
      <c r="E259" s="7">
        <v>1785</v>
      </c>
      <c r="F259" s="7">
        <v>1784</v>
      </c>
      <c r="G259" s="7">
        <v>1</v>
      </c>
    </row>
    <row r="260" spans="1:7" hidden="1" x14ac:dyDescent="0.25">
      <c r="A260" s="5" t="s">
        <v>1268</v>
      </c>
      <c r="B260" s="5" t="s">
        <v>1269</v>
      </c>
      <c r="C260" s="5" t="s">
        <v>682</v>
      </c>
      <c r="D260" s="5" t="s">
        <v>763</v>
      </c>
      <c r="E260" s="7">
        <v>1771</v>
      </c>
      <c r="F260" s="7">
        <v>1401</v>
      </c>
      <c r="G260" s="7">
        <v>370</v>
      </c>
    </row>
    <row r="261" spans="1:7" hidden="1" x14ac:dyDescent="0.25">
      <c r="A261" s="5" t="s">
        <v>1270</v>
      </c>
      <c r="B261" s="5" t="s">
        <v>824</v>
      </c>
      <c r="C261" s="5" t="s">
        <v>807</v>
      </c>
      <c r="D261" s="5" t="s">
        <v>1271</v>
      </c>
      <c r="E261" s="7">
        <v>1767</v>
      </c>
      <c r="F261" s="7">
        <v>991</v>
      </c>
      <c r="G261" s="7">
        <v>776</v>
      </c>
    </row>
    <row r="262" spans="1:7" hidden="1" x14ac:dyDescent="0.25">
      <c r="A262" s="5" t="s">
        <v>1272</v>
      </c>
      <c r="B262" s="5" t="s">
        <v>1273</v>
      </c>
      <c r="C262" s="5" t="s">
        <v>865</v>
      </c>
      <c r="D262" s="5">
        <v>0.02</v>
      </c>
      <c r="E262" s="7">
        <v>1742</v>
      </c>
      <c r="F262" s="7">
        <v>346</v>
      </c>
      <c r="G262" s="7">
        <v>1396</v>
      </c>
    </row>
    <row r="263" spans="1:7" hidden="1" x14ac:dyDescent="0.25">
      <c r="A263" s="5" t="s">
        <v>1274</v>
      </c>
      <c r="B263" s="5" t="s">
        <v>1275</v>
      </c>
      <c r="C263" s="5" t="s">
        <v>807</v>
      </c>
      <c r="D263" s="5">
        <v>1E-3</v>
      </c>
      <c r="E263" s="7">
        <v>1714</v>
      </c>
      <c r="F263" s="7">
        <v>1357</v>
      </c>
      <c r="G263" s="7">
        <v>357</v>
      </c>
    </row>
    <row r="264" spans="1:7" hidden="1" x14ac:dyDescent="0.25">
      <c r="A264" s="5" t="s">
        <v>1276</v>
      </c>
      <c r="B264" s="5" t="s">
        <v>837</v>
      </c>
      <c r="C264" s="5" t="s">
        <v>807</v>
      </c>
      <c r="D264" s="5" t="s">
        <v>1277</v>
      </c>
      <c r="E264" s="7">
        <v>1688</v>
      </c>
      <c r="F264" s="7">
        <v>792</v>
      </c>
      <c r="G264" s="7">
        <v>896</v>
      </c>
    </row>
    <row r="265" spans="1:7" hidden="1" x14ac:dyDescent="0.25">
      <c r="A265" s="5" t="s">
        <v>1278</v>
      </c>
      <c r="B265" s="5" t="s">
        <v>1279</v>
      </c>
      <c r="C265" s="5" t="s">
        <v>656</v>
      </c>
      <c r="D265" s="5" t="s">
        <v>763</v>
      </c>
      <c r="E265" s="7">
        <v>1647</v>
      </c>
      <c r="F265" s="7">
        <v>1597</v>
      </c>
      <c r="G265" s="7">
        <v>50</v>
      </c>
    </row>
    <row r="266" spans="1:7" hidden="1" x14ac:dyDescent="0.25">
      <c r="A266" s="5" t="s">
        <v>1280</v>
      </c>
      <c r="B266" s="5" t="s">
        <v>1281</v>
      </c>
      <c r="C266" s="5" t="s">
        <v>656</v>
      </c>
      <c r="D266" s="5" t="s">
        <v>778</v>
      </c>
      <c r="E266" s="7">
        <v>1628</v>
      </c>
      <c r="F266" s="7">
        <v>1522</v>
      </c>
      <c r="G266" s="7">
        <v>106</v>
      </c>
    </row>
    <row r="267" spans="1:7" hidden="1" x14ac:dyDescent="0.25">
      <c r="A267" s="5" t="s">
        <v>1282</v>
      </c>
      <c r="B267" s="5" t="s">
        <v>1283</v>
      </c>
      <c r="C267" s="5" t="s">
        <v>717</v>
      </c>
      <c r="D267" s="5" t="s">
        <v>1124</v>
      </c>
      <c r="E267" s="7">
        <v>1615</v>
      </c>
      <c r="F267" s="7">
        <v>4</v>
      </c>
      <c r="G267" s="7">
        <v>1611</v>
      </c>
    </row>
    <row r="268" spans="1:7" hidden="1" x14ac:dyDescent="0.25">
      <c r="A268" s="5" t="s">
        <v>1284</v>
      </c>
      <c r="B268" s="5" t="s">
        <v>1285</v>
      </c>
      <c r="C268" s="5" t="s">
        <v>717</v>
      </c>
      <c r="D268" s="5" t="s">
        <v>1286</v>
      </c>
      <c r="E268" s="7">
        <v>1589</v>
      </c>
      <c r="F268" s="7">
        <v>0</v>
      </c>
      <c r="G268" s="7">
        <v>1589</v>
      </c>
    </row>
    <row r="269" spans="1:7" hidden="1" x14ac:dyDescent="0.25">
      <c r="A269" s="5" t="s">
        <v>1287</v>
      </c>
      <c r="B269" s="5" t="s">
        <v>1288</v>
      </c>
      <c r="C269" s="5" t="s">
        <v>717</v>
      </c>
      <c r="D269" s="5" t="s">
        <v>763</v>
      </c>
      <c r="E269" s="7">
        <v>1580</v>
      </c>
      <c r="F269" s="7">
        <v>21</v>
      </c>
      <c r="G269" s="7">
        <v>1559</v>
      </c>
    </row>
    <row r="270" spans="1:7" hidden="1" x14ac:dyDescent="0.25">
      <c r="A270" s="5" t="s">
        <v>1289</v>
      </c>
      <c r="B270" s="5" t="s">
        <v>961</v>
      </c>
      <c r="C270" s="5" t="s">
        <v>717</v>
      </c>
      <c r="D270" s="5" t="s">
        <v>741</v>
      </c>
      <c r="E270" s="7">
        <v>1472</v>
      </c>
      <c r="F270" s="7">
        <v>151</v>
      </c>
      <c r="G270" s="7">
        <v>1321</v>
      </c>
    </row>
    <row r="271" spans="1:7" hidden="1" x14ac:dyDescent="0.25">
      <c r="A271" s="5" t="s">
        <v>1290</v>
      </c>
      <c r="B271" s="5" t="s">
        <v>723</v>
      </c>
      <c r="C271" s="5" t="s">
        <v>807</v>
      </c>
      <c r="D271" s="5">
        <v>1E-3</v>
      </c>
      <c r="E271" s="7">
        <v>1467</v>
      </c>
      <c r="F271" s="7">
        <v>1133</v>
      </c>
      <c r="G271" s="7">
        <v>334</v>
      </c>
    </row>
    <row r="272" spans="1:7" hidden="1" x14ac:dyDescent="0.25">
      <c r="A272" s="5" t="s">
        <v>1291</v>
      </c>
      <c r="B272" s="5" t="s">
        <v>1292</v>
      </c>
      <c r="C272" s="5" t="s">
        <v>865</v>
      </c>
      <c r="D272" s="5">
        <v>5.0000000000000001E-4</v>
      </c>
      <c r="E272" s="7">
        <v>1448</v>
      </c>
      <c r="F272" s="7">
        <v>1242</v>
      </c>
      <c r="G272" s="7">
        <v>206</v>
      </c>
    </row>
    <row r="273" spans="1:7" hidden="1" x14ac:dyDescent="0.25">
      <c r="A273" s="5" t="s">
        <v>1293</v>
      </c>
      <c r="B273" s="5" t="s">
        <v>1294</v>
      </c>
      <c r="C273" s="5" t="s">
        <v>807</v>
      </c>
      <c r="D273" s="5">
        <v>3.0000000000000001E-3</v>
      </c>
      <c r="E273" s="7">
        <v>1441</v>
      </c>
      <c r="F273" s="7">
        <v>990</v>
      </c>
      <c r="G273" s="7">
        <v>451</v>
      </c>
    </row>
    <row r="274" spans="1:7" hidden="1" x14ac:dyDescent="0.25">
      <c r="A274" s="5" t="s">
        <v>1295</v>
      </c>
      <c r="B274" s="5" t="s">
        <v>1296</v>
      </c>
      <c r="C274" s="5" t="s">
        <v>682</v>
      </c>
      <c r="D274" s="5" t="s">
        <v>673</v>
      </c>
      <c r="E274" s="7">
        <v>1330</v>
      </c>
      <c r="F274" s="7">
        <v>240</v>
      </c>
      <c r="G274" s="7">
        <v>1090</v>
      </c>
    </row>
    <row r="275" spans="1:7" hidden="1" x14ac:dyDescent="0.25">
      <c r="A275" s="5" t="s">
        <v>1297</v>
      </c>
      <c r="B275" s="5" t="s">
        <v>1298</v>
      </c>
      <c r="C275" s="5" t="s">
        <v>717</v>
      </c>
      <c r="D275" s="5" t="s">
        <v>732</v>
      </c>
      <c r="E275" s="7">
        <v>1246</v>
      </c>
      <c r="F275" s="7">
        <v>4</v>
      </c>
      <c r="G275" s="7">
        <v>1242</v>
      </c>
    </row>
    <row r="276" spans="1:7" hidden="1" x14ac:dyDescent="0.25">
      <c r="A276" s="5" t="s">
        <v>1299</v>
      </c>
      <c r="B276" s="5" t="s">
        <v>1300</v>
      </c>
      <c r="C276" s="5" t="s">
        <v>717</v>
      </c>
      <c r="D276" s="5" t="s">
        <v>1301</v>
      </c>
      <c r="E276" s="7">
        <v>1245</v>
      </c>
      <c r="F276" s="7">
        <v>342</v>
      </c>
      <c r="G276" s="7">
        <v>903</v>
      </c>
    </row>
    <row r="277" spans="1:7" hidden="1" x14ac:dyDescent="0.25">
      <c r="A277" s="5" t="s">
        <v>1302</v>
      </c>
      <c r="B277" s="5" t="s">
        <v>1083</v>
      </c>
      <c r="C277" s="5" t="s">
        <v>1303</v>
      </c>
      <c r="D277" s="5" t="s">
        <v>943</v>
      </c>
      <c r="E277" s="7">
        <v>1224</v>
      </c>
      <c r="F277" s="7">
        <v>138</v>
      </c>
      <c r="G277" s="7">
        <v>1086</v>
      </c>
    </row>
    <row r="278" spans="1:7" hidden="1" x14ac:dyDescent="0.25">
      <c r="A278" s="5" t="s">
        <v>1304</v>
      </c>
      <c r="B278" s="5" t="s">
        <v>1305</v>
      </c>
      <c r="C278" s="5" t="s">
        <v>656</v>
      </c>
      <c r="D278" s="5" t="s">
        <v>741</v>
      </c>
      <c r="E278" s="7">
        <v>1182</v>
      </c>
      <c r="F278" s="7">
        <v>697</v>
      </c>
      <c r="G278" s="7">
        <v>485</v>
      </c>
    </row>
    <row r="279" spans="1:7" hidden="1" x14ac:dyDescent="0.25">
      <c r="A279" s="5" t="s">
        <v>1306</v>
      </c>
      <c r="B279" s="5" t="s">
        <v>1307</v>
      </c>
      <c r="C279" s="5" t="s">
        <v>807</v>
      </c>
      <c r="D279" s="5" t="s">
        <v>1308</v>
      </c>
      <c r="E279" s="7">
        <v>1176</v>
      </c>
      <c r="F279" s="7">
        <v>9</v>
      </c>
      <c r="G279" s="7">
        <v>1167</v>
      </c>
    </row>
    <row r="280" spans="1:7" hidden="1" x14ac:dyDescent="0.25">
      <c r="A280" s="5" t="s">
        <v>1309</v>
      </c>
      <c r="B280" s="5" t="s">
        <v>1051</v>
      </c>
      <c r="C280" s="5" t="s">
        <v>814</v>
      </c>
      <c r="D280" s="5" t="s">
        <v>1310</v>
      </c>
      <c r="E280" s="7">
        <v>1133</v>
      </c>
      <c r="F280" s="7">
        <v>542</v>
      </c>
      <c r="G280" s="7">
        <v>591</v>
      </c>
    </row>
    <row r="281" spans="1:7" hidden="1" x14ac:dyDescent="0.25">
      <c r="A281" s="5" t="s">
        <v>1311</v>
      </c>
      <c r="B281" s="5" t="s">
        <v>1312</v>
      </c>
      <c r="C281" s="5" t="s">
        <v>897</v>
      </c>
      <c r="D281" s="5" t="s">
        <v>1037</v>
      </c>
      <c r="E281" s="7">
        <v>1109</v>
      </c>
      <c r="F281" s="7">
        <v>941</v>
      </c>
      <c r="G281" s="7">
        <v>168</v>
      </c>
    </row>
    <row r="282" spans="1:7" hidden="1" x14ac:dyDescent="0.25">
      <c r="A282" s="5" t="s">
        <v>1313</v>
      </c>
      <c r="B282" s="5" t="s">
        <v>1305</v>
      </c>
      <c r="C282" s="5" t="s">
        <v>656</v>
      </c>
      <c r="D282" s="5" t="s">
        <v>686</v>
      </c>
      <c r="E282" s="7">
        <v>1063</v>
      </c>
      <c r="F282" s="7">
        <v>859</v>
      </c>
      <c r="G282" s="7">
        <v>204</v>
      </c>
    </row>
    <row r="283" spans="1:7" hidden="1" x14ac:dyDescent="0.25">
      <c r="A283" s="5" t="s">
        <v>1314</v>
      </c>
      <c r="B283" s="5" t="s">
        <v>1315</v>
      </c>
      <c r="C283" s="5" t="s">
        <v>656</v>
      </c>
      <c r="D283" s="5" t="s">
        <v>695</v>
      </c>
      <c r="E283" s="7">
        <v>1048</v>
      </c>
      <c r="F283" s="7">
        <v>993</v>
      </c>
      <c r="G283" s="7">
        <v>55</v>
      </c>
    </row>
    <row r="284" spans="1:7" hidden="1" x14ac:dyDescent="0.25">
      <c r="A284" s="5" t="s">
        <v>1316</v>
      </c>
      <c r="B284" s="5" t="s">
        <v>1317</v>
      </c>
      <c r="C284" s="5" t="s">
        <v>807</v>
      </c>
      <c r="D284" s="5">
        <v>0.1</v>
      </c>
      <c r="E284" s="7">
        <v>1045</v>
      </c>
      <c r="F284" s="7">
        <v>7</v>
      </c>
      <c r="G284" s="7">
        <v>1038</v>
      </c>
    </row>
    <row r="285" spans="1:7" hidden="1" x14ac:dyDescent="0.25">
      <c r="A285" s="5" t="s">
        <v>1318</v>
      </c>
      <c r="B285" s="5" t="s">
        <v>1281</v>
      </c>
      <c r="C285" s="5" t="s">
        <v>807</v>
      </c>
      <c r="D285" s="5" t="s">
        <v>1319</v>
      </c>
      <c r="E285" s="7">
        <v>1023</v>
      </c>
      <c r="F285" s="7">
        <v>994</v>
      </c>
      <c r="G285" s="7">
        <v>29</v>
      </c>
    </row>
    <row r="286" spans="1:7" hidden="1" x14ac:dyDescent="0.25">
      <c r="A286" s="5" t="s">
        <v>1320</v>
      </c>
      <c r="B286" s="5" t="s">
        <v>818</v>
      </c>
      <c r="C286" s="5" t="s">
        <v>717</v>
      </c>
      <c r="D286" s="5" t="s">
        <v>657</v>
      </c>
      <c r="E286" s="7">
        <v>992</v>
      </c>
      <c r="F286" s="7">
        <v>776</v>
      </c>
      <c r="G286" s="7">
        <v>216</v>
      </c>
    </row>
    <row r="287" spans="1:7" hidden="1" x14ac:dyDescent="0.25">
      <c r="A287" s="5" t="s">
        <v>1321</v>
      </c>
      <c r="B287" s="5" t="s">
        <v>1228</v>
      </c>
      <c r="C287" s="5" t="s">
        <v>865</v>
      </c>
      <c r="D287" s="5" t="s">
        <v>1229</v>
      </c>
      <c r="E287" s="7">
        <v>989</v>
      </c>
      <c r="F287" s="7">
        <v>873</v>
      </c>
      <c r="G287" s="7">
        <v>116</v>
      </c>
    </row>
    <row r="288" spans="1:7" hidden="1" x14ac:dyDescent="0.25">
      <c r="A288" s="5" t="s">
        <v>1322</v>
      </c>
      <c r="B288" s="5" t="s">
        <v>1323</v>
      </c>
      <c r="C288" s="5" t="s">
        <v>656</v>
      </c>
      <c r="D288" s="5" t="s">
        <v>673</v>
      </c>
      <c r="E288" s="7">
        <v>980</v>
      </c>
      <c r="F288" s="7">
        <v>940</v>
      </c>
      <c r="G288" s="7">
        <v>40</v>
      </c>
    </row>
    <row r="289" spans="1:7" hidden="1" x14ac:dyDescent="0.25">
      <c r="A289" s="5" t="s">
        <v>1324</v>
      </c>
      <c r="B289" s="5" t="s">
        <v>1325</v>
      </c>
      <c r="C289" s="5" t="s">
        <v>682</v>
      </c>
      <c r="D289" s="5" t="s">
        <v>667</v>
      </c>
      <c r="E289" s="7">
        <v>970</v>
      </c>
      <c r="F289" s="7">
        <v>860</v>
      </c>
      <c r="G289" s="7">
        <v>110</v>
      </c>
    </row>
    <row r="290" spans="1:7" hidden="1" x14ac:dyDescent="0.25">
      <c r="A290" s="5" t="s">
        <v>1326</v>
      </c>
      <c r="B290" s="5" t="s">
        <v>1327</v>
      </c>
      <c r="C290" s="5" t="s">
        <v>717</v>
      </c>
      <c r="D290" s="5">
        <v>5.0000000000000001E-3</v>
      </c>
      <c r="E290" s="7">
        <v>880</v>
      </c>
      <c r="F290" s="7">
        <v>0</v>
      </c>
      <c r="G290" s="7">
        <v>880</v>
      </c>
    </row>
    <row r="291" spans="1:7" hidden="1" x14ac:dyDescent="0.25">
      <c r="A291" s="5" t="s">
        <v>1328</v>
      </c>
      <c r="B291" s="5" t="s">
        <v>1329</v>
      </c>
      <c r="C291" s="5" t="s">
        <v>807</v>
      </c>
      <c r="D291" s="5" t="s">
        <v>1330</v>
      </c>
      <c r="E291" s="7">
        <v>870</v>
      </c>
      <c r="F291" s="7">
        <v>0</v>
      </c>
      <c r="G291" s="7">
        <v>870</v>
      </c>
    </row>
    <row r="292" spans="1:7" hidden="1" x14ac:dyDescent="0.25">
      <c r="A292" s="5" t="s">
        <v>1331</v>
      </c>
      <c r="B292" s="5" t="s">
        <v>1228</v>
      </c>
      <c r="C292" s="5" t="s">
        <v>807</v>
      </c>
      <c r="D292" s="5" t="s">
        <v>1332</v>
      </c>
      <c r="E292" s="7">
        <v>867</v>
      </c>
      <c r="F292" s="7">
        <v>431</v>
      </c>
      <c r="G292" s="7">
        <v>436</v>
      </c>
    </row>
    <row r="293" spans="1:7" hidden="1" x14ac:dyDescent="0.25">
      <c r="A293" s="5" t="s">
        <v>1333</v>
      </c>
      <c r="B293" s="5" t="s">
        <v>1334</v>
      </c>
      <c r="C293" s="5" t="s">
        <v>717</v>
      </c>
      <c r="D293" s="5" t="s">
        <v>679</v>
      </c>
      <c r="E293" s="7">
        <v>859</v>
      </c>
      <c r="F293" s="7">
        <v>22</v>
      </c>
      <c r="G293" s="7">
        <v>837</v>
      </c>
    </row>
    <row r="294" spans="1:7" hidden="1" x14ac:dyDescent="0.25">
      <c r="A294" s="5" t="s">
        <v>1335</v>
      </c>
      <c r="B294" s="5" t="s">
        <v>846</v>
      </c>
      <c r="C294" s="5" t="s">
        <v>717</v>
      </c>
      <c r="D294" s="5" t="s">
        <v>1216</v>
      </c>
      <c r="E294" s="7">
        <v>828</v>
      </c>
      <c r="F294" s="7">
        <v>0</v>
      </c>
      <c r="G294" s="7">
        <v>828</v>
      </c>
    </row>
    <row r="295" spans="1:7" hidden="1" x14ac:dyDescent="0.25">
      <c r="A295" s="5" t="s">
        <v>1336</v>
      </c>
      <c r="B295" s="5" t="s">
        <v>816</v>
      </c>
      <c r="C295" s="5" t="s">
        <v>807</v>
      </c>
      <c r="D295" s="5" t="s">
        <v>1193</v>
      </c>
      <c r="E295" s="7">
        <v>810</v>
      </c>
      <c r="F295" s="7">
        <v>508</v>
      </c>
      <c r="G295" s="7">
        <v>302</v>
      </c>
    </row>
    <row r="296" spans="1:7" hidden="1" x14ac:dyDescent="0.25">
      <c r="A296" s="5" t="s">
        <v>1337</v>
      </c>
      <c r="B296" s="5" t="s">
        <v>1072</v>
      </c>
      <c r="C296" s="5" t="s">
        <v>717</v>
      </c>
      <c r="D296" s="5" t="s">
        <v>1338</v>
      </c>
      <c r="E296" s="7">
        <v>793</v>
      </c>
      <c r="F296" s="7">
        <v>0</v>
      </c>
      <c r="G296" s="7">
        <v>793</v>
      </c>
    </row>
    <row r="297" spans="1:7" hidden="1" x14ac:dyDescent="0.25">
      <c r="A297" s="5" t="s">
        <v>1339</v>
      </c>
      <c r="B297" s="5" t="s">
        <v>990</v>
      </c>
      <c r="C297" s="5" t="s">
        <v>865</v>
      </c>
      <c r="D297" s="5" t="s">
        <v>1340</v>
      </c>
      <c r="E297" s="7">
        <v>787</v>
      </c>
      <c r="F297" s="7">
        <v>765</v>
      </c>
      <c r="G297" s="7">
        <v>22</v>
      </c>
    </row>
    <row r="298" spans="1:7" hidden="1" x14ac:dyDescent="0.25">
      <c r="A298" s="5" t="s">
        <v>1341</v>
      </c>
      <c r="B298" s="5" t="s">
        <v>1342</v>
      </c>
      <c r="C298" s="5" t="s">
        <v>682</v>
      </c>
      <c r="D298" s="5" t="s">
        <v>1343</v>
      </c>
      <c r="E298" s="7">
        <v>774</v>
      </c>
      <c r="F298" s="7">
        <v>754</v>
      </c>
      <c r="G298" s="7">
        <v>20</v>
      </c>
    </row>
    <row r="299" spans="1:7" hidden="1" x14ac:dyDescent="0.25">
      <c r="A299" s="5" t="s">
        <v>1344</v>
      </c>
      <c r="B299" s="5" t="s">
        <v>1345</v>
      </c>
      <c r="C299" s="5" t="s">
        <v>682</v>
      </c>
      <c r="D299" s="5" t="s">
        <v>673</v>
      </c>
      <c r="E299" s="7">
        <v>760</v>
      </c>
      <c r="F299" s="7">
        <v>440</v>
      </c>
      <c r="G299" s="7">
        <v>320</v>
      </c>
    </row>
    <row r="300" spans="1:7" hidden="1" x14ac:dyDescent="0.25">
      <c r="A300" s="5" t="s">
        <v>1346</v>
      </c>
      <c r="B300" s="5" t="s">
        <v>1347</v>
      </c>
      <c r="C300" s="5" t="s">
        <v>865</v>
      </c>
      <c r="D300" s="5" t="s">
        <v>1348</v>
      </c>
      <c r="E300" s="7">
        <v>738</v>
      </c>
      <c r="F300" s="7">
        <v>713</v>
      </c>
      <c r="G300" s="7">
        <v>25</v>
      </c>
    </row>
    <row r="301" spans="1:7" hidden="1" x14ac:dyDescent="0.25">
      <c r="A301" s="5" t="s">
        <v>1349</v>
      </c>
      <c r="B301" s="5" t="s">
        <v>1350</v>
      </c>
      <c r="C301" s="5" t="s">
        <v>923</v>
      </c>
      <c r="D301" s="5" t="s">
        <v>1351</v>
      </c>
      <c r="E301" s="7">
        <v>725</v>
      </c>
      <c r="F301" s="7">
        <v>724</v>
      </c>
      <c r="G301" s="7">
        <v>1</v>
      </c>
    </row>
    <row r="302" spans="1:7" hidden="1" x14ac:dyDescent="0.25">
      <c r="A302" s="5" t="s">
        <v>1352</v>
      </c>
      <c r="B302" s="5" t="s">
        <v>1353</v>
      </c>
      <c r="C302" s="5" t="s">
        <v>717</v>
      </c>
      <c r="D302" s="5" t="s">
        <v>1354</v>
      </c>
      <c r="E302" s="7">
        <v>722</v>
      </c>
      <c r="F302" s="7">
        <v>39</v>
      </c>
      <c r="G302" s="7">
        <v>683</v>
      </c>
    </row>
    <row r="303" spans="1:7" hidden="1" x14ac:dyDescent="0.25">
      <c r="A303" s="5" t="s">
        <v>1355</v>
      </c>
      <c r="B303" s="5" t="s">
        <v>723</v>
      </c>
      <c r="C303" s="5" t="s">
        <v>656</v>
      </c>
      <c r="D303" s="5" t="s">
        <v>721</v>
      </c>
      <c r="E303" s="7">
        <v>720</v>
      </c>
      <c r="F303" s="7">
        <v>608</v>
      </c>
      <c r="G303" s="7">
        <v>112</v>
      </c>
    </row>
    <row r="304" spans="1:7" hidden="1" x14ac:dyDescent="0.25">
      <c r="A304" s="5" t="s">
        <v>1356</v>
      </c>
      <c r="B304" s="5" t="s">
        <v>1357</v>
      </c>
      <c r="C304" s="5" t="s">
        <v>717</v>
      </c>
      <c r="D304" s="5" t="s">
        <v>1358</v>
      </c>
      <c r="E304" s="7">
        <v>705</v>
      </c>
      <c r="F304" s="7">
        <v>0</v>
      </c>
      <c r="G304" s="7">
        <v>705</v>
      </c>
    </row>
    <row r="305" spans="1:7" hidden="1" x14ac:dyDescent="0.25">
      <c r="A305" s="5" t="s">
        <v>1359</v>
      </c>
      <c r="B305" s="5" t="s">
        <v>1360</v>
      </c>
      <c r="C305" s="5" t="s">
        <v>682</v>
      </c>
      <c r="D305" s="5" t="s">
        <v>1361</v>
      </c>
      <c r="E305" s="7">
        <v>702</v>
      </c>
      <c r="F305" s="7">
        <v>694</v>
      </c>
      <c r="G305" s="7">
        <v>8</v>
      </c>
    </row>
    <row r="306" spans="1:7" hidden="1" x14ac:dyDescent="0.25">
      <c r="A306" s="5" t="s">
        <v>1362</v>
      </c>
      <c r="B306" s="5" t="s">
        <v>1363</v>
      </c>
      <c r="C306" s="5" t="s">
        <v>717</v>
      </c>
      <c r="D306" s="5" t="s">
        <v>673</v>
      </c>
      <c r="E306" s="7">
        <v>687</v>
      </c>
      <c r="F306" s="7">
        <v>0</v>
      </c>
      <c r="G306" s="7">
        <v>687</v>
      </c>
    </row>
    <row r="307" spans="1:7" hidden="1" x14ac:dyDescent="0.25">
      <c r="A307" s="5" t="s">
        <v>1364</v>
      </c>
      <c r="B307" s="5" t="s">
        <v>1294</v>
      </c>
      <c r="C307" s="5" t="s">
        <v>865</v>
      </c>
      <c r="D307" s="5">
        <v>3.0000000000000001E-3</v>
      </c>
      <c r="E307" s="7">
        <v>685</v>
      </c>
      <c r="F307" s="7">
        <v>440</v>
      </c>
      <c r="G307" s="7">
        <v>245</v>
      </c>
    </row>
    <row r="308" spans="1:7" hidden="1" x14ac:dyDescent="0.25">
      <c r="A308" s="5" t="s">
        <v>1365</v>
      </c>
      <c r="B308" s="5" t="s">
        <v>1266</v>
      </c>
      <c r="C308" s="5" t="s">
        <v>717</v>
      </c>
      <c r="D308" s="5" t="s">
        <v>753</v>
      </c>
      <c r="E308" s="7">
        <v>679</v>
      </c>
      <c r="F308" s="7">
        <v>5</v>
      </c>
      <c r="G308" s="7">
        <v>674</v>
      </c>
    </row>
    <row r="309" spans="1:7" hidden="1" x14ac:dyDescent="0.25">
      <c r="A309" s="5" t="s">
        <v>1366</v>
      </c>
      <c r="B309" s="5" t="s">
        <v>1367</v>
      </c>
      <c r="C309" s="5" t="s">
        <v>897</v>
      </c>
      <c r="D309" s="5" t="s">
        <v>735</v>
      </c>
      <c r="E309" s="7">
        <v>663</v>
      </c>
      <c r="F309" s="7">
        <v>3</v>
      </c>
      <c r="G309" s="7">
        <v>660</v>
      </c>
    </row>
    <row r="310" spans="1:7" hidden="1" x14ac:dyDescent="0.25">
      <c r="A310" s="5" t="s">
        <v>1368</v>
      </c>
      <c r="B310" s="5" t="s">
        <v>931</v>
      </c>
      <c r="C310" s="5" t="s">
        <v>656</v>
      </c>
      <c r="D310" s="5" t="s">
        <v>727</v>
      </c>
      <c r="E310" s="7">
        <v>615</v>
      </c>
      <c r="F310" s="7">
        <v>608</v>
      </c>
      <c r="G310" s="7">
        <v>7</v>
      </c>
    </row>
    <row r="311" spans="1:7" hidden="1" x14ac:dyDescent="0.25">
      <c r="A311" s="5" t="s">
        <v>1369</v>
      </c>
      <c r="B311" s="5" t="s">
        <v>1370</v>
      </c>
      <c r="C311" s="5" t="s">
        <v>717</v>
      </c>
      <c r="D311" s="5" t="s">
        <v>1371</v>
      </c>
      <c r="E311" s="7">
        <v>597</v>
      </c>
      <c r="F311" s="7">
        <v>11</v>
      </c>
      <c r="G311" s="7">
        <v>586</v>
      </c>
    </row>
    <row r="312" spans="1:7" hidden="1" x14ac:dyDescent="0.25">
      <c r="A312" s="5" t="s">
        <v>1372</v>
      </c>
      <c r="B312" s="5" t="s">
        <v>729</v>
      </c>
      <c r="C312" s="5" t="s">
        <v>807</v>
      </c>
      <c r="D312" s="5">
        <v>3.0000000000000001E-3</v>
      </c>
      <c r="E312" s="7">
        <v>585</v>
      </c>
      <c r="F312" s="7">
        <v>444</v>
      </c>
      <c r="G312" s="7">
        <v>141</v>
      </c>
    </row>
    <row r="313" spans="1:7" hidden="1" x14ac:dyDescent="0.25">
      <c r="A313" s="5" t="s">
        <v>1373</v>
      </c>
      <c r="B313" s="5" t="s">
        <v>1374</v>
      </c>
      <c r="C313" s="5" t="s">
        <v>717</v>
      </c>
      <c r="D313" s="5" t="s">
        <v>1043</v>
      </c>
      <c r="E313" s="7">
        <v>542</v>
      </c>
      <c r="F313" s="7">
        <v>0</v>
      </c>
      <c r="G313" s="7">
        <v>542</v>
      </c>
    </row>
    <row r="314" spans="1:7" hidden="1" x14ac:dyDescent="0.25">
      <c r="A314" s="5" t="s">
        <v>1375</v>
      </c>
      <c r="B314" s="5" t="s">
        <v>1376</v>
      </c>
      <c r="C314" s="5" t="s">
        <v>682</v>
      </c>
      <c r="D314" s="5" t="s">
        <v>788</v>
      </c>
      <c r="E314" s="7">
        <v>541</v>
      </c>
      <c r="F314" s="7">
        <v>76</v>
      </c>
      <c r="G314" s="7">
        <v>465</v>
      </c>
    </row>
    <row r="315" spans="1:7" hidden="1" x14ac:dyDescent="0.25">
      <c r="A315" s="5" t="s">
        <v>1377</v>
      </c>
      <c r="B315" s="5" t="s">
        <v>1378</v>
      </c>
      <c r="C315" s="5" t="s">
        <v>1153</v>
      </c>
      <c r="D315" s="5" t="s">
        <v>1379</v>
      </c>
      <c r="E315" s="7">
        <v>536</v>
      </c>
      <c r="F315" s="7">
        <v>507</v>
      </c>
      <c r="G315" s="7">
        <v>29</v>
      </c>
    </row>
    <row r="316" spans="1:7" hidden="1" x14ac:dyDescent="0.25">
      <c r="A316" s="5" t="s">
        <v>1380</v>
      </c>
      <c r="B316" s="5" t="s">
        <v>853</v>
      </c>
      <c r="C316" s="5" t="s">
        <v>807</v>
      </c>
      <c r="D316" s="5" t="s">
        <v>1193</v>
      </c>
      <c r="E316" s="7">
        <v>532</v>
      </c>
      <c r="F316" s="7">
        <v>435</v>
      </c>
      <c r="G316" s="7">
        <v>97</v>
      </c>
    </row>
    <row r="317" spans="1:7" hidden="1" x14ac:dyDescent="0.25">
      <c r="A317" s="5" t="s">
        <v>1381</v>
      </c>
      <c r="B317" s="5" t="s">
        <v>1119</v>
      </c>
      <c r="C317" s="5" t="s">
        <v>807</v>
      </c>
      <c r="D317" s="5" t="s">
        <v>1195</v>
      </c>
      <c r="E317" s="7">
        <v>520</v>
      </c>
      <c r="F317" s="7">
        <v>0</v>
      </c>
      <c r="G317" s="7">
        <v>520</v>
      </c>
    </row>
    <row r="318" spans="1:7" hidden="1" x14ac:dyDescent="0.25">
      <c r="A318" s="5" t="s">
        <v>1382</v>
      </c>
      <c r="B318" s="5" t="s">
        <v>1345</v>
      </c>
      <c r="C318" s="5" t="s">
        <v>682</v>
      </c>
      <c r="D318" s="5" t="s">
        <v>926</v>
      </c>
      <c r="E318" s="7">
        <v>516</v>
      </c>
      <c r="F318" s="7">
        <v>516</v>
      </c>
      <c r="G318" s="7">
        <v>0</v>
      </c>
    </row>
    <row r="319" spans="1:7" hidden="1" x14ac:dyDescent="0.25">
      <c r="A319" s="5" t="s">
        <v>1383</v>
      </c>
      <c r="B319" s="5" t="s">
        <v>737</v>
      </c>
      <c r="C319" s="5" t="s">
        <v>807</v>
      </c>
      <c r="D319" s="5" t="s">
        <v>1384</v>
      </c>
      <c r="E319" s="7">
        <v>516</v>
      </c>
      <c r="F319" s="7">
        <v>478</v>
      </c>
      <c r="G319" s="7">
        <v>38</v>
      </c>
    </row>
    <row r="320" spans="1:7" hidden="1" x14ac:dyDescent="0.25">
      <c r="A320" s="5" t="s">
        <v>1385</v>
      </c>
      <c r="B320" s="5" t="s">
        <v>1386</v>
      </c>
      <c r="C320" s="5" t="s">
        <v>656</v>
      </c>
      <c r="D320" s="5" t="s">
        <v>1029</v>
      </c>
      <c r="E320" s="7">
        <v>514</v>
      </c>
      <c r="F320" s="7">
        <v>225</v>
      </c>
      <c r="G320" s="7">
        <v>289</v>
      </c>
    </row>
    <row r="321" spans="1:7" hidden="1" x14ac:dyDescent="0.25">
      <c r="A321" s="5" t="s">
        <v>1387</v>
      </c>
      <c r="B321" s="5" t="s">
        <v>1388</v>
      </c>
      <c r="C321" s="5" t="s">
        <v>682</v>
      </c>
      <c r="D321" s="5" t="s">
        <v>943</v>
      </c>
      <c r="E321" s="7">
        <v>501</v>
      </c>
      <c r="F321" s="7">
        <v>147</v>
      </c>
      <c r="G321" s="7">
        <v>354</v>
      </c>
    </row>
    <row r="322" spans="1:7" hidden="1" x14ac:dyDescent="0.25">
      <c r="A322" s="5" t="s">
        <v>1389</v>
      </c>
      <c r="B322" s="5" t="s">
        <v>995</v>
      </c>
      <c r="C322" s="5" t="s">
        <v>807</v>
      </c>
      <c r="D322" s="5" t="s">
        <v>1221</v>
      </c>
      <c r="E322" s="7">
        <v>484</v>
      </c>
      <c r="F322" s="7">
        <v>466</v>
      </c>
      <c r="G322" s="7">
        <v>18</v>
      </c>
    </row>
    <row r="323" spans="1:7" hidden="1" x14ac:dyDescent="0.25">
      <c r="A323" s="5" t="s">
        <v>1390</v>
      </c>
      <c r="B323" s="5" t="s">
        <v>1094</v>
      </c>
      <c r="C323" s="5" t="s">
        <v>865</v>
      </c>
      <c r="D323" s="5" t="s">
        <v>679</v>
      </c>
      <c r="E323" s="7">
        <v>464</v>
      </c>
      <c r="F323" s="7">
        <v>318</v>
      </c>
      <c r="G323" s="7">
        <v>146</v>
      </c>
    </row>
    <row r="324" spans="1:7" hidden="1" x14ac:dyDescent="0.25">
      <c r="A324" s="5" t="s">
        <v>1391</v>
      </c>
      <c r="B324" s="5" t="s">
        <v>1392</v>
      </c>
      <c r="C324" s="5" t="s">
        <v>807</v>
      </c>
      <c r="D324" s="5" t="s">
        <v>1393</v>
      </c>
      <c r="E324" s="7">
        <v>461</v>
      </c>
      <c r="F324" s="7">
        <v>384</v>
      </c>
      <c r="G324" s="7">
        <v>77</v>
      </c>
    </row>
    <row r="325" spans="1:7" hidden="1" x14ac:dyDescent="0.25">
      <c r="A325" s="5" t="s">
        <v>1394</v>
      </c>
      <c r="B325" s="5" t="s">
        <v>1350</v>
      </c>
      <c r="C325" s="5" t="s">
        <v>923</v>
      </c>
      <c r="D325" s="5" t="s">
        <v>1395</v>
      </c>
      <c r="E325" s="7">
        <v>447</v>
      </c>
      <c r="F325" s="7">
        <v>447</v>
      </c>
      <c r="G325" s="7">
        <v>0</v>
      </c>
    </row>
    <row r="326" spans="1:7" hidden="1" x14ac:dyDescent="0.25">
      <c r="A326" s="5" t="s">
        <v>1396</v>
      </c>
      <c r="B326" s="5" t="s">
        <v>1397</v>
      </c>
      <c r="C326" s="5" t="s">
        <v>656</v>
      </c>
      <c r="D326" s="5" t="s">
        <v>670</v>
      </c>
      <c r="E326" s="7">
        <v>432</v>
      </c>
      <c r="F326" s="7">
        <v>57</v>
      </c>
      <c r="G326" s="7">
        <v>375</v>
      </c>
    </row>
    <row r="327" spans="1:7" hidden="1" x14ac:dyDescent="0.25">
      <c r="A327" s="5" t="s">
        <v>1398</v>
      </c>
      <c r="B327" s="5" t="s">
        <v>1399</v>
      </c>
      <c r="C327" s="5" t="s">
        <v>717</v>
      </c>
      <c r="D327" s="5" t="s">
        <v>1400</v>
      </c>
      <c r="E327" s="7">
        <v>413</v>
      </c>
      <c r="F327" s="7">
        <v>0</v>
      </c>
      <c r="G327" s="7">
        <v>413</v>
      </c>
    </row>
    <row r="328" spans="1:7" hidden="1" x14ac:dyDescent="0.25">
      <c r="A328" s="5" t="s">
        <v>1401</v>
      </c>
      <c r="B328" s="5" t="s">
        <v>1255</v>
      </c>
      <c r="C328" s="5" t="s">
        <v>807</v>
      </c>
      <c r="D328" s="5" t="s">
        <v>1393</v>
      </c>
      <c r="E328" s="7">
        <v>410</v>
      </c>
      <c r="F328" s="7">
        <v>394</v>
      </c>
      <c r="G328" s="7">
        <v>16</v>
      </c>
    </row>
    <row r="329" spans="1:7" hidden="1" x14ac:dyDescent="0.25">
      <c r="A329" s="5" t="s">
        <v>1402</v>
      </c>
      <c r="B329" s="5" t="s">
        <v>1099</v>
      </c>
      <c r="C329" s="5" t="s">
        <v>807</v>
      </c>
      <c r="D329" s="5" t="s">
        <v>940</v>
      </c>
      <c r="E329" s="7">
        <v>392</v>
      </c>
      <c r="F329" s="7">
        <v>326</v>
      </c>
      <c r="G329" s="7">
        <v>66</v>
      </c>
    </row>
    <row r="330" spans="1:7" hidden="1" x14ac:dyDescent="0.25">
      <c r="A330" s="5" t="s">
        <v>1403</v>
      </c>
      <c r="B330" s="5" t="s">
        <v>1404</v>
      </c>
      <c r="C330" s="5" t="s">
        <v>717</v>
      </c>
      <c r="D330" s="5" t="s">
        <v>673</v>
      </c>
      <c r="E330" s="7">
        <v>390</v>
      </c>
      <c r="F330" s="7">
        <v>0</v>
      </c>
      <c r="G330" s="7">
        <v>390</v>
      </c>
    </row>
    <row r="331" spans="1:7" hidden="1" x14ac:dyDescent="0.25">
      <c r="A331" s="5" t="s">
        <v>1405</v>
      </c>
      <c r="B331" s="5" t="s">
        <v>1406</v>
      </c>
      <c r="C331" s="5" t="s">
        <v>682</v>
      </c>
      <c r="D331" s="5" t="s">
        <v>657</v>
      </c>
      <c r="E331" s="7">
        <v>390</v>
      </c>
      <c r="F331" s="7">
        <v>390</v>
      </c>
      <c r="G331" s="7">
        <v>0</v>
      </c>
    </row>
    <row r="332" spans="1:7" hidden="1" x14ac:dyDescent="0.25">
      <c r="A332" s="5" t="s">
        <v>1407</v>
      </c>
      <c r="B332" s="5" t="s">
        <v>1408</v>
      </c>
      <c r="C332" s="5" t="s">
        <v>807</v>
      </c>
      <c r="D332" s="5" t="s">
        <v>1409</v>
      </c>
      <c r="E332" s="7">
        <v>353</v>
      </c>
      <c r="F332" s="7">
        <v>0</v>
      </c>
      <c r="G332" s="7">
        <v>353</v>
      </c>
    </row>
    <row r="333" spans="1:7" hidden="1" x14ac:dyDescent="0.25">
      <c r="A333" s="5" t="s">
        <v>1410</v>
      </c>
      <c r="B333" s="5" t="s">
        <v>1113</v>
      </c>
      <c r="C333" s="5" t="s">
        <v>807</v>
      </c>
      <c r="D333" s="5" t="s">
        <v>1411</v>
      </c>
      <c r="E333" s="7">
        <v>353</v>
      </c>
      <c r="F333" s="7">
        <v>0</v>
      </c>
      <c r="G333" s="7">
        <v>353</v>
      </c>
    </row>
    <row r="334" spans="1:7" hidden="1" x14ac:dyDescent="0.25">
      <c r="A334" s="5" t="s">
        <v>1412</v>
      </c>
      <c r="B334" s="5" t="s">
        <v>1413</v>
      </c>
      <c r="C334" s="5" t="s">
        <v>807</v>
      </c>
      <c r="D334" s="5" t="s">
        <v>1414</v>
      </c>
      <c r="E334" s="7">
        <v>350</v>
      </c>
      <c r="F334" s="7">
        <v>345</v>
      </c>
      <c r="G334" s="7">
        <v>5</v>
      </c>
    </row>
    <row r="335" spans="1:7" hidden="1" x14ac:dyDescent="0.25">
      <c r="A335" s="5" t="s">
        <v>1415</v>
      </c>
      <c r="B335" s="5" t="s">
        <v>1416</v>
      </c>
      <c r="C335" s="5" t="s">
        <v>717</v>
      </c>
      <c r="D335" s="5" t="s">
        <v>1216</v>
      </c>
      <c r="E335" s="7">
        <v>342</v>
      </c>
      <c r="F335" s="7">
        <v>0</v>
      </c>
      <c r="G335" s="7">
        <v>342</v>
      </c>
    </row>
    <row r="336" spans="1:7" hidden="1" x14ac:dyDescent="0.25">
      <c r="A336" s="5" t="s">
        <v>1417</v>
      </c>
      <c r="B336" s="5" t="s">
        <v>1418</v>
      </c>
      <c r="C336" s="5" t="s">
        <v>656</v>
      </c>
      <c r="D336" s="5" t="s">
        <v>1419</v>
      </c>
      <c r="E336" s="7">
        <v>338</v>
      </c>
      <c r="F336" s="7">
        <v>338</v>
      </c>
      <c r="G336" s="7">
        <v>0</v>
      </c>
    </row>
    <row r="337" spans="1:7" hidden="1" x14ac:dyDescent="0.25">
      <c r="A337" s="5" t="s">
        <v>1420</v>
      </c>
      <c r="B337" s="5" t="s">
        <v>1315</v>
      </c>
      <c r="C337" s="5" t="s">
        <v>807</v>
      </c>
      <c r="D337" s="5" t="s">
        <v>1421</v>
      </c>
      <c r="E337" s="7">
        <v>337</v>
      </c>
      <c r="F337" s="7">
        <v>190</v>
      </c>
      <c r="G337" s="7">
        <v>147</v>
      </c>
    </row>
    <row r="338" spans="1:7" hidden="1" x14ac:dyDescent="0.25">
      <c r="A338" s="5" t="s">
        <v>1422</v>
      </c>
      <c r="B338" s="5" t="s">
        <v>1423</v>
      </c>
      <c r="C338" s="5" t="s">
        <v>865</v>
      </c>
      <c r="D338" s="5" t="s">
        <v>1424</v>
      </c>
      <c r="E338" s="7">
        <v>328</v>
      </c>
      <c r="F338" s="7">
        <v>247</v>
      </c>
      <c r="G338" s="7">
        <v>81</v>
      </c>
    </row>
    <row r="339" spans="1:7" hidden="1" x14ac:dyDescent="0.25">
      <c r="A339" s="5" t="s">
        <v>1425</v>
      </c>
      <c r="B339" s="5" t="s">
        <v>1426</v>
      </c>
      <c r="C339" s="5" t="s">
        <v>717</v>
      </c>
      <c r="D339" s="5" t="s">
        <v>763</v>
      </c>
      <c r="E339" s="7">
        <v>326</v>
      </c>
      <c r="F339" s="7">
        <v>39</v>
      </c>
      <c r="G339" s="7">
        <v>287</v>
      </c>
    </row>
    <row r="340" spans="1:7" hidden="1" x14ac:dyDescent="0.25">
      <c r="A340" s="5" t="s">
        <v>1427</v>
      </c>
      <c r="B340" s="5" t="s">
        <v>1428</v>
      </c>
      <c r="C340" s="5" t="s">
        <v>897</v>
      </c>
      <c r="D340" s="5" t="s">
        <v>1429</v>
      </c>
      <c r="E340" s="7">
        <v>326</v>
      </c>
      <c r="F340" s="7">
        <v>0</v>
      </c>
      <c r="G340" s="7">
        <v>326</v>
      </c>
    </row>
    <row r="341" spans="1:7" hidden="1" x14ac:dyDescent="0.25">
      <c r="A341" s="5" t="s">
        <v>1430</v>
      </c>
      <c r="B341" s="5" t="s">
        <v>1431</v>
      </c>
      <c r="C341" s="5" t="s">
        <v>717</v>
      </c>
      <c r="D341" s="5" t="s">
        <v>1432</v>
      </c>
      <c r="E341" s="7">
        <v>309</v>
      </c>
      <c r="F341" s="7">
        <v>3</v>
      </c>
      <c r="G341" s="7">
        <v>306</v>
      </c>
    </row>
    <row r="342" spans="1:7" hidden="1" x14ac:dyDescent="0.25">
      <c r="A342" s="5" t="s">
        <v>1433</v>
      </c>
      <c r="B342" s="5" t="s">
        <v>1353</v>
      </c>
      <c r="C342" s="5" t="s">
        <v>717</v>
      </c>
      <c r="D342" s="5" t="s">
        <v>1434</v>
      </c>
      <c r="E342" s="7">
        <v>305</v>
      </c>
      <c r="F342" s="7">
        <v>0</v>
      </c>
      <c r="G342" s="7">
        <v>305</v>
      </c>
    </row>
    <row r="343" spans="1:7" hidden="1" x14ac:dyDescent="0.25">
      <c r="A343" s="5" t="s">
        <v>1435</v>
      </c>
      <c r="B343" s="5" t="s">
        <v>1436</v>
      </c>
      <c r="C343" s="5" t="s">
        <v>717</v>
      </c>
      <c r="D343" s="5" t="s">
        <v>1437</v>
      </c>
      <c r="E343" s="7">
        <v>304</v>
      </c>
      <c r="F343" s="7">
        <v>0</v>
      </c>
      <c r="G343" s="7">
        <v>304</v>
      </c>
    </row>
    <row r="344" spans="1:7" hidden="1" x14ac:dyDescent="0.25">
      <c r="A344" s="5" t="s">
        <v>1438</v>
      </c>
      <c r="B344" s="5" t="s">
        <v>1439</v>
      </c>
      <c r="C344" s="5" t="s">
        <v>656</v>
      </c>
      <c r="D344" s="5" t="s">
        <v>670</v>
      </c>
      <c r="E344" s="7">
        <v>304</v>
      </c>
      <c r="F344" s="7">
        <v>24</v>
      </c>
      <c r="G344" s="7">
        <v>280</v>
      </c>
    </row>
    <row r="345" spans="1:7" hidden="1" x14ac:dyDescent="0.25">
      <c r="A345" s="5" t="s">
        <v>1440</v>
      </c>
      <c r="B345" s="5" t="s">
        <v>850</v>
      </c>
      <c r="C345" s="5" t="s">
        <v>807</v>
      </c>
      <c r="D345" s="5" t="s">
        <v>1193</v>
      </c>
      <c r="E345" s="7">
        <v>301</v>
      </c>
      <c r="F345" s="7">
        <v>193</v>
      </c>
      <c r="G345" s="7">
        <v>108</v>
      </c>
    </row>
    <row r="346" spans="1:7" hidden="1" x14ac:dyDescent="0.25">
      <c r="A346" s="5" t="s">
        <v>1441</v>
      </c>
      <c r="B346" s="5" t="s">
        <v>1172</v>
      </c>
      <c r="C346" s="5" t="s">
        <v>814</v>
      </c>
      <c r="D346" s="5" t="s">
        <v>1442</v>
      </c>
      <c r="E346" s="7">
        <v>296</v>
      </c>
      <c r="F346" s="7">
        <v>123</v>
      </c>
      <c r="G346" s="7">
        <v>173</v>
      </c>
    </row>
    <row r="347" spans="1:7" hidden="1" x14ac:dyDescent="0.25">
      <c r="A347" s="5" t="s">
        <v>1443</v>
      </c>
      <c r="B347" s="5" t="s">
        <v>925</v>
      </c>
      <c r="C347" s="5" t="s">
        <v>807</v>
      </c>
      <c r="D347" s="5" t="s">
        <v>1444</v>
      </c>
      <c r="E347" s="7">
        <v>287</v>
      </c>
      <c r="F347" s="7">
        <v>281</v>
      </c>
      <c r="G347" s="7">
        <v>6</v>
      </c>
    </row>
    <row r="348" spans="1:7" hidden="1" x14ac:dyDescent="0.25">
      <c r="A348" s="5" t="s">
        <v>1445</v>
      </c>
      <c r="B348" s="5" t="s">
        <v>1446</v>
      </c>
      <c r="C348" s="5" t="s">
        <v>814</v>
      </c>
      <c r="D348" s="5" t="s">
        <v>1447</v>
      </c>
      <c r="E348" s="7">
        <v>278</v>
      </c>
      <c r="F348" s="7">
        <v>0</v>
      </c>
      <c r="G348" s="7">
        <v>278</v>
      </c>
    </row>
    <row r="349" spans="1:7" hidden="1" x14ac:dyDescent="0.25">
      <c r="A349" s="5" t="s">
        <v>1448</v>
      </c>
      <c r="B349" s="5" t="s">
        <v>839</v>
      </c>
      <c r="C349" s="5" t="s">
        <v>807</v>
      </c>
      <c r="D349" s="5" t="s">
        <v>1193</v>
      </c>
      <c r="E349" s="7">
        <v>264</v>
      </c>
      <c r="F349" s="7">
        <v>224</v>
      </c>
      <c r="G349" s="7">
        <v>40</v>
      </c>
    </row>
    <row r="350" spans="1:7" hidden="1" x14ac:dyDescent="0.25">
      <c r="A350" s="5" t="s">
        <v>1449</v>
      </c>
      <c r="B350" s="5" t="s">
        <v>1450</v>
      </c>
      <c r="C350" s="5" t="s">
        <v>807</v>
      </c>
      <c r="D350" s="5">
        <v>5.0000000000000001E-3</v>
      </c>
      <c r="E350" s="7">
        <v>262</v>
      </c>
      <c r="F350" s="7">
        <v>179</v>
      </c>
      <c r="G350" s="7">
        <v>83</v>
      </c>
    </row>
    <row r="351" spans="1:7" hidden="1" x14ac:dyDescent="0.25">
      <c r="A351" s="5" t="s">
        <v>1451</v>
      </c>
      <c r="B351" s="5" t="s">
        <v>1452</v>
      </c>
      <c r="C351" s="5" t="s">
        <v>717</v>
      </c>
      <c r="D351" s="5" t="s">
        <v>1453</v>
      </c>
      <c r="E351" s="7">
        <v>252</v>
      </c>
      <c r="F351" s="7">
        <v>5</v>
      </c>
      <c r="G351" s="7">
        <v>247</v>
      </c>
    </row>
    <row r="352" spans="1:7" hidden="1" x14ac:dyDescent="0.25">
      <c r="A352" s="5" t="s">
        <v>1454</v>
      </c>
      <c r="B352" s="5" t="s">
        <v>1455</v>
      </c>
      <c r="C352" s="5" t="s">
        <v>717</v>
      </c>
      <c r="D352" s="5" t="s">
        <v>781</v>
      </c>
      <c r="E352" s="7">
        <v>251</v>
      </c>
      <c r="F352" s="7">
        <v>0</v>
      </c>
      <c r="G352" s="7">
        <v>251</v>
      </c>
    </row>
    <row r="353" spans="1:7" hidden="1" x14ac:dyDescent="0.25">
      <c r="A353" s="5" t="s">
        <v>1456</v>
      </c>
      <c r="B353" s="5" t="s">
        <v>1457</v>
      </c>
      <c r="C353" s="5" t="s">
        <v>656</v>
      </c>
      <c r="D353" s="5" t="s">
        <v>657</v>
      </c>
      <c r="E353" s="7">
        <v>240</v>
      </c>
      <c r="F353" s="7">
        <v>200</v>
      </c>
      <c r="G353" s="7">
        <v>40</v>
      </c>
    </row>
    <row r="354" spans="1:7" hidden="1" x14ac:dyDescent="0.25">
      <c r="A354" s="5" t="s">
        <v>1458</v>
      </c>
      <c r="B354" s="5" t="s">
        <v>688</v>
      </c>
      <c r="C354" s="5" t="s">
        <v>656</v>
      </c>
      <c r="D354" s="5" t="s">
        <v>1459</v>
      </c>
      <c r="E354" s="7">
        <v>240</v>
      </c>
      <c r="F354" s="7">
        <v>240</v>
      </c>
      <c r="G354" s="7">
        <v>0</v>
      </c>
    </row>
    <row r="355" spans="1:7" hidden="1" x14ac:dyDescent="0.25">
      <c r="A355" s="5" t="s">
        <v>1460</v>
      </c>
      <c r="B355" s="5" t="s">
        <v>1461</v>
      </c>
      <c r="C355" s="5" t="s">
        <v>717</v>
      </c>
      <c r="D355" s="5" t="s">
        <v>1462</v>
      </c>
      <c r="E355" s="7">
        <v>232</v>
      </c>
      <c r="F355" s="7">
        <v>224</v>
      </c>
      <c r="G355" s="7">
        <v>8</v>
      </c>
    </row>
    <row r="356" spans="1:7" hidden="1" x14ac:dyDescent="0.25">
      <c r="A356" s="5" t="s">
        <v>1463</v>
      </c>
      <c r="B356" s="5" t="s">
        <v>1464</v>
      </c>
      <c r="C356" s="5" t="s">
        <v>682</v>
      </c>
      <c r="D356" s="5" t="s">
        <v>1465</v>
      </c>
      <c r="E356" s="7">
        <v>217</v>
      </c>
      <c r="F356" s="7">
        <v>9</v>
      </c>
      <c r="G356" s="7">
        <v>208</v>
      </c>
    </row>
    <row r="357" spans="1:7" hidden="1" x14ac:dyDescent="0.25">
      <c r="A357" s="5" t="s">
        <v>1466</v>
      </c>
      <c r="B357" s="5" t="s">
        <v>1467</v>
      </c>
      <c r="C357" s="5" t="s">
        <v>717</v>
      </c>
      <c r="D357" s="5" t="s">
        <v>1468</v>
      </c>
      <c r="E357" s="7">
        <v>199</v>
      </c>
      <c r="F357" s="7">
        <v>156</v>
      </c>
      <c r="G357" s="7">
        <v>43</v>
      </c>
    </row>
    <row r="358" spans="1:7" hidden="1" x14ac:dyDescent="0.25">
      <c r="A358" s="5" t="s">
        <v>1469</v>
      </c>
      <c r="B358" s="5" t="s">
        <v>1470</v>
      </c>
      <c r="C358" s="5" t="s">
        <v>717</v>
      </c>
      <c r="D358" s="5" t="s">
        <v>1471</v>
      </c>
      <c r="E358" s="7">
        <v>194</v>
      </c>
      <c r="F358" s="7">
        <v>9</v>
      </c>
      <c r="G358" s="7">
        <v>185</v>
      </c>
    </row>
    <row r="359" spans="1:7" hidden="1" x14ac:dyDescent="0.25">
      <c r="A359" s="5" t="s">
        <v>1472</v>
      </c>
      <c r="B359" s="5" t="s">
        <v>1473</v>
      </c>
      <c r="C359" s="5" t="s">
        <v>807</v>
      </c>
      <c r="D359" s="5">
        <v>0.08</v>
      </c>
      <c r="E359" s="7">
        <v>190</v>
      </c>
      <c r="F359" s="7">
        <v>0</v>
      </c>
      <c r="G359" s="7">
        <v>190</v>
      </c>
    </row>
    <row r="360" spans="1:7" hidden="1" x14ac:dyDescent="0.25">
      <c r="A360" s="5" t="s">
        <v>1474</v>
      </c>
      <c r="B360" s="5" t="s">
        <v>1475</v>
      </c>
      <c r="C360" s="5" t="s">
        <v>717</v>
      </c>
      <c r="D360" s="5" t="s">
        <v>1476</v>
      </c>
      <c r="E360" s="7">
        <v>186</v>
      </c>
      <c r="F360" s="7">
        <v>179</v>
      </c>
      <c r="G360" s="7">
        <v>7</v>
      </c>
    </row>
    <row r="361" spans="1:7" hidden="1" x14ac:dyDescent="0.25">
      <c r="A361" s="5" t="s">
        <v>1477</v>
      </c>
      <c r="B361" s="5" t="s">
        <v>1478</v>
      </c>
      <c r="C361" s="5" t="s">
        <v>717</v>
      </c>
      <c r="D361" s="5" t="s">
        <v>1479</v>
      </c>
      <c r="E361" s="7">
        <v>185</v>
      </c>
      <c r="F361" s="7">
        <v>0</v>
      </c>
      <c r="G361" s="7">
        <v>185</v>
      </c>
    </row>
    <row r="362" spans="1:7" hidden="1" x14ac:dyDescent="0.25">
      <c r="A362" s="5" t="s">
        <v>1480</v>
      </c>
      <c r="B362" s="5" t="s">
        <v>1481</v>
      </c>
      <c r="C362" s="5" t="s">
        <v>807</v>
      </c>
      <c r="D362" s="5">
        <v>0.4</v>
      </c>
      <c r="E362" s="7">
        <v>185</v>
      </c>
      <c r="F362" s="7">
        <v>137</v>
      </c>
      <c r="G362" s="7">
        <v>48</v>
      </c>
    </row>
    <row r="363" spans="1:7" hidden="1" x14ac:dyDescent="0.25">
      <c r="A363" s="5" t="s">
        <v>1482</v>
      </c>
      <c r="B363" s="5" t="s">
        <v>758</v>
      </c>
      <c r="C363" s="5" t="s">
        <v>807</v>
      </c>
      <c r="D363" s="5" t="s">
        <v>1483</v>
      </c>
      <c r="E363" s="7">
        <v>185</v>
      </c>
      <c r="F363" s="7">
        <v>138</v>
      </c>
      <c r="G363" s="7">
        <v>47</v>
      </c>
    </row>
    <row r="364" spans="1:7" hidden="1" x14ac:dyDescent="0.25">
      <c r="A364" s="5" t="s">
        <v>1484</v>
      </c>
      <c r="B364" s="5" t="s">
        <v>1485</v>
      </c>
      <c r="C364" s="5" t="s">
        <v>717</v>
      </c>
      <c r="D364" s="5" t="s">
        <v>735</v>
      </c>
      <c r="E364" s="7">
        <v>184</v>
      </c>
      <c r="F364" s="7">
        <v>4</v>
      </c>
      <c r="G364" s="7">
        <v>180</v>
      </c>
    </row>
    <row r="365" spans="1:7" hidden="1" x14ac:dyDescent="0.25">
      <c r="A365" s="5" t="s">
        <v>1486</v>
      </c>
      <c r="B365" s="5" t="s">
        <v>1487</v>
      </c>
      <c r="C365" s="5" t="s">
        <v>717</v>
      </c>
      <c r="D365" s="5" t="s">
        <v>1102</v>
      </c>
      <c r="E365" s="7">
        <v>180</v>
      </c>
      <c r="F365" s="7">
        <v>14</v>
      </c>
      <c r="G365" s="7">
        <v>166</v>
      </c>
    </row>
    <row r="366" spans="1:7" hidden="1" x14ac:dyDescent="0.25">
      <c r="A366" s="5" t="s">
        <v>1488</v>
      </c>
      <c r="B366" s="5" t="s">
        <v>1489</v>
      </c>
      <c r="C366" s="5" t="s">
        <v>717</v>
      </c>
      <c r="D366" s="5" t="s">
        <v>1490</v>
      </c>
      <c r="E366" s="7">
        <v>173</v>
      </c>
      <c r="F366" s="7">
        <v>0</v>
      </c>
      <c r="G366" s="7">
        <v>173</v>
      </c>
    </row>
    <row r="367" spans="1:7" hidden="1" x14ac:dyDescent="0.25">
      <c r="A367" s="5" t="s">
        <v>1491</v>
      </c>
      <c r="B367" s="5" t="s">
        <v>1113</v>
      </c>
      <c r="C367" s="5" t="s">
        <v>807</v>
      </c>
      <c r="D367" s="5" t="s">
        <v>1492</v>
      </c>
      <c r="E367" s="7">
        <v>166</v>
      </c>
      <c r="F367" s="7">
        <v>0</v>
      </c>
      <c r="G367" s="7">
        <v>166</v>
      </c>
    </row>
    <row r="368" spans="1:7" hidden="1" x14ac:dyDescent="0.25">
      <c r="A368" s="5" t="s">
        <v>1493</v>
      </c>
      <c r="B368" s="5" t="s">
        <v>1376</v>
      </c>
      <c r="C368" s="5" t="s">
        <v>682</v>
      </c>
      <c r="D368" s="5" t="s">
        <v>741</v>
      </c>
      <c r="E368" s="7">
        <v>165</v>
      </c>
      <c r="F368" s="7">
        <v>0</v>
      </c>
      <c r="G368" s="7">
        <v>165</v>
      </c>
    </row>
    <row r="369" spans="1:7" hidden="1" x14ac:dyDescent="0.25">
      <c r="A369" s="5" t="s">
        <v>1494</v>
      </c>
      <c r="B369" s="5" t="s">
        <v>1495</v>
      </c>
      <c r="C369" s="5" t="s">
        <v>807</v>
      </c>
      <c r="D369" s="5" t="s">
        <v>1496</v>
      </c>
      <c r="E369" s="7">
        <v>164</v>
      </c>
      <c r="F369" s="7">
        <v>99</v>
      </c>
      <c r="G369" s="7">
        <v>65</v>
      </c>
    </row>
    <row r="370" spans="1:7" hidden="1" x14ac:dyDescent="0.25">
      <c r="A370" s="5" t="s">
        <v>1497</v>
      </c>
      <c r="B370" s="5" t="s">
        <v>1147</v>
      </c>
      <c r="C370" s="5" t="s">
        <v>865</v>
      </c>
      <c r="D370" s="5" t="s">
        <v>679</v>
      </c>
      <c r="E370" s="7">
        <v>164</v>
      </c>
      <c r="F370" s="7">
        <v>144</v>
      </c>
      <c r="G370" s="7">
        <v>20</v>
      </c>
    </row>
    <row r="371" spans="1:7" hidden="1" x14ac:dyDescent="0.25">
      <c r="A371" s="5" t="s">
        <v>1498</v>
      </c>
      <c r="B371" s="5" t="s">
        <v>1499</v>
      </c>
      <c r="C371" s="5" t="s">
        <v>717</v>
      </c>
      <c r="D371" s="5" t="s">
        <v>1500</v>
      </c>
      <c r="E371" s="7">
        <v>162</v>
      </c>
      <c r="F371" s="7">
        <v>0</v>
      </c>
      <c r="G371" s="7">
        <v>162</v>
      </c>
    </row>
    <row r="372" spans="1:7" hidden="1" x14ac:dyDescent="0.25">
      <c r="A372" s="5" t="s">
        <v>1501</v>
      </c>
      <c r="B372" s="5" t="s">
        <v>1061</v>
      </c>
      <c r="C372" s="5" t="s">
        <v>666</v>
      </c>
      <c r="D372" s="5" t="s">
        <v>1502</v>
      </c>
      <c r="E372" s="7">
        <v>156</v>
      </c>
      <c r="F372" s="7">
        <v>149</v>
      </c>
      <c r="G372" s="7">
        <v>7</v>
      </c>
    </row>
    <row r="373" spans="1:7" hidden="1" x14ac:dyDescent="0.25">
      <c r="A373" s="5" t="s">
        <v>1503</v>
      </c>
      <c r="B373" s="5" t="s">
        <v>1504</v>
      </c>
      <c r="C373" s="5" t="s">
        <v>807</v>
      </c>
      <c r="D373" s="5" t="s">
        <v>1505</v>
      </c>
      <c r="E373" s="7">
        <v>143</v>
      </c>
      <c r="F373" s="7">
        <v>0</v>
      </c>
      <c r="G373" s="7">
        <v>143</v>
      </c>
    </row>
    <row r="374" spans="1:7" hidden="1" x14ac:dyDescent="0.25">
      <c r="A374" s="5" t="s">
        <v>1506</v>
      </c>
      <c r="B374" s="5" t="s">
        <v>1507</v>
      </c>
      <c r="C374" s="5" t="s">
        <v>717</v>
      </c>
      <c r="D374" s="5" t="s">
        <v>974</v>
      </c>
      <c r="E374" s="7">
        <v>142</v>
      </c>
      <c r="F374" s="7">
        <v>32</v>
      </c>
      <c r="G374" s="7">
        <v>110</v>
      </c>
    </row>
    <row r="375" spans="1:7" hidden="1" x14ac:dyDescent="0.25">
      <c r="A375" s="5" t="s">
        <v>1508</v>
      </c>
      <c r="B375" s="5" t="s">
        <v>1509</v>
      </c>
      <c r="C375" s="5" t="s">
        <v>717</v>
      </c>
      <c r="D375" s="5" t="s">
        <v>1510</v>
      </c>
      <c r="E375" s="7">
        <v>138</v>
      </c>
      <c r="F375" s="7">
        <v>0</v>
      </c>
      <c r="G375" s="7">
        <v>138</v>
      </c>
    </row>
    <row r="376" spans="1:7" hidden="1" x14ac:dyDescent="0.25">
      <c r="A376" s="5" t="s">
        <v>1511</v>
      </c>
      <c r="B376" s="5" t="s">
        <v>1184</v>
      </c>
      <c r="C376" s="5" t="s">
        <v>807</v>
      </c>
      <c r="D376" s="5" t="s">
        <v>1512</v>
      </c>
      <c r="E376" s="7">
        <v>134</v>
      </c>
      <c r="F376" s="7">
        <v>130</v>
      </c>
      <c r="G376" s="7">
        <v>4</v>
      </c>
    </row>
    <row r="377" spans="1:7" hidden="1" x14ac:dyDescent="0.25">
      <c r="A377" s="5" t="s">
        <v>1513</v>
      </c>
      <c r="B377" s="5" t="s">
        <v>1514</v>
      </c>
      <c r="C377" s="5" t="s">
        <v>807</v>
      </c>
      <c r="D377" s="5" t="s">
        <v>1515</v>
      </c>
      <c r="E377" s="7">
        <v>131</v>
      </c>
      <c r="F377" s="7">
        <v>7</v>
      </c>
      <c r="G377" s="7">
        <v>124</v>
      </c>
    </row>
    <row r="378" spans="1:7" hidden="1" x14ac:dyDescent="0.25">
      <c r="A378" s="5" t="s">
        <v>1516</v>
      </c>
      <c r="B378" s="5" t="s">
        <v>1517</v>
      </c>
      <c r="C378" s="5" t="s">
        <v>807</v>
      </c>
      <c r="D378" s="5" t="s">
        <v>1518</v>
      </c>
      <c r="E378" s="7">
        <v>131</v>
      </c>
      <c r="F378" s="7">
        <v>0</v>
      </c>
      <c r="G378" s="7">
        <v>131</v>
      </c>
    </row>
    <row r="379" spans="1:7" hidden="1" x14ac:dyDescent="0.25">
      <c r="A379" s="5" t="s">
        <v>1519</v>
      </c>
      <c r="B379" s="5" t="s">
        <v>1520</v>
      </c>
      <c r="C379" s="5" t="s">
        <v>717</v>
      </c>
      <c r="D379" s="5" t="s">
        <v>926</v>
      </c>
      <c r="E379" s="7">
        <v>125</v>
      </c>
      <c r="F379" s="7">
        <v>0</v>
      </c>
      <c r="G379" s="7">
        <v>125</v>
      </c>
    </row>
    <row r="380" spans="1:7" hidden="1" x14ac:dyDescent="0.25">
      <c r="A380" s="5" t="s">
        <v>1521</v>
      </c>
      <c r="B380" s="5" t="s">
        <v>1522</v>
      </c>
      <c r="C380" s="5" t="s">
        <v>717</v>
      </c>
      <c r="D380" s="5" t="s">
        <v>673</v>
      </c>
      <c r="E380" s="7">
        <v>123</v>
      </c>
      <c r="F380" s="7">
        <v>0</v>
      </c>
      <c r="G380" s="7">
        <v>123</v>
      </c>
    </row>
    <row r="381" spans="1:7" hidden="1" x14ac:dyDescent="0.25">
      <c r="A381" s="5" t="s">
        <v>1523</v>
      </c>
      <c r="B381" s="5" t="s">
        <v>1524</v>
      </c>
      <c r="C381" s="5" t="s">
        <v>682</v>
      </c>
      <c r="D381" s="5" t="s">
        <v>1525</v>
      </c>
      <c r="E381" s="7">
        <v>120</v>
      </c>
      <c r="F381" s="7">
        <v>120</v>
      </c>
      <c r="G381" s="7">
        <v>0</v>
      </c>
    </row>
    <row r="382" spans="1:7" hidden="1" x14ac:dyDescent="0.25">
      <c r="A382" s="5" t="s">
        <v>1526</v>
      </c>
      <c r="B382" s="5" t="s">
        <v>818</v>
      </c>
      <c r="C382" s="5" t="s">
        <v>717</v>
      </c>
      <c r="D382" s="5" t="s">
        <v>763</v>
      </c>
      <c r="E382" s="7">
        <v>120</v>
      </c>
      <c r="F382" s="7">
        <v>0</v>
      </c>
      <c r="G382" s="7">
        <v>120</v>
      </c>
    </row>
    <row r="383" spans="1:7" hidden="1" x14ac:dyDescent="0.25">
      <c r="A383" s="5" t="s">
        <v>1527</v>
      </c>
      <c r="B383" s="5" t="s">
        <v>1528</v>
      </c>
      <c r="C383" s="5" t="s">
        <v>807</v>
      </c>
      <c r="D383" s="5" t="s">
        <v>1529</v>
      </c>
      <c r="E383" s="7">
        <v>118</v>
      </c>
      <c r="F383" s="7">
        <v>0</v>
      </c>
      <c r="G383" s="7">
        <v>118</v>
      </c>
    </row>
    <row r="384" spans="1:7" hidden="1" x14ac:dyDescent="0.25">
      <c r="A384" s="5" t="s">
        <v>1530</v>
      </c>
      <c r="B384" s="5" t="s">
        <v>1531</v>
      </c>
      <c r="C384" s="5" t="s">
        <v>682</v>
      </c>
      <c r="D384" s="5" t="s">
        <v>741</v>
      </c>
      <c r="E384" s="7">
        <v>116</v>
      </c>
      <c r="F384" s="7">
        <v>110</v>
      </c>
      <c r="G384" s="7">
        <v>6</v>
      </c>
    </row>
    <row r="385" spans="1:7" hidden="1" x14ac:dyDescent="0.25">
      <c r="A385" s="5" t="s">
        <v>1532</v>
      </c>
      <c r="B385" s="5" t="s">
        <v>1533</v>
      </c>
      <c r="C385" s="5" t="s">
        <v>717</v>
      </c>
      <c r="D385" s="5" t="s">
        <v>747</v>
      </c>
      <c r="E385" s="7">
        <v>116</v>
      </c>
      <c r="F385" s="7">
        <v>0</v>
      </c>
      <c r="G385" s="7">
        <v>116</v>
      </c>
    </row>
    <row r="386" spans="1:7" hidden="1" x14ac:dyDescent="0.25">
      <c r="A386" s="5" t="s">
        <v>1534</v>
      </c>
      <c r="B386" s="5" t="s">
        <v>1535</v>
      </c>
      <c r="C386" s="5" t="s">
        <v>717</v>
      </c>
      <c r="D386" s="5" t="s">
        <v>940</v>
      </c>
      <c r="E386" s="7">
        <v>115</v>
      </c>
      <c r="F386" s="7">
        <v>0</v>
      </c>
      <c r="G386" s="7">
        <v>115</v>
      </c>
    </row>
    <row r="387" spans="1:7" hidden="1" x14ac:dyDescent="0.25">
      <c r="A387" s="5" t="s">
        <v>1536</v>
      </c>
      <c r="B387" s="5" t="s">
        <v>1537</v>
      </c>
      <c r="C387" s="5" t="s">
        <v>842</v>
      </c>
      <c r="D387" s="5" t="s">
        <v>1538</v>
      </c>
      <c r="E387" s="7">
        <v>115</v>
      </c>
      <c r="F387" s="7">
        <v>42</v>
      </c>
      <c r="G387" s="7">
        <v>73</v>
      </c>
    </row>
    <row r="388" spans="1:7" hidden="1" x14ac:dyDescent="0.25">
      <c r="A388" s="5" t="s">
        <v>1539</v>
      </c>
      <c r="B388" s="5" t="s">
        <v>1540</v>
      </c>
      <c r="C388" s="5" t="s">
        <v>807</v>
      </c>
      <c r="D388" s="5" t="s">
        <v>1541</v>
      </c>
      <c r="E388" s="7">
        <v>112</v>
      </c>
      <c r="F388" s="7">
        <v>23</v>
      </c>
      <c r="G388" s="7">
        <v>89</v>
      </c>
    </row>
    <row r="389" spans="1:7" hidden="1" x14ac:dyDescent="0.25">
      <c r="A389" s="5" t="s">
        <v>1542</v>
      </c>
      <c r="B389" s="5" t="s">
        <v>1543</v>
      </c>
      <c r="C389" s="5" t="s">
        <v>717</v>
      </c>
      <c r="D389" s="5" t="s">
        <v>735</v>
      </c>
      <c r="E389" s="7">
        <v>106</v>
      </c>
      <c r="F389" s="7">
        <v>0</v>
      </c>
      <c r="G389" s="7">
        <v>106</v>
      </c>
    </row>
    <row r="390" spans="1:7" hidden="1" x14ac:dyDescent="0.25">
      <c r="A390" s="5" t="s">
        <v>1544</v>
      </c>
      <c r="B390" s="5" t="s">
        <v>1545</v>
      </c>
      <c r="C390" s="5" t="s">
        <v>717</v>
      </c>
      <c r="D390" s="5" t="s">
        <v>1546</v>
      </c>
      <c r="E390" s="7">
        <v>105</v>
      </c>
      <c r="F390" s="7">
        <v>0</v>
      </c>
      <c r="G390" s="7">
        <v>105</v>
      </c>
    </row>
    <row r="391" spans="1:7" hidden="1" x14ac:dyDescent="0.25">
      <c r="A391" s="5" t="s">
        <v>1547</v>
      </c>
      <c r="B391" s="5" t="s">
        <v>1548</v>
      </c>
      <c r="C391" s="5" t="s">
        <v>682</v>
      </c>
      <c r="D391" s="5" t="s">
        <v>673</v>
      </c>
      <c r="E391" s="7">
        <v>105</v>
      </c>
      <c r="F391" s="7">
        <v>0</v>
      </c>
      <c r="G391" s="7">
        <v>105</v>
      </c>
    </row>
    <row r="392" spans="1:7" hidden="1" x14ac:dyDescent="0.25">
      <c r="A392" s="5" t="s">
        <v>1549</v>
      </c>
      <c r="B392" s="5" t="s">
        <v>1550</v>
      </c>
      <c r="C392" s="5" t="s">
        <v>717</v>
      </c>
      <c r="D392" s="5" t="s">
        <v>670</v>
      </c>
      <c r="E392" s="7">
        <v>103</v>
      </c>
      <c r="F392" s="7">
        <v>0</v>
      </c>
      <c r="G392" s="7">
        <v>103</v>
      </c>
    </row>
    <row r="393" spans="1:7" hidden="1" x14ac:dyDescent="0.25">
      <c r="A393" s="5" t="s">
        <v>1551</v>
      </c>
      <c r="B393" s="5" t="s">
        <v>1552</v>
      </c>
      <c r="C393" s="5" t="s">
        <v>807</v>
      </c>
      <c r="D393" s="5" t="s">
        <v>1048</v>
      </c>
      <c r="E393" s="7">
        <v>102</v>
      </c>
      <c r="F393" s="7">
        <v>57</v>
      </c>
      <c r="G393" s="7">
        <v>45</v>
      </c>
    </row>
    <row r="394" spans="1:7" hidden="1" x14ac:dyDescent="0.25">
      <c r="A394" s="5" t="s">
        <v>1553</v>
      </c>
      <c r="B394" s="5" t="s">
        <v>1554</v>
      </c>
      <c r="C394" s="5" t="s">
        <v>717</v>
      </c>
      <c r="D394" s="5" t="s">
        <v>657</v>
      </c>
      <c r="E394" s="7">
        <v>101</v>
      </c>
      <c r="F394" s="7">
        <v>2</v>
      </c>
      <c r="G394" s="7">
        <v>99</v>
      </c>
    </row>
    <row r="395" spans="1:7" hidden="1" x14ac:dyDescent="0.25">
      <c r="A395" s="5" t="s">
        <v>1555</v>
      </c>
      <c r="B395" s="5" t="s">
        <v>1099</v>
      </c>
      <c r="C395" s="5" t="s">
        <v>717</v>
      </c>
      <c r="D395" s="5" t="s">
        <v>1048</v>
      </c>
      <c r="E395" s="7">
        <v>100</v>
      </c>
      <c r="F395" s="7">
        <v>0</v>
      </c>
      <c r="G395" s="7">
        <v>100</v>
      </c>
    </row>
    <row r="396" spans="1:7" hidden="1" x14ac:dyDescent="0.25">
      <c r="A396" s="5" t="s">
        <v>1556</v>
      </c>
      <c r="B396" s="5" t="s">
        <v>681</v>
      </c>
      <c r="C396" s="5" t="s">
        <v>682</v>
      </c>
      <c r="D396" s="5" t="s">
        <v>781</v>
      </c>
      <c r="E396" s="7">
        <v>100</v>
      </c>
      <c r="F396" s="7">
        <v>100</v>
      </c>
      <c r="G396" s="7">
        <v>0</v>
      </c>
    </row>
    <row r="397" spans="1:7" hidden="1" x14ac:dyDescent="0.25">
      <c r="A397" s="5" t="s">
        <v>1557</v>
      </c>
      <c r="B397" s="5" t="s">
        <v>1558</v>
      </c>
      <c r="C397" s="5" t="s">
        <v>682</v>
      </c>
      <c r="D397" s="5" t="s">
        <v>663</v>
      </c>
      <c r="E397" s="7">
        <v>100</v>
      </c>
      <c r="F397" s="7">
        <v>40</v>
      </c>
      <c r="G397" s="7">
        <v>60</v>
      </c>
    </row>
    <row r="398" spans="1:7" hidden="1" x14ac:dyDescent="0.25">
      <c r="A398" s="5" t="s">
        <v>1559</v>
      </c>
      <c r="B398" s="5" t="s">
        <v>1560</v>
      </c>
      <c r="C398" s="5" t="s">
        <v>717</v>
      </c>
      <c r="D398" s="5" t="s">
        <v>1216</v>
      </c>
      <c r="E398" s="7">
        <v>100</v>
      </c>
      <c r="F398" s="7">
        <v>0</v>
      </c>
      <c r="G398" s="7">
        <v>100</v>
      </c>
    </row>
    <row r="399" spans="1:7" hidden="1" x14ac:dyDescent="0.25">
      <c r="A399" s="5" t="s">
        <v>1561</v>
      </c>
      <c r="B399" s="5" t="s">
        <v>1562</v>
      </c>
      <c r="C399" s="5" t="s">
        <v>923</v>
      </c>
      <c r="D399" s="5" t="s">
        <v>1563</v>
      </c>
      <c r="E399" s="7">
        <v>97</v>
      </c>
      <c r="F399" s="7">
        <v>95</v>
      </c>
      <c r="G399" s="7">
        <v>2</v>
      </c>
    </row>
    <row r="400" spans="1:7" hidden="1" x14ac:dyDescent="0.25">
      <c r="A400" s="5" t="s">
        <v>1564</v>
      </c>
      <c r="B400" s="5" t="s">
        <v>1565</v>
      </c>
      <c r="C400" s="5" t="s">
        <v>897</v>
      </c>
      <c r="D400" s="5" t="s">
        <v>735</v>
      </c>
      <c r="E400" s="7">
        <v>96</v>
      </c>
      <c r="F400" s="7">
        <v>0</v>
      </c>
      <c r="G400" s="7">
        <v>96</v>
      </c>
    </row>
    <row r="401" spans="1:7" hidden="1" x14ac:dyDescent="0.25">
      <c r="A401" s="5" t="s">
        <v>1566</v>
      </c>
      <c r="B401" s="5" t="s">
        <v>1567</v>
      </c>
      <c r="C401" s="5" t="s">
        <v>717</v>
      </c>
      <c r="D401" s="5" t="s">
        <v>1568</v>
      </c>
      <c r="E401" s="7">
        <v>95</v>
      </c>
      <c r="F401" s="7">
        <v>0</v>
      </c>
      <c r="G401" s="7">
        <v>95</v>
      </c>
    </row>
    <row r="402" spans="1:7" hidden="1" x14ac:dyDescent="0.25">
      <c r="A402" s="5" t="s">
        <v>1569</v>
      </c>
      <c r="B402" s="5" t="s">
        <v>1570</v>
      </c>
      <c r="C402" s="5" t="s">
        <v>807</v>
      </c>
      <c r="D402" s="5">
        <v>0.1</v>
      </c>
      <c r="E402" s="7">
        <v>95</v>
      </c>
      <c r="F402" s="7">
        <v>1</v>
      </c>
      <c r="G402" s="7">
        <v>94</v>
      </c>
    </row>
    <row r="403" spans="1:7" hidden="1" x14ac:dyDescent="0.25">
      <c r="A403" s="5" t="s">
        <v>1571</v>
      </c>
      <c r="B403" s="5" t="s">
        <v>1045</v>
      </c>
      <c r="C403" s="5" t="s">
        <v>807</v>
      </c>
      <c r="D403" s="5" t="s">
        <v>1572</v>
      </c>
      <c r="E403" s="7">
        <v>94</v>
      </c>
      <c r="F403" s="7">
        <v>0</v>
      </c>
      <c r="G403" s="7">
        <v>94</v>
      </c>
    </row>
    <row r="404" spans="1:7" hidden="1" x14ac:dyDescent="0.25">
      <c r="A404" s="5" t="s">
        <v>1573</v>
      </c>
      <c r="B404" s="5" t="s">
        <v>1574</v>
      </c>
      <c r="C404" s="5" t="s">
        <v>807</v>
      </c>
      <c r="D404" s="5" t="s">
        <v>1575</v>
      </c>
      <c r="E404" s="7">
        <v>91</v>
      </c>
      <c r="F404" s="7">
        <v>2</v>
      </c>
      <c r="G404" s="7">
        <v>89</v>
      </c>
    </row>
    <row r="405" spans="1:7" hidden="1" x14ac:dyDescent="0.25">
      <c r="A405" s="5" t="s">
        <v>1576</v>
      </c>
      <c r="B405" s="5" t="s">
        <v>1577</v>
      </c>
      <c r="C405" s="5" t="s">
        <v>717</v>
      </c>
      <c r="D405" s="5" t="s">
        <v>781</v>
      </c>
      <c r="E405" s="7">
        <v>91</v>
      </c>
      <c r="F405" s="7">
        <v>2</v>
      </c>
      <c r="G405" s="7">
        <v>89</v>
      </c>
    </row>
    <row r="406" spans="1:7" hidden="1" x14ac:dyDescent="0.25">
      <c r="A406" s="5" t="s">
        <v>1578</v>
      </c>
      <c r="B406" s="5" t="s">
        <v>1579</v>
      </c>
      <c r="C406" s="5" t="s">
        <v>682</v>
      </c>
      <c r="D406" s="5" t="s">
        <v>778</v>
      </c>
      <c r="E406" s="7">
        <v>90</v>
      </c>
      <c r="F406" s="7">
        <v>0</v>
      </c>
      <c r="G406" s="7">
        <v>90</v>
      </c>
    </row>
    <row r="407" spans="1:7" hidden="1" x14ac:dyDescent="0.25">
      <c r="A407" s="5" t="s">
        <v>1580</v>
      </c>
      <c r="B407" s="5" t="s">
        <v>1581</v>
      </c>
      <c r="C407" s="5" t="s">
        <v>717</v>
      </c>
      <c r="D407" s="5" t="s">
        <v>1582</v>
      </c>
      <c r="E407" s="7">
        <v>90</v>
      </c>
      <c r="F407" s="7">
        <v>36</v>
      </c>
      <c r="G407" s="7">
        <v>54</v>
      </c>
    </row>
    <row r="408" spans="1:7" hidden="1" x14ac:dyDescent="0.25">
      <c r="A408" s="5" t="s">
        <v>1583</v>
      </c>
      <c r="B408" s="5" t="s">
        <v>1584</v>
      </c>
      <c r="C408" s="5" t="s">
        <v>717</v>
      </c>
      <c r="D408" s="5" t="s">
        <v>1585</v>
      </c>
      <c r="E408" s="7">
        <v>90</v>
      </c>
      <c r="F408" s="7">
        <v>90</v>
      </c>
      <c r="G408" s="7">
        <v>0</v>
      </c>
    </row>
    <row r="409" spans="1:7" hidden="1" x14ac:dyDescent="0.25">
      <c r="A409" s="5" t="s">
        <v>1586</v>
      </c>
      <c r="B409" s="5" t="s">
        <v>1587</v>
      </c>
      <c r="C409" s="5" t="s">
        <v>717</v>
      </c>
      <c r="D409" s="5" t="s">
        <v>1180</v>
      </c>
      <c r="E409" s="7">
        <v>89</v>
      </c>
      <c r="F409" s="7">
        <v>0</v>
      </c>
      <c r="G409" s="7">
        <v>89</v>
      </c>
    </row>
    <row r="410" spans="1:7" hidden="1" x14ac:dyDescent="0.25">
      <c r="A410" s="5" t="s">
        <v>1588</v>
      </c>
      <c r="B410" s="5" t="s">
        <v>762</v>
      </c>
      <c r="C410" s="5" t="s">
        <v>807</v>
      </c>
      <c r="D410" s="5" t="s">
        <v>1589</v>
      </c>
      <c r="E410" s="7">
        <v>87</v>
      </c>
      <c r="F410" s="7">
        <v>83</v>
      </c>
      <c r="G410" s="7">
        <v>4</v>
      </c>
    </row>
    <row r="411" spans="1:7" hidden="1" x14ac:dyDescent="0.25">
      <c r="A411" s="5" t="s">
        <v>1590</v>
      </c>
      <c r="B411" s="5" t="s">
        <v>1591</v>
      </c>
      <c r="C411" s="5" t="s">
        <v>717</v>
      </c>
      <c r="D411" s="5" t="s">
        <v>1468</v>
      </c>
      <c r="E411" s="7">
        <v>87</v>
      </c>
      <c r="F411" s="7">
        <v>62</v>
      </c>
      <c r="G411" s="7">
        <v>25</v>
      </c>
    </row>
    <row r="412" spans="1:7" hidden="1" x14ac:dyDescent="0.25">
      <c r="A412" s="5" t="s">
        <v>1592</v>
      </c>
      <c r="B412" s="5" t="s">
        <v>1593</v>
      </c>
      <c r="C412" s="5" t="s">
        <v>717</v>
      </c>
      <c r="D412" s="5" t="s">
        <v>1594</v>
      </c>
      <c r="E412" s="7">
        <v>86</v>
      </c>
      <c r="F412" s="7">
        <v>0</v>
      </c>
      <c r="G412" s="7">
        <v>86</v>
      </c>
    </row>
    <row r="413" spans="1:7" hidden="1" x14ac:dyDescent="0.25">
      <c r="A413" s="5" t="s">
        <v>1595</v>
      </c>
      <c r="B413" s="5" t="s">
        <v>1596</v>
      </c>
      <c r="C413" s="5" t="s">
        <v>717</v>
      </c>
      <c r="D413" s="5" t="s">
        <v>1597</v>
      </c>
      <c r="E413" s="7">
        <v>85</v>
      </c>
      <c r="F413" s="7">
        <v>0</v>
      </c>
      <c r="G413" s="7">
        <v>85</v>
      </c>
    </row>
    <row r="414" spans="1:7" hidden="1" x14ac:dyDescent="0.25">
      <c r="A414" s="5" t="s">
        <v>1598</v>
      </c>
      <c r="B414" s="5" t="s">
        <v>1599</v>
      </c>
      <c r="C414" s="5" t="s">
        <v>717</v>
      </c>
      <c r="D414" s="5" t="s">
        <v>1600</v>
      </c>
      <c r="E414" s="7">
        <v>84</v>
      </c>
      <c r="F414" s="7">
        <v>55</v>
      </c>
      <c r="G414" s="7">
        <v>29</v>
      </c>
    </row>
    <row r="415" spans="1:7" hidden="1" x14ac:dyDescent="0.25">
      <c r="A415" s="5" t="s">
        <v>1601</v>
      </c>
      <c r="B415" s="5" t="s">
        <v>1602</v>
      </c>
      <c r="C415" s="5" t="s">
        <v>717</v>
      </c>
      <c r="D415" s="5" t="s">
        <v>1603</v>
      </c>
      <c r="E415" s="7">
        <v>80</v>
      </c>
      <c r="F415" s="7">
        <v>0</v>
      </c>
      <c r="G415" s="7">
        <v>80</v>
      </c>
    </row>
    <row r="416" spans="1:7" hidden="1" x14ac:dyDescent="0.25">
      <c r="A416" s="5" t="s">
        <v>1604</v>
      </c>
      <c r="B416" s="5" t="s">
        <v>1605</v>
      </c>
      <c r="C416" s="5" t="s">
        <v>807</v>
      </c>
      <c r="D416" s="5" t="s">
        <v>1606</v>
      </c>
      <c r="E416" s="7">
        <v>76</v>
      </c>
      <c r="F416" s="7">
        <v>53</v>
      </c>
      <c r="G416" s="7">
        <v>23</v>
      </c>
    </row>
    <row r="417" spans="1:7" hidden="1" x14ac:dyDescent="0.25">
      <c r="A417" s="5" t="s">
        <v>1607</v>
      </c>
      <c r="B417" s="5" t="s">
        <v>1608</v>
      </c>
      <c r="C417" s="5" t="s">
        <v>717</v>
      </c>
      <c r="D417" s="5" t="s">
        <v>1609</v>
      </c>
      <c r="E417" s="7">
        <v>74</v>
      </c>
      <c r="F417" s="7">
        <v>60</v>
      </c>
      <c r="G417" s="7">
        <v>14</v>
      </c>
    </row>
    <row r="418" spans="1:7" hidden="1" x14ac:dyDescent="0.25">
      <c r="A418" s="5" t="s">
        <v>1610</v>
      </c>
      <c r="B418" s="5" t="s">
        <v>1611</v>
      </c>
      <c r="C418" s="5" t="s">
        <v>807</v>
      </c>
      <c r="D418" s="5" t="s">
        <v>679</v>
      </c>
      <c r="E418" s="7">
        <v>71</v>
      </c>
      <c r="F418" s="7">
        <v>62</v>
      </c>
      <c r="G418" s="7">
        <v>9</v>
      </c>
    </row>
    <row r="419" spans="1:7" hidden="1" x14ac:dyDescent="0.25">
      <c r="A419" s="5" t="s">
        <v>1612</v>
      </c>
      <c r="B419" s="5" t="s">
        <v>976</v>
      </c>
      <c r="C419" s="5" t="s">
        <v>717</v>
      </c>
      <c r="D419" s="5" t="s">
        <v>1613</v>
      </c>
      <c r="E419" s="7">
        <v>70</v>
      </c>
      <c r="F419" s="7">
        <v>0</v>
      </c>
      <c r="G419" s="7">
        <v>70</v>
      </c>
    </row>
    <row r="420" spans="1:7" hidden="1" x14ac:dyDescent="0.25">
      <c r="A420" s="5" t="s">
        <v>1614</v>
      </c>
      <c r="B420" s="5" t="s">
        <v>806</v>
      </c>
      <c r="C420" s="5" t="s">
        <v>807</v>
      </c>
      <c r="D420" s="5">
        <v>8.9999999999999993E-3</v>
      </c>
      <c r="E420" s="7">
        <v>68</v>
      </c>
      <c r="F420" s="7">
        <v>67</v>
      </c>
      <c r="G420" s="7">
        <v>1</v>
      </c>
    </row>
    <row r="421" spans="1:7" hidden="1" x14ac:dyDescent="0.25">
      <c r="A421" s="5" t="s">
        <v>1615</v>
      </c>
      <c r="B421" s="5" t="s">
        <v>1616</v>
      </c>
      <c r="C421" s="5" t="s">
        <v>1153</v>
      </c>
      <c r="D421" s="5" t="s">
        <v>1447</v>
      </c>
      <c r="E421" s="7">
        <v>66</v>
      </c>
      <c r="F421" s="7">
        <v>0</v>
      </c>
      <c r="G421" s="7">
        <v>66</v>
      </c>
    </row>
    <row r="422" spans="1:7" hidden="1" x14ac:dyDescent="0.25">
      <c r="A422" s="5" t="s">
        <v>1617</v>
      </c>
      <c r="B422" s="5" t="s">
        <v>1618</v>
      </c>
      <c r="C422" s="5" t="s">
        <v>923</v>
      </c>
      <c r="D422" s="5" t="s">
        <v>1619</v>
      </c>
      <c r="E422" s="7">
        <v>65</v>
      </c>
      <c r="F422" s="7">
        <v>49</v>
      </c>
      <c r="G422" s="7">
        <v>16</v>
      </c>
    </row>
    <row r="423" spans="1:7" hidden="1" x14ac:dyDescent="0.25">
      <c r="A423" s="5" t="s">
        <v>1620</v>
      </c>
      <c r="B423" s="5" t="s">
        <v>921</v>
      </c>
      <c r="C423" s="5" t="s">
        <v>923</v>
      </c>
      <c r="D423" s="5" t="s">
        <v>922</v>
      </c>
      <c r="E423" s="7">
        <v>62</v>
      </c>
      <c r="F423" s="7">
        <v>47</v>
      </c>
      <c r="G423" s="7">
        <v>15</v>
      </c>
    </row>
    <row r="424" spans="1:7" hidden="1" x14ac:dyDescent="0.25">
      <c r="A424" s="5" t="s">
        <v>1621</v>
      </c>
      <c r="B424" s="5" t="s">
        <v>1622</v>
      </c>
      <c r="C424" s="5" t="s">
        <v>814</v>
      </c>
      <c r="D424" s="5" t="s">
        <v>1623</v>
      </c>
      <c r="E424" s="7">
        <v>62</v>
      </c>
      <c r="F424" s="7">
        <v>62</v>
      </c>
      <c r="G424" s="7">
        <v>0</v>
      </c>
    </row>
    <row r="425" spans="1:7" hidden="1" x14ac:dyDescent="0.25">
      <c r="A425" s="5" t="s">
        <v>1624</v>
      </c>
      <c r="B425" s="5" t="s">
        <v>1397</v>
      </c>
      <c r="C425" s="5" t="s">
        <v>807</v>
      </c>
      <c r="D425" s="5" t="s">
        <v>1193</v>
      </c>
      <c r="E425" s="7">
        <v>62</v>
      </c>
      <c r="F425" s="7">
        <v>58</v>
      </c>
      <c r="G425" s="7">
        <v>4</v>
      </c>
    </row>
    <row r="426" spans="1:7" hidden="1" x14ac:dyDescent="0.25">
      <c r="A426" s="5" t="s">
        <v>1625</v>
      </c>
      <c r="B426" s="5" t="s">
        <v>1626</v>
      </c>
      <c r="C426" s="5" t="s">
        <v>807</v>
      </c>
      <c r="D426" s="5" t="s">
        <v>1627</v>
      </c>
      <c r="E426" s="7">
        <v>62</v>
      </c>
      <c r="F426" s="7">
        <v>39</v>
      </c>
      <c r="G426" s="7">
        <v>23</v>
      </c>
    </row>
    <row r="427" spans="1:7" hidden="1" x14ac:dyDescent="0.25">
      <c r="A427" s="5" t="s">
        <v>1628</v>
      </c>
      <c r="B427" s="5" t="s">
        <v>1629</v>
      </c>
      <c r="C427" s="5" t="s">
        <v>807</v>
      </c>
      <c r="D427" s="5" t="s">
        <v>1409</v>
      </c>
      <c r="E427" s="7">
        <v>62</v>
      </c>
      <c r="F427" s="7">
        <v>0</v>
      </c>
      <c r="G427" s="7">
        <v>62</v>
      </c>
    </row>
    <row r="428" spans="1:7" hidden="1" x14ac:dyDescent="0.25">
      <c r="A428" s="5" t="s">
        <v>1630</v>
      </c>
      <c r="B428" s="5" t="s">
        <v>1548</v>
      </c>
      <c r="C428" s="5" t="s">
        <v>682</v>
      </c>
      <c r="D428" s="5" t="s">
        <v>1180</v>
      </c>
      <c r="E428" s="7">
        <v>60</v>
      </c>
      <c r="F428" s="7">
        <v>0</v>
      </c>
      <c r="G428" s="7">
        <v>60</v>
      </c>
    </row>
    <row r="429" spans="1:7" hidden="1" x14ac:dyDescent="0.25">
      <c r="A429" s="5" t="s">
        <v>1631</v>
      </c>
      <c r="B429" s="5" t="s">
        <v>1632</v>
      </c>
      <c r="C429" s="5" t="s">
        <v>717</v>
      </c>
      <c r="D429" s="5" t="s">
        <v>763</v>
      </c>
      <c r="E429" s="7">
        <v>59</v>
      </c>
      <c r="F429" s="7">
        <v>0</v>
      </c>
      <c r="G429" s="7">
        <v>59</v>
      </c>
    </row>
    <row r="430" spans="1:7" hidden="1" x14ac:dyDescent="0.25">
      <c r="A430" s="5" t="s">
        <v>1633</v>
      </c>
      <c r="B430" s="5" t="s">
        <v>1537</v>
      </c>
      <c r="C430" s="5" t="s">
        <v>842</v>
      </c>
      <c r="D430" s="5" t="s">
        <v>1634</v>
      </c>
      <c r="E430" s="7">
        <v>59</v>
      </c>
      <c r="F430" s="7">
        <v>38</v>
      </c>
      <c r="G430" s="7">
        <v>21</v>
      </c>
    </row>
    <row r="431" spans="1:7" hidden="1" x14ac:dyDescent="0.25">
      <c r="A431" s="5" t="s">
        <v>1635</v>
      </c>
      <c r="B431" s="5" t="s">
        <v>1636</v>
      </c>
      <c r="C431" s="5" t="s">
        <v>717</v>
      </c>
      <c r="D431" s="5" t="s">
        <v>663</v>
      </c>
      <c r="E431" s="7">
        <v>55</v>
      </c>
      <c r="F431" s="7">
        <v>0</v>
      </c>
      <c r="G431" s="7">
        <v>55</v>
      </c>
    </row>
    <row r="432" spans="1:7" hidden="1" x14ac:dyDescent="0.25">
      <c r="A432" s="5" t="s">
        <v>1637</v>
      </c>
      <c r="B432" s="5" t="s">
        <v>1638</v>
      </c>
      <c r="C432" s="5" t="s">
        <v>717</v>
      </c>
      <c r="D432" s="5" t="s">
        <v>667</v>
      </c>
      <c r="E432" s="7">
        <v>54</v>
      </c>
      <c r="F432" s="7">
        <v>14</v>
      </c>
      <c r="G432" s="7">
        <v>40</v>
      </c>
    </row>
    <row r="433" spans="1:7" hidden="1" x14ac:dyDescent="0.25">
      <c r="A433" s="5" t="s">
        <v>1639</v>
      </c>
      <c r="B433" s="5" t="s">
        <v>1640</v>
      </c>
      <c r="C433" s="5" t="s">
        <v>807</v>
      </c>
      <c r="D433" s="5">
        <v>5.0000000000000001E-3</v>
      </c>
      <c r="E433" s="7">
        <v>52</v>
      </c>
      <c r="F433" s="7">
        <v>6</v>
      </c>
      <c r="G433" s="7">
        <v>46</v>
      </c>
    </row>
    <row r="434" spans="1:7" hidden="1" x14ac:dyDescent="0.25">
      <c r="A434" s="5" t="s">
        <v>1641</v>
      </c>
      <c r="B434" s="5" t="s">
        <v>1642</v>
      </c>
      <c r="C434" s="5" t="s">
        <v>717</v>
      </c>
      <c r="D434" s="5" t="s">
        <v>1643</v>
      </c>
      <c r="E434" s="7">
        <v>49</v>
      </c>
      <c r="F434" s="7">
        <v>0</v>
      </c>
      <c r="G434" s="7">
        <v>49</v>
      </c>
    </row>
    <row r="435" spans="1:7" hidden="1" x14ac:dyDescent="0.25">
      <c r="A435" s="5" t="s">
        <v>1644</v>
      </c>
      <c r="B435" s="5" t="s">
        <v>1645</v>
      </c>
      <c r="C435" s="5" t="s">
        <v>807</v>
      </c>
      <c r="D435" s="5" t="s">
        <v>1646</v>
      </c>
      <c r="E435" s="7">
        <v>43</v>
      </c>
      <c r="F435" s="7">
        <v>41</v>
      </c>
      <c r="G435" s="7">
        <v>2</v>
      </c>
    </row>
    <row r="436" spans="1:7" hidden="1" x14ac:dyDescent="0.25">
      <c r="A436" s="5" t="s">
        <v>1647</v>
      </c>
      <c r="B436" s="5" t="s">
        <v>1648</v>
      </c>
      <c r="C436" s="5" t="s">
        <v>807</v>
      </c>
      <c r="D436" s="5" t="s">
        <v>1649</v>
      </c>
      <c r="E436" s="7">
        <v>39</v>
      </c>
      <c r="F436" s="7">
        <v>0</v>
      </c>
      <c r="G436" s="7">
        <v>39</v>
      </c>
    </row>
    <row r="437" spans="1:7" hidden="1" x14ac:dyDescent="0.25">
      <c r="A437" s="5" t="s">
        <v>1650</v>
      </c>
      <c r="B437" s="5" t="s">
        <v>963</v>
      </c>
      <c r="C437" s="5" t="s">
        <v>807</v>
      </c>
      <c r="D437" s="5" t="s">
        <v>763</v>
      </c>
      <c r="E437" s="7">
        <v>36</v>
      </c>
      <c r="F437" s="7">
        <v>0</v>
      </c>
      <c r="G437" s="7">
        <v>36</v>
      </c>
    </row>
    <row r="438" spans="1:7" hidden="1" x14ac:dyDescent="0.25">
      <c r="A438" s="5" t="s">
        <v>1651</v>
      </c>
      <c r="B438" s="5" t="s">
        <v>1470</v>
      </c>
      <c r="C438" s="5" t="s">
        <v>717</v>
      </c>
      <c r="D438" s="5" t="s">
        <v>1652</v>
      </c>
      <c r="E438" s="7">
        <v>35</v>
      </c>
      <c r="F438" s="7">
        <v>0</v>
      </c>
      <c r="G438" s="7">
        <v>35</v>
      </c>
    </row>
    <row r="439" spans="1:7" hidden="1" x14ac:dyDescent="0.25">
      <c r="A439" s="5" t="s">
        <v>1653</v>
      </c>
      <c r="B439" s="5" t="s">
        <v>1347</v>
      </c>
      <c r="C439" s="5" t="s">
        <v>1153</v>
      </c>
      <c r="D439" s="5" t="s">
        <v>1654</v>
      </c>
      <c r="E439" s="7">
        <v>33</v>
      </c>
      <c r="F439" s="7">
        <v>33</v>
      </c>
      <c r="G439" s="7">
        <v>0</v>
      </c>
    </row>
    <row r="440" spans="1:7" hidden="1" x14ac:dyDescent="0.25">
      <c r="A440" s="5" t="s">
        <v>1655</v>
      </c>
      <c r="B440" s="5" t="s">
        <v>1656</v>
      </c>
      <c r="C440" s="5" t="s">
        <v>717</v>
      </c>
      <c r="D440" s="5" t="s">
        <v>1657</v>
      </c>
      <c r="E440" s="7">
        <v>32</v>
      </c>
      <c r="F440" s="7">
        <v>0</v>
      </c>
      <c r="G440" s="7">
        <v>32</v>
      </c>
    </row>
    <row r="441" spans="1:7" hidden="1" x14ac:dyDescent="0.25">
      <c r="A441" s="5" t="s">
        <v>1658</v>
      </c>
      <c r="B441" s="5" t="s">
        <v>1659</v>
      </c>
      <c r="C441" s="5" t="s">
        <v>717</v>
      </c>
      <c r="D441" s="5" t="s">
        <v>1216</v>
      </c>
      <c r="E441" s="7">
        <v>28</v>
      </c>
      <c r="F441" s="7">
        <v>0</v>
      </c>
      <c r="G441" s="7">
        <v>28</v>
      </c>
    </row>
    <row r="442" spans="1:7" hidden="1" x14ac:dyDescent="0.25">
      <c r="A442" s="5" t="s">
        <v>1660</v>
      </c>
      <c r="B442" s="5" t="s">
        <v>1661</v>
      </c>
      <c r="C442" s="5" t="s">
        <v>807</v>
      </c>
      <c r="D442" s="5" t="s">
        <v>1662</v>
      </c>
      <c r="E442" s="7">
        <v>25</v>
      </c>
      <c r="F442" s="7">
        <v>8</v>
      </c>
      <c r="G442" s="7">
        <v>17</v>
      </c>
    </row>
    <row r="443" spans="1:7" hidden="1" x14ac:dyDescent="0.25">
      <c r="A443" s="5" t="s">
        <v>1663</v>
      </c>
      <c r="B443" s="5" t="s">
        <v>1664</v>
      </c>
      <c r="C443" s="5" t="s">
        <v>717</v>
      </c>
      <c r="D443" s="5" t="s">
        <v>1665</v>
      </c>
      <c r="E443" s="7">
        <v>23</v>
      </c>
      <c r="F443" s="7">
        <v>0</v>
      </c>
      <c r="G443" s="7">
        <v>23</v>
      </c>
    </row>
    <row r="444" spans="1:7" hidden="1" x14ac:dyDescent="0.25">
      <c r="A444" s="5" t="s">
        <v>1666</v>
      </c>
      <c r="B444" s="5" t="s">
        <v>1667</v>
      </c>
      <c r="C444" s="5" t="s">
        <v>717</v>
      </c>
      <c r="D444" s="5" t="s">
        <v>1668</v>
      </c>
      <c r="E444" s="7">
        <v>23</v>
      </c>
      <c r="F444" s="7">
        <v>4</v>
      </c>
      <c r="G444" s="7">
        <v>19</v>
      </c>
    </row>
    <row r="445" spans="1:7" hidden="1" x14ac:dyDescent="0.25">
      <c r="A445" s="5" t="s">
        <v>1669</v>
      </c>
      <c r="B445" s="5" t="s">
        <v>1670</v>
      </c>
      <c r="C445" s="5" t="s">
        <v>807</v>
      </c>
      <c r="D445" s="5">
        <v>0.05</v>
      </c>
      <c r="E445" s="7">
        <v>23</v>
      </c>
      <c r="F445" s="7">
        <v>23</v>
      </c>
      <c r="G445" s="7">
        <v>0</v>
      </c>
    </row>
    <row r="446" spans="1:7" hidden="1" x14ac:dyDescent="0.25">
      <c r="A446" s="5" t="s">
        <v>1671</v>
      </c>
      <c r="B446" s="5" t="s">
        <v>1672</v>
      </c>
      <c r="C446" s="5" t="s">
        <v>865</v>
      </c>
      <c r="D446" s="5">
        <v>0.01</v>
      </c>
      <c r="E446" s="7">
        <v>23</v>
      </c>
      <c r="F446" s="7">
        <v>0</v>
      </c>
      <c r="G446" s="7">
        <v>23</v>
      </c>
    </row>
    <row r="447" spans="1:7" hidden="1" x14ac:dyDescent="0.25">
      <c r="A447" s="5" t="s">
        <v>1673</v>
      </c>
      <c r="B447" s="5" t="s">
        <v>1674</v>
      </c>
      <c r="C447" s="5" t="s">
        <v>807</v>
      </c>
      <c r="D447" s="5" t="s">
        <v>1675</v>
      </c>
      <c r="E447" s="7">
        <v>22</v>
      </c>
      <c r="F447" s="7">
        <v>21</v>
      </c>
      <c r="G447" s="7">
        <v>1</v>
      </c>
    </row>
    <row r="448" spans="1:7" hidden="1" x14ac:dyDescent="0.25">
      <c r="A448" s="5" t="s">
        <v>1676</v>
      </c>
      <c r="B448" s="5" t="s">
        <v>1677</v>
      </c>
      <c r="C448" s="5" t="s">
        <v>807</v>
      </c>
      <c r="D448" s="5">
        <v>0.01</v>
      </c>
      <c r="E448" s="7">
        <v>21</v>
      </c>
      <c r="F448" s="7">
        <v>6</v>
      </c>
      <c r="G448" s="7">
        <v>15</v>
      </c>
    </row>
    <row r="449" spans="1:7" hidden="1" x14ac:dyDescent="0.25">
      <c r="A449" s="5" t="s">
        <v>1678</v>
      </c>
      <c r="B449" s="5" t="s">
        <v>1632</v>
      </c>
      <c r="C449" s="5" t="s">
        <v>717</v>
      </c>
      <c r="D449" s="5" t="s">
        <v>673</v>
      </c>
      <c r="E449" s="7">
        <v>21</v>
      </c>
      <c r="F449" s="7">
        <v>0</v>
      </c>
      <c r="G449" s="7">
        <v>21</v>
      </c>
    </row>
    <row r="450" spans="1:7" hidden="1" x14ac:dyDescent="0.25">
      <c r="A450" s="5" t="s">
        <v>1679</v>
      </c>
      <c r="B450" s="5" t="s">
        <v>1680</v>
      </c>
      <c r="C450" s="5" t="s">
        <v>717</v>
      </c>
      <c r="D450" s="5" t="s">
        <v>1681</v>
      </c>
      <c r="E450" s="7">
        <v>20</v>
      </c>
      <c r="F450" s="7">
        <v>0</v>
      </c>
      <c r="G450" s="7">
        <v>20</v>
      </c>
    </row>
    <row r="451" spans="1:7" hidden="1" x14ac:dyDescent="0.25">
      <c r="A451" s="5" t="s">
        <v>1682</v>
      </c>
      <c r="B451" s="5" t="s">
        <v>1618</v>
      </c>
      <c r="C451" s="5" t="s">
        <v>923</v>
      </c>
      <c r="D451" s="5" t="s">
        <v>1683</v>
      </c>
      <c r="E451" s="7">
        <v>19</v>
      </c>
      <c r="F451" s="7">
        <v>14</v>
      </c>
      <c r="G451" s="7">
        <v>5</v>
      </c>
    </row>
    <row r="452" spans="1:7" hidden="1" x14ac:dyDescent="0.25">
      <c r="A452" s="5" t="s">
        <v>1684</v>
      </c>
      <c r="B452" s="5" t="s">
        <v>1685</v>
      </c>
      <c r="C452" s="5" t="s">
        <v>923</v>
      </c>
      <c r="D452" s="5" t="s">
        <v>922</v>
      </c>
      <c r="E452" s="7">
        <v>18</v>
      </c>
      <c r="F452" s="7">
        <v>10</v>
      </c>
      <c r="G452" s="7">
        <v>8</v>
      </c>
    </row>
    <row r="453" spans="1:7" hidden="1" x14ac:dyDescent="0.25">
      <c r="A453" s="5" t="s">
        <v>1686</v>
      </c>
      <c r="B453" s="5" t="s">
        <v>1687</v>
      </c>
      <c r="C453" s="5" t="s">
        <v>717</v>
      </c>
      <c r="D453" s="5" t="s">
        <v>1688</v>
      </c>
      <c r="E453" s="7">
        <v>18</v>
      </c>
      <c r="F453" s="7">
        <v>0</v>
      </c>
      <c r="G453" s="7">
        <v>18</v>
      </c>
    </row>
    <row r="454" spans="1:7" hidden="1" x14ac:dyDescent="0.25">
      <c r="A454" s="5" t="s">
        <v>1689</v>
      </c>
      <c r="B454" s="5" t="s">
        <v>1690</v>
      </c>
      <c r="C454" s="5" t="s">
        <v>807</v>
      </c>
      <c r="D454" s="5">
        <v>0.01</v>
      </c>
      <c r="E454" s="7">
        <v>17</v>
      </c>
      <c r="F454" s="7">
        <v>16</v>
      </c>
      <c r="G454" s="7">
        <v>1</v>
      </c>
    </row>
    <row r="455" spans="1:7" hidden="1" x14ac:dyDescent="0.25">
      <c r="A455" s="5" t="s">
        <v>1691</v>
      </c>
      <c r="B455" s="5" t="s">
        <v>913</v>
      </c>
      <c r="C455" s="5" t="s">
        <v>807</v>
      </c>
      <c r="D455" s="5" t="s">
        <v>679</v>
      </c>
      <c r="E455" s="7">
        <v>17</v>
      </c>
      <c r="F455" s="7">
        <v>12</v>
      </c>
      <c r="G455" s="7">
        <v>5</v>
      </c>
    </row>
    <row r="456" spans="1:7" hidden="1" x14ac:dyDescent="0.25">
      <c r="A456" s="5" t="s">
        <v>1692</v>
      </c>
      <c r="B456" s="5" t="s">
        <v>1693</v>
      </c>
      <c r="C456" s="5" t="s">
        <v>717</v>
      </c>
      <c r="D456" s="5" t="s">
        <v>1068</v>
      </c>
      <c r="E456" s="7">
        <v>16</v>
      </c>
      <c r="F456" s="7">
        <v>0</v>
      </c>
      <c r="G456" s="7">
        <v>16</v>
      </c>
    </row>
    <row r="457" spans="1:7" hidden="1" x14ac:dyDescent="0.25">
      <c r="A457" s="5" t="s">
        <v>1694</v>
      </c>
      <c r="B457" s="5" t="s">
        <v>1695</v>
      </c>
      <c r="C457" s="5" t="s">
        <v>807</v>
      </c>
      <c r="D457" s="5">
        <v>0.2</v>
      </c>
      <c r="E457" s="7">
        <v>16</v>
      </c>
      <c r="F457" s="7">
        <v>0</v>
      </c>
      <c r="G457" s="7">
        <v>16</v>
      </c>
    </row>
    <row r="458" spans="1:7" hidden="1" x14ac:dyDescent="0.25">
      <c r="A458" s="5" t="s">
        <v>1696</v>
      </c>
      <c r="B458" s="5" t="s">
        <v>1697</v>
      </c>
      <c r="C458" s="5" t="s">
        <v>923</v>
      </c>
      <c r="D458" s="5" t="s">
        <v>1698</v>
      </c>
      <c r="E458" s="7">
        <v>15</v>
      </c>
      <c r="F458" s="7">
        <v>15</v>
      </c>
      <c r="G458" s="7">
        <v>0</v>
      </c>
    </row>
    <row r="459" spans="1:7" hidden="1" x14ac:dyDescent="0.25">
      <c r="A459" s="5" t="s">
        <v>1699</v>
      </c>
      <c r="B459" s="5" t="s">
        <v>1700</v>
      </c>
      <c r="C459" s="5" t="s">
        <v>807</v>
      </c>
      <c r="D459" s="5" t="s">
        <v>1701</v>
      </c>
      <c r="E459" s="7">
        <v>15</v>
      </c>
      <c r="F459" s="7">
        <v>1</v>
      </c>
      <c r="G459" s="7">
        <v>14</v>
      </c>
    </row>
    <row r="460" spans="1:7" hidden="1" x14ac:dyDescent="0.25">
      <c r="A460" s="5" t="s">
        <v>1702</v>
      </c>
      <c r="B460" s="5" t="s">
        <v>1703</v>
      </c>
      <c r="C460" s="5" t="s">
        <v>717</v>
      </c>
      <c r="D460" s="5" t="s">
        <v>778</v>
      </c>
      <c r="E460" s="7">
        <v>15</v>
      </c>
      <c r="F460" s="7">
        <v>0</v>
      </c>
      <c r="G460" s="7">
        <v>15</v>
      </c>
    </row>
    <row r="461" spans="1:7" hidden="1" x14ac:dyDescent="0.25">
      <c r="A461" s="5" t="s">
        <v>1704</v>
      </c>
      <c r="B461" s="5" t="s">
        <v>963</v>
      </c>
      <c r="C461" s="5" t="s">
        <v>865</v>
      </c>
      <c r="D461" s="5">
        <v>0.03</v>
      </c>
      <c r="E461" s="7">
        <v>14</v>
      </c>
      <c r="F461" s="7">
        <v>13</v>
      </c>
      <c r="G461" s="7">
        <v>1</v>
      </c>
    </row>
    <row r="462" spans="1:7" hidden="1" x14ac:dyDescent="0.25">
      <c r="A462" s="5" t="s">
        <v>1705</v>
      </c>
      <c r="B462" s="5" t="s">
        <v>1706</v>
      </c>
      <c r="C462" s="5" t="s">
        <v>717</v>
      </c>
      <c r="D462" s="5" t="s">
        <v>1707</v>
      </c>
      <c r="E462" s="7">
        <v>14</v>
      </c>
      <c r="F462" s="7">
        <v>14</v>
      </c>
      <c r="G462" s="7">
        <v>0</v>
      </c>
    </row>
    <row r="463" spans="1:7" hidden="1" x14ac:dyDescent="0.25">
      <c r="A463" s="5" t="s">
        <v>1708</v>
      </c>
      <c r="B463" s="5" t="s">
        <v>1672</v>
      </c>
      <c r="C463" s="5" t="s">
        <v>865</v>
      </c>
      <c r="D463" s="5" t="s">
        <v>1709</v>
      </c>
      <c r="E463" s="7">
        <v>13</v>
      </c>
      <c r="F463" s="7">
        <v>2</v>
      </c>
      <c r="G463" s="7">
        <v>11</v>
      </c>
    </row>
    <row r="464" spans="1:7" hidden="1" x14ac:dyDescent="0.25">
      <c r="A464" s="5" t="s">
        <v>1710</v>
      </c>
      <c r="B464" s="5" t="s">
        <v>1711</v>
      </c>
      <c r="C464" s="5" t="s">
        <v>717</v>
      </c>
      <c r="D464" s="5" t="s">
        <v>1712</v>
      </c>
      <c r="E464" s="7">
        <v>12</v>
      </c>
      <c r="F464" s="7">
        <v>0</v>
      </c>
      <c r="G464" s="7">
        <v>12</v>
      </c>
    </row>
    <row r="465" spans="1:7" hidden="1" x14ac:dyDescent="0.25">
      <c r="A465" s="5" t="s">
        <v>1713</v>
      </c>
      <c r="B465" s="5" t="s">
        <v>1714</v>
      </c>
      <c r="C465" s="5" t="s">
        <v>717</v>
      </c>
      <c r="D465" s="5" t="s">
        <v>1715</v>
      </c>
      <c r="E465" s="7">
        <v>12</v>
      </c>
      <c r="F465" s="7">
        <v>0</v>
      </c>
      <c r="G465" s="7">
        <v>12</v>
      </c>
    </row>
    <row r="466" spans="1:7" hidden="1" x14ac:dyDescent="0.25">
      <c r="A466" s="5" t="s">
        <v>1716</v>
      </c>
      <c r="B466" s="5" t="s">
        <v>1717</v>
      </c>
      <c r="C466" s="5" t="s">
        <v>923</v>
      </c>
      <c r="D466" s="5" t="s">
        <v>922</v>
      </c>
      <c r="E466" s="7">
        <v>10</v>
      </c>
      <c r="F466" s="7">
        <v>0</v>
      </c>
      <c r="G466" s="7">
        <v>10</v>
      </c>
    </row>
    <row r="467" spans="1:7" hidden="1" x14ac:dyDescent="0.25">
      <c r="A467" s="5" t="s">
        <v>1718</v>
      </c>
      <c r="B467" s="5" t="s">
        <v>1719</v>
      </c>
      <c r="C467" s="5" t="s">
        <v>923</v>
      </c>
      <c r="D467" s="5" t="s">
        <v>1720</v>
      </c>
      <c r="E467" s="7">
        <v>10</v>
      </c>
      <c r="F467" s="7">
        <v>10</v>
      </c>
      <c r="G467" s="7">
        <v>0</v>
      </c>
    </row>
    <row r="468" spans="1:7" hidden="1" x14ac:dyDescent="0.25">
      <c r="A468" s="5" t="s">
        <v>1721</v>
      </c>
      <c r="B468" s="5" t="s">
        <v>1350</v>
      </c>
      <c r="C468" s="5" t="s">
        <v>923</v>
      </c>
      <c r="D468" s="5" t="s">
        <v>1722</v>
      </c>
      <c r="E468" s="7">
        <v>9</v>
      </c>
      <c r="F468" s="7">
        <v>9</v>
      </c>
      <c r="G468" s="7">
        <v>0</v>
      </c>
    </row>
    <row r="469" spans="1:7" hidden="1" x14ac:dyDescent="0.25">
      <c r="A469" s="5" t="s">
        <v>1723</v>
      </c>
      <c r="B469" s="5" t="s">
        <v>1724</v>
      </c>
      <c r="C469" s="5" t="s">
        <v>923</v>
      </c>
      <c r="D469" s="5" t="s">
        <v>1725</v>
      </c>
      <c r="E469" s="7">
        <v>9</v>
      </c>
      <c r="F469" s="7">
        <v>2</v>
      </c>
      <c r="G469" s="7">
        <v>7</v>
      </c>
    </row>
    <row r="470" spans="1:7" hidden="1" x14ac:dyDescent="0.25">
      <c r="A470" s="5" t="s">
        <v>1726</v>
      </c>
      <c r="B470" s="5" t="s">
        <v>1727</v>
      </c>
      <c r="C470" s="5" t="s">
        <v>717</v>
      </c>
      <c r="D470" s="5" t="s">
        <v>1728</v>
      </c>
      <c r="E470" s="7">
        <v>9</v>
      </c>
      <c r="F470" s="7">
        <v>4</v>
      </c>
      <c r="G470" s="7">
        <v>5</v>
      </c>
    </row>
    <row r="471" spans="1:7" hidden="1" x14ac:dyDescent="0.25">
      <c r="A471" s="5" t="s">
        <v>1729</v>
      </c>
      <c r="B471" s="5" t="s">
        <v>1730</v>
      </c>
      <c r="C471" s="5" t="s">
        <v>923</v>
      </c>
      <c r="D471" s="5" t="s">
        <v>1731</v>
      </c>
      <c r="E471" s="7">
        <v>8</v>
      </c>
      <c r="F471" s="7">
        <v>1</v>
      </c>
      <c r="G471" s="7">
        <v>7</v>
      </c>
    </row>
    <row r="472" spans="1:7" hidden="1" x14ac:dyDescent="0.25">
      <c r="A472" s="5" t="s">
        <v>1732</v>
      </c>
      <c r="B472" s="5" t="s">
        <v>1733</v>
      </c>
      <c r="C472" s="5" t="s">
        <v>717</v>
      </c>
      <c r="D472" s="5" t="s">
        <v>657</v>
      </c>
      <c r="E472" s="7">
        <v>8</v>
      </c>
      <c r="F472" s="7">
        <v>0</v>
      </c>
      <c r="G472" s="7">
        <v>8</v>
      </c>
    </row>
    <row r="473" spans="1:7" hidden="1" x14ac:dyDescent="0.25">
      <c r="A473" s="5" t="s">
        <v>1734</v>
      </c>
      <c r="B473" s="5" t="s">
        <v>1735</v>
      </c>
      <c r="C473" s="5" t="s">
        <v>1736</v>
      </c>
      <c r="D473" s="5" t="s">
        <v>1737</v>
      </c>
      <c r="E473" s="7">
        <v>8</v>
      </c>
      <c r="F473" s="7">
        <v>0</v>
      </c>
      <c r="G473" s="7">
        <v>8</v>
      </c>
    </row>
    <row r="474" spans="1:7" hidden="1" x14ac:dyDescent="0.25">
      <c r="A474" s="5" t="s">
        <v>1738</v>
      </c>
      <c r="B474" s="5" t="s">
        <v>1739</v>
      </c>
      <c r="C474" s="5" t="s">
        <v>923</v>
      </c>
      <c r="D474" s="5" t="s">
        <v>922</v>
      </c>
      <c r="E474" s="7">
        <v>7</v>
      </c>
      <c r="F474" s="7">
        <v>7</v>
      </c>
      <c r="G474" s="7">
        <v>0</v>
      </c>
    </row>
    <row r="475" spans="1:7" hidden="1" x14ac:dyDescent="0.25">
      <c r="A475" s="5" t="s">
        <v>1740</v>
      </c>
      <c r="B475" s="5" t="s">
        <v>1540</v>
      </c>
      <c r="C475" s="5" t="s">
        <v>865</v>
      </c>
      <c r="D475" s="5">
        <v>0.02</v>
      </c>
      <c r="E475" s="7">
        <v>7</v>
      </c>
      <c r="F475" s="7">
        <v>0</v>
      </c>
      <c r="G475" s="7">
        <v>7</v>
      </c>
    </row>
    <row r="476" spans="1:7" hidden="1" x14ac:dyDescent="0.25">
      <c r="A476" s="5" t="s">
        <v>1741</v>
      </c>
      <c r="B476" s="5" t="s">
        <v>1742</v>
      </c>
      <c r="C476" s="5" t="s">
        <v>717</v>
      </c>
      <c r="D476" s="5" t="s">
        <v>679</v>
      </c>
      <c r="E476" s="7">
        <v>7</v>
      </c>
      <c r="F476" s="7">
        <v>2</v>
      </c>
      <c r="G476" s="7">
        <v>5</v>
      </c>
    </row>
    <row r="477" spans="1:7" hidden="1" x14ac:dyDescent="0.25">
      <c r="A477" s="5" t="s">
        <v>1743</v>
      </c>
      <c r="B477" s="5" t="s">
        <v>669</v>
      </c>
      <c r="C477" s="5" t="s">
        <v>842</v>
      </c>
      <c r="D477" s="5" t="s">
        <v>673</v>
      </c>
      <c r="E477" s="7">
        <v>6</v>
      </c>
      <c r="F477" s="7">
        <v>1</v>
      </c>
      <c r="G477" s="7">
        <v>5</v>
      </c>
    </row>
    <row r="478" spans="1:7" hidden="1" x14ac:dyDescent="0.25">
      <c r="A478" s="5" t="s">
        <v>1744</v>
      </c>
      <c r="B478" s="5" t="s">
        <v>1745</v>
      </c>
      <c r="C478" s="5" t="s">
        <v>682</v>
      </c>
      <c r="D478" s="5">
        <v>0</v>
      </c>
      <c r="E478" s="7">
        <v>6</v>
      </c>
      <c r="F478" s="7">
        <v>6</v>
      </c>
      <c r="G478" s="7">
        <v>0</v>
      </c>
    </row>
    <row r="479" spans="1:7" hidden="1" x14ac:dyDescent="0.25">
      <c r="A479" s="5" t="s">
        <v>1746</v>
      </c>
      <c r="B479" s="5" t="s">
        <v>1747</v>
      </c>
      <c r="C479" s="5" t="s">
        <v>923</v>
      </c>
      <c r="D479" s="5" t="s">
        <v>1153</v>
      </c>
      <c r="E479" s="7">
        <v>6</v>
      </c>
      <c r="F479" s="7">
        <v>0</v>
      </c>
      <c r="G479" s="7">
        <v>6</v>
      </c>
    </row>
    <row r="480" spans="1:7" hidden="1" x14ac:dyDescent="0.25">
      <c r="A480" s="5" t="s">
        <v>1748</v>
      </c>
      <c r="B480" s="5" t="s">
        <v>1749</v>
      </c>
      <c r="C480" s="5" t="s">
        <v>923</v>
      </c>
      <c r="D480" s="5" t="s">
        <v>1750</v>
      </c>
      <c r="E480" s="7">
        <v>6</v>
      </c>
      <c r="F480" s="7">
        <v>1</v>
      </c>
      <c r="G480" s="7">
        <v>5</v>
      </c>
    </row>
    <row r="481" spans="1:7" hidden="1" x14ac:dyDescent="0.25">
      <c r="A481" s="5" t="s">
        <v>1751</v>
      </c>
      <c r="B481" s="5" t="s">
        <v>1685</v>
      </c>
      <c r="C481" s="5" t="s">
        <v>923</v>
      </c>
      <c r="D481" s="5" t="s">
        <v>1752</v>
      </c>
      <c r="E481" s="7">
        <v>5</v>
      </c>
      <c r="F481" s="7">
        <v>0</v>
      </c>
      <c r="G481" s="7">
        <v>5</v>
      </c>
    </row>
    <row r="482" spans="1:7" hidden="1" x14ac:dyDescent="0.25">
      <c r="A482" s="5" t="s">
        <v>1753</v>
      </c>
      <c r="B482" s="5" t="s">
        <v>1754</v>
      </c>
      <c r="C482" s="5" t="s">
        <v>923</v>
      </c>
      <c r="D482" s="5" t="s">
        <v>1755</v>
      </c>
      <c r="E482" s="7">
        <v>5</v>
      </c>
      <c r="F482" s="7">
        <v>3</v>
      </c>
      <c r="G482" s="7">
        <v>2</v>
      </c>
    </row>
    <row r="483" spans="1:7" hidden="1" x14ac:dyDescent="0.25">
      <c r="A483" s="5" t="s">
        <v>1756</v>
      </c>
      <c r="B483" s="5" t="s">
        <v>1562</v>
      </c>
      <c r="C483" s="5" t="s">
        <v>923</v>
      </c>
      <c r="D483" s="5" t="s">
        <v>1757</v>
      </c>
      <c r="E483" s="7">
        <v>5</v>
      </c>
      <c r="F483" s="7">
        <v>0</v>
      </c>
      <c r="G483" s="7">
        <v>5</v>
      </c>
    </row>
    <row r="484" spans="1:7" hidden="1" x14ac:dyDescent="0.25">
      <c r="A484" s="5" t="s">
        <v>1758</v>
      </c>
      <c r="B484" s="5" t="s">
        <v>1350</v>
      </c>
      <c r="C484" s="5" t="s">
        <v>923</v>
      </c>
      <c r="D484" s="5" t="s">
        <v>1759</v>
      </c>
      <c r="E484" s="7">
        <v>5</v>
      </c>
      <c r="F484" s="7">
        <v>0</v>
      </c>
      <c r="G484" s="7">
        <v>5</v>
      </c>
    </row>
    <row r="485" spans="1:7" hidden="1" x14ac:dyDescent="0.25">
      <c r="A485" s="5" t="s">
        <v>1760</v>
      </c>
      <c r="B485" s="5" t="s">
        <v>1350</v>
      </c>
      <c r="C485" s="5" t="s">
        <v>923</v>
      </c>
      <c r="D485" s="5" t="s">
        <v>1761</v>
      </c>
      <c r="E485" s="7">
        <v>5</v>
      </c>
      <c r="F485" s="7">
        <v>5</v>
      </c>
      <c r="G485" s="7">
        <v>0</v>
      </c>
    </row>
    <row r="486" spans="1:7" hidden="1" x14ac:dyDescent="0.25">
      <c r="A486" s="5" t="s">
        <v>1762</v>
      </c>
      <c r="B486" s="5" t="s">
        <v>1763</v>
      </c>
      <c r="C486" s="5" t="s">
        <v>923</v>
      </c>
      <c r="D486" s="5" t="s">
        <v>1764</v>
      </c>
      <c r="E486" s="7">
        <v>5</v>
      </c>
      <c r="F486" s="7">
        <v>5</v>
      </c>
      <c r="G486" s="7">
        <v>0</v>
      </c>
    </row>
    <row r="487" spans="1:7" hidden="1" x14ac:dyDescent="0.25">
      <c r="A487" s="5" t="s">
        <v>1765</v>
      </c>
      <c r="B487" s="5" t="s">
        <v>963</v>
      </c>
      <c r="C487" s="5" t="s">
        <v>807</v>
      </c>
      <c r="D487" s="5" t="s">
        <v>1766</v>
      </c>
      <c r="E487" s="7">
        <v>5</v>
      </c>
      <c r="F487" s="7">
        <v>4</v>
      </c>
      <c r="G487" s="7">
        <v>1</v>
      </c>
    </row>
    <row r="488" spans="1:7" hidden="1" x14ac:dyDescent="0.25">
      <c r="A488" s="5" t="s">
        <v>1767</v>
      </c>
      <c r="B488" s="5" t="s">
        <v>1768</v>
      </c>
      <c r="C488" s="5" t="s">
        <v>807</v>
      </c>
      <c r="D488" s="5" t="s">
        <v>1769</v>
      </c>
      <c r="E488" s="7">
        <v>5</v>
      </c>
      <c r="F488" s="7">
        <v>0</v>
      </c>
      <c r="G488" s="7">
        <v>5</v>
      </c>
    </row>
    <row r="489" spans="1:7" hidden="1" x14ac:dyDescent="0.25">
      <c r="A489" s="5" t="s">
        <v>1770</v>
      </c>
      <c r="B489" s="5" t="s">
        <v>1771</v>
      </c>
      <c r="C489" s="5" t="s">
        <v>923</v>
      </c>
      <c r="D489" s="5" t="s">
        <v>1772</v>
      </c>
      <c r="E489" s="7">
        <v>4</v>
      </c>
      <c r="F489" s="7">
        <v>0</v>
      </c>
      <c r="G489" s="7">
        <v>4</v>
      </c>
    </row>
    <row r="490" spans="1:7" hidden="1" x14ac:dyDescent="0.25">
      <c r="A490" s="5" t="s">
        <v>1773</v>
      </c>
      <c r="B490" s="5" t="s">
        <v>1774</v>
      </c>
      <c r="C490" s="5" t="s">
        <v>807</v>
      </c>
      <c r="D490" s="5" t="s">
        <v>1193</v>
      </c>
      <c r="E490" s="7">
        <v>4</v>
      </c>
      <c r="F490" s="7">
        <v>4</v>
      </c>
      <c r="G490" s="7">
        <v>0</v>
      </c>
    </row>
    <row r="491" spans="1:7" hidden="1" x14ac:dyDescent="0.25">
      <c r="A491" s="5" t="s">
        <v>1775</v>
      </c>
      <c r="B491" s="5" t="s">
        <v>1776</v>
      </c>
      <c r="C491" s="5" t="s">
        <v>1153</v>
      </c>
      <c r="D491" s="5">
        <v>0</v>
      </c>
      <c r="E491" s="7">
        <v>4</v>
      </c>
      <c r="F491" s="7">
        <v>0</v>
      </c>
      <c r="G491" s="7">
        <v>4</v>
      </c>
    </row>
    <row r="492" spans="1:7" hidden="1" x14ac:dyDescent="0.25">
      <c r="A492" s="5" t="s">
        <v>1777</v>
      </c>
      <c r="B492" s="5" t="s">
        <v>1778</v>
      </c>
      <c r="C492" s="5" t="s">
        <v>814</v>
      </c>
      <c r="D492" s="5" t="s">
        <v>676</v>
      </c>
      <c r="E492" s="7">
        <v>4</v>
      </c>
      <c r="F492" s="7">
        <v>4</v>
      </c>
      <c r="G492" s="7">
        <v>0</v>
      </c>
    </row>
    <row r="493" spans="1:7" hidden="1" x14ac:dyDescent="0.25">
      <c r="A493" s="5" t="s">
        <v>1779</v>
      </c>
      <c r="B493" s="5" t="s">
        <v>1780</v>
      </c>
      <c r="C493" s="5" t="s">
        <v>923</v>
      </c>
      <c r="D493" s="5" t="s">
        <v>1781</v>
      </c>
      <c r="E493" s="7">
        <v>3</v>
      </c>
      <c r="F493" s="7">
        <v>3</v>
      </c>
      <c r="G493" s="7">
        <v>0</v>
      </c>
    </row>
    <row r="494" spans="1:7" hidden="1" x14ac:dyDescent="0.25">
      <c r="A494" s="5" t="s">
        <v>1782</v>
      </c>
      <c r="B494" s="5" t="s">
        <v>1522</v>
      </c>
      <c r="C494" s="5" t="s">
        <v>717</v>
      </c>
      <c r="D494" s="5" t="s">
        <v>781</v>
      </c>
      <c r="E494" s="7">
        <v>3</v>
      </c>
      <c r="F494" s="7">
        <v>0</v>
      </c>
      <c r="G494" s="7">
        <v>3</v>
      </c>
    </row>
    <row r="495" spans="1:7" hidden="1" x14ac:dyDescent="0.25">
      <c r="A495" s="5" t="s">
        <v>1783</v>
      </c>
      <c r="B495" s="5" t="s">
        <v>1092</v>
      </c>
      <c r="C495" s="5" t="s">
        <v>656</v>
      </c>
      <c r="D495" s="5" t="s">
        <v>1019</v>
      </c>
      <c r="E495" s="7">
        <v>3</v>
      </c>
      <c r="F495" s="7">
        <v>0</v>
      </c>
      <c r="G495" s="7">
        <v>3</v>
      </c>
    </row>
    <row r="496" spans="1:7" hidden="1" x14ac:dyDescent="0.25">
      <c r="A496" s="5" t="s">
        <v>1784</v>
      </c>
      <c r="B496" s="5" t="s">
        <v>1785</v>
      </c>
      <c r="C496" s="5" t="s">
        <v>923</v>
      </c>
      <c r="D496" s="5" t="s">
        <v>1786</v>
      </c>
      <c r="E496" s="7">
        <v>2</v>
      </c>
      <c r="F496" s="7">
        <v>2</v>
      </c>
      <c r="G496" s="7">
        <v>0</v>
      </c>
    </row>
    <row r="497" spans="1:7" hidden="1" x14ac:dyDescent="0.25">
      <c r="A497" s="5" t="s">
        <v>1787</v>
      </c>
      <c r="B497" s="5" t="s">
        <v>1788</v>
      </c>
      <c r="C497" s="5" t="s">
        <v>923</v>
      </c>
      <c r="D497" s="5" t="s">
        <v>1786</v>
      </c>
      <c r="E497" s="7">
        <v>2</v>
      </c>
      <c r="F497" s="7">
        <v>2</v>
      </c>
      <c r="G497" s="7">
        <v>0</v>
      </c>
    </row>
    <row r="498" spans="1:7" hidden="1" x14ac:dyDescent="0.25">
      <c r="A498" s="5" t="s">
        <v>1789</v>
      </c>
      <c r="B498" s="5" t="s">
        <v>1790</v>
      </c>
      <c r="C498" s="5" t="s">
        <v>923</v>
      </c>
      <c r="D498" s="5" t="s">
        <v>1791</v>
      </c>
      <c r="E498" s="7">
        <v>2</v>
      </c>
      <c r="F498" s="7">
        <v>2</v>
      </c>
      <c r="G498" s="7">
        <v>0</v>
      </c>
    </row>
    <row r="499" spans="1:7" hidden="1" x14ac:dyDescent="0.25">
      <c r="A499" s="5" t="s">
        <v>1792</v>
      </c>
      <c r="B499" s="5" t="s">
        <v>1697</v>
      </c>
      <c r="C499" s="5" t="s">
        <v>923</v>
      </c>
      <c r="D499" s="5" t="s">
        <v>1793</v>
      </c>
      <c r="E499" s="7">
        <v>2</v>
      </c>
      <c r="F499" s="7">
        <v>2</v>
      </c>
      <c r="G499" s="7">
        <v>0</v>
      </c>
    </row>
    <row r="500" spans="1:7" hidden="1" x14ac:dyDescent="0.25">
      <c r="A500" s="5" t="s">
        <v>1794</v>
      </c>
      <c r="B500" s="5" t="s">
        <v>1392</v>
      </c>
      <c r="C500" s="5" t="s">
        <v>807</v>
      </c>
      <c r="D500" s="5" t="s">
        <v>1646</v>
      </c>
      <c r="E500" s="7">
        <v>2</v>
      </c>
      <c r="F500" s="7">
        <v>1</v>
      </c>
      <c r="G500" s="7">
        <v>1</v>
      </c>
    </row>
    <row r="501" spans="1:7" hidden="1" x14ac:dyDescent="0.25">
      <c r="A501" s="5" t="s">
        <v>1795</v>
      </c>
      <c r="B501" s="5" t="s">
        <v>1796</v>
      </c>
      <c r="C501" s="5" t="s">
        <v>717</v>
      </c>
      <c r="D501" s="5" t="s">
        <v>926</v>
      </c>
      <c r="E501" s="7">
        <v>2</v>
      </c>
      <c r="F501" s="7">
        <v>0</v>
      </c>
      <c r="G501" s="7">
        <v>2</v>
      </c>
    </row>
    <row r="502" spans="1:7" hidden="1" x14ac:dyDescent="0.25">
      <c r="A502" s="5" t="s">
        <v>1797</v>
      </c>
      <c r="B502" s="5" t="s">
        <v>780</v>
      </c>
      <c r="C502" s="5" t="s">
        <v>897</v>
      </c>
      <c r="D502" s="5" t="s">
        <v>778</v>
      </c>
      <c r="E502" s="7">
        <v>2</v>
      </c>
      <c r="F502" s="7">
        <v>2</v>
      </c>
      <c r="G502" s="7">
        <v>0</v>
      </c>
    </row>
    <row r="503" spans="1:7" hidden="1" x14ac:dyDescent="0.25">
      <c r="A503" s="5" t="s">
        <v>1798</v>
      </c>
      <c r="B503" s="5" t="s">
        <v>1061</v>
      </c>
      <c r="C503" s="5" t="s">
        <v>666</v>
      </c>
      <c r="D503" s="5" t="s">
        <v>1799</v>
      </c>
      <c r="E503" s="7">
        <v>2</v>
      </c>
      <c r="F503" s="7">
        <v>2</v>
      </c>
      <c r="G503" s="7">
        <v>0</v>
      </c>
    </row>
    <row r="504" spans="1:7" hidden="1" x14ac:dyDescent="0.25">
      <c r="A504" s="5" t="s">
        <v>1800</v>
      </c>
      <c r="B504" s="5" t="s">
        <v>1801</v>
      </c>
      <c r="C504" s="5" t="s">
        <v>717</v>
      </c>
      <c r="D504" s="5" t="s">
        <v>1802</v>
      </c>
      <c r="E504" s="7">
        <v>2</v>
      </c>
      <c r="F504" s="7">
        <v>0</v>
      </c>
      <c r="G504" s="7">
        <v>2</v>
      </c>
    </row>
    <row r="505" spans="1:7" hidden="1" x14ac:dyDescent="0.25">
      <c r="A505" s="5" t="s">
        <v>1803</v>
      </c>
      <c r="B505" s="5" t="s">
        <v>1804</v>
      </c>
      <c r="C505" s="5" t="s">
        <v>923</v>
      </c>
      <c r="D505" s="5" t="s">
        <v>1805</v>
      </c>
      <c r="E505" s="7">
        <v>1</v>
      </c>
      <c r="F505" s="7">
        <v>1</v>
      </c>
      <c r="G505" s="7">
        <v>0</v>
      </c>
    </row>
    <row r="506" spans="1:7" hidden="1" x14ac:dyDescent="0.25">
      <c r="A506" s="5" t="s">
        <v>1806</v>
      </c>
      <c r="B506" s="5" t="s">
        <v>1807</v>
      </c>
      <c r="C506" s="5" t="s">
        <v>923</v>
      </c>
      <c r="D506" s="5" t="s">
        <v>1808</v>
      </c>
      <c r="E506" s="7">
        <v>1</v>
      </c>
      <c r="F506" s="7">
        <v>1</v>
      </c>
      <c r="G506" s="7">
        <v>0</v>
      </c>
    </row>
    <row r="507" spans="1:7" hidden="1" x14ac:dyDescent="0.25">
      <c r="A507" s="5" t="s">
        <v>1809</v>
      </c>
      <c r="B507" s="5" t="s">
        <v>1810</v>
      </c>
      <c r="C507" s="5" t="s">
        <v>923</v>
      </c>
      <c r="D507" s="5" t="s">
        <v>1811</v>
      </c>
      <c r="E507" s="7">
        <v>1</v>
      </c>
      <c r="F507" s="7">
        <v>1</v>
      </c>
      <c r="G507" s="7">
        <v>0</v>
      </c>
    </row>
    <row r="508" spans="1:7" hidden="1" x14ac:dyDescent="0.25">
      <c r="A508" s="5" t="s">
        <v>1812</v>
      </c>
      <c r="B508" s="5" t="s">
        <v>1813</v>
      </c>
      <c r="C508" s="5" t="s">
        <v>923</v>
      </c>
      <c r="D508" s="5" t="s">
        <v>1814</v>
      </c>
      <c r="E508" s="7">
        <v>1</v>
      </c>
      <c r="F508" s="7">
        <v>0</v>
      </c>
      <c r="G508" s="7">
        <v>1</v>
      </c>
    </row>
    <row r="509" spans="1:7" hidden="1" x14ac:dyDescent="0.25">
      <c r="A509" s="5" t="s">
        <v>1815</v>
      </c>
      <c r="B509" s="5" t="s">
        <v>768</v>
      </c>
      <c r="C509" s="5" t="s">
        <v>923</v>
      </c>
      <c r="D509" s="5" t="s">
        <v>1816</v>
      </c>
      <c r="E509" s="7">
        <v>1</v>
      </c>
      <c r="F509" s="7">
        <v>1</v>
      </c>
      <c r="G509" s="7">
        <v>0</v>
      </c>
    </row>
    <row r="510" spans="1:7" hidden="1" x14ac:dyDescent="0.25">
      <c r="A510" s="5" t="s">
        <v>1817</v>
      </c>
      <c r="B510" s="5" t="s">
        <v>1730</v>
      </c>
      <c r="C510" s="5" t="s">
        <v>923</v>
      </c>
      <c r="D510" s="5" t="s">
        <v>1818</v>
      </c>
      <c r="E510" s="7">
        <v>1</v>
      </c>
      <c r="F510" s="7">
        <v>1</v>
      </c>
      <c r="G510" s="7">
        <v>0</v>
      </c>
    </row>
    <row r="511" spans="1:7" hidden="1" x14ac:dyDescent="0.25">
      <c r="A511" s="5" t="s">
        <v>1819</v>
      </c>
      <c r="B511" s="5" t="s">
        <v>1820</v>
      </c>
      <c r="C511" s="5" t="s">
        <v>923</v>
      </c>
      <c r="D511" s="5" t="s">
        <v>1791</v>
      </c>
      <c r="E511" s="7">
        <v>1</v>
      </c>
      <c r="F511" s="7">
        <v>1</v>
      </c>
      <c r="G511" s="7">
        <v>0</v>
      </c>
    </row>
    <row r="512" spans="1:7" hidden="1" x14ac:dyDescent="0.25">
      <c r="A512" s="5" t="s">
        <v>1821</v>
      </c>
      <c r="B512" s="5" t="s">
        <v>1822</v>
      </c>
      <c r="C512" s="5" t="s">
        <v>923</v>
      </c>
      <c r="D512" s="5" t="s">
        <v>1823</v>
      </c>
      <c r="E512" s="7">
        <v>1</v>
      </c>
      <c r="F512" s="7">
        <v>0</v>
      </c>
      <c r="G512" s="7">
        <v>1</v>
      </c>
    </row>
    <row r="513" spans="1:7" hidden="1" x14ac:dyDescent="0.25">
      <c r="A513" s="5" t="s">
        <v>1824</v>
      </c>
      <c r="B513" s="5" t="s">
        <v>1825</v>
      </c>
      <c r="C513" s="5" t="s">
        <v>923</v>
      </c>
      <c r="D513" s="5" t="s">
        <v>1826</v>
      </c>
      <c r="E513" s="7">
        <v>1</v>
      </c>
      <c r="F513" s="7">
        <v>0</v>
      </c>
      <c r="G513" s="7">
        <v>1</v>
      </c>
    </row>
    <row r="514" spans="1:7" hidden="1" x14ac:dyDescent="0.25">
      <c r="A514" s="5" t="s">
        <v>1827</v>
      </c>
      <c r="B514" s="5" t="s">
        <v>1828</v>
      </c>
      <c r="C514" s="5" t="s">
        <v>923</v>
      </c>
      <c r="D514" s="5" t="s">
        <v>1829</v>
      </c>
      <c r="E514" s="7">
        <v>1</v>
      </c>
      <c r="F514" s="7">
        <v>1</v>
      </c>
      <c r="G514" s="7">
        <v>0</v>
      </c>
    </row>
    <row r="515" spans="1:7" hidden="1" x14ac:dyDescent="0.25">
      <c r="A515" s="5" t="s">
        <v>1830</v>
      </c>
      <c r="B515" s="5" t="s">
        <v>1831</v>
      </c>
      <c r="C515" s="5" t="s">
        <v>717</v>
      </c>
      <c r="D515" s="5" t="s">
        <v>735</v>
      </c>
      <c r="E515" s="7">
        <v>1</v>
      </c>
      <c r="F515" s="7">
        <v>0</v>
      </c>
      <c r="G515" s="7">
        <v>1</v>
      </c>
    </row>
    <row r="516" spans="1:7" hidden="1" x14ac:dyDescent="0.25">
      <c r="A516" s="5" t="s">
        <v>1832</v>
      </c>
      <c r="B516" s="5" t="s">
        <v>1833</v>
      </c>
      <c r="C516" s="5" t="s">
        <v>807</v>
      </c>
      <c r="D516" s="5" t="s">
        <v>1649</v>
      </c>
      <c r="E516" s="7">
        <v>1</v>
      </c>
      <c r="F516" s="7">
        <v>0</v>
      </c>
      <c r="G516" s="7">
        <v>1</v>
      </c>
    </row>
    <row r="517" spans="1:7" x14ac:dyDescent="0.25">
      <c r="A517" s="5"/>
      <c r="B517" s="5" t="s">
        <v>1982</v>
      </c>
      <c r="C517" s="5"/>
      <c r="D517" s="5"/>
      <c r="E517" s="7">
        <v>4405168</v>
      </c>
      <c r="F517" s="7">
        <v>3000615</v>
      </c>
      <c r="G517" s="7">
        <v>1404553</v>
      </c>
    </row>
    <row r="518" spans="1:7" x14ac:dyDescent="0.25">
      <c r="A518" s="5" t="s">
        <v>124</v>
      </c>
      <c r="B518" s="5"/>
      <c r="C518" s="5"/>
      <c r="D518" s="5"/>
      <c r="E518" s="7">
        <v>15158385</v>
      </c>
      <c r="F518" s="7">
        <v>11902829</v>
      </c>
      <c r="G518" s="7">
        <v>3255556</v>
      </c>
    </row>
    <row r="520" spans="1:7" x14ac:dyDescent="0.25">
      <c r="A520" s="1215" t="s">
        <v>21742</v>
      </c>
    </row>
    <row r="521" spans="1:7" x14ac:dyDescent="0.25">
      <c r="E521" s="246"/>
      <c r="F521" s="246"/>
      <c r="G521" s="246"/>
    </row>
    <row r="522" spans="1:7" x14ac:dyDescent="0.25">
      <c r="E522" s="246"/>
      <c r="F522" s="246"/>
      <c r="G522" s="246"/>
    </row>
  </sheetData>
  <mergeCells count="1">
    <mergeCell ref="A1:G1"/>
  </mergeCells>
  <pageMargins left="1.85" right="0.7" top="1.05" bottom="0.75" header="0.3" footer="0.3"/>
  <pageSetup paperSize="5" scale="68"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6DC1A-85E8-40BA-BE2E-C840E310F911}">
  <sheetPr>
    <tabColor theme="5"/>
    <pageSetUpPr fitToPage="1"/>
  </sheetPr>
  <dimension ref="B1:T57"/>
  <sheetViews>
    <sheetView showGridLines="0" topLeftCell="A15" zoomScale="70" zoomScaleNormal="70" workbookViewId="0">
      <selection activeCell="F71" sqref="F71"/>
    </sheetView>
  </sheetViews>
  <sheetFormatPr baseColWidth="10" defaultRowHeight="15" x14ac:dyDescent="0.25"/>
  <cols>
    <col min="1" max="1" width="6" customWidth="1"/>
    <col min="2" max="2" width="48.85546875" style="16" bestFit="1" customWidth="1"/>
    <col min="3" max="4" width="16.7109375" style="16" customWidth="1"/>
    <col min="5" max="5" width="20.85546875" style="16" customWidth="1"/>
    <col min="6" max="6" width="12.7109375" style="16" bestFit="1" customWidth="1"/>
  </cols>
  <sheetData>
    <row r="1" spans="2:8" s="130" customFormat="1" ht="6" customHeight="1" x14ac:dyDescent="0.25">
      <c r="B1" s="131" t="s">
        <v>81</v>
      </c>
      <c r="C1" s="132"/>
      <c r="D1" s="132"/>
      <c r="E1" s="132"/>
      <c r="F1" s="132"/>
    </row>
    <row r="2" spans="2:8" s="130" customFormat="1" ht="6" customHeight="1" x14ac:dyDescent="0.25">
      <c r="B2" s="133"/>
      <c r="C2" s="134">
        <f>SUM(C4:C20)</f>
        <v>59044</v>
      </c>
      <c r="D2" s="133"/>
      <c r="E2" s="134">
        <f>SUM(E4:E20)</f>
        <v>54937</v>
      </c>
      <c r="F2" s="134">
        <f>+C2+E2</f>
        <v>113981</v>
      </c>
      <c r="G2" s="133" t="s">
        <v>82</v>
      </c>
      <c r="H2" s="135">
        <f>+C2/F2</f>
        <v>0.51801616058816824</v>
      </c>
    </row>
    <row r="3" spans="2:8" s="130" customFormat="1" ht="6" customHeight="1" x14ac:dyDescent="0.25">
      <c r="B3" s="136" t="s">
        <v>83</v>
      </c>
      <c r="C3" s="137" t="s">
        <v>84</v>
      </c>
      <c r="D3" s="137"/>
      <c r="E3" s="136" t="s">
        <v>85</v>
      </c>
      <c r="F3" s="133"/>
      <c r="G3" s="133" t="s">
        <v>86</v>
      </c>
      <c r="H3" s="135">
        <f>+E2/F2</f>
        <v>0.48198383941183182</v>
      </c>
    </row>
    <row r="4" spans="2:8" s="130" customFormat="1" ht="6" customHeight="1" x14ac:dyDescent="0.25">
      <c r="B4" s="142" t="s">
        <v>107</v>
      </c>
      <c r="C4" s="138">
        <v>740</v>
      </c>
      <c r="D4" s="139">
        <f>+C4*-1</f>
        <v>-740</v>
      </c>
      <c r="E4" s="140">
        <v>741</v>
      </c>
      <c r="F4" s="133"/>
    </row>
    <row r="5" spans="2:8" s="130" customFormat="1" ht="6" customHeight="1" x14ac:dyDescent="0.25">
      <c r="B5" s="143" t="s">
        <v>108</v>
      </c>
      <c r="C5" s="138">
        <v>2797</v>
      </c>
      <c r="D5" s="139">
        <f t="shared" ref="D5:D20" si="0">+C5*-1</f>
        <v>-2797</v>
      </c>
      <c r="E5" s="140">
        <v>2669</v>
      </c>
      <c r="F5" s="133"/>
    </row>
    <row r="6" spans="2:8" s="130" customFormat="1" ht="6" customHeight="1" x14ac:dyDescent="0.25">
      <c r="B6" s="142" t="s">
        <v>109</v>
      </c>
      <c r="C6" s="138">
        <v>4454</v>
      </c>
      <c r="D6" s="139">
        <f t="shared" si="0"/>
        <v>-4454</v>
      </c>
      <c r="E6" s="140">
        <v>4264</v>
      </c>
      <c r="F6" s="133"/>
    </row>
    <row r="7" spans="2:8" s="130" customFormat="1" ht="6" customHeight="1" x14ac:dyDescent="0.25">
      <c r="B7" s="142" t="s">
        <v>110</v>
      </c>
      <c r="C7" s="138">
        <v>4417</v>
      </c>
      <c r="D7" s="139">
        <f t="shared" si="0"/>
        <v>-4417</v>
      </c>
      <c r="E7" s="140">
        <v>4232</v>
      </c>
      <c r="F7" s="133"/>
    </row>
    <row r="8" spans="2:8" s="130" customFormat="1" ht="6" customHeight="1" x14ac:dyDescent="0.25">
      <c r="B8" s="142" t="s">
        <v>111</v>
      </c>
      <c r="C8" s="138">
        <v>3265</v>
      </c>
      <c r="D8" s="139">
        <f t="shared" si="0"/>
        <v>-3265</v>
      </c>
      <c r="E8" s="140">
        <v>3061</v>
      </c>
      <c r="F8" s="133"/>
    </row>
    <row r="9" spans="2:8" s="130" customFormat="1" ht="6" customHeight="1" x14ac:dyDescent="0.25">
      <c r="B9" s="142" t="s">
        <v>112</v>
      </c>
      <c r="C9" s="138">
        <v>1714</v>
      </c>
      <c r="D9" s="139">
        <f t="shared" si="0"/>
        <v>-1714</v>
      </c>
      <c r="E9" s="140">
        <v>1413</v>
      </c>
      <c r="F9" s="133"/>
    </row>
    <row r="10" spans="2:8" s="130" customFormat="1" ht="6" customHeight="1" x14ac:dyDescent="0.25">
      <c r="B10" s="142" t="s">
        <v>113</v>
      </c>
      <c r="C10" s="138">
        <v>3997</v>
      </c>
      <c r="D10" s="139">
        <f t="shared" si="0"/>
        <v>-3997</v>
      </c>
      <c r="E10" s="140">
        <v>3637</v>
      </c>
      <c r="F10" s="133"/>
    </row>
    <row r="11" spans="2:8" s="130" customFormat="1" ht="6" customHeight="1" x14ac:dyDescent="0.25">
      <c r="B11" s="142" t="s">
        <v>114</v>
      </c>
      <c r="C11" s="138">
        <v>5371</v>
      </c>
      <c r="D11" s="139">
        <f t="shared" si="0"/>
        <v>-5371</v>
      </c>
      <c r="E11" s="140">
        <v>4785</v>
      </c>
      <c r="F11" s="133"/>
    </row>
    <row r="12" spans="2:8" s="130" customFormat="1" ht="6" customHeight="1" x14ac:dyDescent="0.25">
      <c r="B12" s="142" t="s">
        <v>115</v>
      </c>
      <c r="C12" s="138">
        <v>5699</v>
      </c>
      <c r="D12" s="139">
        <f t="shared" si="0"/>
        <v>-5699</v>
      </c>
      <c r="E12" s="140">
        <v>4758</v>
      </c>
      <c r="F12" s="133"/>
    </row>
    <row r="13" spans="2:8" s="130" customFormat="1" ht="6" customHeight="1" x14ac:dyDescent="0.25">
      <c r="B13" s="142" t="s">
        <v>116</v>
      </c>
      <c r="C13" s="138">
        <v>4627</v>
      </c>
      <c r="D13" s="139">
        <f t="shared" si="0"/>
        <v>-4627</v>
      </c>
      <c r="E13" s="140">
        <v>3864</v>
      </c>
      <c r="F13" s="133"/>
    </row>
    <row r="14" spans="2:8" s="130" customFormat="1" ht="6" customHeight="1" x14ac:dyDescent="0.25">
      <c r="B14" s="142" t="s">
        <v>117</v>
      </c>
      <c r="C14" s="138">
        <v>4113</v>
      </c>
      <c r="D14" s="139">
        <f t="shared" si="0"/>
        <v>-4113</v>
      </c>
      <c r="E14" s="140">
        <v>3497</v>
      </c>
      <c r="F14" s="133"/>
    </row>
    <row r="15" spans="2:8" s="130" customFormat="1" ht="6" customHeight="1" x14ac:dyDescent="0.25">
      <c r="B15" s="142" t="s">
        <v>118</v>
      </c>
      <c r="C15" s="138">
        <v>3283</v>
      </c>
      <c r="D15" s="139">
        <f t="shared" si="0"/>
        <v>-3283</v>
      </c>
      <c r="E15" s="140">
        <v>2870</v>
      </c>
      <c r="F15" s="133"/>
    </row>
    <row r="16" spans="2:8" s="130" customFormat="1" ht="6" customHeight="1" x14ac:dyDescent="0.25">
      <c r="B16" s="142" t="s">
        <v>119</v>
      </c>
      <c r="C16" s="138">
        <v>2753</v>
      </c>
      <c r="D16" s="139">
        <f t="shared" si="0"/>
        <v>-2753</v>
      </c>
      <c r="E16" s="140">
        <v>2972</v>
      </c>
      <c r="F16" s="132"/>
    </row>
    <row r="17" spans="2:6" s="130" customFormat="1" ht="6" customHeight="1" x14ac:dyDescent="0.25">
      <c r="B17" s="142" t="s">
        <v>120</v>
      </c>
      <c r="C17" s="138">
        <v>3074</v>
      </c>
      <c r="D17" s="139">
        <f t="shared" si="0"/>
        <v>-3074</v>
      </c>
      <c r="E17" s="140">
        <v>3316</v>
      </c>
      <c r="F17" s="132"/>
    </row>
    <row r="18" spans="2:6" s="130" customFormat="1" ht="6" customHeight="1" x14ac:dyDescent="0.25">
      <c r="B18" s="142" t="s">
        <v>121</v>
      </c>
      <c r="C18" s="138">
        <v>2916</v>
      </c>
      <c r="D18" s="139">
        <f t="shared" si="0"/>
        <v>-2916</v>
      </c>
      <c r="E18" s="140">
        <v>2978</v>
      </c>
      <c r="F18" s="133"/>
    </row>
    <row r="19" spans="2:6" s="130" customFormat="1" ht="6" customHeight="1" x14ac:dyDescent="0.25">
      <c r="B19" s="142" t="s">
        <v>122</v>
      </c>
      <c r="C19" s="138">
        <v>2129</v>
      </c>
      <c r="D19" s="139">
        <f t="shared" si="0"/>
        <v>-2129</v>
      </c>
      <c r="E19" s="140">
        <v>2109</v>
      </c>
      <c r="F19" s="133"/>
    </row>
    <row r="20" spans="2:6" s="130" customFormat="1" ht="6" customHeight="1" x14ac:dyDescent="0.25">
      <c r="B20" s="142" t="s">
        <v>123</v>
      </c>
      <c r="C20" s="138">
        <v>3695</v>
      </c>
      <c r="D20" s="139">
        <f t="shared" si="0"/>
        <v>-3695</v>
      </c>
      <c r="E20" s="140">
        <v>3771</v>
      </c>
      <c r="F20" s="133"/>
    </row>
    <row r="21" spans="2:6" s="130" customFormat="1" ht="6" customHeight="1" x14ac:dyDescent="0.25">
      <c r="B21" s="132"/>
      <c r="C21" s="132"/>
      <c r="D21" s="134"/>
      <c r="E21" s="132"/>
      <c r="F21" s="132"/>
    </row>
    <row r="22" spans="2:6" s="130" customFormat="1" ht="6" customHeight="1" x14ac:dyDescent="0.25">
      <c r="B22" s="132"/>
      <c r="C22" s="132"/>
      <c r="D22" s="132"/>
      <c r="E22" s="132"/>
      <c r="F22" s="132"/>
    </row>
    <row r="23" spans="2:6" s="130" customFormat="1" ht="6" customHeight="1" x14ac:dyDescent="0.25">
      <c r="B23" s="132"/>
      <c r="C23" s="141">
        <f>MAX(C4:C20)</f>
        <v>5699</v>
      </c>
      <c r="D23" s="141">
        <f t="shared" ref="D23:E23" si="1">MAX(D4:D20)</f>
        <v>-740</v>
      </c>
      <c r="E23" s="141">
        <f t="shared" si="1"/>
        <v>4785</v>
      </c>
      <c r="F23" s="132"/>
    </row>
    <row r="24" spans="2:6" s="130" customFormat="1" ht="6" customHeight="1" x14ac:dyDescent="0.25">
      <c r="B24" s="132"/>
      <c r="C24" s="132"/>
      <c r="D24" s="132"/>
      <c r="E24" s="132"/>
      <c r="F24" s="132"/>
    </row>
    <row r="25" spans="2:6" s="130" customFormat="1" ht="6" customHeight="1" x14ac:dyDescent="0.25">
      <c r="B25" s="132"/>
      <c r="C25" s="132"/>
      <c r="D25" s="132"/>
      <c r="E25" s="132"/>
      <c r="F25" s="132"/>
    </row>
    <row r="26" spans="2:6" s="130" customFormat="1" ht="6" customHeight="1" x14ac:dyDescent="0.25">
      <c r="B26" s="132"/>
      <c r="C26" s="132"/>
      <c r="D26" s="132"/>
      <c r="E26" s="132"/>
      <c r="F26" s="132"/>
    </row>
    <row r="27" spans="2:6" s="130" customFormat="1" ht="6" customHeight="1" x14ac:dyDescent="0.25">
      <c r="B27" s="132"/>
      <c r="C27" s="132"/>
      <c r="D27" s="132"/>
      <c r="E27" s="132"/>
      <c r="F27" s="132"/>
    </row>
    <row r="28" spans="2:6" s="130" customFormat="1" ht="6" customHeight="1" x14ac:dyDescent="0.25">
      <c r="B28" s="132"/>
      <c r="C28" s="132"/>
      <c r="D28" s="132"/>
      <c r="E28" s="132"/>
      <c r="F28" s="132"/>
    </row>
    <row r="29" spans="2:6" s="130" customFormat="1" ht="6" customHeight="1" x14ac:dyDescent="0.25">
      <c r="B29" s="132"/>
      <c r="C29" s="132"/>
      <c r="D29" s="132"/>
      <c r="E29" s="132"/>
      <c r="F29" s="132"/>
    </row>
    <row r="30" spans="2:6" s="130" customFormat="1" ht="6" customHeight="1" x14ac:dyDescent="0.25">
      <c r="B30" s="132"/>
      <c r="C30" s="132"/>
      <c r="D30" s="132"/>
      <c r="E30" s="132"/>
      <c r="F30" s="132"/>
    </row>
    <row r="31" spans="2:6" s="130" customFormat="1" ht="6" customHeight="1" x14ac:dyDescent="0.25">
      <c r="B31" s="132"/>
      <c r="C31" s="132"/>
      <c r="D31" s="132"/>
      <c r="E31" s="132"/>
      <c r="F31" s="132"/>
    </row>
    <row r="32" spans="2:6" s="130" customFormat="1" ht="6" customHeight="1" x14ac:dyDescent="0.25">
      <c r="B32" s="132"/>
      <c r="C32" s="132"/>
      <c r="D32" s="132"/>
      <c r="E32" s="132"/>
      <c r="F32" s="132"/>
    </row>
    <row r="33" spans="2:20" s="130" customFormat="1" ht="6" customHeight="1" x14ac:dyDescent="0.25">
      <c r="B33" s="132"/>
      <c r="C33" s="132"/>
      <c r="D33" s="132"/>
      <c r="E33" s="132"/>
      <c r="F33" s="132"/>
    </row>
    <row r="35" spans="2:20" x14ac:dyDescent="0.25">
      <c r="B35" s="1242" t="s">
        <v>21348</v>
      </c>
      <c r="C35" s="1242"/>
      <c r="D35" s="1242"/>
      <c r="E35" s="1242"/>
      <c r="F35" s="1242"/>
      <c r="G35" s="1242"/>
      <c r="H35" s="1242"/>
      <c r="I35" s="1242"/>
      <c r="J35" s="1242"/>
      <c r="K35" s="1242"/>
      <c r="L35" s="1242"/>
      <c r="M35" s="1242"/>
      <c r="N35" s="1242"/>
      <c r="O35" s="1242"/>
      <c r="P35" s="1242"/>
      <c r="Q35" s="1242"/>
      <c r="R35" s="1242"/>
      <c r="S35" s="1242"/>
      <c r="T35" s="1242"/>
    </row>
    <row r="36" spans="2:20" x14ac:dyDescent="0.25">
      <c r="B36" s="1242"/>
      <c r="C36" s="1242"/>
      <c r="D36" s="1242"/>
      <c r="E36" s="1242"/>
      <c r="F36" s="1242"/>
      <c r="G36" s="1242"/>
      <c r="H36" s="1242"/>
      <c r="I36" s="1242"/>
      <c r="J36" s="1242"/>
      <c r="K36" s="1242"/>
      <c r="L36" s="1242"/>
      <c r="M36" s="1242"/>
      <c r="N36" s="1242"/>
      <c r="O36" s="1242"/>
      <c r="P36" s="1242"/>
      <c r="Q36" s="1242"/>
      <c r="R36" s="1242"/>
      <c r="S36" s="1242"/>
      <c r="T36" s="1242"/>
    </row>
    <row r="38" spans="2:20" ht="21" x14ac:dyDescent="0.25">
      <c r="B38" s="542"/>
      <c r="C38" s="1239" t="s">
        <v>104</v>
      </c>
      <c r="D38" s="1240"/>
      <c r="E38" s="1241" t="s">
        <v>105</v>
      </c>
      <c r="F38" s="1241"/>
    </row>
    <row r="39" spans="2:20" ht="21" x14ac:dyDescent="0.25">
      <c r="B39" s="542" t="s">
        <v>83</v>
      </c>
      <c r="C39" s="542" t="s">
        <v>84</v>
      </c>
      <c r="D39" s="542" t="s">
        <v>85</v>
      </c>
      <c r="E39" s="542" t="s">
        <v>105</v>
      </c>
      <c r="F39" s="542" t="s">
        <v>106</v>
      </c>
    </row>
    <row r="40" spans="2:20" ht="21" x14ac:dyDescent="0.35">
      <c r="B40" s="539" t="s">
        <v>107</v>
      </c>
      <c r="C40" s="546">
        <v>740</v>
      </c>
      <c r="D40" s="546">
        <v>741</v>
      </c>
      <c r="E40" s="546">
        <f>SUM(C40:D40)</f>
        <v>1481</v>
      </c>
      <c r="F40" s="543">
        <f>+E40/$E$57</f>
        <v>1.2993393635781402E-2</v>
      </c>
    </row>
    <row r="41" spans="2:20" ht="21" x14ac:dyDescent="0.35">
      <c r="B41" s="539" t="s">
        <v>108</v>
      </c>
      <c r="C41" s="546">
        <v>2797</v>
      </c>
      <c r="D41" s="546">
        <v>2669</v>
      </c>
      <c r="E41" s="546">
        <f t="shared" ref="E41:E56" si="2">SUM(C41:D41)</f>
        <v>5466</v>
      </c>
      <c r="F41" s="543">
        <f t="shared" ref="F41:F57" si="3">+E41/$E$57</f>
        <v>4.7955360981216166E-2</v>
      </c>
    </row>
    <row r="42" spans="2:20" ht="21" x14ac:dyDescent="0.35">
      <c r="B42" s="539" t="s">
        <v>109</v>
      </c>
      <c r="C42" s="546">
        <v>4454</v>
      </c>
      <c r="D42" s="546">
        <v>4264</v>
      </c>
      <c r="E42" s="546">
        <f t="shared" si="2"/>
        <v>8718</v>
      </c>
      <c r="F42" s="543">
        <f t="shared" si="3"/>
        <v>7.6486431949184516E-2</v>
      </c>
    </row>
    <row r="43" spans="2:20" ht="21" x14ac:dyDescent="0.35">
      <c r="B43" s="539" t="s">
        <v>110</v>
      </c>
      <c r="C43" s="546">
        <v>4417</v>
      </c>
      <c r="D43" s="546">
        <v>4232</v>
      </c>
      <c r="E43" s="546">
        <f t="shared" si="2"/>
        <v>8649</v>
      </c>
      <c r="F43" s="543">
        <f t="shared" si="3"/>
        <v>7.5881067897281121E-2</v>
      </c>
    </row>
    <row r="44" spans="2:20" ht="21" x14ac:dyDescent="0.35">
      <c r="B44" s="539" t="s">
        <v>111</v>
      </c>
      <c r="C44" s="546">
        <v>3265</v>
      </c>
      <c r="D44" s="546">
        <v>3061</v>
      </c>
      <c r="E44" s="546">
        <f t="shared" si="2"/>
        <v>6326</v>
      </c>
      <c r="F44" s="543">
        <f t="shared" si="3"/>
        <v>5.5500478149867083E-2</v>
      </c>
    </row>
    <row r="45" spans="2:20" ht="21" x14ac:dyDescent="0.35">
      <c r="B45" s="539" t="s">
        <v>112</v>
      </c>
      <c r="C45" s="546">
        <v>1714</v>
      </c>
      <c r="D45" s="546">
        <v>1413</v>
      </c>
      <c r="E45" s="546">
        <f t="shared" si="2"/>
        <v>3127</v>
      </c>
      <c r="F45" s="543">
        <f t="shared" si="3"/>
        <v>2.743439696089699E-2</v>
      </c>
    </row>
    <row r="46" spans="2:20" ht="21" x14ac:dyDescent="0.35">
      <c r="B46" s="539" t="s">
        <v>113</v>
      </c>
      <c r="C46" s="546">
        <v>3997</v>
      </c>
      <c r="D46" s="546">
        <v>3637</v>
      </c>
      <c r="E46" s="546">
        <f t="shared" si="2"/>
        <v>7634</v>
      </c>
      <c r="F46" s="543">
        <f t="shared" si="3"/>
        <v>6.6976074959861728E-2</v>
      </c>
    </row>
    <row r="47" spans="2:20" ht="21" x14ac:dyDescent="0.35">
      <c r="B47" s="539" t="s">
        <v>114</v>
      </c>
      <c r="C47" s="546">
        <v>5371</v>
      </c>
      <c r="D47" s="546">
        <v>4785</v>
      </c>
      <c r="E47" s="546">
        <f t="shared" si="2"/>
        <v>10156</v>
      </c>
      <c r="F47" s="543">
        <f t="shared" si="3"/>
        <v>8.9102569726533368E-2</v>
      </c>
    </row>
    <row r="48" spans="2:20" ht="21" x14ac:dyDescent="0.35">
      <c r="B48" s="539" t="s">
        <v>115</v>
      </c>
      <c r="C48" s="546">
        <v>5699</v>
      </c>
      <c r="D48" s="546">
        <v>4758</v>
      </c>
      <c r="E48" s="546">
        <f t="shared" si="2"/>
        <v>10457</v>
      </c>
      <c r="F48" s="543">
        <f t="shared" si="3"/>
        <v>9.1743360735561191E-2</v>
      </c>
    </row>
    <row r="49" spans="2:6" ht="21" x14ac:dyDescent="0.35">
      <c r="B49" s="539" t="s">
        <v>116</v>
      </c>
      <c r="C49" s="546">
        <v>4627</v>
      </c>
      <c r="D49" s="546">
        <v>3864</v>
      </c>
      <c r="E49" s="546">
        <f t="shared" si="2"/>
        <v>8491</v>
      </c>
      <c r="F49" s="543">
        <f t="shared" si="3"/>
        <v>7.4494871952342931E-2</v>
      </c>
    </row>
    <row r="50" spans="2:6" ht="21" x14ac:dyDescent="0.35">
      <c r="B50" s="539" t="s">
        <v>117</v>
      </c>
      <c r="C50" s="546">
        <v>4113</v>
      </c>
      <c r="D50" s="546">
        <v>3497</v>
      </c>
      <c r="E50" s="546">
        <f t="shared" si="2"/>
        <v>7610</v>
      </c>
      <c r="F50" s="543">
        <f t="shared" si="3"/>
        <v>6.676551355050403E-2</v>
      </c>
    </row>
    <row r="51" spans="2:6" ht="21" x14ac:dyDescent="0.35">
      <c r="B51" s="539" t="s">
        <v>118</v>
      </c>
      <c r="C51" s="546">
        <v>3283</v>
      </c>
      <c r="D51" s="546">
        <v>2870</v>
      </c>
      <c r="E51" s="546">
        <f t="shared" si="2"/>
        <v>6153</v>
      </c>
      <c r="F51" s="543">
        <f t="shared" si="3"/>
        <v>5.398268132408033E-2</v>
      </c>
    </row>
    <row r="52" spans="2:6" ht="21" x14ac:dyDescent="0.35">
      <c r="B52" s="539" t="s">
        <v>119</v>
      </c>
      <c r="C52" s="546">
        <v>2753</v>
      </c>
      <c r="D52" s="546">
        <v>2972</v>
      </c>
      <c r="E52" s="546">
        <f t="shared" si="2"/>
        <v>5725</v>
      </c>
      <c r="F52" s="543">
        <f t="shared" si="3"/>
        <v>5.0227669523868014E-2</v>
      </c>
    </row>
    <row r="53" spans="2:6" ht="21" x14ac:dyDescent="0.35">
      <c r="B53" s="539" t="s">
        <v>120</v>
      </c>
      <c r="C53" s="546">
        <v>3074</v>
      </c>
      <c r="D53" s="546">
        <v>3316</v>
      </c>
      <c r="E53" s="546">
        <f t="shared" si="2"/>
        <v>6390</v>
      </c>
      <c r="F53" s="543">
        <f t="shared" si="3"/>
        <v>5.6061975241487615E-2</v>
      </c>
    </row>
    <row r="54" spans="2:6" ht="21" x14ac:dyDescent="0.35">
      <c r="B54" s="539" t="s">
        <v>121</v>
      </c>
      <c r="C54" s="546">
        <v>2916</v>
      </c>
      <c r="D54" s="546">
        <v>2978</v>
      </c>
      <c r="E54" s="546">
        <f t="shared" si="2"/>
        <v>5894</v>
      </c>
      <c r="F54" s="543">
        <f t="shared" si="3"/>
        <v>5.1710372781428482E-2</v>
      </c>
    </row>
    <row r="55" spans="2:6" ht="21" x14ac:dyDescent="0.35">
      <c r="B55" s="539" t="s">
        <v>122</v>
      </c>
      <c r="C55" s="546">
        <v>2129</v>
      </c>
      <c r="D55" s="546">
        <v>2109</v>
      </c>
      <c r="E55" s="546">
        <f t="shared" si="2"/>
        <v>4238</v>
      </c>
      <c r="F55" s="543">
        <f t="shared" si="3"/>
        <v>3.7181635535747187E-2</v>
      </c>
    </row>
    <row r="56" spans="2:6" ht="21" x14ac:dyDescent="0.35">
      <c r="B56" s="539" t="s">
        <v>123</v>
      </c>
      <c r="C56" s="546">
        <v>3695</v>
      </c>
      <c r="D56" s="546">
        <v>3771</v>
      </c>
      <c r="E56" s="546">
        <f t="shared" si="2"/>
        <v>7466</v>
      </c>
      <c r="F56" s="543">
        <f t="shared" si="3"/>
        <v>6.5502145094357825E-2</v>
      </c>
    </row>
    <row r="57" spans="2:6" ht="21" x14ac:dyDescent="0.35">
      <c r="B57" s="539" t="s">
        <v>105</v>
      </c>
      <c r="C57" s="546">
        <f>SUM(C40:C56)</f>
        <v>59044</v>
      </c>
      <c r="D57" s="546">
        <f>SUM(D40:D56)</f>
        <v>54937</v>
      </c>
      <c r="E57" s="546">
        <f>SUM(E40:E56)</f>
        <v>113981</v>
      </c>
      <c r="F57" s="543">
        <f t="shared" si="3"/>
        <v>1</v>
      </c>
    </row>
  </sheetData>
  <mergeCells count="3">
    <mergeCell ref="C38:D38"/>
    <mergeCell ref="E38:F38"/>
    <mergeCell ref="B35:T36"/>
  </mergeCells>
  <pageMargins left="1.57" right="0.7" top="1.68" bottom="0.75" header="0.3" footer="0.3"/>
  <pageSetup paperSize="5" scale="5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5E0A9-B828-4AEB-8042-63681073CB8F}">
  <sheetPr>
    <tabColor rgb="FF00B0F0"/>
    <pageSetUpPr fitToPage="1"/>
  </sheetPr>
  <dimension ref="B1:J20"/>
  <sheetViews>
    <sheetView showGridLines="0" workbookViewId="0">
      <selection activeCell="M4" sqref="M4"/>
    </sheetView>
  </sheetViews>
  <sheetFormatPr baseColWidth="10" defaultRowHeight="15" x14ac:dyDescent="0.25"/>
  <cols>
    <col min="2" max="2" width="19.85546875" customWidth="1"/>
    <col min="3" max="4" width="16.5703125" bestFit="1" customWidth="1"/>
    <col min="5" max="5" width="7.42578125" bestFit="1" customWidth="1"/>
    <col min="7" max="7" width="18.28515625" bestFit="1" customWidth="1"/>
    <col min="8" max="8" width="16.5703125" bestFit="1" customWidth="1"/>
    <col min="9" max="9" width="14.85546875" bestFit="1" customWidth="1"/>
    <col min="10" max="10" width="7.42578125" bestFit="1" customWidth="1"/>
  </cols>
  <sheetData>
    <row r="1" spans="2:10" x14ac:dyDescent="0.25">
      <c r="B1" s="1437" t="s">
        <v>21407</v>
      </c>
      <c r="C1" s="1437"/>
      <c r="D1" s="1437"/>
      <c r="E1" s="1437"/>
      <c r="F1" s="1437"/>
      <c r="G1" s="1437"/>
      <c r="H1" s="1437"/>
      <c r="I1" s="1437"/>
      <c r="J1" s="1437"/>
    </row>
    <row r="2" spans="2:10" x14ac:dyDescent="0.25">
      <c r="B2" s="1437"/>
      <c r="C2" s="1437"/>
      <c r="D2" s="1437"/>
      <c r="E2" s="1437"/>
      <c r="F2" s="1437"/>
      <c r="G2" s="1437"/>
      <c r="H2" s="1437"/>
      <c r="I2" s="1437"/>
      <c r="J2" s="1437"/>
    </row>
    <row r="4" spans="2:10" x14ac:dyDescent="0.25">
      <c r="B4" s="1435" t="s">
        <v>21377</v>
      </c>
      <c r="C4" s="1436"/>
      <c r="D4" s="1436"/>
      <c r="E4" s="1436"/>
      <c r="F4" s="556"/>
      <c r="G4" s="1435" t="s">
        <v>21378</v>
      </c>
      <c r="H4" s="1436"/>
      <c r="I4" s="1436"/>
      <c r="J4" s="1436"/>
    </row>
    <row r="5" spans="2:10" ht="25.5" x14ac:dyDescent="0.25">
      <c r="B5" s="557" t="s">
        <v>21379</v>
      </c>
      <c r="C5" s="558" t="s">
        <v>21380</v>
      </c>
      <c r="D5" s="559" t="s">
        <v>21381</v>
      </c>
      <c r="E5" s="560" t="s">
        <v>21382</v>
      </c>
      <c r="F5" s="561"/>
      <c r="G5" s="557" t="s">
        <v>21379</v>
      </c>
      <c r="H5" s="558" t="s">
        <v>21380</v>
      </c>
      <c r="I5" s="559" t="s">
        <v>21381</v>
      </c>
      <c r="J5" s="560" t="s">
        <v>21382</v>
      </c>
    </row>
    <row r="6" spans="2:10" x14ac:dyDescent="0.25">
      <c r="B6" s="562" t="s">
        <v>21383</v>
      </c>
      <c r="C6" s="563">
        <v>61602392</v>
      </c>
      <c r="D6" s="563">
        <v>97747715.220000014</v>
      </c>
      <c r="E6" s="564">
        <v>1.5867519433336292</v>
      </c>
      <c r="F6" s="561"/>
      <c r="G6" s="562" t="s">
        <v>21383</v>
      </c>
      <c r="H6" s="563">
        <v>61602392</v>
      </c>
      <c r="I6" s="563">
        <v>45527923.960000001</v>
      </c>
      <c r="J6" s="564">
        <v>0.73906097607378629</v>
      </c>
    </row>
    <row r="7" spans="2:10" x14ac:dyDescent="0.25">
      <c r="B7" s="565" t="s">
        <v>72</v>
      </c>
      <c r="C7" s="566">
        <v>218782505</v>
      </c>
      <c r="D7" s="566">
        <v>202162525.47000003</v>
      </c>
      <c r="E7" s="567">
        <v>0.92403423879802471</v>
      </c>
      <c r="F7" s="561"/>
      <c r="G7" s="565" t="s">
        <v>72</v>
      </c>
      <c r="H7" s="566">
        <v>218782505</v>
      </c>
      <c r="I7" s="566">
        <v>197550546.46000004</v>
      </c>
      <c r="J7" s="567">
        <v>0.90295403857817624</v>
      </c>
    </row>
    <row r="8" spans="2:10" x14ac:dyDescent="0.25">
      <c r="B8" s="565" t="s">
        <v>73</v>
      </c>
      <c r="C8" s="566">
        <v>125066712</v>
      </c>
      <c r="D8" s="566">
        <v>127278768.67</v>
      </c>
      <c r="E8" s="567">
        <v>1.0176870138714449</v>
      </c>
      <c r="F8" s="561"/>
      <c r="G8" s="565" t="s">
        <v>73</v>
      </c>
      <c r="H8" s="566">
        <v>125066712</v>
      </c>
      <c r="I8" s="566">
        <v>117731503.97999999</v>
      </c>
      <c r="J8" s="567">
        <v>0.94134963730396937</v>
      </c>
    </row>
    <row r="9" spans="2:10" x14ac:dyDescent="0.25">
      <c r="B9" s="568" t="s">
        <v>74</v>
      </c>
      <c r="C9" s="569">
        <v>503378441</v>
      </c>
      <c r="D9" s="569">
        <v>477259043.72000003</v>
      </c>
      <c r="E9" s="570">
        <v>0.9481118078316747</v>
      </c>
      <c r="F9" s="556"/>
      <c r="G9" s="568" t="s">
        <v>74</v>
      </c>
      <c r="H9" s="569">
        <v>503378441</v>
      </c>
      <c r="I9" s="569">
        <v>482296577.32999992</v>
      </c>
      <c r="J9" s="570">
        <v>0.95811925590591573</v>
      </c>
    </row>
    <row r="10" spans="2:10" x14ac:dyDescent="0.25">
      <c r="B10" s="568" t="s">
        <v>49</v>
      </c>
      <c r="C10" s="569">
        <v>19141973</v>
      </c>
      <c r="D10" s="569">
        <v>19493731.370000005</v>
      </c>
      <c r="E10" s="570">
        <v>1.0183762859763728</v>
      </c>
      <c r="F10" s="556"/>
      <c r="G10" s="568" t="s">
        <v>49</v>
      </c>
      <c r="H10" s="569">
        <v>19141973</v>
      </c>
      <c r="I10" s="569">
        <v>17853639.030000001</v>
      </c>
      <c r="J10" s="570">
        <v>0.9326958631693818</v>
      </c>
    </row>
    <row r="11" spans="2:10" x14ac:dyDescent="0.25">
      <c r="B11" s="568" t="s">
        <v>76</v>
      </c>
      <c r="C11" s="569">
        <v>19021091</v>
      </c>
      <c r="D11" s="569">
        <v>12253222.800000001</v>
      </c>
      <c r="E11" s="570">
        <v>0.64419137682480998</v>
      </c>
      <c r="F11" s="556"/>
      <c r="G11" s="568" t="s">
        <v>76</v>
      </c>
      <c r="H11" s="569">
        <v>19021091</v>
      </c>
      <c r="I11" s="569">
        <v>18714470.66</v>
      </c>
      <c r="J11" s="570">
        <v>0.98387998143744748</v>
      </c>
    </row>
    <row r="12" spans="2:10" x14ac:dyDescent="0.25">
      <c r="B12" s="568" t="s">
        <v>35</v>
      </c>
      <c r="C12" s="569">
        <v>14738447</v>
      </c>
      <c r="D12" s="569">
        <v>6311888.2199999997</v>
      </c>
      <c r="E12" s="570">
        <v>0.42826006159264945</v>
      </c>
      <c r="F12" s="556"/>
      <c r="G12" s="568" t="s">
        <v>35</v>
      </c>
      <c r="H12" s="569">
        <v>14738447</v>
      </c>
      <c r="I12" s="569">
        <v>11962295.889999997</v>
      </c>
      <c r="J12" s="570">
        <v>0.81163883073976495</v>
      </c>
    </row>
    <row r="13" spans="2:10" x14ac:dyDescent="0.25">
      <c r="B13" s="568" t="s">
        <v>78</v>
      </c>
      <c r="C13" s="569">
        <v>16238275</v>
      </c>
      <c r="D13" s="569">
        <v>15805090.800000001</v>
      </c>
      <c r="E13" s="570">
        <v>0.97332326247707968</v>
      </c>
      <c r="F13" s="556"/>
      <c r="G13" s="568" t="s">
        <v>78</v>
      </c>
      <c r="H13" s="569">
        <v>16238275</v>
      </c>
      <c r="I13" s="569">
        <v>14958798.469999999</v>
      </c>
      <c r="J13" s="570">
        <v>0.92120612996146445</v>
      </c>
    </row>
    <row r="14" spans="2:10" x14ac:dyDescent="0.25">
      <c r="B14" s="568" t="s">
        <v>77</v>
      </c>
      <c r="C14" s="569">
        <v>21251895</v>
      </c>
      <c r="D14" s="569">
        <v>20306405.359999999</v>
      </c>
      <c r="E14" s="570">
        <v>0.95551033731344892</v>
      </c>
      <c r="F14" s="556"/>
      <c r="G14" s="568" t="s">
        <v>77</v>
      </c>
      <c r="H14" s="569">
        <v>21251895</v>
      </c>
      <c r="I14" s="569">
        <v>20475126.449999996</v>
      </c>
      <c r="J14" s="570">
        <v>0.96344944533181609</v>
      </c>
    </row>
    <row r="15" spans="2:10" x14ac:dyDescent="0.25">
      <c r="B15" s="568" t="s">
        <v>75</v>
      </c>
      <c r="C15" s="569">
        <v>16817253</v>
      </c>
      <c r="D15" s="569">
        <v>17323782.68</v>
      </c>
      <c r="E15" s="570">
        <v>1.0301196443913878</v>
      </c>
      <c r="F15" s="556"/>
      <c r="G15" s="568" t="s">
        <v>75</v>
      </c>
      <c r="H15" s="569">
        <v>16817253</v>
      </c>
      <c r="I15" s="569">
        <v>11792518.310000001</v>
      </c>
      <c r="J15" s="570">
        <v>0.70121549042521991</v>
      </c>
    </row>
    <row r="16" spans="2:10" x14ac:dyDescent="0.25">
      <c r="B16" s="568" t="s">
        <v>39</v>
      </c>
      <c r="C16" s="569">
        <v>2384418</v>
      </c>
      <c r="D16" s="569">
        <v>1415505.44</v>
      </c>
      <c r="E16" s="570">
        <v>0.59364819423440018</v>
      </c>
      <c r="F16" s="556"/>
      <c r="G16" s="568" t="s">
        <v>39</v>
      </c>
      <c r="H16" s="569">
        <v>2384418</v>
      </c>
      <c r="I16" s="569">
        <v>2334010.8500000006</v>
      </c>
      <c r="J16" s="570">
        <v>0.97885976787627027</v>
      </c>
    </row>
    <row r="17" spans="2:10" x14ac:dyDescent="0.25">
      <c r="B17" s="568" t="s">
        <v>54</v>
      </c>
      <c r="C17" s="569">
        <v>10216266</v>
      </c>
      <c r="D17" s="569">
        <v>6224347.3300000001</v>
      </c>
      <c r="E17" s="570">
        <v>0.60925854221101916</v>
      </c>
      <c r="F17" s="556"/>
      <c r="G17" s="568" t="s">
        <v>54</v>
      </c>
      <c r="H17" s="569">
        <v>10216266</v>
      </c>
      <c r="I17" s="569">
        <v>8885979.9499999993</v>
      </c>
      <c r="J17" s="570">
        <v>0.86978744973946442</v>
      </c>
    </row>
    <row r="18" spans="2:10" x14ac:dyDescent="0.25">
      <c r="B18" s="568" t="s">
        <v>38</v>
      </c>
      <c r="C18" s="569">
        <v>8979631</v>
      </c>
      <c r="D18" s="569">
        <v>4458995.1900000004</v>
      </c>
      <c r="E18" s="570">
        <v>0.49656775317382201</v>
      </c>
      <c r="F18" s="556"/>
      <c r="G18" s="568" t="s">
        <v>38</v>
      </c>
      <c r="H18" s="569">
        <v>8979631</v>
      </c>
      <c r="I18" s="569">
        <v>8374139.209999999</v>
      </c>
      <c r="J18" s="570">
        <v>0.93257052656172612</v>
      </c>
    </row>
    <row r="19" spans="2:10" x14ac:dyDescent="0.25">
      <c r="B19" s="571" t="s">
        <v>21384</v>
      </c>
      <c r="C19" s="572">
        <v>24427549</v>
      </c>
      <c r="D19" s="572">
        <v>21073303.289999999</v>
      </c>
      <c r="E19" s="573">
        <v>0.86268594896688156</v>
      </c>
      <c r="F19" s="556"/>
      <c r="G19" s="571" t="s">
        <v>21384</v>
      </c>
      <c r="H19" s="572">
        <v>24427549</v>
      </c>
      <c r="I19" s="572">
        <v>20494963.139999997</v>
      </c>
      <c r="J19" s="573">
        <v>0.83901021506496609</v>
      </c>
    </row>
    <row r="20" spans="2:10" x14ac:dyDescent="0.25">
      <c r="B20" s="574" t="s">
        <v>124</v>
      </c>
      <c r="C20" s="575">
        <v>1062046848</v>
      </c>
      <c r="D20" s="575">
        <v>1029114325.5600002</v>
      </c>
      <c r="E20" s="576">
        <v>0.96899145974396805</v>
      </c>
      <c r="F20" s="556"/>
      <c r="G20" s="574" t="s">
        <v>124</v>
      </c>
      <c r="H20" s="575">
        <v>1062046848</v>
      </c>
      <c r="I20" s="575">
        <v>978952493.69000006</v>
      </c>
      <c r="J20" s="576">
        <v>0.92176017991439874</v>
      </c>
    </row>
  </sheetData>
  <mergeCells count="3">
    <mergeCell ref="B4:E4"/>
    <mergeCell ref="G4:J4"/>
    <mergeCell ref="B1:J2"/>
  </mergeCells>
  <pageMargins left="1.84" right="0.7" top="1.78" bottom="0.75" header="0.3" footer="0.3"/>
  <pageSetup paperSize="5"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A7663-AA04-4560-8479-E837BF029A6A}">
  <sheetPr>
    <tabColor rgb="FF00B0F0"/>
    <pageSetUpPr fitToPage="1"/>
  </sheetPr>
  <dimension ref="A1:J21"/>
  <sheetViews>
    <sheetView showGridLines="0" workbookViewId="0">
      <selection sqref="A1:J2"/>
    </sheetView>
  </sheetViews>
  <sheetFormatPr baseColWidth="10" defaultRowHeight="15" x14ac:dyDescent="0.25"/>
  <cols>
    <col min="1" max="1" width="36.28515625" customWidth="1"/>
    <col min="2" max="2" width="27.85546875" customWidth="1"/>
    <col min="3" max="7" width="20.5703125" customWidth="1"/>
    <col min="8" max="8" width="4.42578125" customWidth="1"/>
    <col min="9" max="10" width="27.85546875" customWidth="1"/>
  </cols>
  <sheetData>
    <row r="1" spans="1:10" x14ac:dyDescent="0.25">
      <c r="A1" s="1437" t="s">
        <v>21408</v>
      </c>
      <c r="B1" s="1437"/>
      <c r="C1" s="1437"/>
      <c r="D1" s="1437"/>
      <c r="E1" s="1437"/>
      <c r="F1" s="1437"/>
      <c r="G1" s="1437"/>
      <c r="H1" s="1437"/>
      <c r="I1" s="1437"/>
      <c r="J1" s="1437"/>
    </row>
    <row r="2" spans="1:10" x14ac:dyDescent="0.25">
      <c r="A2" s="1437"/>
      <c r="B2" s="1437"/>
      <c r="C2" s="1437"/>
      <c r="D2" s="1437"/>
      <c r="E2" s="1437"/>
      <c r="F2" s="1437"/>
      <c r="G2" s="1437"/>
      <c r="H2" s="1437"/>
      <c r="I2" s="1437"/>
      <c r="J2" s="1437"/>
    </row>
    <row r="4" spans="1:10" ht="24.75" customHeight="1" x14ac:dyDescent="0.25">
      <c r="A4" s="1438" t="s">
        <v>21385</v>
      </c>
      <c r="B4" s="1440" t="s">
        <v>21386</v>
      </c>
      <c r="C4" s="1440" t="s">
        <v>21387</v>
      </c>
      <c r="D4" s="1442"/>
      <c r="E4" s="1442"/>
      <c r="F4" s="1440" t="s">
        <v>21388</v>
      </c>
      <c r="G4" s="1440"/>
      <c r="H4" s="556"/>
      <c r="I4" s="1440" t="s">
        <v>21389</v>
      </c>
      <c r="J4" s="1440" t="s">
        <v>21390</v>
      </c>
    </row>
    <row r="5" spans="1:10" ht="46.5" customHeight="1" x14ac:dyDescent="0.25">
      <c r="A5" s="1439"/>
      <c r="B5" s="1441"/>
      <c r="C5" s="577" t="s">
        <v>21391</v>
      </c>
      <c r="D5" s="577" t="s">
        <v>21392</v>
      </c>
      <c r="E5" s="578" t="s">
        <v>21393</v>
      </c>
      <c r="F5" s="578" t="s">
        <v>21394</v>
      </c>
      <c r="G5" s="578" t="s">
        <v>21395</v>
      </c>
      <c r="H5" s="556"/>
      <c r="I5" s="1441"/>
      <c r="J5" s="1441"/>
    </row>
    <row r="6" spans="1:10" x14ac:dyDescent="0.25">
      <c r="A6" s="579" t="s">
        <v>21396</v>
      </c>
      <c r="B6" s="580" t="s">
        <v>21397</v>
      </c>
      <c r="C6" s="581" t="s">
        <v>21398</v>
      </c>
      <c r="D6" s="581" t="s">
        <v>21399</v>
      </c>
      <c r="E6" s="580" t="s">
        <v>21400</v>
      </c>
      <c r="F6" s="580" t="s">
        <v>21401</v>
      </c>
      <c r="G6" s="580" t="s">
        <v>21402</v>
      </c>
      <c r="H6" s="556"/>
      <c r="I6" s="582" t="s">
        <v>21403</v>
      </c>
      <c r="J6" s="583" t="s">
        <v>21404</v>
      </c>
    </row>
    <row r="7" spans="1:10" x14ac:dyDescent="0.25">
      <c r="A7" s="584" t="s">
        <v>72</v>
      </c>
      <c r="B7" s="585">
        <v>1294</v>
      </c>
      <c r="C7" s="585">
        <v>30873</v>
      </c>
      <c r="D7" s="585">
        <v>22241</v>
      </c>
      <c r="E7" s="585">
        <v>53114</v>
      </c>
      <c r="F7" s="586">
        <v>202162525.47000003</v>
      </c>
      <c r="G7" s="586">
        <v>197550546.46000004</v>
      </c>
      <c r="H7" s="556"/>
      <c r="I7" s="586">
        <v>6548.1982790788079</v>
      </c>
      <c r="J7" s="586">
        <v>3719.3686496968789</v>
      </c>
    </row>
    <row r="8" spans="1:10" x14ac:dyDescent="0.25">
      <c r="A8" s="584" t="s">
        <v>73</v>
      </c>
      <c r="B8" s="585">
        <v>768</v>
      </c>
      <c r="C8" s="585">
        <v>19070</v>
      </c>
      <c r="D8" s="585">
        <v>17952</v>
      </c>
      <c r="E8" s="585">
        <v>37022</v>
      </c>
      <c r="F8" s="586">
        <v>127278768.67</v>
      </c>
      <c r="G8" s="586">
        <v>117731503.97999999</v>
      </c>
      <c r="H8" s="556"/>
      <c r="I8" s="586">
        <v>6674.2930608285269</v>
      </c>
      <c r="J8" s="586">
        <v>3180.0417043919829</v>
      </c>
    </row>
    <row r="9" spans="1:10" x14ac:dyDescent="0.25">
      <c r="A9" s="584" t="s">
        <v>74</v>
      </c>
      <c r="B9" s="585">
        <v>1387</v>
      </c>
      <c r="C9" s="585">
        <v>56856</v>
      </c>
      <c r="D9" s="585">
        <v>57125</v>
      </c>
      <c r="E9" s="585">
        <v>113981</v>
      </c>
      <c r="F9" s="586">
        <v>477259043.72000003</v>
      </c>
      <c r="G9" s="586">
        <v>482296577.32999992</v>
      </c>
      <c r="H9" s="556"/>
      <c r="I9" s="586">
        <v>8394.1720085830875</v>
      </c>
      <c r="J9" s="586">
        <v>4231.3769604583213</v>
      </c>
    </row>
    <row r="10" spans="1:10" x14ac:dyDescent="0.25">
      <c r="A10" s="584" t="s">
        <v>49</v>
      </c>
      <c r="B10" s="585">
        <v>98</v>
      </c>
      <c r="C10" s="585">
        <v>2783</v>
      </c>
      <c r="D10" s="585">
        <v>2302</v>
      </c>
      <c r="E10" s="585">
        <v>5085</v>
      </c>
      <c r="F10" s="586">
        <v>19493731.370000005</v>
      </c>
      <c r="G10" s="586">
        <v>17853639.030000001</v>
      </c>
      <c r="H10" s="556"/>
      <c r="I10" s="586">
        <v>7004.5746927775799</v>
      </c>
      <c r="J10" s="586">
        <v>3511.0401238938057</v>
      </c>
    </row>
    <row r="11" spans="1:10" x14ac:dyDescent="0.25">
      <c r="A11" s="584" t="s">
        <v>76</v>
      </c>
      <c r="B11" s="585">
        <v>85</v>
      </c>
      <c r="C11" s="585">
        <v>2600</v>
      </c>
      <c r="D11" s="585">
        <v>2188</v>
      </c>
      <c r="E11" s="585">
        <v>4788</v>
      </c>
      <c r="F11" s="586">
        <v>12253222.800000001</v>
      </c>
      <c r="G11" s="586">
        <v>18714470.66</v>
      </c>
      <c r="H11" s="556"/>
      <c r="I11" s="586">
        <v>4712.7780000000002</v>
      </c>
      <c r="J11" s="586">
        <v>3908.6196031746031</v>
      </c>
    </row>
    <row r="12" spans="1:10" x14ac:dyDescent="0.25">
      <c r="A12" s="584" t="s">
        <v>35</v>
      </c>
      <c r="B12" s="585">
        <v>35</v>
      </c>
      <c r="C12" s="585">
        <v>932</v>
      </c>
      <c r="D12" s="585">
        <v>956</v>
      </c>
      <c r="E12" s="585">
        <v>1888</v>
      </c>
      <c r="F12" s="586">
        <v>6311888.2199999997</v>
      </c>
      <c r="G12" s="586">
        <v>11962295.889999997</v>
      </c>
      <c r="H12" s="556"/>
      <c r="I12" s="586">
        <v>6772.412253218884</v>
      </c>
      <c r="J12" s="586">
        <v>6335.961806144066</v>
      </c>
    </row>
    <row r="13" spans="1:10" x14ac:dyDescent="0.25">
      <c r="A13" s="584" t="s">
        <v>78</v>
      </c>
      <c r="B13" s="585">
        <v>38</v>
      </c>
      <c r="C13" s="585">
        <v>2368</v>
      </c>
      <c r="D13" s="585">
        <v>2765</v>
      </c>
      <c r="E13" s="585">
        <v>5133</v>
      </c>
      <c r="F13" s="586">
        <v>15805090.800000001</v>
      </c>
      <c r="G13" s="586">
        <v>14958798.469999999</v>
      </c>
      <c r="H13" s="556"/>
      <c r="I13" s="586">
        <v>6674.4471283783787</v>
      </c>
      <c r="J13" s="586">
        <v>2914.2408864211961</v>
      </c>
    </row>
    <row r="14" spans="1:10" x14ac:dyDescent="0.25">
      <c r="A14" s="584" t="s">
        <v>77</v>
      </c>
      <c r="B14" s="585">
        <v>58</v>
      </c>
      <c r="C14" s="585">
        <v>3306</v>
      </c>
      <c r="D14" s="585">
        <v>3916</v>
      </c>
      <c r="E14" s="585">
        <v>7222</v>
      </c>
      <c r="F14" s="586">
        <v>20306405.359999999</v>
      </c>
      <c r="G14" s="586">
        <v>20475126.449999996</v>
      </c>
      <c r="H14" s="556"/>
      <c r="I14" s="586">
        <v>6142.2883726557775</v>
      </c>
      <c r="J14" s="586">
        <v>2835.1047424536132</v>
      </c>
    </row>
    <row r="15" spans="1:10" x14ac:dyDescent="0.25">
      <c r="A15" s="584" t="s">
        <v>75</v>
      </c>
      <c r="B15" s="585">
        <v>96</v>
      </c>
      <c r="C15" s="585">
        <v>2915</v>
      </c>
      <c r="D15" s="585">
        <v>3166</v>
      </c>
      <c r="E15" s="585">
        <v>6081</v>
      </c>
      <c r="F15" s="586">
        <v>17323782.68</v>
      </c>
      <c r="G15" s="586">
        <v>11792518.310000001</v>
      </c>
      <c r="H15" s="556"/>
      <c r="I15" s="586">
        <v>5942.9786209262438</v>
      </c>
      <c r="J15" s="586">
        <v>1939.2399786219373</v>
      </c>
    </row>
    <row r="16" spans="1:10" x14ac:dyDescent="0.25">
      <c r="A16" s="584" t="s">
        <v>39</v>
      </c>
      <c r="B16" s="585">
        <v>6</v>
      </c>
      <c r="C16" s="585">
        <v>150</v>
      </c>
      <c r="D16" s="585">
        <v>130</v>
      </c>
      <c r="E16" s="585">
        <v>280</v>
      </c>
      <c r="F16" s="586">
        <v>1415505.44</v>
      </c>
      <c r="G16" s="586">
        <v>2334010.8500000006</v>
      </c>
      <c r="H16" s="556"/>
      <c r="I16" s="586">
        <v>9436.7029333333321</v>
      </c>
      <c r="J16" s="586">
        <v>8335.7530357142878</v>
      </c>
    </row>
    <row r="17" spans="1:10" x14ac:dyDescent="0.25">
      <c r="A17" s="584" t="s">
        <v>54</v>
      </c>
      <c r="B17" s="585">
        <v>23</v>
      </c>
      <c r="C17" s="585">
        <v>976</v>
      </c>
      <c r="D17" s="585">
        <v>594</v>
      </c>
      <c r="E17" s="585">
        <v>1570</v>
      </c>
      <c r="F17" s="586">
        <v>6224347.3300000001</v>
      </c>
      <c r="G17" s="586">
        <v>8885979.9499999993</v>
      </c>
      <c r="H17" s="556"/>
      <c r="I17" s="586">
        <v>6377.405051229508</v>
      </c>
      <c r="J17" s="586">
        <v>5659.8598407643303</v>
      </c>
    </row>
    <row r="18" spans="1:10" x14ac:dyDescent="0.25">
      <c r="A18" s="584" t="s">
        <v>38</v>
      </c>
      <c r="B18" s="585">
        <v>35</v>
      </c>
      <c r="C18" s="585">
        <v>823</v>
      </c>
      <c r="D18" s="585">
        <v>557</v>
      </c>
      <c r="E18" s="585">
        <v>1380</v>
      </c>
      <c r="F18" s="586">
        <v>4458995.1900000004</v>
      </c>
      <c r="G18" s="586">
        <v>8374139.209999999</v>
      </c>
      <c r="H18" s="556"/>
      <c r="I18" s="586">
        <v>5417.9771445929528</v>
      </c>
      <c r="J18" s="586">
        <v>6068.2168188405794</v>
      </c>
    </row>
    <row r="19" spans="1:10" x14ac:dyDescent="0.25">
      <c r="A19" s="587" t="s">
        <v>408</v>
      </c>
      <c r="B19" s="588">
        <v>3923</v>
      </c>
      <c r="C19" s="588">
        <v>123652</v>
      </c>
      <c r="D19" s="588">
        <v>113892</v>
      </c>
      <c r="E19" s="588">
        <v>237544</v>
      </c>
      <c r="F19" s="589">
        <v>910293307.05000019</v>
      </c>
      <c r="G19" s="589">
        <v>912929606.59000003</v>
      </c>
      <c r="H19" s="590"/>
      <c r="I19" s="589">
        <v>7361.735411073013</v>
      </c>
      <c r="J19" s="589">
        <v>3843.2021292476343</v>
      </c>
    </row>
    <row r="20" spans="1:10" x14ac:dyDescent="0.25">
      <c r="A20" s="556" t="s">
        <v>21405</v>
      </c>
      <c r="B20" s="556"/>
      <c r="C20" s="556"/>
      <c r="D20" s="556"/>
      <c r="E20" s="556"/>
      <c r="F20" s="556"/>
      <c r="G20" s="556"/>
      <c r="H20" s="556"/>
      <c r="I20" s="556"/>
      <c r="J20" s="556"/>
    </row>
    <row r="21" spans="1:10" x14ac:dyDescent="0.25">
      <c r="A21" s="556" t="s">
        <v>21406</v>
      </c>
      <c r="B21" s="556"/>
      <c r="C21" s="556"/>
      <c r="D21" s="556"/>
      <c r="E21" s="556"/>
      <c r="F21" s="556"/>
      <c r="G21" s="556"/>
      <c r="H21" s="556"/>
      <c r="I21" s="556"/>
      <c r="J21" s="556"/>
    </row>
  </sheetData>
  <mergeCells count="7">
    <mergeCell ref="A1:J2"/>
    <mergeCell ref="A4:A5"/>
    <mergeCell ref="B4:B5"/>
    <mergeCell ref="C4:E4"/>
    <mergeCell ref="F4:G4"/>
    <mergeCell ref="I4:I5"/>
    <mergeCell ref="J4:J5"/>
  </mergeCells>
  <pageMargins left="1.34" right="0.7" top="1.88" bottom="0.75" header="0.3" footer="0.3"/>
  <pageSetup paperSize="5" scale="67"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B6C13-7E64-4F9C-ACFC-AFF2A558CDEE}">
  <sheetPr>
    <tabColor rgb="FF00B050"/>
  </sheetPr>
  <dimension ref="A1:Y36"/>
  <sheetViews>
    <sheetView showGridLines="0" zoomScale="90" zoomScaleNormal="90" workbookViewId="0">
      <selection activeCell="Y15" sqref="Y15"/>
    </sheetView>
  </sheetViews>
  <sheetFormatPr baseColWidth="10" defaultColWidth="14.85546875" defaultRowHeight="15" x14ac:dyDescent="0.25"/>
  <cols>
    <col min="1" max="1" width="46.140625" style="596" customWidth="1"/>
    <col min="2" max="2" width="13.140625" style="596" customWidth="1"/>
    <col min="3" max="4" width="6.5703125" style="596" customWidth="1"/>
    <col min="5" max="8" width="7.140625" style="596" customWidth="1"/>
    <col min="9" max="10" width="7" style="596" customWidth="1"/>
    <col min="11" max="11" width="7.85546875" style="596" customWidth="1"/>
    <col min="12" max="18" width="6.5703125" style="596" customWidth="1"/>
    <col min="19" max="20" width="5.85546875" style="596" customWidth="1"/>
    <col min="21" max="21" width="6.28515625" style="596" customWidth="1"/>
    <col min="22" max="22" width="6.5703125" style="596" customWidth="1"/>
    <col min="23" max="16384" width="14.85546875" style="596"/>
  </cols>
  <sheetData>
    <row r="1" spans="1:25" ht="15.75" x14ac:dyDescent="0.25">
      <c r="A1" s="593" t="s">
        <v>21412</v>
      </c>
      <c r="B1" s="594"/>
      <c r="C1" s="594"/>
      <c r="D1" s="594"/>
      <c r="E1" s="594"/>
      <c r="F1" s="595"/>
      <c r="G1" s="595"/>
      <c r="H1" s="595"/>
      <c r="I1" s="595"/>
      <c r="J1" s="595"/>
      <c r="K1" s="595"/>
      <c r="L1" s="595"/>
      <c r="M1" s="595"/>
      <c r="N1" s="595"/>
    </row>
    <row r="2" spans="1:25" ht="18" customHeight="1" x14ac:dyDescent="0.25">
      <c r="A2" s="593" t="s">
        <v>21413</v>
      </c>
      <c r="B2" s="594"/>
      <c r="C2" s="594"/>
      <c r="D2" s="594"/>
      <c r="E2" s="594"/>
      <c r="F2" s="1459"/>
      <c r="G2" s="1459"/>
      <c r="H2" s="1459"/>
      <c r="I2" s="1459"/>
      <c r="J2" s="1459"/>
      <c r="K2" s="1459"/>
      <c r="L2" s="595"/>
      <c r="M2" s="595"/>
      <c r="N2" s="595"/>
    </row>
    <row r="3" spans="1:25" ht="20.25" customHeight="1" x14ac:dyDescent="0.25">
      <c r="A3" s="597" t="s">
        <v>21414</v>
      </c>
      <c r="B3" s="594"/>
      <c r="C3" s="594"/>
      <c r="D3" s="598" t="s">
        <v>21415</v>
      </c>
      <c r="E3" s="598"/>
      <c r="F3" s="599"/>
      <c r="G3" s="599"/>
      <c r="H3" s="599"/>
      <c r="I3" s="599"/>
      <c r="J3" s="599"/>
      <c r="K3" s="599"/>
      <c r="L3" s="600"/>
      <c r="M3" s="601"/>
      <c r="N3" s="601"/>
    </row>
    <row r="4" spans="1:25" ht="15" customHeight="1" x14ac:dyDescent="0.25">
      <c r="A4" s="593"/>
      <c r="B4" s="594"/>
      <c r="C4" s="594"/>
      <c r="D4" s="602"/>
      <c r="E4" s="602"/>
      <c r="F4" s="603"/>
      <c r="G4" s="603"/>
      <c r="H4" s="603"/>
      <c r="I4" s="603"/>
      <c r="J4" s="603"/>
      <c r="K4" s="603"/>
      <c r="L4" s="601"/>
      <c r="M4" s="601"/>
      <c r="N4" s="601"/>
    </row>
    <row r="5" spans="1:25" ht="16.5" thickBot="1" x14ac:dyDescent="0.3">
      <c r="B5" s="594"/>
      <c r="C5" s="594"/>
      <c r="D5" s="594"/>
      <c r="E5" s="594"/>
      <c r="F5" s="595"/>
      <c r="G5" s="595"/>
      <c r="H5" s="595"/>
      <c r="I5" s="595"/>
      <c r="J5" s="595"/>
      <c r="K5" s="595"/>
      <c r="L5" s="595"/>
      <c r="M5" s="595"/>
      <c r="N5" s="595"/>
      <c r="R5" s="604"/>
    </row>
    <row r="6" spans="1:25" ht="39" customHeight="1" thickTop="1" x14ac:dyDescent="0.25">
      <c r="A6" s="1455" t="s">
        <v>311</v>
      </c>
      <c r="B6" s="1461" t="s">
        <v>284</v>
      </c>
      <c r="C6" s="1461" t="s">
        <v>181</v>
      </c>
      <c r="D6" s="1461"/>
      <c r="E6" s="1461" t="s">
        <v>160</v>
      </c>
      <c r="F6" s="1461"/>
      <c r="G6" s="1463" t="s">
        <v>21416</v>
      </c>
      <c r="H6" s="1464"/>
      <c r="I6" s="1463" t="s">
        <v>178</v>
      </c>
      <c r="J6" s="1464"/>
      <c r="K6" s="1461" t="s">
        <v>193</v>
      </c>
      <c r="L6" s="1465"/>
      <c r="M6" s="1449" t="s">
        <v>21417</v>
      </c>
      <c r="N6" s="1450"/>
      <c r="O6" s="1451" t="s">
        <v>175</v>
      </c>
      <c r="P6" s="1452"/>
      <c r="Q6" s="1453" t="s">
        <v>209</v>
      </c>
      <c r="R6" s="1454"/>
      <c r="S6" s="1455" t="s">
        <v>104</v>
      </c>
      <c r="T6" s="1456"/>
      <c r="U6" s="1457" t="s">
        <v>21418</v>
      </c>
      <c r="V6" s="1458"/>
    </row>
    <row r="7" spans="1:25" x14ac:dyDescent="0.25">
      <c r="A7" s="1460"/>
      <c r="B7" s="1462"/>
      <c r="C7" s="605" t="s">
        <v>644</v>
      </c>
      <c r="D7" s="605" t="s">
        <v>392</v>
      </c>
      <c r="E7" s="605" t="s">
        <v>644</v>
      </c>
      <c r="F7" s="605" t="s">
        <v>392</v>
      </c>
      <c r="G7" s="605" t="s">
        <v>644</v>
      </c>
      <c r="H7" s="605" t="s">
        <v>392</v>
      </c>
      <c r="I7" s="605" t="s">
        <v>644</v>
      </c>
      <c r="J7" s="605" t="s">
        <v>392</v>
      </c>
      <c r="K7" s="605" t="s">
        <v>644</v>
      </c>
      <c r="L7" s="606" t="s">
        <v>392</v>
      </c>
      <c r="M7" s="607" t="s">
        <v>644</v>
      </c>
      <c r="N7" s="608" t="s">
        <v>392</v>
      </c>
      <c r="O7" s="605" t="s">
        <v>644</v>
      </c>
      <c r="P7" s="608" t="s">
        <v>392</v>
      </c>
      <c r="Q7" s="605" t="s">
        <v>644</v>
      </c>
      <c r="R7" s="609" t="s">
        <v>392</v>
      </c>
      <c r="S7" s="610" t="s">
        <v>86</v>
      </c>
      <c r="T7" s="606" t="s">
        <v>437</v>
      </c>
      <c r="U7" s="607" t="s">
        <v>644</v>
      </c>
      <c r="V7" s="608" t="s">
        <v>392</v>
      </c>
    </row>
    <row r="8" spans="1:25" ht="24" customHeight="1" x14ac:dyDescent="0.25">
      <c r="A8" s="611" t="s">
        <v>292</v>
      </c>
      <c r="B8" s="612">
        <v>402</v>
      </c>
      <c r="C8" s="613">
        <v>86</v>
      </c>
      <c r="D8" s="613">
        <v>53</v>
      </c>
      <c r="E8" s="613">
        <v>81</v>
      </c>
      <c r="F8" s="613">
        <v>13</v>
      </c>
      <c r="G8" s="613">
        <v>31</v>
      </c>
      <c r="H8" s="613">
        <v>9</v>
      </c>
      <c r="I8" s="613">
        <v>0</v>
      </c>
      <c r="J8" s="613">
        <v>0</v>
      </c>
      <c r="K8" s="613">
        <v>49</v>
      </c>
      <c r="L8" s="614">
        <v>33</v>
      </c>
      <c r="M8" s="615">
        <v>2</v>
      </c>
      <c r="N8" s="613">
        <v>1</v>
      </c>
      <c r="O8" s="613">
        <v>30</v>
      </c>
      <c r="P8" s="613">
        <v>14</v>
      </c>
      <c r="Q8" s="613">
        <v>0</v>
      </c>
      <c r="R8" s="616">
        <v>0</v>
      </c>
      <c r="S8" s="617">
        <v>153</v>
      </c>
      <c r="T8" s="618">
        <v>249</v>
      </c>
      <c r="U8" s="615">
        <v>279</v>
      </c>
      <c r="V8" s="619">
        <v>123</v>
      </c>
      <c r="W8" s="620"/>
      <c r="X8" s="1212"/>
      <c r="Y8" s="1212"/>
    </row>
    <row r="9" spans="1:25" ht="24" customHeight="1" x14ac:dyDescent="0.25">
      <c r="A9" s="621" t="s">
        <v>293</v>
      </c>
      <c r="B9" s="612">
        <v>402</v>
      </c>
      <c r="C9" s="613">
        <v>86</v>
      </c>
      <c r="D9" s="613">
        <v>53</v>
      </c>
      <c r="E9" s="613">
        <v>81</v>
      </c>
      <c r="F9" s="613">
        <v>13</v>
      </c>
      <c r="G9" s="613">
        <v>31</v>
      </c>
      <c r="H9" s="613">
        <v>9</v>
      </c>
      <c r="I9" s="613">
        <v>0</v>
      </c>
      <c r="J9" s="613">
        <v>0</v>
      </c>
      <c r="K9" s="613">
        <v>49</v>
      </c>
      <c r="L9" s="614">
        <v>33</v>
      </c>
      <c r="M9" s="615">
        <v>2</v>
      </c>
      <c r="N9" s="613">
        <v>1</v>
      </c>
      <c r="O9" s="613">
        <v>30</v>
      </c>
      <c r="P9" s="613">
        <v>14</v>
      </c>
      <c r="Q9" s="613">
        <v>0</v>
      </c>
      <c r="R9" s="616">
        <v>0</v>
      </c>
      <c r="S9" s="617">
        <v>153</v>
      </c>
      <c r="T9" s="618">
        <v>249</v>
      </c>
      <c r="U9" s="615">
        <v>279</v>
      </c>
      <c r="V9" s="619">
        <v>123</v>
      </c>
      <c r="W9" s="620"/>
      <c r="X9" s="1212"/>
      <c r="Y9" s="1212"/>
    </row>
    <row r="10" spans="1:25" ht="24" customHeight="1" x14ac:dyDescent="0.25">
      <c r="A10" s="621" t="s">
        <v>294</v>
      </c>
      <c r="B10" s="612">
        <v>402</v>
      </c>
      <c r="C10" s="613">
        <v>86</v>
      </c>
      <c r="D10" s="613">
        <v>53</v>
      </c>
      <c r="E10" s="613">
        <v>81</v>
      </c>
      <c r="F10" s="613">
        <v>13</v>
      </c>
      <c r="G10" s="613">
        <v>31</v>
      </c>
      <c r="H10" s="613">
        <v>9</v>
      </c>
      <c r="I10" s="613">
        <v>0</v>
      </c>
      <c r="J10" s="613">
        <v>0</v>
      </c>
      <c r="K10" s="613">
        <v>49</v>
      </c>
      <c r="L10" s="614">
        <v>33</v>
      </c>
      <c r="M10" s="615">
        <v>2</v>
      </c>
      <c r="N10" s="613">
        <v>1</v>
      </c>
      <c r="O10" s="613">
        <v>30</v>
      </c>
      <c r="P10" s="613">
        <v>14</v>
      </c>
      <c r="Q10" s="613">
        <v>0</v>
      </c>
      <c r="R10" s="616">
        <v>0</v>
      </c>
      <c r="S10" s="617">
        <v>153</v>
      </c>
      <c r="T10" s="618">
        <v>249</v>
      </c>
      <c r="U10" s="615">
        <v>279</v>
      </c>
      <c r="V10" s="619">
        <v>123</v>
      </c>
      <c r="W10" s="620"/>
      <c r="X10" s="1212"/>
      <c r="Y10" s="1212"/>
    </row>
    <row r="11" spans="1:25" ht="24" customHeight="1" x14ac:dyDescent="0.25">
      <c r="A11" s="621" t="s">
        <v>21419</v>
      </c>
      <c r="B11" s="612">
        <v>0</v>
      </c>
      <c r="C11" s="613">
        <v>0</v>
      </c>
      <c r="D11" s="613">
        <v>0</v>
      </c>
      <c r="E11" s="613">
        <v>0</v>
      </c>
      <c r="F11" s="613">
        <v>0</v>
      </c>
      <c r="G11" s="613">
        <v>0</v>
      </c>
      <c r="H11" s="613">
        <v>0</v>
      </c>
      <c r="I11" s="613">
        <v>0</v>
      </c>
      <c r="J11" s="613">
        <v>0</v>
      </c>
      <c r="K11" s="613">
        <v>0</v>
      </c>
      <c r="L11" s="614">
        <v>0</v>
      </c>
      <c r="M11" s="615">
        <v>0</v>
      </c>
      <c r="N11" s="613">
        <v>0</v>
      </c>
      <c r="O11" s="613">
        <v>0</v>
      </c>
      <c r="P11" s="613">
        <v>0</v>
      </c>
      <c r="Q11" s="613">
        <v>0</v>
      </c>
      <c r="R11" s="616">
        <v>0</v>
      </c>
      <c r="S11" s="617">
        <v>0</v>
      </c>
      <c r="T11" s="618"/>
      <c r="U11" s="615">
        <v>0</v>
      </c>
      <c r="V11" s="619">
        <v>0</v>
      </c>
      <c r="W11" s="620"/>
      <c r="X11" s="1212"/>
      <c r="Y11" s="1212"/>
    </row>
    <row r="12" spans="1:25" ht="24" customHeight="1" x14ac:dyDescent="0.25">
      <c r="A12" s="621" t="s">
        <v>295</v>
      </c>
      <c r="B12" s="612">
        <v>16</v>
      </c>
      <c r="C12" s="613">
        <v>8</v>
      </c>
      <c r="D12" s="613">
        <v>6</v>
      </c>
      <c r="E12" s="613">
        <v>1</v>
      </c>
      <c r="F12" s="613">
        <v>0</v>
      </c>
      <c r="G12" s="613">
        <v>0</v>
      </c>
      <c r="H12" s="613">
        <v>0</v>
      </c>
      <c r="I12" s="613">
        <v>0</v>
      </c>
      <c r="J12" s="613">
        <v>0</v>
      </c>
      <c r="K12" s="613">
        <v>0</v>
      </c>
      <c r="L12" s="614">
        <v>0</v>
      </c>
      <c r="M12" s="615">
        <v>0</v>
      </c>
      <c r="N12" s="613">
        <v>0</v>
      </c>
      <c r="O12" s="613">
        <v>0</v>
      </c>
      <c r="P12" s="613">
        <v>1</v>
      </c>
      <c r="Q12" s="613">
        <v>0</v>
      </c>
      <c r="R12" s="616">
        <v>0</v>
      </c>
      <c r="S12" s="617">
        <v>9</v>
      </c>
      <c r="T12" s="618">
        <v>7</v>
      </c>
      <c r="U12" s="615">
        <v>9</v>
      </c>
      <c r="V12" s="619">
        <v>7</v>
      </c>
      <c r="W12" s="620"/>
      <c r="X12" s="1212"/>
      <c r="Y12" s="1212"/>
    </row>
    <row r="13" spans="1:25" ht="24" customHeight="1" x14ac:dyDescent="0.25">
      <c r="A13" s="621" t="s">
        <v>296</v>
      </c>
      <c r="B13" s="612">
        <v>5</v>
      </c>
      <c r="C13" s="613">
        <v>2</v>
      </c>
      <c r="D13" s="613">
        <v>3</v>
      </c>
      <c r="E13" s="613">
        <v>0</v>
      </c>
      <c r="F13" s="613">
        <v>0</v>
      </c>
      <c r="G13" s="613">
        <v>0</v>
      </c>
      <c r="H13" s="613">
        <v>0</v>
      </c>
      <c r="I13" s="613">
        <v>0</v>
      </c>
      <c r="J13" s="613">
        <v>0</v>
      </c>
      <c r="K13" s="613">
        <v>0</v>
      </c>
      <c r="L13" s="614">
        <v>0</v>
      </c>
      <c r="M13" s="615">
        <v>0</v>
      </c>
      <c r="N13" s="613">
        <v>0</v>
      </c>
      <c r="O13" s="613">
        <v>0</v>
      </c>
      <c r="P13" s="613">
        <v>0</v>
      </c>
      <c r="Q13" s="613">
        <v>0</v>
      </c>
      <c r="R13" s="616">
        <v>0</v>
      </c>
      <c r="S13" s="617">
        <v>3</v>
      </c>
      <c r="T13" s="618">
        <v>2</v>
      </c>
      <c r="U13" s="615">
        <v>2</v>
      </c>
      <c r="V13" s="619">
        <v>3</v>
      </c>
      <c r="W13" s="620"/>
      <c r="X13" s="1212"/>
      <c r="Y13" s="1212"/>
    </row>
    <row r="14" spans="1:25" ht="24" customHeight="1" x14ac:dyDescent="0.25">
      <c r="A14" s="621" t="s">
        <v>297</v>
      </c>
      <c r="B14" s="612">
        <v>11</v>
      </c>
      <c r="C14" s="613">
        <v>6</v>
      </c>
      <c r="D14" s="613">
        <v>3</v>
      </c>
      <c r="E14" s="613">
        <v>1</v>
      </c>
      <c r="F14" s="613">
        <v>0</v>
      </c>
      <c r="G14" s="613">
        <v>0</v>
      </c>
      <c r="H14" s="613">
        <v>0</v>
      </c>
      <c r="I14" s="613">
        <v>0</v>
      </c>
      <c r="J14" s="613">
        <v>0</v>
      </c>
      <c r="K14" s="613">
        <v>0</v>
      </c>
      <c r="L14" s="614">
        <v>0</v>
      </c>
      <c r="M14" s="615">
        <v>0</v>
      </c>
      <c r="N14" s="613">
        <v>0</v>
      </c>
      <c r="O14" s="613">
        <v>0</v>
      </c>
      <c r="P14" s="613">
        <v>1</v>
      </c>
      <c r="Q14" s="613">
        <v>0</v>
      </c>
      <c r="R14" s="616">
        <v>0</v>
      </c>
      <c r="S14" s="617">
        <v>6</v>
      </c>
      <c r="T14" s="618">
        <v>5</v>
      </c>
      <c r="U14" s="615">
        <v>7</v>
      </c>
      <c r="V14" s="619">
        <v>4</v>
      </c>
      <c r="W14" s="620"/>
      <c r="X14" s="1212"/>
      <c r="Y14" s="1212"/>
    </row>
    <row r="15" spans="1:25" s="624" customFormat="1" ht="24" customHeight="1" x14ac:dyDescent="0.25">
      <c r="A15" s="622" t="s">
        <v>298</v>
      </c>
      <c r="B15" s="623">
        <v>1278</v>
      </c>
      <c r="C15" s="613">
        <v>306</v>
      </c>
      <c r="D15" s="613">
        <v>162</v>
      </c>
      <c r="E15" s="613">
        <v>357</v>
      </c>
      <c r="F15" s="613">
        <v>64</v>
      </c>
      <c r="G15" s="613">
        <v>83</v>
      </c>
      <c r="H15" s="613">
        <v>41</v>
      </c>
      <c r="I15" s="613">
        <v>0</v>
      </c>
      <c r="J15" s="613">
        <v>0</v>
      </c>
      <c r="K15" s="613">
        <v>101</v>
      </c>
      <c r="L15" s="614">
        <v>49</v>
      </c>
      <c r="M15" s="615">
        <v>8</v>
      </c>
      <c r="N15" s="613">
        <v>2</v>
      </c>
      <c r="O15" s="613">
        <v>68</v>
      </c>
      <c r="P15" s="613">
        <v>37</v>
      </c>
      <c r="Q15" s="613">
        <v>0</v>
      </c>
      <c r="R15" s="616">
        <v>0</v>
      </c>
      <c r="S15" s="617">
        <v>545</v>
      </c>
      <c r="T15" s="618">
        <v>733</v>
      </c>
      <c r="U15" s="615">
        <v>923</v>
      </c>
      <c r="V15" s="619">
        <v>355</v>
      </c>
      <c r="W15" s="620">
        <f>SUM(C15:R15)</f>
        <v>1278</v>
      </c>
      <c r="X15" s="1212"/>
      <c r="Y15" s="1212"/>
    </row>
    <row r="16" spans="1:25" ht="24" customHeight="1" x14ac:dyDescent="0.25">
      <c r="A16" s="621" t="s">
        <v>299</v>
      </c>
      <c r="B16" s="625">
        <f>+B15/B9</f>
        <v>3.1791044776119404</v>
      </c>
      <c r="C16" s="1444">
        <v>3.3669064748201438</v>
      </c>
      <c r="D16" s="1445"/>
      <c r="E16" s="1444">
        <v>4.4787234042553195</v>
      </c>
      <c r="F16" s="1445"/>
      <c r="G16" s="1444">
        <v>3.1</v>
      </c>
      <c r="H16" s="1445"/>
      <c r="I16" s="1444">
        <v>0</v>
      </c>
      <c r="J16" s="1445"/>
      <c r="K16" s="1444">
        <v>1.8292682926829269</v>
      </c>
      <c r="L16" s="1446"/>
      <c r="M16" s="1447">
        <v>2.4468085106382977</v>
      </c>
      <c r="N16" s="1448"/>
      <c r="O16" s="1448"/>
      <c r="P16" s="1448"/>
      <c r="Q16" s="1448"/>
      <c r="R16" s="1446"/>
      <c r="S16" s="626">
        <v>3.5620915032679736</v>
      </c>
      <c r="T16" s="627">
        <v>2.9437751004016066</v>
      </c>
      <c r="U16" s="628">
        <v>3.3082437275985663</v>
      </c>
      <c r="V16" s="629">
        <v>2.8861788617886179</v>
      </c>
      <c r="X16" s="1212"/>
      <c r="Y16" s="1212"/>
    </row>
    <row r="17" spans="1:25" ht="24" customHeight="1" x14ac:dyDescent="0.25">
      <c r="A17" s="621" t="s">
        <v>21420</v>
      </c>
      <c r="B17" s="612">
        <v>11</v>
      </c>
      <c r="C17" s="1444">
        <v>3</v>
      </c>
      <c r="D17" s="1445"/>
      <c r="E17" s="1444">
        <v>2</v>
      </c>
      <c r="F17" s="1445"/>
      <c r="G17" s="1444">
        <v>2</v>
      </c>
      <c r="H17" s="1445"/>
      <c r="I17" s="1444">
        <v>0</v>
      </c>
      <c r="J17" s="1445"/>
      <c r="K17" s="1444">
        <v>2</v>
      </c>
      <c r="L17" s="1445"/>
      <c r="M17" s="1447">
        <v>2</v>
      </c>
      <c r="N17" s="1448"/>
      <c r="O17" s="1448"/>
      <c r="P17" s="1448"/>
      <c r="Q17" s="1448"/>
      <c r="R17" s="1446"/>
      <c r="S17" s="630">
        <v>4</v>
      </c>
      <c r="T17" s="631">
        <v>5</v>
      </c>
      <c r="U17" s="632">
        <v>3</v>
      </c>
      <c r="V17" s="633">
        <v>6</v>
      </c>
      <c r="X17" s="1212"/>
      <c r="Y17" s="1212"/>
    </row>
    <row r="18" spans="1:25" ht="24" customHeight="1" x14ac:dyDescent="0.25">
      <c r="A18" s="622" t="s">
        <v>301</v>
      </c>
      <c r="B18" s="634">
        <f>+B17*365</f>
        <v>4015</v>
      </c>
      <c r="C18" s="1444">
        <v>1095</v>
      </c>
      <c r="D18" s="1445"/>
      <c r="E18" s="1444">
        <v>730</v>
      </c>
      <c r="F18" s="1445"/>
      <c r="G18" s="1444">
        <v>730</v>
      </c>
      <c r="H18" s="1445"/>
      <c r="I18" s="1444">
        <v>0</v>
      </c>
      <c r="J18" s="1445"/>
      <c r="K18" s="1444">
        <v>730</v>
      </c>
      <c r="L18" s="1445"/>
      <c r="M18" s="1447">
        <v>730</v>
      </c>
      <c r="N18" s="1448"/>
      <c r="O18" s="1448"/>
      <c r="P18" s="1448"/>
      <c r="Q18" s="1448"/>
      <c r="R18" s="1446"/>
      <c r="S18" s="635">
        <v>1460</v>
      </c>
      <c r="T18" s="636">
        <v>1825</v>
      </c>
      <c r="U18" s="637">
        <v>1095</v>
      </c>
      <c r="V18" s="638">
        <v>2190</v>
      </c>
      <c r="X18" s="1212"/>
      <c r="Y18" s="1212"/>
    </row>
    <row r="19" spans="1:25" ht="24" customHeight="1" x14ac:dyDescent="0.25">
      <c r="A19" s="622" t="s">
        <v>302</v>
      </c>
      <c r="B19" s="639">
        <v>1278</v>
      </c>
      <c r="C19" s="1444">
        <v>468</v>
      </c>
      <c r="D19" s="1445"/>
      <c r="E19" s="1444">
        <v>421</v>
      </c>
      <c r="F19" s="1445"/>
      <c r="G19" s="1444">
        <v>124</v>
      </c>
      <c r="H19" s="1445"/>
      <c r="I19" s="1444">
        <v>0</v>
      </c>
      <c r="J19" s="1445"/>
      <c r="K19" s="1444">
        <v>150</v>
      </c>
      <c r="L19" s="1445"/>
      <c r="M19" s="1447">
        <v>115</v>
      </c>
      <c r="N19" s="1448"/>
      <c r="O19" s="1448"/>
      <c r="P19" s="1448"/>
      <c r="Q19" s="1448"/>
      <c r="R19" s="1446"/>
      <c r="S19" s="640">
        <v>545</v>
      </c>
      <c r="T19" s="641">
        <v>733</v>
      </c>
      <c r="U19" s="642">
        <v>923</v>
      </c>
      <c r="V19" s="643">
        <v>355</v>
      </c>
      <c r="X19" s="1212"/>
      <c r="Y19" s="1212"/>
    </row>
    <row r="20" spans="1:25" ht="24" customHeight="1" x14ac:dyDescent="0.25">
      <c r="A20" s="622" t="s">
        <v>303</v>
      </c>
      <c r="B20" s="644">
        <f>+B19*100/B18</f>
        <v>31.830635118306351</v>
      </c>
      <c r="C20" s="1444">
        <v>42.739726027397261</v>
      </c>
      <c r="D20" s="1445"/>
      <c r="E20" s="1444">
        <v>57.671232876712331</v>
      </c>
      <c r="F20" s="1445"/>
      <c r="G20" s="1444">
        <v>16.986301369863014</v>
      </c>
      <c r="H20" s="1445"/>
      <c r="I20" s="1444">
        <v>0</v>
      </c>
      <c r="J20" s="1445"/>
      <c r="K20" s="1444">
        <v>20.547945205479451</v>
      </c>
      <c r="L20" s="1445"/>
      <c r="M20" s="1447">
        <v>15.753424657534246</v>
      </c>
      <c r="N20" s="1448"/>
      <c r="O20" s="1448"/>
      <c r="P20" s="1448"/>
      <c r="Q20" s="1448"/>
      <c r="R20" s="1446"/>
      <c r="S20" s="645">
        <v>37.328767123287669</v>
      </c>
      <c r="T20" s="646">
        <v>40.164383561643838</v>
      </c>
      <c r="U20" s="647">
        <v>84.292237442922371</v>
      </c>
      <c r="V20" s="648">
        <v>16.210045662100455</v>
      </c>
      <c r="X20" s="1212"/>
      <c r="Y20" s="1212"/>
    </row>
    <row r="21" spans="1:25" ht="24" customHeight="1" x14ac:dyDescent="0.25">
      <c r="A21" s="622" t="s">
        <v>304</v>
      </c>
      <c r="B21" s="644">
        <f>+B9/B17</f>
        <v>36.545454545454547</v>
      </c>
      <c r="C21" s="1444">
        <v>46.333333333333336</v>
      </c>
      <c r="D21" s="1445"/>
      <c r="E21" s="1444">
        <v>47</v>
      </c>
      <c r="F21" s="1445"/>
      <c r="G21" s="1444">
        <v>20</v>
      </c>
      <c r="H21" s="1445"/>
      <c r="I21" s="1444">
        <v>0</v>
      </c>
      <c r="J21" s="1445"/>
      <c r="K21" s="1444">
        <v>41</v>
      </c>
      <c r="L21" s="1445"/>
      <c r="M21" s="1447">
        <v>23.5</v>
      </c>
      <c r="N21" s="1448"/>
      <c r="O21" s="1448"/>
      <c r="P21" s="1448"/>
      <c r="Q21" s="1448"/>
      <c r="R21" s="1446"/>
      <c r="S21" s="645">
        <v>38.25</v>
      </c>
      <c r="T21" s="646">
        <v>49.8</v>
      </c>
      <c r="U21" s="647">
        <v>93</v>
      </c>
      <c r="V21" s="648">
        <v>20.5</v>
      </c>
      <c r="X21" s="1212"/>
      <c r="Y21" s="1212"/>
    </row>
    <row r="22" spans="1:25" ht="24" customHeight="1" x14ac:dyDescent="0.25">
      <c r="A22" s="622" t="s">
        <v>305</v>
      </c>
      <c r="B22" s="649">
        <f>+B12*100/B8</f>
        <v>3.9800995024875623</v>
      </c>
      <c r="C22" s="1444">
        <v>10.071942446043165</v>
      </c>
      <c r="D22" s="1445"/>
      <c r="E22" s="1444">
        <v>1.0638297872340425</v>
      </c>
      <c r="F22" s="1445"/>
      <c r="G22" s="1444">
        <v>0</v>
      </c>
      <c r="H22" s="1445"/>
      <c r="I22" s="1444">
        <v>0</v>
      </c>
      <c r="J22" s="1445"/>
      <c r="K22" s="1444">
        <v>0</v>
      </c>
      <c r="L22" s="1445"/>
      <c r="M22" s="1447">
        <v>2.1276595744680851</v>
      </c>
      <c r="N22" s="1448"/>
      <c r="O22" s="1448"/>
      <c r="P22" s="1448"/>
      <c r="Q22" s="1448"/>
      <c r="R22" s="1446"/>
      <c r="S22" s="640">
        <v>5.882352941176471</v>
      </c>
      <c r="T22" s="641">
        <v>2.8112449799196786</v>
      </c>
      <c r="U22" s="642">
        <v>3.225806451612903</v>
      </c>
      <c r="V22" s="643">
        <v>5.691056910569106</v>
      </c>
      <c r="X22" s="1212"/>
      <c r="Y22" s="1212"/>
    </row>
    <row r="23" spans="1:25" ht="24" customHeight="1" x14ac:dyDescent="0.25">
      <c r="A23" s="650" t="s">
        <v>306</v>
      </c>
      <c r="B23" s="644">
        <f>+B8/365</f>
        <v>1.1013698630136985</v>
      </c>
      <c r="C23" s="1444">
        <v>0.38082191780821917</v>
      </c>
      <c r="D23" s="1445"/>
      <c r="E23" s="1444">
        <v>0.25753424657534246</v>
      </c>
      <c r="F23" s="1445"/>
      <c r="G23" s="1444">
        <v>0.1095890410958904</v>
      </c>
      <c r="H23" s="1445"/>
      <c r="I23" s="1444">
        <v>0</v>
      </c>
      <c r="J23" s="1445"/>
      <c r="K23" s="1444">
        <v>0.22465753424657534</v>
      </c>
      <c r="L23" s="1446"/>
      <c r="M23" s="1447">
        <v>0.12876712328767123</v>
      </c>
      <c r="N23" s="1448"/>
      <c r="O23" s="1448"/>
      <c r="P23" s="1448"/>
      <c r="Q23" s="1448"/>
      <c r="R23" s="1446"/>
      <c r="S23" s="645">
        <v>0.41917808219178082</v>
      </c>
      <c r="T23" s="646">
        <v>0.68219178082191778</v>
      </c>
      <c r="U23" s="647">
        <v>0.76438356164383559</v>
      </c>
      <c r="V23" s="648">
        <v>0.33698630136986302</v>
      </c>
      <c r="X23" s="1212"/>
      <c r="Y23" s="1212"/>
    </row>
    <row r="24" spans="1:25" ht="6.75" customHeight="1" thickBot="1" x14ac:dyDescent="0.3">
      <c r="A24" s="651"/>
      <c r="B24" s="652"/>
      <c r="C24" s="1443"/>
      <c r="D24" s="1443"/>
      <c r="E24" s="653"/>
      <c r="F24" s="653"/>
      <c r="G24" s="653"/>
      <c r="H24" s="653"/>
      <c r="I24" s="653"/>
      <c r="J24" s="653"/>
      <c r="K24" s="653"/>
      <c r="L24" s="654"/>
      <c r="M24" s="655"/>
      <c r="N24" s="655"/>
      <c r="O24" s="655"/>
      <c r="P24" s="655"/>
      <c r="Q24" s="655"/>
      <c r="R24" s="655"/>
      <c r="S24" s="656"/>
      <c r="T24" s="657"/>
      <c r="U24" s="655"/>
      <c r="V24" s="658"/>
    </row>
    <row r="25" spans="1:25" ht="15.75" thickTop="1" x14ac:dyDescent="0.25"/>
    <row r="26" spans="1:25" ht="15.75" x14ac:dyDescent="0.25">
      <c r="D26" s="659"/>
      <c r="E26" s="659"/>
      <c r="F26" s="660"/>
      <c r="G26" s="660"/>
      <c r="H26" s="661"/>
      <c r="I26" s="662"/>
      <c r="J26" s="662"/>
      <c r="K26" s="662">
        <v>1</v>
      </c>
    </row>
    <row r="27" spans="1:25" x14ac:dyDescent="0.25">
      <c r="A27" s="663"/>
      <c r="B27" s="663"/>
      <c r="C27" s="663"/>
      <c r="D27" s="663"/>
      <c r="E27" s="663"/>
      <c r="F27" s="663"/>
      <c r="G27" s="663"/>
      <c r="H27" s="663"/>
      <c r="I27" s="663"/>
      <c r="J27" s="663"/>
      <c r="K27" s="663"/>
      <c r="L27" s="663"/>
      <c r="M27" s="663"/>
      <c r="N27" s="663"/>
      <c r="O27" s="663"/>
      <c r="P27" s="663"/>
      <c r="Q27" s="663"/>
      <c r="R27" s="663"/>
      <c r="S27" s="663"/>
      <c r="T27" s="663"/>
      <c r="U27" s="663"/>
      <c r="V27" s="663"/>
      <c r="W27" s="663"/>
    </row>
    <row r="28" spans="1:25" x14ac:dyDescent="0.25">
      <c r="A28" s="663"/>
      <c r="B28" s="663"/>
      <c r="C28" s="663"/>
      <c r="D28" s="663"/>
      <c r="E28" s="663"/>
      <c r="F28" s="663"/>
      <c r="G28" s="663"/>
      <c r="H28" s="663"/>
      <c r="I28" s="663"/>
      <c r="J28" s="663"/>
      <c r="K28" s="663"/>
      <c r="L28" s="663"/>
      <c r="M28" s="663"/>
      <c r="N28" s="663"/>
      <c r="O28" s="663"/>
      <c r="P28" s="663"/>
      <c r="Q28" s="663"/>
      <c r="R28" s="663"/>
      <c r="S28" s="663"/>
      <c r="T28" s="663"/>
      <c r="U28" s="663"/>
      <c r="V28" s="663"/>
      <c r="W28" s="663"/>
    </row>
    <row r="29" spans="1:25" x14ac:dyDescent="0.25">
      <c r="A29" s="663"/>
      <c r="B29" s="663"/>
      <c r="C29" s="663"/>
      <c r="D29" s="663"/>
      <c r="E29" s="663"/>
      <c r="F29" s="663"/>
      <c r="G29" s="663"/>
      <c r="H29" s="663"/>
      <c r="I29" s="663"/>
      <c r="J29" s="663"/>
      <c r="K29" s="663"/>
      <c r="L29" s="663"/>
      <c r="M29" s="663"/>
      <c r="N29" s="663"/>
      <c r="O29" s="663"/>
      <c r="P29" s="663"/>
      <c r="Q29" s="663"/>
      <c r="R29" s="663"/>
      <c r="S29" s="663"/>
      <c r="T29" s="663"/>
      <c r="U29" s="663"/>
      <c r="V29" s="663"/>
      <c r="W29" s="663"/>
    </row>
    <row r="30" spans="1:25" x14ac:dyDescent="0.25">
      <c r="A30" s="663"/>
      <c r="B30" s="663"/>
      <c r="C30" s="663"/>
      <c r="D30" s="663"/>
      <c r="E30" s="663"/>
      <c r="F30" s="663"/>
      <c r="G30" s="663"/>
      <c r="H30" s="663"/>
      <c r="I30" s="663"/>
      <c r="J30" s="663"/>
      <c r="K30" s="663"/>
      <c r="L30" s="663"/>
      <c r="M30" s="663"/>
      <c r="N30" s="663"/>
      <c r="O30" s="663"/>
      <c r="P30" s="663"/>
      <c r="Q30" s="663"/>
      <c r="R30" s="663"/>
      <c r="S30" s="663"/>
      <c r="T30" s="663"/>
      <c r="U30" s="663"/>
      <c r="V30" s="663"/>
      <c r="W30" s="663"/>
    </row>
    <row r="31" spans="1:25" x14ac:dyDescent="0.25">
      <c r="A31" s="663"/>
      <c r="B31" s="663"/>
      <c r="C31" s="663"/>
      <c r="D31" s="663"/>
      <c r="E31" s="663"/>
      <c r="F31" s="663"/>
      <c r="G31" s="663"/>
      <c r="H31" s="663"/>
      <c r="I31" s="663"/>
      <c r="J31" s="663"/>
      <c r="K31" s="663"/>
      <c r="L31" s="663"/>
      <c r="M31" s="663"/>
      <c r="N31" s="663"/>
      <c r="O31" s="663"/>
      <c r="P31" s="663"/>
      <c r="Q31" s="663"/>
      <c r="R31" s="663"/>
      <c r="S31" s="663"/>
      <c r="T31" s="663"/>
      <c r="U31" s="663"/>
      <c r="V31" s="663"/>
      <c r="W31" s="663"/>
    </row>
    <row r="32" spans="1:25" x14ac:dyDescent="0.25">
      <c r="A32" s="663"/>
      <c r="B32" s="663"/>
      <c r="C32" s="663"/>
      <c r="D32" s="663"/>
      <c r="E32" s="663"/>
      <c r="F32" s="663"/>
      <c r="G32" s="663"/>
      <c r="H32" s="663"/>
      <c r="I32" s="663"/>
      <c r="J32" s="663"/>
      <c r="K32" s="663"/>
      <c r="L32" s="663"/>
      <c r="M32" s="663"/>
      <c r="N32" s="663"/>
      <c r="O32" s="663"/>
      <c r="P32" s="663"/>
      <c r="Q32" s="663"/>
      <c r="R32" s="663"/>
      <c r="S32" s="663"/>
      <c r="T32" s="663"/>
      <c r="U32" s="663"/>
      <c r="V32" s="663"/>
      <c r="W32" s="663"/>
    </row>
    <row r="33" spans="1:23" x14ac:dyDescent="0.25">
      <c r="A33" s="663"/>
      <c r="B33" s="663"/>
      <c r="C33" s="663"/>
      <c r="D33" s="663"/>
      <c r="E33" s="663"/>
      <c r="F33" s="663"/>
      <c r="G33" s="663"/>
      <c r="H33" s="663"/>
      <c r="I33" s="663"/>
      <c r="J33" s="663"/>
      <c r="K33" s="663"/>
      <c r="L33" s="663"/>
      <c r="M33" s="663"/>
      <c r="N33" s="663"/>
      <c r="O33" s="663"/>
      <c r="P33" s="663"/>
      <c r="Q33" s="663"/>
      <c r="R33" s="663"/>
      <c r="S33" s="663"/>
      <c r="T33" s="663"/>
      <c r="U33" s="663"/>
      <c r="V33" s="663"/>
      <c r="W33" s="663"/>
    </row>
    <row r="34" spans="1:23" x14ac:dyDescent="0.25">
      <c r="A34" s="663"/>
      <c r="B34" s="663"/>
      <c r="C34" s="663"/>
      <c r="D34" s="663"/>
      <c r="E34" s="663"/>
      <c r="F34" s="663"/>
      <c r="G34" s="663"/>
      <c r="H34" s="663"/>
      <c r="I34" s="663"/>
      <c r="J34" s="663"/>
      <c r="K34" s="663"/>
      <c r="L34" s="663"/>
      <c r="M34" s="663"/>
      <c r="N34" s="663"/>
      <c r="O34" s="663"/>
      <c r="P34" s="663"/>
      <c r="Q34" s="663"/>
      <c r="R34" s="663"/>
      <c r="S34" s="663"/>
      <c r="T34" s="663"/>
      <c r="U34" s="663"/>
      <c r="V34" s="663"/>
      <c r="W34" s="663"/>
    </row>
    <row r="35" spans="1:23" x14ac:dyDescent="0.25">
      <c r="A35" s="663"/>
      <c r="B35" s="663"/>
      <c r="C35" s="663"/>
      <c r="D35" s="663"/>
      <c r="E35" s="663"/>
      <c r="F35" s="663"/>
      <c r="G35" s="663"/>
      <c r="H35" s="663"/>
      <c r="I35" s="663"/>
      <c r="J35" s="663"/>
      <c r="K35" s="663"/>
      <c r="L35" s="663"/>
      <c r="M35" s="663"/>
      <c r="N35" s="663"/>
      <c r="O35" s="663"/>
      <c r="P35" s="663"/>
      <c r="Q35" s="663"/>
      <c r="R35" s="663"/>
      <c r="S35" s="663"/>
      <c r="T35" s="663"/>
      <c r="U35" s="663"/>
      <c r="V35" s="663"/>
      <c r="W35" s="663"/>
    </row>
    <row r="36" spans="1:23" x14ac:dyDescent="0.25">
      <c r="A36" s="663"/>
      <c r="B36" s="663"/>
      <c r="C36" s="663"/>
      <c r="D36" s="663"/>
      <c r="E36" s="663"/>
      <c r="F36" s="663"/>
      <c r="G36" s="663"/>
      <c r="H36" s="663"/>
      <c r="I36" s="663"/>
      <c r="J36" s="663"/>
      <c r="K36" s="663"/>
      <c r="L36" s="663"/>
      <c r="M36" s="663"/>
      <c r="N36" s="663"/>
      <c r="O36" s="663"/>
      <c r="P36" s="663"/>
      <c r="Q36" s="663"/>
      <c r="R36" s="663"/>
      <c r="S36" s="663"/>
      <c r="T36" s="663"/>
      <c r="U36" s="663"/>
      <c r="V36" s="663"/>
      <c r="W36" s="663"/>
    </row>
  </sheetData>
  <mergeCells count="62">
    <mergeCell ref="F2:K2"/>
    <mergeCell ref="A6:A7"/>
    <mergeCell ref="B6:B7"/>
    <mergeCell ref="C6:D6"/>
    <mergeCell ref="E6:F6"/>
    <mergeCell ref="G6:H6"/>
    <mergeCell ref="I6:J6"/>
    <mergeCell ref="K6:L6"/>
    <mergeCell ref="M6:N6"/>
    <mergeCell ref="O6:P6"/>
    <mergeCell ref="Q6:R6"/>
    <mergeCell ref="S6:T6"/>
    <mergeCell ref="U6:V6"/>
    <mergeCell ref="M16:R16"/>
    <mergeCell ref="C17:D17"/>
    <mergeCell ref="E17:F17"/>
    <mergeCell ref="G17:H17"/>
    <mergeCell ref="I17:J17"/>
    <mergeCell ref="K17:L17"/>
    <mergeCell ref="M17:R17"/>
    <mergeCell ref="C16:D16"/>
    <mergeCell ref="E16:F16"/>
    <mergeCell ref="G16:H16"/>
    <mergeCell ref="I16:J16"/>
    <mergeCell ref="K16:L16"/>
    <mergeCell ref="M19:R19"/>
    <mergeCell ref="C18:D18"/>
    <mergeCell ref="E18:F18"/>
    <mergeCell ref="G18:H18"/>
    <mergeCell ref="I18:J18"/>
    <mergeCell ref="K18:L18"/>
    <mergeCell ref="M18:R18"/>
    <mergeCell ref="C19:D19"/>
    <mergeCell ref="E19:F19"/>
    <mergeCell ref="G19:H19"/>
    <mergeCell ref="I19:J19"/>
    <mergeCell ref="K19:L19"/>
    <mergeCell ref="M21:R21"/>
    <mergeCell ref="C20:D20"/>
    <mergeCell ref="E20:F20"/>
    <mergeCell ref="G20:H20"/>
    <mergeCell ref="I20:J20"/>
    <mergeCell ref="K20:L20"/>
    <mergeCell ref="M20:R20"/>
    <mergeCell ref="C21:D21"/>
    <mergeCell ref="E21:F21"/>
    <mergeCell ref="G21:H21"/>
    <mergeCell ref="I21:J21"/>
    <mergeCell ref="K21:L21"/>
    <mergeCell ref="K23:L23"/>
    <mergeCell ref="M23:R23"/>
    <mergeCell ref="C22:D22"/>
    <mergeCell ref="E22:F22"/>
    <mergeCell ref="G22:H22"/>
    <mergeCell ref="I22:J22"/>
    <mergeCell ref="K22:L22"/>
    <mergeCell ref="M22:R22"/>
    <mergeCell ref="C24:D24"/>
    <mergeCell ref="C23:D23"/>
    <mergeCell ref="E23:F23"/>
    <mergeCell ref="G23:H23"/>
    <mergeCell ref="I23:J23"/>
  </mergeCells>
  <pageMargins left="0.47244094488188981" right="0.11811023622047245" top="0.74803149606299213" bottom="0.74803149606299213" header="0.31496062992125984" footer="0.31496062992125984"/>
  <pageSetup scale="70" orientation="landscape" r:id="rId1"/>
  <colBreaks count="1" manualBreakCount="1">
    <brk id="22" max="1048575" man="1"/>
  </col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C411A-64D8-4141-867F-07B1D94E99C5}">
  <sheetPr>
    <tabColor rgb="FF00B050"/>
  </sheetPr>
  <dimension ref="A1:V31"/>
  <sheetViews>
    <sheetView showGridLines="0" zoomScaleNormal="100" workbookViewId="0">
      <pane xSplit="2" ySplit="8" topLeftCell="C9" activePane="bottomRight" state="frozen"/>
      <selection activeCell="A26" sqref="A26"/>
      <selection pane="topRight" activeCell="A26" sqref="A26"/>
      <selection pane="bottomLeft" activeCell="A26" sqref="A26"/>
      <selection pane="bottomRight" activeCell="V7" sqref="V7"/>
    </sheetView>
  </sheetViews>
  <sheetFormatPr baseColWidth="10" defaultRowHeight="15" x14ac:dyDescent="0.25"/>
  <cols>
    <col min="1" max="1" width="13.140625" style="596" customWidth="1"/>
    <col min="2" max="2" width="6.7109375" style="596" customWidth="1"/>
    <col min="3" max="5" width="5.42578125" style="596" customWidth="1"/>
    <col min="6" max="6" width="6" style="596" customWidth="1"/>
    <col min="7" max="8" width="11.42578125" style="596"/>
    <col min="9" max="9" width="5.140625" style="596" customWidth="1"/>
    <col min="10" max="10" width="6.140625" style="596" customWidth="1"/>
    <col min="11" max="11" width="6.42578125" style="596" customWidth="1"/>
    <col min="12" max="17" width="6.140625" style="596" customWidth="1"/>
    <col min="18" max="20" width="4.85546875" style="596" customWidth="1"/>
    <col min="21" max="21" width="7.7109375" style="596" customWidth="1"/>
    <col min="22" max="22" width="8.5703125" style="596" customWidth="1"/>
    <col min="23" max="16384" width="11.42578125" style="596"/>
  </cols>
  <sheetData>
    <row r="1" spans="1:22" ht="11.25" customHeight="1" x14ac:dyDescent="0.25">
      <c r="A1" s="669" t="s">
        <v>21425</v>
      </c>
    </row>
    <row r="2" spans="1:22" ht="11.25" customHeight="1" x14ac:dyDescent="0.25">
      <c r="A2" s="669" t="s">
        <v>21426</v>
      </c>
    </row>
    <row r="3" spans="1:22" ht="18" customHeight="1" x14ac:dyDescent="0.35">
      <c r="A3" s="670" t="s">
        <v>21427</v>
      </c>
      <c r="G3" s="671"/>
      <c r="I3" s="672" t="s">
        <v>21428</v>
      </c>
    </row>
    <row r="4" spans="1:22" ht="13.5" customHeight="1" x14ac:dyDescent="0.35">
      <c r="A4" s="673"/>
      <c r="B4" s="674"/>
      <c r="G4" s="671"/>
      <c r="I4" s="675" t="s">
        <v>21429</v>
      </c>
      <c r="R4" s="596" t="s">
        <v>21430</v>
      </c>
    </row>
    <row r="5" spans="1:22" ht="15.75" thickBot="1" x14ac:dyDescent="0.3">
      <c r="R5" s="676"/>
    </row>
    <row r="6" spans="1:22" ht="16.5" thickTop="1" thickBot="1" x14ac:dyDescent="0.3">
      <c r="A6" s="1470" t="s">
        <v>21431</v>
      </c>
      <c r="B6" s="1472" t="s">
        <v>105</v>
      </c>
      <c r="C6" s="1467" t="s">
        <v>104</v>
      </c>
      <c r="D6" s="1474"/>
      <c r="E6" s="1475" t="s">
        <v>21432</v>
      </c>
      <c r="F6" s="1475"/>
      <c r="G6" s="1475" t="s">
        <v>435</v>
      </c>
      <c r="H6" s="1475"/>
      <c r="I6" s="1475" t="s">
        <v>21418</v>
      </c>
      <c r="J6" s="1475"/>
      <c r="K6" s="1475"/>
      <c r="L6" s="1466" t="s">
        <v>21433</v>
      </c>
      <c r="M6" s="1467"/>
      <c r="N6" s="1467"/>
      <c r="O6" s="1467"/>
      <c r="P6" s="1467"/>
      <c r="Q6" s="1467"/>
      <c r="R6" s="1468"/>
      <c r="S6" s="1468"/>
      <c r="T6" s="1469"/>
    </row>
    <row r="7" spans="1:22" ht="22.5" customHeight="1" thickTop="1" thickBot="1" x14ac:dyDescent="0.3">
      <c r="A7" s="1471"/>
      <c r="B7" s="1473"/>
      <c r="C7" s="677" t="s">
        <v>86</v>
      </c>
      <c r="D7" s="678" t="s">
        <v>437</v>
      </c>
      <c r="E7" s="678" t="s">
        <v>438</v>
      </c>
      <c r="F7" s="678" t="s">
        <v>439</v>
      </c>
      <c r="G7" s="679" t="s">
        <v>21434</v>
      </c>
      <c r="H7" s="679" t="s">
        <v>21435</v>
      </c>
      <c r="I7" s="678" t="s">
        <v>644</v>
      </c>
      <c r="J7" s="678" t="s">
        <v>21423</v>
      </c>
      <c r="K7" s="678" t="s">
        <v>21436</v>
      </c>
      <c r="L7" s="680" t="s">
        <v>21437</v>
      </c>
      <c r="M7" s="680" t="s">
        <v>21438</v>
      </c>
      <c r="N7" s="680" t="s">
        <v>21439</v>
      </c>
      <c r="O7" s="680" t="s">
        <v>21440</v>
      </c>
      <c r="P7" s="680" t="s">
        <v>21441</v>
      </c>
      <c r="Q7" s="680" t="s">
        <v>21442</v>
      </c>
      <c r="R7" s="681" t="s">
        <v>21443</v>
      </c>
      <c r="S7" s="680" t="s">
        <v>21444</v>
      </c>
      <c r="T7" s="682" t="s">
        <v>21445</v>
      </c>
      <c r="U7" s="683"/>
      <c r="V7" s="683"/>
    </row>
    <row r="8" spans="1:22" ht="23.45" customHeight="1" thickTop="1" x14ac:dyDescent="0.25">
      <c r="A8" s="684" t="s">
        <v>21446</v>
      </c>
      <c r="B8" s="685">
        <v>699</v>
      </c>
      <c r="C8" s="686">
        <v>231</v>
      </c>
      <c r="D8" s="686">
        <v>468</v>
      </c>
      <c r="E8" s="685">
        <v>106</v>
      </c>
      <c r="F8" s="685">
        <v>593</v>
      </c>
      <c r="G8" s="686">
        <v>694</v>
      </c>
      <c r="H8" s="686">
        <v>5</v>
      </c>
      <c r="I8" s="685">
        <v>313</v>
      </c>
      <c r="J8" s="685">
        <v>153</v>
      </c>
      <c r="K8" s="685">
        <v>233</v>
      </c>
      <c r="L8" s="686">
        <v>64</v>
      </c>
      <c r="M8" s="686">
        <v>54</v>
      </c>
      <c r="N8" s="686">
        <v>74</v>
      </c>
      <c r="O8" s="686">
        <v>66</v>
      </c>
      <c r="P8" s="686">
        <v>235</v>
      </c>
      <c r="Q8" s="686">
        <v>183</v>
      </c>
      <c r="R8" s="687">
        <v>15</v>
      </c>
      <c r="S8" s="686">
        <v>8</v>
      </c>
      <c r="T8" s="688">
        <v>0</v>
      </c>
    </row>
    <row r="9" spans="1:22" ht="23.45" customHeight="1" x14ac:dyDescent="0.25">
      <c r="A9" s="689" t="s">
        <v>21447</v>
      </c>
      <c r="B9" s="690">
        <v>684</v>
      </c>
      <c r="C9" s="691">
        <v>212</v>
      </c>
      <c r="D9" s="691">
        <v>472</v>
      </c>
      <c r="E9" s="690">
        <v>91</v>
      </c>
      <c r="F9" s="690">
        <v>593</v>
      </c>
      <c r="G9" s="691">
        <v>675</v>
      </c>
      <c r="H9" s="691">
        <v>9</v>
      </c>
      <c r="I9" s="690">
        <v>308</v>
      </c>
      <c r="J9" s="690">
        <v>121</v>
      </c>
      <c r="K9" s="690">
        <v>255</v>
      </c>
      <c r="L9" s="691">
        <v>60</v>
      </c>
      <c r="M9" s="691">
        <v>38</v>
      </c>
      <c r="N9" s="691">
        <v>100</v>
      </c>
      <c r="O9" s="691">
        <v>44</v>
      </c>
      <c r="P9" s="691">
        <v>222</v>
      </c>
      <c r="Q9" s="691">
        <v>189</v>
      </c>
      <c r="R9" s="692">
        <v>22</v>
      </c>
      <c r="S9" s="691">
        <v>9</v>
      </c>
      <c r="T9" s="693">
        <v>0</v>
      </c>
    </row>
    <row r="10" spans="1:22" ht="23.45" customHeight="1" x14ac:dyDescent="0.25">
      <c r="A10" s="689" t="s">
        <v>21448</v>
      </c>
      <c r="B10" s="690">
        <v>790</v>
      </c>
      <c r="C10" s="691">
        <v>245</v>
      </c>
      <c r="D10" s="691">
        <v>545</v>
      </c>
      <c r="E10" s="690">
        <v>84</v>
      </c>
      <c r="F10" s="690">
        <v>706</v>
      </c>
      <c r="G10" s="691">
        <v>784</v>
      </c>
      <c r="H10" s="691">
        <v>6</v>
      </c>
      <c r="I10" s="690">
        <v>310</v>
      </c>
      <c r="J10" s="690">
        <v>160</v>
      </c>
      <c r="K10" s="690">
        <v>320</v>
      </c>
      <c r="L10" s="691">
        <v>72</v>
      </c>
      <c r="M10" s="691">
        <v>83</v>
      </c>
      <c r="N10" s="691">
        <v>91</v>
      </c>
      <c r="O10" s="691">
        <v>67</v>
      </c>
      <c r="P10" s="691">
        <v>244</v>
      </c>
      <c r="Q10" s="691">
        <v>212</v>
      </c>
      <c r="R10" s="692">
        <v>16</v>
      </c>
      <c r="S10" s="691">
        <v>5</v>
      </c>
      <c r="T10" s="693">
        <v>0</v>
      </c>
    </row>
    <row r="11" spans="1:22" ht="23.45" customHeight="1" x14ac:dyDescent="0.25">
      <c r="A11" s="689" t="s">
        <v>21449</v>
      </c>
      <c r="B11" s="690">
        <v>991</v>
      </c>
      <c r="C11" s="691">
        <v>151</v>
      </c>
      <c r="D11" s="691">
        <v>840</v>
      </c>
      <c r="E11" s="690">
        <v>308</v>
      </c>
      <c r="F11" s="690">
        <v>683</v>
      </c>
      <c r="G11" s="691">
        <v>988</v>
      </c>
      <c r="H11" s="691">
        <v>3</v>
      </c>
      <c r="I11" s="690">
        <v>505</v>
      </c>
      <c r="J11" s="690">
        <v>28</v>
      </c>
      <c r="K11" s="690">
        <v>458</v>
      </c>
      <c r="L11" s="691">
        <v>104</v>
      </c>
      <c r="M11" s="691">
        <v>88</v>
      </c>
      <c r="N11" s="691">
        <v>135</v>
      </c>
      <c r="O11" s="691">
        <v>69</v>
      </c>
      <c r="P11" s="691">
        <v>261</v>
      </c>
      <c r="Q11" s="691">
        <v>232</v>
      </c>
      <c r="R11" s="692">
        <v>19</v>
      </c>
      <c r="S11" s="691">
        <v>83</v>
      </c>
      <c r="T11" s="693">
        <v>0</v>
      </c>
    </row>
    <row r="12" spans="1:22" ht="23.45" customHeight="1" x14ac:dyDescent="0.25">
      <c r="A12" s="689" t="s">
        <v>21450</v>
      </c>
      <c r="B12" s="694">
        <v>827</v>
      </c>
      <c r="C12" s="691">
        <v>110</v>
      </c>
      <c r="D12" s="691">
        <v>717</v>
      </c>
      <c r="E12" s="690">
        <v>226</v>
      </c>
      <c r="F12" s="690">
        <v>601</v>
      </c>
      <c r="G12" s="691">
        <v>827</v>
      </c>
      <c r="H12" s="691">
        <v>0</v>
      </c>
      <c r="I12" s="690">
        <v>465</v>
      </c>
      <c r="J12" s="690">
        <v>149</v>
      </c>
      <c r="K12" s="690">
        <v>213</v>
      </c>
      <c r="L12" s="691">
        <v>109</v>
      </c>
      <c r="M12" s="691">
        <v>76</v>
      </c>
      <c r="N12" s="691">
        <v>118</v>
      </c>
      <c r="O12" s="691">
        <v>66</v>
      </c>
      <c r="P12" s="691">
        <v>202</v>
      </c>
      <c r="Q12" s="691">
        <v>226</v>
      </c>
      <c r="R12" s="692">
        <v>16</v>
      </c>
      <c r="S12" s="691">
        <v>14</v>
      </c>
      <c r="T12" s="693">
        <v>0</v>
      </c>
    </row>
    <row r="13" spans="1:22" ht="23.45" customHeight="1" x14ac:dyDescent="0.25">
      <c r="A13" s="689" t="s">
        <v>21451</v>
      </c>
      <c r="B13" s="694">
        <v>777</v>
      </c>
      <c r="C13" s="691">
        <v>113</v>
      </c>
      <c r="D13" s="691">
        <v>664</v>
      </c>
      <c r="E13" s="690">
        <v>217</v>
      </c>
      <c r="F13" s="690">
        <v>560</v>
      </c>
      <c r="G13" s="691">
        <v>777</v>
      </c>
      <c r="H13" s="691">
        <v>0</v>
      </c>
      <c r="I13" s="690">
        <v>413</v>
      </c>
      <c r="J13" s="690">
        <v>153</v>
      </c>
      <c r="K13" s="690">
        <v>211</v>
      </c>
      <c r="L13" s="691">
        <v>92</v>
      </c>
      <c r="M13" s="691">
        <v>187</v>
      </c>
      <c r="N13" s="691">
        <v>118</v>
      </c>
      <c r="O13" s="691">
        <v>59</v>
      </c>
      <c r="P13" s="691">
        <v>197</v>
      </c>
      <c r="Q13" s="691">
        <v>89</v>
      </c>
      <c r="R13" s="692">
        <v>24</v>
      </c>
      <c r="S13" s="691">
        <v>11</v>
      </c>
      <c r="T13" s="693">
        <v>0</v>
      </c>
    </row>
    <row r="14" spans="1:22" ht="23.45" customHeight="1" x14ac:dyDescent="0.25">
      <c r="A14" s="689" t="s">
        <v>21452</v>
      </c>
      <c r="B14" s="694">
        <v>909</v>
      </c>
      <c r="C14" s="691">
        <v>145</v>
      </c>
      <c r="D14" s="691">
        <v>764</v>
      </c>
      <c r="E14" s="690">
        <v>262</v>
      </c>
      <c r="F14" s="690">
        <v>647</v>
      </c>
      <c r="G14" s="691">
        <v>909</v>
      </c>
      <c r="H14" s="691">
        <v>0</v>
      </c>
      <c r="I14" s="690">
        <v>535</v>
      </c>
      <c r="J14" s="690">
        <v>134</v>
      </c>
      <c r="K14" s="690">
        <v>240</v>
      </c>
      <c r="L14" s="691">
        <v>116</v>
      </c>
      <c r="M14" s="691">
        <v>101</v>
      </c>
      <c r="N14" s="691">
        <v>134</v>
      </c>
      <c r="O14" s="691">
        <v>75</v>
      </c>
      <c r="P14" s="691">
        <v>205</v>
      </c>
      <c r="Q14" s="691">
        <v>237</v>
      </c>
      <c r="R14" s="692">
        <v>26</v>
      </c>
      <c r="S14" s="691">
        <v>15</v>
      </c>
      <c r="T14" s="693">
        <v>0</v>
      </c>
    </row>
    <row r="15" spans="1:22" ht="23.45" customHeight="1" x14ac:dyDescent="0.25">
      <c r="A15" s="689" t="s">
        <v>21453</v>
      </c>
      <c r="B15" s="694">
        <v>851</v>
      </c>
      <c r="C15" s="691">
        <v>128</v>
      </c>
      <c r="D15" s="691">
        <v>723</v>
      </c>
      <c r="E15" s="690">
        <v>232</v>
      </c>
      <c r="F15" s="690">
        <v>619</v>
      </c>
      <c r="G15" s="691">
        <v>851</v>
      </c>
      <c r="H15" s="691">
        <v>0</v>
      </c>
      <c r="I15" s="690">
        <v>491</v>
      </c>
      <c r="J15" s="690">
        <v>131</v>
      </c>
      <c r="K15" s="690">
        <v>229</v>
      </c>
      <c r="L15" s="691">
        <v>99</v>
      </c>
      <c r="M15" s="691">
        <v>68</v>
      </c>
      <c r="N15" s="691">
        <v>106</v>
      </c>
      <c r="O15" s="691">
        <v>75</v>
      </c>
      <c r="P15" s="691">
        <v>215</v>
      </c>
      <c r="Q15" s="691">
        <v>236</v>
      </c>
      <c r="R15" s="692">
        <v>36</v>
      </c>
      <c r="S15" s="691">
        <v>16</v>
      </c>
      <c r="T15" s="693">
        <v>0</v>
      </c>
    </row>
    <row r="16" spans="1:22" ht="23.45" customHeight="1" x14ac:dyDescent="0.25">
      <c r="A16" s="689" t="s">
        <v>21454</v>
      </c>
      <c r="B16" s="694">
        <v>774</v>
      </c>
      <c r="C16" s="691">
        <v>109</v>
      </c>
      <c r="D16" s="691">
        <v>665</v>
      </c>
      <c r="E16" s="690">
        <v>156</v>
      </c>
      <c r="F16" s="690">
        <v>618</v>
      </c>
      <c r="G16" s="691">
        <v>769</v>
      </c>
      <c r="H16" s="691">
        <v>5</v>
      </c>
      <c r="I16" s="690">
        <v>360</v>
      </c>
      <c r="J16" s="690">
        <v>224</v>
      </c>
      <c r="K16" s="690">
        <v>190</v>
      </c>
      <c r="L16" s="691">
        <v>74</v>
      </c>
      <c r="M16" s="691">
        <v>78</v>
      </c>
      <c r="N16" s="691">
        <v>88</v>
      </c>
      <c r="O16" s="691">
        <v>47</v>
      </c>
      <c r="P16" s="691">
        <v>211</v>
      </c>
      <c r="Q16" s="691">
        <v>235</v>
      </c>
      <c r="R16" s="692">
        <v>34</v>
      </c>
      <c r="S16" s="691">
        <v>7</v>
      </c>
      <c r="T16" s="693">
        <v>0</v>
      </c>
    </row>
    <row r="17" spans="1:20" ht="23.45" customHeight="1" x14ac:dyDescent="0.25">
      <c r="A17" s="689" t="s">
        <v>21455</v>
      </c>
      <c r="B17" s="694">
        <v>928</v>
      </c>
      <c r="C17" s="691">
        <v>168</v>
      </c>
      <c r="D17" s="691">
        <v>760</v>
      </c>
      <c r="E17" s="690">
        <v>227</v>
      </c>
      <c r="F17" s="690">
        <v>701</v>
      </c>
      <c r="G17" s="691">
        <v>919</v>
      </c>
      <c r="H17" s="691">
        <v>9</v>
      </c>
      <c r="I17" s="690">
        <v>539</v>
      </c>
      <c r="J17" s="690">
        <v>177</v>
      </c>
      <c r="K17" s="690">
        <v>212</v>
      </c>
      <c r="L17" s="691">
        <v>88</v>
      </c>
      <c r="M17" s="691">
        <v>88</v>
      </c>
      <c r="N17" s="691">
        <v>122</v>
      </c>
      <c r="O17" s="691">
        <v>73</v>
      </c>
      <c r="P17" s="691">
        <v>254</v>
      </c>
      <c r="Q17" s="691">
        <v>262</v>
      </c>
      <c r="R17" s="692">
        <v>31</v>
      </c>
      <c r="S17" s="691">
        <v>10</v>
      </c>
      <c r="T17" s="693">
        <v>0</v>
      </c>
    </row>
    <row r="18" spans="1:20" ht="23.45" customHeight="1" x14ac:dyDescent="0.25">
      <c r="A18" s="689" t="s">
        <v>21456</v>
      </c>
      <c r="B18" s="690">
        <v>792</v>
      </c>
      <c r="C18" s="691">
        <v>194</v>
      </c>
      <c r="D18" s="691">
        <v>598</v>
      </c>
      <c r="E18" s="690"/>
      <c r="F18" s="690">
        <v>792</v>
      </c>
      <c r="G18" s="691">
        <v>789</v>
      </c>
      <c r="H18" s="691">
        <v>3</v>
      </c>
      <c r="I18" s="690">
        <v>481</v>
      </c>
      <c r="J18" s="690">
        <v>113</v>
      </c>
      <c r="K18" s="690">
        <v>198</v>
      </c>
      <c r="L18" s="691">
        <v>69</v>
      </c>
      <c r="M18" s="691">
        <v>69</v>
      </c>
      <c r="N18" s="691">
        <v>95</v>
      </c>
      <c r="O18" s="691">
        <v>59</v>
      </c>
      <c r="P18" s="691">
        <v>217</v>
      </c>
      <c r="Q18" s="691">
        <v>240</v>
      </c>
      <c r="R18" s="692">
        <v>37</v>
      </c>
      <c r="S18" s="691">
        <v>6</v>
      </c>
      <c r="T18" s="693">
        <v>0</v>
      </c>
    </row>
    <row r="19" spans="1:20" ht="23.45" customHeight="1" thickBot="1" x14ac:dyDescent="0.3">
      <c r="A19" s="689" t="s">
        <v>21457</v>
      </c>
      <c r="B19" s="690">
        <v>736</v>
      </c>
      <c r="C19" s="691">
        <v>140</v>
      </c>
      <c r="D19" s="691">
        <v>596</v>
      </c>
      <c r="E19" s="690">
        <v>119</v>
      </c>
      <c r="F19" s="690">
        <v>617</v>
      </c>
      <c r="G19" s="691">
        <v>731</v>
      </c>
      <c r="H19" s="691">
        <v>5</v>
      </c>
      <c r="I19" s="690">
        <v>265</v>
      </c>
      <c r="J19" s="690">
        <v>284</v>
      </c>
      <c r="K19" s="690">
        <v>187</v>
      </c>
      <c r="L19" s="691">
        <v>64</v>
      </c>
      <c r="M19" s="691">
        <v>53</v>
      </c>
      <c r="N19" s="691">
        <v>15</v>
      </c>
      <c r="O19" s="691">
        <v>77</v>
      </c>
      <c r="P19" s="691">
        <v>250</v>
      </c>
      <c r="Q19" s="691">
        <v>222</v>
      </c>
      <c r="R19" s="695">
        <v>40</v>
      </c>
      <c r="S19" s="696">
        <v>15</v>
      </c>
      <c r="T19" s="697">
        <v>0</v>
      </c>
    </row>
    <row r="20" spans="1:20" ht="23.45" customHeight="1" thickBot="1" x14ac:dyDescent="0.3">
      <c r="A20" s="698" t="s">
        <v>105</v>
      </c>
      <c r="B20" s="699">
        <v>9758</v>
      </c>
      <c r="C20" s="699">
        <v>1946</v>
      </c>
      <c r="D20" s="699">
        <v>7812</v>
      </c>
      <c r="E20" s="699">
        <v>2028</v>
      </c>
      <c r="F20" s="699">
        <v>7730</v>
      </c>
      <c r="G20" s="699">
        <v>9713</v>
      </c>
      <c r="H20" s="699">
        <v>45</v>
      </c>
      <c r="I20" s="699">
        <v>4985</v>
      </c>
      <c r="J20" s="699">
        <v>1827</v>
      </c>
      <c r="K20" s="699">
        <v>2946</v>
      </c>
      <c r="L20" s="699">
        <v>1011</v>
      </c>
      <c r="M20" s="699">
        <v>983</v>
      </c>
      <c r="N20" s="699">
        <v>1196</v>
      </c>
      <c r="O20" s="699">
        <v>777</v>
      </c>
      <c r="P20" s="699">
        <v>2713</v>
      </c>
      <c r="Q20" s="700">
        <v>2563</v>
      </c>
      <c r="R20" s="701">
        <v>316</v>
      </c>
      <c r="S20" s="699">
        <v>199</v>
      </c>
      <c r="T20" s="702">
        <v>0</v>
      </c>
    </row>
    <row r="21" spans="1:20" ht="4.5" customHeight="1" x14ac:dyDescent="0.25"/>
    <row r="22" spans="1:20" x14ac:dyDescent="0.25">
      <c r="A22" s="596" t="s">
        <v>21437</v>
      </c>
      <c r="B22" s="596" t="s">
        <v>21458</v>
      </c>
      <c r="C22" s="596" t="s">
        <v>181</v>
      </c>
      <c r="H22" s="596" t="s">
        <v>21442</v>
      </c>
      <c r="I22" s="596" t="s">
        <v>21458</v>
      </c>
      <c r="J22" s="596" t="s">
        <v>193</v>
      </c>
    </row>
    <row r="23" spans="1:20" x14ac:dyDescent="0.25">
      <c r="A23" s="596" t="s">
        <v>21438</v>
      </c>
      <c r="B23" s="596" t="s">
        <v>21458</v>
      </c>
      <c r="C23" s="596" t="s">
        <v>160</v>
      </c>
      <c r="H23" s="596" t="s">
        <v>21443</v>
      </c>
      <c r="I23" s="596" t="s">
        <v>21458</v>
      </c>
      <c r="J23" s="596" t="s">
        <v>175</v>
      </c>
    </row>
    <row r="24" spans="1:20" x14ac:dyDescent="0.25">
      <c r="A24" s="596" t="s">
        <v>21439</v>
      </c>
      <c r="B24" s="596" t="s">
        <v>21458</v>
      </c>
      <c r="C24" s="596" t="s">
        <v>621</v>
      </c>
      <c r="H24" s="596" t="s">
        <v>21459</v>
      </c>
      <c r="I24" s="596" t="s">
        <v>21458</v>
      </c>
      <c r="J24" s="596" t="s">
        <v>152</v>
      </c>
    </row>
    <row r="25" spans="1:20" x14ac:dyDescent="0.25">
      <c r="A25" s="596" t="s">
        <v>21440</v>
      </c>
      <c r="B25" s="596" t="s">
        <v>21458</v>
      </c>
      <c r="C25" s="596" t="s">
        <v>180</v>
      </c>
      <c r="H25" s="596" t="s">
        <v>21445</v>
      </c>
      <c r="I25" s="596" t="s">
        <v>21458</v>
      </c>
      <c r="J25" s="596" t="s">
        <v>209</v>
      </c>
    </row>
    <row r="26" spans="1:20" x14ac:dyDescent="0.25">
      <c r="A26" s="596" t="s">
        <v>21441</v>
      </c>
      <c r="B26" s="596" t="s">
        <v>21458</v>
      </c>
      <c r="C26" s="596" t="s">
        <v>21460</v>
      </c>
    </row>
    <row r="28" spans="1:20" x14ac:dyDescent="0.25">
      <c r="C28" s="703"/>
    </row>
    <row r="29" spans="1:20" x14ac:dyDescent="0.25">
      <c r="C29" s="703"/>
    </row>
    <row r="30" spans="1:20" x14ac:dyDescent="0.25">
      <c r="C30" s="703"/>
    </row>
    <row r="31" spans="1:20" x14ac:dyDescent="0.25">
      <c r="C31" s="703"/>
    </row>
  </sheetData>
  <mergeCells count="7">
    <mergeCell ref="L6:T6"/>
    <mergeCell ref="A6:A7"/>
    <mergeCell ref="B6:B7"/>
    <mergeCell ref="C6:D6"/>
    <mergeCell ref="E6:F6"/>
    <mergeCell ref="G6:H6"/>
    <mergeCell ref="I6:K6"/>
  </mergeCells>
  <printOptions horizontalCentered="1" verticalCentered="1"/>
  <pageMargins left="0.47244094488188981" right="0.27559055118110237" top="0.35433070866141736" bottom="0.35433070866141736" header="0.31496062992125984" footer="0.31496062992125984"/>
  <pageSetup scale="90"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E06FD-DB88-4EC1-AC20-E1FAF81A91E4}">
  <sheetPr>
    <tabColor rgb="FF00B050"/>
  </sheetPr>
  <dimension ref="A1:Q47"/>
  <sheetViews>
    <sheetView showGridLines="0" topLeftCell="A2" zoomScaleNormal="100" workbookViewId="0">
      <selection activeCell="J8" sqref="J8"/>
    </sheetView>
  </sheetViews>
  <sheetFormatPr baseColWidth="10" defaultRowHeight="12.75" x14ac:dyDescent="0.2"/>
  <cols>
    <col min="1" max="1" width="31" style="705" customWidth="1"/>
    <col min="2" max="3" width="13.5703125" style="705" customWidth="1"/>
    <col min="4" max="4" width="13.140625" style="705" customWidth="1"/>
    <col min="5" max="7" width="13.5703125" style="705" customWidth="1"/>
    <col min="8" max="8" width="13.140625" style="705" customWidth="1"/>
    <col min="9" max="16384" width="11.42578125" style="705"/>
  </cols>
  <sheetData>
    <row r="1" spans="1:8" ht="9.6" customHeight="1" x14ac:dyDescent="0.25">
      <c r="A1" s="704"/>
      <c r="H1" s="706"/>
    </row>
    <row r="2" spans="1:8" ht="15" x14ac:dyDescent="0.25">
      <c r="A2" s="707" t="s">
        <v>21461</v>
      </c>
      <c r="C2" s="708"/>
      <c r="D2" s="708"/>
      <c r="E2" s="708"/>
      <c r="F2" s="708"/>
      <c r="G2" s="708"/>
      <c r="H2" s="708"/>
    </row>
    <row r="3" spans="1:8" ht="15" x14ac:dyDescent="0.25">
      <c r="A3" s="707" t="s">
        <v>21462</v>
      </c>
      <c r="C3" s="708"/>
      <c r="D3" s="708"/>
      <c r="E3" s="708"/>
      <c r="F3" s="708"/>
      <c r="G3" s="708"/>
      <c r="H3" s="708"/>
    </row>
    <row r="4" spans="1:8" ht="15" x14ac:dyDescent="0.25">
      <c r="A4" s="709" t="s">
        <v>21463</v>
      </c>
      <c r="C4" s="708"/>
      <c r="D4" s="708"/>
      <c r="E4" s="708"/>
      <c r="F4" s="708"/>
      <c r="G4" s="708"/>
      <c r="H4" s="708"/>
    </row>
    <row r="5" spans="1:8" ht="7.5" customHeight="1" x14ac:dyDescent="0.2"/>
    <row r="6" spans="1:8" ht="15.75" x14ac:dyDescent="0.25">
      <c r="A6" s="1485" t="s">
        <v>21464</v>
      </c>
      <c r="B6" s="1485"/>
      <c r="C6" s="1485"/>
      <c r="D6" s="1485"/>
      <c r="E6" s="1485"/>
      <c r="F6" s="1485"/>
      <c r="G6" s="1485"/>
      <c r="H6" s="1485"/>
    </row>
    <row r="7" spans="1:8" ht="15" x14ac:dyDescent="0.2">
      <c r="A7" s="710"/>
      <c r="B7" s="710"/>
      <c r="C7" s="710"/>
      <c r="D7" s="710"/>
      <c r="E7" s="710"/>
      <c r="F7" s="710"/>
      <c r="G7" s="711"/>
    </row>
    <row r="8" spans="1:8" ht="14.25" customHeight="1" x14ac:dyDescent="0.2">
      <c r="E8" s="712"/>
      <c r="F8" s="712"/>
      <c r="G8" s="711"/>
      <c r="H8" s="706"/>
    </row>
    <row r="9" spans="1:8" ht="2.25" customHeight="1" thickBot="1" x14ac:dyDescent="0.25">
      <c r="E9" s="1486"/>
      <c r="F9" s="1486"/>
      <c r="G9" s="1486"/>
      <c r="H9" s="1486"/>
    </row>
    <row r="10" spans="1:8" ht="14.25" customHeight="1" thickTop="1" thickBot="1" x14ac:dyDescent="0.3">
      <c r="A10" s="1487" t="s">
        <v>21465</v>
      </c>
      <c r="B10" s="1488"/>
      <c r="C10" s="1488"/>
      <c r="D10" s="1477"/>
      <c r="E10" s="1488"/>
      <c r="F10" s="1488"/>
      <c r="G10" s="1488"/>
      <c r="H10" s="1478"/>
    </row>
    <row r="11" spans="1:8" ht="18" customHeight="1" thickTop="1" thickBot="1" x14ac:dyDescent="0.25">
      <c r="A11" s="1479" t="s">
        <v>125</v>
      </c>
      <c r="B11" s="1480" t="s">
        <v>4</v>
      </c>
      <c r="C11" s="1481"/>
      <c r="D11" s="1482" t="s">
        <v>21466</v>
      </c>
      <c r="E11" s="1489" t="s">
        <v>21467</v>
      </c>
      <c r="F11" s="1484"/>
      <c r="G11" s="1490"/>
      <c r="H11" s="1482" t="s">
        <v>21468</v>
      </c>
    </row>
    <row r="12" spans="1:8" ht="14.25" thickTop="1" thickBot="1" x14ac:dyDescent="0.25">
      <c r="A12" s="1479"/>
      <c r="B12" s="713" t="s">
        <v>392</v>
      </c>
      <c r="C12" s="714" t="s">
        <v>2177</v>
      </c>
      <c r="D12" s="1483"/>
      <c r="E12" s="715" t="s">
        <v>392</v>
      </c>
      <c r="F12" s="714" t="s">
        <v>21469</v>
      </c>
      <c r="G12" s="714" t="s">
        <v>21470</v>
      </c>
      <c r="H12" s="1483"/>
    </row>
    <row r="13" spans="1:8" ht="8.25" hidden="1" customHeight="1" thickTop="1" thickBot="1" x14ac:dyDescent="0.25">
      <c r="A13" s="716"/>
      <c r="B13" s="717"/>
      <c r="C13" s="718"/>
      <c r="D13" s="719"/>
      <c r="E13" s="720"/>
      <c r="F13" s="721"/>
      <c r="G13" s="721"/>
      <c r="H13" s="719"/>
    </row>
    <row r="14" spans="1:8" ht="18.75" customHeight="1" thickTop="1" x14ac:dyDescent="0.2">
      <c r="A14" s="722" t="s">
        <v>21471</v>
      </c>
      <c r="B14" s="723">
        <v>542</v>
      </c>
      <c r="C14" s="724">
        <v>2365</v>
      </c>
      <c r="D14" s="725">
        <v>1268</v>
      </c>
      <c r="E14" s="726">
        <v>41</v>
      </c>
      <c r="F14" s="727">
        <v>256</v>
      </c>
      <c r="G14" s="727">
        <v>0</v>
      </c>
      <c r="H14" s="728">
        <v>76</v>
      </c>
    </row>
    <row r="15" spans="1:8" ht="18.75" customHeight="1" x14ac:dyDescent="0.2">
      <c r="A15" s="722" t="s">
        <v>21472</v>
      </c>
      <c r="B15" s="723">
        <v>1</v>
      </c>
      <c r="C15" s="724">
        <v>30</v>
      </c>
      <c r="D15" s="725">
        <v>23</v>
      </c>
      <c r="E15" s="726">
        <v>1587</v>
      </c>
      <c r="F15" s="727">
        <v>5284</v>
      </c>
      <c r="G15" s="727">
        <v>58</v>
      </c>
      <c r="H15" s="728">
        <v>1795</v>
      </c>
    </row>
    <row r="16" spans="1:8" ht="18" customHeight="1" x14ac:dyDescent="0.2">
      <c r="A16" s="722" t="s">
        <v>21473</v>
      </c>
      <c r="B16" s="723">
        <v>28</v>
      </c>
      <c r="C16" s="724">
        <v>44</v>
      </c>
      <c r="D16" s="725">
        <v>52</v>
      </c>
      <c r="E16" s="726">
        <v>154</v>
      </c>
      <c r="F16" s="727">
        <v>1073</v>
      </c>
      <c r="G16" s="727">
        <v>1</v>
      </c>
      <c r="H16" s="728">
        <v>247</v>
      </c>
    </row>
    <row r="17" spans="1:17" ht="18" customHeight="1" x14ac:dyDescent="0.2">
      <c r="A17" s="722" t="s">
        <v>21474</v>
      </c>
      <c r="B17" s="723">
        <v>2</v>
      </c>
      <c r="C17" s="724">
        <v>0</v>
      </c>
      <c r="D17" s="725">
        <v>1</v>
      </c>
      <c r="E17" s="726">
        <v>165</v>
      </c>
      <c r="F17" s="727">
        <v>831</v>
      </c>
      <c r="G17" s="727">
        <v>0</v>
      </c>
      <c r="H17" s="728">
        <v>220</v>
      </c>
    </row>
    <row r="18" spans="1:17" ht="18" customHeight="1" x14ac:dyDescent="0.2">
      <c r="A18" s="722" t="s">
        <v>21475</v>
      </c>
      <c r="B18" s="723">
        <v>48</v>
      </c>
      <c r="C18" s="724">
        <v>457</v>
      </c>
      <c r="D18" s="725">
        <v>230</v>
      </c>
      <c r="E18" s="726">
        <v>35</v>
      </c>
      <c r="F18" s="727">
        <v>526</v>
      </c>
      <c r="G18" s="727">
        <v>38</v>
      </c>
      <c r="H18" s="728">
        <v>131</v>
      </c>
    </row>
    <row r="19" spans="1:17" ht="18" customHeight="1" x14ac:dyDescent="0.2">
      <c r="A19" s="729" t="s">
        <v>21417</v>
      </c>
      <c r="B19" s="730">
        <v>339</v>
      </c>
      <c r="C19" s="731">
        <v>410</v>
      </c>
      <c r="D19" s="725">
        <v>444</v>
      </c>
      <c r="E19" s="732">
        <v>172</v>
      </c>
      <c r="F19" s="733">
        <v>281</v>
      </c>
      <c r="G19" s="733">
        <v>560</v>
      </c>
      <c r="H19" s="728">
        <v>325</v>
      </c>
    </row>
    <row r="20" spans="1:17" ht="18" customHeight="1" x14ac:dyDescent="0.2">
      <c r="A20" s="729" t="s">
        <v>181</v>
      </c>
      <c r="B20" s="730">
        <v>500</v>
      </c>
      <c r="C20" s="731">
        <v>1026</v>
      </c>
      <c r="D20" s="725">
        <v>601</v>
      </c>
      <c r="E20" s="732">
        <v>719</v>
      </c>
      <c r="F20" s="733">
        <v>1668</v>
      </c>
      <c r="G20" s="733">
        <v>0</v>
      </c>
      <c r="H20" s="728">
        <v>560</v>
      </c>
    </row>
    <row r="21" spans="1:17" ht="18" customHeight="1" x14ac:dyDescent="0.2">
      <c r="A21" s="729" t="s">
        <v>21476</v>
      </c>
      <c r="B21" s="730">
        <v>3</v>
      </c>
      <c r="C21" s="731">
        <v>0</v>
      </c>
      <c r="D21" s="725">
        <v>3</v>
      </c>
      <c r="E21" s="732">
        <v>18</v>
      </c>
      <c r="F21" s="733">
        <v>29</v>
      </c>
      <c r="G21" s="733">
        <v>0</v>
      </c>
      <c r="H21" s="728">
        <v>14</v>
      </c>
    </row>
    <row r="22" spans="1:17" ht="18" customHeight="1" x14ac:dyDescent="0.2">
      <c r="A22" s="729" t="s">
        <v>209</v>
      </c>
      <c r="B22" s="730">
        <v>0</v>
      </c>
      <c r="C22" s="731">
        <v>0</v>
      </c>
      <c r="D22" s="725">
        <v>0</v>
      </c>
      <c r="E22" s="732">
        <v>0</v>
      </c>
      <c r="F22" s="733">
        <v>0</v>
      </c>
      <c r="G22" s="733">
        <v>0</v>
      </c>
      <c r="H22" s="728">
        <v>0</v>
      </c>
    </row>
    <row r="23" spans="1:17" ht="18" customHeight="1" x14ac:dyDescent="0.2">
      <c r="A23" s="729" t="s">
        <v>21477</v>
      </c>
      <c r="B23" s="730">
        <v>49</v>
      </c>
      <c r="C23" s="731">
        <v>83</v>
      </c>
      <c r="D23" s="725">
        <v>73</v>
      </c>
      <c r="E23" s="732">
        <v>132</v>
      </c>
      <c r="F23" s="733">
        <v>327</v>
      </c>
      <c r="G23" s="733">
        <v>0</v>
      </c>
      <c r="H23" s="728">
        <v>114</v>
      </c>
    </row>
    <row r="24" spans="1:17" ht="18" customHeight="1" x14ac:dyDescent="0.3">
      <c r="A24" s="729" t="s">
        <v>180</v>
      </c>
      <c r="B24" s="730">
        <v>57</v>
      </c>
      <c r="C24" s="731">
        <v>70</v>
      </c>
      <c r="D24" s="725">
        <v>75</v>
      </c>
      <c r="E24" s="732">
        <v>93</v>
      </c>
      <c r="F24" s="733">
        <v>596</v>
      </c>
      <c r="G24" s="733">
        <v>0</v>
      </c>
      <c r="H24" s="728">
        <v>159</v>
      </c>
      <c r="Q24" s="734"/>
    </row>
    <row r="25" spans="1:17" ht="18" customHeight="1" thickBot="1" x14ac:dyDescent="0.35">
      <c r="A25" s="735" t="s">
        <v>1982</v>
      </c>
      <c r="B25" s="736">
        <v>423</v>
      </c>
      <c r="C25" s="737">
        <v>11</v>
      </c>
      <c r="D25" s="725">
        <v>198</v>
      </c>
      <c r="E25" s="738">
        <v>2</v>
      </c>
      <c r="F25" s="739">
        <v>3</v>
      </c>
      <c r="G25" s="739">
        <v>0</v>
      </c>
      <c r="H25" s="728">
        <v>3</v>
      </c>
      <c r="Q25" s="734"/>
    </row>
    <row r="26" spans="1:17" ht="18" customHeight="1" thickTop="1" thickBot="1" x14ac:dyDescent="0.35">
      <c r="A26" s="740" t="s">
        <v>105</v>
      </c>
      <c r="B26" s="741">
        <v>1992</v>
      </c>
      <c r="C26" s="741">
        <v>4496</v>
      </c>
      <c r="D26" s="742">
        <v>2968</v>
      </c>
      <c r="E26" s="742">
        <v>3118</v>
      </c>
      <c r="F26" s="742">
        <v>10874</v>
      </c>
      <c r="G26" s="742">
        <v>657</v>
      </c>
      <c r="H26" s="743">
        <v>3644</v>
      </c>
      <c r="Q26" s="734"/>
    </row>
    <row r="27" spans="1:17" ht="8.25" customHeight="1" thickTop="1" thickBot="1" x14ac:dyDescent="0.25"/>
    <row r="28" spans="1:17" ht="15" customHeight="1" thickTop="1" thickBot="1" x14ac:dyDescent="0.3">
      <c r="A28" s="1476" t="s">
        <v>21478</v>
      </c>
      <c r="B28" s="1477"/>
      <c r="C28" s="1477"/>
      <c r="D28" s="1477"/>
      <c r="E28" s="1477"/>
      <c r="F28" s="1477"/>
      <c r="G28" s="1477"/>
      <c r="H28" s="1478"/>
    </row>
    <row r="29" spans="1:17" ht="18" customHeight="1" thickTop="1" thickBot="1" x14ac:dyDescent="0.25">
      <c r="A29" s="1479" t="s">
        <v>125</v>
      </c>
      <c r="B29" s="1480" t="s">
        <v>4</v>
      </c>
      <c r="C29" s="1481"/>
      <c r="D29" s="1482" t="s">
        <v>21466</v>
      </c>
      <c r="E29" s="1484" t="s">
        <v>21467</v>
      </c>
      <c r="F29" s="1484"/>
      <c r="G29" s="1484"/>
      <c r="H29" s="1482" t="s">
        <v>21466</v>
      </c>
    </row>
    <row r="30" spans="1:17" ht="13.5" customHeight="1" thickTop="1" thickBot="1" x14ac:dyDescent="0.25">
      <c r="A30" s="1479"/>
      <c r="B30" s="713" t="s">
        <v>392</v>
      </c>
      <c r="C30" s="714" t="s">
        <v>2177</v>
      </c>
      <c r="D30" s="1483"/>
      <c r="E30" s="715" t="s">
        <v>392</v>
      </c>
      <c r="F30" s="744" t="s">
        <v>21469</v>
      </c>
      <c r="G30" s="714" t="s">
        <v>21470</v>
      </c>
      <c r="H30" s="1483"/>
    </row>
    <row r="31" spans="1:17" ht="1.5" customHeight="1" thickTop="1" x14ac:dyDescent="0.2">
      <c r="A31" s="716"/>
      <c r="B31" s="717"/>
      <c r="C31" s="718"/>
      <c r="D31" s="719"/>
      <c r="E31" s="720"/>
      <c r="F31" s="721"/>
      <c r="G31" s="721"/>
      <c r="H31" s="719">
        <v>0</v>
      </c>
    </row>
    <row r="32" spans="1:17" ht="18" customHeight="1" x14ac:dyDescent="0.2">
      <c r="A32" s="722" t="s">
        <v>21471</v>
      </c>
      <c r="B32" s="723">
        <v>10</v>
      </c>
      <c r="C32" s="724">
        <v>0</v>
      </c>
      <c r="D32" s="725">
        <v>11</v>
      </c>
      <c r="E32" s="726">
        <v>46</v>
      </c>
      <c r="F32" s="727">
        <v>219</v>
      </c>
      <c r="G32" s="727">
        <v>0</v>
      </c>
      <c r="H32" s="728">
        <v>25</v>
      </c>
    </row>
    <row r="33" spans="1:8" ht="18" customHeight="1" x14ac:dyDescent="0.2">
      <c r="A33" s="722" t="s">
        <v>21472</v>
      </c>
      <c r="B33" s="723">
        <v>0</v>
      </c>
      <c r="C33" s="724">
        <v>18</v>
      </c>
      <c r="D33" s="725">
        <v>0</v>
      </c>
      <c r="E33" s="726">
        <v>1475</v>
      </c>
      <c r="F33" s="727">
        <v>5123</v>
      </c>
      <c r="G33" s="727">
        <v>65</v>
      </c>
      <c r="H33" s="728">
        <v>931</v>
      </c>
    </row>
    <row r="34" spans="1:8" ht="18" customHeight="1" x14ac:dyDescent="0.2">
      <c r="A34" s="722" t="s">
        <v>21473</v>
      </c>
      <c r="B34" s="723">
        <v>21</v>
      </c>
      <c r="C34" s="724">
        <v>11</v>
      </c>
      <c r="D34" s="725">
        <v>7</v>
      </c>
      <c r="E34" s="726">
        <v>209</v>
      </c>
      <c r="F34" s="727">
        <v>988</v>
      </c>
      <c r="G34" s="727">
        <v>0</v>
      </c>
      <c r="H34" s="728">
        <v>154</v>
      </c>
    </row>
    <row r="35" spans="1:8" ht="18" customHeight="1" x14ac:dyDescent="0.2">
      <c r="A35" s="722" t="s">
        <v>21479</v>
      </c>
      <c r="B35" s="723">
        <v>0</v>
      </c>
      <c r="C35" s="724">
        <v>0</v>
      </c>
      <c r="D35" s="725">
        <v>0</v>
      </c>
      <c r="E35" s="726">
        <v>461</v>
      </c>
      <c r="F35" s="727">
        <v>1944</v>
      </c>
      <c r="G35" s="727">
        <v>0</v>
      </c>
      <c r="H35" s="728">
        <v>322</v>
      </c>
    </row>
    <row r="36" spans="1:8" ht="18" customHeight="1" x14ac:dyDescent="0.2">
      <c r="A36" s="722" t="s">
        <v>21475</v>
      </c>
      <c r="B36" s="723">
        <v>6</v>
      </c>
      <c r="C36" s="724">
        <v>4</v>
      </c>
      <c r="D36" s="725">
        <v>3</v>
      </c>
      <c r="E36" s="726">
        <v>22</v>
      </c>
      <c r="F36" s="727">
        <v>295</v>
      </c>
      <c r="G36" s="727">
        <v>14</v>
      </c>
      <c r="H36" s="728">
        <v>65</v>
      </c>
    </row>
    <row r="37" spans="1:8" ht="18" customHeight="1" x14ac:dyDescent="0.2">
      <c r="A37" s="729" t="s">
        <v>21417</v>
      </c>
      <c r="B37" s="730">
        <v>29</v>
      </c>
      <c r="C37" s="724">
        <v>0</v>
      </c>
      <c r="D37" s="725">
        <v>6</v>
      </c>
      <c r="E37" s="732">
        <v>302</v>
      </c>
      <c r="F37" s="733">
        <v>355</v>
      </c>
      <c r="G37" s="733">
        <v>804</v>
      </c>
      <c r="H37" s="728">
        <v>299</v>
      </c>
    </row>
    <row r="38" spans="1:8" ht="18" customHeight="1" x14ac:dyDescent="0.2">
      <c r="A38" s="729" t="s">
        <v>181</v>
      </c>
      <c r="B38" s="730">
        <v>211</v>
      </c>
      <c r="C38" s="724">
        <v>7</v>
      </c>
      <c r="D38" s="725">
        <v>56</v>
      </c>
      <c r="E38" s="732">
        <v>635</v>
      </c>
      <c r="F38" s="733">
        <v>1301</v>
      </c>
      <c r="G38" s="733">
        <v>0</v>
      </c>
      <c r="H38" s="728">
        <v>261</v>
      </c>
    </row>
    <row r="39" spans="1:8" ht="18" customHeight="1" x14ac:dyDescent="0.2">
      <c r="A39" s="729" t="s">
        <v>21476</v>
      </c>
      <c r="B39" s="730">
        <v>0</v>
      </c>
      <c r="C39" s="724">
        <v>0</v>
      </c>
      <c r="D39" s="725">
        <v>0</v>
      </c>
      <c r="E39" s="732">
        <v>48</v>
      </c>
      <c r="F39" s="733">
        <v>155</v>
      </c>
      <c r="G39" s="733">
        <v>0</v>
      </c>
      <c r="H39" s="728">
        <v>29</v>
      </c>
    </row>
    <row r="40" spans="1:8" ht="18" customHeight="1" x14ac:dyDescent="0.2">
      <c r="A40" s="729" t="s">
        <v>209</v>
      </c>
      <c r="B40" s="730">
        <v>0</v>
      </c>
      <c r="C40" s="724">
        <v>0</v>
      </c>
      <c r="D40" s="725">
        <v>0</v>
      </c>
      <c r="E40" s="732">
        <v>0</v>
      </c>
      <c r="F40" s="733">
        <v>2</v>
      </c>
      <c r="G40" s="733">
        <v>0</v>
      </c>
      <c r="H40" s="728">
        <v>2</v>
      </c>
    </row>
    <row r="41" spans="1:8" ht="18" customHeight="1" x14ac:dyDescent="0.2">
      <c r="A41" s="729" t="s">
        <v>21477</v>
      </c>
      <c r="B41" s="730">
        <v>1</v>
      </c>
      <c r="C41" s="724">
        <v>0</v>
      </c>
      <c r="D41" s="725">
        <v>1</v>
      </c>
      <c r="E41" s="732">
        <v>130</v>
      </c>
      <c r="F41" s="733">
        <v>401</v>
      </c>
      <c r="G41" s="733">
        <v>0</v>
      </c>
      <c r="H41" s="728">
        <v>57</v>
      </c>
    </row>
    <row r="42" spans="1:8" ht="18" customHeight="1" x14ac:dyDescent="0.2">
      <c r="A42" s="729" t="s">
        <v>180</v>
      </c>
      <c r="B42" s="730">
        <v>33</v>
      </c>
      <c r="C42" s="724">
        <v>0</v>
      </c>
      <c r="D42" s="725">
        <v>8</v>
      </c>
      <c r="E42" s="732">
        <v>153</v>
      </c>
      <c r="F42" s="733">
        <v>489</v>
      </c>
      <c r="G42" s="733">
        <v>0</v>
      </c>
      <c r="H42" s="728">
        <v>133</v>
      </c>
    </row>
    <row r="43" spans="1:8" ht="18" customHeight="1" x14ac:dyDescent="0.2">
      <c r="A43" s="729" t="s">
        <v>21480</v>
      </c>
      <c r="B43" s="730">
        <v>19</v>
      </c>
      <c r="C43" s="724">
        <v>0</v>
      </c>
      <c r="D43" s="725">
        <v>4</v>
      </c>
      <c r="E43" s="732">
        <v>0</v>
      </c>
      <c r="F43" s="733">
        <v>0</v>
      </c>
      <c r="G43" s="733">
        <v>0</v>
      </c>
      <c r="H43" s="728">
        <v>0</v>
      </c>
    </row>
    <row r="44" spans="1:8" ht="18" customHeight="1" thickBot="1" x14ac:dyDescent="0.25">
      <c r="A44" s="735" t="s">
        <v>1982</v>
      </c>
      <c r="B44" s="736">
        <v>1511</v>
      </c>
      <c r="C44" s="737">
        <v>559</v>
      </c>
      <c r="D44" s="725">
        <v>1504</v>
      </c>
      <c r="E44" s="738">
        <v>92</v>
      </c>
      <c r="F44" s="739">
        <v>47</v>
      </c>
      <c r="G44" s="739">
        <v>0</v>
      </c>
      <c r="H44" s="728">
        <v>6</v>
      </c>
    </row>
    <row r="45" spans="1:8" ht="14.25" thickTop="1" thickBot="1" x14ac:dyDescent="0.25">
      <c r="A45" s="740" t="s">
        <v>105</v>
      </c>
      <c r="B45" s="741">
        <v>1841</v>
      </c>
      <c r="C45" s="740">
        <v>599</v>
      </c>
      <c r="D45" s="745">
        <v>1600</v>
      </c>
      <c r="E45" s="742">
        <v>3573</v>
      </c>
      <c r="F45" s="742">
        <v>11319</v>
      </c>
      <c r="G45" s="742">
        <v>883</v>
      </c>
      <c r="H45" s="743">
        <v>2284</v>
      </c>
    </row>
    <row r="46" spans="1:8" ht="13.5" hidden="1" thickTop="1" x14ac:dyDescent="0.2"/>
    <row r="47" spans="1:8" ht="7.5" customHeight="1" thickTop="1" x14ac:dyDescent="0.2"/>
  </sheetData>
  <mergeCells count="14">
    <mergeCell ref="A6:H6"/>
    <mergeCell ref="E9:H9"/>
    <mergeCell ref="A10:H10"/>
    <mergeCell ref="A11:A12"/>
    <mergeCell ref="B11:C11"/>
    <mergeCell ref="D11:D12"/>
    <mergeCell ref="E11:G11"/>
    <mergeCell ref="H11:H12"/>
    <mergeCell ref="A28:H28"/>
    <mergeCell ref="A29:A30"/>
    <mergeCell ref="B29:C29"/>
    <mergeCell ref="D29:D30"/>
    <mergeCell ref="E29:G29"/>
    <mergeCell ref="H29:H30"/>
  </mergeCells>
  <printOptions horizontalCentered="1" verticalCentered="1"/>
  <pageMargins left="0.43307086614173229" right="0.23622047244094491" top="0.94488188976377963" bottom="0.74803149606299213" header="0.31496062992125984" footer="0.31496062992125984"/>
  <pageSetup scale="76" orientation="portrait"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FFC24-2C39-4A70-BE22-036BEC96A540}">
  <sheetPr>
    <tabColor rgb="FF00B050"/>
  </sheetPr>
  <dimension ref="A1:AH22"/>
  <sheetViews>
    <sheetView showGridLines="0" workbookViewId="0">
      <selection activeCell="AE7" sqref="AE7"/>
    </sheetView>
  </sheetViews>
  <sheetFormatPr baseColWidth="10" defaultRowHeight="15" x14ac:dyDescent="0.2"/>
  <cols>
    <col min="1" max="1" width="16.85546875" style="594" customWidth="1"/>
    <col min="2" max="2" width="6.42578125" style="594" customWidth="1"/>
    <col min="3" max="4" width="7" style="594" customWidth="1"/>
    <col min="5" max="5" width="5.7109375" style="594" customWidth="1"/>
    <col min="6" max="6" width="7.7109375" style="594" customWidth="1"/>
    <col min="7" max="26" width="6" style="594" customWidth="1"/>
    <col min="27" max="28" width="5.85546875" style="594" hidden="1" customWidth="1"/>
    <col min="29" max="29" width="5.42578125" style="594" hidden="1" customWidth="1"/>
    <col min="30" max="16384" width="11.42578125" style="594"/>
  </cols>
  <sheetData>
    <row r="1" spans="1:34" ht="15.75" x14ac:dyDescent="0.25">
      <c r="A1" s="593" t="s">
        <v>21412</v>
      </c>
    </row>
    <row r="2" spans="1:34" ht="15.75" x14ac:dyDescent="0.25">
      <c r="A2" s="593" t="s">
        <v>21413</v>
      </c>
    </row>
    <row r="3" spans="1:34" ht="15.75" x14ac:dyDescent="0.2">
      <c r="A3" s="597" t="s">
        <v>21414</v>
      </c>
      <c r="E3" s="665"/>
      <c r="F3" s="665"/>
      <c r="G3" s="665"/>
      <c r="H3" s="665"/>
      <c r="I3" s="665"/>
      <c r="J3" s="665"/>
      <c r="K3" s="665"/>
      <c r="L3" s="665"/>
      <c r="M3" s="665"/>
      <c r="N3" s="665"/>
      <c r="O3" s="665"/>
      <c r="P3" s="665"/>
      <c r="Q3" s="665"/>
      <c r="R3" s="665"/>
      <c r="S3" s="1494" t="s">
        <v>21481</v>
      </c>
      <c r="T3" s="1494"/>
      <c r="U3" s="1494"/>
      <c r="V3" s="1494"/>
      <c r="W3" s="1494"/>
      <c r="X3" s="1494"/>
      <c r="Y3" s="1494"/>
      <c r="Z3" s="1494"/>
    </row>
    <row r="4" spans="1:34" x14ac:dyDescent="0.2">
      <c r="A4" s="746"/>
      <c r="B4" s="746"/>
      <c r="C4" s="665"/>
      <c r="D4" s="665"/>
      <c r="E4" s="665"/>
      <c r="F4" s="665"/>
      <c r="G4" s="665"/>
      <c r="H4" s="665"/>
      <c r="I4" s="665"/>
      <c r="J4" s="665"/>
      <c r="K4" s="665"/>
      <c r="L4" s="665"/>
      <c r="M4" s="665"/>
      <c r="N4" s="665"/>
      <c r="O4" s="665"/>
      <c r="P4" s="665"/>
      <c r="Q4" s="665"/>
      <c r="R4" s="665"/>
      <c r="S4" s="747"/>
      <c r="T4" s="747"/>
      <c r="U4" s="747"/>
      <c r="V4" s="747"/>
      <c r="W4" s="747"/>
      <c r="X4" s="747"/>
      <c r="Y4" s="747"/>
      <c r="Z4" s="747"/>
    </row>
    <row r="5" spans="1:34" ht="18" x14ac:dyDescent="0.25">
      <c r="A5" s="1495" t="s">
        <v>21482</v>
      </c>
      <c r="B5" s="1495"/>
      <c r="C5" s="1495"/>
      <c r="D5" s="1495"/>
      <c r="E5" s="1495"/>
      <c r="F5" s="1495"/>
      <c r="G5" s="1495"/>
      <c r="H5" s="1495"/>
      <c r="I5" s="1495"/>
      <c r="J5" s="1495"/>
      <c r="K5" s="1495"/>
      <c r="L5" s="1495"/>
      <c r="M5" s="1495"/>
      <c r="N5" s="1495"/>
      <c r="O5" s="1495"/>
      <c r="P5" s="1495"/>
      <c r="Q5" s="1495"/>
      <c r="R5" s="1495"/>
      <c r="S5" s="1495"/>
      <c r="T5" s="1495"/>
      <c r="U5" s="1495"/>
      <c r="V5" s="1495"/>
      <c r="W5" s="1495"/>
      <c r="X5" s="1495"/>
      <c r="Y5" s="1495"/>
      <c r="Z5" s="1495"/>
    </row>
    <row r="6" spans="1:34" ht="18" x14ac:dyDescent="0.25">
      <c r="A6" s="1496" t="s">
        <v>21483</v>
      </c>
      <c r="B6" s="1496"/>
      <c r="C6" s="1496"/>
      <c r="D6" s="1496"/>
      <c r="E6" s="1496"/>
      <c r="F6" s="1496"/>
      <c r="G6" s="1496"/>
      <c r="H6" s="1496"/>
      <c r="I6" s="1496"/>
      <c r="J6" s="1496"/>
      <c r="K6" s="1496"/>
      <c r="L6" s="1496"/>
      <c r="M6" s="1496"/>
      <c r="N6" s="1496"/>
      <c r="O6" s="1496"/>
      <c r="P6" s="1496"/>
      <c r="Q6" s="1496"/>
      <c r="R6" s="1496"/>
      <c r="S6" s="1496"/>
      <c r="T6" s="1496"/>
      <c r="U6" s="1496"/>
      <c r="V6" s="1496"/>
      <c r="W6" s="1496"/>
      <c r="X6" s="1496"/>
      <c r="Y6" s="1496"/>
      <c r="Z6" s="1496"/>
    </row>
    <row r="7" spans="1:34" ht="13.5" customHeight="1" x14ac:dyDescent="0.2">
      <c r="A7" s="748"/>
      <c r="B7" s="748"/>
      <c r="C7" s="749"/>
      <c r="D7" s="749"/>
      <c r="E7" s="749"/>
      <c r="F7" s="749"/>
      <c r="G7" s="749"/>
      <c r="H7" s="749"/>
      <c r="I7" s="749"/>
      <c r="J7" s="749"/>
      <c r="K7" s="749"/>
      <c r="L7" s="749"/>
      <c r="M7" s="749"/>
      <c r="N7" s="749"/>
      <c r="O7" s="749"/>
      <c r="P7" s="749"/>
      <c r="Q7" s="749"/>
      <c r="R7" s="749"/>
      <c r="S7" s="749"/>
      <c r="T7" s="749"/>
      <c r="U7" s="749"/>
      <c r="V7" s="749"/>
      <c r="W7" s="749"/>
      <c r="X7" s="749"/>
      <c r="Y7" s="749"/>
      <c r="Z7" s="749"/>
    </row>
    <row r="8" spans="1:34" ht="18.75" thickBot="1" x14ac:dyDescent="0.3">
      <c r="A8" s="1497"/>
      <c r="B8" s="1497"/>
      <c r="C8" s="1497"/>
      <c r="D8" s="1497"/>
      <c r="E8" s="1498"/>
      <c r="F8" s="1498"/>
      <c r="G8" s="1498"/>
      <c r="H8" s="750"/>
      <c r="I8" s="751"/>
      <c r="J8" s="751"/>
      <c r="K8" s="750"/>
      <c r="L8" s="750"/>
      <c r="M8" s="750"/>
      <c r="N8" s="750"/>
      <c r="O8" s="750"/>
      <c r="P8" s="751"/>
      <c r="Q8" s="750"/>
      <c r="R8" s="749"/>
      <c r="S8" s="749"/>
      <c r="T8" s="749"/>
      <c r="U8" s="749"/>
      <c r="V8" s="749"/>
      <c r="W8" s="749"/>
      <c r="X8" s="749"/>
      <c r="Y8" s="749"/>
      <c r="Z8" s="749"/>
    </row>
    <row r="9" spans="1:34" ht="13.15" customHeight="1" thickTop="1" x14ac:dyDescent="0.2">
      <c r="A9" s="1499" t="s">
        <v>21484</v>
      </c>
      <c r="B9" s="1502" t="s">
        <v>1905</v>
      </c>
      <c r="C9" s="1505" t="s">
        <v>2087</v>
      </c>
      <c r="D9" s="1506"/>
      <c r="E9" s="1507"/>
      <c r="F9" s="1511" t="s">
        <v>21485</v>
      </c>
      <c r="G9" s="1511"/>
      <c r="H9" s="1511"/>
      <c r="I9" s="1511"/>
      <c r="J9" s="1511"/>
      <c r="K9" s="1511"/>
      <c r="L9" s="1511"/>
      <c r="M9" s="1511"/>
      <c r="N9" s="1511"/>
      <c r="O9" s="1511"/>
      <c r="P9" s="1511"/>
      <c r="Q9" s="1511"/>
      <c r="R9" s="1511"/>
      <c r="S9" s="1511"/>
      <c r="T9" s="1511"/>
      <c r="U9" s="752"/>
      <c r="V9" s="752"/>
      <c r="W9" s="752"/>
      <c r="X9" s="752"/>
      <c r="Y9" s="752"/>
      <c r="Z9" s="753"/>
      <c r="AA9" s="752"/>
      <c r="AB9" s="752"/>
      <c r="AC9" s="753"/>
    </row>
    <row r="10" spans="1:34" x14ac:dyDescent="0.2">
      <c r="A10" s="1500"/>
      <c r="B10" s="1503"/>
      <c r="C10" s="1508"/>
      <c r="D10" s="1509"/>
      <c r="E10" s="1510"/>
      <c r="F10" s="1512" t="s">
        <v>21486</v>
      </c>
      <c r="G10" s="1512"/>
      <c r="H10" s="1512"/>
      <c r="I10" s="1491" t="s">
        <v>21487</v>
      </c>
      <c r="J10" s="1492"/>
      <c r="K10" s="1492"/>
      <c r="L10" s="1491" t="s">
        <v>21488</v>
      </c>
      <c r="M10" s="1492"/>
      <c r="N10" s="1492"/>
      <c r="O10" s="1491" t="s">
        <v>21489</v>
      </c>
      <c r="P10" s="1492"/>
      <c r="Q10" s="1513"/>
      <c r="R10" s="1491" t="s">
        <v>21490</v>
      </c>
      <c r="S10" s="1492"/>
      <c r="T10" s="1492"/>
      <c r="U10" s="1491" t="s">
        <v>209</v>
      </c>
      <c r="V10" s="1492"/>
      <c r="W10" s="1492"/>
      <c r="X10" s="1491" t="s">
        <v>175</v>
      </c>
      <c r="Y10" s="1492"/>
      <c r="Z10" s="1493"/>
      <c r="AA10" s="1491" t="s">
        <v>21491</v>
      </c>
      <c r="AB10" s="1492"/>
      <c r="AC10" s="1493"/>
    </row>
    <row r="11" spans="1:34" x14ac:dyDescent="0.2">
      <c r="A11" s="1501"/>
      <c r="B11" s="1504"/>
      <c r="C11" s="754" t="s">
        <v>644</v>
      </c>
      <c r="D11" s="754" t="s">
        <v>21436</v>
      </c>
      <c r="E11" s="754" t="s">
        <v>21423</v>
      </c>
      <c r="F11" s="754" t="s">
        <v>644</v>
      </c>
      <c r="G11" s="754" t="s">
        <v>21436</v>
      </c>
      <c r="H11" s="754" t="s">
        <v>21423</v>
      </c>
      <c r="I11" s="754" t="s">
        <v>644</v>
      </c>
      <c r="J11" s="754" t="s">
        <v>21436</v>
      </c>
      <c r="K11" s="754" t="s">
        <v>21423</v>
      </c>
      <c r="L11" s="754" t="s">
        <v>644</v>
      </c>
      <c r="M11" s="754" t="s">
        <v>21436</v>
      </c>
      <c r="N11" s="754" t="s">
        <v>21423</v>
      </c>
      <c r="O11" s="754" t="s">
        <v>644</v>
      </c>
      <c r="P11" s="754" t="s">
        <v>392</v>
      </c>
      <c r="Q11" s="754" t="s">
        <v>21423</v>
      </c>
      <c r="R11" s="754" t="s">
        <v>644</v>
      </c>
      <c r="S11" s="754" t="s">
        <v>21436</v>
      </c>
      <c r="T11" s="754" t="s">
        <v>21423</v>
      </c>
      <c r="U11" s="754" t="s">
        <v>644</v>
      </c>
      <c r="V11" s="754" t="s">
        <v>21436</v>
      </c>
      <c r="W11" s="754" t="s">
        <v>21423</v>
      </c>
      <c r="X11" s="754" t="s">
        <v>644</v>
      </c>
      <c r="Y11" s="754" t="s">
        <v>21436</v>
      </c>
      <c r="Z11" s="755" t="s">
        <v>21423</v>
      </c>
      <c r="AA11" s="754" t="s">
        <v>644</v>
      </c>
      <c r="AB11" s="754" t="s">
        <v>21436</v>
      </c>
      <c r="AC11" s="755" t="s">
        <v>21423</v>
      </c>
    </row>
    <row r="12" spans="1:34" ht="26.25" customHeight="1" x14ac:dyDescent="0.2">
      <c r="A12" s="756" t="s">
        <v>79</v>
      </c>
      <c r="B12" s="757">
        <v>2689</v>
      </c>
      <c r="C12" s="758">
        <v>2022</v>
      </c>
      <c r="D12" s="758">
        <v>667</v>
      </c>
      <c r="E12" s="758">
        <v>0</v>
      </c>
      <c r="F12" s="758">
        <v>1633</v>
      </c>
      <c r="G12" s="758">
        <v>460</v>
      </c>
      <c r="H12" s="758">
        <v>0</v>
      </c>
      <c r="I12" s="758">
        <v>197</v>
      </c>
      <c r="J12" s="758">
        <v>131</v>
      </c>
      <c r="K12" s="758">
        <v>0</v>
      </c>
      <c r="L12" s="758">
        <v>21</v>
      </c>
      <c r="M12" s="758">
        <v>11</v>
      </c>
      <c r="N12" s="758">
        <v>0</v>
      </c>
      <c r="O12" s="758">
        <v>123</v>
      </c>
      <c r="P12" s="758">
        <v>30</v>
      </c>
      <c r="Q12" s="758">
        <v>0</v>
      </c>
      <c r="R12" s="758">
        <v>0</v>
      </c>
      <c r="S12" s="758">
        <v>0</v>
      </c>
      <c r="T12" s="758">
        <v>0</v>
      </c>
      <c r="U12" s="758">
        <v>0</v>
      </c>
      <c r="V12" s="758">
        <v>0</v>
      </c>
      <c r="W12" s="758">
        <v>0</v>
      </c>
      <c r="X12" s="758">
        <v>48</v>
      </c>
      <c r="Y12" s="758">
        <v>35</v>
      </c>
      <c r="Z12" s="758">
        <v>0</v>
      </c>
      <c r="AA12" s="758" t="e">
        <f t="shared" ref="AA12:AC12" si="0">SUM(AA13:AA20)</f>
        <v>#REF!</v>
      </c>
      <c r="AB12" s="758" t="e">
        <f t="shared" si="0"/>
        <v>#REF!</v>
      </c>
      <c r="AC12" s="758" t="e">
        <f t="shared" si="0"/>
        <v>#REF!</v>
      </c>
    </row>
    <row r="13" spans="1:34" ht="16.5" customHeight="1" x14ac:dyDescent="0.2">
      <c r="A13" s="756" t="s">
        <v>21492</v>
      </c>
      <c r="B13" s="757">
        <v>550</v>
      </c>
      <c r="C13" s="759">
        <v>406</v>
      </c>
      <c r="D13" s="759">
        <v>144</v>
      </c>
      <c r="E13" s="759">
        <v>0</v>
      </c>
      <c r="F13" s="760">
        <v>320</v>
      </c>
      <c r="G13" s="760">
        <v>93</v>
      </c>
      <c r="H13" s="760">
        <v>0</v>
      </c>
      <c r="I13" s="760">
        <v>54</v>
      </c>
      <c r="J13" s="760">
        <v>35</v>
      </c>
      <c r="K13" s="760">
        <v>0</v>
      </c>
      <c r="L13" s="760">
        <v>4</v>
      </c>
      <c r="M13" s="760">
        <v>4</v>
      </c>
      <c r="N13" s="760">
        <v>0</v>
      </c>
      <c r="O13" s="760">
        <v>13</v>
      </c>
      <c r="P13" s="760">
        <v>7</v>
      </c>
      <c r="Q13" s="760">
        <v>0</v>
      </c>
      <c r="R13" s="760">
        <v>0</v>
      </c>
      <c r="S13" s="760">
        <v>0</v>
      </c>
      <c r="T13" s="760">
        <v>0</v>
      </c>
      <c r="U13" s="760">
        <v>0</v>
      </c>
      <c r="V13" s="760">
        <v>0</v>
      </c>
      <c r="W13" s="760">
        <v>0</v>
      </c>
      <c r="X13" s="760">
        <v>15</v>
      </c>
      <c r="Y13" s="760">
        <v>5</v>
      </c>
      <c r="Z13" s="760">
        <v>0</v>
      </c>
      <c r="AA13" s="760" t="e">
        <f>+[2]ENE!AA32+#REF!+#REF!+#REF!+#REF!+#REF!+#REF!</f>
        <v>#REF!</v>
      </c>
      <c r="AB13" s="760" t="e">
        <f>+[2]ENE!AB32+#REF!+#REF!+#REF!+#REF!+#REF!+#REF!</f>
        <v>#REF!</v>
      </c>
      <c r="AC13" s="760" t="e">
        <f>+[2]ENE!AC32+#REF!+#REF!+#REF!+#REF!+#REF!+#REF!</f>
        <v>#REF!</v>
      </c>
      <c r="AH13" s="761"/>
    </row>
    <row r="14" spans="1:34" ht="16.5" customHeight="1" x14ac:dyDescent="0.2">
      <c r="A14" s="756" t="s">
        <v>21493</v>
      </c>
      <c r="B14" s="757">
        <v>2046</v>
      </c>
      <c r="C14" s="759">
        <v>1544</v>
      </c>
      <c r="D14" s="759">
        <v>502</v>
      </c>
      <c r="E14" s="759">
        <v>0</v>
      </c>
      <c r="F14" s="760">
        <v>1262</v>
      </c>
      <c r="G14" s="760">
        <v>354</v>
      </c>
      <c r="H14" s="760">
        <v>0</v>
      </c>
      <c r="I14" s="760">
        <v>131</v>
      </c>
      <c r="J14" s="760">
        <v>91</v>
      </c>
      <c r="K14" s="760">
        <v>0</v>
      </c>
      <c r="L14" s="760">
        <v>15</v>
      </c>
      <c r="M14" s="760">
        <v>5</v>
      </c>
      <c r="N14" s="760">
        <v>0</v>
      </c>
      <c r="O14" s="760">
        <v>105</v>
      </c>
      <c r="P14" s="760">
        <v>23</v>
      </c>
      <c r="Q14" s="760">
        <v>0</v>
      </c>
      <c r="R14" s="760">
        <v>0</v>
      </c>
      <c r="S14" s="760">
        <v>0</v>
      </c>
      <c r="T14" s="760">
        <v>0</v>
      </c>
      <c r="U14" s="760">
        <v>0</v>
      </c>
      <c r="V14" s="760">
        <v>0</v>
      </c>
      <c r="W14" s="760">
        <v>0</v>
      </c>
      <c r="X14" s="760">
        <v>31</v>
      </c>
      <c r="Y14" s="760">
        <v>29</v>
      </c>
      <c r="Z14" s="760">
        <v>0</v>
      </c>
      <c r="AA14" s="760" t="e">
        <f>+[2]ENE!AA33+#REF!+#REF!+#REF!+#REF!+#REF!+#REF!+#REF!+#REF!+#REF!+#REF!+#REF!</f>
        <v>#REF!</v>
      </c>
      <c r="AB14" s="760" t="e">
        <f>+[2]ENE!AB33+#REF!+#REF!+#REF!+#REF!+#REF!+#REF!+#REF!+#REF!+#REF!+#REF!+#REF!</f>
        <v>#REF!</v>
      </c>
      <c r="AC14" s="760" t="e">
        <f>+[2]ENE!AC33+#REF!+#REF!+#REF!+#REF!+#REF!+#REF!+#REF!+#REF!+#REF!+#REF!+#REF!</f>
        <v>#REF!</v>
      </c>
      <c r="AH14" s="761"/>
    </row>
    <row r="15" spans="1:34" ht="16.5" customHeight="1" x14ac:dyDescent="0.2">
      <c r="A15" s="756" t="s">
        <v>21494</v>
      </c>
      <c r="B15" s="757">
        <v>2</v>
      </c>
      <c r="C15" s="759">
        <v>2</v>
      </c>
      <c r="D15" s="759">
        <v>0</v>
      </c>
      <c r="E15" s="759">
        <v>0</v>
      </c>
      <c r="F15" s="760">
        <v>2</v>
      </c>
      <c r="G15" s="760">
        <v>0</v>
      </c>
      <c r="H15" s="760">
        <v>0</v>
      </c>
      <c r="I15" s="760">
        <v>0</v>
      </c>
      <c r="J15" s="760">
        <v>0</v>
      </c>
      <c r="K15" s="760">
        <v>0</v>
      </c>
      <c r="L15" s="760">
        <v>0</v>
      </c>
      <c r="M15" s="760">
        <v>0</v>
      </c>
      <c r="N15" s="760">
        <v>0</v>
      </c>
      <c r="O15" s="760">
        <v>0</v>
      </c>
      <c r="P15" s="760">
        <v>0</v>
      </c>
      <c r="Q15" s="760">
        <v>0</v>
      </c>
      <c r="R15" s="760">
        <v>0</v>
      </c>
      <c r="S15" s="760">
        <v>0</v>
      </c>
      <c r="T15" s="760">
        <v>0</v>
      </c>
      <c r="U15" s="760">
        <v>0</v>
      </c>
      <c r="V15" s="760">
        <v>0</v>
      </c>
      <c r="W15" s="760">
        <v>0</v>
      </c>
      <c r="X15" s="760">
        <v>0</v>
      </c>
      <c r="Y15" s="760">
        <v>0</v>
      </c>
      <c r="Z15" s="760">
        <v>0</v>
      </c>
      <c r="AA15" s="760" t="e">
        <f>+[2]ENE!AA34+#REF!+#REF!+#REF!+#REF!+#REF!+#REF!+#REF!+#REF!+#REF!+#REF!+#REF!</f>
        <v>#REF!</v>
      </c>
      <c r="AB15" s="760" t="e">
        <f>+[2]ENE!AB34+#REF!+#REF!+#REF!+#REF!+#REF!+#REF!+#REF!+#REF!+#REF!+#REF!+#REF!</f>
        <v>#REF!</v>
      </c>
      <c r="AC15" s="760" t="e">
        <f>+[2]ENE!AC34+#REF!+#REF!+#REF!+#REF!+#REF!+#REF!+#REF!+#REF!+#REF!+#REF!+#REF!</f>
        <v>#REF!</v>
      </c>
      <c r="AH15" s="761"/>
    </row>
    <row r="16" spans="1:34" ht="16.5" customHeight="1" x14ac:dyDescent="0.2">
      <c r="A16" s="756" t="s">
        <v>21495</v>
      </c>
      <c r="B16" s="757">
        <v>10</v>
      </c>
      <c r="C16" s="759">
        <v>7</v>
      </c>
      <c r="D16" s="759">
        <v>3</v>
      </c>
      <c r="E16" s="759">
        <v>0</v>
      </c>
      <c r="F16" s="760">
        <v>6</v>
      </c>
      <c r="G16" s="760">
        <v>1</v>
      </c>
      <c r="H16" s="760">
        <v>0</v>
      </c>
      <c r="I16" s="760">
        <v>0</v>
      </c>
      <c r="J16" s="760">
        <v>2</v>
      </c>
      <c r="K16" s="760">
        <v>0</v>
      </c>
      <c r="L16" s="760">
        <v>0</v>
      </c>
      <c r="M16" s="760">
        <v>0</v>
      </c>
      <c r="N16" s="760">
        <v>0</v>
      </c>
      <c r="O16" s="760">
        <v>1</v>
      </c>
      <c r="P16" s="760">
        <v>0</v>
      </c>
      <c r="Q16" s="760">
        <v>0</v>
      </c>
      <c r="R16" s="760">
        <v>0</v>
      </c>
      <c r="S16" s="760">
        <v>0</v>
      </c>
      <c r="T16" s="760">
        <v>0</v>
      </c>
      <c r="U16" s="760">
        <v>0</v>
      </c>
      <c r="V16" s="760">
        <v>0</v>
      </c>
      <c r="W16" s="760">
        <v>0</v>
      </c>
      <c r="X16" s="760">
        <v>0</v>
      </c>
      <c r="Y16" s="760">
        <v>0</v>
      </c>
      <c r="Z16" s="760">
        <v>0</v>
      </c>
      <c r="AA16" s="760" t="e">
        <f>+[2]ENE!AA35+#REF!+#REF!+#REF!+#REF!+#REF!+#REF!+#REF!+#REF!+#REF!+#REF!+#REF!</f>
        <v>#REF!</v>
      </c>
      <c r="AB16" s="760" t="e">
        <f>+[2]ENE!AB35+#REF!+#REF!+#REF!+#REF!+#REF!+#REF!+#REF!+#REF!+#REF!+#REF!+#REF!</f>
        <v>#REF!</v>
      </c>
      <c r="AC16" s="760" t="e">
        <f>+[2]ENE!AC35+#REF!+#REF!+#REF!+#REF!+#REF!+#REF!+#REF!+#REF!+#REF!+#REF!+#REF!</f>
        <v>#REF!</v>
      </c>
      <c r="AH16" s="761"/>
    </row>
    <row r="17" spans="1:34" ht="16.5" customHeight="1" x14ac:dyDescent="0.2">
      <c r="A17" s="756" t="s">
        <v>21496</v>
      </c>
      <c r="B17" s="757">
        <v>14</v>
      </c>
      <c r="C17" s="759">
        <v>9</v>
      </c>
      <c r="D17" s="759">
        <v>5</v>
      </c>
      <c r="E17" s="759">
        <v>0</v>
      </c>
      <c r="F17" s="760">
        <v>1</v>
      </c>
      <c r="G17" s="760">
        <v>2</v>
      </c>
      <c r="H17" s="760">
        <v>0</v>
      </c>
      <c r="I17" s="760">
        <v>4</v>
      </c>
      <c r="J17" s="760">
        <v>2</v>
      </c>
      <c r="K17" s="760">
        <v>0</v>
      </c>
      <c r="L17" s="760">
        <v>0</v>
      </c>
      <c r="M17" s="760">
        <v>0</v>
      </c>
      <c r="N17" s="760">
        <v>0</v>
      </c>
      <c r="O17" s="760">
        <v>2</v>
      </c>
      <c r="P17" s="760">
        <v>0</v>
      </c>
      <c r="Q17" s="760">
        <v>0</v>
      </c>
      <c r="R17" s="760">
        <v>0</v>
      </c>
      <c r="S17" s="760">
        <v>0</v>
      </c>
      <c r="T17" s="760">
        <v>0</v>
      </c>
      <c r="U17" s="760">
        <v>0</v>
      </c>
      <c r="V17" s="760">
        <v>0</v>
      </c>
      <c r="W17" s="760">
        <v>0</v>
      </c>
      <c r="X17" s="760">
        <v>2</v>
      </c>
      <c r="Y17" s="760">
        <v>1</v>
      </c>
      <c r="Z17" s="760">
        <v>0</v>
      </c>
      <c r="AA17" s="760" t="e">
        <f>+[2]ENE!AA36+#REF!+#REF!+#REF!+#REF!+#REF!+#REF!+#REF!+#REF!+#REF!+#REF!+#REF!</f>
        <v>#REF!</v>
      </c>
      <c r="AB17" s="760" t="e">
        <f>+[2]ENE!AB36+#REF!+#REF!+#REF!+#REF!+#REF!+#REF!+#REF!+#REF!+#REF!+#REF!+#REF!</f>
        <v>#REF!</v>
      </c>
      <c r="AC17" s="760" t="e">
        <f>+[2]ENE!AC36+#REF!+#REF!+#REF!+#REF!+#REF!+#REF!+#REF!+#REF!+#REF!+#REF!+#REF!</f>
        <v>#REF!</v>
      </c>
      <c r="AH17" s="761"/>
    </row>
    <row r="18" spans="1:34" ht="16.5" customHeight="1" x14ac:dyDescent="0.2">
      <c r="A18" s="762" t="s">
        <v>21497</v>
      </c>
      <c r="B18" s="757">
        <v>6</v>
      </c>
      <c r="C18" s="759">
        <v>6</v>
      </c>
      <c r="D18" s="759">
        <v>0</v>
      </c>
      <c r="E18" s="759">
        <v>0</v>
      </c>
      <c r="F18" s="760">
        <v>5</v>
      </c>
      <c r="G18" s="760">
        <v>0</v>
      </c>
      <c r="H18" s="760">
        <v>0</v>
      </c>
      <c r="I18" s="760">
        <v>1</v>
      </c>
      <c r="J18" s="760">
        <v>0</v>
      </c>
      <c r="K18" s="760">
        <v>0</v>
      </c>
      <c r="L18" s="760">
        <v>0</v>
      </c>
      <c r="M18" s="760">
        <v>0</v>
      </c>
      <c r="N18" s="760">
        <v>0</v>
      </c>
      <c r="O18" s="760">
        <v>0</v>
      </c>
      <c r="P18" s="760">
        <v>0</v>
      </c>
      <c r="Q18" s="760">
        <v>0</v>
      </c>
      <c r="R18" s="760">
        <v>0</v>
      </c>
      <c r="S18" s="760">
        <v>0</v>
      </c>
      <c r="T18" s="760">
        <v>0</v>
      </c>
      <c r="U18" s="760">
        <v>0</v>
      </c>
      <c r="V18" s="760">
        <v>0</v>
      </c>
      <c r="W18" s="760">
        <v>0</v>
      </c>
      <c r="X18" s="760">
        <v>0</v>
      </c>
      <c r="Y18" s="760">
        <v>0</v>
      </c>
      <c r="Z18" s="760">
        <v>0</v>
      </c>
      <c r="AA18" s="760" t="e">
        <f>+[2]ENE!AA37+#REF!+#REF!+#REF!+#REF!+#REF!+#REF!+#REF!+#REF!+#REF!+#REF!+#REF!</f>
        <v>#REF!</v>
      </c>
      <c r="AB18" s="760" t="e">
        <f>+[2]ENE!AB37+#REF!+#REF!+#REF!+#REF!+#REF!+#REF!+#REF!+#REF!+#REF!+#REF!+#REF!</f>
        <v>#REF!</v>
      </c>
      <c r="AC18" s="760" t="e">
        <f>+[2]ENE!AC37+#REF!+#REF!+#REF!+#REF!+#REF!+#REF!+#REF!+#REF!+#REF!+#REF!+#REF!</f>
        <v>#REF!</v>
      </c>
      <c r="AH18" s="761"/>
    </row>
    <row r="19" spans="1:34" ht="16.5" customHeight="1" x14ac:dyDescent="0.2">
      <c r="A19" s="762" t="s">
        <v>21498</v>
      </c>
      <c r="B19" s="757">
        <v>42</v>
      </c>
      <c r="C19" s="759">
        <v>31</v>
      </c>
      <c r="D19" s="759">
        <v>11</v>
      </c>
      <c r="E19" s="759">
        <v>0</v>
      </c>
      <c r="F19" s="760">
        <v>23</v>
      </c>
      <c r="G19" s="760">
        <v>8</v>
      </c>
      <c r="H19" s="760">
        <v>0</v>
      </c>
      <c r="I19" s="760">
        <v>6</v>
      </c>
      <c r="J19" s="760">
        <v>1</v>
      </c>
      <c r="K19" s="760">
        <v>0</v>
      </c>
      <c r="L19" s="760">
        <v>1</v>
      </c>
      <c r="M19" s="760">
        <v>2</v>
      </c>
      <c r="N19" s="760">
        <v>0</v>
      </c>
      <c r="O19" s="760">
        <v>1</v>
      </c>
      <c r="P19" s="760">
        <v>0</v>
      </c>
      <c r="Q19" s="760">
        <v>0</v>
      </c>
      <c r="R19" s="760">
        <v>0</v>
      </c>
      <c r="S19" s="760">
        <v>0</v>
      </c>
      <c r="T19" s="760">
        <v>0</v>
      </c>
      <c r="U19" s="760">
        <v>0</v>
      </c>
      <c r="V19" s="760">
        <v>0</v>
      </c>
      <c r="W19" s="760">
        <v>0</v>
      </c>
      <c r="X19" s="760">
        <v>0</v>
      </c>
      <c r="Y19" s="760">
        <v>0</v>
      </c>
      <c r="Z19" s="760">
        <v>0</v>
      </c>
      <c r="AA19" s="760" t="e">
        <f>+[2]ENE!AA38+#REF!+#REF!+#REF!+#REF!+#REF!+#REF!+#REF!+#REF!+#REF!+#REF!+#REF!</f>
        <v>#REF!</v>
      </c>
      <c r="AB19" s="760" t="e">
        <f>+[2]ENE!AB38+#REF!+#REF!+#REF!+#REF!+#REF!+#REF!+#REF!+#REF!+#REF!+#REF!+#REF!</f>
        <v>#REF!</v>
      </c>
      <c r="AC19" s="760" t="e">
        <f>+[2]ENE!AC38+#REF!+#REF!+#REF!+#REF!+#REF!+#REF!+#REF!+#REF!+#REF!+#REF!+#REF!</f>
        <v>#REF!</v>
      </c>
      <c r="AH19" s="761"/>
    </row>
    <row r="20" spans="1:34" ht="16.5" customHeight="1" x14ac:dyDescent="0.2">
      <c r="A20" s="762" t="s">
        <v>21499</v>
      </c>
      <c r="B20" s="757">
        <v>19</v>
      </c>
      <c r="C20" s="759">
        <v>17</v>
      </c>
      <c r="D20" s="759">
        <v>2</v>
      </c>
      <c r="E20" s="759">
        <v>0</v>
      </c>
      <c r="F20" s="760">
        <v>14</v>
      </c>
      <c r="G20" s="760">
        <v>2</v>
      </c>
      <c r="H20" s="760">
        <v>0</v>
      </c>
      <c r="I20" s="760">
        <v>1</v>
      </c>
      <c r="J20" s="760">
        <v>0</v>
      </c>
      <c r="K20" s="760">
        <v>0</v>
      </c>
      <c r="L20" s="760">
        <v>1</v>
      </c>
      <c r="M20" s="760">
        <v>0</v>
      </c>
      <c r="N20" s="760">
        <v>0</v>
      </c>
      <c r="O20" s="760">
        <v>1</v>
      </c>
      <c r="P20" s="760">
        <v>0</v>
      </c>
      <c r="Q20" s="760">
        <v>0</v>
      </c>
      <c r="R20" s="760">
        <v>0</v>
      </c>
      <c r="S20" s="760">
        <v>0</v>
      </c>
      <c r="T20" s="760">
        <v>0</v>
      </c>
      <c r="U20" s="760">
        <v>0</v>
      </c>
      <c r="V20" s="760">
        <v>0</v>
      </c>
      <c r="W20" s="760">
        <v>0</v>
      </c>
      <c r="X20" s="760">
        <v>0</v>
      </c>
      <c r="Y20" s="760">
        <v>0</v>
      </c>
      <c r="Z20" s="760">
        <v>0</v>
      </c>
      <c r="AA20" s="760" t="e">
        <f>+[2]ENE!AA39+#REF!+#REF!+#REF!+#REF!+#REF!+#REF!+#REF!+#REF!+#REF!+#REF!+#REF!</f>
        <v>#REF!</v>
      </c>
      <c r="AB20" s="760" t="e">
        <f>+[2]ENE!AB39+#REF!+#REF!+#REF!+#REF!+#REF!+#REF!+#REF!+#REF!+#REF!+#REF!+#REF!</f>
        <v>#REF!</v>
      </c>
      <c r="AC20" s="760" t="e">
        <f>+[2]ENE!AC39+#REF!+#REF!+#REF!+#REF!+#REF!+#REF!+#REF!+#REF!+#REF!+#REF!+#REF!</f>
        <v>#REF!</v>
      </c>
      <c r="AH20" s="761"/>
    </row>
    <row r="22" spans="1:34" x14ac:dyDescent="0.2">
      <c r="C22" s="763"/>
    </row>
  </sheetData>
  <mergeCells count="16">
    <mergeCell ref="AA10:AC10"/>
    <mergeCell ref="S3:Z3"/>
    <mergeCell ref="A5:Z5"/>
    <mergeCell ref="A6:Z6"/>
    <mergeCell ref="A8:G8"/>
    <mergeCell ref="A9:A11"/>
    <mergeCell ref="B9:B11"/>
    <mergeCell ref="C9:E10"/>
    <mergeCell ref="F9:T9"/>
    <mergeCell ref="F10:H10"/>
    <mergeCell ref="I10:K10"/>
    <mergeCell ref="L10:N10"/>
    <mergeCell ref="O10:Q10"/>
    <mergeCell ref="R10:T10"/>
    <mergeCell ref="U10:W10"/>
    <mergeCell ref="X10:Z10"/>
  </mergeCells>
  <printOptions horizontalCentered="1" verticalCentered="1"/>
  <pageMargins left="0.15748031496062992" right="0.15748031496062992" top="0.55118110236220474" bottom="0.55118110236220474" header="0.31496062992125984" footer="0.31496062992125984"/>
  <pageSetup scale="80"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D31C7-8D9F-40A9-953D-2D5FEF95B306}">
  <sheetPr>
    <tabColor rgb="FF00B050"/>
  </sheetPr>
  <dimension ref="A1:H56"/>
  <sheetViews>
    <sheetView showGridLines="0" zoomScale="106" zoomScaleNormal="106" workbookViewId="0">
      <selection activeCell="J6" sqref="J6"/>
    </sheetView>
  </sheetViews>
  <sheetFormatPr baseColWidth="10" defaultColWidth="11.5703125" defaultRowHeight="12.75" x14ac:dyDescent="0.2"/>
  <cols>
    <col min="1" max="1" width="14.140625" style="705" customWidth="1"/>
    <col min="2" max="2" width="10.42578125" style="705" customWidth="1"/>
    <col min="3" max="4" width="7.28515625" style="705" customWidth="1"/>
    <col min="5" max="5" width="10.5703125" style="705" customWidth="1"/>
    <col min="6" max="6" width="7.85546875" style="705" customWidth="1"/>
    <col min="7" max="7" width="32.42578125" style="705" customWidth="1"/>
    <col min="8" max="8" width="19.85546875" style="705" customWidth="1"/>
    <col min="9" max="16384" width="11.5703125" style="705"/>
  </cols>
  <sheetData>
    <row r="1" spans="1:8" ht="15.75" x14ac:dyDescent="0.25">
      <c r="A1" s="704" t="s">
        <v>21412</v>
      </c>
    </row>
    <row r="2" spans="1:8" ht="15.75" x14ac:dyDescent="0.25">
      <c r="A2" s="704" t="s">
        <v>21413</v>
      </c>
    </row>
    <row r="3" spans="1:8" ht="15.75" x14ac:dyDescent="0.25">
      <c r="A3" s="764" t="s">
        <v>21414</v>
      </c>
      <c r="C3" s="708"/>
      <c r="D3" s="708"/>
    </row>
    <row r="4" spans="1:8" ht="15.75" customHeight="1" x14ac:dyDescent="0.2">
      <c r="A4" s="1516" t="s">
        <v>21500</v>
      </c>
      <c r="B4" s="1516"/>
      <c r="C4" s="1516"/>
      <c r="D4" s="1516"/>
      <c r="E4" s="1516"/>
      <c r="F4" s="1516"/>
      <c r="G4" s="1516"/>
      <c r="H4" s="765"/>
    </row>
    <row r="5" spans="1:8" ht="15" customHeight="1" x14ac:dyDescent="0.2">
      <c r="A5" s="1516" t="s">
        <v>21501</v>
      </c>
      <c r="B5" s="1516"/>
      <c r="C5" s="1516"/>
      <c r="D5" s="1516"/>
      <c r="E5" s="1516"/>
      <c r="F5" s="1516"/>
      <c r="G5" s="1516"/>
      <c r="H5" s="710"/>
    </row>
    <row r="6" spans="1:8" ht="6.75" customHeight="1" thickBot="1" x14ac:dyDescent="0.25"/>
    <row r="7" spans="1:8" ht="21.75" customHeight="1" thickTop="1" x14ac:dyDescent="0.2">
      <c r="A7" s="1517" t="s">
        <v>21502</v>
      </c>
      <c r="B7" s="1519" t="s">
        <v>21503</v>
      </c>
      <c r="C7" s="1521" t="s">
        <v>21504</v>
      </c>
      <c r="D7" s="1523" t="s">
        <v>104</v>
      </c>
      <c r="E7" s="1525" t="s">
        <v>21418</v>
      </c>
      <c r="F7" s="1527" t="s">
        <v>21505</v>
      </c>
      <c r="G7" s="1527" t="s">
        <v>435</v>
      </c>
      <c r="H7" s="1514" t="s">
        <v>21506</v>
      </c>
    </row>
    <row r="8" spans="1:8" ht="21.75" customHeight="1" x14ac:dyDescent="0.2">
      <c r="A8" s="1518"/>
      <c r="B8" s="1520"/>
      <c r="C8" s="1522"/>
      <c r="D8" s="1524"/>
      <c r="E8" s="1526"/>
      <c r="F8" s="1528"/>
      <c r="G8" s="1528"/>
      <c r="H8" s="1515"/>
    </row>
    <row r="9" spans="1:8" ht="21.75" customHeight="1" thickBot="1" x14ac:dyDescent="0.25">
      <c r="A9" s="766">
        <v>45313</v>
      </c>
      <c r="B9" s="767">
        <v>27520</v>
      </c>
      <c r="C9" s="767">
        <v>40</v>
      </c>
      <c r="D9" s="767" t="s">
        <v>86</v>
      </c>
      <c r="E9" s="767" t="s">
        <v>644</v>
      </c>
      <c r="F9" s="767" t="s">
        <v>21507</v>
      </c>
      <c r="G9" s="767" t="s">
        <v>21508</v>
      </c>
      <c r="H9" s="768" t="s">
        <v>10</v>
      </c>
    </row>
    <row r="10" spans="1:8" ht="21.75" customHeight="1" thickTop="1" x14ac:dyDescent="0.2">
      <c r="A10" s="766">
        <v>45334</v>
      </c>
      <c r="B10" s="769">
        <v>27354</v>
      </c>
      <c r="C10" s="769">
        <v>75</v>
      </c>
      <c r="D10" s="769" t="s">
        <v>86</v>
      </c>
      <c r="E10" s="769" t="s">
        <v>392</v>
      </c>
      <c r="F10" s="769" t="s">
        <v>21509</v>
      </c>
      <c r="G10" s="769" t="s">
        <v>21510</v>
      </c>
      <c r="H10" s="770" t="s">
        <v>10</v>
      </c>
    </row>
    <row r="11" spans="1:8" ht="21.75" customHeight="1" x14ac:dyDescent="0.2">
      <c r="A11" s="766">
        <v>45335</v>
      </c>
      <c r="B11" s="769">
        <v>27534</v>
      </c>
      <c r="C11" s="769">
        <v>66</v>
      </c>
      <c r="D11" s="769" t="s">
        <v>86</v>
      </c>
      <c r="E11" s="769" t="s">
        <v>644</v>
      </c>
      <c r="F11" s="769" t="s">
        <v>21511</v>
      </c>
      <c r="G11" s="769" t="s">
        <v>21512</v>
      </c>
      <c r="H11" s="770" t="s">
        <v>10</v>
      </c>
    </row>
    <row r="12" spans="1:8" ht="21.75" customHeight="1" x14ac:dyDescent="0.2">
      <c r="A12" s="766">
        <v>45347</v>
      </c>
      <c r="B12" s="769">
        <v>23559</v>
      </c>
      <c r="C12" s="769">
        <v>59</v>
      </c>
      <c r="D12" s="769" t="s">
        <v>86</v>
      </c>
      <c r="E12" s="769" t="s">
        <v>644</v>
      </c>
      <c r="F12" s="769" t="s">
        <v>21511</v>
      </c>
      <c r="G12" s="769" t="s">
        <v>21513</v>
      </c>
      <c r="H12" s="770" t="s">
        <v>10</v>
      </c>
    </row>
    <row r="13" spans="1:8" ht="21.75" customHeight="1" x14ac:dyDescent="0.2">
      <c r="A13" s="766">
        <v>45373</v>
      </c>
      <c r="B13" s="769">
        <v>27627</v>
      </c>
      <c r="C13" s="769">
        <v>73</v>
      </c>
      <c r="D13" s="769" t="s">
        <v>437</v>
      </c>
      <c r="E13" s="769" t="s">
        <v>392</v>
      </c>
      <c r="F13" s="769" t="s">
        <v>21514</v>
      </c>
      <c r="G13" s="769" t="s">
        <v>21515</v>
      </c>
      <c r="H13" s="770" t="s">
        <v>10</v>
      </c>
    </row>
    <row r="14" spans="1:8" ht="21.75" customHeight="1" x14ac:dyDescent="0.2">
      <c r="A14" s="766">
        <v>45373</v>
      </c>
      <c r="B14" s="769">
        <v>25215</v>
      </c>
      <c r="C14" s="769">
        <v>58</v>
      </c>
      <c r="D14" s="769" t="s">
        <v>437</v>
      </c>
      <c r="E14" s="769" t="s">
        <v>644</v>
      </c>
      <c r="F14" s="769" t="s">
        <v>21516</v>
      </c>
      <c r="G14" s="769" t="s">
        <v>21517</v>
      </c>
      <c r="H14" s="770" t="s">
        <v>21518</v>
      </c>
    </row>
    <row r="15" spans="1:8" ht="25.5" x14ac:dyDescent="0.2">
      <c r="A15" s="766">
        <v>45381</v>
      </c>
      <c r="B15" s="769">
        <v>27417</v>
      </c>
      <c r="C15" s="769">
        <v>49</v>
      </c>
      <c r="D15" s="769" t="s">
        <v>86</v>
      </c>
      <c r="E15" s="769" t="s">
        <v>392</v>
      </c>
      <c r="F15" s="769" t="s">
        <v>21511</v>
      </c>
      <c r="G15" s="771" t="s">
        <v>21519</v>
      </c>
      <c r="H15" s="770" t="s">
        <v>21518</v>
      </c>
    </row>
    <row r="16" spans="1:8" ht="21.75" customHeight="1" x14ac:dyDescent="0.2">
      <c r="A16" s="766">
        <v>45414</v>
      </c>
      <c r="B16" s="772">
        <v>19966</v>
      </c>
      <c r="C16" s="773">
        <v>80</v>
      </c>
      <c r="D16" s="774" t="s">
        <v>86</v>
      </c>
      <c r="E16" s="775" t="s">
        <v>644</v>
      </c>
      <c r="F16" s="769" t="s">
        <v>21520</v>
      </c>
      <c r="G16" s="769" t="s">
        <v>21521</v>
      </c>
      <c r="H16" s="776" t="s">
        <v>21518</v>
      </c>
    </row>
    <row r="17" spans="1:8" ht="21.75" customHeight="1" x14ac:dyDescent="0.2">
      <c r="A17" s="766">
        <v>45417</v>
      </c>
      <c r="B17" s="772">
        <v>27700</v>
      </c>
      <c r="C17" s="773">
        <v>73</v>
      </c>
      <c r="D17" s="774" t="s">
        <v>437</v>
      </c>
      <c r="E17" s="775" t="s">
        <v>644</v>
      </c>
      <c r="F17" s="769" t="s">
        <v>21522</v>
      </c>
      <c r="G17" s="769" t="s">
        <v>21523</v>
      </c>
      <c r="H17" s="776" t="s">
        <v>21518</v>
      </c>
    </row>
    <row r="18" spans="1:8" ht="21.75" customHeight="1" x14ac:dyDescent="0.2">
      <c r="A18" s="766">
        <v>45420</v>
      </c>
      <c r="B18" s="772">
        <v>27726</v>
      </c>
      <c r="C18" s="773">
        <v>86</v>
      </c>
      <c r="D18" s="774" t="s">
        <v>437</v>
      </c>
      <c r="E18" s="775" t="s">
        <v>21436</v>
      </c>
      <c r="F18" s="769" t="s">
        <v>21524</v>
      </c>
      <c r="G18" s="769" t="s">
        <v>21525</v>
      </c>
      <c r="H18" s="776" t="s">
        <v>21518</v>
      </c>
    </row>
    <row r="19" spans="1:8" ht="21.75" customHeight="1" x14ac:dyDescent="0.2">
      <c r="A19" s="766">
        <v>45424</v>
      </c>
      <c r="B19" s="772">
        <v>27699</v>
      </c>
      <c r="C19" s="773">
        <v>61</v>
      </c>
      <c r="D19" s="774" t="s">
        <v>437</v>
      </c>
      <c r="E19" s="775" t="s">
        <v>21436</v>
      </c>
      <c r="F19" s="769" t="s">
        <v>21526</v>
      </c>
      <c r="G19" s="769" t="s">
        <v>21527</v>
      </c>
      <c r="H19" s="776" t="s">
        <v>21518</v>
      </c>
    </row>
    <row r="20" spans="1:8" ht="21.75" customHeight="1" x14ac:dyDescent="0.2">
      <c r="A20" s="766">
        <v>45425</v>
      </c>
      <c r="B20" s="772">
        <v>27696</v>
      </c>
      <c r="C20" s="773">
        <v>61</v>
      </c>
      <c r="D20" s="774" t="s">
        <v>86</v>
      </c>
      <c r="E20" s="775" t="s">
        <v>21436</v>
      </c>
      <c r="F20" s="769" t="s">
        <v>21528</v>
      </c>
      <c r="G20" s="769" t="s">
        <v>21529</v>
      </c>
      <c r="H20" s="776" t="s">
        <v>10</v>
      </c>
    </row>
    <row r="21" spans="1:8" ht="21.75" customHeight="1" x14ac:dyDescent="0.2">
      <c r="A21" s="766">
        <v>45425</v>
      </c>
      <c r="B21" s="772">
        <v>27287</v>
      </c>
      <c r="C21" s="773">
        <v>77</v>
      </c>
      <c r="D21" s="774" t="s">
        <v>437</v>
      </c>
      <c r="E21" s="775" t="s">
        <v>21436</v>
      </c>
      <c r="F21" s="769" t="s">
        <v>21530</v>
      </c>
      <c r="G21" s="769" t="s">
        <v>21531</v>
      </c>
      <c r="H21" s="776" t="s">
        <v>21518</v>
      </c>
    </row>
    <row r="22" spans="1:8" ht="21.75" customHeight="1" x14ac:dyDescent="0.2">
      <c r="A22" s="766">
        <v>45428</v>
      </c>
      <c r="B22" s="772">
        <v>27740</v>
      </c>
      <c r="C22" s="773">
        <v>86</v>
      </c>
      <c r="D22" s="774" t="s">
        <v>437</v>
      </c>
      <c r="E22" s="775" t="s">
        <v>21436</v>
      </c>
      <c r="F22" s="769" t="s">
        <v>21532</v>
      </c>
      <c r="G22" s="769" t="s">
        <v>21533</v>
      </c>
      <c r="H22" s="776" t="s">
        <v>21518</v>
      </c>
    </row>
    <row r="23" spans="1:8" ht="21.75" customHeight="1" x14ac:dyDescent="0.2">
      <c r="A23" s="766">
        <v>45438</v>
      </c>
      <c r="B23" s="769">
        <v>27765</v>
      </c>
      <c r="C23" s="769">
        <v>57</v>
      </c>
      <c r="D23" s="769" t="s">
        <v>86</v>
      </c>
      <c r="E23" s="769" t="s">
        <v>21436</v>
      </c>
      <c r="F23" s="769" t="s">
        <v>21534</v>
      </c>
      <c r="G23" s="769" t="s">
        <v>21535</v>
      </c>
      <c r="H23" s="770" t="s">
        <v>10</v>
      </c>
    </row>
    <row r="24" spans="1:8" ht="21.75" customHeight="1" x14ac:dyDescent="0.2">
      <c r="A24" s="766">
        <v>45440</v>
      </c>
      <c r="B24" s="769">
        <v>27673</v>
      </c>
      <c r="C24" s="769">
        <v>47</v>
      </c>
      <c r="D24" s="769" t="s">
        <v>437</v>
      </c>
      <c r="E24" s="769" t="s">
        <v>21436</v>
      </c>
      <c r="F24" s="769" t="s">
        <v>21534</v>
      </c>
      <c r="G24" s="769" t="s">
        <v>21535</v>
      </c>
      <c r="H24" s="770" t="s">
        <v>21518</v>
      </c>
    </row>
    <row r="25" spans="1:8" ht="21.75" customHeight="1" x14ac:dyDescent="0.2">
      <c r="A25" s="766">
        <v>45455</v>
      </c>
      <c r="B25" s="772">
        <v>26980</v>
      </c>
      <c r="C25" s="773">
        <v>56</v>
      </c>
      <c r="D25" s="774" t="s">
        <v>437</v>
      </c>
      <c r="E25" s="775" t="s">
        <v>644</v>
      </c>
      <c r="F25" s="769" t="s">
        <v>21507</v>
      </c>
      <c r="G25" s="769" t="s">
        <v>21508</v>
      </c>
      <c r="H25" s="776" t="s">
        <v>21518</v>
      </c>
    </row>
    <row r="26" spans="1:8" ht="21.75" customHeight="1" x14ac:dyDescent="0.2">
      <c r="A26" s="766">
        <v>45459</v>
      </c>
      <c r="B26" s="772">
        <v>25750</v>
      </c>
      <c r="C26" s="773">
        <v>33</v>
      </c>
      <c r="D26" s="774" t="s">
        <v>437</v>
      </c>
      <c r="E26" s="775" t="s">
        <v>644</v>
      </c>
      <c r="F26" s="769" t="s">
        <v>21509</v>
      </c>
      <c r="G26" s="769" t="s">
        <v>21510</v>
      </c>
      <c r="H26" s="776" t="s">
        <v>10</v>
      </c>
    </row>
    <row r="27" spans="1:8" ht="21.75" customHeight="1" x14ac:dyDescent="0.2">
      <c r="A27" s="766">
        <v>45461</v>
      </c>
      <c r="B27" s="772">
        <v>27215</v>
      </c>
      <c r="C27" s="773">
        <v>39</v>
      </c>
      <c r="D27" s="774" t="s">
        <v>86</v>
      </c>
      <c r="E27" s="775" t="s">
        <v>644</v>
      </c>
      <c r="F27" s="769" t="s">
        <v>21536</v>
      </c>
      <c r="G27" s="769" t="s">
        <v>21537</v>
      </c>
      <c r="H27" s="776" t="s">
        <v>10</v>
      </c>
    </row>
    <row r="28" spans="1:8" ht="21.75" customHeight="1" x14ac:dyDescent="0.2">
      <c r="A28" s="766">
        <v>45470</v>
      </c>
      <c r="B28" s="772">
        <v>27015</v>
      </c>
      <c r="C28" s="773">
        <v>83</v>
      </c>
      <c r="D28" s="774" t="s">
        <v>437</v>
      </c>
      <c r="E28" s="775" t="s">
        <v>644</v>
      </c>
      <c r="F28" s="769" t="s">
        <v>21538</v>
      </c>
      <c r="G28" s="769" t="s">
        <v>21539</v>
      </c>
      <c r="H28" s="776" t="s">
        <v>10</v>
      </c>
    </row>
    <row r="29" spans="1:8" ht="21.75" customHeight="1" x14ac:dyDescent="0.2">
      <c r="A29" s="766">
        <v>45472</v>
      </c>
      <c r="B29" s="772">
        <v>27582</v>
      </c>
      <c r="C29" s="773">
        <v>68</v>
      </c>
      <c r="D29" s="774" t="s">
        <v>437</v>
      </c>
      <c r="E29" s="775" t="s">
        <v>392</v>
      </c>
      <c r="F29" s="769" t="s">
        <v>21520</v>
      </c>
      <c r="G29" s="769" t="s">
        <v>21540</v>
      </c>
      <c r="H29" s="776" t="s">
        <v>21518</v>
      </c>
    </row>
    <row r="30" spans="1:8" ht="21.75" customHeight="1" x14ac:dyDescent="0.2">
      <c r="A30" s="766">
        <v>45481</v>
      </c>
      <c r="B30" s="772">
        <v>21842</v>
      </c>
      <c r="C30" s="773">
        <v>91</v>
      </c>
      <c r="D30" s="774" t="s">
        <v>437</v>
      </c>
      <c r="E30" s="775" t="s">
        <v>644</v>
      </c>
      <c r="F30" s="769" t="s">
        <v>21541</v>
      </c>
      <c r="G30" s="769" t="s">
        <v>21542</v>
      </c>
      <c r="H30" s="776" t="s">
        <v>21518</v>
      </c>
    </row>
    <row r="31" spans="1:8" ht="21.75" customHeight="1" x14ac:dyDescent="0.2">
      <c r="A31" s="766">
        <v>45489</v>
      </c>
      <c r="B31" s="772">
        <v>27244</v>
      </c>
      <c r="C31" s="773">
        <v>75</v>
      </c>
      <c r="D31" s="774" t="s">
        <v>437</v>
      </c>
      <c r="E31" s="775" t="s">
        <v>392</v>
      </c>
      <c r="F31" s="769" t="s">
        <v>21524</v>
      </c>
      <c r="G31" s="769" t="s">
        <v>21543</v>
      </c>
      <c r="H31" s="776" t="s">
        <v>21518</v>
      </c>
    </row>
    <row r="32" spans="1:8" ht="21.75" customHeight="1" x14ac:dyDescent="0.2">
      <c r="A32" s="766">
        <v>45491</v>
      </c>
      <c r="B32" s="772">
        <v>26014</v>
      </c>
      <c r="C32" s="773">
        <v>80</v>
      </c>
      <c r="D32" s="774" t="s">
        <v>437</v>
      </c>
      <c r="E32" s="775" t="s">
        <v>392</v>
      </c>
      <c r="F32" s="769" t="s">
        <v>21516</v>
      </c>
      <c r="G32" s="769" t="s">
        <v>21517</v>
      </c>
      <c r="H32" s="776" t="s">
        <v>21518</v>
      </c>
    </row>
    <row r="33" spans="1:8" ht="21.75" customHeight="1" x14ac:dyDescent="0.2">
      <c r="A33" s="766">
        <v>45493</v>
      </c>
      <c r="B33" s="772">
        <v>27216</v>
      </c>
      <c r="C33" s="773">
        <v>71</v>
      </c>
      <c r="D33" s="774" t="s">
        <v>437</v>
      </c>
      <c r="E33" s="775" t="s">
        <v>644</v>
      </c>
      <c r="F33" s="769" t="s">
        <v>21528</v>
      </c>
      <c r="G33" s="769" t="s">
        <v>21544</v>
      </c>
      <c r="H33" s="776" t="s">
        <v>21518</v>
      </c>
    </row>
    <row r="34" spans="1:8" ht="21.75" customHeight="1" x14ac:dyDescent="0.2">
      <c r="A34" s="766">
        <v>45506</v>
      </c>
      <c r="B34" s="772">
        <v>21714</v>
      </c>
      <c r="C34" s="773">
        <v>75</v>
      </c>
      <c r="D34" s="774" t="s">
        <v>86</v>
      </c>
      <c r="E34" s="775" t="s">
        <v>644</v>
      </c>
      <c r="F34" s="769" t="s">
        <v>21520</v>
      </c>
      <c r="G34" s="769" t="s">
        <v>21542</v>
      </c>
      <c r="H34" s="776" t="s">
        <v>21518</v>
      </c>
    </row>
    <row r="35" spans="1:8" ht="21.75" customHeight="1" x14ac:dyDescent="0.2">
      <c r="A35" s="766">
        <v>45510</v>
      </c>
      <c r="B35" s="772">
        <v>27902</v>
      </c>
      <c r="C35" s="773">
        <v>63</v>
      </c>
      <c r="D35" s="774" t="s">
        <v>86</v>
      </c>
      <c r="E35" s="775" t="s">
        <v>392</v>
      </c>
      <c r="F35" s="769" t="s">
        <v>21545</v>
      </c>
      <c r="G35" s="769" t="s">
        <v>21546</v>
      </c>
      <c r="H35" s="776" t="s">
        <v>21518</v>
      </c>
    </row>
    <row r="36" spans="1:8" ht="21.75" customHeight="1" x14ac:dyDescent="0.2">
      <c r="A36" s="766">
        <v>45512</v>
      </c>
      <c r="B36" s="772">
        <v>27841</v>
      </c>
      <c r="C36" s="773">
        <v>65</v>
      </c>
      <c r="D36" s="774" t="s">
        <v>437</v>
      </c>
      <c r="E36" s="775" t="s">
        <v>392</v>
      </c>
      <c r="F36" s="769" t="s">
        <v>21538</v>
      </c>
      <c r="G36" s="769" t="s">
        <v>21547</v>
      </c>
      <c r="H36" s="776" t="s">
        <v>10</v>
      </c>
    </row>
    <row r="37" spans="1:8" ht="21.75" customHeight="1" x14ac:dyDescent="0.2">
      <c r="A37" s="766">
        <v>45519</v>
      </c>
      <c r="B37" s="772">
        <v>27150</v>
      </c>
      <c r="C37" s="773">
        <v>45</v>
      </c>
      <c r="D37" s="774" t="s">
        <v>86</v>
      </c>
      <c r="E37" s="775" t="s">
        <v>644</v>
      </c>
      <c r="F37" s="769" t="s">
        <v>21548</v>
      </c>
      <c r="G37" s="769" t="s">
        <v>21549</v>
      </c>
      <c r="H37" s="776" t="s">
        <v>21518</v>
      </c>
    </row>
    <row r="38" spans="1:8" ht="21.75" customHeight="1" x14ac:dyDescent="0.2">
      <c r="A38" s="766">
        <v>45518</v>
      </c>
      <c r="B38" s="772">
        <v>24574</v>
      </c>
      <c r="C38" s="773">
        <v>65</v>
      </c>
      <c r="D38" s="774" t="s">
        <v>437</v>
      </c>
      <c r="E38" s="775" t="s">
        <v>644</v>
      </c>
      <c r="F38" s="769" t="s">
        <v>21511</v>
      </c>
      <c r="G38" s="769" t="s">
        <v>21550</v>
      </c>
      <c r="H38" s="776" t="s">
        <v>10</v>
      </c>
    </row>
    <row r="39" spans="1:8" ht="21.75" customHeight="1" x14ac:dyDescent="0.2">
      <c r="A39" s="766">
        <v>45527</v>
      </c>
      <c r="B39" s="772">
        <v>27713</v>
      </c>
      <c r="C39" s="773">
        <v>71</v>
      </c>
      <c r="D39" s="774" t="s">
        <v>437</v>
      </c>
      <c r="E39" s="775" t="s">
        <v>644</v>
      </c>
      <c r="F39" s="769" t="s">
        <v>21551</v>
      </c>
      <c r="G39" s="769" t="s">
        <v>21552</v>
      </c>
      <c r="H39" s="776" t="s">
        <v>21518</v>
      </c>
    </row>
    <row r="40" spans="1:8" ht="21.75" customHeight="1" x14ac:dyDescent="0.2">
      <c r="A40" s="766">
        <v>45538</v>
      </c>
      <c r="B40" s="772">
        <v>274934</v>
      </c>
      <c r="C40" s="773">
        <v>82</v>
      </c>
      <c r="D40" s="774" t="s">
        <v>437</v>
      </c>
      <c r="E40" s="775" t="s">
        <v>644</v>
      </c>
      <c r="F40" s="769" t="s">
        <v>21524</v>
      </c>
      <c r="G40" s="769" t="s">
        <v>21543</v>
      </c>
      <c r="H40" s="776" t="s">
        <v>10</v>
      </c>
    </row>
    <row r="41" spans="1:8" ht="21.75" customHeight="1" x14ac:dyDescent="0.2">
      <c r="A41" s="766">
        <v>45539</v>
      </c>
      <c r="B41" s="772">
        <v>26751</v>
      </c>
      <c r="C41" s="773">
        <v>82</v>
      </c>
      <c r="D41" s="774" t="s">
        <v>86</v>
      </c>
      <c r="E41" s="775" t="s">
        <v>644</v>
      </c>
      <c r="F41" s="769" t="s">
        <v>21520</v>
      </c>
      <c r="G41" s="769" t="s">
        <v>21553</v>
      </c>
      <c r="H41" s="776" t="s">
        <v>21518</v>
      </c>
    </row>
    <row r="42" spans="1:8" ht="21.75" customHeight="1" x14ac:dyDescent="0.2">
      <c r="A42" s="766">
        <v>45540</v>
      </c>
      <c r="B42" s="772">
        <v>27737</v>
      </c>
      <c r="C42" s="773">
        <v>69</v>
      </c>
      <c r="D42" s="774" t="s">
        <v>437</v>
      </c>
      <c r="E42" s="775" t="s">
        <v>644</v>
      </c>
      <c r="F42" s="769" t="s">
        <v>21551</v>
      </c>
      <c r="G42" s="769" t="s">
        <v>21554</v>
      </c>
      <c r="H42" s="776" t="s">
        <v>21518</v>
      </c>
    </row>
    <row r="43" spans="1:8" ht="21.75" customHeight="1" x14ac:dyDescent="0.2">
      <c r="A43" s="766">
        <v>45556</v>
      </c>
      <c r="B43" s="772">
        <v>27214</v>
      </c>
      <c r="C43" s="773">
        <v>42</v>
      </c>
      <c r="D43" s="774" t="s">
        <v>86</v>
      </c>
      <c r="E43" s="775" t="s">
        <v>644</v>
      </c>
      <c r="F43" s="769" t="s">
        <v>21509</v>
      </c>
      <c r="G43" s="769" t="s">
        <v>21555</v>
      </c>
      <c r="H43" s="776" t="s">
        <v>21518</v>
      </c>
    </row>
    <row r="44" spans="1:8" ht="21.75" customHeight="1" x14ac:dyDescent="0.2">
      <c r="A44" s="766">
        <v>45545</v>
      </c>
      <c r="B44" s="772">
        <v>27951</v>
      </c>
      <c r="C44" s="773">
        <v>24</v>
      </c>
      <c r="D44" s="774" t="s">
        <v>86</v>
      </c>
      <c r="E44" s="775" t="s">
        <v>392</v>
      </c>
      <c r="F44" s="769" t="s">
        <v>21511</v>
      </c>
      <c r="G44" s="769" t="s">
        <v>21550</v>
      </c>
      <c r="H44" s="776" t="s">
        <v>10</v>
      </c>
    </row>
    <row r="45" spans="1:8" ht="21.75" customHeight="1" x14ac:dyDescent="0.2">
      <c r="A45" s="766">
        <v>45567</v>
      </c>
      <c r="B45" s="772">
        <v>27983</v>
      </c>
      <c r="C45" s="773">
        <v>76</v>
      </c>
      <c r="D45" s="774" t="s">
        <v>437</v>
      </c>
      <c r="E45" s="775" t="s">
        <v>392</v>
      </c>
      <c r="F45" s="769" t="s">
        <v>21526</v>
      </c>
      <c r="G45" s="769" t="s">
        <v>21556</v>
      </c>
      <c r="H45" s="776" t="s">
        <v>21518</v>
      </c>
    </row>
    <row r="46" spans="1:8" ht="21.75" customHeight="1" x14ac:dyDescent="0.2">
      <c r="A46" s="766">
        <v>45570</v>
      </c>
      <c r="B46" s="772">
        <v>27626</v>
      </c>
      <c r="C46" s="773">
        <v>71</v>
      </c>
      <c r="D46" s="774" t="s">
        <v>437</v>
      </c>
      <c r="E46" s="775" t="s">
        <v>392</v>
      </c>
      <c r="F46" s="769" t="s">
        <v>21557</v>
      </c>
      <c r="G46" s="769" t="s">
        <v>21558</v>
      </c>
      <c r="H46" s="776" t="s">
        <v>21518</v>
      </c>
    </row>
    <row r="47" spans="1:8" ht="21.75" customHeight="1" x14ac:dyDescent="0.2">
      <c r="A47" s="766">
        <v>45571</v>
      </c>
      <c r="B47" s="772">
        <v>27883</v>
      </c>
      <c r="C47" s="773">
        <v>76</v>
      </c>
      <c r="D47" s="774" t="s">
        <v>437</v>
      </c>
      <c r="E47" s="775" t="s">
        <v>644</v>
      </c>
      <c r="F47" s="769" t="s">
        <v>21509</v>
      </c>
      <c r="G47" s="771" t="s">
        <v>21559</v>
      </c>
      <c r="H47" s="776" t="s">
        <v>10</v>
      </c>
    </row>
    <row r="48" spans="1:8" ht="21.75" customHeight="1" x14ac:dyDescent="0.2">
      <c r="A48" s="766">
        <v>45578</v>
      </c>
      <c r="B48" s="772">
        <v>27995</v>
      </c>
      <c r="C48" s="773">
        <v>33</v>
      </c>
      <c r="D48" s="774" t="s">
        <v>437</v>
      </c>
      <c r="E48" s="775" t="s">
        <v>392</v>
      </c>
      <c r="F48" s="769" t="s">
        <v>21530</v>
      </c>
      <c r="G48" s="769" t="s">
        <v>21560</v>
      </c>
      <c r="H48" s="776" t="s">
        <v>10</v>
      </c>
    </row>
    <row r="49" spans="1:8" ht="21.75" customHeight="1" x14ac:dyDescent="0.2">
      <c r="A49" s="766">
        <v>45581</v>
      </c>
      <c r="B49" s="772">
        <v>27888</v>
      </c>
      <c r="C49" s="773">
        <v>51</v>
      </c>
      <c r="D49" s="774" t="s">
        <v>86</v>
      </c>
      <c r="E49" s="775" t="s">
        <v>644</v>
      </c>
      <c r="F49" s="769" t="s">
        <v>21561</v>
      </c>
      <c r="G49" s="777" t="s">
        <v>21562</v>
      </c>
      <c r="H49" s="776" t="s">
        <v>21518</v>
      </c>
    </row>
    <row r="50" spans="1:8" ht="21.75" customHeight="1" x14ac:dyDescent="0.2">
      <c r="A50" s="766">
        <v>45584</v>
      </c>
      <c r="B50" s="772">
        <v>22971</v>
      </c>
      <c r="C50" s="773">
        <v>71</v>
      </c>
      <c r="D50" s="774" t="s">
        <v>437</v>
      </c>
      <c r="E50" s="775" t="s">
        <v>644</v>
      </c>
      <c r="F50" s="769" t="s">
        <v>21526</v>
      </c>
      <c r="G50" s="769" t="s">
        <v>21563</v>
      </c>
      <c r="H50" s="776" t="s">
        <v>21518</v>
      </c>
    </row>
    <row r="51" spans="1:8" ht="21.75" customHeight="1" x14ac:dyDescent="0.2">
      <c r="A51" s="766">
        <v>45587</v>
      </c>
      <c r="B51" s="772">
        <v>28014</v>
      </c>
      <c r="C51" s="773">
        <v>75</v>
      </c>
      <c r="D51" s="774" t="s">
        <v>437</v>
      </c>
      <c r="E51" s="775" t="s">
        <v>392</v>
      </c>
      <c r="F51" s="769" t="s">
        <v>21564</v>
      </c>
      <c r="G51" s="771" t="s">
        <v>21565</v>
      </c>
      <c r="H51" s="776" t="s">
        <v>21518</v>
      </c>
    </row>
    <row r="52" spans="1:8" ht="21.75" customHeight="1" x14ac:dyDescent="0.2">
      <c r="A52" s="766">
        <v>45594</v>
      </c>
      <c r="B52" s="772">
        <v>27717</v>
      </c>
      <c r="C52" s="773">
        <v>69</v>
      </c>
      <c r="D52" s="774" t="s">
        <v>86</v>
      </c>
      <c r="E52" s="775" t="s">
        <v>644</v>
      </c>
      <c r="F52" s="769" t="s">
        <v>21566</v>
      </c>
      <c r="G52" s="769" t="s">
        <v>21567</v>
      </c>
      <c r="H52" s="776" t="s">
        <v>10</v>
      </c>
    </row>
    <row r="53" spans="1:8" ht="21.75" customHeight="1" x14ac:dyDescent="0.2">
      <c r="A53" s="766">
        <v>45596</v>
      </c>
      <c r="B53" s="772">
        <v>27920</v>
      </c>
      <c r="C53" s="773">
        <v>55</v>
      </c>
      <c r="D53" s="774" t="s">
        <v>86</v>
      </c>
      <c r="E53" s="775" t="s">
        <v>392</v>
      </c>
      <c r="F53" s="769" t="s">
        <v>21568</v>
      </c>
      <c r="G53" s="769" t="s">
        <v>21569</v>
      </c>
      <c r="H53" s="776" t="s">
        <v>10</v>
      </c>
    </row>
    <row r="54" spans="1:8" ht="21.75" customHeight="1" x14ac:dyDescent="0.2">
      <c r="A54" s="766">
        <v>45624</v>
      </c>
      <c r="B54" s="772">
        <v>25657</v>
      </c>
      <c r="C54" s="773">
        <v>65</v>
      </c>
      <c r="D54" s="774" t="s">
        <v>437</v>
      </c>
      <c r="E54" s="775" t="s">
        <v>644</v>
      </c>
      <c r="F54" s="769" t="s">
        <v>21538</v>
      </c>
      <c r="G54" s="769" t="s">
        <v>21570</v>
      </c>
      <c r="H54" s="776" t="s">
        <v>21518</v>
      </c>
    </row>
    <row r="55" spans="1:8" ht="21.75" customHeight="1" x14ac:dyDescent="0.2">
      <c r="A55" s="766">
        <v>45631</v>
      </c>
      <c r="B55" s="772">
        <v>25354</v>
      </c>
      <c r="C55" s="773">
        <v>53</v>
      </c>
      <c r="D55" s="774" t="s">
        <v>437</v>
      </c>
      <c r="E55" s="775" t="s">
        <v>392</v>
      </c>
      <c r="F55" s="769" t="s">
        <v>21507</v>
      </c>
      <c r="G55" s="769" t="s">
        <v>21571</v>
      </c>
      <c r="H55" s="776" t="s">
        <v>21518</v>
      </c>
    </row>
    <row r="56" spans="1:8" ht="21.75" customHeight="1" x14ac:dyDescent="0.2">
      <c r="A56" s="766">
        <v>45998</v>
      </c>
      <c r="B56" s="772">
        <v>24408</v>
      </c>
      <c r="C56" s="773">
        <v>65</v>
      </c>
      <c r="D56" s="774" t="s">
        <v>86</v>
      </c>
      <c r="E56" s="775" t="s">
        <v>644</v>
      </c>
      <c r="F56" s="769" t="s">
        <v>21566</v>
      </c>
      <c r="G56" s="769" t="s">
        <v>21572</v>
      </c>
      <c r="H56" s="776" t="s">
        <v>10</v>
      </c>
    </row>
  </sheetData>
  <mergeCells count="10">
    <mergeCell ref="H7:H8"/>
    <mergeCell ref="A4:G4"/>
    <mergeCell ref="A5:G5"/>
    <mergeCell ref="A7:A8"/>
    <mergeCell ref="B7:B8"/>
    <mergeCell ref="C7:C8"/>
    <mergeCell ref="D7:D8"/>
    <mergeCell ref="E7:E8"/>
    <mergeCell ref="F7:F8"/>
    <mergeCell ref="G7:G8"/>
  </mergeCells>
  <pageMargins left="0.62992125984251968" right="0.23622047244094491" top="0.74803149606299213" bottom="0.74803149606299213" header="0.31496062992125984" footer="0.31496062992125984"/>
  <pageSetup scale="85"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81BC1-4D9D-4D6F-91C0-C8A4EC4E00DB}">
  <sheetPr>
    <tabColor rgb="FF00B050"/>
  </sheetPr>
  <dimension ref="A1:J22"/>
  <sheetViews>
    <sheetView showGridLines="0" zoomScaleNormal="100" workbookViewId="0">
      <selection activeCell="L4" sqref="L4"/>
    </sheetView>
  </sheetViews>
  <sheetFormatPr baseColWidth="10" defaultRowHeight="15" x14ac:dyDescent="0.25"/>
  <cols>
    <col min="1" max="1" width="13.42578125" customWidth="1"/>
    <col min="2" max="2" width="12.7109375" customWidth="1"/>
    <col min="3" max="4" width="4.7109375" customWidth="1"/>
    <col min="5" max="5" width="7" customWidth="1"/>
    <col min="6" max="6" width="7.85546875" customWidth="1"/>
    <col min="7" max="7" width="14.28515625" customWidth="1"/>
    <col min="8" max="8" width="16.28515625" customWidth="1"/>
    <col min="9" max="9" width="18.85546875" customWidth="1"/>
    <col min="10" max="10" width="13.85546875" customWidth="1"/>
  </cols>
  <sheetData>
    <row r="1" spans="1:10" x14ac:dyDescent="0.25">
      <c r="H1" s="778"/>
      <c r="I1" s="778"/>
    </row>
    <row r="2" spans="1:10" x14ac:dyDescent="0.25">
      <c r="A2" s="779" t="s">
        <v>21573</v>
      </c>
      <c r="H2" s="778"/>
      <c r="I2" s="778"/>
    </row>
    <row r="3" spans="1:10" x14ac:dyDescent="0.25">
      <c r="A3" s="779" t="s">
        <v>21574</v>
      </c>
      <c r="C3" s="779"/>
      <c r="D3" s="779"/>
      <c r="H3" s="778"/>
      <c r="I3" s="778"/>
    </row>
    <row r="4" spans="1:10" ht="18" x14ac:dyDescent="0.25">
      <c r="C4" s="780" t="s">
        <v>21575</v>
      </c>
      <c r="H4" s="778"/>
      <c r="I4" s="778"/>
    </row>
    <row r="5" spans="1:10" ht="18" x14ac:dyDescent="0.25">
      <c r="B5" s="780"/>
      <c r="C5" s="780"/>
      <c r="D5" s="780"/>
      <c r="E5" s="780"/>
      <c r="F5" s="780"/>
      <c r="G5" s="780"/>
      <c r="H5" s="592"/>
      <c r="I5" s="778"/>
      <c r="J5" s="778"/>
    </row>
    <row r="6" spans="1:10" ht="15.75" thickBot="1" x14ac:dyDescent="0.3">
      <c r="E6" s="271" t="s">
        <v>460</v>
      </c>
      <c r="H6" s="778"/>
      <c r="I6" s="778"/>
      <c r="J6" s="781"/>
    </row>
    <row r="7" spans="1:10" ht="17.25" thickTop="1" thickBot="1" x14ac:dyDescent="0.3">
      <c r="A7" s="1531" t="s">
        <v>21431</v>
      </c>
      <c r="B7" s="1533" t="s">
        <v>21576</v>
      </c>
      <c r="C7" s="1535" t="s">
        <v>104</v>
      </c>
      <c r="D7" s="1536"/>
      <c r="E7" s="1537" t="s">
        <v>21418</v>
      </c>
      <c r="F7" s="1537"/>
      <c r="G7" s="1538"/>
      <c r="H7" s="1539" t="s">
        <v>21577</v>
      </c>
      <c r="I7" s="1538"/>
      <c r="J7" s="1529" t="s">
        <v>21578</v>
      </c>
    </row>
    <row r="8" spans="1:10" ht="17.25" thickTop="1" thickBot="1" x14ac:dyDescent="0.3">
      <c r="A8" s="1532"/>
      <c r="B8" s="1534"/>
      <c r="C8" s="782" t="s">
        <v>86</v>
      </c>
      <c r="D8" s="783" t="s">
        <v>437</v>
      </c>
      <c r="E8" s="784" t="s">
        <v>644</v>
      </c>
      <c r="F8" s="782" t="s">
        <v>21423</v>
      </c>
      <c r="G8" s="784" t="s">
        <v>142</v>
      </c>
      <c r="H8" s="782" t="s">
        <v>21579</v>
      </c>
      <c r="I8" s="783" t="s">
        <v>21580</v>
      </c>
      <c r="J8" s="1530"/>
    </row>
    <row r="9" spans="1:10" ht="16.5" thickTop="1" x14ac:dyDescent="0.25">
      <c r="A9" s="785" t="s">
        <v>21446</v>
      </c>
      <c r="B9" s="786">
        <v>13</v>
      </c>
      <c r="C9" s="787">
        <v>4</v>
      </c>
      <c r="D9" s="788">
        <v>9</v>
      </c>
      <c r="E9" s="786">
        <v>1</v>
      </c>
      <c r="F9" s="786">
        <v>6</v>
      </c>
      <c r="G9" s="786">
        <v>6</v>
      </c>
      <c r="H9" s="786">
        <v>5</v>
      </c>
      <c r="I9" s="789">
        <v>8</v>
      </c>
      <c r="J9" s="790">
        <v>54</v>
      </c>
    </row>
    <row r="10" spans="1:10" ht="15.75" x14ac:dyDescent="0.25">
      <c r="A10" s="791" t="s">
        <v>21447</v>
      </c>
      <c r="B10" s="792">
        <v>11</v>
      </c>
      <c r="C10" s="793">
        <v>4</v>
      </c>
      <c r="D10" s="794">
        <v>7</v>
      </c>
      <c r="E10" s="792">
        <v>4</v>
      </c>
      <c r="F10" s="792">
        <v>4</v>
      </c>
      <c r="G10" s="792">
        <v>0</v>
      </c>
      <c r="H10" s="792">
        <v>6</v>
      </c>
      <c r="I10" s="795">
        <v>2</v>
      </c>
      <c r="J10" s="796">
        <v>21</v>
      </c>
    </row>
    <row r="11" spans="1:10" ht="15.75" x14ac:dyDescent="0.25">
      <c r="A11" s="791" t="s">
        <v>21448</v>
      </c>
      <c r="B11" s="792">
        <v>5</v>
      </c>
      <c r="C11" s="793">
        <v>3</v>
      </c>
      <c r="D11" s="794">
        <v>2</v>
      </c>
      <c r="E11" s="792">
        <v>0</v>
      </c>
      <c r="F11" s="792">
        <v>4</v>
      </c>
      <c r="G11" s="792">
        <v>1</v>
      </c>
      <c r="H11" s="792">
        <v>2</v>
      </c>
      <c r="I11" s="795">
        <v>3</v>
      </c>
      <c r="J11" s="796">
        <v>20</v>
      </c>
    </row>
    <row r="12" spans="1:10" ht="15.75" x14ac:dyDescent="0.25">
      <c r="A12" s="791" t="s">
        <v>21449</v>
      </c>
      <c r="B12" s="797">
        <v>9.6666666666666661</v>
      </c>
      <c r="C12" s="798">
        <v>3.6666666666666665</v>
      </c>
      <c r="D12" s="799">
        <v>6</v>
      </c>
      <c r="E12" s="797">
        <v>1.6666666666666667</v>
      </c>
      <c r="F12" s="797">
        <v>4.666666666666667</v>
      </c>
      <c r="G12" s="797">
        <v>2.3333333333333335</v>
      </c>
      <c r="H12" s="797">
        <v>4.333333333333333</v>
      </c>
      <c r="I12" s="797">
        <v>4.333333333333333</v>
      </c>
      <c r="J12" s="800">
        <v>31.666666666666668</v>
      </c>
    </row>
    <row r="13" spans="1:10" ht="15.75" x14ac:dyDescent="0.25">
      <c r="A13" s="791" t="s">
        <v>21450</v>
      </c>
      <c r="B13" s="797">
        <v>9.6666666666666661</v>
      </c>
      <c r="C13" s="798">
        <v>3.6666666666666665</v>
      </c>
      <c r="D13" s="799">
        <v>6</v>
      </c>
      <c r="E13" s="797">
        <v>1.6666666666666667</v>
      </c>
      <c r="F13" s="797">
        <v>4.666666666666667</v>
      </c>
      <c r="G13" s="797">
        <v>2.3333333333333335</v>
      </c>
      <c r="H13" s="797">
        <v>4.333333333333333</v>
      </c>
      <c r="I13" s="797">
        <v>4.333333333333333</v>
      </c>
      <c r="J13" s="800">
        <v>31.666666666666668</v>
      </c>
    </row>
    <row r="14" spans="1:10" ht="15.75" x14ac:dyDescent="0.25">
      <c r="A14" s="791" t="s">
        <v>21451</v>
      </c>
      <c r="B14" s="792">
        <v>6</v>
      </c>
      <c r="C14" s="793">
        <v>3</v>
      </c>
      <c r="D14" s="794">
        <v>3</v>
      </c>
      <c r="E14" s="792">
        <v>2</v>
      </c>
      <c r="F14" s="792">
        <v>2</v>
      </c>
      <c r="G14" s="792">
        <v>2</v>
      </c>
      <c r="H14" s="792">
        <v>6</v>
      </c>
      <c r="I14" s="792">
        <v>0</v>
      </c>
      <c r="J14" s="796">
        <v>24</v>
      </c>
    </row>
    <row r="15" spans="1:10" ht="15.75" x14ac:dyDescent="0.25">
      <c r="A15" s="791" t="s">
        <v>21452</v>
      </c>
      <c r="B15" s="792">
        <v>5</v>
      </c>
      <c r="C15" s="793">
        <v>1</v>
      </c>
      <c r="D15" s="794">
        <v>4</v>
      </c>
      <c r="E15" s="792">
        <v>1</v>
      </c>
      <c r="F15" s="792">
        <v>1</v>
      </c>
      <c r="G15" s="792">
        <v>3</v>
      </c>
      <c r="H15" s="792">
        <v>2</v>
      </c>
      <c r="I15" s="795">
        <v>3</v>
      </c>
      <c r="J15" s="796">
        <v>16</v>
      </c>
    </row>
    <row r="16" spans="1:10" ht="15.75" x14ac:dyDescent="0.25">
      <c r="A16" s="791" t="s">
        <v>21453</v>
      </c>
      <c r="B16" s="792">
        <v>11</v>
      </c>
      <c r="C16" s="793">
        <v>3</v>
      </c>
      <c r="D16" s="794">
        <v>8</v>
      </c>
      <c r="E16" s="792">
        <v>3</v>
      </c>
      <c r="F16" s="792">
        <v>5</v>
      </c>
      <c r="G16" s="792">
        <v>3</v>
      </c>
      <c r="H16" s="792">
        <v>7</v>
      </c>
      <c r="I16" s="795">
        <v>4</v>
      </c>
      <c r="J16" s="796">
        <v>62</v>
      </c>
    </row>
    <row r="17" spans="1:10" ht="15.75" x14ac:dyDescent="0.25">
      <c r="A17" s="791" t="s">
        <v>21454</v>
      </c>
      <c r="B17" s="792">
        <v>6</v>
      </c>
      <c r="C17" s="793">
        <v>2</v>
      </c>
      <c r="D17" s="794">
        <v>4</v>
      </c>
      <c r="E17" s="792">
        <v>2</v>
      </c>
      <c r="F17" s="792">
        <v>4</v>
      </c>
      <c r="G17" s="792">
        <v>0</v>
      </c>
      <c r="H17" s="792">
        <v>3</v>
      </c>
      <c r="I17" s="795">
        <v>3</v>
      </c>
      <c r="J17" s="796">
        <v>33</v>
      </c>
    </row>
    <row r="18" spans="1:10" ht="15.75" x14ac:dyDescent="0.25">
      <c r="A18" s="791" t="s">
        <v>21455</v>
      </c>
      <c r="B18" s="792">
        <v>6</v>
      </c>
      <c r="C18" s="793">
        <v>3</v>
      </c>
      <c r="D18" s="794">
        <v>3</v>
      </c>
      <c r="E18" s="792">
        <v>3</v>
      </c>
      <c r="F18" s="792">
        <v>1</v>
      </c>
      <c r="G18" s="792">
        <v>2</v>
      </c>
      <c r="H18" s="792">
        <v>5</v>
      </c>
      <c r="I18" s="795">
        <v>0</v>
      </c>
      <c r="J18" s="796">
        <v>24</v>
      </c>
    </row>
    <row r="19" spans="1:10" ht="15.75" x14ac:dyDescent="0.25">
      <c r="A19" s="791" t="s">
        <v>21456</v>
      </c>
      <c r="B19" s="792">
        <v>6</v>
      </c>
      <c r="C19" s="793">
        <v>3</v>
      </c>
      <c r="D19" s="794">
        <v>3</v>
      </c>
      <c r="E19" s="792">
        <v>2</v>
      </c>
      <c r="F19" s="792">
        <v>2</v>
      </c>
      <c r="G19" s="792">
        <v>2</v>
      </c>
      <c r="H19" s="792">
        <v>0</v>
      </c>
      <c r="I19" s="795">
        <v>1</v>
      </c>
      <c r="J19" s="796">
        <v>27</v>
      </c>
    </row>
    <row r="20" spans="1:10" ht="16.5" thickBot="1" x14ac:dyDescent="0.3">
      <c r="A20" s="801" t="s">
        <v>21457</v>
      </c>
      <c r="B20" s="802">
        <v>6</v>
      </c>
      <c r="C20" s="803">
        <v>0</v>
      </c>
      <c r="D20" s="804">
        <v>6</v>
      </c>
      <c r="E20" s="802">
        <v>1</v>
      </c>
      <c r="F20" s="802">
        <v>3</v>
      </c>
      <c r="G20" s="802">
        <v>2</v>
      </c>
      <c r="H20" s="802">
        <v>5</v>
      </c>
      <c r="I20" s="805">
        <v>1</v>
      </c>
      <c r="J20" s="806">
        <v>32</v>
      </c>
    </row>
    <row r="21" spans="1:10" ht="17.25" thickTop="1" thickBot="1" x14ac:dyDescent="0.3">
      <c r="A21" s="807" t="s">
        <v>105</v>
      </c>
      <c r="B21" s="808">
        <v>94.333333333333329</v>
      </c>
      <c r="C21" s="808">
        <v>33.333333333333329</v>
      </c>
      <c r="D21" s="808">
        <v>61</v>
      </c>
      <c r="E21" s="809">
        <v>22.333333333333336</v>
      </c>
      <c r="F21" s="810">
        <v>41.333333333333336</v>
      </c>
      <c r="G21" s="808">
        <v>25.666666666666668</v>
      </c>
      <c r="H21" s="809">
        <v>49.666666666666664</v>
      </c>
      <c r="I21" s="810">
        <v>33.666666666666664</v>
      </c>
      <c r="J21" s="808">
        <v>376.33333333333337</v>
      </c>
    </row>
    <row r="22" spans="1:10" ht="15.75" thickTop="1" x14ac:dyDescent="0.25"/>
  </sheetData>
  <mergeCells count="6">
    <mergeCell ref="J7:J8"/>
    <mergeCell ref="A7:A8"/>
    <mergeCell ref="B7:B8"/>
    <mergeCell ref="C7:D7"/>
    <mergeCell ref="E7:G7"/>
    <mergeCell ref="H7:I7"/>
  </mergeCells>
  <pageMargins left="1.1023622047244095" right="0.70866141732283472" top="1.3385826771653544" bottom="0.74803149606299213" header="0.31496062992125984" footer="0.31496062992125984"/>
  <pageSetup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4EC3B-E4A5-42D2-B9DA-FD2B18E4D7F5}">
  <sheetPr>
    <tabColor rgb="FF00B050"/>
  </sheetPr>
  <dimension ref="A1:M23"/>
  <sheetViews>
    <sheetView showGridLines="0" workbookViewId="0">
      <selection activeCell="O5" sqref="O5"/>
    </sheetView>
  </sheetViews>
  <sheetFormatPr baseColWidth="10" defaultRowHeight="15" x14ac:dyDescent="0.25"/>
  <cols>
    <col min="1" max="1" width="15.28515625" customWidth="1"/>
    <col min="2" max="2" width="7.7109375" customWidth="1"/>
    <col min="3" max="4" width="5.140625" customWidth="1"/>
    <col min="5" max="7" width="6" customWidth="1"/>
    <col min="8" max="8" width="9.140625" customWidth="1"/>
    <col min="9" max="9" width="16.42578125" customWidth="1"/>
    <col min="10" max="10" width="10.28515625" customWidth="1"/>
    <col min="11" max="11" width="19.28515625" customWidth="1"/>
    <col min="12" max="12" width="16.7109375" customWidth="1"/>
    <col min="13" max="13" width="7" customWidth="1"/>
  </cols>
  <sheetData>
    <row r="1" spans="1:13" ht="14.45" customHeight="1" x14ac:dyDescent="0.25">
      <c r="A1" s="811" t="s">
        <v>21412</v>
      </c>
    </row>
    <row r="2" spans="1:13" ht="15.75" x14ac:dyDescent="0.25">
      <c r="A2" s="811" t="s">
        <v>21413</v>
      </c>
    </row>
    <row r="3" spans="1:13" ht="15.95" customHeight="1" x14ac:dyDescent="0.25">
      <c r="A3" s="812" t="s">
        <v>21414</v>
      </c>
    </row>
    <row r="4" spans="1:13" ht="15.95" customHeight="1" x14ac:dyDescent="0.35">
      <c r="E4" s="813" t="s">
        <v>21581</v>
      </c>
    </row>
    <row r="5" spans="1:13" ht="15.95" customHeight="1" x14ac:dyDescent="0.25">
      <c r="L5" s="9"/>
    </row>
    <row r="6" spans="1:13" ht="15.75" thickBot="1" x14ac:dyDescent="0.3"/>
    <row r="7" spans="1:13" ht="19.5" customHeight="1" thickTop="1" x14ac:dyDescent="0.25">
      <c r="A7" s="1542" t="s">
        <v>21431</v>
      </c>
      <c r="B7" s="1545" t="s">
        <v>105</v>
      </c>
      <c r="C7" s="1548" t="s">
        <v>21582</v>
      </c>
      <c r="D7" s="1549"/>
      <c r="E7" s="1549"/>
      <c r="F7" s="1549"/>
      <c r="G7" s="1550"/>
      <c r="H7" s="1551" t="s">
        <v>21583</v>
      </c>
      <c r="I7" s="1552"/>
      <c r="J7" s="1552"/>
      <c r="K7" s="1552"/>
      <c r="L7" s="1552"/>
      <c r="M7" s="1553"/>
    </row>
    <row r="8" spans="1:13" ht="15" customHeight="1" x14ac:dyDescent="0.25">
      <c r="A8" s="1543"/>
      <c r="B8" s="1546"/>
      <c r="C8" s="1554" t="s">
        <v>104</v>
      </c>
      <c r="D8" s="1555"/>
      <c r="E8" s="1556" t="s">
        <v>21418</v>
      </c>
      <c r="F8" s="1557"/>
      <c r="G8" s="1558"/>
      <c r="H8" s="1559" t="s">
        <v>21584</v>
      </c>
      <c r="I8" s="1559" t="s">
        <v>21585</v>
      </c>
      <c r="J8" s="1559" t="s">
        <v>21586</v>
      </c>
      <c r="K8" s="1559" t="s">
        <v>21587</v>
      </c>
      <c r="L8" s="1540" t="s">
        <v>21588</v>
      </c>
      <c r="M8" s="1540" t="s">
        <v>21589</v>
      </c>
    </row>
    <row r="9" spans="1:13" ht="23.45" customHeight="1" x14ac:dyDescent="0.25">
      <c r="A9" s="1544"/>
      <c r="B9" s="1547"/>
      <c r="C9" s="153" t="s">
        <v>86</v>
      </c>
      <c r="D9" s="153" t="s">
        <v>437</v>
      </c>
      <c r="E9" s="814" t="s">
        <v>644</v>
      </c>
      <c r="F9" s="814" t="s">
        <v>21423</v>
      </c>
      <c r="G9" s="814" t="s">
        <v>392</v>
      </c>
      <c r="H9" s="1560"/>
      <c r="I9" s="1560"/>
      <c r="J9" s="1560"/>
      <c r="K9" s="1560"/>
      <c r="L9" s="1541"/>
      <c r="M9" s="1541"/>
    </row>
    <row r="10" spans="1:13" s="822" customFormat="1" ht="21.75" customHeight="1" x14ac:dyDescent="0.25">
      <c r="A10" s="815" t="s">
        <v>21446</v>
      </c>
      <c r="B10" s="816">
        <v>12</v>
      </c>
      <c r="C10" s="817">
        <v>5</v>
      </c>
      <c r="D10" s="817">
        <v>7</v>
      </c>
      <c r="E10" s="818">
        <v>6</v>
      </c>
      <c r="F10" s="818">
        <v>0</v>
      </c>
      <c r="G10" s="818">
        <v>6</v>
      </c>
      <c r="H10" s="819">
        <v>6</v>
      </c>
      <c r="I10" s="819">
        <v>1</v>
      </c>
      <c r="J10" s="819">
        <v>0</v>
      </c>
      <c r="K10" s="819">
        <v>0</v>
      </c>
      <c r="L10" s="820">
        <v>4</v>
      </c>
      <c r="M10" s="821">
        <v>1</v>
      </c>
    </row>
    <row r="11" spans="1:13" s="822" customFormat="1" ht="21.75" customHeight="1" x14ac:dyDescent="0.25">
      <c r="A11" s="815" t="s">
        <v>21447</v>
      </c>
      <c r="B11" s="816">
        <v>12</v>
      </c>
      <c r="C11" s="817">
        <v>1</v>
      </c>
      <c r="D11" s="817">
        <v>11</v>
      </c>
      <c r="E11" s="818">
        <v>5</v>
      </c>
      <c r="F11" s="818">
        <v>1</v>
      </c>
      <c r="G11" s="818">
        <v>6</v>
      </c>
      <c r="H11" s="819">
        <v>0</v>
      </c>
      <c r="I11" s="819">
        <v>0</v>
      </c>
      <c r="J11" s="819">
        <v>10</v>
      </c>
      <c r="K11" s="819">
        <v>0</v>
      </c>
      <c r="L11" s="820">
        <v>2</v>
      </c>
      <c r="M11" s="821">
        <v>0</v>
      </c>
    </row>
    <row r="12" spans="1:13" s="822" customFormat="1" ht="21.75" customHeight="1" x14ac:dyDescent="0.25">
      <c r="A12" s="815" t="s">
        <v>21448</v>
      </c>
      <c r="B12" s="816">
        <v>39</v>
      </c>
      <c r="C12" s="817">
        <v>10</v>
      </c>
      <c r="D12" s="817">
        <v>29</v>
      </c>
      <c r="E12" s="818">
        <v>21</v>
      </c>
      <c r="F12" s="818">
        <v>0</v>
      </c>
      <c r="G12" s="818">
        <v>18</v>
      </c>
      <c r="H12" s="819">
        <v>8</v>
      </c>
      <c r="I12" s="819">
        <v>12</v>
      </c>
      <c r="J12" s="819">
        <v>13</v>
      </c>
      <c r="K12" s="819">
        <v>3</v>
      </c>
      <c r="L12" s="820">
        <v>3</v>
      </c>
      <c r="M12" s="821">
        <v>0</v>
      </c>
    </row>
    <row r="13" spans="1:13" s="822" customFormat="1" ht="21.75" customHeight="1" x14ac:dyDescent="0.25">
      <c r="A13" s="815" t="s">
        <v>21449</v>
      </c>
      <c r="B13" s="816">
        <v>59</v>
      </c>
      <c r="C13" s="823">
        <v>6</v>
      </c>
      <c r="D13" s="817">
        <v>53</v>
      </c>
      <c r="E13" s="824">
        <v>42</v>
      </c>
      <c r="F13" s="824">
        <v>1</v>
      </c>
      <c r="G13" s="818">
        <v>16</v>
      </c>
      <c r="H13" s="823">
        <v>11</v>
      </c>
      <c r="I13" s="823">
        <v>24</v>
      </c>
      <c r="J13" s="823">
        <v>11</v>
      </c>
      <c r="K13" s="823">
        <v>7</v>
      </c>
      <c r="L13" s="825">
        <v>5</v>
      </c>
      <c r="M13" s="821">
        <v>0</v>
      </c>
    </row>
    <row r="14" spans="1:13" s="822" customFormat="1" ht="21.75" customHeight="1" x14ac:dyDescent="0.25">
      <c r="A14" s="815" t="s">
        <v>21450</v>
      </c>
      <c r="B14" s="816">
        <v>45</v>
      </c>
      <c r="C14" s="823">
        <v>10</v>
      </c>
      <c r="D14" s="817">
        <v>35</v>
      </c>
      <c r="E14" s="824">
        <v>33</v>
      </c>
      <c r="F14" s="824">
        <v>1</v>
      </c>
      <c r="G14" s="818">
        <v>11</v>
      </c>
      <c r="H14" s="823">
        <v>6</v>
      </c>
      <c r="I14" s="823">
        <v>14</v>
      </c>
      <c r="J14" s="823">
        <v>11</v>
      </c>
      <c r="K14" s="823">
        <v>4</v>
      </c>
      <c r="L14" s="825">
        <v>7</v>
      </c>
      <c r="M14" s="821">
        <v>0</v>
      </c>
    </row>
    <row r="15" spans="1:13" s="822" customFormat="1" ht="21.75" customHeight="1" x14ac:dyDescent="0.25">
      <c r="A15" s="815" t="s">
        <v>21451</v>
      </c>
      <c r="B15" s="816">
        <v>36</v>
      </c>
      <c r="C15" s="823">
        <v>11</v>
      </c>
      <c r="D15" s="817">
        <v>25</v>
      </c>
      <c r="E15" s="824">
        <v>23</v>
      </c>
      <c r="F15" s="824">
        <v>1</v>
      </c>
      <c r="G15" s="818">
        <v>12</v>
      </c>
      <c r="H15" s="823">
        <v>8</v>
      </c>
      <c r="I15" s="823">
        <v>16</v>
      </c>
      <c r="J15" s="823">
        <v>8</v>
      </c>
      <c r="K15" s="823">
        <v>2</v>
      </c>
      <c r="L15" s="825">
        <v>1</v>
      </c>
      <c r="M15" s="821">
        <v>1</v>
      </c>
    </row>
    <row r="16" spans="1:13" s="822" customFormat="1" ht="21.75" customHeight="1" x14ac:dyDescent="0.25">
      <c r="A16" s="815" t="s">
        <v>21452</v>
      </c>
      <c r="B16" s="816">
        <v>26</v>
      </c>
      <c r="C16" s="823">
        <v>5</v>
      </c>
      <c r="D16" s="817">
        <v>21</v>
      </c>
      <c r="E16" s="824">
        <v>15</v>
      </c>
      <c r="F16" s="824">
        <v>1</v>
      </c>
      <c r="G16" s="818">
        <v>10</v>
      </c>
      <c r="H16" s="823">
        <v>7</v>
      </c>
      <c r="I16" s="823">
        <v>5</v>
      </c>
      <c r="J16" s="823">
        <v>7</v>
      </c>
      <c r="K16" s="823">
        <v>1</v>
      </c>
      <c r="L16" s="825">
        <v>4</v>
      </c>
      <c r="M16" s="821">
        <v>2</v>
      </c>
    </row>
    <row r="17" spans="1:13" s="822" customFormat="1" ht="21.75" customHeight="1" x14ac:dyDescent="0.25">
      <c r="A17" s="815" t="s">
        <v>21453</v>
      </c>
      <c r="B17" s="816">
        <v>39</v>
      </c>
      <c r="C17" s="823">
        <v>8</v>
      </c>
      <c r="D17" s="817">
        <v>31</v>
      </c>
      <c r="E17" s="824">
        <v>22</v>
      </c>
      <c r="F17" s="824">
        <v>1</v>
      </c>
      <c r="G17" s="818">
        <v>16</v>
      </c>
      <c r="H17" s="823">
        <v>9</v>
      </c>
      <c r="I17" s="823">
        <v>7</v>
      </c>
      <c r="J17" s="823">
        <v>12</v>
      </c>
      <c r="K17" s="823">
        <v>3</v>
      </c>
      <c r="L17" s="826">
        <v>5</v>
      </c>
      <c r="M17" s="827">
        <v>3</v>
      </c>
    </row>
    <row r="18" spans="1:13" s="822" customFormat="1" ht="21.75" customHeight="1" x14ac:dyDescent="0.25">
      <c r="A18" s="815" t="s">
        <v>21454</v>
      </c>
      <c r="B18" s="816">
        <v>17</v>
      </c>
      <c r="C18" s="823">
        <v>4</v>
      </c>
      <c r="D18" s="817">
        <v>13</v>
      </c>
      <c r="E18" s="824">
        <v>12</v>
      </c>
      <c r="F18" s="824">
        <v>0</v>
      </c>
      <c r="G18" s="818">
        <v>5</v>
      </c>
      <c r="H18" s="823">
        <v>3</v>
      </c>
      <c r="I18" s="823">
        <v>3</v>
      </c>
      <c r="J18" s="823">
        <v>6</v>
      </c>
      <c r="K18" s="823">
        <v>0</v>
      </c>
      <c r="L18" s="826">
        <v>5</v>
      </c>
      <c r="M18" s="827">
        <v>0</v>
      </c>
    </row>
    <row r="19" spans="1:13" s="822" customFormat="1" ht="21.75" customHeight="1" x14ac:dyDescent="0.25">
      <c r="A19" s="815" t="s">
        <v>21455</v>
      </c>
      <c r="B19" s="816">
        <v>33</v>
      </c>
      <c r="C19" s="823">
        <v>9</v>
      </c>
      <c r="D19" s="817">
        <v>24</v>
      </c>
      <c r="E19" s="824">
        <v>21</v>
      </c>
      <c r="F19" s="824">
        <v>0</v>
      </c>
      <c r="G19" s="818">
        <v>12</v>
      </c>
      <c r="H19" s="823">
        <v>6</v>
      </c>
      <c r="I19" s="823">
        <v>7</v>
      </c>
      <c r="J19" s="823">
        <v>9</v>
      </c>
      <c r="K19" s="823">
        <v>0</v>
      </c>
      <c r="L19" s="826">
        <v>8</v>
      </c>
      <c r="M19" s="827">
        <v>3</v>
      </c>
    </row>
    <row r="20" spans="1:13" s="822" customFormat="1" ht="21.75" customHeight="1" x14ac:dyDescent="0.25">
      <c r="A20" s="815" t="s">
        <v>21456</v>
      </c>
      <c r="B20" s="816">
        <v>24</v>
      </c>
      <c r="C20" s="823">
        <v>8</v>
      </c>
      <c r="D20" s="817">
        <v>16</v>
      </c>
      <c r="E20" s="824">
        <v>18</v>
      </c>
      <c r="F20" s="824">
        <v>0</v>
      </c>
      <c r="G20" s="818">
        <v>6</v>
      </c>
      <c r="H20" s="823">
        <v>6</v>
      </c>
      <c r="I20" s="823">
        <v>8</v>
      </c>
      <c r="J20" s="823">
        <v>5</v>
      </c>
      <c r="K20" s="823">
        <v>0</v>
      </c>
      <c r="L20" s="826">
        <v>3</v>
      </c>
      <c r="M20" s="827">
        <v>2</v>
      </c>
    </row>
    <row r="21" spans="1:13" s="822" customFormat="1" ht="21.75" customHeight="1" x14ac:dyDescent="0.25">
      <c r="A21" s="815" t="s">
        <v>21457</v>
      </c>
      <c r="B21" s="816">
        <v>19</v>
      </c>
      <c r="C21" s="823">
        <v>2</v>
      </c>
      <c r="D21" s="817">
        <v>17</v>
      </c>
      <c r="E21" s="824">
        <v>11</v>
      </c>
      <c r="F21" s="824">
        <v>1</v>
      </c>
      <c r="G21" s="818">
        <v>7</v>
      </c>
      <c r="H21" s="823">
        <v>4</v>
      </c>
      <c r="I21" s="823">
        <v>3</v>
      </c>
      <c r="J21" s="823">
        <v>5</v>
      </c>
      <c r="K21" s="823">
        <v>0</v>
      </c>
      <c r="L21" s="826">
        <v>6</v>
      </c>
      <c r="M21" s="827">
        <v>1</v>
      </c>
    </row>
    <row r="22" spans="1:13" s="822" customFormat="1" ht="21.75" customHeight="1" thickBot="1" x14ac:dyDescent="0.3">
      <c r="A22" s="828" t="s">
        <v>105</v>
      </c>
      <c r="B22" s="829">
        <v>361</v>
      </c>
      <c r="C22" s="829">
        <v>79</v>
      </c>
      <c r="D22" s="829">
        <v>282</v>
      </c>
      <c r="E22" s="830">
        <v>229</v>
      </c>
      <c r="F22" s="830">
        <v>7</v>
      </c>
      <c r="G22" s="830">
        <v>125</v>
      </c>
      <c r="H22" s="829">
        <v>74</v>
      </c>
      <c r="I22" s="829">
        <v>100</v>
      </c>
      <c r="J22" s="829">
        <v>97</v>
      </c>
      <c r="K22" s="829">
        <v>20</v>
      </c>
      <c r="L22" s="829">
        <v>53</v>
      </c>
      <c r="M22" s="829">
        <v>13</v>
      </c>
    </row>
    <row r="23" spans="1:13" ht="15.75" thickTop="1" x14ac:dyDescent="0.25"/>
  </sheetData>
  <mergeCells count="12">
    <mergeCell ref="L8:L9"/>
    <mergeCell ref="M8:M9"/>
    <mergeCell ref="A7:A9"/>
    <mergeCell ref="B7:B9"/>
    <mergeCell ref="C7:G7"/>
    <mergeCell ref="H7:M7"/>
    <mergeCell ref="C8:D8"/>
    <mergeCell ref="E8:G8"/>
    <mergeCell ref="H8:H9"/>
    <mergeCell ref="I8:I9"/>
    <mergeCell ref="J8:J9"/>
    <mergeCell ref="K8:K9"/>
  </mergeCells>
  <printOptions horizontalCentered="1" verticalCentered="1"/>
  <pageMargins left="0.31496062992125984" right="0.31496062992125984" top="0.74803149606299213" bottom="0.74803149606299213" header="0.31496062992125984" footer="0.31496062992125984"/>
  <pageSetup scale="95"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36BE1-72DE-4A6B-925C-438B5A7A48F5}">
  <sheetPr>
    <tabColor rgb="FF00B050"/>
    <pageSetUpPr fitToPage="1"/>
  </sheetPr>
  <dimension ref="A1:T35"/>
  <sheetViews>
    <sheetView showGridLines="0" zoomScale="96" zoomScaleNormal="96" workbookViewId="0">
      <selection activeCell="U5" sqref="U5"/>
    </sheetView>
  </sheetViews>
  <sheetFormatPr baseColWidth="10" defaultRowHeight="12.75" x14ac:dyDescent="0.2"/>
  <cols>
    <col min="1" max="1" width="14" style="705" customWidth="1"/>
    <col min="2" max="2" width="8.5703125" style="705" customWidth="1"/>
    <col min="3" max="4" width="4.85546875" style="705" customWidth="1"/>
    <col min="5" max="5" width="5.42578125" style="705" customWidth="1"/>
    <col min="6" max="6" width="7.28515625" style="705" customWidth="1"/>
    <col min="7" max="7" width="6.42578125" style="705" customWidth="1"/>
    <col min="8" max="8" width="12.85546875" style="705" customWidth="1"/>
    <col min="9" max="9" width="14.140625" style="705" customWidth="1"/>
    <col min="10" max="10" width="12.140625" style="705" customWidth="1"/>
    <col min="11" max="11" width="10.5703125" style="705" customWidth="1"/>
    <col min="12" max="12" width="11.5703125" style="705" customWidth="1"/>
    <col min="13" max="13" width="9" style="705" customWidth="1"/>
    <col min="14" max="14" width="9.5703125" style="705" customWidth="1"/>
    <col min="15" max="15" width="9" style="705" customWidth="1"/>
    <col min="16" max="17" width="9.5703125" style="705" customWidth="1"/>
    <col min="18" max="18" width="7.7109375" style="705" customWidth="1"/>
    <col min="19" max="19" width="10.140625" style="705" customWidth="1"/>
    <col min="20" max="16384" width="11.42578125" style="705"/>
  </cols>
  <sheetData>
    <row r="1" spans="1:20" ht="15.75" x14ac:dyDescent="0.25">
      <c r="A1" s="704" t="s">
        <v>21412</v>
      </c>
    </row>
    <row r="2" spans="1:20" ht="15.75" x14ac:dyDescent="0.25">
      <c r="A2" s="704" t="s">
        <v>21413</v>
      </c>
      <c r="I2" s="1485" t="s">
        <v>21590</v>
      </c>
      <c r="J2" s="1485"/>
      <c r="K2" s="1485"/>
      <c r="L2" s="1485"/>
      <c r="M2" s="831"/>
      <c r="N2" s="831"/>
      <c r="O2" s="831"/>
      <c r="P2" s="831"/>
      <c r="Q2" s="831"/>
      <c r="R2" s="831"/>
    </row>
    <row r="3" spans="1:20" ht="15.75" x14ac:dyDescent="0.25">
      <c r="A3" s="764" t="s">
        <v>21414</v>
      </c>
      <c r="C3" s="708"/>
      <c r="D3" s="708"/>
      <c r="E3" s="708"/>
      <c r="F3" s="708"/>
      <c r="G3" s="708"/>
    </row>
    <row r="4" spans="1:20" ht="18" customHeight="1" x14ac:dyDescent="0.25">
      <c r="H4" s="832"/>
      <c r="I4" s="832"/>
      <c r="J4" s="832"/>
      <c r="K4" s="832"/>
      <c r="L4" s="832"/>
      <c r="M4" s="832"/>
      <c r="N4" s="832"/>
      <c r="O4" s="832"/>
      <c r="P4" s="832"/>
      <c r="Q4" s="832"/>
      <c r="R4" s="832"/>
      <c r="S4" s="833"/>
    </row>
    <row r="5" spans="1:20" ht="6.75" customHeight="1" thickBot="1" x14ac:dyDescent="0.25">
      <c r="J5" s="706"/>
      <c r="K5" s="706"/>
      <c r="L5" s="706"/>
      <c r="M5" s="706"/>
      <c r="N5" s="706"/>
      <c r="O5" s="706"/>
      <c r="P5" s="706"/>
      <c r="Q5" s="706"/>
      <c r="R5" s="706"/>
    </row>
    <row r="6" spans="1:20" ht="21.75" customHeight="1" thickTop="1" thickBot="1" x14ac:dyDescent="0.25">
      <c r="A6" s="1582" t="s">
        <v>21591</v>
      </c>
      <c r="B6" s="1583" t="s">
        <v>2084</v>
      </c>
      <c r="C6" s="1585" t="s">
        <v>104</v>
      </c>
      <c r="D6" s="1586"/>
      <c r="E6" s="1585" t="s">
        <v>21418</v>
      </c>
      <c r="F6" s="1587"/>
      <c r="G6" s="1588"/>
      <c r="H6" s="1589" t="s">
        <v>21592</v>
      </c>
      <c r="I6" s="1590"/>
      <c r="J6" s="1591" t="s">
        <v>21593</v>
      </c>
      <c r="K6" s="1594" t="s">
        <v>21594</v>
      </c>
      <c r="L6" s="1577" t="s">
        <v>21595</v>
      </c>
      <c r="M6" s="1577" t="s">
        <v>1982</v>
      </c>
      <c r="N6" s="1580" t="s">
        <v>21596</v>
      </c>
      <c r="O6" s="1581"/>
      <c r="P6" s="1580" t="s">
        <v>21596</v>
      </c>
      <c r="Q6" s="1581"/>
      <c r="R6" s="1561" t="s">
        <v>21597</v>
      </c>
      <c r="S6" s="1564" t="s">
        <v>21598</v>
      </c>
    </row>
    <row r="7" spans="1:20" ht="14.1" customHeight="1" thickTop="1" thickBot="1" x14ac:dyDescent="0.25">
      <c r="A7" s="1582"/>
      <c r="B7" s="1583"/>
      <c r="C7" s="1567" t="s">
        <v>86</v>
      </c>
      <c r="D7" s="1567" t="s">
        <v>437</v>
      </c>
      <c r="E7" s="1569" t="s">
        <v>644</v>
      </c>
      <c r="F7" s="1569" t="s">
        <v>21423</v>
      </c>
      <c r="G7" s="1569" t="s">
        <v>392</v>
      </c>
      <c r="H7" s="1571" t="s">
        <v>21421</v>
      </c>
      <c r="I7" s="1571" t="s">
        <v>21422</v>
      </c>
      <c r="J7" s="1592"/>
      <c r="K7" s="1595"/>
      <c r="L7" s="1578"/>
      <c r="M7" s="1578"/>
      <c r="N7" s="1573" t="s">
        <v>21599</v>
      </c>
      <c r="O7" s="1575" t="s">
        <v>21600</v>
      </c>
      <c r="P7" s="1562" t="s">
        <v>21601</v>
      </c>
      <c r="Q7" s="1575" t="s">
        <v>21600</v>
      </c>
      <c r="R7" s="1562"/>
      <c r="S7" s="1565"/>
    </row>
    <row r="8" spans="1:20" ht="14.1" customHeight="1" thickTop="1" thickBot="1" x14ac:dyDescent="0.25">
      <c r="A8" s="1582"/>
      <c r="B8" s="1584"/>
      <c r="C8" s="1568"/>
      <c r="D8" s="1568"/>
      <c r="E8" s="1570"/>
      <c r="F8" s="1570"/>
      <c r="G8" s="1570"/>
      <c r="H8" s="1572"/>
      <c r="I8" s="1572"/>
      <c r="J8" s="1593"/>
      <c r="K8" s="1596"/>
      <c r="L8" s="1579"/>
      <c r="M8" s="1579"/>
      <c r="N8" s="1574"/>
      <c r="O8" s="1576"/>
      <c r="P8" s="1563"/>
      <c r="Q8" s="1576"/>
      <c r="R8" s="1563"/>
      <c r="S8" s="1566"/>
    </row>
    <row r="9" spans="1:20" ht="10.15" customHeight="1" thickTop="1" x14ac:dyDescent="0.2">
      <c r="A9" s="834"/>
      <c r="B9" s="835"/>
      <c r="C9" s="836"/>
      <c r="D9" s="837"/>
      <c r="E9" s="836"/>
      <c r="F9" s="838"/>
      <c r="G9" s="839"/>
      <c r="H9" s="840"/>
      <c r="I9" s="841"/>
      <c r="J9" s="842"/>
      <c r="K9" s="842"/>
      <c r="L9" s="842"/>
      <c r="M9" s="842"/>
      <c r="N9" s="842"/>
      <c r="O9" s="843"/>
      <c r="P9" s="842"/>
      <c r="Q9" s="843"/>
      <c r="R9" s="842"/>
      <c r="S9" s="843"/>
    </row>
    <row r="10" spans="1:20" ht="25.5" customHeight="1" x14ac:dyDescent="0.2">
      <c r="A10" s="844" t="s">
        <v>21446</v>
      </c>
      <c r="B10" s="845">
        <v>86</v>
      </c>
      <c r="C10" s="846">
        <v>38</v>
      </c>
      <c r="D10" s="847">
        <v>48</v>
      </c>
      <c r="E10" s="846">
        <v>56</v>
      </c>
      <c r="F10" s="845">
        <v>4</v>
      </c>
      <c r="G10" s="848">
        <v>26</v>
      </c>
      <c r="H10" s="849">
        <v>17</v>
      </c>
      <c r="I10" s="850">
        <v>69</v>
      </c>
      <c r="J10" s="849">
        <v>83</v>
      </c>
      <c r="K10" s="849">
        <v>3</v>
      </c>
      <c r="L10" s="849">
        <v>0</v>
      </c>
      <c r="M10" s="849">
        <v>0</v>
      </c>
      <c r="N10" s="849">
        <v>46</v>
      </c>
      <c r="O10" s="851">
        <v>0.73015873015873012</v>
      </c>
      <c r="P10" s="852">
        <v>648</v>
      </c>
      <c r="Q10" s="851">
        <v>1.0285714285714285</v>
      </c>
      <c r="R10" s="849">
        <v>21</v>
      </c>
      <c r="S10" s="853">
        <v>4.0952380952380949</v>
      </c>
      <c r="T10" s="854"/>
    </row>
    <row r="11" spans="1:20" ht="25.5" customHeight="1" x14ac:dyDescent="0.2">
      <c r="A11" s="844" t="s">
        <v>21447</v>
      </c>
      <c r="B11" s="845">
        <v>67</v>
      </c>
      <c r="C11" s="846">
        <v>28</v>
      </c>
      <c r="D11" s="847">
        <v>39</v>
      </c>
      <c r="E11" s="846">
        <v>49</v>
      </c>
      <c r="F11" s="845">
        <v>4</v>
      </c>
      <c r="G11" s="848">
        <v>14</v>
      </c>
      <c r="H11" s="849">
        <v>16</v>
      </c>
      <c r="I11" s="850">
        <v>51</v>
      </c>
      <c r="J11" s="849">
        <v>42</v>
      </c>
      <c r="K11" s="849">
        <v>0</v>
      </c>
      <c r="L11" s="849">
        <v>2</v>
      </c>
      <c r="M11" s="849">
        <v>0</v>
      </c>
      <c r="N11" s="849">
        <v>42</v>
      </c>
      <c r="O11" s="851">
        <v>0.7</v>
      </c>
      <c r="P11" s="855">
        <v>467</v>
      </c>
      <c r="Q11" s="851">
        <v>0.77833333333333332</v>
      </c>
      <c r="R11" s="856">
        <v>20</v>
      </c>
      <c r="S11" s="853">
        <v>3.35</v>
      </c>
      <c r="T11" s="854"/>
    </row>
    <row r="12" spans="1:20" ht="25.5" customHeight="1" x14ac:dyDescent="0.2">
      <c r="A12" s="844" t="s">
        <v>21448</v>
      </c>
      <c r="B12" s="845">
        <v>116</v>
      </c>
      <c r="C12" s="857">
        <v>43</v>
      </c>
      <c r="D12" s="858">
        <v>73</v>
      </c>
      <c r="E12" s="857">
        <v>78</v>
      </c>
      <c r="F12" s="859">
        <v>7</v>
      </c>
      <c r="G12" s="848">
        <v>31</v>
      </c>
      <c r="H12" s="860">
        <v>25</v>
      </c>
      <c r="I12" s="850">
        <v>91</v>
      </c>
      <c r="J12" s="860">
        <v>86</v>
      </c>
      <c r="K12" s="860">
        <v>2</v>
      </c>
      <c r="L12" s="860">
        <v>28</v>
      </c>
      <c r="M12" s="860">
        <v>0</v>
      </c>
      <c r="N12" s="860">
        <v>73</v>
      </c>
      <c r="O12" s="861">
        <v>1.1587301587301588</v>
      </c>
      <c r="P12" s="862">
        <v>815</v>
      </c>
      <c r="Q12" s="861">
        <v>1.2936507936507937</v>
      </c>
      <c r="R12" s="863">
        <v>21</v>
      </c>
      <c r="S12" s="864">
        <v>5.5238095238095237</v>
      </c>
      <c r="T12" s="854"/>
    </row>
    <row r="13" spans="1:20" ht="25.5" customHeight="1" x14ac:dyDescent="0.2">
      <c r="A13" s="844" t="s">
        <v>21449</v>
      </c>
      <c r="B13" s="845">
        <v>111</v>
      </c>
      <c r="C13" s="846">
        <v>33</v>
      </c>
      <c r="D13" s="847">
        <v>78</v>
      </c>
      <c r="E13" s="846">
        <v>72</v>
      </c>
      <c r="F13" s="845">
        <v>9</v>
      </c>
      <c r="G13" s="848">
        <v>30</v>
      </c>
      <c r="H13" s="849">
        <v>14</v>
      </c>
      <c r="I13" s="850">
        <v>97</v>
      </c>
      <c r="J13" s="860">
        <v>84</v>
      </c>
      <c r="K13" s="860">
        <v>2</v>
      </c>
      <c r="L13" s="860">
        <v>25</v>
      </c>
      <c r="M13" s="860">
        <v>0</v>
      </c>
      <c r="N13" s="860">
        <v>28</v>
      </c>
      <c r="O13" s="861">
        <v>0.44444444444444442</v>
      </c>
      <c r="P13" s="862">
        <v>484</v>
      </c>
      <c r="Q13" s="861">
        <v>0.7682539682539683</v>
      </c>
      <c r="R13" s="863">
        <v>21</v>
      </c>
      <c r="S13" s="864">
        <v>5.2857142857142856</v>
      </c>
      <c r="T13" s="854"/>
    </row>
    <row r="14" spans="1:20" ht="25.5" customHeight="1" x14ac:dyDescent="0.2">
      <c r="A14" s="844" t="s">
        <v>21450</v>
      </c>
      <c r="B14" s="845">
        <v>74</v>
      </c>
      <c r="C14" s="846">
        <v>16</v>
      </c>
      <c r="D14" s="847">
        <v>58</v>
      </c>
      <c r="E14" s="846">
        <v>43</v>
      </c>
      <c r="F14" s="845">
        <v>4</v>
      </c>
      <c r="G14" s="848">
        <v>27</v>
      </c>
      <c r="H14" s="849">
        <v>5</v>
      </c>
      <c r="I14" s="850">
        <v>69</v>
      </c>
      <c r="J14" s="849">
        <v>48</v>
      </c>
      <c r="K14" s="849">
        <v>1</v>
      </c>
      <c r="L14" s="849">
        <v>25</v>
      </c>
      <c r="M14" s="849">
        <v>0</v>
      </c>
      <c r="N14" s="863">
        <v>2</v>
      </c>
      <c r="O14" s="861">
        <v>3.1746031746031744E-2</v>
      </c>
      <c r="P14" s="862">
        <v>575</v>
      </c>
      <c r="Q14" s="861">
        <v>0.91269841269841268</v>
      </c>
      <c r="R14" s="863">
        <v>21</v>
      </c>
      <c r="S14" s="864">
        <v>3.5238095238095237</v>
      </c>
      <c r="T14" s="854"/>
    </row>
    <row r="15" spans="1:20" ht="25.5" customHeight="1" x14ac:dyDescent="0.2">
      <c r="A15" s="844" t="s">
        <v>21451</v>
      </c>
      <c r="B15" s="845">
        <v>61</v>
      </c>
      <c r="C15" s="846">
        <v>22</v>
      </c>
      <c r="D15" s="847">
        <v>39</v>
      </c>
      <c r="E15" s="846">
        <v>42</v>
      </c>
      <c r="F15" s="845">
        <v>6</v>
      </c>
      <c r="G15" s="848">
        <v>13</v>
      </c>
      <c r="H15" s="849">
        <v>2</v>
      </c>
      <c r="I15" s="850">
        <v>59</v>
      </c>
      <c r="J15" s="849">
        <v>29</v>
      </c>
      <c r="K15" s="849">
        <v>4</v>
      </c>
      <c r="L15" s="849">
        <v>28</v>
      </c>
      <c r="M15" s="849">
        <v>0</v>
      </c>
      <c r="N15" s="860">
        <v>2</v>
      </c>
      <c r="O15" s="861">
        <v>3.3333333333333333E-2</v>
      </c>
      <c r="P15" s="862">
        <v>225</v>
      </c>
      <c r="Q15" s="861">
        <v>0.375</v>
      </c>
      <c r="R15" s="863">
        <v>20</v>
      </c>
      <c r="S15" s="864">
        <v>3.05</v>
      </c>
      <c r="T15" s="854"/>
    </row>
    <row r="16" spans="1:20" ht="25.5" customHeight="1" x14ac:dyDescent="0.2">
      <c r="A16" s="844" t="s">
        <v>21452</v>
      </c>
      <c r="B16" s="845">
        <v>44</v>
      </c>
      <c r="C16" s="846">
        <v>11</v>
      </c>
      <c r="D16" s="847">
        <v>33</v>
      </c>
      <c r="E16" s="846">
        <v>29</v>
      </c>
      <c r="F16" s="845">
        <v>3</v>
      </c>
      <c r="G16" s="848">
        <v>12</v>
      </c>
      <c r="H16" s="849">
        <v>1</v>
      </c>
      <c r="I16" s="850">
        <v>43</v>
      </c>
      <c r="J16" s="849">
        <v>33</v>
      </c>
      <c r="K16" s="849">
        <v>1</v>
      </c>
      <c r="L16" s="849">
        <v>10</v>
      </c>
      <c r="M16" s="849">
        <v>0</v>
      </c>
      <c r="N16" s="860">
        <v>1</v>
      </c>
      <c r="O16" s="861">
        <v>1.6666666666666666E-2</v>
      </c>
      <c r="P16" s="862">
        <v>237</v>
      </c>
      <c r="Q16" s="861">
        <v>0.39500000000000002</v>
      </c>
      <c r="R16" s="863">
        <v>20</v>
      </c>
      <c r="S16" s="864">
        <v>2.2000000000000002</v>
      </c>
      <c r="T16" s="854"/>
    </row>
    <row r="17" spans="1:20" ht="25.5" customHeight="1" x14ac:dyDescent="0.2">
      <c r="A17" s="844" t="s">
        <v>21453</v>
      </c>
      <c r="B17" s="845">
        <v>89</v>
      </c>
      <c r="C17" s="846">
        <v>24</v>
      </c>
      <c r="D17" s="847">
        <v>65</v>
      </c>
      <c r="E17" s="846">
        <v>74</v>
      </c>
      <c r="F17" s="845">
        <v>2</v>
      </c>
      <c r="G17" s="848">
        <v>13</v>
      </c>
      <c r="H17" s="849">
        <v>16</v>
      </c>
      <c r="I17" s="850">
        <v>73</v>
      </c>
      <c r="J17" s="849">
        <v>57</v>
      </c>
      <c r="K17" s="849">
        <v>3</v>
      </c>
      <c r="L17" s="849">
        <v>29</v>
      </c>
      <c r="M17" s="849">
        <v>0</v>
      </c>
      <c r="N17" s="849">
        <v>41</v>
      </c>
      <c r="O17" s="851">
        <v>0.65079365079365081</v>
      </c>
      <c r="P17" s="855">
        <v>1212</v>
      </c>
      <c r="Q17" s="851">
        <v>1.9238095238095239</v>
      </c>
      <c r="R17" s="856">
        <v>21</v>
      </c>
      <c r="S17" s="853">
        <v>4.2380952380952381</v>
      </c>
      <c r="T17" s="854"/>
    </row>
    <row r="18" spans="1:20" ht="25.5" customHeight="1" x14ac:dyDescent="0.2">
      <c r="A18" s="865" t="s">
        <v>21454</v>
      </c>
      <c r="B18" s="845">
        <v>88</v>
      </c>
      <c r="C18" s="846">
        <v>16</v>
      </c>
      <c r="D18" s="847">
        <v>72</v>
      </c>
      <c r="E18" s="846">
        <v>69</v>
      </c>
      <c r="F18" s="845">
        <v>2</v>
      </c>
      <c r="G18" s="848">
        <v>17</v>
      </c>
      <c r="H18" s="849">
        <v>82</v>
      </c>
      <c r="I18" s="850">
        <v>6</v>
      </c>
      <c r="J18" s="849">
        <v>43</v>
      </c>
      <c r="K18" s="849">
        <v>4</v>
      </c>
      <c r="L18" s="849">
        <v>41</v>
      </c>
      <c r="M18" s="849">
        <v>0</v>
      </c>
      <c r="N18" s="860">
        <v>8</v>
      </c>
      <c r="O18" s="861">
        <v>0.13333333333333333</v>
      </c>
      <c r="P18" s="862">
        <v>1390</v>
      </c>
      <c r="Q18" s="861">
        <v>2.3166666666666669</v>
      </c>
      <c r="R18" s="863">
        <v>20</v>
      </c>
      <c r="S18" s="864">
        <v>4.4000000000000004</v>
      </c>
      <c r="T18" s="854"/>
    </row>
    <row r="19" spans="1:20" ht="25.5" customHeight="1" x14ac:dyDescent="0.2">
      <c r="A19" s="844" t="s">
        <v>21455</v>
      </c>
      <c r="B19" s="845">
        <v>100</v>
      </c>
      <c r="C19" s="846">
        <v>29</v>
      </c>
      <c r="D19" s="847">
        <v>71</v>
      </c>
      <c r="E19" s="846">
        <v>77</v>
      </c>
      <c r="F19" s="845">
        <v>5</v>
      </c>
      <c r="G19" s="848">
        <v>18</v>
      </c>
      <c r="H19" s="849">
        <v>7</v>
      </c>
      <c r="I19" s="850">
        <v>93</v>
      </c>
      <c r="J19" s="849">
        <v>52</v>
      </c>
      <c r="K19" s="849">
        <v>11</v>
      </c>
      <c r="L19" s="849">
        <v>37</v>
      </c>
      <c r="M19" s="849">
        <v>0</v>
      </c>
      <c r="N19" s="860">
        <v>12</v>
      </c>
      <c r="O19" s="861">
        <v>0.19047619047619047</v>
      </c>
      <c r="P19" s="862">
        <v>686</v>
      </c>
      <c r="Q19" s="861">
        <v>1.0888888888888888</v>
      </c>
      <c r="R19" s="863">
        <v>21</v>
      </c>
      <c r="S19" s="864">
        <v>4.7619047619047619</v>
      </c>
      <c r="T19" s="854"/>
    </row>
    <row r="20" spans="1:20" ht="25.5" customHeight="1" x14ac:dyDescent="0.2">
      <c r="A20" s="844" t="s">
        <v>21456</v>
      </c>
      <c r="B20" s="845">
        <v>96</v>
      </c>
      <c r="C20" s="857">
        <v>28</v>
      </c>
      <c r="D20" s="858">
        <v>68</v>
      </c>
      <c r="E20" s="857">
        <v>64</v>
      </c>
      <c r="F20" s="859">
        <v>2</v>
      </c>
      <c r="G20" s="848">
        <v>30</v>
      </c>
      <c r="H20" s="860">
        <v>17</v>
      </c>
      <c r="I20" s="850">
        <v>79</v>
      </c>
      <c r="J20" s="860">
        <v>37</v>
      </c>
      <c r="K20" s="860">
        <v>10</v>
      </c>
      <c r="L20" s="860">
        <v>49</v>
      </c>
      <c r="M20" s="860">
        <v>0</v>
      </c>
      <c r="N20" s="860">
        <v>52</v>
      </c>
      <c r="O20" s="861">
        <v>0.8666666666666667</v>
      </c>
      <c r="P20" s="862">
        <v>670</v>
      </c>
      <c r="Q20" s="861">
        <v>1.1166666666666667</v>
      </c>
      <c r="R20" s="863">
        <v>20</v>
      </c>
      <c r="S20" s="864">
        <v>4.8</v>
      </c>
      <c r="T20" s="854"/>
    </row>
    <row r="21" spans="1:20" ht="25.5" customHeight="1" x14ac:dyDescent="0.2">
      <c r="A21" s="844" t="s">
        <v>21457</v>
      </c>
      <c r="B21" s="845">
        <v>87</v>
      </c>
      <c r="C21" s="846">
        <v>27</v>
      </c>
      <c r="D21" s="847">
        <v>60</v>
      </c>
      <c r="E21" s="846">
        <v>62</v>
      </c>
      <c r="F21" s="845">
        <v>1</v>
      </c>
      <c r="G21" s="848">
        <v>24</v>
      </c>
      <c r="H21" s="849">
        <v>16</v>
      </c>
      <c r="I21" s="850">
        <v>71</v>
      </c>
      <c r="J21" s="849">
        <v>52</v>
      </c>
      <c r="K21" s="849">
        <v>4</v>
      </c>
      <c r="L21" s="849">
        <v>31</v>
      </c>
      <c r="M21" s="849">
        <v>0</v>
      </c>
      <c r="N21" s="860">
        <v>33</v>
      </c>
      <c r="O21" s="861">
        <v>0.52380952380952384</v>
      </c>
      <c r="P21" s="862">
        <v>793</v>
      </c>
      <c r="Q21" s="861">
        <v>1.2587301587301587</v>
      </c>
      <c r="R21" s="863">
        <v>21</v>
      </c>
      <c r="S21" s="864">
        <v>4.1428571428571432</v>
      </c>
      <c r="T21" s="854"/>
    </row>
    <row r="22" spans="1:20" ht="6.75" customHeight="1" thickBot="1" x14ac:dyDescent="0.25">
      <c r="A22" s="729"/>
      <c r="B22" s="866"/>
      <c r="C22" s="867"/>
      <c r="D22" s="868"/>
      <c r="E22" s="867"/>
      <c r="F22" s="866"/>
      <c r="G22" s="869"/>
      <c r="H22" s="870"/>
      <c r="I22" s="871"/>
      <c r="J22" s="870"/>
      <c r="K22" s="870"/>
      <c r="L22" s="870"/>
      <c r="M22" s="870"/>
      <c r="N22" s="870"/>
      <c r="O22" s="872"/>
      <c r="P22" s="873"/>
      <c r="Q22" s="874"/>
      <c r="R22" s="875"/>
      <c r="S22" s="876"/>
      <c r="T22" s="854"/>
    </row>
    <row r="23" spans="1:20" ht="21" customHeight="1" thickTop="1" thickBot="1" x14ac:dyDescent="0.25">
      <c r="A23" s="741" t="s">
        <v>105</v>
      </c>
      <c r="B23" s="741">
        <v>1019</v>
      </c>
      <c r="C23" s="741">
        <v>315</v>
      </c>
      <c r="D23" s="877">
        <v>704</v>
      </c>
      <c r="E23" s="741">
        <v>715</v>
      </c>
      <c r="F23" s="741">
        <v>49</v>
      </c>
      <c r="G23" s="877">
        <v>255</v>
      </c>
      <c r="H23" s="740">
        <v>218</v>
      </c>
      <c r="I23" s="878">
        <v>801</v>
      </c>
      <c r="J23" s="740">
        <v>646</v>
      </c>
      <c r="K23" s="740">
        <v>45</v>
      </c>
      <c r="L23" s="740">
        <v>305</v>
      </c>
      <c r="M23" s="740">
        <v>0</v>
      </c>
      <c r="N23" s="740">
        <v>340</v>
      </c>
      <c r="O23" s="879">
        <v>0.45667989417989413</v>
      </c>
      <c r="P23" s="880">
        <v>8202</v>
      </c>
      <c r="Q23" s="879">
        <v>1.1046891534391534</v>
      </c>
      <c r="R23" s="881">
        <v>247</v>
      </c>
      <c r="S23" s="882">
        <v>4.1142857142857139</v>
      </c>
      <c r="T23" s="854"/>
    </row>
    <row r="24" spans="1:20" ht="18" customHeight="1" thickTop="1" x14ac:dyDescent="0.2">
      <c r="T24" s="854"/>
    </row>
    <row r="25" spans="1:20" ht="18" customHeight="1" x14ac:dyDescent="0.2">
      <c r="J25" s="883"/>
      <c r="K25" s="883">
        <v>36</v>
      </c>
      <c r="L25" s="883">
        <v>4</v>
      </c>
      <c r="M25" s="883">
        <v>65</v>
      </c>
      <c r="N25" s="883"/>
      <c r="O25" s="883">
        <v>50</v>
      </c>
      <c r="P25" s="883">
        <v>274</v>
      </c>
      <c r="Q25" s="883"/>
      <c r="T25" s="854"/>
    </row>
    <row r="26" spans="1:20" ht="18" customHeight="1" x14ac:dyDescent="0.2">
      <c r="J26" s="883"/>
      <c r="K26" s="883"/>
      <c r="L26" s="883"/>
      <c r="M26" s="883"/>
      <c r="N26" s="883"/>
      <c r="O26" s="883"/>
      <c r="P26" s="883"/>
      <c r="Q26" s="883"/>
      <c r="T26" s="854"/>
    </row>
    <row r="27" spans="1:20" ht="18" customHeight="1" x14ac:dyDescent="0.2"/>
    <row r="28" spans="1:20" ht="18" customHeight="1" x14ac:dyDescent="0.2"/>
    <row r="29" spans="1:20" ht="18" customHeight="1" x14ac:dyDescent="0.2"/>
    <row r="30" spans="1:20" ht="18" customHeight="1" x14ac:dyDescent="0.2"/>
    <row r="31" spans="1:20" ht="18" customHeight="1" x14ac:dyDescent="0.2"/>
    <row r="32" spans="1:20" ht="18" customHeight="1" x14ac:dyDescent="0.2"/>
    <row r="33" ht="18" customHeight="1" x14ac:dyDescent="0.2"/>
    <row r="34" ht="18" customHeight="1" x14ac:dyDescent="0.2"/>
    <row r="35" ht="18" customHeight="1" x14ac:dyDescent="0.2"/>
  </sheetData>
  <mergeCells count="25">
    <mergeCell ref="I2:L2"/>
    <mergeCell ref="A6:A8"/>
    <mergeCell ref="B6:B8"/>
    <mergeCell ref="C6:D6"/>
    <mergeCell ref="E6:G6"/>
    <mergeCell ref="H6:I6"/>
    <mergeCell ref="J6:J8"/>
    <mergeCell ref="K6:K8"/>
    <mergeCell ref="L6:L8"/>
    <mergeCell ref="H7:H8"/>
    <mergeCell ref="R6:R8"/>
    <mergeCell ref="S6:S8"/>
    <mergeCell ref="C7:C8"/>
    <mergeCell ref="D7:D8"/>
    <mergeCell ref="E7:E8"/>
    <mergeCell ref="F7:F8"/>
    <mergeCell ref="G7:G8"/>
    <mergeCell ref="I7:I8"/>
    <mergeCell ref="N7:N8"/>
    <mergeCell ref="O7:O8"/>
    <mergeCell ref="P7:P8"/>
    <mergeCell ref="Q7:Q8"/>
    <mergeCell ref="M6:M8"/>
    <mergeCell ref="N6:O6"/>
    <mergeCell ref="P6:Q6"/>
  </mergeCells>
  <pageMargins left="1.0236220472440944" right="0.23622047244094491" top="1.1417322834645669" bottom="0.74803149606299213" header="0.31496062992125984" footer="0.31496062992125984"/>
  <pageSetup scale="66"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A9084-2E88-4D1D-8F71-F245B04202BD}">
  <sheetPr>
    <tabColor theme="5"/>
    <pageSetUpPr fitToPage="1"/>
  </sheetPr>
  <dimension ref="B1:T58"/>
  <sheetViews>
    <sheetView showGridLines="0" topLeftCell="A37" workbookViewId="0">
      <selection activeCell="B42" sqref="B42"/>
    </sheetView>
  </sheetViews>
  <sheetFormatPr baseColWidth="10" defaultRowHeight="15" x14ac:dyDescent="0.25"/>
  <cols>
    <col min="1" max="1" width="6" customWidth="1"/>
    <col min="2" max="2" width="12.140625" style="16" customWidth="1"/>
    <col min="3" max="3" width="32.140625" style="16" bestFit="1" customWidth="1"/>
    <col min="4" max="4" width="16.7109375" style="16" customWidth="1"/>
    <col min="5" max="5" width="20.85546875" style="16" customWidth="1"/>
    <col min="6" max="6" width="12.85546875" style="16" bestFit="1" customWidth="1"/>
    <col min="7" max="7" width="12" bestFit="1" customWidth="1"/>
  </cols>
  <sheetData>
    <row r="1" spans="2:8" s="130" customFormat="1" ht="6.75" customHeight="1" x14ac:dyDescent="0.25">
      <c r="B1" s="131" t="s">
        <v>81</v>
      </c>
      <c r="C1" s="132"/>
      <c r="D1" s="132"/>
      <c r="E1" s="132"/>
      <c r="F1" s="132"/>
    </row>
    <row r="2" spans="2:8" s="130" customFormat="1" ht="6.75" customHeight="1" x14ac:dyDescent="0.25">
      <c r="B2" s="133"/>
      <c r="C2" s="134">
        <f>SUM(C4:C20)</f>
        <v>939</v>
      </c>
      <c r="D2" s="133"/>
      <c r="E2" s="134">
        <f>SUM(E4:E20)</f>
        <v>949</v>
      </c>
      <c r="F2" s="134">
        <f>+C2+E2</f>
        <v>1888</v>
      </c>
      <c r="G2" s="133" t="s">
        <v>82</v>
      </c>
      <c r="H2" s="135">
        <f>+C2/F2</f>
        <v>0.49735169491525422</v>
      </c>
    </row>
    <row r="3" spans="2:8" s="130" customFormat="1" ht="6.75" customHeight="1" x14ac:dyDescent="0.25">
      <c r="B3" s="136" t="s">
        <v>83</v>
      </c>
      <c r="C3" s="137" t="s">
        <v>84</v>
      </c>
      <c r="D3" s="137"/>
      <c r="E3" s="136" t="s">
        <v>85</v>
      </c>
      <c r="F3" s="133"/>
      <c r="G3" s="133" t="s">
        <v>86</v>
      </c>
      <c r="H3" s="135">
        <f>+E2/F2</f>
        <v>0.50264830508474578</v>
      </c>
    </row>
    <row r="4" spans="2:8" s="130" customFormat="1" ht="6.75" customHeight="1" x14ac:dyDescent="0.25">
      <c r="B4" s="142" t="s">
        <v>107</v>
      </c>
      <c r="C4" s="138">
        <v>3</v>
      </c>
      <c r="D4" s="139">
        <f>+C4*-1</f>
        <v>-3</v>
      </c>
      <c r="E4" s="140">
        <v>3</v>
      </c>
      <c r="F4" s="133"/>
    </row>
    <row r="5" spans="2:8" s="130" customFormat="1" ht="6.75" customHeight="1" x14ac:dyDescent="0.25">
      <c r="B5" s="143" t="s">
        <v>108</v>
      </c>
      <c r="C5" s="138">
        <v>20</v>
      </c>
      <c r="D5" s="139">
        <f t="shared" ref="D5:D20" si="0">+C5*-1</f>
        <v>-20</v>
      </c>
      <c r="E5" s="140">
        <v>18</v>
      </c>
      <c r="F5" s="133"/>
    </row>
    <row r="6" spans="2:8" s="130" customFormat="1" ht="6.75" customHeight="1" x14ac:dyDescent="0.25">
      <c r="B6" s="142" t="s">
        <v>109</v>
      </c>
      <c r="C6" s="138">
        <v>36</v>
      </c>
      <c r="D6" s="139">
        <f t="shared" si="0"/>
        <v>-36</v>
      </c>
      <c r="E6" s="140">
        <v>44</v>
      </c>
      <c r="F6" s="133"/>
    </row>
    <row r="7" spans="2:8" s="130" customFormat="1" ht="6.75" customHeight="1" x14ac:dyDescent="0.25">
      <c r="B7" s="142" t="s">
        <v>110</v>
      </c>
      <c r="C7" s="138">
        <v>53</v>
      </c>
      <c r="D7" s="139">
        <f t="shared" si="0"/>
        <v>-53</v>
      </c>
      <c r="E7" s="140">
        <v>56</v>
      </c>
      <c r="F7" s="133"/>
    </row>
    <row r="8" spans="2:8" s="130" customFormat="1" ht="6.75" customHeight="1" x14ac:dyDescent="0.25">
      <c r="B8" s="142" t="s">
        <v>111</v>
      </c>
      <c r="C8" s="138">
        <v>44</v>
      </c>
      <c r="D8" s="139">
        <f t="shared" si="0"/>
        <v>-44</v>
      </c>
      <c r="E8" s="140">
        <v>44</v>
      </c>
      <c r="F8" s="133"/>
    </row>
    <row r="9" spans="2:8" s="130" customFormat="1" ht="6.75" customHeight="1" x14ac:dyDescent="0.25">
      <c r="B9" s="142" t="s">
        <v>112</v>
      </c>
      <c r="C9" s="138">
        <v>14</v>
      </c>
      <c r="D9" s="139">
        <f t="shared" si="0"/>
        <v>-14</v>
      </c>
      <c r="E9" s="140">
        <v>5</v>
      </c>
      <c r="F9" s="133"/>
    </row>
    <row r="10" spans="2:8" s="130" customFormat="1" ht="6.75" customHeight="1" x14ac:dyDescent="0.25">
      <c r="B10" s="142" t="s">
        <v>113</v>
      </c>
      <c r="C10" s="138">
        <v>36</v>
      </c>
      <c r="D10" s="139">
        <f t="shared" si="0"/>
        <v>-36</v>
      </c>
      <c r="E10" s="140">
        <v>24</v>
      </c>
      <c r="F10" s="133"/>
    </row>
    <row r="11" spans="2:8" s="130" customFormat="1" ht="6.75" customHeight="1" x14ac:dyDescent="0.25">
      <c r="B11" s="142" t="s">
        <v>114</v>
      </c>
      <c r="C11" s="138">
        <v>56</v>
      </c>
      <c r="D11" s="139">
        <f t="shared" si="0"/>
        <v>-56</v>
      </c>
      <c r="E11" s="140">
        <v>36</v>
      </c>
      <c r="F11" s="133"/>
    </row>
    <row r="12" spans="2:8" s="130" customFormat="1" ht="6.75" customHeight="1" x14ac:dyDescent="0.25">
      <c r="B12" s="142" t="s">
        <v>115</v>
      </c>
      <c r="C12" s="138">
        <v>92</v>
      </c>
      <c r="D12" s="139">
        <f t="shared" si="0"/>
        <v>-92</v>
      </c>
      <c r="E12" s="140">
        <v>42</v>
      </c>
      <c r="F12" s="133"/>
    </row>
    <row r="13" spans="2:8" s="130" customFormat="1" ht="6.75" customHeight="1" x14ac:dyDescent="0.25">
      <c r="B13" s="142" t="s">
        <v>116</v>
      </c>
      <c r="C13" s="138">
        <v>104</v>
      </c>
      <c r="D13" s="139">
        <f t="shared" si="0"/>
        <v>-104</v>
      </c>
      <c r="E13" s="140">
        <v>63</v>
      </c>
      <c r="F13" s="133"/>
    </row>
    <row r="14" spans="2:8" s="130" customFormat="1" ht="6.75" customHeight="1" x14ac:dyDescent="0.25">
      <c r="B14" s="142" t="s">
        <v>117</v>
      </c>
      <c r="C14" s="138">
        <v>69</v>
      </c>
      <c r="D14" s="139">
        <f t="shared" si="0"/>
        <v>-69</v>
      </c>
      <c r="E14" s="140">
        <v>37</v>
      </c>
      <c r="F14" s="133"/>
    </row>
    <row r="15" spans="2:8" s="130" customFormat="1" ht="6.75" customHeight="1" x14ac:dyDescent="0.25">
      <c r="B15" s="142" t="s">
        <v>118</v>
      </c>
      <c r="C15" s="138">
        <v>67</v>
      </c>
      <c r="D15" s="139">
        <f t="shared" si="0"/>
        <v>-67</v>
      </c>
      <c r="E15" s="140">
        <v>38</v>
      </c>
      <c r="F15" s="133"/>
    </row>
    <row r="16" spans="2:8" s="130" customFormat="1" ht="6.75" customHeight="1" x14ac:dyDescent="0.25">
      <c r="B16" s="142" t="s">
        <v>119</v>
      </c>
      <c r="C16" s="138">
        <v>50</v>
      </c>
      <c r="D16" s="139">
        <f t="shared" si="0"/>
        <v>-50</v>
      </c>
      <c r="E16" s="140">
        <v>47</v>
      </c>
      <c r="F16" s="132"/>
    </row>
    <row r="17" spans="2:6" s="130" customFormat="1" ht="6.75" customHeight="1" x14ac:dyDescent="0.25">
      <c r="B17" s="142" t="s">
        <v>120</v>
      </c>
      <c r="C17" s="138">
        <v>38</v>
      </c>
      <c r="D17" s="139">
        <f t="shared" si="0"/>
        <v>-38</v>
      </c>
      <c r="E17" s="140">
        <v>65</v>
      </c>
      <c r="F17" s="132"/>
    </row>
    <row r="18" spans="2:6" s="130" customFormat="1" ht="6.75" customHeight="1" x14ac:dyDescent="0.25">
      <c r="B18" s="142" t="s">
        <v>121</v>
      </c>
      <c r="C18" s="138">
        <v>55</v>
      </c>
      <c r="D18" s="139">
        <f t="shared" si="0"/>
        <v>-55</v>
      </c>
      <c r="E18" s="140">
        <v>70</v>
      </c>
      <c r="F18" s="133"/>
    </row>
    <row r="19" spans="2:6" s="130" customFormat="1" ht="6.75" customHeight="1" x14ac:dyDescent="0.25">
      <c r="B19" s="142" t="s">
        <v>122</v>
      </c>
      <c r="C19" s="138">
        <v>43</v>
      </c>
      <c r="D19" s="139">
        <f t="shared" si="0"/>
        <v>-43</v>
      </c>
      <c r="E19" s="140">
        <v>75</v>
      </c>
      <c r="F19" s="133"/>
    </row>
    <row r="20" spans="2:6" s="130" customFormat="1" ht="6.75" customHeight="1" x14ac:dyDescent="0.25">
      <c r="B20" s="142" t="s">
        <v>123</v>
      </c>
      <c r="C20" s="138">
        <v>159</v>
      </c>
      <c r="D20" s="139">
        <f t="shared" si="0"/>
        <v>-159</v>
      </c>
      <c r="E20" s="140">
        <v>282</v>
      </c>
      <c r="F20" s="133"/>
    </row>
    <row r="21" spans="2:6" s="130" customFormat="1" ht="6.75" customHeight="1" x14ac:dyDescent="0.25">
      <c r="B21" s="132"/>
      <c r="C21" s="132"/>
      <c r="D21" s="134"/>
      <c r="E21" s="132"/>
      <c r="F21" s="132"/>
    </row>
    <row r="22" spans="2:6" s="130" customFormat="1" ht="6.75" customHeight="1" x14ac:dyDescent="0.25">
      <c r="B22" s="132"/>
      <c r="C22" s="132"/>
      <c r="D22" s="132"/>
      <c r="E22" s="132"/>
      <c r="F22" s="132"/>
    </row>
    <row r="23" spans="2:6" s="130" customFormat="1" ht="6.75" customHeight="1" x14ac:dyDescent="0.25">
      <c r="B23" s="132"/>
      <c r="C23" s="141">
        <f>MAX(C4:C20)</f>
        <v>159</v>
      </c>
      <c r="D23" s="141">
        <f t="shared" ref="D23:E23" si="1">MAX(D4:D20)</f>
        <v>-3</v>
      </c>
      <c r="E23" s="141">
        <f t="shared" si="1"/>
        <v>282</v>
      </c>
      <c r="F23" s="132"/>
    </row>
    <row r="24" spans="2:6" s="130" customFormat="1" ht="6.75" customHeight="1" x14ac:dyDescent="0.25">
      <c r="B24" s="132"/>
      <c r="C24" s="132"/>
      <c r="D24" s="132"/>
      <c r="E24" s="132"/>
      <c r="F24" s="132"/>
    </row>
    <row r="25" spans="2:6" s="130" customFormat="1" ht="6.75" customHeight="1" x14ac:dyDescent="0.25">
      <c r="B25" s="132"/>
      <c r="C25" s="132"/>
      <c r="D25" s="132"/>
      <c r="E25" s="132"/>
      <c r="F25" s="132"/>
    </row>
    <row r="26" spans="2:6" s="130" customFormat="1" ht="6.75" customHeight="1" x14ac:dyDescent="0.25">
      <c r="B26" s="132"/>
      <c r="C26" s="132"/>
      <c r="D26" s="132"/>
      <c r="E26" s="132"/>
      <c r="F26" s="132"/>
    </row>
    <row r="27" spans="2:6" s="130" customFormat="1" ht="6.75" customHeight="1" x14ac:dyDescent="0.25">
      <c r="B27" s="132"/>
      <c r="C27" s="132"/>
      <c r="D27" s="132"/>
      <c r="E27" s="132"/>
      <c r="F27" s="132"/>
    </row>
    <row r="28" spans="2:6" s="130" customFormat="1" ht="6.75" customHeight="1" x14ac:dyDescent="0.25">
      <c r="B28" s="132"/>
      <c r="C28" s="132"/>
      <c r="D28" s="132"/>
      <c r="E28" s="132"/>
      <c r="F28" s="132"/>
    </row>
    <row r="29" spans="2:6" s="130" customFormat="1" ht="6.75" customHeight="1" x14ac:dyDescent="0.25">
      <c r="B29" s="132"/>
      <c r="C29" s="132"/>
      <c r="D29" s="132"/>
      <c r="E29" s="132"/>
      <c r="F29" s="132"/>
    </row>
    <row r="30" spans="2:6" s="130" customFormat="1" ht="6.75" customHeight="1" x14ac:dyDescent="0.25">
      <c r="B30" s="132"/>
      <c r="C30" s="132"/>
      <c r="D30" s="132"/>
      <c r="E30" s="132"/>
      <c r="F30" s="132"/>
    </row>
    <row r="31" spans="2:6" s="130" customFormat="1" ht="6.75" customHeight="1" x14ac:dyDescent="0.25">
      <c r="B31" s="132"/>
      <c r="C31" s="132"/>
      <c r="D31" s="132"/>
      <c r="E31" s="132"/>
      <c r="F31" s="132"/>
    </row>
    <row r="32" spans="2:6" s="130" customFormat="1" ht="6.75" customHeight="1" x14ac:dyDescent="0.25">
      <c r="B32" s="132"/>
      <c r="C32" s="132"/>
      <c r="D32" s="132"/>
      <c r="E32" s="132"/>
      <c r="F32" s="132"/>
    </row>
    <row r="33" spans="2:20" s="130" customFormat="1" ht="6.75" customHeight="1" x14ac:dyDescent="0.25">
      <c r="B33" s="132"/>
      <c r="C33" s="132"/>
      <c r="D33" s="132"/>
      <c r="E33" s="132"/>
      <c r="F33" s="132"/>
    </row>
    <row r="34" spans="2:20" s="130" customFormat="1" ht="6.75" customHeight="1" x14ac:dyDescent="0.25">
      <c r="B34" s="132"/>
      <c r="C34" s="132"/>
      <c r="D34" s="132"/>
      <c r="E34" s="132"/>
      <c r="F34" s="132"/>
    </row>
    <row r="35" spans="2:20" s="130" customFormat="1" ht="6.75" customHeight="1" x14ac:dyDescent="0.25">
      <c r="B35" s="132"/>
      <c r="C35" s="132"/>
      <c r="D35" s="132"/>
      <c r="E35" s="132"/>
      <c r="F35" s="132"/>
    </row>
    <row r="36" spans="2:20" x14ac:dyDescent="0.25">
      <c r="B36" s="1242" t="s">
        <v>21349</v>
      </c>
      <c r="C36" s="1242"/>
      <c r="D36" s="1242"/>
      <c r="E36" s="1242"/>
      <c r="F36" s="1242"/>
      <c r="G36" s="1242"/>
      <c r="H36" s="1242"/>
      <c r="I36" s="1242"/>
      <c r="J36" s="1242"/>
      <c r="K36" s="1242"/>
      <c r="L36" s="1242"/>
      <c r="M36" s="1242"/>
      <c r="N36" s="1242"/>
      <c r="O36" s="1242"/>
      <c r="P36" s="1242"/>
      <c r="Q36" s="1242"/>
      <c r="R36" s="1242"/>
      <c r="S36" s="1242"/>
      <c r="T36" s="1242"/>
    </row>
    <row r="37" spans="2:20" x14ac:dyDescent="0.25">
      <c r="B37" s="1242"/>
      <c r="C37" s="1242"/>
      <c r="D37" s="1242"/>
      <c r="E37" s="1242"/>
      <c r="F37" s="1242"/>
      <c r="G37" s="1242"/>
      <c r="H37" s="1242"/>
      <c r="I37" s="1242"/>
      <c r="J37" s="1242"/>
      <c r="K37" s="1242"/>
      <c r="L37" s="1242"/>
      <c r="M37" s="1242"/>
      <c r="N37" s="1242"/>
      <c r="O37" s="1242"/>
      <c r="P37" s="1242"/>
      <c r="Q37" s="1242"/>
      <c r="R37" s="1242"/>
      <c r="S37" s="1242"/>
      <c r="T37" s="1242"/>
    </row>
    <row r="39" spans="2:20" ht="21" x14ac:dyDescent="0.25">
      <c r="C39" s="542"/>
      <c r="D39" s="1239" t="s">
        <v>104</v>
      </c>
      <c r="E39" s="1240"/>
      <c r="F39" s="1241" t="s">
        <v>105</v>
      </c>
      <c r="G39" s="1241"/>
    </row>
    <row r="40" spans="2:20" ht="21" x14ac:dyDescent="0.25">
      <c r="C40" s="542" t="s">
        <v>83</v>
      </c>
      <c r="D40" s="542" t="s">
        <v>84</v>
      </c>
      <c r="E40" s="542" t="s">
        <v>85</v>
      </c>
      <c r="F40" s="542" t="s">
        <v>105</v>
      </c>
      <c r="G40" s="542" t="s">
        <v>106</v>
      </c>
    </row>
    <row r="41" spans="2:20" ht="21" x14ac:dyDescent="0.35">
      <c r="C41" s="539" t="s">
        <v>107</v>
      </c>
      <c r="D41" s="546">
        <v>3</v>
      </c>
      <c r="E41" s="546">
        <v>3</v>
      </c>
      <c r="F41" s="546">
        <f>SUM(D41:E41)</f>
        <v>6</v>
      </c>
      <c r="G41" s="543">
        <f>+F41/$E$57</f>
        <v>2.1276595744680851E-2</v>
      </c>
    </row>
    <row r="42" spans="2:20" ht="21" x14ac:dyDescent="0.35">
      <c r="C42" s="539" t="s">
        <v>108</v>
      </c>
      <c r="D42" s="546">
        <v>20</v>
      </c>
      <c r="E42" s="546">
        <v>18</v>
      </c>
      <c r="F42" s="546">
        <f t="shared" ref="F42:F57" si="2">SUM(D42:E42)</f>
        <v>38</v>
      </c>
      <c r="G42" s="543">
        <f t="shared" ref="G42:G58" si="3">+F42/$E$57</f>
        <v>0.13475177304964539</v>
      </c>
    </row>
    <row r="43" spans="2:20" ht="21" x14ac:dyDescent="0.35">
      <c r="C43" s="539" t="s">
        <v>109</v>
      </c>
      <c r="D43" s="546">
        <v>36</v>
      </c>
      <c r="E43" s="546">
        <v>44</v>
      </c>
      <c r="F43" s="546">
        <f t="shared" si="2"/>
        <v>80</v>
      </c>
      <c r="G43" s="543">
        <f t="shared" si="3"/>
        <v>0.28368794326241137</v>
      </c>
    </row>
    <row r="44" spans="2:20" ht="21" x14ac:dyDescent="0.35">
      <c r="C44" s="539" t="s">
        <v>110</v>
      </c>
      <c r="D44" s="546">
        <v>53</v>
      </c>
      <c r="E44" s="546">
        <v>56</v>
      </c>
      <c r="F44" s="546">
        <f t="shared" si="2"/>
        <v>109</v>
      </c>
      <c r="G44" s="543">
        <f t="shared" si="3"/>
        <v>0.38652482269503546</v>
      </c>
    </row>
    <row r="45" spans="2:20" ht="21" x14ac:dyDescent="0.35">
      <c r="C45" s="539" t="s">
        <v>111</v>
      </c>
      <c r="D45" s="546">
        <v>44</v>
      </c>
      <c r="E45" s="546">
        <v>44</v>
      </c>
      <c r="F45" s="546">
        <f t="shared" si="2"/>
        <v>88</v>
      </c>
      <c r="G45" s="543">
        <f t="shared" si="3"/>
        <v>0.31205673758865249</v>
      </c>
    </row>
    <row r="46" spans="2:20" ht="21" x14ac:dyDescent="0.35">
      <c r="C46" s="539" t="s">
        <v>112</v>
      </c>
      <c r="D46" s="546">
        <v>14</v>
      </c>
      <c r="E46" s="546">
        <v>5</v>
      </c>
      <c r="F46" s="546">
        <f t="shared" si="2"/>
        <v>19</v>
      </c>
      <c r="G46" s="543">
        <f t="shared" si="3"/>
        <v>6.7375886524822695E-2</v>
      </c>
    </row>
    <row r="47" spans="2:20" ht="21" x14ac:dyDescent="0.35">
      <c r="C47" s="539" t="s">
        <v>113</v>
      </c>
      <c r="D47" s="546">
        <v>36</v>
      </c>
      <c r="E47" s="546">
        <v>24</v>
      </c>
      <c r="F47" s="546">
        <f t="shared" si="2"/>
        <v>60</v>
      </c>
      <c r="G47" s="543">
        <f t="shared" si="3"/>
        <v>0.21276595744680851</v>
      </c>
    </row>
    <row r="48" spans="2:20" ht="21" x14ac:dyDescent="0.35">
      <c r="C48" s="539" t="s">
        <v>114</v>
      </c>
      <c r="D48" s="546">
        <v>56</v>
      </c>
      <c r="E48" s="546">
        <v>36</v>
      </c>
      <c r="F48" s="546">
        <f t="shared" si="2"/>
        <v>92</v>
      </c>
      <c r="G48" s="543">
        <f t="shared" si="3"/>
        <v>0.32624113475177308</v>
      </c>
    </row>
    <row r="49" spans="3:7" ht="21" x14ac:dyDescent="0.35">
      <c r="C49" s="539" t="s">
        <v>115</v>
      </c>
      <c r="D49" s="546">
        <v>92</v>
      </c>
      <c r="E49" s="546">
        <v>42</v>
      </c>
      <c r="F49" s="546">
        <f t="shared" si="2"/>
        <v>134</v>
      </c>
      <c r="G49" s="543">
        <f t="shared" si="3"/>
        <v>0.47517730496453903</v>
      </c>
    </row>
    <row r="50" spans="3:7" ht="21" x14ac:dyDescent="0.35">
      <c r="C50" s="539" t="s">
        <v>116</v>
      </c>
      <c r="D50" s="546">
        <v>104</v>
      </c>
      <c r="E50" s="546">
        <v>63</v>
      </c>
      <c r="F50" s="546">
        <f t="shared" si="2"/>
        <v>167</v>
      </c>
      <c r="G50" s="543">
        <f t="shared" si="3"/>
        <v>0.59219858156028371</v>
      </c>
    </row>
    <row r="51" spans="3:7" ht="21" x14ac:dyDescent="0.35">
      <c r="C51" s="539" t="s">
        <v>117</v>
      </c>
      <c r="D51" s="546">
        <v>69</v>
      </c>
      <c r="E51" s="546">
        <v>37</v>
      </c>
      <c r="F51" s="546">
        <f t="shared" si="2"/>
        <v>106</v>
      </c>
      <c r="G51" s="543">
        <f t="shared" si="3"/>
        <v>0.37588652482269502</v>
      </c>
    </row>
    <row r="52" spans="3:7" ht="21" x14ac:dyDescent="0.35">
      <c r="C52" s="539" t="s">
        <v>118</v>
      </c>
      <c r="D52" s="546">
        <v>67</v>
      </c>
      <c r="E52" s="546">
        <v>38</v>
      </c>
      <c r="F52" s="546">
        <f t="shared" si="2"/>
        <v>105</v>
      </c>
      <c r="G52" s="543">
        <f t="shared" si="3"/>
        <v>0.37234042553191488</v>
      </c>
    </row>
    <row r="53" spans="3:7" ht="21" x14ac:dyDescent="0.35">
      <c r="C53" s="539" t="s">
        <v>119</v>
      </c>
      <c r="D53" s="546">
        <v>50</v>
      </c>
      <c r="E53" s="546">
        <v>47</v>
      </c>
      <c r="F53" s="546">
        <f t="shared" si="2"/>
        <v>97</v>
      </c>
      <c r="G53" s="543">
        <f t="shared" si="3"/>
        <v>0.34397163120567376</v>
      </c>
    </row>
    <row r="54" spans="3:7" ht="21" x14ac:dyDescent="0.35">
      <c r="C54" s="539" t="s">
        <v>120</v>
      </c>
      <c r="D54" s="546">
        <v>38</v>
      </c>
      <c r="E54" s="546">
        <v>65</v>
      </c>
      <c r="F54" s="546">
        <f t="shared" si="2"/>
        <v>103</v>
      </c>
      <c r="G54" s="543">
        <f t="shared" si="3"/>
        <v>0.36524822695035464</v>
      </c>
    </row>
    <row r="55" spans="3:7" ht="21" x14ac:dyDescent="0.35">
      <c r="C55" s="539" t="s">
        <v>121</v>
      </c>
      <c r="D55" s="546">
        <v>55</v>
      </c>
      <c r="E55" s="546">
        <v>70</v>
      </c>
      <c r="F55" s="546">
        <f t="shared" si="2"/>
        <v>125</v>
      </c>
      <c r="G55" s="543">
        <f t="shared" si="3"/>
        <v>0.4432624113475177</v>
      </c>
    </row>
    <row r="56" spans="3:7" ht="21" x14ac:dyDescent="0.35">
      <c r="C56" s="539" t="s">
        <v>122</v>
      </c>
      <c r="D56" s="546">
        <v>43</v>
      </c>
      <c r="E56" s="546">
        <v>75</v>
      </c>
      <c r="F56" s="546">
        <f t="shared" si="2"/>
        <v>118</v>
      </c>
      <c r="G56" s="543">
        <f t="shared" si="3"/>
        <v>0.41843971631205673</v>
      </c>
    </row>
    <row r="57" spans="3:7" ht="21" x14ac:dyDescent="0.35">
      <c r="C57" s="539" t="s">
        <v>123</v>
      </c>
      <c r="D57" s="546">
        <v>159</v>
      </c>
      <c r="E57" s="546">
        <v>282</v>
      </c>
      <c r="F57" s="546">
        <f t="shared" si="2"/>
        <v>441</v>
      </c>
      <c r="G57" s="543">
        <f t="shared" si="3"/>
        <v>1.5638297872340425</v>
      </c>
    </row>
    <row r="58" spans="3:7" ht="21" x14ac:dyDescent="0.35">
      <c r="C58" s="539" t="s">
        <v>105</v>
      </c>
      <c r="D58" s="546">
        <f>SUM(D41:D57)</f>
        <v>939</v>
      </c>
      <c r="E58" s="546">
        <f>SUM(E41:E57)</f>
        <v>949</v>
      </c>
      <c r="F58" s="546">
        <f>SUM(F41:F57)</f>
        <v>1888</v>
      </c>
      <c r="G58" s="543">
        <f t="shared" si="3"/>
        <v>6.6950354609929077</v>
      </c>
    </row>
  </sheetData>
  <mergeCells count="3">
    <mergeCell ref="D39:E39"/>
    <mergeCell ref="F39:G39"/>
    <mergeCell ref="B36:T37"/>
  </mergeCells>
  <pageMargins left="1.31" right="0.7" top="1.4" bottom="0.75" header="0.3" footer="0.3"/>
  <pageSetup paperSize="5" scale="59"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B7DD9-12E2-4332-A6E3-4C24CE4DC75F}">
  <sheetPr>
    <tabColor rgb="FF00B050"/>
  </sheetPr>
  <dimension ref="A1:R22"/>
  <sheetViews>
    <sheetView showGridLines="0" zoomScale="110" zoomScaleNormal="110" workbookViewId="0">
      <selection activeCell="T5" sqref="T5"/>
    </sheetView>
  </sheetViews>
  <sheetFormatPr baseColWidth="10" defaultRowHeight="15" x14ac:dyDescent="0.2"/>
  <cols>
    <col min="1" max="1" width="15.85546875" style="594" customWidth="1"/>
    <col min="2" max="2" width="7.7109375" style="594" customWidth="1"/>
    <col min="3" max="4" width="6.7109375" style="594" customWidth="1"/>
    <col min="5" max="5" width="7.7109375" style="594" customWidth="1"/>
    <col min="6" max="6" width="6.85546875" style="594" customWidth="1"/>
    <col min="7" max="7" width="8.5703125" style="594" customWidth="1"/>
    <col min="8" max="8" width="13.85546875" style="594" customWidth="1"/>
    <col min="9" max="9" width="12.5703125" style="594" customWidth="1"/>
    <col min="10" max="10" width="10.42578125" style="594" customWidth="1"/>
    <col min="11" max="11" width="9.7109375" style="594" customWidth="1"/>
    <col min="12" max="12" width="9.140625" style="594" customWidth="1"/>
    <col min="13" max="13" width="6.5703125" style="594" customWidth="1"/>
    <col min="14" max="14" width="11.5703125" style="594" customWidth="1"/>
    <col min="15" max="15" width="8" style="594" customWidth="1"/>
    <col min="16" max="16" width="6" style="594" customWidth="1"/>
    <col min="17" max="17" width="11.42578125" style="594" customWidth="1"/>
    <col min="18" max="18" width="7" style="594" customWidth="1"/>
    <col min="19" max="16384" width="11.42578125" style="594"/>
  </cols>
  <sheetData>
    <row r="1" spans="1:18" ht="15.75" x14ac:dyDescent="0.25">
      <c r="A1" s="593" t="s">
        <v>21412</v>
      </c>
    </row>
    <row r="2" spans="1:18" ht="15.75" x14ac:dyDescent="0.25">
      <c r="A2" s="593" t="s">
        <v>21413</v>
      </c>
    </row>
    <row r="3" spans="1:18" ht="15.75" x14ac:dyDescent="0.2">
      <c r="A3" s="597" t="s">
        <v>21414</v>
      </c>
      <c r="H3" s="884"/>
      <c r="I3" s="884"/>
      <c r="J3" s="884"/>
    </row>
    <row r="4" spans="1:18" ht="18" x14ac:dyDescent="0.25">
      <c r="A4" s="885"/>
      <c r="B4" s="885"/>
      <c r="C4" s="885"/>
      <c r="D4" s="885"/>
      <c r="E4" s="885"/>
      <c r="F4" s="885"/>
      <c r="G4" s="885" t="s">
        <v>21602</v>
      </c>
      <c r="J4" s="885"/>
      <c r="K4" s="886"/>
      <c r="L4" s="886"/>
      <c r="M4" s="886"/>
      <c r="N4" s="886"/>
      <c r="O4" s="887"/>
      <c r="P4" s="887"/>
      <c r="Q4" s="887"/>
    </row>
    <row r="5" spans="1:18" ht="15.75" thickBot="1" x14ac:dyDescent="0.25">
      <c r="A5" s="1497"/>
      <c r="B5" s="1497"/>
      <c r="C5" s="888"/>
      <c r="D5" s="888"/>
      <c r="E5" s="888"/>
      <c r="F5" s="888"/>
      <c r="G5" s="888"/>
      <c r="H5" s="884"/>
      <c r="I5" s="889"/>
      <c r="J5" s="887"/>
      <c r="O5" s="667"/>
      <c r="P5" s="667"/>
      <c r="Q5" s="667"/>
      <c r="R5" s="887"/>
    </row>
    <row r="6" spans="1:18" ht="25.5" customHeight="1" thickTop="1" x14ac:dyDescent="0.2">
      <c r="A6" s="1602" t="s">
        <v>21603</v>
      </c>
      <c r="B6" s="1605" t="s">
        <v>21604</v>
      </c>
      <c r="C6" s="1607" t="s">
        <v>438</v>
      </c>
      <c r="D6" s="1609" t="s">
        <v>439</v>
      </c>
      <c r="E6" s="1611" t="s">
        <v>104</v>
      </c>
      <c r="F6" s="1611"/>
      <c r="G6" s="1597" t="s">
        <v>21605</v>
      </c>
      <c r="H6" s="1599" t="s">
        <v>21606</v>
      </c>
      <c r="I6" s="1600"/>
      <c r="J6" s="1600"/>
      <c r="K6" s="1600"/>
      <c r="L6" s="1600"/>
      <c r="M6" s="1600"/>
      <c r="N6" s="1600"/>
      <c r="O6" s="1600"/>
      <c r="P6" s="1600"/>
      <c r="Q6" s="1600"/>
      <c r="R6" s="1601"/>
    </row>
    <row r="7" spans="1:18" s="897" customFormat="1" ht="49.5" customHeight="1" x14ac:dyDescent="0.25">
      <c r="A7" s="1603"/>
      <c r="B7" s="1606"/>
      <c r="C7" s="1608"/>
      <c r="D7" s="1610"/>
      <c r="E7" s="890" t="s">
        <v>86</v>
      </c>
      <c r="F7" s="891" t="s">
        <v>437</v>
      </c>
      <c r="G7" s="1598"/>
      <c r="H7" s="892" t="s">
        <v>21607</v>
      </c>
      <c r="I7" s="892" t="s">
        <v>21608</v>
      </c>
      <c r="J7" s="892" t="s">
        <v>21609</v>
      </c>
      <c r="K7" s="892" t="s">
        <v>21610</v>
      </c>
      <c r="L7" s="893" t="s">
        <v>21611</v>
      </c>
      <c r="M7" s="894" t="s">
        <v>21612</v>
      </c>
      <c r="N7" s="894" t="s">
        <v>21613</v>
      </c>
      <c r="O7" s="895" t="s">
        <v>21614</v>
      </c>
      <c r="P7" s="896" t="s">
        <v>2206</v>
      </c>
      <c r="Q7" s="896" t="s">
        <v>21615</v>
      </c>
      <c r="R7" s="896" t="s">
        <v>21616</v>
      </c>
    </row>
    <row r="8" spans="1:18" s="666" customFormat="1" ht="22.5" customHeight="1" x14ac:dyDescent="0.15">
      <c r="A8" s="1604"/>
      <c r="B8" s="898">
        <v>4447</v>
      </c>
      <c r="C8" s="899">
        <v>196</v>
      </c>
      <c r="D8" s="900">
        <v>4251</v>
      </c>
      <c r="E8" s="899">
        <v>1243</v>
      </c>
      <c r="F8" s="900">
        <v>3204</v>
      </c>
      <c r="G8" s="899">
        <v>4447</v>
      </c>
      <c r="H8" s="899">
        <v>1</v>
      </c>
      <c r="I8" s="899">
        <v>1176</v>
      </c>
      <c r="J8" s="899">
        <v>77</v>
      </c>
      <c r="K8" s="899">
        <v>10</v>
      </c>
      <c r="L8" s="899">
        <v>663</v>
      </c>
      <c r="M8" s="899">
        <v>91</v>
      </c>
      <c r="N8" s="899">
        <v>128</v>
      </c>
      <c r="O8" s="899">
        <v>444</v>
      </c>
      <c r="P8" s="899">
        <v>29</v>
      </c>
      <c r="Q8" s="899">
        <v>0</v>
      </c>
      <c r="R8" s="901">
        <v>1828</v>
      </c>
    </row>
    <row r="9" spans="1:18" s="906" customFormat="1" ht="22.5" customHeight="1" x14ac:dyDescent="0.25">
      <c r="A9" s="902" t="s">
        <v>21617</v>
      </c>
      <c r="B9" s="903">
        <v>3044</v>
      </c>
      <c r="C9" s="904">
        <v>95</v>
      </c>
      <c r="D9" s="903">
        <v>2949</v>
      </c>
      <c r="E9" s="904">
        <v>760</v>
      </c>
      <c r="F9" s="903">
        <v>2284</v>
      </c>
      <c r="G9" s="903">
        <v>3044</v>
      </c>
      <c r="H9" s="905">
        <v>1</v>
      </c>
      <c r="I9" s="905">
        <v>858</v>
      </c>
      <c r="J9" s="905">
        <v>69</v>
      </c>
      <c r="K9" s="905">
        <v>5</v>
      </c>
      <c r="L9" s="905">
        <v>404</v>
      </c>
      <c r="M9" s="905">
        <v>66</v>
      </c>
      <c r="N9" s="905">
        <v>99</v>
      </c>
      <c r="O9" s="905">
        <v>194</v>
      </c>
      <c r="P9" s="905">
        <v>19</v>
      </c>
      <c r="Q9" s="905">
        <v>0</v>
      </c>
      <c r="R9" s="905">
        <v>1329</v>
      </c>
    </row>
    <row r="10" spans="1:18" s="906" customFormat="1" ht="22.5" customHeight="1" x14ac:dyDescent="0.25">
      <c r="A10" s="902" t="s">
        <v>21618</v>
      </c>
      <c r="B10" s="903">
        <v>339</v>
      </c>
      <c r="C10" s="904">
        <v>43</v>
      </c>
      <c r="D10" s="903">
        <v>296</v>
      </c>
      <c r="E10" s="904">
        <v>98</v>
      </c>
      <c r="F10" s="903">
        <v>241</v>
      </c>
      <c r="G10" s="903">
        <v>339</v>
      </c>
      <c r="H10" s="905">
        <v>0</v>
      </c>
      <c r="I10" s="905">
        <v>47</v>
      </c>
      <c r="J10" s="905">
        <v>1</v>
      </c>
      <c r="K10" s="905">
        <v>2</v>
      </c>
      <c r="L10" s="905">
        <v>83</v>
      </c>
      <c r="M10" s="905">
        <v>9</v>
      </c>
      <c r="N10" s="905">
        <v>1</v>
      </c>
      <c r="O10" s="905">
        <v>74</v>
      </c>
      <c r="P10" s="905">
        <v>3</v>
      </c>
      <c r="Q10" s="905">
        <v>0</v>
      </c>
      <c r="R10" s="905">
        <v>119</v>
      </c>
    </row>
    <row r="11" spans="1:18" s="906" customFormat="1" ht="22.5" customHeight="1" x14ac:dyDescent="0.25">
      <c r="A11" s="902" t="s">
        <v>21619</v>
      </c>
      <c r="B11" s="903">
        <v>325</v>
      </c>
      <c r="C11" s="904">
        <v>10</v>
      </c>
      <c r="D11" s="903">
        <v>315</v>
      </c>
      <c r="E11" s="904">
        <v>173</v>
      </c>
      <c r="F11" s="903">
        <v>152</v>
      </c>
      <c r="G11" s="903">
        <v>325</v>
      </c>
      <c r="H11" s="905">
        <v>0</v>
      </c>
      <c r="I11" s="905">
        <v>97</v>
      </c>
      <c r="J11" s="905">
        <v>4</v>
      </c>
      <c r="K11" s="905">
        <v>0</v>
      </c>
      <c r="L11" s="905">
        <v>57</v>
      </c>
      <c r="M11" s="905">
        <v>9</v>
      </c>
      <c r="N11" s="905">
        <v>7</v>
      </c>
      <c r="O11" s="905">
        <v>30</v>
      </c>
      <c r="P11" s="905">
        <v>3</v>
      </c>
      <c r="Q11" s="905">
        <v>0</v>
      </c>
      <c r="R11" s="905">
        <v>118</v>
      </c>
    </row>
    <row r="12" spans="1:18" s="906" customFormat="1" ht="22.5" customHeight="1" x14ac:dyDescent="0.25">
      <c r="A12" s="902" t="s">
        <v>21620</v>
      </c>
      <c r="B12" s="903">
        <v>96</v>
      </c>
      <c r="C12" s="904">
        <v>4</v>
      </c>
      <c r="D12" s="903">
        <v>92</v>
      </c>
      <c r="E12" s="904">
        <v>24</v>
      </c>
      <c r="F12" s="903">
        <v>72</v>
      </c>
      <c r="G12" s="903">
        <v>96</v>
      </c>
      <c r="H12" s="905">
        <v>0</v>
      </c>
      <c r="I12" s="905">
        <v>21</v>
      </c>
      <c r="J12" s="905">
        <v>1</v>
      </c>
      <c r="K12" s="905">
        <v>0</v>
      </c>
      <c r="L12" s="905">
        <v>12</v>
      </c>
      <c r="M12" s="905">
        <v>3</v>
      </c>
      <c r="N12" s="905">
        <v>5</v>
      </c>
      <c r="O12" s="905">
        <v>20</v>
      </c>
      <c r="P12" s="905">
        <v>2</v>
      </c>
      <c r="Q12" s="905">
        <v>0</v>
      </c>
      <c r="R12" s="905">
        <v>32</v>
      </c>
    </row>
    <row r="13" spans="1:18" s="906" customFormat="1" ht="22.5" customHeight="1" x14ac:dyDescent="0.25">
      <c r="A13" s="902" t="s">
        <v>21621</v>
      </c>
      <c r="B13" s="903">
        <v>228</v>
      </c>
      <c r="C13" s="904">
        <v>28</v>
      </c>
      <c r="D13" s="903">
        <v>200</v>
      </c>
      <c r="E13" s="904">
        <v>58</v>
      </c>
      <c r="F13" s="903">
        <v>170</v>
      </c>
      <c r="G13" s="903">
        <v>228</v>
      </c>
      <c r="H13" s="905">
        <v>0</v>
      </c>
      <c r="I13" s="905">
        <v>71</v>
      </c>
      <c r="J13" s="905">
        <v>1</v>
      </c>
      <c r="K13" s="905">
        <v>1</v>
      </c>
      <c r="L13" s="905">
        <v>20</v>
      </c>
      <c r="M13" s="905">
        <v>3</v>
      </c>
      <c r="N13" s="905">
        <v>2</v>
      </c>
      <c r="O13" s="905">
        <v>49</v>
      </c>
      <c r="P13" s="905">
        <v>0</v>
      </c>
      <c r="Q13" s="905">
        <v>0</v>
      </c>
      <c r="R13" s="905">
        <v>81</v>
      </c>
    </row>
    <row r="14" spans="1:18" s="906" customFormat="1" ht="22.5" customHeight="1" x14ac:dyDescent="0.25">
      <c r="A14" s="902" t="s">
        <v>21622</v>
      </c>
      <c r="B14" s="903">
        <v>131</v>
      </c>
      <c r="C14" s="904">
        <v>5</v>
      </c>
      <c r="D14" s="903">
        <v>126</v>
      </c>
      <c r="E14" s="904">
        <v>60</v>
      </c>
      <c r="F14" s="903">
        <v>71</v>
      </c>
      <c r="G14" s="903">
        <v>131</v>
      </c>
      <c r="H14" s="905">
        <v>0</v>
      </c>
      <c r="I14" s="905">
        <v>26</v>
      </c>
      <c r="J14" s="905">
        <v>0</v>
      </c>
      <c r="K14" s="905">
        <v>0</v>
      </c>
      <c r="L14" s="905">
        <v>37</v>
      </c>
      <c r="M14" s="905">
        <v>0</v>
      </c>
      <c r="N14" s="905">
        <v>6</v>
      </c>
      <c r="O14" s="905">
        <v>22</v>
      </c>
      <c r="P14" s="905">
        <v>0</v>
      </c>
      <c r="Q14" s="905">
        <v>0</v>
      </c>
      <c r="R14" s="905">
        <v>40</v>
      </c>
    </row>
    <row r="15" spans="1:18" s="906" customFormat="1" ht="22.5" customHeight="1" x14ac:dyDescent="0.25">
      <c r="A15" s="902" t="s">
        <v>21623</v>
      </c>
      <c r="B15" s="903">
        <v>216</v>
      </c>
      <c r="C15" s="904">
        <v>9</v>
      </c>
      <c r="D15" s="903">
        <v>207</v>
      </c>
      <c r="E15" s="904">
        <v>41</v>
      </c>
      <c r="F15" s="903">
        <v>175</v>
      </c>
      <c r="G15" s="903">
        <v>216</v>
      </c>
      <c r="H15" s="905">
        <v>0</v>
      </c>
      <c r="I15" s="905">
        <v>41</v>
      </c>
      <c r="J15" s="905">
        <v>1</v>
      </c>
      <c r="K15" s="905">
        <v>2</v>
      </c>
      <c r="L15" s="905">
        <v>35</v>
      </c>
      <c r="M15" s="905">
        <v>1</v>
      </c>
      <c r="N15" s="905">
        <v>5</v>
      </c>
      <c r="O15" s="905">
        <v>33</v>
      </c>
      <c r="P15" s="905">
        <v>2</v>
      </c>
      <c r="Q15" s="905">
        <v>0</v>
      </c>
      <c r="R15" s="905">
        <v>96</v>
      </c>
    </row>
    <row r="16" spans="1:18" s="906" customFormat="1" ht="22.5" customHeight="1" x14ac:dyDescent="0.25">
      <c r="A16" s="902" t="s">
        <v>21624</v>
      </c>
      <c r="B16" s="903">
        <v>41</v>
      </c>
      <c r="C16" s="904">
        <v>2</v>
      </c>
      <c r="D16" s="903">
        <v>39</v>
      </c>
      <c r="E16" s="904">
        <v>7</v>
      </c>
      <c r="F16" s="903">
        <v>34</v>
      </c>
      <c r="G16" s="903">
        <v>41</v>
      </c>
      <c r="H16" s="905">
        <v>0</v>
      </c>
      <c r="I16" s="905">
        <v>12</v>
      </c>
      <c r="J16" s="905">
        <v>0</v>
      </c>
      <c r="K16" s="905">
        <v>0</v>
      </c>
      <c r="L16" s="905">
        <v>12</v>
      </c>
      <c r="M16" s="905">
        <v>0</v>
      </c>
      <c r="N16" s="905">
        <v>2</v>
      </c>
      <c r="O16" s="905">
        <v>10</v>
      </c>
      <c r="P16" s="905">
        <v>0</v>
      </c>
      <c r="Q16" s="905">
        <v>0</v>
      </c>
      <c r="R16" s="905">
        <v>5</v>
      </c>
    </row>
    <row r="17" spans="1:18" s="907" customFormat="1" ht="22.5" customHeight="1" x14ac:dyDescent="0.25">
      <c r="A17" s="902" t="s">
        <v>21625</v>
      </c>
      <c r="B17" s="903">
        <v>0</v>
      </c>
      <c r="C17" s="904">
        <v>0</v>
      </c>
      <c r="D17" s="903">
        <v>0</v>
      </c>
      <c r="E17" s="904">
        <v>0</v>
      </c>
      <c r="F17" s="903">
        <v>0</v>
      </c>
      <c r="G17" s="903">
        <v>0</v>
      </c>
      <c r="H17" s="905">
        <v>0</v>
      </c>
      <c r="I17" s="905">
        <v>0</v>
      </c>
      <c r="J17" s="905">
        <v>0</v>
      </c>
      <c r="K17" s="905">
        <v>0</v>
      </c>
      <c r="L17" s="905">
        <v>0</v>
      </c>
      <c r="M17" s="905">
        <v>0</v>
      </c>
      <c r="N17" s="905">
        <v>0</v>
      </c>
      <c r="O17" s="905">
        <v>0</v>
      </c>
      <c r="P17" s="905">
        <v>0</v>
      </c>
      <c r="Q17" s="905">
        <v>0</v>
      </c>
      <c r="R17" s="905">
        <v>0</v>
      </c>
    </row>
    <row r="18" spans="1:18" s="907" customFormat="1" ht="22.5" customHeight="1" x14ac:dyDescent="0.25">
      <c r="A18" s="902" t="s">
        <v>21626</v>
      </c>
      <c r="B18" s="903">
        <v>0</v>
      </c>
      <c r="C18" s="904">
        <v>0</v>
      </c>
      <c r="D18" s="903">
        <v>0</v>
      </c>
      <c r="E18" s="904">
        <v>0</v>
      </c>
      <c r="F18" s="903">
        <v>0</v>
      </c>
      <c r="G18" s="903">
        <v>0</v>
      </c>
      <c r="H18" s="905">
        <v>0</v>
      </c>
      <c r="I18" s="905">
        <v>0</v>
      </c>
      <c r="J18" s="905">
        <v>0</v>
      </c>
      <c r="K18" s="905">
        <v>0</v>
      </c>
      <c r="L18" s="905">
        <v>0</v>
      </c>
      <c r="M18" s="905">
        <v>0</v>
      </c>
      <c r="N18" s="905">
        <v>0</v>
      </c>
      <c r="O18" s="905">
        <v>0</v>
      </c>
      <c r="P18" s="905">
        <v>0</v>
      </c>
      <c r="Q18" s="905">
        <v>0</v>
      </c>
      <c r="R18" s="905">
        <v>0</v>
      </c>
    </row>
    <row r="19" spans="1:18" s="907" customFormat="1" ht="22.5" customHeight="1" x14ac:dyDescent="0.25">
      <c r="A19" s="902" t="s">
        <v>21627</v>
      </c>
      <c r="B19" s="903">
        <v>3</v>
      </c>
      <c r="C19" s="904">
        <v>0</v>
      </c>
      <c r="D19" s="903">
        <v>3</v>
      </c>
      <c r="E19" s="904">
        <v>0</v>
      </c>
      <c r="F19" s="903">
        <v>3</v>
      </c>
      <c r="G19" s="903">
        <v>3</v>
      </c>
      <c r="H19" s="905">
        <v>0</v>
      </c>
      <c r="I19" s="905">
        <v>1</v>
      </c>
      <c r="J19" s="905">
        <v>0</v>
      </c>
      <c r="K19" s="905">
        <v>0</v>
      </c>
      <c r="L19" s="905">
        <v>0</v>
      </c>
      <c r="M19" s="905">
        <v>0</v>
      </c>
      <c r="N19" s="905">
        <v>1</v>
      </c>
      <c r="O19" s="905">
        <v>1</v>
      </c>
      <c r="P19" s="905">
        <v>0</v>
      </c>
      <c r="Q19" s="905">
        <v>0</v>
      </c>
      <c r="R19" s="905">
        <v>0</v>
      </c>
    </row>
    <row r="20" spans="1:18" s="907" customFormat="1" ht="22.5" customHeight="1" x14ac:dyDescent="0.25">
      <c r="A20" s="902" t="s">
        <v>21628</v>
      </c>
      <c r="B20" s="903">
        <v>24</v>
      </c>
      <c r="C20" s="904">
        <v>0</v>
      </c>
      <c r="D20" s="903">
        <v>24</v>
      </c>
      <c r="E20" s="904">
        <v>22</v>
      </c>
      <c r="F20" s="903">
        <v>2</v>
      </c>
      <c r="G20" s="903">
        <v>24</v>
      </c>
      <c r="H20" s="905">
        <v>0</v>
      </c>
      <c r="I20" s="905">
        <v>2</v>
      </c>
      <c r="J20" s="905">
        <v>0</v>
      </c>
      <c r="K20" s="905">
        <v>0</v>
      </c>
      <c r="L20" s="905">
        <v>3</v>
      </c>
      <c r="M20" s="905">
        <v>0</v>
      </c>
      <c r="N20" s="905">
        <v>0</v>
      </c>
      <c r="O20" s="905">
        <v>11</v>
      </c>
      <c r="P20" s="905">
        <v>0</v>
      </c>
      <c r="Q20" s="905">
        <v>0</v>
      </c>
      <c r="R20" s="905">
        <v>8</v>
      </c>
    </row>
    <row r="21" spans="1:18" ht="15.75" customHeight="1" thickBot="1" x14ac:dyDescent="0.25">
      <c r="A21" s="908" t="s">
        <v>21629</v>
      </c>
      <c r="B21" s="903">
        <v>2</v>
      </c>
      <c r="C21" s="904">
        <v>0</v>
      </c>
      <c r="D21" s="903">
        <v>2</v>
      </c>
      <c r="E21" s="904">
        <v>1</v>
      </c>
      <c r="F21" s="903">
        <v>1</v>
      </c>
      <c r="G21" s="903">
        <v>2</v>
      </c>
      <c r="H21" s="905">
        <v>1</v>
      </c>
      <c r="I21" s="905">
        <v>0</v>
      </c>
      <c r="J21" s="905">
        <v>0</v>
      </c>
      <c r="K21" s="905">
        <v>0</v>
      </c>
      <c r="L21" s="905">
        <v>0</v>
      </c>
      <c r="M21" s="905">
        <v>0</v>
      </c>
      <c r="N21" s="905">
        <v>0</v>
      </c>
      <c r="O21" s="905">
        <v>0</v>
      </c>
      <c r="P21" s="905">
        <v>1</v>
      </c>
      <c r="Q21" s="905">
        <v>0</v>
      </c>
      <c r="R21" s="905">
        <v>0</v>
      </c>
    </row>
    <row r="22" spans="1:18" ht="15.75" thickTop="1" x14ac:dyDescent="0.2">
      <c r="A22" s="909"/>
      <c r="B22" s="910"/>
      <c r="C22" s="910"/>
      <c r="D22" s="910"/>
      <c r="E22" s="910"/>
      <c r="F22" s="910"/>
      <c r="G22" s="910"/>
      <c r="H22" s="910"/>
      <c r="I22" s="910"/>
      <c r="J22" s="910"/>
    </row>
  </sheetData>
  <mergeCells count="8">
    <mergeCell ref="G6:G7"/>
    <mergeCell ref="H6:R6"/>
    <mergeCell ref="A5:B5"/>
    <mergeCell ref="A6:A8"/>
    <mergeCell ref="B6:B7"/>
    <mergeCell ref="C6:C7"/>
    <mergeCell ref="D6:D7"/>
    <mergeCell ref="E6:F6"/>
  </mergeCells>
  <printOptions horizontalCentered="1" verticalCentered="1"/>
  <pageMargins left="0.39370078740157483" right="3.937007874015748E-2" top="0.74803149606299213" bottom="0.74803149606299213" header="0.31496062992125984" footer="0.31496062992125984"/>
  <pageSetup scale="80" orientation="landscape"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7E060-6DA4-4EE7-B1D1-E3A6C207950C}">
  <sheetPr>
    <tabColor rgb="FF00B050"/>
  </sheetPr>
  <dimension ref="A1:Q21"/>
  <sheetViews>
    <sheetView showGridLines="0" zoomScale="90" zoomScaleNormal="90" workbookViewId="0">
      <selection activeCell="R3" sqref="R3"/>
    </sheetView>
  </sheetViews>
  <sheetFormatPr baseColWidth="10" defaultRowHeight="15" x14ac:dyDescent="0.25"/>
  <cols>
    <col min="1" max="1" width="5" customWidth="1"/>
    <col min="2" max="2" width="16.7109375" customWidth="1"/>
    <col min="3" max="3" width="9" customWidth="1"/>
    <col min="4" max="6" width="7.7109375" customWidth="1"/>
    <col min="7" max="10" width="10.140625" style="911" customWidth="1"/>
    <col min="11" max="13" width="11.5703125" style="911" customWidth="1"/>
    <col min="14" max="16" width="10.140625" style="911" customWidth="1"/>
    <col min="17" max="17" width="6" customWidth="1"/>
  </cols>
  <sheetData>
    <row r="1" spans="1:16" ht="15.75" x14ac:dyDescent="0.25">
      <c r="A1" s="811" t="s">
        <v>21412</v>
      </c>
    </row>
    <row r="2" spans="1:16" ht="15.75" x14ac:dyDescent="0.25">
      <c r="A2" s="811" t="s">
        <v>21413</v>
      </c>
      <c r="C2" s="779"/>
      <c r="D2" s="779"/>
      <c r="E2" s="779"/>
      <c r="F2" s="779"/>
      <c r="G2" s="912"/>
      <c r="H2" s="912"/>
      <c r="I2" s="912"/>
      <c r="J2" s="912"/>
      <c r="K2" s="912"/>
      <c r="L2" s="912"/>
    </row>
    <row r="3" spans="1:16" ht="21" x14ac:dyDescent="0.25">
      <c r="A3" s="812" t="s">
        <v>21414</v>
      </c>
      <c r="C3" s="779"/>
      <c r="D3" s="779"/>
      <c r="E3" s="779"/>
      <c r="F3" s="779"/>
      <c r="G3" s="912"/>
      <c r="H3" s="912"/>
      <c r="I3" s="913" t="s">
        <v>21630</v>
      </c>
      <c r="J3" s="912"/>
      <c r="K3" s="912"/>
      <c r="L3" s="912"/>
    </row>
    <row r="4" spans="1:16" x14ac:dyDescent="0.25">
      <c r="O4" s="914"/>
    </row>
    <row r="5" spans="1:16" ht="15.75" thickBot="1" x14ac:dyDescent="0.3">
      <c r="B5" s="915"/>
    </row>
    <row r="6" spans="1:16" ht="21.75" customHeight="1" thickTop="1" thickBot="1" x14ac:dyDescent="0.3">
      <c r="A6" s="916"/>
      <c r="B6" s="1612" t="s">
        <v>21431</v>
      </c>
      <c r="C6" s="1614" t="s">
        <v>105</v>
      </c>
      <c r="D6" s="1616" t="s">
        <v>21418</v>
      </c>
      <c r="E6" s="1617"/>
      <c r="F6" s="1618"/>
      <c r="G6" s="1616" t="s">
        <v>21631</v>
      </c>
      <c r="H6" s="1617"/>
      <c r="I6" s="1617"/>
      <c r="J6" s="1618"/>
      <c r="K6" s="1619" t="s">
        <v>21632</v>
      </c>
      <c r="L6" s="1620"/>
      <c r="M6" s="1620"/>
      <c r="N6" s="1620"/>
      <c r="O6" s="1620"/>
      <c r="P6" s="1621"/>
    </row>
    <row r="7" spans="1:16" ht="21.75" customHeight="1" thickTop="1" thickBot="1" x14ac:dyDescent="0.3">
      <c r="A7" s="916"/>
      <c r="B7" s="1613"/>
      <c r="C7" s="1615"/>
      <c r="D7" s="917" t="s">
        <v>644</v>
      </c>
      <c r="E7" s="917" t="s">
        <v>21423</v>
      </c>
      <c r="F7" s="917" t="s">
        <v>392</v>
      </c>
      <c r="G7" s="917" t="s">
        <v>21633</v>
      </c>
      <c r="H7" s="917" t="s">
        <v>21634</v>
      </c>
      <c r="I7" s="917" t="s">
        <v>21635</v>
      </c>
      <c r="J7" s="917" t="s">
        <v>21636</v>
      </c>
      <c r="K7" s="918" t="s">
        <v>21637</v>
      </c>
      <c r="L7" s="918" t="s">
        <v>21638</v>
      </c>
      <c r="M7" s="918" t="s">
        <v>21639</v>
      </c>
      <c r="N7" s="917" t="s">
        <v>21640</v>
      </c>
      <c r="O7" s="917" t="s">
        <v>21641</v>
      </c>
      <c r="P7" s="917" t="s">
        <v>21642</v>
      </c>
    </row>
    <row r="8" spans="1:16" ht="27" customHeight="1" thickTop="1" x14ac:dyDescent="0.25">
      <c r="B8" s="919" t="s">
        <v>21446</v>
      </c>
      <c r="C8" s="920">
        <v>14</v>
      </c>
      <c r="D8" s="921">
        <v>2</v>
      </c>
      <c r="E8" s="922">
        <v>8</v>
      </c>
      <c r="F8" s="923">
        <v>4</v>
      </c>
      <c r="G8" s="921">
        <v>14</v>
      </c>
      <c r="H8" s="922">
        <v>0</v>
      </c>
      <c r="I8" s="922">
        <v>0</v>
      </c>
      <c r="J8" s="923">
        <v>0</v>
      </c>
      <c r="K8" s="924">
        <v>0</v>
      </c>
      <c r="L8" s="922">
        <v>0</v>
      </c>
      <c r="M8" s="922">
        <v>11</v>
      </c>
      <c r="N8" s="922">
        <v>0</v>
      </c>
      <c r="O8" s="922">
        <v>0</v>
      </c>
      <c r="P8" s="925">
        <v>0</v>
      </c>
    </row>
    <row r="9" spans="1:16" ht="27" customHeight="1" x14ac:dyDescent="0.25">
      <c r="B9" s="926" t="s">
        <v>21447</v>
      </c>
      <c r="C9" s="927">
        <v>16</v>
      </c>
      <c r="D9" s="928">
        <v>0</v>
      </c>
      <c r="E9" s="929">
        <v>10</v>
      </c>
      <c r="F9" s="927">
        <v>6</v>
      </c>
      <c r="G9" s="928">
        <v>14</v>
      </c>
      <c r="H9" s="929">
        <v>2</v>
      </c>
      <c r="I9" s="929">
        <v>0</v>
      </c>
      <c r="J9" s="927">
        <v>0</v>
      </c>
      <c r="K9" s="930">
        <v>0</v>
      </c>
      <c r="L9" s="931">
        <v>0</v>
      </c>
      <c r="M9" s="931">
        <v>12</v>
      </c>
      <c r="N9" s="931">
        <v>0</v>
      </c>
      <c r="O9" s="931">
        <v>0</v>
      </c>
      <c r="P9" s="932">
        <v>0</v>
      </c>
    </row>
    <row r="10" spans="1:16" ht="27" customHeight="1" x14ac:dyDescent="0.25">
      <c r="B10" s="926" t="s">
        <v>21448</v>
      </c>
      <c r="C10" s="927">
        <v>10</v>
      </c>
      <c r="D10" s="933">
        <v>0</v>
      </c>
      <c r="E10" s="931">
        <v>6</v>
      </c>
      <c r="F10" s="927">
        <v>4</v>
      </c>
      <c r="G10" s="928">
        <v>8</v>
      </c>
      <c r="H10" s="931">
        <v>2</v>
      </c>
      <c r="I10" s="931">
        <v>0</v>
      </c>
      <c r="J10" s="934">
        <v>0</v>
      </c>
      <c r="K10" s="930">
        <v>0</v>
      </c>
      <c r="L10" s="931">
        <v>0</v>
      </c>
      <c r="M10" s="931">
        <v>4</v>
      </c>
      <c r="N10" s="931">
        <v>0</v>
      </c>
      <c r="O10" s="931">
        <v>0</v>
      </c>
      <c r="P10" s="932">
        <v>0</v>
      </c>
    </row>
    <row r="11" spans="1:16" ht="27" customHeight="1" x14ac:dyDescent="0.25">
      <c r="B11" s="935" t="s">
        <v>21449</v>
      </c>
      <c r="C11" s="936">
        <v>7</v>
      </c>
      <c r="D11" s="933">
        <v>2</v>
      </c>
      <c r="E11" s="931">
        <v>5</v>
      </c>
      <c r="F11" s="927">
        <v>0</v>
      </c>
      <c r="G11" s="928">
        <v>2</v>
      </c>
      <c r="H11" s="931">
        <v>4</v>
      </c>
      <c r="I11" s="931">
        <v>0</v>
      </c>
      <c r="J11" s="934">
        <v>0</v>
      </c>
      <c r="K11" s="937">
        <v>0</v>
      </c>
      <c r="L11" s="938">
        <v>0</v>
      </c>
      <c r="M11" s="938">
        <v>7</v>
      </c>
      <c r="N11" s="938">
        <v>0</v>
      </c>
      <c r="O11" s="938">
        <v>0</v>
      </c>
      <c r="P11" s="939">
        <v>0</v>
      </c>
    </row>
    <row r="12" spans="1:16" ht="27" customHeight="1" x14ac:dyDescent="0.25">
      <c r="B12" s="935" t="s">
        <v>21450</v>
      </c>
      <c r="C12" s="936">
        <v>14</v>
      </c>
      <c r="D12" s="940">
        <v>5</v>
      </c>
      <c r="E12" s="941">
        <v>6</v>
      </c>
      <c r="F12" s="942">
        <v>3</v>
      </c>
      <c r="G12" s="943">
        <v>11</v>
      </c>
      <c r="H12" s="941">
        <v>3</v>
      </c>
      <c r="I12" s="931">
        <v>0</v>
      </c>
      <c r="J12" s="944">
        <v>0</v>
      </c>
      <c r="K12" s="945">
        <v>0</v>
      </c>
      <c r="L12" s="941">
        <v>0</v>
      </c>
      <c r="M12" s="941">
        <v>11</v>
      </c>
      <c r="N12" s="941">
        <v>0</v>
      </c>
      <c r="O12" s="941">
        <v>0</v>
      </c>
      <c r="P12" s="946">
        <v>0</v>
      </c>
    </row>
    <row r="13" spans="1:16" ht="27" customHeight="1" x14ac:dyDescent="0.25">
      <c r="B13" s="935" t="s">
        <v>21451</v>
      </c>
      <c r="C13" s="927">
        <v>13</v>
      </c>
      <c r="D13" s="940">
        <v>3</v>
      </c>
      <c r="E13" s="941">
        <v>9</v>
      </c>
      <c r="F13" s="942">
        <v>1</v>
      </c>
      <c r="G13" s="943">
        <v>13</v>
      </c>
      <c r="H13" s="941">
        <v>0</v>
      </c>
      <c r="I13" s="931">
        <v>0</v>
      </c>
      <c r="J13" s="944">
        <v>0</v>
      </c>
      <c r="K13" s="945">
        <v>0</v>
      </c>
      <c r="L13" s="941">
        <v>0</v>
      </c>
      <c r="M13" s="941">
        <v>10</v>
      </c>
      <c r="N13" s="941">
        <v>0</v>
      </c>
      <c r="O13" s="941">
        <v>0</v>
      </c>
      <c r="P13" s="946">
        <v>0</v>
      </c>
    </row>
    <row r="14" spans="1:16" ht="27" customHeight="1" x14ac:dyDescent="0.25">
      <c r="B14" s="935" t="s">
        <v>21452</v>
      </c>
      <c r="C14" s="927">
        <v>16</v>
      </c>
      <c r="D14" s="940">
        <v>4</v>
      </c>
      <c r="E14" s="941">
        <v>12</v>
      </c>
      <c r="F14" s="942">
        <v>0</v>
      </c>
      <c r="G14" s="943">
        <v>16</v>
      </c>
      <c r="H14" s="941">
        <v>0</v>
      </c>
      <c r="I14" s="931">
        <v>0</v>
      </c>
      <c r="J14" s="934">
        <v>0</v>
      </c>
      <c r="K14" s="930">
        <v>0</v>
      </c>
      <c r="L14" s="931">
        <v>0</v>
      </c>
      <c r="M14" s="941">
        <v>6</v>
      </c>
      <c r="N14" s="941">
        <v>0</v>
      </c>
      <c r="O14" s="941">
        <v>0</v>
      </c>
      <c r="P14" s="946">
        <v>0</v>
      </c>
    </row>
    <row r="15" spans="1:16" ht="27" customHeight="1" x14ac:dyDescent="0.25">
      <c r="B15" s="935" t="s">
        <v>21453</v>
      </c>
      <c r="C15" s="927">
        <v>6</v>
      </c>
      <c r="D15" s="940">
        <v>2</v>
      </c>
      <c r="E15" s="941">
        <v>0</v>
      </c>
      <c r="F15" s="942">
        <v>4</v>
      </c>
      <c r="G15" s="943">
        <v>6</v>
      </c>
      <c r="H15" s="941">
        <v>0</v>
      </c>
      <c r="I15" s="941">
        <v>0</v>
      </c>
      <c r="J15" s="944">
        <v>0</v>
      </c>
      <c r="K15" s="945">
        <v>0</v>
      </c>
      <c r="L15" s="941">
        <v>0</v>
      </c>
      <c r="M15" s="941">
        <v>2</v>
      </c>
      <c r="N15" s="941">
        <v>0</v>
      </c>
      <c r="O15" s="941">
        <v>0</v>
      </c>
      <c r="P15" s="946">
        <v>0</v>
      </c>
    </row>
    <row r="16" spans="1:16" ht="27" customHeight="1" x14ac:dyDescent="0.25">
      <c r="B16" s="935" t="s">
        <v>21454</v>
      </c>
      <c r="C16" s="927">
        <v>15</v>
      </c>
      <c r="D16" s="940">
        <v>5</v>
      </c>
      <c r="E16" s="941">
        <v>3</v>
      </c>
      <c r="F16" s="942">
        <v>7</v>
      </c>
      <c r="G16" s="943">
        <v>9</v>
      </c>
      <c r="H16" s="941">
        <v>3</v>
      </c>
      <c r="I16" s="941">
        <v>0</v>
      </c>
      <c r="J16" s="944">
        <v>0</v>
      </c>
      <c r="K16" s="945">
        <v>0</v>
      </c>
      <c r="L16" s="941">
        <v>0</v>
      </c>
      <c r="M16" s="941">
        <v>3</v>
      </c>
      <c r="N16" s="941">
        <v>0</v>
      </c>
      <c r="O16" s="941">
        <v>0</v>
      </c>
      <c r="P16" s="946">
        <v>0</v>
      </c>
    </row>
    <row r="17" spans="2:17" ht="27" customHeight="1" x14ac:dyDescent="0.25">
      <c r="B17" s="935" t="s">
        <v>21455</v>
      </c>
      <c r="C17" s="927">
        <v>13</v>
      </c>
      <c r="D17" s="940">
        <v>3</v>
      </c>
      <c r="E17" s="941">
        <v>6</v>
      </c>
      <c r="F17" s="942">
        <v>4</v>
      </c>
      <c r="G17" s="943">
        <v>12</v>
      </c>
      <c r="H17" s="941">
        <v>1</v>
      </c>
      <c r="I17" s="941">
        <v>0</v>
      </c>
      <c r="J17" s="944">
        <v>0</v>
      </c>
      <c r="K17" s="945">
        <v>0</v>
      </c>
      <c r="L17" s="941">
        <v>0</v>
      </c>
      <c r="M17" s="941">
        <v>6</v>
      </c>
      <c r="N17" s="941">
        <v>0</v>
      </c>
      <c r="O17" s="941">
        <v>0</v>
      </c>
      <c r="P17" s="946">
        <v>0</v>
      </c>
    </row>
    <row r="18" spans="2:17" ht="27" customHeight="1" x14ac:dyDescent="0.25">
      <c r="B18" s="935" t="s">
        <v>21456</v>
      </c>
      <c r="C18" s="927">
        <v>13</v>
      </c>
      <c r="D18" s="940">
        <v>2</v>
      </c>
      <c r="E18" s="941">
        <v>6</v>
      </c>
      <c r="F18" s="942">
        <v>5</v>
      </c>
      <c r="G18" s="943">
        <v>13</v>
      </c>
      <c r="H18" s="941">
        <v>0</v>
      </c>
      <c r="I18" s="941">
        <v>0</v>
      </c>
      <c r="J18" s="944">
        <v>0</v>
      </c>
      <c r="K18" s="945">
        <v>0</v>
      </c>
      <c r="L18" s="941">
        <v>0</v>
      </c>
      <c r="M18" s="941">
        <v>4</v>
      </c>
      <c r="N18" s="941">
        <v>0</v>
      </c>
      <c r="O18" s="941">
        <v>0</v>
      </c>
      <c r="P18" s="946">
        <v>0</v>
      </c>
    </row>
    <row r="19" spans="2:17" ht="27" customHeight="1" thickBot="1" x14ac:dyDescent="0.3">
      <c r="B19" s="947" t="s">
        <v>21457</v>
      </c>
      <c r="C19" s="948">
        <v>11</v>
      </c>
      <c r="D19" s="949">
        <v>0</v>
      </c>
      <c r="E19" s="950">
        <v>0</v>
      </c>
      <c r="F19" s="951">
        <v>11</v>
      </c>
      <c r="G19" s="949">
        <v>11</v>
      </c>
      <c r="H19" s="950">
        <v>1</v>
      </c>
      <c r="I19" s="950">
        <v>0</v>
      </c>
      <c r="J19" s="951">
        <v>0</v>
      </c>
      <c r="K19" s="952">
        <v>0</v>
      </c>
      <c r="L19" s="950">
        <v>0</v>
      </c>
      <c r="M19" s="950">
        <v>10</v>
      </c>
      <c r="N19" s="950">
        <v>0</v>
      </c>
      <c r="O19" s="950">
        <v>0</v>
      </c>
      <c r="P19" s="953">
        <v>0</v>
      </c>
    </row>
    <row r="20" spans="2:17" ht="22.9" customHeight="1" thickBot="1" x14ac:dyDescent="0.3">
      <c r="B20" s="954" t="s">
        <v>105</v>
      </c>
      <c r="C20" s="955">
        <v>148</v>
      </c>
      <c r="D20" s="955">
        <v>28</v>
      </c>
      <c r="E20" s="955">
        <v>71</v>
      </c>
      <c r="F20" s="955">
        <v>49</v>
      </c>
      <c r="G20" s="955">
        <v>129</v>
      </c>
      <c r="H20" s="955">
        <v>16</v>
      </c>
      <c r="I20" s="955">
        <v>0</v>
      </c>
      <c r="J20" s="955">
        <v>0</v>
      </c>
      <c r="K20" s="955">
        <v>0</v>
      </c>
      <c r="L20" s="955">
        <v>0</v>
      </c>
      <c r="M20" s="955">
        <v>86</v>
      </c>
      <c r="N20" s="955">
        <v>0</v>
      </c>
      <c r="O20" s="955">
        <v>0</v>
      </c>
      <c r="P20" s="956">
        <v>0</v>
      </c>
    </row>
    <row r="21" spans="2:17" ht="22.9" customHeight="1" thickTop="1" x14ac:dyDescent="0.25">
      <c r="H21" s="914"/>
      <c r="Q21" s="250"/>
    </row>
  </sheetData>
  <mergeCells count="5">
    <mergeCell ref="B6:B7"/>
    <mergeCell ref="C6:C7"/>
    <mergeCell ref="D6:F6"/>
    <mergeCell ref="G6:J6"/>
    <mergeCell ref="K6:P6"/>
  </mergeCells>
  <printOptions horizontalCentered="1" verticalCentered="1"/>
  <pageMargins left="0.43307086614173229" right="0.23622047244094491" top="0.74803149606299213" bottom="0.74803149606299213" header="0.31496062992125984" footer="0.31496062992125984"/>
  <pageSetup scale="80"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58B79-80EC-44A9-935F-12D0F521BDE0}">
  <sheetPr>
    <tabColor rgb="FF00B050"/>
  </sheetPr>
  <dimension ref="A1:P23"/>
  <sheetViews>
    <sheetView showGridLines="0" topLeftCell="A4" workbookViewId="0">
      <selection activeCell="Q7" sqref="Q7"/>
    </sheetView>
  </sheetViews>
  <sheetFormatPr baseColWidth="10" defaultRowHeight="15" x14ac:dyDescent="0.25"/>
  <cols>
    <col min="1" max="1" width="7.85546875" customWidth="1"/>
    <col min="2" max="2" width="14.28515625" customWidth="1"/>
    <col min="3" max="3" width="10.140625" customWidth="1"/>
    <col min="4" max="5" width="7" customWidth="1"/>
    <col min="6" max="8" width="8.42578125" customWidth="1"/>
    <col min="12" max="14" width="7.28515625" customWidth="1"/>
    <col min="15" max="16" width="6" customWidth="1"/>
  </cols>
  <sheetData>
    <row r="1" spans="1:16" ht="15.75" x14ac:dyDescent="0.25">
      <c r="A1" s="811" t="s">
        <v>21412</v>
      </c>
    </row>
    <row r="2" spans="1:16" ht="15.75" x14ac:dyDescent="0.25">
      <c r="A2" s="811" t="s">
        <v>21413</v>
      </c>
      <c r="C2" s="779"/>
      <c r="D2" s="779"/>
      <c r="E2" s="779"/>
      <c r="F2" s="779"/>
      <c r="G2" s="779"/>
      <c r="H2" s="779"/>
      <c r="I2" s="779"/>
      <c r="J2" s="779"/>
      <c r="K2" s="779"/>
    </row>
    <row r="3" spans="1:16" ht="15.75" x14ac:dyDescent="0.25">
      <c r="A3" s="812" t="s">
        <v>21414</v>
      </c>
      <c r="C3" s="779"/>
      <c r="D3" s="779"/>
      <c r="E3" s="779"/>
      <c r="F3" s="779"/>
      <c r="G3" s="779"/>
      <c r="H3" s="779"/>
      <c r="I3" s="779"/>
      <c r="J3" s="779"/>
      <c r="K3" s="779"/>
    </row>
    <row r="4" spans="1:16" ht="15.75" x14ac:dyDescent="0.25">
      <c r="B4" s="957"/>
      <c r="C4" s="957"/>
      <c r="D4" s="957"/>
      <c r="E4" s="957"/>
      <c r="F4" s="957"/>
      <c r="G4" s="957"/>
      <c r="H4" s="957"/>
      <c r="I4" s="957"/>
      <c r="J4" s="957"/>
      <c r="K4" s="957"/>
      <c r="L4" s="957"/>
      <c r="M4" s="957"/>
      <c r="N4" s="957"/>
      <c r="O4" s="957"/>
      <c r="P4" s="957"/>
    </row>
    <row r="5" spans="1:16" ht="21" x14ac:dyDescent="0.35">
      <c r="D5" s="958" t="s">
        <v>21643</v>
      </c>
      <c r="M5" s="9"/>
    </row>
    <row r="6" spans="1:16" x14ac:dyDescent="0.25">
      <c r="M6" s="250"/>
    </row>
    <row r="7" spans="1:16" ht="15.75" thickBot="1" x14ac:dyDescent="0.3">
      <c r="N7" s="959"/>
    </row>
    <row r="8" spans="1:16" ht="21.75" customHeight="1" thickTop="1" thickBot="1" x14ac:dyDescent="0.3">
      <c r="C8" s="1614" t="s">
        <v>105</v>
      </c>
      <c r="D8" s="1622" t="s">
        <v>104</v>
      </c>
      <c r="E8" s="1622"/>
      <c r="F8" s="1616" t="s">
        <v>21418</v>
      </c>
      <c r="G8" s="1617"/>
      <c r="H8" s="1618"/>
      <c r="I8" s="1622" t="s">
        <v>21644</v>
      </c>
      <c r="J8" s="1622" t="s">
        <v>21645</v>
      </c>
      <c r="K8" s="1623" t="s">
        <v>21646</v>
      </c>
      <c r="L8" s="1622" t="s">
        <v>21647</v>
      </c>
      <c r="M8" s="1622"/>
      <c r="N8" s="1622"/>
    </row>
    <row r="9" spans="1:16" ht="21.75" customHeight="1" thickTop="1" thickBot="1" x14ac:dyDescent="0.3">
      <c r="C9" s="1614"/>
      <c r="D9" s="960" t="s">
        <v>86</v>
      </c>
      <c r="E9" s="960" t="s">
        <v>437</v>
      </c>
      <c r="F9" s="960" t="s">
        <v>644</v>
      </c>
      <c r="G9" s="960" t="s">
        <v>21423</v>
      </c>
      <c r="H9" s="960" t="s">
        <v>392</v>
      </c>
      <c r="I9" s="1622"/>
      <c r="J9" s="1622"/>
      <c r="K9" s="1624"/>
      <c r="L9" s="960" t="s">
        <v>21444</v>
      </c>
      <c r="M9" s="960" t="s">
        <v>1243</v>
      </c>
      <c r="N9" s="960" t="s">
        <v>21648</v>
      </c>
    </row>
    <row r="10" spans="1:16" ht="27" customHeight="1" thickTop="1" x14ac:dyDescent="0.25">
      <c r="B10" s="961" t="s">
        <v>21446</v>
      </c>
      <c r="C10" s="962">
        <v>43</v>
      </c>
      <c r="D10" s="963">
        <v>15</v>
      </c>
      <c r="E10" s="964">
        <v>28</v>
      </c>
      <c r="F10" s="965">
        <v>7</v>
      </c>
      <c r="G10" s="965">
        <v>20</v>
      </c>
      <c r="H10" s="966">
        <v>16</v>
      </c>
      <c r="I10" s="966">
        <v>33</v>
      </c>
      <c r="J10" s="966">
        <v>10</v>
      </c>
      <c r="K10" s="967">
        <v>0</v>
      </c>
      <c r="L10" s="967">
        <v>13</v>
      </c>
      <c r="M10" s="967">
        <v>11</v>
      </c>
      <c r="N10" s="967">
        <v>19</v>
      </c>
    </row>
    <row r="11" spans="1:16" ht="27" customHeight="1" x14ac:dyDescent="0.25">
      <c r="B11" s="968" t="s">
        <v>21447</v>
      </c>
      <c r="C11" s="962">
        <v>61</v>
      </c>
      <c r="D11" s="969">
        <v>26</v>
      </c>
      <c r="E11" s="970">
        <v>35</v>
      </c>
      <c r="F11" s="965">
        <v>17</v>
      </c>
      <c r="G11" s="965">
        <v>28</v>
      </c>
      <c r="H11" s="965">
        <v>16</v>
      </c>
      <c r="I11" s="969">
        <v>36</v>
      </c>
      <c r="J11" s="969">
        <v>25</v>
      </c>
      <c r="K11" s="969">
        <v>0</v>
      </c>
      <c r="L11" s="969">
        <v>9</v>
      </c>
      <c r="M11" s="969">
        <v>24</v>
      </c>
      <c r="N11" s="969">
        <v>28</v>
      </c>
    </row>
    <row r="12" spans="1:16" ht="27" customHeight="1" x14ac:dyDescent="0.25">
      <c r="B12" s="968" t="s">
        <v>21448</v>
      </c>
      <c r="C12" s="962">
        <v>70</v>
      </c>
      <c r="D12" s="969">
        <v>30</v>
      </c>
      <c r="E12" s="970">
        <v>40</v>
      </c>
      <c r="F12" s="965">
        <v>14</v>
      </c>
      <c r="G12" s="965">
        <v>39</v>
      </c>
      <c r="H12" s="965">
        <v>17</v>
      </c>
      <c r="I12" s="969">
        <v>55</v>
      </c>
      <c r="J12" s="969">
        <v>15</v>
      </c>
      <c r="K12" s="969">
        <v>0</v>
      </c>
      <c r="L12" s="969">
        <v>14</v>
      </c>
      <c r="M12" s="969">
        <v>15</v>
      </c>
      <c r="N12" s="969">
        <v>41</v>
      </c>
    </row>
    <row r="13" spans="1:16" ht="27" customHeight="1" x14ac:dyDescent="0.25">
      <c r="B13" s="971" t="s">
        <v>21449</v>
      </c>
      <c r="C13" s="962">
        <v>84</v>
      </c>
      <c r="D13" s="972">
        <v>39</v>
      </c>
      <c r="E13" s="973">
        <v>45</v>
      </c>
      <c r="F13" s="974">
        <v>15</v>
      </c>
      <c r="G13" s="974">
        <v>45</v>
      </c>
      <c r="H13" s="974">
        <v>24</v>
      </c>
      <c r="I13" s="975">
        <v>56</v>
      </c>
      <c r="J13" s="975">
        <v>28</v>
      </c>
      <c r="K13" s="975">
        <v>0</v>
      </c>
      <c r="L13" s="975">
        <v>35</v>
      </c>
      <c r="M13" s="975">
        <v>10</v>
      </c>
      <c r="N13" s="975">
        <v>39</v>
      </c>
    </row>
    <row r="14" spans="1:16" ht="27" customHeight="1" x14ac:dyDescent="0.25">
      <c r="B14" s="971" t="s">
        <v>21450</v>
      </c>
      <c r="C14" s="962">
        <v>45</v>
      </c>
      <c r="D14" s="972">
        <v>20</v>
      </c>
      <c r="E14" s="973">
        <v>25</v>
      </c>
      <c r="F14" s="974">
        <v>16</v>
      </c>
      <c r="G14" s="974">
        <v>25</v>
      </c>
      <c r="H14" s="974">
        <v>4</v>
      </c>
      <c r="I14" s="972">
        <v>39</v>
      </c>
      <c r="J14" s="969">
        <v>6</v>
      </c>
      <c r="K14" s="972">
        <v>0</v>
      </c>
      <c r="L14" s="972">
        <v>9</v>
      </c>
      <c r="M14" s="972">
        <v>19</v>
      </c>
      <c r="N14" s="972">
        <v>17</v>
      </c>
    </row>
    <row r="15" spans="1:16" ht="27" customHeight="1" x14ac:dyDescent="0.25">
      <c r="B15" s="971" t="s">
        <v>21451</v>
      </c>
      <c r="C15" s="962">
        <v>34</v>
      </c>
      <c r="D15" s="972">
        <v>20</v>
      </c>
      <c r="E15" s="973">
        <v>14</v>
      </c>
      <c r="F15" s="974">
        <v>9</v>
      </c>
      <c r="G15" s="974">
        <v>20</v>
      </c>
      <c r="H15" s="974">
        <v>5</v>
      </c>
      <c r="I15" s="972">
        <v>27</v>
      </c>
      <c r="J15" s="969">
        <v>7</v>
      </c>
      <c r="K15" s="972">
        <v>0</v>
      </c>
      <c r="L15" s="972">
        <v>3</v>
      </c>
      <c r="M15" s="972">
        <v>10</v>
      </c>
      <c r="N15" s="972">
        <v>21</v>
      </c>
    </row>
    <row r="16" spans="1:16" ht="27" customHeight="1" x14ac:dyDescent="0.25">
      <c r="B16" s="971" t="s">
        <v>21452</v>
      </c>
      <c r="C16" s="962">
        <v>49</v>
      </c>
      <c r="D16" s="972">
        <v>25</v>
      </c>
      <c r="E16" s="973">
        <v>24</v>
      </c>
      <c r="F16" s="974">
        <v>14</v>
      </c>
      <c r="G16" s="974">
        <v>21</v>
      </c>
      <c r="H16" s="974">
        <v>14</v>
      </c>
      <c r="I16" s="972">
        <v>27</v>
      </c>
      <c r="J16" s="969">
        <v>22</v>
      </c>
      <c r="K16" s="969">
        <v>0</v>
      </c>
      <c r="L16" s="972">
        <v>8</v>
      </c>
      <c r="M16" s="972">
        <v>14</v>
      </c>
      <c r="N16" s="972">
        <v>27</v>
      </c>
    </row>
    <row r="17" spans="2:15" ht="27" customHeight="1" x14ac:dyDescent="0.25">
      <c r="B17" s="971" t="s">
        <v>21453</v>
      </c>
      <c r="C17" s="962">
        <v>82</v>
      </c>
      <c r="D17" s="972">
        <v>36</v>
      </c>
      <c r="E17" s="973">
        <v>46</v>
      </c>
      <c r="F17" s="974">
        <v>26</v>
      </c>
      <c r="G17" s="974">
        <v>27</v>
      </c>
      <c r="H17" s="974">
        <v>27</v>
      </c>
      <c r="I17" s="972">
        <v>64</v>
      </c>
      <c r="J17" s="972">
        <v>16</v>
      </c>
      <c r="K17" s="972">
        <v>0</v>
      </c>
      <c r="L17" s="972">
        <v>14</v>
      </c>
      <c r="M17" s="972">
        <v>30</v>
      </c>
      <c r="N17" s="972">
        <v>36</v>
      </c>
    </row>
    <row r="18" spans="2:15" ht="27" customHeight="1" x14ac:dyDescent="0.25">
      <c r="B18" s="971" t="s">
        <v>21454</v>
      </c>
      <c r="C18" s="962">
        <v>30</v>
      </c>
      <c r="D18" s="972">
        <v>19</v>
      </c>
      <c r="E18" s="973">
        <v>11</v>
      </c>
      <c r="F18" s="974">
        <v>8</v>
      </c>
      <c r="G18" s="974">
        <v>14</v>
      </c>
      <c r="H18" s="974">
        <v>8</v>
      </c>
      <c r="I18" s="972">
        <v>23</v>
      </c>
      <c r="J18" s="972">
        <v>7</v>
      </c>
      <c r="K18" s="972">
        <v>0</v>
      </c>
      <c r="L18" s="972">
        <v>6</v>
      </c>
      <c r="M18" s="972">
        <v>10</v>
      </c>
      <c r="N18" s="972">
        <v>14</v>
      </c>
    </row>
    <row r="19" spans="2:15" ht="27" customHeight="1" x14ac:dyDescent="0.25">
      <c r="B19" s="971" t="s">
        <v>21455</v>
      </c>
      <c r="C19" s="962">
        <v>51</v>
      </c>
      <c r="D19" s="972">
        <v>31</v>
      </c>
      <c r="E19" s="973">
        <v>20</v>
      </c>
      <c r="F19" s="974">
        <v>18</v>
      </c>
      <c r="G19" s="974">
        <v>23</v>
      </c>
      <c r="H19" s="974">
        <v>10</v>
      </c>
      <c r="I19" s="972">
        <v>41</v>
      </c>
      <c r="J19" s="972">
        <v>10</v>
      </c>
      <c r="K19" s="972">
        <v>0</v>
      </c>
      <c r="L19" s="972">
        <v>9</v>
      </c>
      <c r="M19" s="972">
        <v>10</v>
      </c>
      <c r="N19" s="972">
        <v>32</v>
      </c>
    </row>
    <row r="20" spans="2:15" ht="27" customHeight="1" x14ac:dyDescent="0.25">
      <c r="B20" s="971" t="s">
        <v>21456</v>
      </c>
      <c r="C20" s="962">
        <v>72</v>
      </c>
      <c r="D20" s="972">
        <v>24</v>
      </c>
      <c r="E20" s="973">
        <v>48</v>
      </c>
      <c r="F20" s="974">
        <v>24</v>
      </c>
      <c r="G20" s="974">
        <v>32</v>
      </c>
      <c r="H20" s="974">
        <v>16</v>
      </c>
      <c r="I20" s="972">
        <v>57</v>
      </c>
      <c r="J20" s="972">
        <v>15</v>
      </c>
      <c r="K20" s="972">
        <v>0</v>
      </c>
      <c r="L20" s="972">
        <v>18</v>
      </c>
      <c r="M20" s="972">
        <v>23</v>
      </c>
      <c r="N20" s="972">
        <v>31</v>
      </c>
    </row>
    <row r="21" spans="2:15" ht="27" customHeight="1" thickBot="1" x14ac:dyDescent="0.3">
      <c r="B21" s="976" t="s">
        <v>21457</v>
      </c>
      <c r="C21" s="977">
        <v>49</v>
      </c>
      <c r="D21" s="978">
        <v>31</v>
      </c>
      <c r="E21" s="979">
        <v>18</v>
      </c>
      <c r="F21" s="980">
        <v>9</v>
      </c>
      <c r="G21" s="980">
        <v>27</v>
      </c>
      <c r="H21" s="980">
        <v>13</v>
      </c>
      <c r="I21" s="978">
        <v>32</v>
      </c>
      <c r="J21" s="978">
        <v>17</v>
      </c>
      <c r="K21" s="978">
        <v>0</v>
      </c>
      <c r="L21" s="978">
        <v>14</v>
      </c>
      <c r="M21" s="978">
        <v>8</v>
      </c>
      <c r="N21" s="978">
        <v>27</v>
      </c>
    </row>
    <row r="22" spans="2:15" ht="22.9" customHeight="1" thickTop="1" thickBot="1" x14ac:dyDescent="0.3">
      <c r="B22" s="981" t="s">
        <v>105</v>
      </c>
      <c r="C22" s="982">
        <v>670</v>
      </c>
      <c r="D22" s="982">
        <v>316</v>
      </c>
      <c r="E22" s="982">
        <v>354</v>
      </c>
      <c r="F22" s="982">
        <v>177</v>
      </c>
      <c r="G22" s="982">
        <v>321</v>
      </c>
      <c r="H22" s="982">
        <v>170</v>
      </c>
      <c r="I22" s="982">
        <v>490</v>
      </c>
      <c r="J22" s="982">
        <v>178</v>
      </c>
      <c r="K22" s="982">
        <v>0</v>
      </c>
      <c r="L22" s="982">
        <v>152</v>
      </c>
      <c r="M22" s="982">
        <v>184</v>
      </c>
      <c r="N22" s="982">
        <v>332</v>
      </c>
    </row>
    <row r="23" spans="2:15" ht="22.9" customHeight="1" thickTop="1" x14ac:dyDescent="0.25">
      <c r="I23" s="250"/>
      <c r="O23" s="250"/>
    </row>
  </sheetData>
  <mergeCells count="7">
    <mergeCell ref="L8:N8"/>
    <mergeCell ref="C8:C9"/>
    <mergeCell ref="D8:E8"/>
    <mergeCell ref="F8:H8"/>
    <mergeCell ref="I8:I9"/>
    <mergeCell ref="J8:J9"/>
    <mergeCell ref="K8:K9"/>
  </mergeCells>
  <printOptions horizontalCentered="1" verticalCentered="1"/>
  <pageMargins left="0.51181102362204722" right="0.51181102362204722" top="0.55118110236220474" bottom="0.55118110236220474" header="0.31496062992125984" footer="0.31496062992125984"/>
  <pageSetup scale="95"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B01E3-7F38-469B-A8A2-3C20812554C3}">
  <sheetPr syncVertical="1" syncRef="A1" transitionEvaluation="1">
    <tabColor rgb="FF00B050"/>
  </sheetPr>
  <dimension ref="A1:I35"/>
  <sheetViews>
    <sheetView showGridLines="0" workbookViewId="0">
      <selection activeCell="J4" sqref="J4"/>
    </sheetView>
  </sheetViews>
  <sheetFormatPr baseColWidth="10" defaultColWidth="12.5703125" defaultRowHeight="12.75" customHeight="1" x14ac:dyDescent="0.2"/>
  <cols>
    <col min="1" max="1" width="27.7109375" style="594" customWidth="1"/>
    <col min="2" max="2" width="17.140625" style="594" customWidth="1"/>
    <col min="3" max="3" width="17.140625" style="594" hidden="1" customWidth="1"/>
    <col min="4" max="5" width="7.28515625" style="594" customWidth="1"/>
    <col min="6" max="6" width="16.7109375" style="594" customWidth="1"/>
    <col min="7" max="8" width="18.7109375" style="594" customWidth="1"/>
    <col min="9" max="9" width="12.7109375" style="594" customWidth="1"/>
    <col min="10" max="16384" width="12.5703125" style="594"/>
  </cols>
  <sheetData>
    <row r="1" spans="1:9" ht="12.75" customHeight="1" x14ac:dyDescent="0.25">
      <c r="A1" s="593" t="s">
        <v>21412</v>
      </c>
    </row>
    <row r="2" spans="1:9" ht="9.75" customHeight="1" x14ac:dyDescent="0.25">
      <c r="A2" s="593" t="s">
        <v>21413</v>
      </c>
    </row>
    <row r="3" spans="1:9" ht="12.75" customHeight="1" x14ac:dyDescent="0.2">
      <c r="A3" s="597" t="s">
        <v>21414</v>
      </c>
    </row>
    <row r="4" spans="1:9" ht="14.25" customHeight="1" x14ac:dyDescent="0.2">
      <c r="F4" s="665"/>
      <c r="G4" s="665"/>
      <c r="I4" s="665"/>
    </row>
    <row r="5" spans="1:9" ht="18" x14ac:dyDescent="0.25">
      <c r="A5" s="1495" t="s">
        <v>21649</v>
      </c>
      <c r="B5" s="1495"/>
      <c r="C5" s="1495"/>
      <c r="D5" s="1495"/>
      <c r="E5" s="1495"/>
      <c r="F5" s="1495"/>
      <c r="G5" s="1495"/>
      <c r="H5" s="1495"/>
      <c r="I5" s="665"/>
    </row>
    <row r="6" spans="1:9" ht="18" customHeight="1" x14ac:dyDescent="0.25">
      <c r="A6" s="1496" t="s">
        <v>1839</v>
      </c>
      <c r="B6" s="1496"/>
      <c r="C6" s="1496"/>
      <c r="D6" s="1496"/>
      <c r="E6" s="1496"/>
      <c r="F6" s="1496"/>
      <c r="G6" s="1496"/>
      <c r="H6" s="1496"/>
      <c r="I6" s="665"/>
    </row>
    <row r="7" spans="1:9" ht="15" customHeight="1" x14ac:dyDescent="0.25">
      <c r="A7" s="750"/>
      <c r="B7" s="750"/>
      <c r="C7" s="750"/>
      <c r="D7" s="750"/>
      <c r="E7" s="750"/>
      <c r="F7" s="750"/>
      <c r="G7" s="750"/>
      <c r="H7" s="887"/>
      <c r="I7" s="665"/>
    </row>
    <row r="8" spans="1:9" ht="17.25" customHeight="1" thickBot="1" x14ac:dyDescent="0.25">
      <c r="A8" s="1497"/>
      <c r="B8" s="1497"/>
      <c r="C8" s="1497"/>
      <c r="D8" s="1497"/>
      <c r="E8" s="1497"/>
      <c r="F8" s="1625"/>
      <c r="G8" s="1626"/>
      <c r="H8" s="1498"/>
      <c r="I8" s="665"/>
    </row>
    <row r="9" spans="1:9" ht="18" customHeight="1" thickTop="1" x14ac:dyDescent="0.2">
      <c r="A9" s="1627" t="s">
        <v>1841</v>
      </c>
      <c r="B9" s="1607" t="s">
        <v>105</v>
      </c>
      <c r="C9" s="1607" t="s">
        <v>21576</v>
      </c>
      <c r="D9" s="1630" t="s">
        <v>104</v>
      </c>
      <c r="E9" s="1631"/>
      <c r="F9" s="1632" t="s">
        <v>21650</v>
      </c>
      <c r="G9" s="1633"/>
      <c r="H9" s="1634"/>
      <c r="I9" s="983"/>
    </row>
    <row r="10" spans="1:9" ht="18" customHeight="1" x14ac:dyDescent="0.2">
      <c r="A10" s="1628"/>
      <c r="B10" s="1629"/>
      <c r="C10" s="1608"/>
      <c r="D10" s="984" t="s">
        <v>86</v>
      </c>
      <c r="E10" s="984" t="s">
        <v>437</v>
      </c>
      <c r="F10" s="985" t="s">
        <v>644</v>
      </c>
      <c r="G10" s="986" t="s">
        <v>1984</v>
      </c>
      <c r="H10" s="987" t="s">
        <v>21651</v>
      </c>
      <c r="I10" s="983"/>
    </row>
    <row r="11" spans="1:9" ht="15" x14ac:dyDescent="0.2">
      <c r="A11" s="756" t="s">
        <v>79</v>
      </c>
      <c r="B11" s="988">
        <v>19071</v>
      </c>
      <c r="C11" s="988"/>
      <c r="D11" s="988">
        <v>7573</v>
      </c>
      <c r="E11" s="988">
        <v>11267</v>
      </c>
      <c r="F11" s="988">
        <v>12182</v>
      </c>
      <c r="G11" s="988">
        <v>6323</v>
      </c>
      <c r="H11" s="988">
        <v>566</v>
      </c>
      <c r="I11" s="983"/>
    </row>
    <row r="12" spans="1:9" ht="15" x14ac:dyDescent="0.2">
      <c r="A12" s="989" t="s">
        <v>21652</v>
      </c>
      <c r="B12" s="990"/>
      <c r="C12" s="990"/>
      <c r="D12" s="990"/>
      <c r="E12" s="990"/>
      <c r="F12" s="991"/>
      <c r="G12" s="992"/>
      <c r="H12" s="993"/>
      <c r="I12" s="983"/>
    </row>
    <row r="13" spans="1:9" ht="15" x14ac:dyDescent="0.2">
      <c r="A13" s="983" t="s">
        <v>21653</v>
      </c>
      <c r="B13" s="990">
        <v>238</v>
      </c>
      <c r="C13" s="990"/>
      <c r="D13" s="990">
        <v>43</v>
      </c>
      <c r="E13" s="990">
        <v>197</v>
      </c>
      <c r="F13" s="994">
        <v>98</v>
      </c>
      <c r="G13" s="994">
        <v>69</v>
      </c>
      <c r="H13" s="994">
        <v>71</v>
      </c>
      <c r="I13" s="983"/>
    </row>
    <row r="14" spans="1:9" ht="15" x14ac:dyDescent="0.2">
      <c r="A14" s="983" t="s">
        <v>21654</v>
      </c>
      <c r="B14" s="990">
        <v>50</v>
      </c>
      <c r="C14" s="990">
        <v>189</v>
      </c>
      <c r="D14" s="990">
        <v>22</v>
      </c>
      <c r="E14" s="990">
        <v>28</v>
      </c>
      <c r="F14" s="994">
        <v>33</v>
      </c>
      <c r="G14" s="994">
        <v>16</v>
      </c>
      <c r="H14" s="994">
        <v>1</v>
      </c>
      <c r="I14" s="983"/>
    </row>
    <row r="15" spans="1:9" ht="15" x14ac:dyDescent="0.2">
      <c r="A15" s="983" t="s">
        <v>21655</v>
      </c>
      <c r="B15" s="990">
        <v>834</v>
      </c>
      <c r="C15" s="990"/>
      <c r="D15" s="990">
        <v>139</v>
      </c>
      <c r="E15" s="990">
        <v>700</v>
      </c>
      <c r="F15" s="994">
        <v>495</v>
      </c>
      <c r="G15" s="994">
        <v>311</v>
      </c>
      <c r="H15" s="994">
        <v>28</v>
      </c>
      <c r="I15" s="983"/>
    </row>
    <row r="16" spans="1:9" ht="15" x14ac:dyDescent="0.2">
      <c r="A16" s="983" t="s">
        <v>21656</v>
      </c>
      <c r="B16" s="990">
        <v>7</v>
      </c>
      <c r="C16" s="990"/>
      <c r="D16" s="990">
        <v>3</v>
      </c>
      <c r="E16" s="990">
        <v>4</v>
      </c>
      <c r="F16" s="994">
        <v>1</v>
      </c>
      <c r="G16" s="994">
        <v>4</v>
      </c>
      <c r="H16" s="994">
        <v>2</v>
      </c>
      <c r="I16" s="983"/>
    </row>
    <row r="17" spans="1:9" ht="15" x14ac:dyDescent="0.2">
      <c r="A17" s="983" t="s">
        <v>21657</v>
      </c>
      <c r="B17" s="990">
        <v>62</v>
      </c>
      <c r="C17" s="990"/>
      <c r="D17" s="990">
        <v>9</v>
      </c>
      <c r="E17" s="990">
        <v>53</v>
      </c>
      <c r="F17" s="994">
        <v>9</v>
      </c>
      <c r="G17" s="994">
        <v>21</v>
      </c>
      <c r="H17" s="994">
        <v>32</v>
      </c>
      <c r="I17" s="983"/>
    </row>
    <row r="18" spans="1:9" ht="15" x14ac:dyDescent="0.2">
      <c r="A18" s="983" t="s">
        <v>21658</v>
      </c>
      <c r="B18" s="990">
        <v>0</v>
      </c>
      <c r="C18" s="990"/>
      <c r="D18" s="990">
        <v>0</v>
      </c>
      <c r="E18" s="990">
        <v>0</v>
      </c>
      <c r="F18" s="994">
        <v>0</v>
      </c>
      <c r="G18" s="994">
        <v>0</v>
      </c>
      <c r="H18" s="994">
        <v>0</v>
      </c>
      <c r="I18" s="983"/>
    </row>
    <row r="19" spans="1:9" ht="15" x14ac:dyDescent="0.2">
      <c r="A19" s="983" t="s">
        <v>1858</v>
      </c>
      <c r="B19" s="990">
        <v>435</v>
      </c>
      <c r="C19" s="990"/>
      <c r="D19" s="990">
        <v>136</v>
      </c>
      <c r="E19" s="990">
        <v>309</v>
      </c>
      <c r="F19" s="994">
        <v>324</v>
      </c>
      <c r="G19" s="994">
        <v>99</v>
      </c>
      <c r="H19" s="994">
        <v>12</v>
      </c>
      <c r="I19" s="983"/>
    </row>
    <row r="20" spans="1:9" ht="15" x14ac:dyDescent="0.2">
      <c r="A20" s="983" t="s">
        <v>21659</v>
      </c>
      <c r="B20" s="990"/>
      <c r="C20" s="990"/>
      <c r="D20" s="990"/>
      <c r="E20" s="990"/>
      <c r="F20" s="991"/>
      <c r="G20" s="995"/>
      <c r="H20" s="996"/>
      <c r="I20" s="983"/>
    </row>
    <row r="21" spans="1:9" ht="15" x14ac:dyDescent="0.2">
      <c r="A21" s="983"/>
      <c r="B21" s="990"/>
      <c r="C21" s="990"/>
      <c r="D21" s="990"/>
      <c r="E21" s="990"/>
      <c r="F21" s="991"/>
      <c r="G21" s="995"/>
      <c r="H21" s="996"/>
      <c r="I21" s="983"/>
    </row>
    <row r="22" spans="1:9" ht="15" x14ac:dyDescent="0.2">
      <c r="A22" s="997" t="s">
        <v>21660</v>
      </c>
      <c r="B22" s="990"/>
      <c r="C22" s="990"/>
      <c r="D22" s="990"/>
      <c r="E22" s="990"/>
      <c r="F22" s="991"/>
      <c r="G22" s="995"/>
      <c r="H22" s="996"/>
      <c r="I22" s="983"/>
    </row>
    <row r="23" spans="1:9" ht="15" x14ac:dyDescent="0.2">
      <c r="A23" s="997"/>
      <c r="B23" s="990"/>
      <c r="C23" s="990"/>
      <c r="D23" s="990"/>
      <c r="E23" s="990"/>
      <c r="F23" s="991"/>
      <c r="G23" s="995"/>
      <c r="H23" s="996"/>
      <c r="I23" s="983"/>
    </row>
    <row r="24" spans="1:9" ht="15" x14ac:dyDescent="0.2">
      <c r="A24" s="983" t="s">
        <v>21653</v>
      </c>
      <c r="B24" s="990">
        <v>15</v>
      </c>
      <c r="C24" s="990"/>
      <c r="D24" s="990">
        <v>14</v>
      </c>
      <c r="E24" s="990">
        <v>1</v>
      </c>
      <c r="F24" s="991">
        <v>3</v>
      </c>
      <c r="G24" s="995">
        <v>12</v>
      </c>
      <c r="H24" s="996">
        <v>0</v>
      </c>
      <c r="I24" s="983"/>
    </row>
    <row r="25" spans="1:9" ht="15" x14ac:dyDescent="0.2">
      <c r="A25" s="983" t="s">
        <v>21654</v>
      </c>
      <c r="B25" s="990">
        <v>11888</v>
      </c>
      <c r="C25" s="990"/>
      <c r="D25" s="990">
        <v>4896</v>
      </c>
      <c r="E25" s="990">
        <v>6822</v>
      </c>
      <c r="F25" s="991">
        <v>7850</v>
      </c>
      <c r="G25" s="995">
        <v>3732</v>
      </c>
      <c r="H25" s="996">
        <v>306</v>
      </c>
      <c r="I25" s="983"/>
    </row>
    <row r="26" spans="1:9" ht="15" x14ac:dyDescent="0.2">
      <c r="A26" s="983" t="s">
        <v>21655</v>
      </c>
      <c r="B26" s="990">
        <v>610</v>
      </c>
      <c r="C26" s="990"/>
      <c r="D26" s="990">
        <v>255</v>
      </c>
      <c r="E26" s="990">
        <v>352</v>
      </c>
      <c r="F26" s="991">
        <v>330</v>
      </c>
      <c r="G26" s="995">
        <v>279</v>
      </c>
      <c r="H26" s="996">
        <v>1</v>
      </c>
      <c r="I26" s="983"/>
    </row>
    <row r="27" spans="1:9" ht="15" x14ac:dyDescent="0.2">
      <c r="A27" s="983" t="s">
        <v>21656</v>
      </c>
      <c r="B27" s="990">
        <v>21</v>
      </c>
      <c r="C27" s="990"/>
      <c r="D27" s="990">
        <v>17</v>
      </c>
      <c r="E27" s="990">
        <v>4</v>
      </c>
      <c r="F27" s="991">
        <v>17</v>
      </c>
      <c r="G27" s="995">
        <v>3</v>
      </c>
      <c r="H27" s="996">
        <v>1</v>
      </c>
      <c r="I27" s="983"/>
    </row>
    <row r="28" spans="1:9" ht="15" x14ac:dyDescent="0.2">
      <c r="A28" s="983" t="s">
        <v>21657</v>
      </c>
      <c r="B28" s="990">
        <v>2411</v>
      </c>
      <c r="C28" s="990"/>
      <c r="D28" s="990">
        <v>985</v>
      </c>
      <c r="E28" s="990">
        <v>1424</v>
      </c>
      <c r="F28" s="991">
        <v>1368</v>
      </c>
      <c r="G28" s="995">
        <v>967</v>
      </c>
      <c r="H28" s="996">
        <v>76</v>
      </c>
      <c r="I28" s="983"/>
    </row>
    <row r="29" spans="1:9" ht="15" x14ac:dyDescent="0.2">
      <c r="A29" s="983" t="s">
        <v>21658</v>
      </c>
      <c r="B29" s="990">
        <v>102</v>
      </c>
      <c r="C29" s="990"/>
      <c r="D29" s="990">
        <v>42</v>
      </c>
      <c r="E29" s="990">
        <v>60</v>
      </c>
      <c r="F29" s="991">
        <v>42</v>
      </c>
      <c r="G29" s="995">
        <v>60</v>
      </c>
      <c r="H29" s="996">
        <v>0</v>
      </c>
      <c r="I29" s="983"/>
    </row>
    <row r="30" spans="1:9" ht="15" x14ac:dyDescent="0.2">
      <c r="A30" s="983" t="s">
        <v>21661</v>
      </c>
      <c r="B30" s="990">
        <v>2091</v>
      </c>
      <c r="C30" s="990"/>
      <c r="D30" s="990">
        <v>889</v>
      </c>
      <c r="E30" s="990">
        <v>1135</v>
      </c>
      <c r="F30" s="991">
        <v>1395</v>
      </c>
      <c r="G30" s="995">
        <v>666</v>
      </c>
      <c r="H30" s="996">
        <v>30</v>
      </c>
      <c r="I30" s="983"/>
    </row>
    <row r="31" spans="1:9" ht="15" x14ac:dyDescent="0.2">
      <c r="A31" s="983" t="s">
        <v>21662</v>
      </c>
      <c r="B31" s="990">
        <v>307</v>
      </c>
      <c r="C31" s="990"/>
      <c r="D31" s="990">
        <v>123</v>
      </c>
      <c r="E31" s="990">
        <v>178</v>
      </c>
      <c r="F31" s="991">
        <v>217</v>
      </c>
      <c r="G31" s="995">
        <v>84</v>
      </c>
      <c r="H31" s="996">
        <v>6</v>
      </c>
      <c r="I31" s="983"/>
    </row>
    <row r="32" spans="1:9" ht="15" x14ac:dyDescent="0.2">
      <c r="A32" s="983" t="s">
        <v>21659</v>
      </c>
      <c r="B32" s="990"/>
      <c r="C32" s="990"/>
      <c r="D32" s="990"/>
      <c r="E32" s="990"/>
      <c r="F32" s="991">
        <v>0</v>
      </c>
      <c r="G32" s="995">
        <v>0</v>
      </c>
      <c r="H32" s="996">
        <v>0</v>
      </c>
      <c r="I32" s="983"/>
    </row>
    <row r="33" spans="1:9" ht="15.75" thickBot="1" x14ac:dyDescent="0.25">
      <c r="A33" s="998"/>
      <c r="B33" s="999"/>
      <c r="C33" s="999"/>
      <c r="D33" s="999"/>
      <c r="E33" s="999"/>
      <c r="F33" s="1000"/>
      <c r="G33" s="1001"/>
      <c r="H33" s="1002"/>
      <c r="I33" s="983"/>
    </row>
    <row r="34" spans="1:9" ht="12.75" customHeight="1" thickTop="1" x14ac:dyDescent="0.2">
      <c r="A34" s="909"/>
      <c r="B34" s="749"/>
      <c r="C34" s="749"/>
      <c r="D34" s="749"/>
      <c r="E34" s="749"/>
      <c r="F34" s="749"/>
      <c r="G34" s="749"/>
      <c r="H34" s="749"/>
      <c r="I34" s="665"/>
    </row>
    <row r="35" spans="1:9" ht="12.75" customHeight="1" x14ac:dyDescent="0.2">
      <c r="A35" s="909"/>
      <c r="B35" s="749"/>
      <c r="C35" s="749"/>
      <c r="D35" s="749"/>
      <c r="E35" s="749"/>
      <c r="F35" s="749"/>
      <c r="G35" s="749"/>
      <c r="H35" s="749"/>
      <c r="I35" s="665"/>
    </row>
  </sheetData>
  <mergeCells count="9">
    <mergeCell ref="A5:H5"/>
    <mergeCell ref="A6:H6"/>
    <mergeCell ref="A8:F8"/>
    <mergeCell ref="G8:H8"/>
    <mergeCell ref="A9:A10"/>
    <mergeCell ref="B9:B10"/>
    <mergeCell ref="C9:C10"/>
    <mergeCell ref="D9:E9"/>
    <mergeCell ref="F9:H9"/>
  </mergeCells>
  <printOptions horizontalCentered="1" verticalCentered="1"/>
  <pageMargins left="0.47244094488188981" right="0.19685039370078741" top="0.70866141732283472" bottom="0.51181102362204722" header="0" footer="0"/>
  <pageSetup scale="95" orientation="landscape"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B1934-26BE-4264-810C-CC7D9ABAE52D}">
  <sheetPr>
    <tabColor rgb="FF00B050"/>
    <pageSetUpPr fitToPage="1"/>
  </sheetPr>
  <dimension ref="A1:M37"/>
  <sheetViews>
    <sheetView showGridLines="0" zoomScaleNormal="100" workbookViewId="0">
      <selection activeCell="O5" sqref="O5"/>
    </sheetView>
  </sheetViews>
  <sheetFormatPr baseColWidth="10" defaultRowHeight="15" x14ac:dyDescent="0.2"/>
  <cols>
    <col min="1" max="1" width="11.42578125" style="594"/>
    <col min="2" max="2" width="22" style="594" customWidth="1"/>
    <col min="3" max="3" width="13.42578125" style="594" customWidth="1"/>
    <col min="4" max="5" width="7.85546875" style="594" customWidth="1"/>
    <col min="6" max="7" width="12.28515625" style="594" customWidth="1"/>
    <col min="8" max="10" width="10.140625" style="594" customWidth="1"/>
    <col min="11" max="11" width="11.42578125" style="594"/>
    <col min="12" max="12" width="12.42578125" style="594" customWidth="1"/>
    <col min="13" max="13" width="8.7109375" style="594" customWidth="1"/>
    <col min="14" max="16384" width="11.42578125" style="594"/>
  </cols>
  <sheetData>
    <row r="1" spans="1:13" ht="15.75" x14ac:dyDescent="0.25">
      <c r="A1" s="593" t="s">
        <v>21412</v>
      </c>
    </row>
    <row r="2" spans="1:13" ht="15.75" x14ac:dyDescent="0.25">
      <c r="A2" s="593" t="s">
        <v>21413</v>
      </c>
    </row>
    <row r="3" spans="1:13" ht="15.75" x14ac:dyDescent="0.2">
      <c r="A3" s="597" t="s">
        <v>21414</v>
      </c>
    </row>
    <row r="4" spans="1:13" ht="18" x14ac:dyDescent="0.25">
      <c r="B4" s="1003"/>
      <c r="C4" s="1003"/>
      <c r="D4" s="1003"/>
      <c r="E4" s="1003"/>
      <c r="F4" s="1003"/>
      <c r="G4" s="1003"/>
      <c r="H4" s="1003"/>
      <c r="I4" s="1003"/>
      <c r="J4" s="1003"/>
      <c r="K4" s="884"/>
      <c r="L4" s="884"/>
    </row>
    <row r="5" spans="1:13" ht="18" x14ac:dyDescent="0.25">
      <c r="B5" s="1496"/>
      <c r="C5" s="1496"/>
      <c r="D5" s="1496"/>
      <c r="E5" s="1496"/>
      <c r="F5" s="1496"/>
      <c r="G5" s="1496"/>
      <c r="H5" s="1496"/>
      <c r="I5" s="1496"/>
      <c r="J5" s="1496"/>
      <c r="K5" s="1496"/>
      <c r="L5" s="1004"/>
    </row>
    <row r="6" spans="1:13" x14ac:dyDescent="0.2">
      <c r="B6" s="1638"/>
      <c r="C6" s="1639"/>
      <c r="D6" s="1005"/>
      <c r="E6" s="1005"/>
      <c r="F6" s="1005"/>
      <c r="G6" s="1005"/>
      <c r="H6" s="665"/>
      <c r="M6" s="889"/>
    </row>
    <row r="7" spans="1:13" ht="15.75" thickBot="1" x14ac:dyDescent="0.25">
      <c r="B7" s="665"/>
      <c r="C7" s="665"/>
      <c r="D7" s="665"/>
      <c r="E7" s="665"/>
      <c r="F7" s="665"/>
      <c r="G7" s="665"/>
      <c r="H7" s="665"/>
      <c r="I7" s="665"/>
      <c r="J7" s="665"/>
      <c r="K7" s="1006"/>
      <c r="L7" s="1006"/>
      <c r="M7" s="889"/>
    </row>
    <row r="8" spans="1:13" ht="19.5" customHeight="1" thickTop="1" x14ac:dyDescent="0.2">
      <c r="B8" s="1640" t="s">
        <v>125</v>
      </c>
      <c r="C8" s="1640" t="s">
        <v>1905</v>
      </c>
      <c r="D8" s="1643" t="s">
        <v>104</v>
      </c>
      <c r="E8" s="1644"/>
      <c r="F8" s="1647" t="s">
        <v>21664</v>
      </c>
      <c r="G8" s="1648"/>
      <c r="H8" s="1648"/>
      <c r="I8" s="1648"/>
      <c r="J8" s="1649"/>
      <c r="K8" s="1653" t="s">
        <v>21665</v>
      </c>
      <c r="L8" s="1654"/>
      <c r="M8" s="1655"/>
    </row>
    <row r="9" spans="1:13" ht="19.5" customHeight="1" thickBot="1" x14ac:dyDescent="0.25">
      <c r="B9" s="1641"/>
      <c r="C9" s="1641"/>
      <c r="D9" s="1645"/>
      <c r="E9" s="1646"/>
      <c r="F9" s="1650"/>
      <c r="G9" s="1651"/>
      <c r="H9" s="1651"/>
      <c r="I9" s="1651"/>
      <c r="J9" s="1652"/>
      <c r="K9" s="1641" t="s">
        <v>21666</v>
      </c>
      <c r="L9" s="1635" t="s">
        <v>21667</v>
      </c>
      <c r="M9" s="1635" t="s">
        <v>21668</v>
      </c>
    </row>
    <row r="10" spans="1:13" ht="19.5" customHeight="1" thickBot="1" x14ac:dyDescent="0.25">
      <c r="B10" s="1642"/>
      <c r="C10" s="1642"/>
      <c r="D10" s="1007" t="s">
        <v>86</v>
      </c>
      <c r="E10" s="1007" t="s">
        <v>437</v>
      </c>
      <c r="F10" s="1008" t="s">
        <v>387</v>
      </c>
      <c r="G10" s="1009" t="s">
        <v>389</v>
      </c>
      <c r="H10" s="1010" t="s">
        <v>644</v>
      </c>
      <c r="I10" s="1011" t="s">
        <v>392</v>
      </c>
      <c r="J10" s="1012" t="s">
        <v>21423</v>
      </c>
      <c r="K10" s="1656"/>
      <c r="L10" s="1636"/>
      <c r="M10" s="1636"/>
    </row>
    <row r="11" spans="1:13" ht="29.25" customHeight="1" thickTop="1" thickBot="1" x14ac:dyDescent="0.25">
      <c r="B11" s="1213"/>
      <c r="C11" s="1013">
        <v>145</v>
      </c>
      <c r="D11" s="1013">
        <v>43</v>
      </c>
      <c r="E11" s="1013">
        <v>102</v>
      </c>
      <c r="F11" s="1013">
        <v>112</v>
      </c>
      <c r="G11" s="1013">
        <v>32</v>
      </c>
      <c r="H11" s="1013">
        <v>115</v>
      </c>
      <c r="I11" s="1013">
        <v>28</v>
      </c>
      <c r="J11" s="1014">
        <v>2</v>
      </c>
      <c r="K11" s="1013">
        <v>117</v>
      </c>
      <c r="L11" s="1015">
        <v>29</v>
      </c>
      <c r="M11" s="1015">
        <v>795.80000000000007</v>
      </c>
    </row>
    <row r="12" spans="1:13" ht="38.25" customHeight="1" thickTop="1" x14ac:dyDescent="0.2">
      <c r="B12" s="1016" t="s">
        <v>21424</v>
      </c>
      <c r="C12" s="1017">
        <v>94</v>
      </c>
      <c r="D12" s="1018">
        <v>38</v>
      </c>
      <c r="E12" s="1019">
        <v>56</v>
      </c>
      <c r="F12" s="1018">
        <v>72</v>
      </c>
      <c r="G12" s="1019">
        <v>22</v>
      </c>
      <c r="H12" s="1020">
        <v>75</v>
      </c>
      <c r="I12" s="1016">
        <v>19</v>
      </c>
      <c r="J12" s="1021">
        <v>0</v>
      </c>
      <c r="K12" s="1022">
        <v>16</v>
      </c>
      <c r="L12" s="1023">
        <v>1</v>
      </c>
      <c r="M12" s="1024">
        <v>281.85000000000002</v>
      </c>
    </row>
    <row r="13" spans="1:13" ht="38.25" customHeight="1" x14ac:dyDescent="0.2">
      <c r="B13" s="1025" t="s">
        <v>21669</v>
      </c>
      <c r="C13" s="1017">
        <v>5</v>
      </c>
      <c r="D13" s="1026">
        <v>3</v>
      </c>
      <c r="E13" s="1027">
        <v>2</v>
      </c>
      <c r="F13" s="1026">
        <v>2</v>
      </c>
      <c r="G13" s="1027">
        <v>3</v>
      </c>
      <c r="H13" s="1028">
        <v>2</v>
      </c>
      <c r="I13" s="1029">
        <v>2</v>
      </c>
      <c r="J13" s="1030">
        <v>1</v>
      </c>
      <c r="K13" s="1026">
        <v>87</v>
      </c>
      <c r="L13" s="1031">
        <v>0</v>
      </c>
      <c r="M13" s="1032">
        <v>243.5</v>
      </c>
    </row>
    <row r="14" spans="1:13" ht="38.25" customHeight="1" x14ac:dyDescent="0.2">
      <c r="B14" s="1025" t="s">
        <v>21670</v>
      </c>
      <c r="C14" s="1017">
        <v>26</v>
      </c>
      <c r="D14" s="1033">
        <v>0</v>
      </c>
      <c r="E14" s="1034">
        <v>26</v>
      </c>
      <c r="F14" s="1033">
        <v>21</v>
      </c>
      <c r="G14" s="1034">
        <v>4</v>
      </c>
      <c r="H14" s="1035">
        <v>21</v>
      </c>
      <c r="I14" s="1025">
        <v>5</v>
      </c>
      <c r="J14" s="1036">
        <v>0</v>
      </c>
      <c r="K14" s="1033">
        <v>3</v>
      </c>
      <c r="L14" s="1037">
        <v>4</v>
      </c>
      <c r="M14" s="1038">
        <v>95.25</v>
      </c>
    </row>
    <row r="15" spans="1:13" ht="38.25" customHeight="1" x14ac:dyDescent="0.2">
      <c r="B15" s="1025" t="s">
        <v>21671</v>
      </c>
      <c r="C15" s="1017">
        <v>20</v>
      </c>
      <c r="D15" s="1033">
        <v>2</v>
      </c>
      <c r="E15" s="1034">
        <v>18</v>
      </c>
      <c r="F15" s="1033">
        <v>17</v>
      </c>
      <c r="G15" s="1034">
        <v>3</v>
      </c>
      <c r="H15" s="1035">
        <v>17</v>
      </c>
      <c r="I15" s="1025">
        <v>2</v>
      </c>
      <c r="J15" s="1036">
        <v>1</v>
      </c>
      <c r="K15" s="1033">
        <v>4</v>
      </c>
      <c r="L15" s="1037">
        <v>3</v>
      </c>
      <c r="M15" s="1038">
        <v>87.2</v>
      </c>
    </row>
    <row r="16" spans="1:13" ht="38.25" customHeight="1" thickBot="1" x14ac:dyDescent="0.25">
      <c r="B16" s="1039" t="s">
        <v>21672</v>
      </c>
      <c r="C16" s="1017">
        <v>0</v>
      </c>
      <c r="D16" s="1040">
        <v>0</v>
      </c>
      <c r="E16" s="1041">
        <v>0</v>
      </c>
      <c r="F16" s="1040">
        <v>0</v>
      </c>
      <c r="G16" s="1041">
        <v>0</v>
      </c>
      <c r="H16" s="1042">
        <v>0</v>
      </c>
      <c r="I16" s="1039">
        <v>0</v>
      </c>
      <c r="J16" s="1043">
        <v>0</v>
      </c>
      <c r="K16" s="1040">
        <v>7</v>
      </c>
      <c r="L16" s="1044">
        <v>21</v>
      </c>
      <c r="M16" s="1045">
        <v>88</v>
      </c>
    </row>
    <row r="17" spans="2:13" ht="15.75" thickTop="1" x14ac:dyDescent="0.2">
      <c r="B17" s="1637"/>
      <c r="C17" s="1637"/>
      <c r="D17" s="1637"/>
      <c r="E17" s="1637"/>
      <c r="F17" s="1637"/>
      <c r="G17" s="1637"/>
      <c r="H17" s="1637"/>
      <c r="I17" s="1637"/>
      <c r="J17" s="1637"/>
      <c r="K17" s="1046"/>
      <c r="L17" s="1046"/>
      <c r="M17" s="1046"/>
    </row>
    <row r="37" spans="4:6" x14ac:dyDescent="0.2">
      <c r="D37" s="664"/>
      <c r="E37" s="664"/>
      <c r="F37" s="664"/>
    </row>
  </sheetData>
  <mergeCells count="11">
    <mergeCell ref="M9:M10"/>
    <mergeCell ref="B17:J17"/>
    <mergeCell ref="B5:K5"/>
    <mergeCell ref="B6:C6"/>
    <mergeCell ref="B8:B10"/>
    <mergeCell ref="C8:C10"/>
    <mergeCell ref="D8:E9"/>
    <mergeCell ref="F8:J9"/>
    <mergeCell ref="K8:M8"/>
    <mergeCell ref="K9:K10"/>
    <mergeCell ref="L9:L10"/>
  </mergeCells>
  <pageMargins left="0.7" right="0.7" top="0.75" bottom="0.75" header="0.3" footer="0.3"/>
  <pageSetup scale="67" fitToHeight="0"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C3F5B-46BF-437A-9ADE-583616AC61BA}">
  <sheetPr>
    <tabColor rgb="FF00B050"/>
  </sheetPr>
  <dimension ref="A1:K38"/>
  <sheetViews>
    <sheetView showGridLines="0" workbookViewId="0">
      <selection activeCell="L4" sqref="L4"/>
    </sheetView>
  </sheetViews>
  <sheetFormatPr baseColWidth="10" defaultRowHeight="12.75" x14ac:dyDescent="0.2"/>
  <cols>
    <col min="1" max="1" width="16.140625" style="705" customWidth="1"/>
    <col min="2" max="2" width="10.28515625" style="705" customWidth="1"/>
    <col min="3" max="5" width="17.7109375" style="705" customWidth="1"/>
    <col min="6" max="7" width="5.85546875" style="705" customWidth="1"/>
    <col min="8" max="10" width="8.5703125" style="705" customWidth="1"/>
    <col min="11" max="11" width="18.7109375" style="705" customWidth="1"/>
    <col min="12" max="12" width="19" style="705" customWidth="1"/>
    <col min="13" max="13" width="3.28515625" style="705" customWidth="1"/>
    <col min="14" max="16384" width="11.42578125" style="705"/>
  </cols>
  <sheetData>
    <row r="1" spans="1:11" ht="15.75" x14ac:dyDescent="0.25">
      <c r="A1" s="704" t="s">
        <v>21412</v>
      </c>
    </row>
    <row r="2" spans="1:11" ht="15.75" x14ac:dyDescent="0.25">
      <c r="A2" s="704" t="s">
        <v>21413</v>
      </c>
    </row>
    <row r="3" spans="1:11" ht="15.75" x14ac:dyDescent="0.25">
      <c r="A3" s="764" t="s">
        <v>21414</v>
      </c>
      <c r="F3" s="708"/>
      <c r="G3" s="708"/>
    </row>
    <row r="4" spans="1:11" ht="5.25" customHeight="1" x14ac:dyDescent="0.25">
      <c r="F4" s="708"/>
      <c r="G4" s="708"/>
    </row>
    <row r="5" spans="1:11" ht="18" x14ac:dyDescent="0.25">
      <c r="A5" s="1657" t="s">
        <v>21673</v>
      </c>
      <c r="B5" s="1657"/>
      <c r="C5" s="1657"/>
      <c r="D5" s="1657"/>
      <c r="E5" s="1657"/>
      <c r="F5" s="1657"/>
      <c r="G5" s="1657"/>
      <c r="H5" s="1657"/>
      <c r="I5" s="1657"/>
      <c r="J5" s="1657"/>
      <c r="K5" s="1047"/>
    </row>
    <row r="6" spans="1:11" x14ac:dyDescent="0.2">
      <c r="H6" s="1048"/>
      <c r="J6" s="706"/>
      <c r="K6" s="706"/>
    </row>
    <row r="7" spans="1:11" ht="13.5" thickBot="1" x14ac:dyDescent="0.25"/>
    <row r="8" spans="1:11" ht="19.5" customHeight="1" thickTop="1" thickBot="1" x14ac:dyDescent="0.25">
      <c r="A8" s="1582" t="s">
        <v>21431</v>
      </c>
      <c r="B8" s="1658" t="s">
        <v>105</v>
      </c>
      <c r="C8" s="1582" t="s">
        <v>21674</v>
      </c>
      <c r="D8" s="1582" t="s">
        <v>21675</v>
      </c>
      <c r="E8" s="1582" t="s">
        <v>21676</v>
      </c>
      <c r="F8" s="1587" t="s">
        <v>104</v>
      </c>
      <c r="G8" s="1587"/>
      <c r="H8" s="1585" t="s">
        <v>21418</v>
      </c>
      <c r="I8" s="1587"/>
      <c r="J8" s="1586"/>
      <c r="K8" s="1049"/>
    </row>
    <row r="9" spans="1:11" ht="24" customHeight="1" thickTop="1" thickBot="1" x14ac:dyDescent="0.25">
      <c r="A9" s="1582"/>
      <c r="B9" s="1659"/>
      <c r="C9" s="1660"/>
      <c r="D9" s="1660"/>
      <c r="E9" s="1660"/>
      <c r="F9" s="715" t="s">
        <v>86</v>
      </c>
      <c r="G9" s="714" t="s">
        <v>437</v>
      </c>
      <c r="H9" s="713" t="s">
        <v>2177</v>
      </c>
      <c r="I9" s="713" t="s">
        <v>21470</v>
      </c>
      <c r="J9" s="713" t="s">
        <v>21436</v>
      </c>
      <c r="K9" s="1049"/>
    </row>
    <row r="10" spans="1:11" ht="18" customHeight="1" thickTop="1" x14ac:dyDescent="0.2">
      <c r="A10" s="1050" t="s">
        <v>21446</v>
      </c>
      <c r="B10" s="1051">
        <v>79</v>
      </c>
      <c r="C10" s="1052">
        <v>39</v>
      </c>
      <c r="D10" s="1053">
        <v>26</v>
      </c>
      <c r="E10" s="1054">
        <v>14</v>
      </c>
      <c r="F10" s="1053">
        <v>28</v>
      </c>
      <c r="G10" s="1051">
        <v>51</v>
      </c>
      <c r="H10" s="1055">
        <v>7</v>
      </c>
      <c r="I10" s="1054">
        <v>39</v>
      </c>
      <c r="J10" s="1056">
        <v>33</v>
      </c>
      <c r="K10" s="1049"/>
    </row>
    <row r="11" spans="1:11" ht="18" customHeight="1" x14ac:dyDescent="0.2">
      <c r="A11" s="1050" t="s">
        <v>21447</v>
      </c>
      <c r="B11" s="1051">
        <v>55</v>
      </c>
      <c r="C11" s="1052">
        <v>27</v>
      </c>
      <c r="D11" s="1053">
        <v>12</v>
      </c>
      <c r="E11" s="1052">
        <v>16</v>
      </c>
      <c r="F11" s="1053">
        <v>8</v>
      </c>
      <c r="G11" s="1051">
        <v>47</v>
      </c>
      <c r="H11" s="1055">
        <v>16</v>
      </c>
      <c r="I11" s="1052">
        <v>14</v>
      </c>
      <c r="J11" s="1056">
        <v>25</v>
      </c>
      <c r="K11" s="1049"/>
    </row>
    <row r="12" spans="1:11" ht="18" customHeight="1" x14ac:dyDescent="0.2">
      <c r="A12" s="1050" t="s">
        <v>21448</v>
      </c>
      <c r="B12" s="1051">
        <v>50</v>
      </c>
      <c r="C12" s="1057">
        <v>30</v>
      </c>
      <c r="D12" s="1058">
        <v>10</v>
      </c>
      <c r="E12" s="1057">
        <v>10</v>
      </c>
      <c r="F12" s="1053">
        <v>20</v>
      </c>
      <c r="G12" s="1051">
        <v>30</v>
      </c>
      <c r="H12" s="1055">
        <v>9</v>
      </c>
      <c r="I12" s="1052">
        <v>26</v>
      </c>
      <c r="J12" s="1056">
        <v>15</v>
      </c>
      <c r="K12" s="1049"/>
    </row>
    <row r="13" spans="1:11" ht="18" customHeight="1" x14ac:dyDescent="0.2">
      <c r="A13" s="1050" t="s">
        <v>21449</v>
      </c>
      <c r="B13" s="1051">
        <v>94</v>
      </c>
      <c r="C13" s="1052">
        <v>32</v>
      </c>
      <c r="D13" s="1053">
        <v>17</v>
      </c>
      <c r="E13" s="1052">
        <v>45</v>
      </c>
      <c r="F13" s="1053">
        <v>29</v>
      </c>
      <c r="G13" s="1051">
        <v>65</v>
      </c>
      <c r="H13" s="1055">
        <v>34</v>
      </c>
      <c r="I13" s="1052">
        <v>43</v>
      </c>
      <c r="J13" s="1056">
        <v>17</v>
      </c>
      <c r="K13" s="1049"/>
    </row>
    <row r="14" spans="1:11" ht="18" customHeight="1" x14ac:dyDescent="0.2">
      <c r="A14" s="1050" t="s">
        <v>21450</v>
      </c>
      <c r="B14" s="1051">
        <v>96</v>
      </c>
      <c r="C14" s="1052">
        <v>24</v>
      </c>
      <c r="D14" s="1053">
        <v>19</v>
      </c>
      <c r="E14" s="1052">
        <v>53</v>
      </c>
      <c r="F14" s="1053">
        <v>11</v>
      </c>
      <c r="G14" s="1051">
        <v>85</v>
      </c>
      <c r="H14" s="1055">
        <v>32</v>
      </c>
      <c r="I14" s="1052">
        <v>38</v>
      </c>
      <c r="J14" s="1056">
        <v>26</v>
      </c>
      <c r="K14" s="1049"/>
    </row>
    <row r="15" spans="1:11" ht="18" customHeight="1" x14ac:dyDescent="0.2">
      <c r="A15" s="1050" t="s">
        <v>21451</v>
      </c>
      <c r="B15" s="1051">
        <v>90</v>
      </c>
      <c r="C15" s="1051">
        <v>30</v>
      </c>
      <c r="D15" s="1059">
        <v>15</v>
      </c>
      <c r="E15" s="1051">
        <v>45</v>
      </c>
      <c r="F15" s="1059">
        <v>23</v>
      </c>
      <c r="G15" s="1051">
        <v>67</v>
      </c>
      <c r="H15" s="1060">
        <v>23</v>
      </c>
      <c r="I15" s="1051">
        <v>54</v>
      </c>
      <c r="J15" s="1056">
        <v>13</v>
      </c>
      <c r="K15" s="1049"/>
    </row>
    <row r="16" spans="1:11" ht="18" customHeight="1" x14ac:dyDescent="0.2">
      <c r="A16" s="1050" t="s">
        <v>21452</v>
      </c>
      <c r="B16" s="1051">
        <v>80</v>
      </c>
      <c r="C16" s="1051">
        <v>24</v>
      </c>
      <c r="D16" s="1059">
        <v>7</v>
      </c>
      <c r="E16" s="1051">
        <v>49</v>
      </c>
      <c r="F16" s="1059">
        <v>17</v>
      </c>
      <c r="G16" s="1051">
        <v>63</v>
      </c>
      <c r="H16" s="1060">
        <v>14</v>
      </c>
      <c r="I16" s="1051">
        <v>43</v>
      </c>
      <c r="J16" s="1056">
        <v>23</v>
      </c>
      <c r="K16" s="1049"/>
    </row>
    <row r="17" spans="1:11" ht="18" customHeight="1" x14ac:dyDescent="0.2">
      <c r="A17" s="1050" t="s">
        <v>21453</v>
      </c>
      <c r="B17" s="1051">
        <v>38</v>
      </c>
      <c r="C17" s="1061">
        <v>8</v>
      </c>
      <c r="D17" s="1062">
        <v>6</v>
      </c>
      <c r="E17" s="1061">
        <v>24</v>
      </c>
      <c r="F17" s="1059">
        <v>5</v>
      </c>
      <c r="G17" s="1051">
        <v>33</v>
      </c>
      <c r="H17" s="1060">
        <v>12</v>
      </c>
      <c r="I17" s="1051">
        <v>24</v>
      </c>
      <c r="J17" s="1056">
        <v>2</v>
      </c>
      <c r="K17" s="1049"/>
    </row>
    <row r="18" spans="1:11" ht="18" customHeight="1" x14ac:dyDescent="0.2">
      <c r="A18" s="1050" t="s">
        <v>21454</v>
      </c>
      <c r="B18" s="1051">
        <v>75</v>
      </c>
      <c r="C18" s="1061">
        <v>19</v>
      </c>
      <c r="D18" s="1062">
        <v>10</v>
      </c>
      <c r="E18" s="1061">
        <v>46</v>
      </c>
      <c r="F18" s="1059">
        <v>23</v>
      </c>
      <c r="G18" s="1051">
        <v>52</v>
      </c>
      <c r="H18" s="1060">
        <v>45</v>
      </c>
      <c r="I18" s="1051">
        <v>28</v>
      </c>
      <c r="J18" s="1056">
        <v>2</v>
      </c>
      <c r="K18" s="1049"/>
    </row>
    <row r="19" spans="1:11" ht="18" customHeight="1" x14ac:dyDescent="0.2">
      <c r="A19" s="1050" t="s">
        <v>21455</v>
      </c>
      <c r="B19" s="1051">
        <v>80</v>
      </c>
      <c r="C19" s="1063">
        <v>25</v>
      </c>
      <c r="D19" s="1064">
        <v>13</v>
      </c>
      <c r="E19" s="1063">
        <v>42</v>
      </c>
      <c r="F19" s="1059">
        <v>17</v>
      </c>
      <c r="G19" s="1051">
        <v>63</v>
      </c>
      <c r="H19" s="1060">
        <v>22</v>
      </c>
      <c r="I19" s="1051">
        <v>36</v>
      </c>
      <c r="J19" s="1056">
        <v>22</v>
      </c>
      <c r="K19" s="1049"/>
    </row>
    <row r="20" spans="1:11" ht="18" customHeight="1" x14ac:dyDescent="0.2">
      <c r="A20" s="1050" t="s">
        <v>21456</v>
      </c>
      <c r="B20" s="1051">
        <v>94</v>
      </c>
      <c r="C20" s="1065">
        <v>31</v>
      </c>
      <c r="D20" s="1066">
        <v>14</v>
      </c>
      <c r="E20" s="1065">
        <v>49</v>
      </c>
      <c r="F20" s="1059">
        <v>28</v>
      </c>
      <c r="G20" s="1051">
        <v>66</v>
      </c>
      <c r="H20" s="1060">
        <v>24</v>
      </c>
      <c r="I20" s="1051">
        <v>41</v>
      </c>
      <c r="J20" s="1056">
        <v>29</v>
      </c>
      <c r="K20" s="1049"/>
    </row>
    <row r="21" spans="1:11" ht="18" customHeight="1" x14ac:dyDescent="0.2">
      <c r="A21" s="1067" t="s">
        <v>21457</v>
      </c>
      <c r="B21" s="1051">
        <v>86</v>
      </c>
      <c r="C21" s="1065">
        <v>21</v>
      </c>
      <c r="D21" s="1066">
        <v>16</v>
      </c>
      <c r="E21" s="1065">
        <v>49</v>
      </c>
      <c r="F21" s="1059">
        <v>15</v>
      </c>
      <c r="G21" s="1051">
        <v>71</v>
      </c>
      <c r="H21" s="1060">
        <v>9</v>
      </c>
      <c r="I21" s="1051">
        <v>67</v>
      </c>
      <c r="J21" s="1056">
        <v>10</v>
      </c>
      <c r="K21" s="1049"/>
    </row>
    <row r="22" spans="1:11" ht="1.5" customHeight="1" thickBot="1" x14ac:dyDescent="0.25">
      <c r="A22" s="1068"/>
      <c r="B22" s="1069"/>
      <c r="C22" s="1069"/>
      <c r="D22" s="867"/>
      <c r="E22" s="1069"/>
      <c r="F22" s="1070"/>
      <c r="G22" s="1051"/>
      <c r="H22" s="1071"/>
      <c r="I22" s="1069"/>
      <c r="J22" s="1056">
        <v>0</v>
      </c>
      <c r="K22" s="1049"/>
    </row>
    <row r="23" spans="1:11" ht="18" customHeight="1" thickTop="1" thickBot="1" x14ac:dyDescent="0.25">
      <c r="A23" s="1072" t="s">
        <v>105</v>
      </c>
      <c r="B23" s="1073">
        <v>917</v>
      </c>
      <c r="C23" s="1073">
        <v>310</v>
      </c>
      <c r="D23" s="1073">
        <v>165</v>
      </c>
      <c r="E23" s="1073">
        <v>442</v>
      </c>
      <c r="F23" s="1074">
        <v>224</v>
      </c>
      <c r="G23" s="1075">
        <v>693</v>
      </c>
      <c r="H23" s="1073">
        <v>247</v>
      </c>
      <c r="I23" s="1073">
        <v>453</v>
      </c>
      <c r="J23" s="1073">
        <v>217</v>
      </c>
      <c r="K23" s="1049"/>
    </row>
    <row r="24" spans="1:11" ht="18" customHeight="1" thickTop="1" x14ac:dyDescent="0.2"/>
    <row r="25" spans="1:11" ht="18" customHeight="1" x14ac:dyDescent="0.2"/>
    <row r="26" spans="1:11" ht="18" customHeight="1" x14ac:dyDescent="0.2"/>
    <row r="27" spans="1:11" ht="18" customHeight="1" x14ac:dyDescent="0.2"/>
    <row r="28" spans="1:11" ht="18" customHeight="1" x14ac:dyDescent="0.2"/>
    <row r="29" spans="1:11" ht="18" customHeight="1" x14ac:dyDescent="0.2"/>
    <row r="30" spans="1:11" ht="18" customHeight="1" x14ac:dyDescent="0.2"/>
    <row r="31" spans="1:11" ht="18" customHeight="1" x14ac:dyDescent="0.2"/>
    <row r="32" spans="1:11" ht="18" customHeight="1" x14ac:dyDescent="0.2"/>
    <row r="33" spans="1:2" ht="18" customHeight="1" x14ac:dyDescent="0.2"/>
    <row r="34" spans="1:2" ht="18" customHeight="1" x14ac:dyDescent="0.2"/>
    <row r="35" spans="1:2" ht="18" customHeight="1" x14ac:dyDescent="0.2"/>
    <row r="36" spans="1:2" ht="18" customHeight="1" x14ac:dyDescent="0.2"/>
    <row r="37" spans="1:2" ht="18" customHeight="1" x14ac:dyDescent="0.2"/>
    <row r="38" spans="1:2" ht="18" customHeight="1" x14ac:dyDescent="0.2">
      <c r="A38" s="1049"/>
      <c r="B38" s="1049"/>
    </row>
  </sheetData>
  <mergeCells count="8">
    <mergeCell ref="A5:J5"/>
    <mergeCell ref="A8:A9"/>
    <mergeCell ref="B8:B9"/>
    <mergeCell ref="C8:C9"/>
    <mergeCell ref="D8:D9"/>
    <mergeCell ref="E8:E9"/>
    <mergeCell ref="F8:G8"/>
    <mergeCell ref="H8:J8"/>
  </mergeCells>
  <pageMargins left="0.9055118110236221" right="0" top="0.94488188976377963" bottom="0.74803149606299213" header="0.31496062992125984" footer="0.31496062992125984"/>
  <pageSetup scale="95"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FDB5D-D2FF-4DBC-8C75-F44BBC01B18E}">
  <sheetPr>
    <tabColor rgb="FF00B050"/>
  </sheetPr>
  <dimension ref="A1:M74"/>
  <sheetViews>
    <sheetView showGridLines="0" workbookViewId="0">
      <selection activeCell="O7" sqref="O7"/>
    </sheetView>
  </sheetViews>
  <sheetFormatPr baseColWidth="10" defaultColWidth="12.5703125" defaultRowHeight="12.75" customHeight="1" x14ac:dyDescent="0.2"/>
  <cols>
    <col min="1" max="1" width="18.85546875" style="1117" customWidth="1"/>
    <col min="2" max="3" width="8" style="594" customWidth="1"/>
    <col min="4" max="4" width="14.7109375" style="897" customWidth="1"/>
    <col min="5" max="5" width="16.140625" style="897" customWidth="1"/>
    <col min="6" max="6" width="14.42578125" style="897" customWidth="1"/>
    <col min="7" max="7" width="15.28515625" style="897" customWidth="1"/>
    <col min="8" max="8" width="14.7109375" style="897" customWidth="1"/>
    <col min="9" max="9" width="10" style="897" customWidth="1"/>
    <col min="10" max="10" width="11.7109375" style="897" customWidth="1"/>
    <col min="11" max="11" width="15.42578125" style="594" customWidth="1"/>
    <col min="12" max="12" width="9.7109375" style="594" customWidth="1"/>
    <col min="13" max="13" width="2.28515625" style="594" customWidth="1"/>
    <col min="14" max="16" width="12.5703125" style="594"/>
    <col min="17" max="17" width="17" style="594" customWidth="1"/>
    <col min="18" max="16384" width="12.5703125" style="594"/>
  </cols>
  <sheetData>
    <row r="1" spans="1:13" ht="14.25" customHeight="1" x14ac:dyDescent="0.25">
      <c r="A1" s="1076" t="s">
        <v>21412</v>
      </c>
      <c r="B1" s="666"/>
      <c r="C1" s="1077"/>
      <c r="D1" s="1078"/>
      <c r="E1" s="1079"/>
      <c r="F1" s="1079"/>
      <c r="G1" s="1079"/>
      <c r="H1" s="1079"/>
      <c r="I1" s="1079"/>
      <c r="J1" s="1079"/>
      <c r="M1" s="665"/>
    </row>
    <row r="2" spans="1:13" ht="14.25" customHeight="1" x14ac:dyDescent="0.25">
      <c r="A2" s="1076" t="s">
        <v>21413</v>
      </c>
      <c r="B2" s="666"/>
      <c r="C2" s="1080"/>
      <c r="D2" s="1078"/>
      <c r="E2" s="1079"/>
      <c r="F2" s="1079"/>
      <c r="G2" s="1079"/>
      <c r="H2" s="1079"/>
      <c r="I2" s="1079"/>
      <c r="J2" s="1079"/>
      <c r="K2" s="665"/>
      <c r="L2" s="665"/>
      <c r="M2" s="665"/>
    </row>
    <row r="3" spans="1:13" ht="14.25" customHeight="1" x14ac:dyDescent="0.2">
      <c r="A3" s="1081" t="s">
        <v>21414</v>
      </c>
      <c r="B3" s="666"/>
      <c r="C3" s="1080"/>
      <c r="D3" s="1078"/>
      <c r="E3" s="1079"/>
      <c r="F3" s="1079"/>
      <c r="G3" s="1079"/>
      <c r="H3" s="1079"/>
      <c r="I3" s="1079"/>
      <c r="J3" s="1079"/>
      <c r="K3" s="665"/>
      <c r="L3" s="665"/>
      <c r="M3" s="665"/>
    </row>
    <row r="4" spans="1:13" ht="6" customHeight="1" x14ac:dyDescent="0.2">
      <c r="A4" s="667"/>
      <c r="B4" s="746"/>
      <c r="C4" s="746"/>
      <c r="D4" s="1079"/>
      <c r="E4" s="1079"/>
      <c r="F4" s="1079"/>
      <c r="G4" s="1079"/>
      <c r="H4" s="1079"/>
      <c r="I4" s="1079"/>
      <c r="J4" s="1079"/>
      <c r="K4" s="665"/>
      <c r="L4" s="665"/>
      <c r="M4" s="665"/>
    </row>
    <row r="5" spans="1:13" ht="18" x14ac:dyDescent="0.25">
      <c r="A5" s="1495" t="s">
        <v>21677</v>
      </c>
      <c r="B5" s="1495"/>
      <c r="C5" s="1495"/>
      <c r="D5" s="1495"/>
      <c r="E5" s="1495"/>
      <c r="F5" s="1495"/>
      <c r="G5" s="1495"/>
      <c r="H5" s="1495"/>
      <c r="I5" s="1495"/>
      <c r="J5" s="1495"/>
      <c r="K5" s="1495"/>
      <c r="L5" s="1495"/>
      <c r="M5" s="665"/>
    </row>
    <row r="6" spans="1:13" ht="18" x14ac:dyDescent="0.25">
      <c r="A6" s="1496" t="s">
        <v>21678</v>
      </c>
      <c r="B6" s="1496"/>
      <c r="C6" s="1496"/>
      <c r="D6" s="1496"/>
      <c r="E6" s="1496"/>
      <c r="F6" s="1496"/>
      <c r="G6" s="1496"/>
      <c r="H6" s="1496"/>
      <c r="I6" s="1496"/>
      <c r="J6" s="1496"/>
      <c r="K6" s="1496"/>
      <c r="L6" s="1496"/>
      <c r="M6" s="665"/>
    </row>
    <row r="7" spans="1:13" ht="12.75" customHeight="1" x14ac:dyDescent="0.25">
      <c r="A7" s="1082"/>
      <c r="B7" s="750"/>
      <c r="C7" s="750"/>
      <c r="D7" s="1083"/>
      <c r="E7" s="1083"/>
      <c r="F7" s="1083"/>
      <c r="G7" s="1083"/>
      <c r="H7" s="1083"/>
      <c r="I7" s="1083"/>
      <c r="J7" s="1083"/>
      <c r="K7" s="1626"/>
      <c r="L7" s="1667"/>
      <c r="M7" s="665"/>
    </row>
    <row r="8" spans="1:13" ht="12.75" customHeight="1" thickBot="1" x14ac:dyDescent="0.25">
      <c r="A8" s="1668"/>
      <c r="B8" s="1668"/>
      <c r="C8" s="1668"/>
      <c r="D8" s="1668"/>
      <c r="E8" s="1083"/>
      <c r="F8" s="1083"/>
      <c r="G8" s="1083"/>
      <c r="H8" s="1083"/>
      <c r="I8" s="1083"/>
      <c r="J8" s="1083"/>
      <c r="K8" s="1669"/>
      <c r="L8" s="1669"/>
      <c r="M8" s="665"/>
    </row>
    <row r="9" spans="1:13" ht="15.75" thickTop="1" x14ac:dyDescent="0.2">
      <c r="A9" s="1670" t="s">
        <v>21679</v>
      </c>
      <c r="B9" s="1673" t="s">
        <v>21680</v>
      </c>
      <c r="C9" s="1674"/>
      <c r="D9" s="1679" t="s">
        <v>21681</v>
      </c>
      <c r="E9" s="1680"/>
      <c r="F9" s="1680"/>
      <c r="G9" s="1680"/>
      <c r="H9" s="1680"/>
      <c r="I9" s="1680"/>
      <c r="J9" s="1680"/>
      <c r="K9" s="1681" t="s">
        <v>21682</v>
      </c>
      <c r="L9" s="1684" t="s">
        <v>21683</v>
      </c>
      <c r="M9" s="749"/>
    </row>
    <row r="10" spans="1:13" ht="15" x14ac:dyDescent="0.2">
      <c r="A10" s="1671"/>
      <c r="B10" s="1675"/>
      <c r="C10" s="1676"/>
      <c r="D10" s="1084" t="s">
        <v>181</v>
      </c>
      <c r="E10" s="1084" t="s">
        <v>21487</v>
      </c>
      <c r="F10" s="1084" t="s">
        <v>21488</v>
      </c>
      <c r="G10" s="1084" t="s">
        <v>21684</v>
      </c>
      <c r="H10" s="1084" t="s">
        <v>21685</v>
      </c>
      <c r="I10" s="1084" t="s">
        <v>209</v>
      </c>
      <c r="J10" s="1084" t="s">
        <v>175</v>
      </c>
      <c r="K10" s="1682"/>
      <c r="L10" s="1685"/>
      <c r="M10" s="749"/>
    </row>
    <row r="11" spans="1:13" ht="15" x14ac:dyDescent="0.2">
      <c r="A11" s="1672"/>
      <c r="B11" s="1677"/>
      <c r="C11" s="1678"/>
      <c r="D11" s="1084" t="s">
        <v>21686</v>
      </c>
      <c r="E11" s="1084" t="s">
        <v>21686</v>
      </c>
      <c r="F11" s="1084" t="s">
        <v>21686</v>
      </c>
      <c r="G11" s="1084" t="s">
        <v>21686</v>
      </c>
      <c r="H11" s="1084" t="s">
        <v>21686</v>
      </c>
      <c r="I11" s="1084" t="s">
        <v>21686</v>
      </c>
      <c r="J11" s="1084" t="s">
        <v>21686</v>
      </c>
      <c r="K11" s="1683"/>
      <c r="L11" s="1686"/>
      <c r="M11" s="749"/>
    </row>
    <row r="12" spans="1:13" ht="17.100000000000001" customHeight="1" x14ac:dyDescent="0.2">
      <c r="A12" s="1663" t="s">
        <v>79</v>
      </c>
      <c r="B12" s="1085" t="s">
        <v>21687</v>
      </c>
      <c r="C12" s="1086">
        <v>794</v>
      </c>
      <c r="D12" s="1087">
        <v>40</v>
      </c>
      <c r="E12" s="1087">
        <v>17</v>
      </c>
      <c r="F12" s="1087">
        <v>17</v>
      </c>
      <c r="G12" s="1087">
        <v>699</v>
      </c>
      <c r="H12" s="1087">
        <v>21</v>
      </c>
      <c r="I12" s="1087">
        <v>0</v>
      </c>
      <c r="J12" s="1088">
        <v>0</v>
      </c>
      <c r="K12" s="1089">
        <v>794</v>
      </c>
      <c r="L12" s="1090">
        <v>0.84829059829059827</v>
      </c>
      <c r="M12" s="749"/>
    </row>
    <row r="13" spans="1:13" ht="17.100000000000001" customHeight="1" thickBot="1" x14ac:dyDescent="0.25">
      <c r="A13" s="1664"/>
      <c r="B13" s="1091" t="s">
        <v>21688</v>
      </c>
      <c r="C13" s="1092">
        <v>142</v>
      </c>
      <c r="D13" s="1093">
        <v>114</v>
      </c>
      <c r="E13" s="1093">
        <v>1</v>
      </c>
      <c r="F13" s="1093">
        <v>1</v>
      </c>
      <c r="G13" s="1093">
        <v>23</v>
      </c>
      <c r="H13" s="1093">
        <v>3</v>
      </c>
      <c r="I13" s="1093">
        <v>0</v>
      </c>
      <c r="J13" s="1094">
        <v>0</v>
      </c>
      <c r="K13" s="1095">
        <v>142</v>
      </c>
      <c r="L13" s="1096">
        <v>0.1517094017094017</v>
      </c>
      <c r="M13" s="749"/>
    </row>
    <row r="14" spans="1:13" ht="15" customHeight="1" thickBot="1" x14ac:dyDescent="0.25">
      <c r="A14" s="1665" t="s">
        <v>21689</v>
      </c>
      <c r="B14" s="1097" t="s">
        <v>21687</v>
      </c>
      <c r="C14" s="1098">
        <v>6</v>
      </c>
      <c r="D14" s="1099">
        <v>6</v>
      </c>
      <c r="E14" s="1099">
        <v>0</v>
      </c>
      <c r="F14" s="1099">
        <v>0</v>
      </c>
      <c r="G14" s="1099">
        <v>0</v>
      </c>
      <c r="H14" s="1099">
        <v>0</v>
      </c>
      <c r="I14" s="1099">
        <v>0</v>
      </c>
      <c r="J14" s="1099">
        <v>0</v>
      </c>
      <c r="K14" s="1100">
        <v>6</v>
      </c>
      <c r="L14" s="1101">
        <v>6.41025641025641E-3</v>
      </c>
      <c r="M14" s="749"/>
    </row>
    <row r="15" spans="1:13" ht="15" customHeight="1" x14ac:dyDescent="0.2">
      <c r="A15" s="1666"/>
      <c r="B15" s="1102" t="s">
        <v>21688</v>
      </c>
      <c r="C15" s="1103">
        <v>0</v>
      </c>
      <c r="D15" s="1099">
        <v>0</v>
      </c>
      <c r="E15" s="1099">
        <v>0</v>
      </c>
      <c r="F15" s="1099">
        <v>0</v>
      </c>
      <c r="G15" s="1099">
        <v>0</v>
      </c>
      <c r="H15" s="1099">
        <v>0</v>
      </c>
      <c r="I15" s="1099">
        <v>0</v>
      </c>
      <c r="J15" s="1099">
        <v>0</v>
      </c>
      <c r="K15" s="1100">
        <v>0</v>
      </c>
      <c r="L15" s="1101">
        <v>0</v>
      </c>
      <c r="M15" s="749"/>
    </row>
    <row r="16" spans="1:13" ht="15" customHeight="1" x14ac:dyDescent="0.2">
      <c r="A16" s="1661" t="s">
        <v>21690</v>
      </c>
      <c r="B16" s="1104" t="s">
        <v>21687</v>
      </c>
      <c r="C16" s="1105">
        <v>0</v>
      </c>
      <c r="D16" s="1099">
        <v>0</v>
      </c>
      <c r="E16" s="1099">
        <v>0</v>
      </c>
      <c r="F16" s="1099">
        <v>0</v>
      </c>
      <c r="G16" s="1099">
        <v>0</v>
      </c>
      <c r="H16" s="1099">
        <v>0</v>
      </c>
      <c r="I16" s="1099">
        <v>0</v>
      </c>
      <c r="J16" s="1099">
        <v>0</v>
      </c>
      <c r="K16" s="1100">
        <v>0</v>
      </c>
      <c r="L16" s="1101">
        <v>0</v>
      </c>
      <c r="M16" s="749"/>
    </row>
    <row r="17" spans="1:13" ht="15" customHeight="1" x14ac:dyDescent="0.2">
      <c r="A17" s="1666"/>
      <c r="B17" s="1102" t="s">
        <v>21688</v>
      </c>
      <c r="C17" s="1106">
        <v>0</v>
      </c>
      <c r="D17" s="1099">
        <v>0</v>
      </c>
      <c r="E17" s="1099">
        <v>0</v>
      </c>
      <c r="F17" s="1099">
        <v>0</v>
      </c>
      <c r="G17" s="1099">
        <v>0</v>
      </c>
      <c r="H17" s="1099">
        <v>0</v>
      </c>
      <c r="I17" s="1099">
        <v>0</v>
      </c>
      <c r="J17" s="1099">
        <v>0</v>
      </c>
      <c r="K17" s="1100">
        <v>0</v>
      </c>
      <c r="L17" s="1101">
        <v>0</v>
      </c>
      <c r="M17" s="749"/>
    </row>
    <row r="18" spans="1:13" ht="15" customHeight="1" x14ac:dyDescent="0.2">
      <c r="A18" s="1661" t="s">
        <v>21691</v>
      </c>
      <c r="B18" s="1104" t="s">
        <v>21687</v>
      </c>
      <c r="C18" s="1105">
        <v>0</v>
      </c>
      <c r="D18" s="1099">
        <v>0</v>
      </c>
      <c r="E18" s="1099">
        <v>0</v>
      </c>
      <c r="F18" s="1099">
        <v>0</v>
      </c>
      <c r="G18" s="1099">
        <v>0</v>
      </c>
      <c r="H18" s="1099">
        <v>0</v>
      </c>
      <c r="I18" s="1099">
        <v>0</v>
      </c>
      <c r="J18" s="1099">
        <v>0</v>
      </c>
      <c r="K18" s="1100">
        <v>0</v>
      </c>
      <c r="L18" s="1101">
        <v>0</v>
      </c>
      <c r="M18" s="749"/>
    </row>
    <row r="19" spans="1:13" ht="15" customHeight="1" x14ac:dyDescent="0.2">
      <c r="A19" s="1666"/>
      <c r="B19" s="1102" t="s">
        <v>21688</v>
      </c>
      <c r="C19" s="1106">
        <v>0</v>
      </c>
      <c r="D19" s="1099">
        <v>0</v>
      </c>
      <c r="E19" s="1099">
        <v>0</v>
      </c>
      <c r="F19" s="1099">
        <v>0</v>
      </c>
      <c r="G19" s="1099">
        <v>0</v>
      </c>
      <c r="H19" s="1099">
        <v>0</v>
      </c>
      <c r="I19" s="1099">
        <v>0</v>
      </c>
      <c r="J19" s="1099">
        <v>0</v>
      </c>
      <c r="K19" s="1100">
        <v>0</v>
      </c>
      <c r="L19" s="1101">
        <v>0</v>
      </c>
      <c r="M19" s="749"/>
    </row>
    <row r="20" spans="1:13" ht="15" customHeight="1" x14ac:dyDescent="0.2">
      <c r="A20" s="1661" t="s">
        <v>21692</v>
      </c>
      <c r="B20" s="1102" t="s">
        <v>21687</v>
      </c>
      <c r="C20" s="1105">
        <v>0</v>
      </c>
      <c r="D20" s="1099">
        <v>0</v>
      </c>
      <c r="E20" s="1099">
        <v>0</v>
      </c>
      <c r="F20" s="1099">
        <v>0</v>
      </c>
      <c r="G20" s="1099">
        <v>0</v>
      </c>
      <c r="H20" s="1099">
        <v>0</v>
      </c>
      <c r="I20" s="1099">
        <v>0</v>
      </c>
      <c r="J20" s="1099">
        <v>0</v>
      </c>
      <c r="K20" s="1100">
        <v>0</v>
      </c>
      <c r="L20" s="1101">
        <v>0</v>
      </c>
      <c r="M20" s="749"/>
    </row>
    <row r="21" spans="1:13" ht="15" customHeight="1" x14ac:dyDescent="0.2">
      <c r="A21" s="1666"/>
      <c r="B21" s="1102" t="s">
        <v>21688</v>
      </c>
      <c r="C21" s="1106">
        <v>0</v>
      </c>
      <c r="D21" s="1099">
        <v>0</v>
      </c>
      <c r="E21" s="1099">
        <v>0</v>
      </c>
      <c r="F21" s="1099">
        <v>0</v>
      </c>
      <c r="G21" s="1099">
        <v>0</v>
      </c>
      <c r="H21" s="1099">
        <v>0</v>
      </c>
      <c r="I21" s="1099">
        <v>0</v>
      </c>
      <c r="J21" s="1099">
        <v>0</v>
      </c>
      <c r="K21" s="1100">
        <v>0</v>
      </c>
      <c r="L21" s="1101">
        <v>0</v>
      </c>
      <c r="M21" s="749"/>
    </row>
    <row r="22" spans="1:13" ht="15" customHeight="1" x14ac:dyDescent="0.2">
      <c r="A22" s="1661" t="s">
        <v>21693</v>
      </c>
      <c r="B22" s="1102" t="s">
        <v>21687</v>
      </c>
      <c r="C22" s="1105">
        <v>0</v>
      </c>
      <c r="D22" s="1099">
        <v>0</v>
      </c>
      <c r="E22" s="1099">
        <v>0</v>
      </c>
      <c r="F22" s="1099">
        <v>0</v>
      </c>
      <c r="G22" s="1099">
        <v>0</v>
      </c>
      <c r="H22" s="1099">
        <v>0</v>
      </c>
      <c r="I22" s="1099">
        <v>0</v>
      </c>
      <c r="J22" s="1099">
        <v>0</v>
      </c>
      <c r="K22" s="1100">
        <v>0</v>
      </c>
      <c r="L22" s="1101">
        <v>0</v>
      </c>
      <c r="M22" s="749"/>
    </row>
    <row r="23" spans="1:13" ht="15" customHeight="1" x14ac:dyDescent="0.2">
      <c r="A23" s="1662"/>
      <c r="B23" s="1102" t="s">
        <v>21688</v>
      </c>
      <c r="C23" s="1106">
        <v>0</v>
      </c>
      <c r="D23" s="1099">
        <v>0</v>
      </c>
      <c r="E23" s="1099">
        <v>0</v>
      </c>
      <c r="F23" s="1099">
        <v>0</v>
      </c>
      <c r="G23" s="1099">
        <v>0</v>
      </c>
      <c r="H23" s="1099">
        <v>0</v>
      </c>
      <c r="I23" s="1099">
        <v>0</v>
      </c>
      <c r="J23" s="1099">
        <v>0</v>
      </c>
      <c r="K23" s="1100">
        <v>0</v>
      </c>
      <c r="L23" s="1101">
        <v>0</v>
      </c>
      <c r="M23" s="749"/>
    </row>
    <row r="24" spans="1:13" ht="15" customHeight="1" x14ac:dyDescent="0.2">
      <c r="A24" s="1661" t="s">
        <v>21694</v>
      </c>
      <c r="B24" s="1102" t="s">
        <v>21687</v>
      </c>
      <c r="C24" s="1105">
        <v>196</v>
      </c>
      <c r="D24" s="1099">
        <v>0</v>
      </c>
      <c r="E24" s="1099">
        <v>0</v>
      </c>
      <c r="F24" s="1099">
        <v>0</v>
      </c>
      <c r="G24" s="1099">
        <v>196</v>
      </c>
      <c r="H24" s="1099">
        <v>0</v>
      </c>
      <c r="I24" s="1099">
        <v>0</v>
      </c>
      <c r="J24" s="1099">
        <v>0</v>
      </c>
      <c r="K24" s="1100">
        <v>196</v>
      </c>
      <c r="L24" s="1101">
        <v>0.20940170940170941</v>
      </c>
      <c r="M24" s="749"/>
    </row>
    <row r="25" spans="1:13" ht="15" customHeight="1" x14ac:dyDescent="0.2">
      <c r="A25" s="1662"/>
      <c r="B25" s="1102" t="s">
        <v>21688</v>
      </c>
      <c r="C25" s="1106">
        <v>19</v>
      </c>
      <c r="D25" s="1099">
        <v>17</v>
      </c>
      <c r="E25" s="1099">
        <v>0</v>
      </c>
      <c r="F25" s="1099">
        <v>1</v>
      </c>
      <c r="G25" s="1099">
        <v>1</v>
      </c>
      <c r="H25" s="1099">
        <v>0</v>
      </c>
      <c r="I25" s="1099">
        <v>0</v>
      </c>
      <c r="J25" s="1099">
        <v>0</v>
      </c>
      <c r="K25" s="1100">
        <v>19</v>
      </c>
      <c r="L25" s="1101">
        <v>2.02991452991453E-2</v>
      </c>
      <c r="M25" s="749"/>
    </row>
    <row r="26" spans="1:13" ht="15" customHeight="1" x14ac:dyDescent="0.2">
      <c r="A26" s="1661" t="s">
        <v>21695</v>
      </c>
      <c r="B26" s="1102" t="s">
        <v>21687</v>
      </c>
      <c r="C26" s="1105">
        <v>277</v>
      </c>
      <c r="D26" s="1099">
        <v>16</v>
      </c>
      <c r="E26" s="1099">
        <v>6</v>
      </c>
      <c r="F26" s="1099">
        <v>9</v>
      </c>
      <c r="G26" s="1099">
        <v>232</v>
      </c>
      <c r="H26" s="1099">
        <v>14</v>
      </c>
      <c r="I26" s="1099">
        <v>0</v>
      </c>
      <c r="J26" s="1099">
        <v>0</v>
      </c>
      <c r="K26" s="1100">
        <v>277</v>
      </c>
      <c r="L26" s="1101">
        <v>0.29594017094017094</v>
      </c>
      <c r="M26" s="749"/>
    </row>
    <row r="27" spans="1:13" ht="15" customHeight="1" x14ac:dyDescent="0.2">
      <c r="A27" s="1662"/>
      <c r="B27" s="1102" t="s">
        <v>21688</v>
      </c>
      <c r="C27" s="1106">
        <v>48</v>
      </c>
      <c r="D27" s="1099">
        <v>28</v>
      </c>
      <c r="E27" s="1099">
        <v>0</v>
      </c>
      <c r="F27" s="1099">
        <v>0</v>
      </c>
      <c r="G27" s="1099">
        <v>19</v>
      </c>
      <c r="H27" s="1099">
        <v>1</v>
      </c>
      <c r="I27" s="1099">
        <v>0</v>
      </c>
      <c r="J27" s="1099">
        <v>0</v>
      </c>
      <c r="K27" s="1100">
        <v>48</v>
      </c>
      <c r="L27" s="1101">
        <v>5.128205128205128E-2</v>
      </c>
      <c r="M27" s="749"/>
    </row>
    <row r="28" spans="1:13" ht="15" customHeight="1" x14ac:dyDescent="0.2">
      <c r="A28" s="1661" t="s">
        <v>21696</v>
      </c>
      <c r="B28" s="1102" t="s">
        <v>21687</v>
      </c>
      <c r="C28" s="1105">
        <v>315</v>
      </c>
      <c r="D28" s="1099">
        <v>18</v>
      </c>
      <c r="E28" s="1099">
        <v>11</v>
      </c>
      <c r="F28" s="1099">
        <v>8</v>
      </c>
      <c r="G28" s="1099">
        <v>271</v>
      </c>
      <c r="H28" s="1099">
        <v>7</v>
      </c>
      <c r="I28" s="1099">
        <v>0</v>
      </c>
      <c r="J28" s="1099">
        <v>0</v>
      </c>
      <c r="K28" s="1100">
        <v>315</v>
      </c>
      <c r="L28" s="1101">
        <v>0.33653846153846156</v>
      </c>
      <c r="M28" s="749"/>
    </row>
    <row r="29" spans="1:13" ht="15" customHeight="1" x14ac:dyDescent="0.2">
      <c r="A29" s="1662"/>
      <c r="B29" s="1102" t="s">
        <v>21688</v>
      </c>
      <c r="C29" s="1106">
        <v>74</v>
      </c>
      <c r="D29" s="1099">
        <v>68</v>
      </c>
      <c r="E29" s="1099">
        <v>1</v>
      </c>
      <c r="F29" s="1099">
        <v>0</v>
      </c>
      <c r="G29" s="1099">
        <v>3</v>
      </c>
      <c r="H29" s="1099">
        <v>2</v>
      </c>
      <c r="I29" s="1099">
        <v>0</v>
      </c>
      <c r="J29" s="1099">
        <v>0</v>
      </c>
      <c r="K29" s="1100">
        <v>74</v>
      </c>
      <c r="L29" s="1101">
        <v>7.9059829059829057E-2</v>
      </c>
      <c r="M29" s="749"/>
    </row>
    <row r="30" spans="1:13" ht="16.5" customHeight="1" x14ac:dyDescent="0.2">
      <c r="A30" s="1661" t="s">
        <v>21697</v>
      </c>
      <c r="B30" s="1102" t="s">
        <v>21687</v>
      </c>
      <c r="C30" s="1105">
        <v>0</v>
      </c>
      <c r="D30" s="1099">
        <v>0</v>
      </c>
      <c r="E30" s="1099">
        <v>0</v>
      </c>
      <c r="F30" s="1099">
        <v>0</v>
      </c>
      <c r="G30" s="1099">
        <v>0</v>
      </c>
      <c r="H30" s="1099">
        <v>0</v>
      </c>
      <c r="I30" s="1099">
        <v>0</v>
      </c>
      <c r="J30" s="1107">
        <v>0</v>
      </c>
      <c r="K30" s="1100">
        <v>0</v>
      </c>
      <c r="L30" s="1101">
        <v>0</v>
      </c>
      <c r="M30" s="749"/>
    </row>
    <row r="31" spans="1:13" ht="15" customHeight="1" x14ac:dyDescent="0.2">
      <c r="A31" s="1662"/>
      <c r="B31" s="1102" t="s">
        <v>21688</v>
      </c>
      <c r="C31" s="1106">
        <v>1</v>
      </c>
      <c r="D31" s="1108">
        <v>1</v>
      </c>
      <c r="E31" s="1108">
        <v>0</v>
      </c>
      <c r="F31" s="1108">
        <v>0</v>
      </c>
      <c r="G31" s="1108">
        <v>0</v>
      </c>
      <c r="H31" s="1108">
        <v>0</v>
      </c>
      <c r="I31" s="1108">
        <v>0</v>
      </c>
      <c r="J31" s="1109">
        <v>0</v>
      </c>
      <c r="K31" s="1100">
        <v>1</v>
      </c>
      <c r="L31" s="1101">
        <v>1.0683760683760685E-3</v>
      </c>
      <c r="M31" s="749"/>
    </row>
    <row r="32" spans="1:13" ht="27.75" customHeight="1" thickBot="1" x14ac:dyDescent="0.25">
      <c r="A32" s="1110" t="s">
        <v>21698</v>
      </c>
      <c r="B32" s="1111" t="s">
        <v>21699</v>
      </c>
      <c r="C32" s="1112">
        <v>936</v>
      </c>
      <c r="D32" s="1113">
        <v>154</v>
      </c>
      <c r="E32" s="1113">
        <v>18</v>
      </c>
      <c r="F32" s="1113">
        <v>18</v>
      </c>
      <c r="G32" s="1113">
        <v>722</v>
      </c>
      <c r="H32" s="1113">
        <v>24</v>
      </c>
      <c r="I32" s="1113">
        <v>0</v>
      </c>
      <c r="J32" s="1114">
        <v>0</v>
      </c>
      <c r="K32" s="1115">
        <v>936</v>
      </c>
      <c r="L32" s="1116"/>
      <c r="M32" s="749"/>
    </row>
    <row r="33" ht="12.75" customHeight="1" thickTop="1" x14ac:dyDescent="0.2"/>
    <row r="73" spans="2:2" ht="12.75" customHeight="1" x14ac:dyDescent="0.2">
      <c r="B73" s="594" t="s">
        <v>21700</v>
      </c>
    </row>
    <row r="74" spans="2:2" ht="12.75" customHeight="1" x14ac:dyDescent="0.2">
      <c r="B74" s="594" t="s">
        <v>21701</v>
      </c>
    </row>
  </sheetData>
  <mergeCells count="20">
    <mergeCell ref="A9:A11"/>
    <mergeCell ref="B9:C11"/>
    <mergeCell ref="D9:J9"/>
    <mergeCell ref="K9:K11"/>
    <mergeCell ref="L9:L11"/>
    <mergeCell ref="A5:L5"/>
    <mergeCell ref="A6:L6"/>
    <mergeCell ref="K7:L7"/>
    <mergeCell ref="A8:D8"/>
    <mergeCell ref="K8:L8"/>
    <mergeCell ref="A24:A25"/>
    <mergeCell ref="A26:A27"/>
    <mergeCell ref="A28:A29"/>
    <mergeCell ref="A30:A31"/>
    <mergeCell ref="A12:A13"/>
    <mergeCell ref="A14:A15"/>
    <mergeCell ref="A16:A17"/>
    <mergeCell ref="A18:A19"/>
    <mergeCell ref="A20:A21"/>
    <mergeCell ref="A22:A23"/>
  </mergeCells>
  <printOptions horizontalCentered="1" verticalCentered="1"/>
  <pageMargins left="0.51181102362204722" right="0" top="0.19685039370078741" bottom="0.19685039370078741" header="0" footer="0"/>
  <pageSetup scale="90" orientation="landscape"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390BE-2E11-479D-BAFC-3504D2175D10}">
  <sheetPr>
    <tabColor rgb="FF00B050"/>
  </sheetPr>
  <dimension ref="A1:AC31"/>
  <sheetViews>
    <sheetView showGridLines="0" workbookViewId="0">
      <selection activeCell="AD5" sqref="AD5"/>
    </sheetView>
  </sheetViews>
  <sheetFormatPr baseColWidth="10" defaultRowHeight="15" x14ac:dyDescent="0.2"/>
  <cols>
    <col min="1" max="1" width="23.85546875" style="594" customWidth="1"/>
    <col min="2" max="2" width="6.5703125" style="594" customWidth="1"/>
    <col min="3" max="5" width="5.85546875" style="594" customWidth="1"/>
    <col min="6" max="7" width="4.85546875" style="594" customWidth="1"/>
    <col min="8" max="28" width="4.85546875" style="907" customWidth="1"/>
    <col min="29" max="16384" width="11.42578125" style="594"/>
  </cols>
  <sheetData>
    <row r="1" spans="1:28" ht="17.45" customHeight="1" x14ac:dyDescent="0.25">
      <c r="A1" s="884" t="s">
        <v>21702</v>
      </c>
      <c r="B1" s="1118"/>
    </row>
    <row r="2" spans="1:28" ht="12.75" customHeight="1" x14ac:dyDescent="0.2">
      <c r="A2" s="1706" t="s">
        <v>21703</v>
      </c>
      <c r="B2" s="1706"/>
      <c r="C2" s="1498"/>
      <c r="D2" s="1498"/>
      <c r="E2" s="1498"/>
    </row>
    <row r="4" spans="1:28" ht="18" x14ac:dyDescent="0.25">
      <c r="A4" s="1495" t="s">
        <v>21704</v>
      </c>
      <c r="B4" s="1495"/>
      <c r="C4" s="1495"/>
      <c r="D4" s="1495"/>
      <c r="E4" s="1495"/>
      <c r="F4" s="1495"/>
      <c r="G4" s="1495"/>
      <c r="H4" s="1495"/>
      <c r="I4" s="1495"/>
      <c r="J4" s="1495"/>
      <c r="K4" s="1495"/>
      <c r="L4" s="1495"/>
      <c r="M4" s="1495"/>
      <c r="N4" s="1495"/>
      <c r="O4" s="1495"/>
      <c r="P4" s="1495"/>
      <c r="Q4" s="1495"/>
      <c r="R4" s="1495"/>
      <c r="S4" s="1495"/>
      <c r="T4" s="1495"/>
      <c r="U4" s="1495"/>
      <c r="V4" s="1495"/>
      <c r="W4" s="1495"/>
      <c r="X4" s="1495"/>
      <c r="Y4" s="1495"/>
    </row>
    <row r="5" spans="1:28" ht="18" x14ac:dyDescent="0.25">
      <c r="A5" s="1496" t="s">
        <v>21705</v>
      </c>
      <c r="B5" s="1496"/>
      <c r="C5" s="1496"/>
      <c r="D5" s="1496"/>
      <c r="E5" s="1496"/>
      <c r="F5" s="1496"/>
      <c r="G5" s="1496"/>
      <c r="H5" s="1496"/>
      <c r="I5" s="1496"/>
      <c r="J5" s="1496"/>
      <c r="K5" s="1496"/>
      <c r="L5" s="1496"/>
      <c r="M5" s="1496"/>
      <c r="N5" s="1496"/>
      <c r="O5" s="1496"/>
      <c r="P5" s="1496"/>
      <c r="Q5" s="1496"/>
      <c r="R5" s="1496"/>
      <c r="S5" s="1496"/>
      <c r="T5" s="1496"/>
      <c r="U5" s="1496"/>
      <c r="V5" s="1496"/>
      <c r="W5" s="1496"/>
      <c r="X5" s="1496"/>
      <c r="Y5" s="1496"/>
      <c r="AA5" s="1119"/>
      <c r="AB5" s="1119"/>
    </row>
    <row r="6" spans="1:28" ht="14.45" customHeight="1" x14ac:dyDescent="0.25">
      <c r="A6" s="750"/>
      <c r="B6" s="750"/>
      <c r="C6" s="750"/>
      <c r="D6" s="750"/>
      <c r="E6" s="750"/>
      <c r="F6" s="750"/>
      <c r="G6" s="750"/>
      <c r="H6" s="1120"/>
      <c r="I6" s="1120"/>
      <c r="J6" s="1120"/>
      <c r="K6" s="1120"/>
      <c r="L6" s="1120"/>
      <c r="M6" s="1120"/>
      <c r="N6" s="1120"/>
      <c r="O6" s="1120"/>
      <c r="P6" s="1120"/>
      <c r="Q6" s="1120"/>
      <c r="R6" s="1120"/>
      <c r="S6" s="1120"/>
      <c r="T6" s="1120"/>
      <c r="U6" s="1120"/>
      <c r="V6" s="1120"/>
      <c r="Z6" s="1121"/>
    </row>
    <row r="7" spans="1:28" ht="18" x14ac:dyDescent="0.2">
      <c r="A7" s="1497" t="s">
        <v>21663</v>
      </c>
      <c r="B7" s="1497"/>
      <c r="C7" s="1497"/>
      <c r="D7" s="1497"/>
      <c r="E7" s="1498"/>
      <c r="F7" s="1498"/>
      <c r="G7" s="1498"/>
      <c r="H7" s="1498"/>
      <c r="I7" s="1498"/>
      <c r="J7" s="1120"/>
      <c r="K7" s="1120"/>
      <c r="L7" s="1120"/>
      <c r="M7" s="1120"/>
      <c r="N7" s="1120"/>
      <c r="O7" s="1120"/>
      <c r="P7" s="1120"/>
      <c r="Q7" s="1120"/>
      <c r="R7" s="1120"/>
      <c r="S7" s="1120"/>
      <c r="T7" s="1120"/>
      <c r="U7" s="1122"/>
      <c r="V7" s="1122"/>
      <c r="W7" s="1122"/>
      <c r="X7" s="1123"/>
      <c r="Y7" s="1122"/>
    </row>
    <row r="8" spans="1:28" ht="3" customHeight="1" thickBot="1" x14ac:dyDescent="0.25">
      <c r="A8" s="665"/>
      <c r="B8" s="665"/>
      <c r="C8" s="665"/>
      <c r="D8" s="665"/>
      <c r="E8" s="665"/>
      <c r="F8" s="665"/>
      <c r="G8" s="665"/>
      <c r="H8" s="1123"/>
      <c r="I8" s="1123"/>
      <c r="J8" s="1123"/>
      <c r="K8" s="1123"/>
      <c r="L8" s="1123"/>
      <c r="M8" s="1123"/>
      <c r="N8" s="1123"/>
      <c r="O8" s="1123"/>
      <c r="P8" s="1123"/>
      <c r="Q8" s="1123"/>
      <c r="R8" s="1123"/>
      <c r="S8" s="1123"/>
      <c r="T8" s="1123"/>
      <c r="U8" s="1123"/>
      <c r="V8" s="1123"/>
      <c r="W8" s="1123"/>
      <c r="X8" s="1123"/>
      <c r="Y8" s="1123"/>
    </row>
    <row r="9" spans="1:28" ht="15.6" customHeight="1" thickTop="1" thickBot="1" x14ac:dyDescent="0.25">
      <c r="A9" s="1627" t="s">
        <v>21706</v>
      </c>
      <c r="B9" s="1691" t="s">
        <v>2084</v>
      </c>
      <c r="C9" s="1694" t="s">
        <v>2087</v>
      </c>
      <c r="D9" s="1695"/>
      <c r="E9" s="1695"/>
      <c r="F9" s="1698" t="s">
        <v>104</v>
      </c>
      <c r="G9" s="1707"/>
      <c r="H9" s="1709" t="s">
        <v>21707</v>
      </c>
      <c r="I9" s="1709"/>
      <c r="J9" s="1709"/>
      <c r="K9" s="1709"/>
      <c r="L9" s="1709"/>
      <c r="M9" s="1709"/>
      <c r="N9" s="1709"/>
      <c r="O9" s="1709"/>
      <c r="P9" s="1709"/>
      <c r="Q9" s="1709"/>
      <c r="R9" s="1709"/>
      <c r="S9" s="1709"/>
      <c r="T9" s="1709"/>
      <c r="U9" s="1709"/>
      <c r="V9" s="1709"/>
      <c r="W9" s="1709"/>
      <c r="X9" s="1709"/>
      <c r="Y9" s="1709"/>
      <c r="Z9" s="1709"/>
      <c r="AA9" s="1709"/>
      <c r="AB9" s="1710"/>
    </row>
    <row r="10" spans="1:28" ht="15.75" thickTop="1" x14ac:dyDescent="0.2">
      <c r="A10" s="1690"/>
      <c r="B10" s="1692"/>
      <c r="C10" s="1696"/>
      <c r="D10" s="1697"/>
      <c r="E10" s="1697"/>
      <c r="F10" s="1699"/>
      <c r="G10" s="1708"/>
      <c r="H10" s="1711" t="s">
        <v>21486</v>
      </c>
      <c r="I10" s="1712"/>
      <c r="J10" s="1712"/>
      <c r="K10" s="1687" t="s">
        <v>21487</v>
      </c>
      <c r="L10" s="1687"/>
      <c r="M10" s="1687"/>
      <c r="N10" s="1687" t="s">
        <v>21708</v>
      </c>
      <c r="O10" s="1687"/>
      <c r="P10" s="1687"/>
      <c r="Q10" s="1687" t="s">
        <v>21684</v>
      </c>
      <c r="R10" s="1687"/>
      <c r="S10" s="1687"/>
      <c r="T10" s="1687" t="s">
        <v>21685</v>
      </c>
      <c r="U10" s="1687"/>
      <c r="V10" s="1687"/>
      <c r="W10" s="1687" t="s">
        <v>175</v>
      </c>
      <c r="X10" s="1687"/>
      <c r="Y10" s="1687"/>
      <c r="Z10" s="1687" t="s">
        <v>209</v>
      </c>
      <c r="AA10" s="1687"/>
      <c r="AB10" s="1687"/>
    </row>
    <row r="11" spans="1:28" x14ac:dyDescent="0.2">
      <c r="A11" s="1628"/>
      <c r="B11" s="1693"/>
      <c r="C11" s="1124" t="s">
        <v>644</v>
      </c>
      <c r="D11" s="1124" t="s">
        <v>21436</v>
      </c>
      <c r="E11" s="1124" t="s">
        <v>21423</v>
      </c>
      <c r="F11" s="1125" t="s">
        <v>86</v>
      </c>
      <c r="G11" s="1126" t="s">
        <v>437</v>
      </c>
      <c r="H11" s="1127" t="s">
        <v>644</v>
      </c>
      <c r="I11" s="1128" t="s">
        <v>21436</v>
      </c>
      <c r="J11" s="1128" t="s">
        <v>21423</v>
      </c>
      <c r="K11" s="1128" t="s">
        <v>644</v>
      </c>
      <c r="L11" s="1128" t="s">
        <v>21436</v>
      </c>
      <c r="M11" s="1128" t="s">
        <v>21423</v>
      </c>
      <c r="N11" s="1128" t="s">
        <v>644</v>
      </c>
      <c r="O11" s="1128" t="s">
        <v>21436</v>
      </c>
      <c r="P11" s="1128" t="s">
        <v>21423</v>
      </c>
      <c r="Q11" s="1128" t="s">
        <v>644</v>
      </c>
      <c r="R11" s="1128" t="s">
        <v>392</v>
      </c>
      <c r="S11" s="1128" t="s">
        <v>21423</v>
      </c>
      <c r="T11" s="1128" t="s">
        <v>644</v>
      </c>
      <c r="U11" s="1128" t="s">
        <v>21436</v>
      </c>
      <c r="V11" s="1128" t="s">
        <v>21423</v>
      </c>
      <c r="W11" s="1128" t="s">
        <v>644</v>
      </c>
      <c r="X11" s="1128" t="s">
        <v>21436</v>
      </c>
      <c r="Y11" s="1128" t="s">
        <v>21423</v>
      </c>
      <c r="Z11" s="1128" t="s">
        <v>644</v>
      </c>
      <c r="AA11" s="1128" t="s">
        <v>21436</v>
      </c>
      <c r="AB11" s="1128" t="s">
        <v>21423</v>
      </c>
    </row>
    <row r="12" spans="1:28" s="668" customFormat="1" x14ac:dyDescent="0.2">
      <c r="A12" s="1129" t="s">
        <v>79</v>
      </c>
      <c r="B12" s="1130">
        <v>795</v>
      </c>
      <c r="C12" s="1130">
        <v>349</v>
      </c>
      <c r="D12" s="1130">
        <v>220</v>
      </c>
      <c r="E12" s="1130">
        <v>226</v>
      </c>
      <c r="F12" s="1131">
        <v>0</v>
      </c>
      <c r="G12" s="1131">
        <v>0</v>
      </c>
      <c r="H12" s="1131">
        <v>27</v>
      </c>
      <c r="I12" s="1131">
        <v>15</v>
      </c>
      <c r="J12" s="1131">
        <v>1</v>
      </c>
      <c r="K12" s="1131">
        <v>14</v>
      </c>
      <c r="L12" s="1131">
        <v>2</v>
      </c>
      <c r="M12" s="1131">
        <v>0</v>
      </c>
      <c r="N12" s="1131">
        <v>11</v>
      </c>
      <c r="O12" s="1131">
        <v>5</v>
      </c>
      <c r="P12" s="1131">
        <v>0</v>
      </c>
      <c r="Q12" s="1131">
        <v>282</v>
      </c>
      <c r="R12" s="1131">
        <v>192</v>
      </c>
      <c r="S12" s="1131">
        <v>225</v>
      </c>
      <c r="T12" s="1131">
        <v>15</v>
      </c>
      <c r="U12" s="1131">
        <v>6</v>
      </c>
      <c r="V12" s="1131">
        <v>0</v>
      </c>
      <c r="W12" s="1131">
        <v>0</v>
      </c>
      <c r="X12" s="1131">
        <v>0</v>
      </c>
      <c r="Y12" s="1131">
        <v>0</v>
      </c>
      <c r="Z12" s="1131">
        <v>0</v>
      </c>
      <c r="AA12" s="1132">
        <v>0</v>
      </c>
      <c r="AB12" s="1132">
        <v>0</v>
      </c>
    </row>
    <row r="13" spans="1:28" x14ac:dyDescent="0.2">
      <c r="A13" s="1133" t="s">
        <v>21709</v>
      </c>
      <c r="B13" s="1134">
        <v>329</v>
      </c>
      <c r="C13" s="1134">
        <v>224</v>
      </c>
      <c r="D13" s="1134">
        <v>95</v>
      </c>
      <c r="E13" s="1134">
        <v>10</v>
      </c>
      <c r="F13" s="1135">
        <v>0</v>
      </c>
      <c r="G13" s="1135">
        <v>0</v>
      </c>
      <c r="H13" s="1135">
        <v>27</v>
      </c>
      <c r="I13" s="1135">
        <v>15</v>
      </c>
      <c r="J13" s="1135">
        <v>0</v>
      </c>
      <c r="K13" s="1135">
        <v>14</v>
      </c>
      <c r="L13" s="1135">
        <v>2</v>
      </c>
      <c r="M13" s="1135">
        <v>0</v>
      </c>
      <c r="N13" s="1135">
        <v>11</v>
      </c>
      <c r="O13" s="1135">
        <v>5</v>
      </c>
      <c r="P13" s="1135">
        <v>0</v>
      </c>
      <c r="Q13" s="1135">
        <v>157</v>
      </c>
      <c r="R13" s="1135">
        <v>67</v>
      </c>
      <c r="S13" s="1135">
        <v>10</v>
      </c>
      <c r="T13" s="1135">
        <v>15</v>
      </c>
      <c r="U13" s="1135">
        <v>6</v>
      </c>
      <c r="V13" s="1135">
        <v>0</v>
      </c>
      <c r="W13" s="1135">
        <v>0</v>
      </c>
      <c r="X13" s="1135">
        <v>0</v>
      </c>
      <c r="Y13" s="1135">
        <v>0</v>
      </c>
      <c r="Z13" s="1135">
        <v>0</v>
      </c>
      <c r="AA13" s="1136">
        <v>0</v>
      </c>
      <c r="AB13" s="1136">
        <v>0</v>
      </c>
    </row>
    <row r="14" spans="1:28" ht="15.75" thickBot="1" x14ac:dyDescent="0.25">
      <c r="A14" s="1137" t="s">
        <v>21710</v>
      </c>
      <c r="B14" s="1138">
        <v>466</v>
      </c>
      <c r="C14" s="1134">
        <v>125</v>
      </c>
      <c r="D14" s="1134">
        <v>125</v>
      </c>
      <c r="E14" s="1134">
        <v>216</v>
      </c>
      <c r="F14" s="1139">
        <v>0</v>
      </c>
      <c r="G14" s="1139">
        <v>0</v>
      </c>
      <c r="H14" s="1139">
        <v>0</v>
      </c>
      <c r="I14" s="1139">
        <v>0</v>
      </c>
      <c r="J14" s="1139">
        <v>1</v>
      </c>
      <c r="K14" s="1139">
        <v>0</v>
      </c>
      <c r="L14" s="1139">
        <v>0</v>
      </c>
      <c r="M14" s="1139">
        <v>0</v>
      </c>
      <c r="N14" s="1139">
        <v>0</v>
      </c>
      <c r="O14" s="1139">
        <v>0</v>
      </c>
      <c r="P14" s="1139">
        <v>0</v>
      </c>
      <c r="Q14" s="1139">
        <v>125</v>
      </c>
      <c r="R14" s="1139">
        <v>125</v>
      </c>
      <c r="S14" s="1139">
        <v>215</v>
      </c>
      <c r="T14" s="1139">
        <v>0</v>
      </c>
      <c r="U14" s="1139">
        <v>0</v>
      </c>
      <c r="V14" s="1139">
        <v>0</v>
      </c>
      <c r="W14" s="1139">
        <v>0</v>
      </c>
      <c r="X14" s="1139">
        <v>0</v>
      </c>
      <c r="Y14" s="1139">
        <v>0</v>
      </c>
      <c r="Z14" s="1139">
        <v>0</v>
      </c>
      <c r="AA14" s="1136">
        <v>0</v>
      </c>
      <c r="AB14" s="1136">
        <v>0</v>
      </c>
    </row>
    <row r="15" spans="1:28" ht="15.75" thickTop="1" x14ac:dyDescent="0.2">
      <c r="A15" s="1140"/>
      <c r="B15" s="1141"/>
      <c r="C15" s="1141"/>
      <c r="D15" s="1141"/>
      <c r="E15" s="1141"/>
      <c r="F15" s="1141"/>
      <c r="G15" s="1141"/>
      <c r="H15" s="1142"/>
      <c r="I15" s="1142"/>
      <c r="J15" s="1142"/>
      <c r="K15" s="1142"/>
      <c r="L15" s="1142"/>
      <c r="M15" s="1142"/>
      <c r="N15" s="1142"/>
      <c r="O15" s="1142"/>
      <c r="P15" s="1142"/>
      <c r="Q15" s="1142"/>
      <c r="R15" s="1142"/>
      <c r="S15" s="1142"/>
      <c r="T15" s="1142"/>
      <c r="U15" s="1142"/>
      <c r="V15" s="1142"/>
      <c r="W15" s="1142"/>
      <c r="X15" s="1123"/>
      <c r="Y15" s="1142"/>
    </row>
    <row r="16" spans="1:28" ht="17.45" customHeight="1" thickBot="1" x14ac:dyDescent="0.25">
      <c r="A16" s="665"/>
      <c r="B16" s="665"/>
      <c r="C16" s="665"/>
      <c r="D16" s="665"/>
      <c r="E16" s="665"/>
      <c r="F16" s="665"/>
      <c r="G16" s="665"/>
      <c r="H16" s="1123"/>
      <c r="I16" s="1123"/>
      <c r="J16" s="1123"/>
      <c r="K16" s="1123"/>
      <c r="L16" s="1123"/>
      <c r="M16" s="1123"/>
      <c r="N16" s="1123"/>
      <c r="O16" s="1123"/>
      <c r="P16" s="1123"/>
      <c r="Q16" s="1123"/>
      <c r="R16" s="1123"/>
      <c r="S16" s="1123"/>
      <c r="T16" s="1123" t="s">
        <v>21711</v>
      </c>
      <c r="U16" s="1123"/>
      <c r="V16" s="1123"/>
      <c r="W16" s="1123"/>
    </row>
    <row r="17" spans="1:29" ht="16.5" thickTop="1" thickBot="1" x14ac:dyDescent="0.25">
      <c r="A17" s="1627" t="s">
        <v>21706</v>
      </c>
      <c r="B17" s="1691" t="s">
        <v>2084</v>
      </c>
      <c r="C17" s="1694" t="s">
        <v>2087</v>
      </c>
      <c r="D17" s="1695"/>
      <c r="E17" s="1695"/>
      <c r="F17" s="1698" t="s">
        <v>104</v>
      </c>
      <c r="G17" s="1695"/>
      <c r="H17" s="1632" t="s">
        <v>21712</v>
      </c>
      <c r="I17" s="1633"/>
      <c r="J17" s="1633"/>
      <c r="K17" s="1633"/>
      <c r="L17" s="1633"/>
      <c r="M17" s="1633"/>
      <c r="N17" s="1633"/>
      <c r="O17" s="1633"/>
      <c r="P17" s="1633"/>
      <c r="Q17" s="1633"/>
      <c r="R17" s="1633"/>
      <c r="S17" s="1633"/>
      <c r="T17" s="1633"/>
      <c r="U17" s="1633"/>
      <c r="V17" s="1633"/>
      <c r="W17" s="1633"/>
      <c r="X17" s="1633"/>
      <c r="Y17" s="1634"/>
    </row>
    <row r="18" spans="1:29" ht="15.75" thickTop="1" x14ac:dyDescent="0.2">
      <c r="A18" s="1690"/>
      <c r="B18" s="1692"/>
      <c r="C18" s="1696"/>
      <c r="D18" s="1697"/>
      <c r="E18" s="1697"/>
      <c r="F18" s="1699"/>
      <c r="G18" s="1697"/>
      <c r="H18" s="1700" t="s">
        <v>21486</v>
      </c>
      <c r="I18" s="1701"/>
      <c r="J18" s="1702"/>
      <c r="K18" s="1703" t="s">
        <v>21487</v>
      </c>
      <c r="L18" s="1704"/>
      <c r="M18" s="1705"/>
      <c r="N18" s="1703" t="s">
        <v>21488</v>
      </c>
      <c r="O18" s="1704"/>
      <c r="P18" s="1705"/>
      <c r="Q18" s="1703" t="s">
        <v>21417</v>
      </c>
      <c r="R18" s="1704"/>
      <c r="S18" s="1705"/>
      <c r="T18" s="1703" t="s">
        <v>193</v>
      </c>
      <c r="U18" s="1704"/>
      <c r="V18" s="1705"/>
      <c r="W18" s="1687" t="s">
        <v>209</v>
      </c>
      <c r="X18" s="1687"/>
      <c r="Y18" s="1687"/>
    </row>
    <row r="19" spans="1:29" x14ac:dyDescent="0.2">
      <c r="A19" s="1628"/>
      <c r="B19" s="1693"/>
      <c r="C19" s="1124" t="s">
        <v>644</v>
      </c>
      <c r="D19" s="1124" t="s">
        <v>21436</v>
      </c>
      <c r="E19" s="1124" t="s">
        <v>21423</v>
      </c>
      <c r="F19" s="1125" t="s">
        <v>86</v>
      </c>
      <c r="G19" s="1143" t="s">
        <v>437</v>
      </c>
      <c r="H19" s="1144" t="s">
        <v>644</v>
      </c>
      <c r="I19" s="1144" t="s">
        <v>21436</v>
      </c>
      <c r="J19" s="1144" t="s">
        <v>21423</v>
      </c>
      <c r="K19" s="1144" t="s">
        <v>644</v>
      </c>
      <c r="L19" s="1144" t="s">
        <v>21436</v>
      </c>
      <c r="M19" s="1144" t="s">
        <v>21423</v>
      </c>
      <c r="N19" s="1144" t="s">
        <v>644</v>
      </c>
      <c r="O19" s="1144" t="s">
        <v>21436</v>
      </c>
      <c r="P19" s="1144" t="s">
        <v>21423</v>
      </c>
      <c r="Q19" s="1144" t="s">
        <v>644</v>
      </c>
      <c r="R19" s="1144" t="s">
        <v>392</v>
      </c>
      <c r="S19" s="1144" t="s">
        <v>21423</v>
      </c>
      <c r="T19" s="1144" t="s">
        <v>644</v>
      </c>
      <c r="U19" s="1144" t="s">
        <v>21436</v>
      </c>
      <c r="V19" s="1144" t="s">
        <v>21423</v>
      </c>
      <c r="W19" s="1144" t="s">
        <v>644</v>
      </c>
      <c r="X19" s="1144" t="s">
        <v>21436</v>
      </c>
      <c r="Y19" s="1145" t="s">
        <v>21423</v>
      </c>
    </row>
    <row r="20" spans="1:29" s="668" customFormat="1" x14ac:dyDescent="0.2">
      <c r="A20" s="1129" t="s">
        <v>79</v>
      </c>
      <c r="B20" s="1146">
        <v>136</v>
      </c>
      <c r="C20" s="1146">
        <v>87</v>
      </c>
      <c r="D20" s="1146">
        <v>49</v>
      </c>
      <c r="E20" s="1146">
        <v>0</v>
      </c>
      <c r="F20" s="1147">
        <v>0</v>
      </c>
      <c r="G20" s="1147">
        <v>0</v>
      </c>
      <c r="H20" s="1148">
        <v>76</v>
      </c>
      <c r="I20" s="1148">
        <v>44</v>
      </c>
      <c r="J20" s="1148">
        <v>0</v>
      </c>
      <c r="K20" s="1148">
        <v>2</v>
      </c>
      <c r="L20" s="1148">
        <v>0</v>
      </c>
      <c r="M20" s="1148">
        <v>0</v>
      </c>
      <c r="N20" s="1148">
        <v>2</v>
      </c>
      <c r="O20" s="1148">
        <v>1</v>
      </c>
      <c r="P20" s="1148">
        <v>0</v>
      </c>
      <c r="Q20" s="1148">
        <v>5</v>
      </c>
      <c r="R20" s="1148">
        <v>4</v>
      </c>
      <c r="S20" s="1148">
        <v>0</v>
      </c>
      <c r="T20" s="1148">
        <v>2</v>
      </c>
      <c r="U20" s="1148">
        <v>0</v>
      </c>
      <c r="V20" s="1148">
        <v>0</v>
      </c>
      <c r="W20" s="1148">
        <v>0</v>
      </c>
      <c r="X20" s="1148">
        <v>0</v>
      </c>
      <c r="Y20" s="1149">
        <v>0</v>
      </c>
      <c r="Z20" s="1150"/>
      <c r="AA20" s="1150"/>
      <c r="AB20" s="1150"/>
    </row>
    <row r="21" spans="1:29" x14ac:dyDescent="0.2">
      <c r="A21" s="1133" t="s">
        <v>21713</v>
      </c>
      <c r="B21" s="1151">
        <v>127</v>
      </c>
      <c r="C21" s="1152">
        <v>82</v>
      </c>
      <c r="D21" s="1152">
        <v>45</v>
      </c>
      <c r="E21" s="1151">
        <v>0</v>
      </c>
      <c r="F21" s="1153">
        <v>0</v>
      </c>
      <c r="G21" s="1153">
        <v>0</v>
      </c>
      <c r="H21" s="1154">
        <v>73</v>
      </c>
      <c r="I21" s="1154">
        <v>42</v>
      </c>
      <c r="J21" s="1154">
        <v>0</v>
      </c>
      <c r="K21" s="1154">
        <v>2</v>
      </c>
      <c r="L21" s="1154">
        <v>0</v>
      </c>
      <c r="M21" s="1154">
        <v>0</v>
      </c>
      <c r="N21" s="1154">
        <v>2</v>
      </c>
      <c r="O21" s="1154">
        <v>1</v>
      </c>
      <c r="P21" s="1154">
        <v>0</v>
      </c>
      <c r="Q21" s="1154">
        <v>3</v>
      </c>
      <c r="R21" s="1154">
        <v>2</v>
      </c>
      <c r="S21" s="1154">
        <v>0</v>
      </c>
      <c r="T21" s="1154">
        <v>2</v>
      </c>
      <c r="U21" s="1154">
        <v>0</v>
      </c>
      <c r="V21" s="1154">
        <v>0</v>
      </c>
      <c r="W21" s="1154">
        <v>0</v>
      </c>
      <c r="X21" s="1154">
        <v>0</v>
      </c>
      <c r="Y21" s="1154">
        <v>0</v>
      </c>
    </row>
    <row r="22" spans="1:29" ht="15.75" thickBot="1" x14ac:dyDescent="0.25">
      <c r="A22" s="1137" t="s">
        <v>21710</v>
      </c>
      <c r="B22" s="1155">
        <v>9</v>
      </c>
      <c r="C22" s="1152">
        <v>5</v>
      </c>
      <c r="D22" s="1152">
        <v>4</v>
      </c>
      <c r="E22" s="1151">
        <v>0</v>
      </c>
      <c r="F22" s="1156"/>
      <c r="G22" s="1157"/>
      <c r="H22" s="1154">
        <v>3</v>
      </c>
      <c r="I22" s="1154">
        <v>2</v>
      </c>
      <c r="J22" s="1154">
        <v>0</v>
      </c>
      <c r="K22" s="1154">
        <v>0</v>
      </c>
      <c r="L22" s="1154">
        <v>0</v>
      </c>
      <c r="M22" s="1154">
        <v>0</v>
      </c>
      <c r="N22" s="1154">
        <v>0</v>
      </c>
      <c r="O22" s="1154">
        <v>0</v>
      </c>
      <c r="P22" s="1154">
        <v>0</v>
      </c>
      <c r="Q22" s="1154">
        <v>2</v>
      </c>
      <c r="R22" s="1154">
        <v>2</v>
      </c>
      <c r="S22" s="1154">
        <v>0</v>
      </c>
      <c r="T22" s="1154">
        <v>0</v>
      </c>
      <c r="U22" s="1154">
        <v>0</v>
      </c>
      <c r="V22" s="1154">
        <v>0</v>
      </c>
      <c r="W22" s="1154">
        <v>0</v>
      </c>
      <c r="X22" s="1154">
        <v>0</v>
      </c>
      <c r="Y22" s="1154">
        <v>0</v>
      </c>
    </row>
    <row r="23" spans="1:29" ht="15.75" thickTop="1" x14ac:dyDescent="0.2">
      <c r="A23" s="1140"/>
      <c r="B23" s="1141"/>
      <c r="C23" s="1141"/>
      <c r="D23" s="1141"/>
      <c r="E23" s="1141"/>
      <c r="F23" s="1141"/>
      <c r="G23" s="1141"/>
      <c r="H23" s="1142"/>
      <c r="I23" s="1142"/>
      <c r="J23" s="1142"/>
      <c r="K23" s="1142"/>
      <c r="L23" s="1142"/>
      <c r="M23" s="1142"/>
      <c r="N23" s="1142"/>
      <c r="O23" s="1142"/>
      <c r="P23" s="1142"/>
      <c r="Q23" s="1142"/>
      <c r="R23" s="1142"/>
      <c r="S23" s="1142"/>
      <c r="T23" s="1142"/>
      <c r="U23" s="1142"/>
    </row>
    <row r="24" spans="1:29" x14ac:dyDescent="0.2">
      <c r="A24" s="1158"/>
      <c r="B24" s="1159"/>
    </row>
    <row r="25" spans="1:29" x14ac:dyDescent="0.2">
      <c r="A25" s="1688"/>
      <c r="B25" s="1688"/>
    </row>
    <row r="26" spans="1:29" ht="25.5" customHeight="1" x14ac:dyDescent="0.2">
      <c r="A26" s="1689"/>
      <c r="B26" s="1689"/>
      <c r="C26" s="665"/>
      <c r="D26" s="665"/>
      <c r="E26" s="665"/>
      <c r="F26" s="665"/>
      <c r="G26" s="665"/>
      <c r="H26" s="1123"/>
      <c r="I26" s="1123"/>
      <c r="J26" s="1123"/>
      <c r="K26" s="1123"/>
      <c r="L26" s="1123"/>
      <c r="M26" s="1123"/>
      <c r="N26" s="1123"/>
      <c r="O26" s="1123"/>
      <c r="P26" s="1123"/>
      <c r="Q26" s="1123"/>
      <c r="R26" s="1123"/>
      <c r="S26" s="1123"/>
      <c r="T26" s="1123"/>
      <c r="U26" s="1123"/>
      <c r="V26" s="1123"/>
    </row>
    <row r="27" spans="1:29" x14ac:dyDescent="0.2">
      <c r="A27" s="746"/>
      <c r="B27" s="746"/>
      <c r="C27" s="665"/>
      <c r="D27" s="665"/>
      <c r="E27" s="665"/>
      <c r="F27" s="665"/>
      <c r="G27" s="665"/>
      <c r="H27" s="1123"/>
      <c r="I27" s="1123"/>
      <c r="J27" s="1123"/>
      <c r="K27" s="1123"/>
      <c r="L27" s="1123"/>
      <c r="M27" s="1123"/>
      <c r="N27" s="1123"/>
      <c r="O27" s="1123"/>
      <c r="P27" s="1123"/>
      <c r="Q27" s="1123"/>
      <c r="R27" s="1123"/>
      <c r="S27" s="1123"/>
      <c r="T27" s="1123"/>
      <c r="U27" s="1123"/>
      <c r="V27" s="1123"/>
      <c r="W27" s="1123"/>
      <c r="X27" s="1123"/>
      <c r="Y27" s="1123"/>
    </row>
    <row r="28" spans="1:29" x14ac:dyDescent="0.2">
      <c r="A28" s="746"/>
      <c r="B28" s="746"/>
      <c r="C28" s="665"/>
      <c r="D28" s="665"/>
      <c r="E28" s="665"/>
      <c r="F28" s="665"/>
      <c r="G28" s="665"/>
      <c r="H28" s="1123"/>
      <c r="I28" s="1123"/>
      <c r="J28" s="1123"/>
      <c r="K28" s="1123"/>
      <c r="L28" s="1123"/>
      <c r="M28" s="1123"/>
      <c r="N28" s="1123"/>
      <c r="O28" s="1123"/>
      <c r="P28" s="1123"/>
      <c r="Q28" s="1123"/>
      <c r="R28" s="1123"/>
      <c r="S28" s="1123"/>
      <c r="T28" s="1123"/>
      <c r="U28" s="1123"/>
      <c r="V28" s="1123"/>
      <c r="W28" s="1123"/>
      <c r="X28" s="1123"/>
      <c r="Y28" s="1123"/>
    </row>
    <row r="29" spans="1:29" s="907" customFormat="1" x14ac:dyDescent="0.2">
      <c r="A29" s="746"/>
      <c r="B29" s="746"/>
      <c r="C29" s="665"/>
      <c r="D29" s="665"/>
      <c r="E29" s="665"/>
      <c r="F29" s="665"/>
      <c r="G29" s="665"/>
      <c r="H29" s="1123"/>
      <c r="I29" s="1123"/>
      <c r="J29" s="1123"/>
      <c r="K29" s="1123"/>
      <c r="L29" s="1123"/>
      <c r="M29" s="1123"/>
      <c r="N29" s="1123"/>
      <c r="O29" s="1123"/>
      <c r="P29" s="1123"/>
      <c r="Q29" s="1123"/>
      <c r="R29" s="1123"/>
      <c r="S29" s="1123"/>
      <c r="T29" s="1123"/>
      <c r="U29" s="1123"/>
      <c r="V29" s="1123"/>
      <c r="W29" s="1123"/>
      <c r="X29" s="1123"/>
      <c r="Y29" s="1123"/>
      <c r="AC29" s="594"/>
    </row>
    <row r="30" spans="1:29" s="907" customFormat="1" x14ac:dyDescent="0.2">
      <c r="A30" s="746"/>
      <c r="B30" s="746"/>
      <c r="C30" s="665"/>
      <c r="D30" s="665"/>
      <c r="E30" s="665"/>
      <c r="F30" s="665"/>
      <c r="G30" s="665"/>
      <c r="H30" s="1123"/>
      <c r="I30" s="1123"/>
      <c r="J30" s="1123"/>
      <c r="K30" s="1123"/>
      <c r="L30" s="1123"/>
      <c r="M30" s="1123"/>
      <c r="N30" s="1123"/>
      <c r="O30" s="1123"/>
      <c r="P30" s="1123"/>
      <c r="Q30" s="1123"/>
      <c r="R30" s="1123"/>
      <c r="S30" s="1123"/>
      <c r="T30" s="1123"/>
      <c r="U30" s="1123"/>
      <c r="V30" s="1123"/>
      <c r="W30" s="1123"/>
      <c r="X30" s="1123"/>
      <c r="Y30" s="1123"/>
      <c r="AC30" s="594"/>
    </row>
    <row r="31" spans="1:29" s="907" customFormat="1" x14ac:dyDescent="0.2">
      <c r="A31" s="746"/>
      <c r="B31" s="746"/>
      <c r="C31" s="665"/>
      <c r="D31" s="665"/>
      <c r="E31" s="665"/>
      <c r="F31" s="665"/>
      <c r="G31" s="665"/>
      <c r="H31" s="1123"/>
      <c r="I31" s="1123"/>
      <c r="J31" s="1123"/>
      <c r="K31" s="1123"/>
      <c r="L31" s="1123"/>
      <c r="M31" s="1123"/>
      <c r="N31" s="1123"/>
      <c r="O31" s="1123"/>
      <c r="P31" s="1123"/>
      <c r="Q31" s="1123"/>
      <c r="R31" s="1123"/>
      <c r="S31" s="1123"/>
      <c r="T31" s="1123"/>
      <c r="U31" s="1123"/>
      <c r="V31" s="1123"/>
      <c r="W31" s="1123"/>
      <c r="X31" s="1123"/>
      <c r="Y31" s="1123"/>
      <c r="AC31" s="594"/>
    </row>
  </sheetData>
  <mergeCells count="29">
    <mergeCell ref="Z10:AB10"/>
    <mergeCell ref="A2:E2"/>
    <mergeCell ref="A4:Y4"/>
    <mergeCell ref="A5:Y5"/>
    <mergeCell ref="A7:I7"/>
    <mergeCell ref="A9:A11"/>
    <mergeCell ref="B9:B11"/>
    <mergeCell ref="C9:E10"/>
    <mergeCell ref="F9:G10"/>
    <mergeCell ref="H9:AB9"/>
    <mergeCell ref="H10:J10"/>
    <mergeCell ref="K10:M10"/>
    <mergeCell ref="N10:P10"/>
    <mergeCell ref="Q10:S10"/>
    <mergeCell ref="T10:V10"/>
    <mergeCell ref="W10:Y10"/>
    <mergeCell ref="W18:Y18"/>
    <mergeCell ref="A25:B25"/>
    <mergeCell ref="A26:B26"/>
    <mergeCell ref="A17:A19"/>
    <mergeCell ref="B17:B19"/>
    <mergeCell ref="C17:E18"/>
    <mergeCell ref="F17:G18"/>
    <mergeCell ref="H17:Y17"/>
    <mergeCell ref="H18:J18"/>
    <mergeCell ref="K18:M18"/>
    <mergeCell ref="N18:P18"/>
    <mergeCell ref="Q18:S18"/>
    <mergeCell ref="T18:V18"/>
  </mergeCells>
  <printOptions horizontalCentered="1" verticalCentered="1"/>
  <pageMargins left="0.35433070866141736" right="0.15748031496062992" top="0.74803149606299213" bottom="0.74803149606299213" header="0.31496062992125984" footer="0.31496062992125984"/>
  <pageSetup scale="90"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6057A-837E-4BAD-80C4-7C2F024C142A}">
  <sheetPr>
    <tabColor rgb="FF00B050"/>
  </sheetPr>
  <dimension ref="A1:S27"/>
  <sheetViews>
    <sheetView showGridLines="0" workbookViewId="0">
      <selection activeCell="V18" sqref="V18"/>
    </sheetView>
  </sheetViews>
  <sheetFormatPr baseColWidth="10" defaultRowHeight="15" x14ac:dyDescent="0.25"/>
  <cols>
    <col min="1" max="1" width="13.7109375" customWidth="1"/>
    <col min="2" max="2" width="7.5703125" style="778" customWidth="1"/>
    <col min="3" max="3" width="7.140625" style="778" bestFit="1" customWidth="1"/>
    <col min="4" max="5" width="6" style="778" customWidth="1"/>
    <col min="6" max="6" width="6.140625" style="778" customWidth="1"/>
    <col min="7" max="7" width="6" style="778" customWidth="1"/>
    <col min="8" max="8" width="11.7109375" style="778" customWidth="1"/>
    <col min="9" max="9" width="8.28515625" style="778" customWidth="1"/>
    <col min="10" max="10" width="8.85546875" style="778" customWidth="1"/>
    <col min="11" max="11" width="11.5703125" style="778" customWidth="1"/>
    <col min="12" max="12" width="10.42578125" style="778" customWidth="1"/>
    <col min="13" max="13" width="11.28515625" style="778" customWidth="1"/>
    <col min="14" max="14" width="8.140625" style="778" customWidth="1"/>
    <col min="15" max="15" width="12.28515625" hidden="1" customWidth="1"/>
    <col min="16" max="16" width="9.5703125" hidden="1" customWidth="1"/>
    <col min="17" max="17" width="13.28515625" customWidth="1"/>
    <col min="18" max="18" width="13.7109375" customWidth="1"/>
  </cols>
  <sheetData>
    <row r="1" spans="1:19" ht="7.5" customHeight="1" x14ac:dyDescent="0.25">
      <c r="B1"/>
      <c r="C1"/>
      <c r="D1"/>
      <c r="E1"/>
    </row>
    <row r="2" spans="1:19" x14ac:dyDescent="0.25">
      <c r="B2" t="s">
        <v>18849</v>
      </c>
      <c r="D2"/>
      <c r="E2"/>
      <c r="F2" s="1160"/>
      <c r="G2" s="1160"/>
    </row>
    <row r="3" spans="1:19" x14ac:dyDescent="0.25">
      <c r="B3" t="s">
        <v>21714</v>
      </c>
      <c r="D3"/>
      <c r="E3"/>
      <c r="F3" s="1160"/>
      <c r="G3" s="1160"/>
    </row>
    <row r="4" spans="1:19" ht="15.75" x14ac:dyDescent="0.25">
      <c r="B4" t="s">
        <v>21715</v>
      </c>
      <c r="D4"/>
      <c r="E4"/>
      <c r="J4" s="1161" t="s">
        <v>21716</v>
      </c>
      <c r="K4" s="1161"/>
      <c r="L4" s="1161"/>
      <c r="M4" s="1161"/>
    </row>
    <row r="5" spans="1:19" ht="15.75" x14ac:dyDescent="0.25">
      <c r="H5" s="1162"/>
      <c r="I5" s="1162"/>
      <c r="J5" s="1163" t="s">
        <v>21717</v>
      </c>
      <c r="K5" s="1163"/>
      <c r="L5" s="1163"/>
      <c r="M5" s="1163"/>
      <c r="N5" s="1162"/>
      <c r="Q5" s="911"/>
    </row>
    <row r="6" spans="1:19" ht="16.5" thickBot="1" x14ac:dyDescent="0.3">
      <c r="B6" s="591"/>
      <c r="H6" s="1162"/>
      <c r="I6" s="1162"/>
      <c r="N6" s="1162"/>
      <c r="Q6" s="778"/>
    </row>
    <row r="7" spans="1:19" ht="20.45" customHeight="1" thickTop="1" thickBot="1" x14ac:dyDescent="0.3">
      <c r="A7" s="1716" t="s">
        <v>21431</v>
      </c>
      <c r="B7" s="1718" t="s">
        <v>105</v>
      </c>
      <c r="C7" s="1720" t="s">
        <v>21418</v>
      </c>
      <c r="D7" s="1721"/>
      <c r="E7" s="1721"/>
      <c r="F7" s="1722" t="s">
        <v>104</v>
      </c>
      <c r="G7" s="1723"/>
      <c r="H7" s="1724" t="s">
        <v>21718</v>
      </c>
      <c r="I7" s="1721"/>
      <c r="J7" s="1725"/>
      <c r="K7" s="1726" t="s">
        <v>21719</v>
      </c>
      <c r="L7" s="1552"/>
      <c r="M7" s="1727"/>
      <c r="N7" s="1713" t="s">
        <v>21720</v>
      </c>
      <c r="O7" s="1714"/>
      <c r="P7" s="1714"/>
      <c r="Q7" s="1715"/>
    </row>
    <row r="8" spans="1:19" ht="27.6" customHeight="1" thickTop="1" thickBot="1" x14ac:dyDescent="0.3">
      <c r="A8" s="1717"/>
      <c r="B8" s="1719"/>
      <c r="C8" s="1164" t="s">
        <v>644</v>
      </c>
      <c r="D8" s="1165" t="s">
        <v>21423</v>
      </c>
      <c r="E8" s="1165" t="s">
        <v>392</v>
      </c>
      <c r="F8" s="1166" t="s">
        <v>86</v>
      </c>
      <c r="G8" s="1167" t="s">
        <v>437</v>
      </c>
      <c r="H8" s="1168" t="s">
        <v>21579</v>
      </c>
      <c r="I8" s="1169" t="s">
        <v>21580</v>
      </c>
      <c r="J8" s="1170" t="s">
        <v>21721</v>
      </c>
      <c r="K8" s="1171" t="s">
        <v>21722</v>
      </c>
      <c r="L8" s="1172" t="s">
        <v>21723</v>
      </c>
      <c r="M8" s="1173" t="s">
        <v>21724</v>
      </c>
      <c r="N8" s="1174" t="s">
        <v>21725</v>
      </c>
      <c r="O8" s="1175" t="s">
        <v>404</v>
      </c>
      <c r="P8" s="1176" t="s">
        <v>21726</v>
      </c>
      <c r="Q8" s="1177" t="s">
        <v>21727</v>
      </c>
    </row>
    <row r="9" spans="1:19" s="1190" customFormat="1" ht="24.75" customHeight="1" thickTop="1" x14ac:dyDescent="0.25">
      <c r="A9" s="1178" t="s">
        <v>21446</v>
      </c>
      <c r="B9" s="1179">
        <v>598</v>
      </c>
      <c r="C9" s="1180">
        <v>144</v>
      </c>
      <c r="D9" s="1181">
        <v>361</v>
      </c>
      <c r="E9" s="1181">
        <v>93</v>
      </c>
      <c r="F9" s="1181">
        <v>226</v>
      </c>
      <c r="G9" s="1182">
        <v>372</v>
      </c>
      <c r="H9" s="1183">
        <v>491</v>
      </c>
      <c r="I9" s="1181">
        <v>107</v>
      </c>
      <c r="J9" s="1184">
        <v>0</v>
      </c>
      <c r="K9" s="1183">
        <v>8</v>
      </c>
      <c r="L9" s="1185">
        <v>14</v>
      </c>
      <c r="M9" s="1186">
        <v>2</v>
      </c>
      <c r="N9" s="1187">
        <v>14</v>
      </c>
      <c r="O9" s="1181"/>
      <c r="P9" s="1188"/>
      <c r="Q9" s="1189">
        <v>14</v>
      </c>
      <c r="S9" s="1191"/>
    </row>
    <row r="10" spans="1:19" s="1190" customFormat="1" ht="24.75" customHeight="1" x14ac:dyDescent="0.25">
      <c r="A10" s="1178" t="s">
        <v>21447</v>
      </c>
      <c r="B10" s="1179">
        <v>425</v>
      </c>
      <c r="C10" s="1180">
        <v>109</v>
      </c>
      <c r="D10" s="1181">
        <v>205</v>
      </c>
      <c r="E10" s="1181">
        <v>111</v>
      </c>
      <c r="F10" s="1181">
        <v>154</v>
      </c>
      <c r="G10" s="1182">
        <v>271</v>
      </c>
      <c r="H10" s="1183">
        <v>327</v>
      </c>
      <c r="I10" s="1181">
        <v>98</v>
      </c>
      <c r="J10" s="1184">
        <v>0</v>
      </c>
      <c r="K10" s="1183">
        <v>8</v>
      </c>
      <c r="L10" s="1185">
        <v>23</v>
      </c>
      <c r="M10" s="1186">
        <v>0</v>
      </c>
      <c r="N10" s="1185">
        <v>23</v>
      </c>
      <c r="O10" s="1181"/>
      <c r="P10" s="1188"/>
      <c r="Q10" s="1192">
        <v>19</v>
      </c>
      <c r="S10" s="1191"/>
    </row>
    <row r="11" spans="1:19" s="1190" customFormat="1" ht="24.75" customHeight="1" x14ac:dyDescent="0.25">
      <c r="A11" s="1178" t="s">
        <v>21448</v>
      </c>
      <c r="B11" s="1179">
        <v>590</v>
      </c>
      <c r="C11" s="1180">
        <v>183</v>
      </c>
      <c r="D11" s="1181">
        <v>275</v>
      </c>
      <c r="E11" s="1181">
        <v>132</v>
      </c>
      <c r="F11" s="1181">
        <v>209</v>
      </c>
      <c r="G11" s="1182">
        <v>381</v>
      </c>
      <c r="H11" s="1183">
        <v>441</v>
      </c>
      <c r="I11" s="1181">
        <v>149</v>
      </c>
      <c r="J11" s="1184">
        <v>0</v>
      </c>
      <c r="K11" s="1183">
        <v>7</v>
      </c>
      <c r="L11" s="1185">
        <v>23</v>
      </c>
      <c r="M11" s="1186">
        <v>1</v>
      </c>
      <c r="N11" s="1185">
        <v>23</v>
      </c>
      <c r="O11" s="1181"/>
      <c r="P11" s="1188"/>
      <c r="Q11" s="1192">
        <v>30</v>
      </c>
      <c r="S11" s="1191"/>
    </row>
    <row r="12" spans="1:19" s="1190" customFormat="1" ht="24.75" customHeight="1" x14ac:dyDescent="0.25">
      <c r="A12" s="1178" t="s">
        <v>21449</v>
      </c>
      <c r="B12" s="1179">
        <v>669</v>
      </c>
      <c r="C12" s="1180">
        <v>172</v>
      </c>
      <c r="D12" s="1181">
        <v>308</v>
      </c>
      <c r="E12" s="1181">
        <v>189</v>
      </c>
      <c r="F12" s="1181">
        <v>354</v>
      </c>
      <c r="G12" s="1182">
        <v>315</v>
      </c>
      <c r="H12" s="1183">
        <v>477</v>
      </c>
      <c r="I12" s="1181">
        <v>192</v>
      </c>
      <c r="J12" s="1184">
        <v>0</v>
      </c>
      <c r="K12" s="1183">
        <v>8</v>
      </c>
      <c r="L12" s="1185">
        <v>34</v>
      </c>
      <c r="M12" s="1186">
        <v>0</v>
      </c>
      <c r="N12" s="1185">
        <v>34</v>
      </c>
      <c r="O12" s="1181"/>
      <c r="P12" s="1188"/>
      <c r="Q12" s="1192">
        <v>21</v>
      </c>
      <c r="S12" s="1191"/>
    </row>
    <row r="13" spans="1:19" s="1190" customFormat="1" ht="24.75" customHeight="1" x14ac:dyDescent="0.25">
      <c r="A13" s="1178" t="s">
        <v>21450</v>
      </c>
      <c r="B13" s="1179">
        <v>654</v>
      </c>
      <c r="C13" s="1180">
        <v>152</v>
      </c>
      <c r="D13" s="1181">
        <v>314</v>
      </c>
      <c r="E13" s="1181">
        <v>188</v>
      </c>
      <c r="F13" s="1181">
        <v>302</v>
      </c>
      <c r="G13" s="1182">
        <v>352</v>
      </c>
      <c r="H13" s="1183">
        <v>492</v>
      </c>
      <c r="I13" s="1181">
        <v>162</v>
      </c>
      <c r="J13" s="1184">
        <v>0</v>
      </c>
      <c r="K13" s="1183">
        <v>2</v>
      </c>
      <c r="L13" s="1185">
        <v>32</v>
      </c>
      <c r="M13" s="1186">
        <v>0</v>
      </c>
      <c r="N13" s="1185">
        <v>32</v>
      </c>
      <c r="O13" s="1181"/>
      <c r="P13" s="1188"/>
      <c r="Q13" s="1192">
        <v>38</v>
      </c>
      <c r="S13" s="1191"/>
    </row>
    <row r="14" spans="1:19" s="1190" customFormat="1" ht="24.75" customHeight="1" x14ac:dyDescent="0.25">
      <c r="A14" s="1178" t="s">
        <v>21451</v>
      </c>
      <c r="B14" s="1179">
        <v>510</v>
      </c>
      <c r="C14" s="1180">
        <v>157</v>
      </c>
      <c r="D14" s="1181">
        <v>257</v>
      </c>
      <c r="E14" s="1181">
        <v>96</v>
      </c>
      <c r="F14" s="1181">
        <v>225</v>
      </c>
      <c r="G14" s="1182">
        <v>285</v>
      </c>
      <c r="H14" s="1183">
        <v>440</v>
      </c>
      <c r="I14" s="1181">
        <v>70</v>
      </c>
      <c r="J14" s="1184">
        <v>0</v>
      </c>
      <c r="K14" s="1183">
        <v>5</v>
      </c>
      <c r="L14" s="1185">
        <v>18</v>
      </c>
      <c r="M14" s="1186">
        <v>0</v>
      </c>
      <c r="N14" s="1185">
        <v>18</v>
      </c>
      <c r="O14" s="1181"/>
      <c r="P14" s="1188"/>
      <c r="Q14" s="1192">
        <v>13</v>
      </c>
      <c r="S14" s="1191"/>
    </row>
    <row r="15" spans="1:19" s="1190" customFormat="1" ht="24.75" customHeight="1" x14ac:dyDescent="0.25">
      <c r="A15" s="1178" t="s">
        <v>21452</v>
      </c>
      <c r="B15" s="1179">
        <v>306</v>
      </c>
      <c r="C15" s="1180">
        <v>103</v>
      </c>
      <c r="D15" s="1181">
        <v>118</v>
      </c>
      <c r="E15" s="1181">
        <v>85</v>
      </c>
      <c r="F15" s="1181">
        <v>168</v>
      </c>
      <c r="G15" s="1182">
        <v>138</v>
      </c>
      <c r="H15" s="1183">
        <v>208</v>
      </c>
      <c r="I15" s="1181">
        <v>98</v>
      </c>
      <c r="J15" s="1184">
        <v>0</v>
      </c>
      <c r="K15" s="1183">
        <v>1</v>
      </c>
      <c r="L15" s="1185">
        <v>13</v>
      </c>
      <c r="M15" s="1186">
        <v>1</v>
      </c>
      <c r="N15" s="1185">
        <v>13</v>
      </c>
      <c r="O15" s="1181"/>
      <c r="P15" s="1188"/>
      <c r="Q15" s="1192">
        <v>9</v>
      </c>
      <c r="S15" s="1191"/>
    </row>
    <row r="16" spans="1:19" s="1190" customFormat="1" ht="24.75" customHeight="1" x14ac:dyDescent="0.25">
      <c r="A16" s="1178" t="s">
        <v>21453</v>
      </c>
      <c r="B16" s="1179">
        <v>572</v>
      </c>
      <c r="C16" s="1180">
        <v>160</v>
      </c>
      <c r="D16" s="1181">
        <v>235</v>
      </c>
      <c r="E16" s="1181">
        <v>177</v>
      </c>
      <c r="F16" s="1181">
        <v>222</v>
      </c>
      <c r="G16" s="1182">
        <v>350</v>
      </c>
      <c r="H16" s="1183">
        <v>441</v>
      </c>
      <c r="I16" s="1181">
        <v>131</v>
      </c>
      <c r="J16" s="1184">
        <v>0</v>
      </c>
      <c r="K16" s="1183">
        <v>11</v>
      </c>
      <c r="L16" s="1185">
        <v>28</v>
      </c>
      <c r="M16" s="1186">
        <v>0</v>
      </c>
      <c r="N16" s="1185">
        <v>28</v>
      </c>
      <c r="O16" s="1181"/>
      <c r="P16" s="1188"/>
      <c r="Q16" s="1192">
        <v>16</v>
      </c>
      <c r="S16" s="1191"/>
    </row>
    <row r="17" spans="1:19" s="1190" customFormat="1" ht="24.75" customHeight="1" x14ac:dyDescent="0.25">
      <c r="A17" s="1178" t="s">
        <v>21454</v>
      </c>
      <c r="B17" s="1179">
        <v>523</v>
      </c>
      <c r="C17" s="1180">
        <v>174</v>
      </c>
      <c r="D17" s="1181">
        <v>204</v>
      </c>
      <c r="E17" s="1181">
        <v>145</v>
      </c>
      <c r="F17" s="1181">
        <v>230</v>
      </c>
      <c r="G17" s="1182">
        <v>293</v>
      </c>
      <c r="H17" s="1183">
        <v>406</v>
      </c>
      <c r="I17" s="1181">
        <v>117</v>
      </c>
      <c r="J17" s="1184">
        <v>0</v>
      </c>
      <c r="K17" s="1183">
        <v>8</v>
      </c>
      <c r="L17" s="1185">
        <v>17</v>
      </c>
      <c r="M17" s="1186">
        <v>0</v>
      </c>
      <c r="N17" s="1185">
        <v>17</v>
      </c>
      <c r="O17" s="1181"/>
      <c r="P17" s="1188"/>
      <c r="Q17" s="1192">
        <v>52</v>
      </c>
      <c r="S17" s="1191"/>
    </row>
    <row r="18" spans="1:19" s="1190" customFormat="1" ht="24.75" customHeight="1" x14ac:dyDescent="0.25">
      <c r="A18" s="1178" t="s">
        <v>21455</v>
      </c>
      <c r="B18" s="1179">
        <v>662</v>
      </c>
      <c r="C18" s="1180">
        <v>226</v>
      </c>
      <c r="D18" s="1181">
        <v>307</v>
      </c>
      <c r="E18" s="1181">
        <v>129</v>
      </c>
      <c r="F18" s="1181">
        <v>371</v>
      </c>
      <c r="G18" s="1182">
        <v>291</v>
      </c>
      <c r="H18" s="1183">
        <v>554</v>
      </c>
      <c r="I18" s="1181">
        <v>108</v>
      </c>
      <c r="J18" s="1184">
        <v>0</v>
      </c>
      <c r="K18" s="1183">
        <v>3</v>
      </c>
      <c r="L18" s="1185">
        <v>26</v>
      </c>
      <c r="M18" s="1186">
        <v>0</v>
      </c>
      <c r="N18" s="1185">
        <v>26</v>
      </c>
      <c r="O18" s="1181"/>
      <c r="P18" s="1188"/>
      <c r="Q18" s="1192">
        <v>55</v>
      </c>
      <c r="R18" s="1193"/>
      <c r="S18" s="1191"/>
    </row>
    <row r="19" spans="1:19" s="1190" customFormat="1" ht="24.75" customHeight="1" x14ac:dyDescent="0.25">
      <c r="A19" s="1178" t="s">
        <v>21456</v>
      </c>
      <c r="B19" s="1179">
        <v>632</v>
      </c>
      <c r="C19" s="1180">
        <v>236</v>
      </c>
      <c r="D19" s="1181">
        <v>250</v>
      </c>
      <c r="E19" s="1181">
        <v>146</v>
      </c>
      <c r="F19" s="1181">
        <v>346</v>
      </c>
      <c r="G19" s="1182">
        <v>286</v>
      </c>
      <c r="H19" s="1183">
        <v>499</v>
      </c>
      <c r="I19" s="1181">
        <v>133</v>
      </c>
      <c r="J19" s="1184">
        <v>0</v>
      </c>
      <c r="K19" s="1183">
        <v>6</v>
      </c>
      <c r="L19" s="1185">
        <v>26</v>
      </c>
      <c r="M19" s="1186">
        <v>0</v>
      </c>
      <c r="N19" s="1185">
        <v>26</v>
      </c>
      <c r="O19" s="1181"/>
      <c r="P19" s="1188"/>
      <c r="Q19" s="1192">
        <v>42</v>
      </c>
      <c r="R19" s="1193"/>
      <c r="S19" s="1191"/>
    </row>
    <row r="20" spans="1:19" s="1190" customFormat="1" ht="24.75" customHeight="1" thickBot="1" x14ac:dyDescent="0.3">
      <c r="A20" s="1194" t="s">
        <v>21457</v>
      </c>
      <c r="B20" s="1195">
        <v>523</v>
      </c>
      <c r="C20" s="1196">
        <v>134</v>
      </c>
      <c r="D20" s="1197">
        <v>262</v>
      </c>
      <c r="E20" s="1197">
        <v>127</v>
      </c>
      <c r="F20" s="1197">
        <v>188</v>
      </c>
      <c r="G20" s="1182">
        <v>335</v>
      </c>
      <c r="H20" s="1198">
        <v>447</v>
      </c>
      <c r="I20" s="1197">
        <v>76</v>
      </c>
      <c r="J20" s="1199">
        <v>0</v>
      </c>
      <c r="K20" s="1183">
        <v>11</v>
      </c>
      <c r="L20" s="1185">
        <v>21</v>
      </c>
      <c r="M20" s="1186">
        <v>2</v>
      </c>
      <c r="N20" s="1185">
        <v>21</v>
      </c>
      <c r="O20" s="1197"/>
      <c r="P20" s="1188"/>
      <c r="Q20" s="1200">
        <v>26</v>
      </c>
      <c r="S20" s="1191"/>
    </row>
    <row r="21" spans="1:19" s="1190" customFormat="1" ht="24.75" customHeight="1" thickTop="1" thickBot="1" x14ac:dyDescent="0.3">
      <c r="A21" s="1201" t="s">
        <v>105</v>
      </c>
      <c r="B21" s="1202">
        <v>6664</v>
      </c>
      <c r="C21" s="1203">
        <v>1950</v>
      </c>
      <c r="D21" s="1203">
        <v>3096</v>
      </c>
      <c r="E21" s="1204">
        <v>1618</v>
      </c>
      <c r="F21" s="1205">
        <v>2995</v>
      </c>
      <c r="G21" s="1206">
        <v>3669</v>
      </c>
      <c r="H21" s="1207">
        <v>5223</v>
      </c>
      <c r="I21" s="1205">
        <v>1441</v>
      </c>
      <c r="J21" s="1206">
        <v>0</v>
      </c>
      <c r="K21" s="1207">
        <v>78</v>
      </c>
      <c r="L21" s="1208">
        <v>275</v>
      </c>
      <c r="M21" s="1209">
        <v>6</v>
      </c>
      <c r="N21" s="1204">
        <v>275</v>
      </c>
      <c r="O21" s="1210">
        <v>0</v>
      </c>
      <c r="P21" s="1211">
        <v>0</v>
      </c>
      <c r="Q21" s="1211">
        <v>335</v>
      </c>
    </row>
    <row r="22" spans="1:19" ht="15.75" thickTop="1" x14ac:dyDescent="0.25"/>
    <row r="23" spans="1:19" x14ac:dyDescent="0.25">
      <c r="A23" s="1215" t="s">
        <v>21742</v>
      </c>
    </row>
    <row r="27" spans="1:19" x14ac:dyDescent="0.25">
      <c r="P27">
        <f>823-693</f>
        <v>130</v>
      </c>
    </row>
  </sheetData>
  <mergeCells count="7">
    <mergeCell ref="N7:Q7"/>
    <mergeCell ref="A7:A8"/>
    <mergeCell ref="B7:B8"/>
    <mergeCell ref="C7:E7"/>
    <mergeCell ref="F7:G7"/>
    <mergeCell ref="H7:J7"/>
    <mergeCell ref="K7:M7"/>
  </mergeCells>
  <pageMargins left="1.1023622047244095" right="0.11811023622047245" top="0.94488188976377963" bottom="0.74803149606299213" header="0.31496062992125984" footer="0.31496062992125984"/>
  <pageSetup scale="9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98</vt:i4>
      </vt:variant>
      <vt:variant>
        <vt:lpstr>Rangos con nombre</vt:lpstr>
      </vt:variant>
      <vt:variant>
        <vt:i4>88</vt:i4>
      </vt:variant>
    </vt:vector>
  </HeadingPairs>
  <TitlesOfParts>
    <vt:vector size="186" baseType="lpstr">
      <vt:lpstr>Hoja1</vt:lpstr>
      <vt:lpstr>INDICE</vt:lpstr>
      <vt:lpstr>INFOGRAFIAS</vt:lpstr>
      <vt:lpstr>POBLACION_PROTEGIDA</vt:lpstr>
      <vt:lpstr>POB_NACIONAL_CPS_24</vt:lpstr>
      <vt:lpstr>LA PAZ_24</vt:lpstr>
      <vt:lpstr>COCHABAMBA_24</vt:lpstr>
      <vt:lpstr>SANTA_CRUZ_24</vt:lpstr>
      <vt:lpstr>CAMIRI_24</vt:lpstr>
      <vt:lpstr>SUCRE_24</vt:lpstr>
      <vt:lpstr>TARIJA_24</vt:lpstr>
      <vt:lpstr>ORURO_24</vt:lpstr>
      <vt:lpstr>BERMEJO_24</vt:lpstr>
      <vt:lpstr>TRINIDAD_24</vt:lpstr>
      <vt:lpstr>YACUIBA_24</vt:lpstr>
      <vt:lpstr>VILLAMONTES_24</vt:lpstr>
      <vt:lpstr>POTOSI_24</vt:lpstr>
      <vt:lpstr>GUAYARAMERIN_24</vt:lpstr>
      <vt:lpstr>RIBERALTA_24</vt:lpstr>
      <vt:lpstr>COBIJA_24</vt:lpstr>
      <vt:lpstr>CONSULTA_EXTERNA</vt:lpstr>
      <vt:lpstr>OFERTADAS_REALIZADAS_CE</vt:lpstr>
      <vt:lpstr>OTORGADAS_S_CAT_PACIENTE</vt:lpstr>
      <vt:lpstr>CONS_ODONTOLOGICA</vt:lpstr>
      <vt:lpstr>ODONTO_SEG_CATEGORIA</vt:lpstr>
      <vt:lpstr>ESTABLECIMIENTOS</vt:lpstr>
      <vt:lpstr>C_A_EQ</vt:lpstr>
      <vt:lpstr>RRHH</vt:lpstr>
      <vt:lpstr>HOSP_SCZ</vt:lpstr>
      <vt:lpstr>HOSP_GUARACA</vt:lpstr>
      <vt:lpstr>HOSP LA PAZ</vt:lpstr>
      <vt:lpstr>HOSP_CBBA</vt:lpstr>
      <vt:lpstr>HOSP_CAMIRI</vt:lpstr>
      <vt:lpstr>HOSP_SUCRE</vt:lpstr>
      <vt:lpstr>HOSP_ORURO</vt:lpstr>
      <vt:lpstr>HOSP_YACUIBA</vt:lpstr>
      <vt:lpstr>HOSP_VILLAM</vt:lpstr>
      <vt:lpstr>HOSP_SAN_JOSE</vt:lpstr>
      <vt:lpstr>HOSP_P_QUIJARRO</vt:lpstr>
      <vt:lpstr>HOSP POTOSI</vt:lpstr>
      <vt:lpstr>HOSP_TARIJA</vt:lpstr>
      <vt:lpstr>HOSP_TRINI</vt:lpstr>
      <vt:lpstr>CIRUGIAS</vt:lpstr>
      <vt:lpstr>cirugias_x_especialidad</vt:lpstr>
      <vt:lpstr>Hoja4</vt:lpstr>
      <vt:lpstr>PARTOS</vt:lpstr>
      <vt:lpstr>EMERGENCIAS</vt:lpstr>
      <vt:lpstr>BAJAS</vt:lpstr>
      <vt:lpstr>CIT_REG</vt:lpstr>
      <vt:lpstr>CIT_CIE</vt:lpstr>
      <vt:lpstr>CIT_3D</vt:lpstr>
      <vt:lpstr>Hoja6</vt:lpstr>
      <vt:lpstr>Hoja7</vt:lpstr>
      <vt:lpstr>MORBILIDAD_CE</vt:lpstr>
      <vt:lpstr>MORTALIDAD</vt:lpstr>
      <vt:lpstr>ECOGRAFIAS</vt:lpstr>
      <vt:lpstr>RAYOS_X</vt:lpstr>
      <vt:lpstr>LABORATORIOS</vt:lpstr>
      <vt:lpstr>SANTACRUZ_ENF</vt:lpstr>
      <vt:lpstr>GUARACACHI_ENF</vt:lpstr>
      <vt:lpstr>PUERTOQUIJARRO_ENF</vt:lpstr>
      <vt:lpstr>SANJOSE_ENF</vt:lpstr>
      <vt:lpstr>ANDRESIBAÑE_ENF</vt:lpstr>
      <vt:lpstr>CENTRALCBBA_ENF</vt:lpstr>
      <vt:lpstr>SETON_CBBA</vt:lpstr>
      <vt:lpstr>PNORTE_CBBA</vt:lpstr>
      <vt:lpstr>COBIJA_ENF</vt:lpstr>
      <vt:lpstr>BERMEJO_ENF</vt:lpstr>
      <vt:lpstr>CAMIRI_ENF</vt:lpstr>
      <vt:lpstr>RIBERALTA_ENF</vt:lpstr>
      <vt:lpstr>YACUIBA_ENF</vt:lpstr>
      <vt:lpstr>TRINI_ENF</vt:lpstr>
      <vt:lpstr>LPZ_ENF</vt:lpstr>
      <vt:lpstr>SUCRE_ENF</vt:lpstr>
      <vt:lpstr>TARIJA_ENF</vt:lpstr>
      <vt:lpstr>ORURO_ENF</vt:lpstr>
      <vt:lpstr>RIBE_ENF</vt:lpstr>
      <vt:lpstr>VILLA_ENF</vt:lpstr>
      <vt:lpstr>MEDICAMENTOS</vt:lpstr>
      <vt:lpstr>INDICADOR_FINAN</vt:lpstr>
      <vt:lpstr>INDICADOR FINA</vt:lpstr>
      <vt:lpstr>MOVIMIENTO_HOSP_ION</vt:lpstr>
      <vt:lpstr>CONSULTA_EXTERNA ION</vt:lpstr>
      <vt:lpstr>RECETAS_INSUMOS_ION</vt:lpstr>
      <vt:lpstr>LABORATORIO_ION</vt:lpstr>
      <vt:lpstr>MORTALIDAD ION</vt:lpstr>
      <vt:lpstr>MOLDES_RADIO ION</vt:lpstr>
      <vt:lpstr>ESTUDIOS_PATOLOGICO ION</vt:lpstr>
      <vt:lpstr>QUIMIOTERAPIAS ION</vt:lpstr>
      <vt:lpstr>REF_CONTRAREF ION</vt:lpstr>
      <vt:lpstr>BRAQUITERAPIAS ION</vt:lpstr>
      <vt:lpstr>DOSIMETRIAS ION</vt:lpstr>
      <vt:lpstr>ACT_ENFERMERIA ION</vt:lpstr>
      <vt:lpstr>CIRUGIAS ION</vt:lpstr>
      <vt:lpstr>SIMULACIONES ION</vt:lpstr>
      <vt:lpstr>RAYOS_X ION</vt:lpstr>
      <vt:lpstr>PLACAS_RX ION</vt:lpstr>
      <vt:lpstr>RADIOTERAPIA ION</vt:lpstr>
      <vt:lpstr>ANDRESIBAÑE_ENF!Área_de_impresión</vt:lpstr>
      <vt:lpstr>BAJAS!Área_de_impresión</vt:lpstr>
      <vt:lpstr>BERMEJO_24!Área_de_impresión</vt:lpstr>
      <vt:lpstr>BERMEJO_ENF!Área_de_impresión</vt:lpstr>
      <vt:lpstr>C_A_EQ!Área_de_impresión</vt:lpstr>
      <vt:lpstr>CAMIRI_24!Área_de_impresión</vt:lpstr>
      <vt:lpstr>CAMIRI_ENF!Área_de_impresión</vt:lpstr>
      <vt:lpstr>CENTRALCBBA_ENF!Área_de_impresión</vt:lpstr>
      <vt:lpstr>CIRUGIAS!Área_de_impresión</vt:lpstr>
      <vt:lpstr>'CIRUGIAS ION'!Área_de_impresión</vt:lpstr>
      <vt:lpstr>cirugias_x_especialidad!Área_de_impresión</vt:lpstr>
      <vt:lpstr>CIT_3D!Área_de_impresión</vt:lpstr>
      <vt:lpstr>CIT_CIE!Área_de_impresión</vt:lpstr>
      <vt:lpstr>CIT_REG!Área_de_impresión</vt:lpstr>
      <vt:lpstr>COBIJA_24!Área_de_impresión</vt:lpstr>
      <vt:lpstr>COBIJA_ENF!Área_de_impresión</vt:lpstr>
      <vt:lpstr>COCHABAMBA_24!Área_de_impresión</vt:lpstr>
      <vt:lpstr>CONS_ODONTOLOGICA!Área_de_impresión</vt:lpstr>
      <vt:lpstr>CONSULTA_EXTERNA!Área_de_impresión</vt:lpstr>
      <vt:lpstr>ECOGRAFIAS!Área_de_impresión</vt:lpstr>
      <vt:lpstr>EMERGENCIAS!Área_de_impresión</vt:lpstr>
      <vt:lpstr>ESTABLECIMIENTOS!Área_de_impresión</vt:lpstr>
      <vt:lpstr>GUARACACHI_ENF!Área_de_impresión</vt:lpstr>
      <vt:lpstr>GUAYARAMERIN_24!Área_de_impresión</vt:lpstr>
      <vt:lpstr>'HOSP LA PAZ'!Área_de_impresión</vt:lpstr>
      <vt:lpstr>'HOSP POTOSI'!Área_de_impresión</vt:lpstr>
      <vt:lpstr>HOSP_CAMIRI!Área_de_impresión</vt:lpstr>
      <vt:lpstr>HOSP_CBBA!Área_de_impresión</vt:lpstr>
      <vt:lpstr>HOSP_GUARACA!Área_de_impresión</vt:lpstr>
      <vt:lpstr>HOSP_ORURO!Área_de_impresión</vt:lpstr>
      <vt:lpstr>HOSP_P_QUIJARRO!Área_de_impresión</vt:lpstr>
      <vt:lpstr>HOSP_SAN_JOSE!Área_de_impresión</vt:lpstr>
      <vt:lpstr>HOSP_SCZ!Área_de_impresión</vt:lpstr>
      <vt:lpstr>HOSP_SUCRE!Área_de_impresión</vt:lpstr>
      <vt:lpstr>HOSP_TARIJA!Área_de_impresión</vt:lpstr>
      <vt:lpstr>HOSP_TRINI!Área_de_impresión</vt:lpstr>
      <vt:lpstr>HOSP_VILLAM!Área_de_impresión</vt:lpstr>
      <vt:lpstr>HOSP_YACUIBA!Área_de_impresión</vt:lpstr>
      <vt:lpstr>'INDICADOR FINA'!Área_de_impresión</vt:lpstr>
      <vt:lpstr>INDICADOR_FINAN!Área_de_impresión</vt:lpstr>
      <vt:lpstr>INDICE!Área_de_impresión</vt:lpstr>
      <vt:lpstr>'LA PAZ_24'!Área_de_impresión</vt:lpstr>
      <vt:lpstr>LABORATORIOS!Área_de_impresión</vt:lpstr>
      <vt:lpstr>LPZ_ENF!Área_de_impresión</vt:lpstr>
      <vt:lpstr>MEDICAMENTOS!Área_de_impresión</vt:lpstr>
      <vt:lpstr>MORBILIDAD_CE!Área_de_impresión</vt:lpstr>
      <vt:lpstr>MORTALIDAD!Área_de_impresión</vt:lpstr>
      <vt:lpstr>MOVIMIENTO_HOSP_ION!Área_de_impresión</vt:lpstr>
      <vt:lpstr>ODONTO_SEG_CATEGORIA!Área_de_impresión</vt:lpstr>
      <vt:lpstr>OFERTADAS_REALIZADAS_CE!Área_de_impresión</vt:lpstr>
      <vt:lpstr>ORURO_24!Área_de_impresión</vt:lpstr>
      <vt:lpstr>ORURO_ENF!Área_de_impresión</vt:lpstr>
      <vt:lpstr>OTORGADAS_S_CAT_PACIENTE!Área_de_impresión</vt:lpstr>
      <vt:lpstr>PARTOS!Área_de_impresión</vt:lpstr>
      <vt:lpstr>PNORTE_CBBA!Área_de_impresión</vt:lpstr>
      <vt:lpstr>POB_NACIONAL_CPS_24!Área_de_impresión</vt:lpstr>
      <vt:lpstr>POBLACION_PROTEGIDA!Área_de_impresión</vt:lpstr>
      <vt:lpstr>POTOSI_24!Área_de_impresión</vt:lpstr>
      <vt:lpstr>PUERTOQUIJARRO_ENF!Área_de_impresión</vt:lpstr>
      <vt:lpstr>'QUIMIOTERAPIAS ION'!Área_de_impresión</vt:lpstr>
      <vt:lpstr>RAYOS_X!Área_de_impresión</vt:lpstr>
      <vt:lpstr>RIBE_ENF!Área_de_impresión</vt:lpstr>
      <vt:lpstr>RIBERALTA_24!Área_de_impresión</vt:lpstr>
      <vt:lpstr>RIBERALTA_ENF!Área_de_impresión</vt:lpstr>
      <vt:lpstr>RRHH!Área_de_impresión</vt:lpstr>
      <vt:lpstr>SANJOSE_ENF!Área_de_impresión</vt:lpstr>
      <vt:lpstr>SANTA_CRUZ_24!Área_de_impresión</vt:lpstr>
      <vt:lpstr>SANTACRUZ_ENF!Área_de_impresión</vt:lpstr>
      <vt:lpstr>SETON_CBBA!Área_de_impresión</vt:lpstr>
      <vt:lpstr>SUCRE_24!Área_de_impresión</vt:lpstr>
      <vt:lpstr>SUCRE_ENF!Área_de_impresión</vt:lpstr>
      <vt:lpstr>TARIJA_24!Área_de_impresión</vt:lpstr>
      <vt:lpstr>TARIJA_ENF!Área_de_impresión</vt:lpstr>
      <vt:lpstr>TRINI_ENF!Área_de_impresión</vt:lpstr>
      <vt:lpstr>TRINIDAD_24!Área_de_impresión</vt:lpstr>
      <vt:lpstr>VILLA_ENF!Área_de_impresión</vt:lpstr>
      <vt:lpstr>VILLAMONTES_24!Área_de_impresión</vt:lpstr>
      <vt:lpstr>YACUIBA_24!Área_de_impresión</vt:lpstr>
      <vt:lpstr>YACUIBA_ENF!Área_de_impresión</vt:lpstr>
      <vt:lpstr>'ACT_ENFERMERIA ION'!Imprimir_área_IM</vt:lpstr>
      <vt:lpstr>C_A_EQ!Títulos_a_imprimir</vt:lpstr>
      <vt:lpstr>CIT_3D!Títulos_a_imprimir</vt:lpstr>
      <vt:lpstr>CIT_CIE!Títulos_a_imprimir</vt:lpstr>
      <vt:lpstr>CIT_REG!Títulos_a_imprimir</vt:lpstr>
      <vt:lpstr>GUARACACHI_ENF!Títulos_a_imprimir</vt:lpstr>
      <vt:lpstr>INDICE!Títulos_a_imprimir</vt:lpstr>
      <vt:lpstr>RECETAS_INSUMOS_ION!Títulos_a_imprimir</vt:lpstr>
      <vt:lpstr>RRHH!Títulos_a_imprimir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BIOESTADISTICA</dc:creator>
  <cp:lastModifiedBy>BIOESTADISTICA</cp:lastModifiedBy>
  <cp:lastPrinted>2025-05-15T17:20:23Z</cp:lastPrinted>
  <dcterms:created xsi:type="dcterms:W3CDTF">2025-04-28T12:53:19Z</dcterms:created>
  <dcterms:modified xsi:type="dcterms:W3CDTF">2025-05-29T13:54:06Z</dcterms:modified>
</cp:coreProperties>
</file>